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xml"/>
  <Override PartName="/xl/slicers/slicer5.xml" ContentType="application/vnd.ms-excel.slicer+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19b8673f117198ab/Documents/"/>
    </mc:Choice>
  </mc:AlternateContent>
  <xr:revisionPtr revIDLastSave="34" documentId="8_{0F2BF1D4-7627-4064-B59F-C97CB1C376A7}" xr6:coauthVersionLast="47" xr6:coauthVersionMax="47" xr10:uidLastSave="{1E2863F6-45AA-4EEF-AF8F-3508B746FEBF}"/>
  <bookViews>
    <workbookView xWindow="-120" yWindow="-120" windowWidth="20730" windowHeight="11160" tabRatio="751" firstSheet="5" activeTab="5" xr2:uid="{6EF92DD4-86B1-421C-8DF1-24487285FC07}"/>
  </bookViews>
  <sheets>
    <sheet name="1. Retention &amp; Workforce Moveme" sheetId="5" r:id="rId1"/>
    <sheet name="Employee Turnover &amp; Retention" sheetId="7" r:id="rId2"/>
    <sheet name="Performance &amp; Employee Engageme" sheetId="8" r:id="rId3"/>
    <sheet name="Training &amp; Development Analytic" sheetId="9" r:id="rId4"/>
    <sheet name="KPIs" sheetId="4" r:id="rId5"/>
    <sheet name="HR_Dashboard (pg 4)" sheetId="15" r:id="rId6"/>
    <sheet name="HR_Dashboard (pg 3)" sheetId="14" r:id="rId7"/>
    <sheet name="HR_Dashboard (pg 2)" sheetId="13" r:id="rId8"/>
    <sheet name="HR_Dashboard" sheetId="12" r:id="rId9"/>
    <sheet name="Cleaned_HR_Dataset_Detailed" sheetId="1" r:id="rId10"/>
    <sheet name="Messy_HR_Dataset_Detailed" sheetId="16" r:id="rId11"/>
  </sheets>
  <definedNames>
    <definedName name="_xlchart.v5.0" hidden="1">'1. Retention &amp; Workforce Moveme'!$D$49</definedName>
    <definedName name="_xlchart.v5.1" hidden="1">'1. Retention &amp; Workforce Moveme'!$D$50:$D$73</definedName>
    <definedName name="_xlchart.v5.2" hidden="1">'1. Retention &amp; Workforce Moveme'!$E$49</definedName>
    <definedName name="_xlchart.v5.3" hidden="1">'1. Retention &amp; Workforce Moveme'!$E$50:$E$73</definedName>
    <definedName name="Slicer_DepartmentType">#N/A</definedName>
    <definedName name="Slicer_Quarters__ExitDate">#N/A</definedName>
    <definedName name="Slicer_TerminationType">#N/A</definedName>
    <definedName name="Slicer_Training_Type">#N/A</definedName>
    <definedName name="Slicer_Years__ExitDat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07" i="16" l="1"/>
  <c r="F1607" i="16"/>
  <c r="G1606" i="16"/>
  <c r="F1606" i="16"/>
  <c r="G1605" i="16"/>
  <c r="F1605" i="16"/>
  <c r="G1604" i="16"/>
  <c r="F1604" i="16"/>
  <c r="G1603" i="16"/>
  <c r="F1603" i="16"/>
  <c r="G1602" i="16"/>
  <c r="F1602" i="16"/>
  <c r="G1601" i="16"/>
  <c r="F1601" i="16"/>
  <c r="G1600" i="16"/>
  <c r="F1600" i="16"/>
  <c r="G1599" i="16"/>
  <c r="F1599" i="16"/>
  <c r="G1598" i="16"/>
  <c r="F1598" i="16"/>
  <c r="G1597" i="16"/>
  <c r="F1597" i="16"/>
  <c r="G1596" i="16"/>
  <c r="F1596" i="16"/>
  <c r="G1595" i="16"/>
  <c r="F1595" i="16"/>
  <c r="G1594" i="16"/>
  <c r="F1594" i="16"/>
  <c r="G1593" i="16"/>
  <c r="F1593" i="16"/>
  <c r="G1592" i="16"/>
  <c r="F1592" i="16"/>
  <c r="G1591" i="16"/>
  <c r="F1591" i="16"/>
  <c r="G1590" i="16"/>
  <c r="F1590" i="16"/>
  <c r="G1589" i="16"/>
  <c r="F1589" i="16"/>
  <c r="G1588" i="16"/>
  <c r="F1588" i="16"/>
  <c r="G1587" i="16"/>
  <c r="F1587" i="16"/>
  <c r="G1586" i="16"/>
  <c r="F1586" i="16"/>
  <c r="G1585" i="16"/>
  <c r="F1585" i="16"/>
  <c r="G1584" i="16"/>
  <c r="F1584" i="16"/>
  <c r="G1583" i="16"/>
  <c r="F1583" i="16"/>
  <c r="G1582" i="16"/>
  <c r="F1582" i="16"/>
  <c r="G1581" i="16"/>
  <c r="F1581" i="16"/>
  <c r="G1580" i="16"/>
  <c r="F1580" i="16"/>
  <c r="G1579" i="16"/>
  <c r="F1579" i="16"/>
  <c r="G1578" i="16"/>
  <c r="F1578" i="16"/>
  <c r="G1577" i="16"/>
  <c r="F1577" i="16"/>
  <c r="G1576" i="16"/>
  <c r="F1576" i="16"/>
  <c r="G1575" i="16"/>
  <c r="F1575" i="16"/>
  <c r="G1574" i="16"/>
  <c r="F1574" i="16"/>
  <c r="G1573" i="16"/>
  <c r="F1573" i="16"/>
  <c r="G1572" i="16"/>
  <c r="F1572" i="16"/>
  <c r="G1571" i="16"/>
  <c r="F1571" i="16"/>
  <c r="G1570" i="16"/>
  <c r="F1570" i="16"/>
  <c r="G1569" i="16"/>
  <c r="F1569" i="16"/>
  <c r="G1568" i="16"/>
  <c r="F1568" i="16"/>
  <c r="G1567" i="16"/>
  <c r="F1567" i="16"/>
  <c r="G1566" i="16"/>
  <c r="F1566" i="16"/>
  <c r="G1565" i="16"/>
  <c r="F1565" i="16"/>
  <c r="G1564" i="16"/>
  <c r="F1564" i="16"/>
  <c r="G1563" i="16"/>
  <c r="F1563" i="16"/>
  <c r="G1562" i="16"/>
  <c r="F1562" i="16"/>
  <c r="G1561" i="16"/>
  <c r="F1561" i="16"/>
  <c r="G1560" i="16"/>
  <c r="F1560" i="16"/>
  <c r="G1559" i="16"/>
  <c r="F1559" i="16"/>
  <c r="G1558" i="16"/>
  <c r="F1558" i="16"/>
  <c r="G1557" i="16"/>
  <c r="F1557" i="16"/>
  <c r="G1556" i="16"/>
  <c r="F1556" i="16"/>
  <c r="G1555" i="16"/>
  <c r="F1555" i="16"/>
  <c r="G1554" i="16"/>
  <c r="F1554" i="16"/>
  <c r="G1553" i="16"/>
  <c r="F1553" i="16"/>
  <c r="G1552" i="16"/>
  <c r="F1552" i="16"/>
  <c r="G1551" i="16"/>
  <c r="F1551" i="16"/>
  <c r="G1550" i="16"/>
  <c r="F1550" i="16"/>
  <c r="G1549" i="16"/>
  <c r="F1549" i="16"/>
  <c r="G1548" i="16"/>
  <c r="F1548" i="16"/>
  <c r="G1547" i="16"/>
  <c r="F1547" i="16"/>
  <c r="G1546" i="16"/>
  <c r="F1546" i="16"/>
  <c r="G1545" i="16"/>
  <c r="F1545" i="16"/>
  <c r="G1544" i="16"/>
  <c r="F1544" i="16"/>
  <c r="G1543" i="16"/>
  <c r="F1543" i="16"/>
  <c r="G1542" i="16"/>
  <c r="F1542" i="16"/>
  <c r="G1541" i="16"/>
  <c r="F1541" i="16"/>
  <c r="G1540" i="16"/>
  <c r="F1540" i="16"/>
  <c r="G1539" i="16"/>
  <c r="F1539" i="16"/>
  <c r="G1538" i="16"/>
  <c r="F1538" i="16"/>
  <c r="G1537" i="16"/>
  <c r="F1537" i="16"/>
  <c r="G1536" i="16"/>
  <c r="F1536" i="16"/>
  <c r="G1535" i="16"/>
  <c r="F1535" i="16"/>
  <c r="G1534" i="16"/>
  <c r="F1534" i="16"/>
  <c r="G1533" i="16"/>
  <c r="F1533" i="16"/>
  <c r="G1532" i="16"/>
  <c r="F1532" i="16"/>
  <c r="G1531" i="16"/>
  <c r="F1531" i="16"/>
  <c r="G1530" i="16"/>
  <c r="F1530" i="16"/>
  <c r="G1529" i="16"/>
  <c r="F1529" i="16"/>
  <c r="G1528" i="16"/>
  <c r="F1528" i="16"/>
  <c r="G1527" i="16"/>
  <c r="F1527" i="16"/>
  <c r="G1526" i="16"/>
  <c r="F1526" i="16"/>
  <c r="G1525" i="16"/>
  <c r="F1525" i="16"/>
  <c r="G1524" i="16"/>
  <c r="F1524" i="16"/>
  <c r="G1523" i="16"/>
  <c r="F1523" i="16"/>
  <c r="G1522" i="16"/>
  <c r="F1522" i="16"/>
  <c r="G1521" i="16"/>
  <c r="F1521" i="16"/>
  <c r="G1520" i="16"/>
  <c r="F1520" i="16"/>
  <c r="G1519" i="16"/>
  <c r="F1519" i="16"/>
  <c r="G1518" i="16"/>
  <c r="F1518" i="16"/>
  <c r="G1517" i="16"/>
  <c r="F1517" i="16"/>
  <c r="G1516" i="16"/>
  <c r="F1516" i="16"/>
  <c r="G1515" i="16"/>
  <c r="F1515" i="16"/>
  <c r="G1514" i="16"/>
  <c r="F1514" i="16"/>
  <c r="G1513" i="16"/>
  <c r="F1513" i="16"/>
  <c r="G1512" i="16"/>
  <c r="F1512" i="16"/>
  <c r="G1511" i="16"/>
  <c r="F1511" i="16"/>
  <c r="G1510" i="16"/>
  <c r="F1510" i="16"/>
  <c r="G1509" i="16"/>
  <c r="F1509" i="16"/>
  <c r="G1508" i="16"/>
  <c r="F1508" i="16"/>
  <c r="G1507" i="16"/>
  <c r="F1507" i="16"/>
  <c r="G1506" i="16"/>
  <c r="F1506" i="16"/>
  <c r="G1505" i="16"/>
  <c r="F1505" i="16"/>
  <c r="G1504" i="16"/>
  <c r="F1504" i="16"/>
  <c r="G1503" i="16"/>
  <c r="F1503" i="16"/>
  <c r="G1502" i="16"/>
  <c r="F1502" i="16"/>
  <c r="G1501" i="16"/>
  <c r="F1501" i="16"/>
  <c r="G1500" i="16"/>
  <c r="F1500" i="16"/>
  <c r="G1499" i="16"/>
  <c r="F1499" i="16"/>
  <c r="G1498" i="16"/>
  <c r="F1498" i="16"/>
  <c r="G1497" i="16"/>
  <c r="F1497" i="16"/>
  <c r="G1496" i="16"/>
  <c r="F1496" i="16"/>
  <c r="G1495" i="16"/>
  <c r="F1495" i="16"/>
  <c r="G1494" i="16"/>
  <c r="F1494" i="16"/>
  <c r="G1493" i="16"/>
  <c r="F1493" i="16"/>
  <c r="G1492" i="16"/>
  <c r="F1492" i="16"/>
  <c r="G1491" i="16"/>
  <c r="F1491" i="16"/>
  <c r="G1490" i="16"/>
  <c r="F1490" i="16"/>
  <c r="G1489" i="16"/>
  <c r="F1489" i="16"/>
  <c r="G1488" i="16"/>
  <c r="F1488" i="16"/>
  <c r="G1487" i="16"/>
  <c r="F1487" i="16"/>
  <c r="G1486" i="16"/>
  <c r="F1486" i="16"/>
  <c r="G1485" i="16"/>
  <c r="F1485" i="16"/>
  <c r="G1484" i="16"/>
  <c r="F1484" i="16"/>
  <c r="G1483" i="16"/>
  <c r="F1483" i="16"/>
  <c r="G1482" i="16"/>
  <c r="F1482" i="16"/>
  <c r="G1481" i="16"/>
  <c r="F1481" i="16"/>
  <c r="G1480" i="16"/>
  <c r="F1480" i="16"/>
  <c r="G1479" i="16"/>
  <c r="F1479" i="16"/>
  <c r="G1478" i="16"/>
  <c r="F1478" i="16"/>
  <c r="G1477" i="16"/>
  <c r="F1477" i="16"/>
  <c r="G1476" i="16"/>
  <c r="F1476" i="16"/>
  <c r="G1475" i="16"/>
  <c r="F1475" i="16"/>
  <c r="G1474" i="16"/>
  <c r="F1474" i="16"/>
  <c r="G1473" i="16"/>
  <c r="F1473" i="16"/>
  <c r="G1472" i="16"/>
  <c r="F1472" i="16"/>
  <c r="G1471" i="16"/>
  <c r="F1471" i="16"/>
  <c r="G1470" i="16"/>
  <c r="F1470" i="16"/>
  <c r="G1469" i="16"/>
  <c r="F1469" i="16"/>
  <c r="G1468" i="16"/>
  <c r="F1468" i="16"/>
  <c r="G1467" i="16"/>
  <c r="F1467" i="16"/>
  <c r="G1466" i="16"/>
  <c r="F1466" i="16"/>
  <c r="G1465" i="16"/>
  <c r="F1465" i="16"/>
  <c r="G1464" i="16"/>
  <c r="F1464" i="16"/>
  <c r="G1463" i="16"/>
  <c r="F1463" i="16"/>
  <c r="G1462" i="16"/>
  <c r="F1462" i="16"/>
  <c r="G1461" i="16"/>
  <c r="F1461" i="16"/>
  <c r="G1460" i="16"/>
  <c r="F1460" i="16"/>
  <c r="G1459" i="16"/>
  <c r="F1459" i="16"/>
  <c r="G1458" i="16"/>
  <c r="F1458" i="16"/>
  <c r="G1457" i="16"/>
  <c r="F1457" i="16"/>
  <c r="G1456" i="16"/>
  <c r="F1456" i="16"/>
  <c r="G1455" i="16"/>
  <c r="F1455" i="16"/>
  <c r="G1454" i="16"/>
  <c r="F1454" i="16"/>
  <c r="G1453" i="16"/>
  <c r="F1453" i="16"/>
  <c r="G1452" i="16"/>
  <c r="F1452" i="16"/>
  <c r="G1451" i="16"/>
  <c r="F1451" i="16"/>
  <c r="G1450" i="16"/>
  <c r="F1450" i="16"/>
  <c r="G1449" i="16"/>
  <c r="F1449" i="16"/>
  <c r="G1448" i="16"/>
  <c r="F1448" i="16"/>
  <c r="G1447" i="16"/>
  <c r="F1447" i="16"/>
  <c r="G1446" i="16"/>
  <c r="F1446" i="16"/>
  <c r="G1445" i="16"/>
  <c r="F1445" i="16"/>
  <c r="G1444" i="16"/>
  <c r="F1444" i="16"/>
  <c r="G1443" i="16"/>
  <c r="F1443" i="16"/>
  <c r="G1442" i="16"/>
  <c r="F1442" i="16"/>
  <c r="G1441" i="16"/>
  <c r="F1441" i="16"/>
  <c r="G1440" i="16"/>
  <c r="F1440" i="16"/>
  <c r="G1439" i="16"/>
  <c r="F1439" i="16"/>
  <c r="G1438" i="16"/>
  <c r="F1438" i="16"/>
  <c r="G1437" i="16"/>
  <c r="F1437" i="16"/>
  <c r="G1436" i="16"/>
  <c r="F1436" i="16"/>
  <c r="G1435" i="16"/>
  <c r="F1435" i="16"/>
  <c r="G1434" i="16"/>
  <c r="F1434" i="16"/>
  <c r="G1433" i="16"/>
  <c r="F1433" i="16"/>
  <c r="G1432" i="16"/>
  <c r="F1432" i="16"/>
  <c r="G1431" i="16"/>
  <c r="F1431" i="16"/>
  <c r="G1430" i="16"/>
  <c r="F1430" i="16"/>
  <c r="G1429" i="16"/>
  <c r="F1429" i="16"/>
  <c r="G1428" i="16"/>
  <c r="F1428" i="16"/>
  <c r="G1427" i="16"/>
  <c r="F1427" i="16"/>
  <c r="G1426" i="16"/>
  <c r="F1426" i="16"/>
  <c r="G1425" i="16"/>
  <c r="F1425" i="16"/>
  <c r="G1424" i="16"/>
  <c r="F1424" i="16"/>
  <c r="G1423" i="16"/>
  <c r="F1423" i="16"/>
  <c r="G1422" i="16"/>
  <c r="F1422" i="16"/>
  <c r="G1421" i="16"/>
  <c r="F1421" i="16"/>
  <c r="G1420" i="16"/>
  <c r="F1420" i="16"/>
  <c r="G1419" i="16"/>
  <c r="F1419" i="16"/>
  <c r="G1418" i="16"/>
  <c r="F1418" i="16"/>
  <c r="G1417" i="16"/>
  <c r="F1417" i="16"/>
  <c r="G1416" i="16"/>
  <c r="F1416" i="16"/>
  <c r="G1415" i="16"/>
  <c r="F1415" i="16"/>
  <c r="G1414" i="16"/>
  <c r="F1414" i="16"/>
  <c r="G1413" i="16"/>
  <c r="F1413" i="16"/>
  <c r="G1412" i="16"/>
  <c r="F1412" i="16"/>
  <c r="G1411" i="16"/>
  <c r="F1411" i="16"/>
  <c r="G1410" i="16"/>
  <c r="F1410" i="16"/>
  <c r="G1409" i="16"/>
  <c r="F1409" i="16"/>
  <c r="G1408" i="16"/>
  <c r="F1408" i="16"/>
  <c r="G1407" i="16"/>
  <c r="F1407" i="16"/>
  <c r="G1406" i="16"/>
  <c r="F1406" i="16"/>
  <c r="G1405" i="16"/>
  <c r="F1405" i="16"/>
  <c r="G1404" i="16"/>
  <c r="F1404" i="16"/>
  <c r="G1403" i="16"/>
  <c r="F1403" i="16"/>
  <c r="G1402" i="16"/>
  <c r="F1402" i="16"/>
  <c r="G1401" i="16"/>
  <c r="F1401" i="16"/>
  <c r="G1400" i="16"/>
  <c r="F1400" i="16"/>
  <c r="G1399" i="16"/>
  <c r="F1399" i="16"/>
  <c r="G1398" i="16"/>
  <c r="F1398" i="16"/>
  <c r="G1397" i="16"/>
  <c r="F1397" i="16"/>
  <c r="G1396" i="16"/>
  <c r="F1396" i="16"/>
  <c r="G1395" i="16"/>
  <c r="F1395" i="16"/>
  <c r="G1394" i="16"/>
  <c r="F1394" i="16"/>
  <c r="G1393" i="16"/>
  <c r="F1393" i="16"/>
  <c r="G1392" i="16"/>
  <c r="F1392" i="16"/>
  <c r="G1391" i="16"/>
  <c r="F1391" i="16"/>
  <c r="G1390" i="16"/>
  <c r="F1390" i="16"/>
  <c r="G1389" i="16"/>
  <c r="F1389" i="16"/>
  <c r="G1388" i="16"/>
  <c r="F1388" i="16"/>
  <c r="G1387" i="16"/>
  <c r="F1387" i="16"/>
  <c r="G1386" i="16"/>
  <c r="F1386" i="16"/>
  <c r="G1385" i="16"/>
  <c r="F1385" i="16"/>
  <c r="G1384" i="16"/>
  <c r="F1384" i="16"/>
  <c r="G1383" i="16"/>
  <c r="F1383" i="16"/>
  <c r="G1382" i="16"/>
  <c r="F1382" i="16"/>
  <c r="G1381" i="16"/>
  <c r="F1381" i="16"/>
  <c r="G1380" i="16"/>
  <c r="F1380" i="16"/>
  <c r="G1379" i="16"/>
  <c r="F1379" i="16"/>
  <c r="G1378" i="16"/>
  <c r="F1378" i="16"/>
  <c r="G1377" i="16"/>
  <c r="F1377" i="16"/>
  <c r="G1376" i="16"/>
  <c r="F1376" i="16"/>
  <c r="G1375" i="16"/>
  <c r="F1375" i="16"/>
  <c r="G1374" i="16"/>
  <c r="F1374" i="16"/>
  <c r="G1373" i="16"/>
  <c r="F1373" i="16"/>
  <c r="G1372" i="16"/>
  <c r="F1372" i="16"/>
  <c r="G1371" i="16"/>
  <c r="F1371" i="16"/>
  <c r="G1370" i="16"/>
  <c r="F1370" i="16"/>
  <c r="G1369" i="16"/>
  <c r="F1369" i="16"/>
  <c r="G1368" i="16"/>
  <c r="F1368" i="16"/>
  <c r="G1367" i="16"/>
  <c r="F1367" i="16"/>
  <c r="G1366" i="16"/>
  <c r="F1366" i="16"/>
  <c r="G1365" i="16"/>
  <c r="F1365" i="16"/>
  <c r="G1364" i="16"/>
  <c r="F1364" i="16"/>
  <c r="G1363" i="16"/>
  <c r="F1363" i="16"/>
  <c r="G1362" i="16"/>
  <c r="F1362" i="16"/>
  <c r="G1361" i="16"/>
  <c r="F1361" i="16"/>
  <c r="G1360" i="16"/>
  <c r="F1360" i="16"/>
  <c r="G1359" i="16"/>
  <c r="F1359" i="16"/>
  <c r="G1358" i="16"/>
  <c r="F1358" i="16"/>
  <c r="G1357" i="16"/>
  <c r="F1357" i="16"/>
  <c r="G1356" i="16"/>
  <c r="F1356" i="16"/>
  <c r="G1355" i="16"/>
  <c r="F1355" i="16"/>
  <c r="G1354" i="16"/>
  <c r="F1354" i="16"/>
  <c r="G1353" i="16"/>
  <c r="F1353" i="16"/>
  <c r="G1352" i="16"/>
  <c r="F1352" i="16"/>
  <c r="G1351" i="16"/>
  <c r="F1351" i="16"/>
  <c r="G1350" i="16"/>
  <c r="F1350" i="16"/>
  <c r="G1349" i="16"/>
  <c r="F1349" i="16"/>
  <c r="G1348" i="16"/>
  <c r="F1348" i="16"/>
  <c r="G1347" i="16"/>
  <c r="F1347" i="16"/>
  <c r="G1346" i="16"/>
  <c r="F1346" i="16"/>
  <c r="G1345" i="16"/>
  <c r="F1345" i="16"/>
  <c r="G1344" i="16"/>
  <c r="F1344" i="16"/>
  <c r="G1343" i="16"/>
  <c r="F1343" i="16"/>
  <c r="G1342" i="16"/>
  <c r="F1342" i="16"/>
  <c r="G1341" i="16"/>
  <c r="F1341" i="16"/>
  <c r="G1340" i="16"/>
  <c r="F1340" i="16"/>
  <c r="G1339" i="16"/>
  <c r="F1339" i="16"/>
  <c r="G1338" i="16"/>
  <c r="F1338" i="16"/>
  <c r="G1337" i="16"/>
  <c r="F1337" i="16"/>
  <c r="G1336" i="16"/>
  <c r="F1336" i="16"/>
  <c r="G1335" i="16"/>
  <c r="F1335" i="16"/>
  <c r="G1334" i="16"/>
  <c r="F1334" i="16"/>
  <c r="G1333" i="16"/>
  <c r="F1333" i="16"/>
  <c r="G1332" i="16"/>
  <c r="F1332" i="16"/>
  <c r="G1331" i="16"/>
  <c r="F1331" i="16"/>
  <c r="G1330" i="16"/>
  <c r="F1330" i="16"/>
  <c r="G1329" i="16"/>
  <c r="F1329" i="16"/>
  <c r="G1328" i="16"/>
  <c r="F1328" i="16"/>
  <c r="G1327" i="16"/>
  <c r="F1327" i="16"/>
  <c r="G1326" i="16"/>
  <c r="F1326" i="16"/>
  <c r="G1325" i="16"/>
  <c r="F1325" i="16"/>
  <c r="G1324" i="16"/>
  <c r="F1324" i="16"/>
  <c r="G1323" i="16"/>
  <c r="F1323" i="16"/>
  <c r="G1322" i="16"/>
  <c r="F1322" i="16"/>
  <c r="G1321" i="16"/>
  <c r="F1321" i="16"/>
  <c r="G1320" i="16"/>
  <c r="F1320" i="16"/>
  <c r="G1319" i="16"/>
  <c r="F1319" i="16"/>
  <c r="G1318" i="16"/>
  <c r="F1318" i="16"/>
  <c r="G1317" i="16"/>
  <c r="F1317" i="16"/>
  <c r="G1316" i="16"/>
  <c r="F1316" i="16"/>
  <c r="G1315" i="16"/>
  <c r="F1315" i="16"/>
  <c r="G1314" i="16"/>
  <c r="F1314" i="16"/>
  <c r="G1313" i="16"/>
  <c r="F1313" i="16"/>
  <c r="G1312" i="16"/>
  <c r="F1312" i="16"/>
  <c r="G1311" i="16"/>
  <c r="F1311" i="16"/>
  <c r="G1310" i="16"/>
  <c r="F1310" i="16"/>
  <c r="G1309" i="16"/>
  <c r="F1309" i="16"/>
  <c r="G1308" i="16"/>
  <c r="F1308" i="16"/>
  <c r="G1307" i="16"/>
  <c r="F1307" i="16"/>
  <c r="G1306" i="16"/>
  <c r="F1306" i="16"/>
  <c r="G1305" i="16"/>
  <c r="F1305" i="16"/>
  <c r="G1304" i="16"/>
  <c r="F1304" i="16"/>
  <c r="G1303" i="16"/>
  <c r="F1303" i="16"/>
  <c r="G1302" i="16"/>
  <c r="F1302" i="16"/>
  <c r="G1301" i="16"/>
  <c r="F1301" i="16"/>
  <c r="G1300" i="16"/>
  <c r="F1300" i="16"/>
  <c r="G1299" i="16"/>
  <c r="F1299" i="16"/>
  <c r="G1298" i="16"/>
  <c r="F1298" i="16"/>
  <c r="G1297" i="16"/>
  <c r="F1297" i="16"/>
  <c r="G1296" i="16"/>
  <c r="F1296" i="16"/>
  <c r="G1295" i="16"/>
  <c r="F1295" i="16"/>
  <c r="G1294" i="16"/>
  <c r="F1294" i="16"/>
  <c r="G1293" i="16"/>
  <c r="F1293" i="16"/>
  <c r="G1292" i="16"/>
  <c r="F1292" i="16"/>
  <c r="G1291" i="16"/>
  <c r="F1291" i="16"/>
  <c r="G1290" i="16"/>
  <c r="F1290" i="16"/>
  <c r="G1289" i="16"/>
  <c r="F1289" i="16"/>
  <c r="G1288" i="16"/>
  <c r="F1288" i="16"/>
  <c r="G1287" i="16"/>
  <c r="F1287" i="16"/>
  <c r="G1286" i="16"/>
  <c r="F1286" i="16"/>
  <c r="G1285" i="16"/>
  <c r="F1285" i="16"/>
  <c r="G1284" i="16"/>
  <c r="F1284" i="16"/>
  <c r="G1283" i="16"/>
  <c r="F1283" i="16"/>
  <c r="G1282" i="16"/>
  <c r="F1282" i="16"/>
  <c r="G1281" i="16"/>
  <c r="F1281" i="16"/>
  <c r="G1280" i="16"/>
  <c r="F1280" i="16"/>
  <c r="G1279" i="16"/>
  <c r="F1279" i="16"/>
  <c r="G1278" i="16"/>
  <c r="F1278" i="16"/>
  <c r="G1277" i="16"/>
  <c r="F1277" i="16"/>
  <c r="G1276" i="16"/>
  <c r="F1276" i="16"/>
  <c r="G1275" i="16"/>
  <c r="F1275" i="16"/>
  <c r="G1274" i="16"/>
  <c r="F1274" i="16"/>
  <c r="G1273" i="16"/>
  <c r="F1273" i="16"/>
  <c r="G1272" i="16"/>
  <c r="F1272" i="16"/>
  <c r="G1271" i="16"/>
  <c r="F1271" i="16"/>
  <c r="G1270" i="16"/>
  <c r="F1270" i="16"/>
  <c r="G1269" i="16"/>
  <c r="F1269" i="16"/>
  <c r="G1268" i="16"/>
  <c r="F1268" i="16"/>
  <c r="G1267" i="16"/>
  <c r="F1267" i="16"/>
  <c r="G1266" i="16"/>
  <c r="F1266" i="16"/>
  <c r="G1265" i="16"/>
  <c r="F1265" i="16"/>
  <c r="G1264" i="16"/>
  <c r="F1264" i="16"/>
  <c r="G1263" i="16"/>
  <c r="F1263" i="16"/>
  <c r="G1262" i="16"/>
  <c r="F1262" i="16"/>
  <c r="G1261" i="16"/>
  <c r="F1261" i="16"/>
  <c r="G1260" i="16"/>
  <c r="F1260" i="16"/>
  <c r="G1259" i="16"/>
  <c r="F1259" i="16"/>
  <c r="G1258" i="16"/>
  <c r="F1258" i="16"/>
  <c r="G1257" i="16"/>
  <c r="F1257" i="16"/>
  <c r="G1256" i="16"/>
  <c r="F1256" i="16"/>
  <c r="G1255" i="16"/>
  <c r="F1255" i="16"/>
  <c r="G1254" i="16"/>
  <c r="F1254" i="16"/>
  <c r="G1253" i="16"/>
  <c r="F1253" i="16"/>
  <c r="G1252" i="16"/>
  <c r="F1252" i="16"/>
  <c r="G1251" i="16"/>
  <c r="F1251" i="16"/>
  <c r="G1250" i="16"/>
  <c r="F1250" i="16"/>
  <c r="G1249" i="16"/>
  <c r="F1249" i="16"/>
  <c r="G1248" i="16"/>
  <c r="F1248" i="16"/>
  <c r="G1247" i="16"/>
  <c r="F1247" i="16"/>
  <c r="G1246" i="16"/>
  <c r="F1246" i="16"/>
  <c r="G1245" i="16"/>
  <c r="F1245" i="16"/>
  <c r="G1244" i="16"/>
  <c r="F1244" i="16"/>
  <c r="G1243" i="16"/>
  <c r="F1243" i="16"/>
  <c r="G1242" i="16"/>
  <c r="F1242" i="16"/>
  <c r="G1241" i="16"/>
  <c r="F1241" i="16"/>
  <c r="G1240" i="16"/>
  <c r="F1240" i="16"/>
  <c r="G1239" i="16"/>
  <c r="F1239" i="16"/>
  <c r="G1238" i="16"/>
  <c r="F1238" i="16"/>
  <c r="G1237" i="16"/>
  <c r="F1237" i="16"/>
  <c r="G1236" i="16"/>
  <c r="F1236" i="16"/>
  <c r="G1235" i="16"/>
  <c r="F1235" i="16"/>
  <c r="G1234" i="16"/>
  <c r="F1234" i="16"/>
  <c r="G1233" i="16"/>
  <c r="F1233" i="16"/>
  <c r="G1232" i="16"/>
  <c r="F1232" i="16"/>
  <c r="G1231" i="16"/>
  <c r="F1231" i="16"/>
  <c r="G1230" i="16"/>
  <c r="F1230" i="16"/>
  <c r="G1229" i="16"/>
  <c r="F1229" i="16"/>
  <c r="G1228" i="16"/>
  <c r="F1228" i="16"/>
  <c r="G1227" i="16"/>
  <c r="F1227" i="16"/>
  <c r="G1226" i="16"/>
  <c r="F1226" i="16"/>
  <c r="G1225" i="16"/>
  <c r="F1225" i="16"/>
  <c r="G1224" i="16"/>
  <c r="F1224" i="16"/>
  <c r="G1223" i="16"/>
  <c r="F1223" i="16"/>
  <c r="G1222" i="16"/>
  <c r="F1222" i="16"/>
  <c r="G1221" i="16"/>
  <c r="F1221" i="16"/>
  <c r="G1220" i="16"/>
  <c r="F1220" i="16"/>
  <c r="G1219" i="16"/>
  <c r="F1219" i="16"/>
  <c r="G1218" i="16"/>
  <c r="F1218" i="16"/>
  <c r="G1217" i="16"/>
  <c r="F1217" i="16"/>
  <c r="G1216" i="16"/>
  <c r="F1216" i="16"/>
  <c r="G1215" i="16"/>
  <c r="F1215" i="16"/>
  <c r="G1214" i="16"/>
  <c r="F1214" i="16"/>
  <c r="G1213" i="16"/>
  <c r="F1213" i="16"/>
  <c r="G1212" i="16"/>
  <c r="F1212" i="16"/>
  <c r="G1211" i="16"/>
  <c r="F1211" i="16"/>
  <c r="G1210" i="16"/>
  <c r="F1210" i="16"/>
  <c r="G1209" i="16"/>
  <c r="F1209" i="16"/>
  <c r="G1208" i="16"/>
  <c r="F1208" i="16"/>
  <c r="G1207" i="16"/>
  <c r="F1207" i="16"/>
  <c r="G1206" i="16"/>
  <c r="F1206" i="16"/>
  <c r="G1205" i="16"/>
  <c r="F1205" i="16"/>
  <c r="G1204" i="16"/>
  <c r="F1204" i="16"/>
  <c r="G1203" i="16"/>
  <c r="F1203" i="16"/>
  <c r="G1202" i="16"/>
  <c r="F1202" i="16"/>
  <c r="G1201" i="16"/>
  <c r="F1201" i="16"/>
  <c r="G1200" i="16"/>
  <c r="F1200" i="16"/>
  <c r="G1199" i="16"/>
  <c r="F1199" i="16"/>
  <c r="G1198" i="16"/>
  <c r="F1198" i="16"/>
  <c r="G1197" i="16"/>
  <c r="F1197" i="16"/>
  <c r="G1196" i="16"/>
  <c r="F1196" i="16"/>
  <c r="G1195" i="16"/>
  <c r="F1195" i="16"/>
  <c r="G1194" i="16"/>
  <c r="F1194" i="16"/>
  <c r="G1193" i="16"/>
  <c r="F1193" i="16"/>
  <c r="G1192" i="16"/>
  <c r="F1192" i="16"/>
  <c r="G1191" i="16"/>
  <c r="F1191" i="16"/>
  <c r="G1190" i="16"/>
  <c r="F1190" i="16"/>
  <c r="G1189" i="16"/>
  <c r="F1189" i="16"/>
  <c r="G1188" i="16"/>
  <c r="F1188" i="16"/>
  <c r="G1187" i="16"/>
  <c r="F1187" i="16"/>
  <c r="G1186" i="16"/>
  <c r="F1186" i="16"/>
  <c r="G1185" i="16"/>
  <c r="F1185" i="16"/>
  <c r="G1184" i="16"/>
  <c r="F1184" i="16"/>
  <c r="G1183" i="16"/>
  <c r="F1183" i="16"/>
  <c r="G1182" i="16"/>
  <c r="F1182" i="16"/>
  <c r="G1181" i="16"/>
  <c r="F1181" i="16"/>
  <c r="G1180" i="16"/>
  <c r="F1180" i="16"/>
  <c r="G1179" i="16"/>
  <c r="F1179" i="16"/>
  <c r="G1178" i="16"/>
  <c r="F1178" i="16"/>
  <c r="G1177" i="16"/>
  <c r="F1177" i="16"/>
  <c r="G1176" i="16"/>
  <c r="F1176" i="16"/>
  <c r="G1175" i="16"/>
  <c r="F1175" i="16"/>
  <c r="G1174" i="16"/>
  <c r="F1174" i="16"/>
  <c r="G1173" i="16"/>
  <c r="F1173" i="16"/>
  <c r="G1172" i="16"/>
  <c r="F1172" i="16"/>
  <c r="G1171" i="16"/>
  <c r="F1171" i="16"/>
  <c r="G1170" i="16"/>
  <c r="F1170" i="16"/>
  <c r="G1169" i="16"/>
  <c r="F1169" i="16"/>
  <c r="G1168" i="16"/>
  <c r="F1168" i="16"/>
  <c r="G1167" i="16"/>
  <c r="F1167" i="16"/>
  <c r="G1166" i="16"/>
  <c r="F1166" i="16"/>
  <c r="G1165" i="16"/>
  <c r="F1165" i="16"/>
  <c r="G1164" i="16"/>
  <c r="F1164" i="16"/>
  <c r="G1163" i="16"/>
  <c r="F1163" i="16"/>
  <c r="G1162" i="16"/>
  <c r="F1162" i="16"/>
  <c r="G1161" i="16"/>
  <c r="F1161" i="16"/>
  <c r="G1160" i="16"/>
  <c r="F1160" i="16"/>
  <c r="G1159" i="16"/>
  <c r="F1159" i="16"/>
  <c r="G1158" i="16"/>
  <c r="F1158" i="16"/>
  <c r="G1157" i="16"/>
  <c r="F1157" i="16"/>
  <c r="G1156" i="16"/>
  <c r="F1156" i="16"/>
  <c r="G1155" i="16"/>
  <c r="F1155" i="16"/>
  <c r="G1154" i="16"/>
  <c r="F1154" i="16"/>
  <c r="G1153" i="16"/>
  <c r="F1153" i="16"/>
  <c r="G1152" i="16"/>
  <c r="F1152" i="16"/>
  <c r="G1151" i="16"/>
  <c r="F1151" i="16"/>
  <c r="G1150" i="16"/>
  <c r="F1150" i="16"/>
  <c r="G1149" i="16"/>
  <c r="F1149" i="16"/>
  <c r="G1148" i="16"/>
  <c r="F1148" i="16"/>
  <c r="G1147" i="16"/>
  <c r="F1147" i="16"/>
  <c r="G1146" i="16"/>
  <c r="F1146" i="16"/>
  <c r="G1145" i="16"/>
  <c r="F1145" i="16"/>
  <c r="G1144" i="16"/>
  <c r="F1144" i="16"/>
  <c r="G1143" i="16"/>
  <c r="F1143" i="16"/>
  <c r="G1142" i="16"/>
  <c r="F1142" i="16"/>
  <c r="G1141" i="16"/>
  <c r="F1141" i="16"/>
  <c r="G1140" i="16"/>
  <c r="F1140" i="16"/>
  <c r="G1139" i="16"/>
  <c r="F1139" i="16"/>
  <c r="G1138" i="16"/>
  <c r="F1138" i="16"/>
  <c r="G1137" i="16"/>
  <c r="F1137" i="16"/>
  <c r="G1136" i="16"/>
  <c r="F1136" i="16"/>
  <c r="G1135" i="16"/>
  <c r="F1135" i="16"/>
  <c r="G1134" i="16"/>
  <c r="F1134" i="16"/>
  <c r="G1133" i="16"/>
  <c r="F1133" i="16"/>
  <c r="G1132" i="16"/>
  <c r="F1132" i="16"/>
  <c r="G1131" i="16"/>
  <c r="F1131" i="16"/>
  <c r="G1130" i="16"/>
  <c r="F1130" i="16"/>
  <c r="G1129" i="16"/>
  <c r="F1129" i="16"/>
  <c r="G1128" i="16"/>
  <c r="F1128" i="16"/>
  <c r="G1127" i="16"/>
  <c r="F1127" i="16"/>
  <c r="G1126" i="16"/>
  <c r="F1126" i="16"/>
  <c r="G1125" i="16"/>
  <c r="F1125" i="16"/>
  <c r="G1124" i="16"/>
  <c r="F1124" i="16"/>
  <c r="G1123" i="16"/>
  <c r="F1123" i="16"/>
  <c r="G1122" i="16"/>
  <c r="F1122" i="16"/>
  <c r="G1121" i="16"/>
  <c r="F1121" i="16"/>
  <c r="G1120" i="16"/>
  <c r="F1120" i="16"/>
  <c r="G1119" i="16"/>
  <c r="F1119" i="16"/>
  <c r="G1118" i="16"/>
  <c r="F1118" i="16"/>
  <c r="G1117" i="16"/>
  <c r="F1117" i="16"/>
  <c r="G1116" i="16"/>
  <c r="F1116" i="16"/>
  <c r="G1115" i="16"/>
  <c r="F1115" i="16"/>
  <c r="G1114" i="16"/>
  <c r="F1114" i="16"/>
  <c r="G1113" i="16"/>
  <c r="F1113" i="16"/>
  <c r="G1112" i="16"/>
  <c r="F1112" i="16"/>
  <c r="G1111" i="16"/>
  <c r="F1111" i="16"/>
  <c r="G1110" i="16"/>
  <c r="F1110" i="16"/>
  <c r="G1109" i="16"/>
  <c r="F1109" i="16"/>
  <c r="G1108" i="16"/>
  <c r="F1108" i="16"/>
  <c r="G1107" i="16"/>
  <c r="F1107" i="16"/>
  <c r="G1106" i="16"/>
  <c r="F1106" i="16"/>
  <c r="G1105" i="16"/>
  <c r="F1105" i="16"/>
  <c r="G1104" i="16"/>
  <c r="F1104" i="16"/>
  <c r="G1103" i="16"/>
  <c r="F1103" i="16"/>
  <c r="G1102" i="16"/>
  <c r="F1102" i="16"/>
  <c r="G1101" i="16"/>
  <c r="F1101" i="16"/>
  <c r="G1100" i="16"/>
  <c r="F1100" i="16"/>
  <c r="G1099" i="16"/>
  <c r="F1099" i="16"/>
  <c r="G1098" i="16"/>
  <c r="F1098" i="16"/>
  <c r="G1097" i="16"/>
  <c r="F1097" i="16"/>
  <c r="G1096" i="16"/>
  <c r="F1096" i="16"/>
  <c r="G1095" i="16"/>
  <c r="F1095" i="16"/>
  <c r="G1094" i="16"/>
  <c r="F1094" i="16"/>
  <c r="G1093" i="16"/>
  <c r="F1093" i="16"/>
  <c r="G1092" i="16"/>
  <c r="F1092" i="16"/>
  <c r="G1091" i="16"/>
  <c r="F1091" i="16"/>
  <c r="G1090" i="16"/>
  <c r="F1090" i="16"/>
  <c r="G1089" i="16"/>
  <c r="F1089" i="16"/>
  <c r="G1088" i="16"/>
  <c r="F1088" i="16"/>
  <c r="G1087" i="16"/>
  <c r="F1087" i="16"/>
  <c r="G1086" i="16"/>
  <c r="F1086" i="16"/>
  <c r="G1085" i="16"/>
  <c r="F1085" i="16"/>
  <c r="G1084" i="16"/>
  <c r="F1084" i="16"/>
  <c r="G1083" i="16"/>
  <c r="F1083" i="16"/>
  <c r="G1082" i="16"/>
  <c r="F1082" i="16"/>
  <c r="G1081" i="16"/>
  <c r="F1081" i="16"/>
  <c r="G1080" i="16"/>
  <c r="F1080" i="16"/>
  <c r="G1079" i="16"/>
  <c r="F1079" i="16"/>
  <c r="G1078" i="16"/>
  <c r="F1078" i="16"/>
  <c r="G1077" i="16"/>
  <c r="F1077" i="16"/>
  <c r="G1076" i="16"/>
  <c r="F1076" i="16"/>
  <c r="G1075" i="16"/>
  <c r="F1075" i="16"/>
  <c r="G1074" i="16"/>
  <c r="F1074" i="16"/>
  <c r="G1073" i="16"/>
  <c r="F1073" i="16"/>
  <c r="G1072" i="16"/>
  <c r="F1072" i="16"/>
  <c r="G1071" i="16"/>
  <c r="F1071" i="16"/>
  <c r="G1070" i="16"/>
  <c r="F1070" i="16"/>
  <c r="G1069" i="16"/>
  <c r="F1069" i="16"/>
  <c r="G1068" i="16"/>
  <c r="F1068" i="16"/>
  <c r="G1067" i="16"/>
  <c r="F1067" i="16"/>
  <c r="G1066" i="16"/>
  <c r="F1066" i="16"/>
  <c r="G1065" i="16"/>
  <c r="F1065" i="16"/>
  <c r="G1064" i="16"/>
  <c r="F1064" i="16"/>
  <c r="G1063" i="16"/>
  <c r="F1063" i="16"/>
  <c r="G1062" i="16"/>
  <c r="F1062" i="16"/>
  <c r="G1061" i="16"/>
  <c r="F1061" i="16"/>
  <c r="G1060" i="16"/>
  <c r="F1060" i="16"/>
  <c r="G1059" i="16"/>
  <c r="F1059" i="16"/>
  <c r="G1058" i="16"/>
  <c r="F1058" i="16"/>
  <c r="G1057" i="16"/>
  <c r="F1057" i="16"/>
  <c r="G1056" i="16"/>
  <c r="F1056" i="16"/>
  <c r="G1055" i="16"/>
  <c r="F1055" i="16"/>
  <c r="G1054" i="16"/>
  <c r="F1054" i="16"/>
  <c r="G1053" i="16"/>
  <c r="F1053" i="16"/>
  <c r="G1052" i="16"/>
  <c r="F1052" i="16"/>
  <c r="G1051" i="16"/>
  <c r="F1051" i="16"/>
  <c r="G1050" i="16"/>
  <c r="F1050" i="16"/>
  <c r="G1049" i="16"/>
  <c r="F1049" i="16"/>
  <c r="G1048" i="16"/>
  <c r="F1048" i="16"/>
  <c r="G1047" i="16"/>
  <c r="F1047" i="16"/>
  <c r="G1046" i="16"/>
  <c r="F1046" i="16"/>
  <c r="G1045" i="16"/>
  <c r="F1045" i="16"/>
  <c r="G1044" i="16"/>
  <c r="F1044" i="16"/>
  <c r="G1043" i="16"/>
  <c r="F1043" i="16"/>
  <c r="G1042" i="16"/>
  <c r="F1042" i="16"/>
  <c r="G1041" i="16"/>
  <c r="F1041" i="16"/>
  <c r="G1040" i="16"/>
  <c r="F1040" i="16"/>
  <c r="G1039" i="16"/>
  <c r="F1039" i="16"/>
  <c r="G1038" i="16"/>
  <c r="F1038" i="16"/>
  <c r="G1037" i="16"/>
  <c r="F1037" i="16"/>
  <c r="G1036" i="16"/>
  <c r="F1036" i="16"/>
  <c r="G1035" i="16"/>
  <c r="F1035" i="16"/>
  <c r="G1034" i="16"/>
  <c r="F1034" i="16"/>
  <c r="G1033" i="16"/>
  <c r="F1033" i="16"/>
  <c r="G1032" i="16"/>
  <c r="F1032" i="16"/>
  <c r="G1031" i="16"/>
  <c r="F1031" i="16"/>
  <c r="G1030" i="16"/>
  <c r="F1030" i="16"/>
  <c r="G1029" i="16"/>
  <c r="F1029" i="16"/>
  <c r="G1028" i="16"/>
  <c r="F1028" i="16"/>
  <c r="G1027" i="16"/>
  <c r="F1027" i="16"/>
  <c r="G1026" i="16"/>
  <c r="F1026" i="16"/>
  <c r="G1025" i="16"/>
  <c r="F1025" i="16"/>
  <c r="G1024" i="16"/>
  <c r="F1024" i="16"/>
  <c r="G1023" i="16"/>
  <c r="F1023" i="16"/>
  <c r="G1022" i="16"/>
  <c r="F1022" i="16"/>
  <c r="G1021" i="16"/>
  <c r="F1021" i="16"/>
  <c r="G1020" i="16"/>
  <c r="F1020" i="16"/>
  <c r="G1019" i="16"/>
  <c r="F1019" i="16"/>
  <c r="G1018" i="16"/>
  <c r="F1018" i="16"/>
  <c r="G1017" i="16"/>
  <c r="F1017" i="16"/>
  <c r="G1016" i="16"/>
  <c r="F1016" i="16"/>
  <c r="G1015" i="16"/>
  <c r="F1015" i="16"/>
  <c r="G1014" i="16"/>
  <c r="F1014" i="16"/>
  <c r="G1013" i="16"/>
  <c r="F1013" i="16"/>
  <c r="G1012" i="16"/>
  <c r="F1012" i="16"/>
  <c r="G1011" i="16"/>
  <c r="F1011" i="16"/>
  <c r="G1010" i="16"/>
  <c r="F1010" i="16"/>
  <c r="G1009" i="16"/>
  <c r="F1009" i="16"/>
  <c r="G1008" i="16"/>
  <c r="F1008" i="16"/>
  <c r="G1007" i="16"/>
  <c r="F1007" i="16"/>
  <c r="G1006" i="16"/>
  <c r="F1006" i="16"/>
  <c r="G1005" i="16"/>
  <c r="F1005" i="16"/>
  <c r="G1004" i="16"/>
  <c r="F1004" i="16"/>
  <c r="G1003" i="16"/>
  <c r="F1003" i="16"/>
  <c r="G1002" i="16"/>
  <c r="F1002" i="16"/>
  <c r="G1001" i="16"/>
  <c r="F1001" i="16"/>
  <c r="G1000" i="16"/>
  <c r="F1000" i="16"/>
  <c r="G999" i="16"/>
  <c r="F999" i="16"/>
  <c r="G998" i="16"/>
  <c r="F998" i="16"/>
  <c r="G997" i="16"/>
  <c r="F997" i="16"/>
  <c r="G996" i="16"/>
  <c r="F996" i="16"/>
  <c r="G995" i="16"/>
  <c r="F995" i="16"/>
  <c r="G994" i="16"/>
  <c r="F994" i="16"/>
  <c r="G993" i="16"/>
  <c r="F993" i="16"/>
  <c r="G992" i="16"/>
  <c r="F992" i="16"/>
  <c r="G991" i="16"/>
  <c r="F991" i="16"/>
  <c r="G990" i="16"/>
  <c r="F990" i="16"/>
  <c r="G989" i="16"/>
  <c r="F989" i="16"/>
  <c r="G988" i="16"/>
  <c r="F988" i="16"/>
  <c r="G987" i="16"/>
  <c r="F987" i="16"/>
  <c r="G986" i="16"/>
  <c r="F986" i="16"/>
  <c r="G985" i="16"/>
  <c r="F985" i="16"/>
  <c r="G984" i="16"/>
  <c r="F984" i="16"/>
  <c r="G983" i="16"/>
  <c r="F983" i="16"/>
  <c r="G982" i="16"/>
  <c r="F982" i="16"/>
  <c r="G981" i="16"/>
  <c r="F981" i="16"/>
  <c r="G980" i="16"/>
  <c r="F980" i="16"/>
  <c r="G979" i="16"/>
  <c r="F979" i="16"/>
  <c r="G978" i="16"/>
  <c r="F978" i="16"/>
  <c r="G977" i="16"/>
  <c r="F977" i="16"/>
  <c r="G976" i="16"/>
  <c r="F976" i="16"/>
  <c r="G975" i="16"/>
  <c r="F975" i="16"/>
  <c r="G974" i="16"/>
  <c r="F974" i="16"/>
  <c r="G973" i="16"/>
  <c r="F973" i="16"/>
  <c r="G972" i="16"/>
  <c r="F972" i="16"/>
  <c r="G971" i="16"/>
  <c r="F971" i="16"/>
  <c r="G970" i="16"/>
  <c r="F970" i="16"/>
  <c r="G969" i="16"/>
  <c r="F969" i="16"/>
  <c r="G968" i="16"/>
  <c r="F968" i="16"/>
  <c r="G967" i="16"/>
  <c r="F967" i="16"/>
  <c r="G966" i="16"/>
  <c r="F966" i="16"/>
  <c r="G965" i="16"/>
  <c r="F965" i="16"/>
  <c r="G964" i="16"/>
  <c r="F964" i="16"/>
  <c r="G963" i="16"/>
  <c r="F963" i="16"/>
  <c r="G962" i="16"/>
  <c r="F962" i="16"/>
  <c r="G961" i="16"/>
  <c r="F961" i="16"/>
  <c r="G960" i="16"/>
  <c r="F960" i="16"/>
  <c r="G959" i="16"/>
  <c r="F959" i="16"/>
  <c r="G958" i="16"/>
  <c r="F958" i="16"/>
  <c r="G957" i="16"/>
  <c r="F957" i="16"/>
  <c r="G956" i="16"/>
  <c r="F956" i="16"/>
  <c r="G955" i="16"/>
  <c r="F955" i="16"/>
  <c r="G954" i="16"/>
  <c r="F954" i="16"/>
  <c r="G953" i="16"/>
  <c r="F953" i="16"/>
  <c r="G952" i="16"/>
  <c r="F952" i="16"/>
  <c r="G951" i="16"/>
  <c r="F951" i="16"/>
  <c r="G950" i="16"/>
  <c r="F950" i="16"/>
  <c r="G949" i="16"/>
  <c r="F949" i="16"/>
  <c r="G948" i="16"/>
  <c r="F948" i="16"/>
  <c r="G947" i="16"/>
  <c r="F947" i="16"/>
  <c r="G946" i="16"/>
  <c r="F946" i="16"/>
  <c r="G945" i="16"/>
  <c r="F945" i="16"/>
  <c r="G944" i="16"/>
  <c r="F944" i="16"/>
  <c r="G943" i="16"/>
  <c r="F943" i="16"/>
  <c r="G942" i="16"/>
  <c r="F942" i="16"/>
  <c r="G941" i="16"/>
  <c r="F941" i="16"/>
  <c r="G940" i="16"/>
  <c r="F940" i="16"/>
  <c r="G939" i="16"/>
  <c r="F939" i="16"/>
  <c r="G938" i="16"/>
  <c r="F938" i="16"/>
  <c r="G937" i="16"/>
  <c r="F937" i="16"/>
  <c r="G936" i="16"/>
  <c r="F936" i="16"/>
  <c r="G935" i="16"/>
  <c r="F935" i="16"/>
  <c r="G934" i="16"/>
  <c r="F934" i="16"/>
  <c r="G933" i="16"/>
  <c r="F933" i="16"/>
  <c r="G932" i="16"/>
  <c r="F932" i="16"/>
  <c r="G931" i="16"/>
  <c r="F931" i="16"/>
  <c r="G930" i="16"/>
  <c r="F930" i="16"/>
  <c r="G929" i="16"/>
  <c r="F929" i="16"/>
  <c r="G928" i="16"/>
  <c r="F928" i="16"/>
  <c r="G927" i="16"/>
  <c r="F927" i="16"/>
  <c r="G926" i="16"/>
  <c r="F926" i="16"/>
  <c r="G925" i="16"/>
  <c r="F925" i="16"/>
  <c r="G924" i="16"/>
  <c r="F924" i="16"/>
  <c r="G923" i="16"/>
  <c r="F923" i="16"/>
  <c r="G922" i="16"/>
  <c r="F922" i="16"/>
  <c r="G921" i="16"/>
  <c r="F921" i="16"/>
  <c r="G920" i="16"/>
  <c r="F920" i="16"/>
  <c r="G919" i="16"/>
  <c r="F919" i="16"/>
  <c r="G918" i="16"/>
  <c r="F918" i="16"/>
  <c r="G917" i="16"/>
  <c r="F917" i="16"/>
  <c r="G916" i="16"/>
  <c r="F916" i="16"/>
  <c r="G915" i="16"/>
  <c r="F915" i="16"/>
  <c r="G914" i="16"/>
  <c r="F914" i="16"/>
  <c r="G913" i="16"/>
  <c r="F913" i="16"/>
  <c r="G912" i="16"/>
  <c r="F912" i="16"/>
  <c r="G911" i="16"/>
  <c r="F911" i="16"/>
  <c r="G910" i="16"/>
  <c r="F910" i="16"/>
  <c r="G909" i="16"/>
  <c r="F909" i="16"/>
  <c r="G908" i="16"/>
  <c r="F908" i="16"/>
  <c r="G907" i="16"/>
  <c r="F907" i="16"/>
  <c r="G906" i="16"/>
  <c r="F906" i="16"/>
  <c r="G905" i="16"/>
  <c r="F905" i="16"/>
  <c r="G904" i="16"/>
  <c r="F904" i="16"/>
  <c r="G903" i="16"/>
  <c r="F903" i="16"/>
  <c r="G902" i="16"/>
  <c r="F902" i="16"/>
  <c r="G901" i="16"/>
  <c r="F901" i="16"/>
  <c r="G900" i="16"/>
  <c r="F900" i="16"/>
  <c r="G899" i="16"/>
  <c r="F899" i="16"/>
  <c r="G898" i="16"/>
  <c r="F898" i="16"/>
  <c r="G897" i="16"/>
  <c r="F897" i="16"/>
  <c r="G896" i="16"/>
  <c r="F896" i="16"/>
  <c r="G895" i="16"/>
  <c r="F895" i="16"/>
  <c r="G894" i="16"/>
  <c r="F894" i="16"/>
  <c r="G893" i="16"/>
  <c r="F893" i="16"/>
  <c r="G892" i="16"/>
  <c r="F892" i="16"/>
  <c r="G891" i="16"/>
  <c r="F891" i="16"/>
  <c r="G890" i="16"/>
  <c r="F890" i="16"/>
  <c r="G889" i="16"/>
  <c r="F889" i="16"/>
  <c r="G888" i="16"/>
  <c r="F888" i="16"/>
  <c r="G887" i="16"/>
  <c r="F887" i="16"/>
  <c r="G886" i="16"/>
  <c r="F886" i="16"/>
  <c r="G885" i="16"/>
  <c r="F885" i="16"/>
  <c r="G884" i="16"/>
  <c r="F884" i="16"/>
  <c r="G883" i="16"/>
  <c r="F883" i="16"/>
  <c r="G882" i="16"/>
  <c r="F882" i="16"/>
  <c r="G881" i="16"/>
  <c r="F881" i="16"/>
  <c r="G880" i="16"/>
  <c r="F880" i="16"/>
  <c r="G879" i="16"/>
  <c r="F879" i="16"/>
  <c r="G878" i="16"/>
  <c r="F878" i="16"/>
  <c r="G877" i="16"/>
  <c r="F877" i="16"/>
  <c r="G876" i="16"/>
  <c r="F876" i="16"/>
  <c r="G875" i="16"/>
  <c r="F875" i="16"/>
  <c r="G874" i="16"/>
  <c r="F874" i="16"/>
  <c r="G873" i="16"/>
  <c r="F873" i="16"/>
  <c r="G872" i="16"/>
  <c r="F872" i="16"/>
  <c r="G871" i="16"/>
  <c r="F871" i="16"/>
  <c r="G870" i="16"/>
  <c r="F870" i="16"/>
  <c r="G869" i="16"/>
  <c r="F869" i="16"/>
  <c r="G868" i="16"/>
  <c r="F868" i="16"/>
  <c r="G867" i="16"/>
  <c r="F867" i="16"/>
  <c r="G866" i="16"/>
  <c r="F866" i="16"/>
  <c r="G865" i="16"/>
  <c r="F865" i="16"/>
  <c r="G864" i="16"/>
  <c r="F864" i="16"/>
  <c r="G863" i="16"/>
  <c r="F863" i="16"/>
  <c r="G862" i="16"/>
  <c r="F862" i="16"/>
  <c r="G861" i="16"/>
  <c r="F861" i="16"/>
  <c r="G860" i="16"/>
  <c r="F860" i="16"/>
  <c r="G859" i="16"/>
  <c r="F859" i="16"/>
  <c r="G858" i="16"/>
  <c r="F858" i="16"/>
  <c r="G857" i="16"/>
  <c r="F857" i="16"/>
  <c r="G856" i="16"/>
  <c r="F856" i="16"/>
  <c r="G855" i="16"/>
  <c r="F855" i="16"/>
  <c r="G854" i="16"/>
  <c r="F854" i="16"/>
  <c r="G853" i="16"/>
  <c r="F853" i="16"/>
  <c r="G852" i="16"/>
  <c r="F852" i="16"/>
  <c r="G851" i="16"/>
  <c r="F851" i="16"/>
  <c r="G850" i="16"/>
  <c r="F850" i="16"/>
  <c r="G849" i="16"/>
  <c r="F849" i="16"/>
  <c r="G848" i="16"/>
  <c r="F848" i="16"/>
  <c r="G847" i="16"/>
  <c r="F847" i="16"/>
  <c r="G846" i="16"/>
  <c r="F846" i="16"/>
  <c r="G845" i="16"/>
  <c r="F845" i="16"/>
  <c r="G844" i="16"/>
  <c r="F844" i="16"/>
  <c r="G843" i="16"/>
  <c r="F843" i="16"/>
  <c r="G842" i="16"/>
  <c r="F842" i="16"/>
  <c r="G841" i="16"/>
  <c r="F841" i="16"/>
  <c r="G840" i="16"/>
  <c r="F840" i="16"/>
  <c r="G839" i="16"/>
  <c r="F839" i="16"/>
  <c r="G838" i="16"/>
  <c r="F838" i="16"/>
  <c r="G837" i="16"/>
  <c r="F837" i="16"/>
  <c r="G836" i="16"/>
  <c r="F836" i="16"/>
  <c r="G835" i="16"/>
  <c r="F835" i="16"/>
  <c r="G834" i="16"/>
  <c r="F834" i="16"/>
  <c r="G833" i="16"/>
  <c r="F833" i="16"/>
  <c r="G832" i="16"/>
  <c r="F832" i="16"/>
  <c r="G831" i="16"/>
  <c r="F831" i="16"/>
  <c r="G830" i="16"/>
  <c r="F830" i="16"/>
  <c r="G829" i="16"/>
  <c r="F829" i="16"/>
  <c r="G828" i="16"/>
  <c r="F828" i="16"/>
  <c r="G827" i="16"/>
  <c r="F827" i="16"/>
  <c r="G826" i="16"/>
  <c r="F826" i="16"/>
  <c r="G825" i="16"/>
  <c r="F825" i="16"/>
  <c r="G824" i="16"/>
  <c r="F824" i="16"/>
  <c r="G823" i="16"/>
  <c r="F823" i="16"/>
  <c r="G822" i="16"/>
  <c r="F822" i="16"/>
  <c r="G821" i="16"/>
  <c r="F821" i="16"/>
  <c r="G820" i="16"/>
  <c r="F820" i="16"/>
  <c r="G819" i="16"/>
  <c r="F819" i="16"/>
  <c r="G818" i="16"/>
  <c r="F818" i="16"/>
  <c r="G817" i="16"/>
  <c r="F817" i="16"/>
  <c r="G816" i="16"/>
  <c r="F816" i="16"/>
  <c r="G815" i="16"/>
  <c r="F815" i="16"/>
  <c r="G814" i="16"/>
  <c r="F814" i="16"/>
  <c r="G813" i="16"/>
  <c r="F813" i="16"/>
  <c r="G812" i="16"/>
  <c r="F812" i="16"/>
  <c r="G811" i="16"/>
  <c r="F811" i="16"/>
  <c r="G810" i="16"/>
  <c r="F810" i="16"/>
  <c r="G809" i="16"/>
  <c r="F809" i="16"/>
  <c r="G808" i="16"/>
  <c r="F808" i="16"/>
  <c r="G807" i="16"/>
  <c r="F807" i="16"/>
  <c r="G806" i="16"/>
  <c r="F806" i="16"/>
  <c r="G805" i="16"/>
  <c r="F805" i="16"/>
  <c r="G804" i="16"/>
  <c r="F804" i="16"/>
  <c r="G803" i="16"/>
  <c r="F803" i="16"/>
  <c r="G802" i="16"/>
  <c r="F802" i="16"/>
  <c r="G801" i="16"/>
  <c r="F801" i="16"/>
  <c r="G800" i="16"/>
  <c r="F800" i="16"/>
  <c r="G799" i="16"/>
  <c r="F799" i="16"/>
  <c r="G798" i="16"/>
  <c r="F798" i="16"/>
  <c r="G797" i="16"/>
  <c r="F797" i="16"/>
  <c r="G796" i="16"/>
  <c r="F796" i="16"/>
  <c r="G795" i="16"/>
  <c r="F795" i="16"/>
  <c r="G794" i="16"/>
  <c r="F794" i="16"/>
  <c r="G793" i="16"/>
  <c r="F793" i="16"/>
  <c r="G792" i="16"/>
  <c r="F792" i="16"/>
  <c r="G791" i="16"/>
  <c r="F791" i="16"/>
  <c r="G790" i="16"/>
  <c r="F790" i="16"/>
  <c r="G789" i="16"/>
  <c r="F789" i="16"/>
  <c r="G788" i="16"/>
  <c r="F788" i="16"/>
  <c r="G787" i="16"/>
  <c r="F787" i="16"/>
  <c r="G786" i="16"/>
  <c r="F786" i="16"/>
  <c r="G785" i="16"/>
  <c r="F785" i="16"/>
  <c r="G784" i="16"/>
  <c r="F784" i="16"/>
  <c r="G783" i="16"/>
  <c r="F783" i="16"/>
  <c r="G782" i="16"/>
  <c r="F782" i="16"/>
  <c r="G781" i="16"/>
  <c r="F781" i="16"/>
  <c r="G780" i="16"/>
  <c r="F780" i="16"/>
  <c r="G779" i="16"/>
  <c r="F779" i="16"/>
  <c r="G778" i="16"/>
  <c r="F778" i="16"/>
  <c r="G777" i="16"/>
  <c r="F777" i="16"/>
  <c r="G776" i="16"/>
  <c r="F776" i="16"/>
  <c r="G775" i="16"/>
  <c r="F775" i="16"/>
  <c r="G774" i="16"/>
  <c r="F774" i="16"/>
  <c r="G773" i="16"/>
  <c r="F773" i="16"/>
  <c r="G772" i="16"/>
  <c r="F772" i="16"/>
  <c r="G771" i="16"/>
  <c r="F771" i="16"/>
  <c r="G770" i="16"/>
  <c r="F770" i="16"/>
  <c r="G769" i="16"/>
  <c r="F769" i="16"/>
  <c r="G768" i="16"/>
  <c r="F768" i="16"/>
  <c r="G767" i="16"/>
  <c r="F767" i="16"/>
  <c r="G766" i="16"/>
  <c r="F766" i="16"/>
  <c r="G765" i="16"/>
  <c r="F765" i="16"/>
  <c r="G764" i="16"/>
  <c r="F764" i="16"/>
  <c r="G763" i="16"/>
  <c r="F763" i="16"/>
  <c r="G762" i="16"/>
  <c r="F762" i="16"/>
  <c r="G761" i="16"/>
  <c r="F761" i="16"/>
  <c r="G760" i="16"/>
  <c r="F760" i="16"/>
  <c r="G759" i="16"/>
  <c r="F759" i="16"/>
  <c r="G758" i="16"/>
  <c r="F758" i="16"/>
  <c r="G757" i="16"/>
  <c r="F757" i="16"/>
  <c r="G756" i="16"/>
  <c r="F756" i="16"/>
  <c r="G755" i="16"/>
  <c r="F755" i="16"/>
  <c r="G754" i="16"/>
  <c r="F754" i="16"/>
  <c r="G753" i="16"/>
  <c r="F753" i="16"/>
  <c r="G752" i="16"/>
  <c r="F752" i="16"/>
  <c r="G751" i="16"/>
  <c r="F751" i="16"/>
  <c r="G750" i="16"/>
  <c r="F750" i="16"/>
  <c r="G749" i="16"/>
  <c r="F749" i="16"/>
  <c r="G748" i="16"/>
  <c r="F748" i="16"/>
  <c r="G747" i="16"/>
  <c r="F747" i="16"/>
  <c r="G746" i="16"/>
  <c r="F746" i="16"/>
  <c r="G745" i="16"/>
  <c r="F745" i="16"/>
  <c r="G744" i="16"/>
  <c r="F744" i="16"/>
  <c r="G743" i="16"/>
  <c r="F743" i="16"/>
  <c r="G742" i="16"/>
  <c r="F742" i="16"/>
  <c r="G741" i="16"/>
  <c r="F741" i="16"/>
  <c r="G740" i="16"/>
  <c r="F740" i="16"/>
  <c r="G739" i="16"/>
  <c r="F739" i="16"/>
  <c r="G738" i="16"/>
  <c r="F738" i="16"/>
  <c r="G737" i="16"/>
  <c r="F737" i="16"/>
  <c r="G736" i="16"/>
  <c r="F736" i="16"/>
  <c r="G735" i="16"/>
  <c r="F735" i="16"/>
  <c r="G734" i="16"/>
  <c r="F734" i="16"/>
  <c r="G733" i="16"/>
  <c r="F733" i="16"/>
  <c r="G732" i="16"/>
  <c r="F732" i="16"/>
  <c r="G731" i="16"/>
  <c r="F731" i="16"/>
  <c r="G730" i="16"/>
  <c r="F730" i="16"/>
  <c r="G729" i="16"/>
  <c r="F729" i="16"/>
  <c r="G728" i="16"/>
  <c r="F728" i="16"/>
  <c r="G727" i="16"/>
  <c r="F727" i="16"/>
  <c r="G726" i="16"/>
  <c r="F726" i="16"/>
  <c r="G725" i="16"/>
  <c r="F725" i="16"/>
  <c r="G724" i="16"/>
  <c r="F724" i="16"/>
  <c r="G723" i="16"/>
  <c r="F723" i="16"/>
  <c r="G722" i="16"/>
  <c r="F722" i="16"/>
  <c r="G721" i="16"/>
  <c r="F721" i="16"/>
  <c r="G720" i="16"/>
  <c r="F720" i="16"/>
  <c r="G719" i="16"/>
  <c r="F719" i="16"/>
  <c r="G718" i="16"/>
  <c r="F718" i="16"/>
  <c r="G717" i="16"/>
  <c r="F717" i="16"/>
  <c r="G716" i="16"/>
  <c r="F716" i="16"/>
  <c r="G715" i="16"/>
  <c r="F715" i="16"/>
  <c r="G714" i="16"/>
  <c r="F714" i="16"/>
  <c r="G713" i="16"/>
  <c r="F713" i="16"/>
  <c r="G712" i="16"/>
  <c r="F712" i="16"/>
  <c r="G711" i="16"/>
  <c r="F711" i="16"/>
  <c r="G710" i="16"/>
  <c r="F710" i="16"/>
  <c r="G709" i="16"/>
  <c r="F709" i="16"/>
  <c r="G708" i="16"/>
  <c r="F708" i="16"/>
  <c r="G707" i="16"/>
  <c r="F707" i="16"/>
  <c r="G706" i="16"/>
  <c r="F706" i="16"/>
  <c r="G705" i="16"/>
  <c r="F705" i="16"/>
  <c r="G704" i="16"/>
  <c r="F704" i="16"/>
  <c r="G703" i="16"/>
  <c r="F703" i="16"/>
  <c r="G702" i="16"/>
  <c r="F702" i="16"/>
  <c r="G701" i="16"/>
  <c r="F701" i="16"/>
  <c r="G700" i="16"/>
  <c r="F700" i="16"/>
  <c r="G699" i="16"/>
  <c r="F699" i="16"/>
  <c r="G698" i="16"/>
  <c r="F698" i="16"/>
  <c r="G697" i="16"/>
  <c r="F697" i="16"/>
  <c r="G696" i="16"/>
  <c r="F696" i="16"/>
  <c r="G695" i="16"/>
  <c r="F695" i="16"/>
  <c r="G694" i="16"/>
  <c r="F694" i="16"/>
  <c r="G693" i="16"/>
  <c r="F693" i="16"/>
  <c r="G692" i="16"/>
  <c r="F692" i="16"/>
  <c r="G691" i="16"/>
  <c r="F691" i="16"/>
  <c r="G690" i="16"/>
  <c r="F690" i="16"/>
  <c r="G689" i="16"/>
  <c r="F689" i="16"/>
  <c r="G688" i="16"/>
  <c r="F688" i="16"/>
  <c r="G687" i="16"/>
  <c r="F687" i="16"/>
  <c r="G686" i="16"/>
  <c r="F686" i="16"/>
  <c r="G685" i="16"/>
  <c r="F685" i="16"/>
  <c r="G684" i="16"/>
  <c r="F684" i="16"/>
  <c r="G683" i="16"/>
  <c r="F683" i="16"/>
  <c r="G682" i="16"/>
  <c r="F682" i="16"/>
  <c r="G681" i="16"/>
  <c r="F681" i="16"/>
  <c r="G680" i="16"/>
  <c r="F680" i="16"/>
  <c r="G679" i="16"/>
  <c r="F679" i="16"/>
  <c r="G678" i="16"/>
  <c r="F678" i="16"/>
  <c r="G677" i="16"/>
  <c r="F677" i="16"/>
  <c r="G676" i="16"/>
  <c r="F676" i="16"/>
  <c r="G675" i="16"/>
  <c r="F675" i="16"/>
  <c r="G674" i="16"/>
  <c r="F674" i="16"/>
  <c r="G673" i="16"/>
  <c r="F673" i="16"/>
  <c r="G672" i="16"/>
  <c r="F672" i="16"/>
  <c r="G671" i="16"/>
  <c r="F671" i="16"/>
  <c r="G670" i="16"/>
  <c r="F670" i="16"/>
  <c r="G669" i="16"/>
  <c r="F669" i="16"/>
  <c r="G668" i="16"/>
  <c r="F668" i="16"/>
  <c r="G667" i="16"/>
  <c r="F667" i="16"/>
  <c r="G666" i="16"/>
  <c r="F666" i="16"/>
  <c r="G665" i="16"/>
  <c r="F665" i="16"/>
  <c r="G664" i="16"/>
  <c r="F664" i="16"/>
  <c r="G663" i="16"/>
  <c r="F663" i="16"/>
  <c r="G662" i="16"/>
  <c r="F662" i="16"/>
  <c r="G661" i="16"/>
  <c r="F661" i="16"/>
  <c r="G660" i="16"/>
  <c r="F660" i="16"/>
  <c r="G659" i="16"/>
  <c r="F659" i="16"/>
  <c r="G658" i="16"/>
  <c r="F658" i="16"/>
  <c r="G657" i="16"/>
  <c r="F657" i="16"/>
  <c r="G656" i="16"/>
  <c r="F656" i="16"/>
  <c r="G655" i="16"/>
  <c r="F655" i="16"/>
  <c r="G654" i="16"/>
  <c r="F654" i="16"/>
  <c r="G653" i="16"/>
  <c r="F653" i="16"/>
  <c r="G652" i="16"/>
  <c r="F652" i="16"/>
  <c r="G651" i="16"/>
  <c r="F651" i="16"/>
  <c r="G650" i="16"/>
  <c r="F650" i="16"/>
  <c r="G649" i="16"/>
  <c r="F649" i="16"/>
  <c r="G648" i="16"/>
  <c r="F648" i="16"/>
  <c r="G647" i="16"/>
  <c r="F647" i="16"/>
  <c r="G646" i="16"/>
  <c r="F646" i="16"/>
  <c r="G645" i="16"/>
  <c r="F645" i="16"/>
  <c r="G644" i="16"/>
  <c r="F644" i="16"/>
  <c r="G643" i="16"/>
  <c r="F643" i="16"/>
  <c r="G642" i="16"/>
  <c r="F642" i="16"/>
  <c r="G641" i="16"/>
  <c r="F641" i="16"/>
  <c r="G640" i="16"/>
  <c r="F640" i="16"/>
  <c r="G639" i="16"/>
  <c r="F639" i="16"/>
  <c r="G638" i="16"/>
  <c r="F638" i="16"/>
  <c r="G637" i="16"/>
  <c r="F637" i="16"/>
  <c r="G636" i="16"/>
  <c r="F636" i="16"/>
  <c r="G635" i="16"/>
  <c r="F635" i="16"/>
  <c r="G634" i="16"/>
  <c r="F634" i="16"/>
  <c r="G633" i="16"/>
  <c r="F633" i="16"/>
  <c r="G632" i="16"/>
  <c r="F632" i="16"/>
  <c r="G631" i="16"/>
  <c r="F631" i="16"/>
  <c r="G630" i="16"/>
  <c r="F630" i="16"/>
  <c r="G629" i="16"/>
  <c r="F629" i="16"/>
  <c r="G628" i="16"/>
  <c r="F628" i="16"/>
  <c r="G627" i="16"/>
  <c r="F627" i="16"/>
  <c r="G626" i="16"/>
  <c r="F626" i="16"/>
  <c r="G625" i="16"/>
  <c r="F625" i="16"/>
  <c r="G624" i="16"/>
  <c r="F624" i="16"/>
  <c r="G623" i="16"/>
  <c r="F623" i="16"/>
  <c r="G622" i="16"/>
  <c r="F622" i="16"/>
  <c r="G621" i="16"/>
  <c r="F621" i="16"/>
  <c r="G620" i="16"/>
  <c r="F620" i="16"/>
  <c r="G619" i="16"/>
  <c r="F619" i="16"/>
  <c r="G618" i="16"/>
  <c r="F618" i="16"/>
  <c r="G617" i="16"/>
  <c r="F617" i="16"/>
  <c r="G616" i="16"/>
  <c r="F616" i="16"/>
  <c r="G615" i="16"/>
  <c r="F615" i="16"/>
  <c r="G614" i="16"/>
  <c r="F614" i="16"/>
  <c r="G613" i="16"/>
  <c r="F613" i="16"/>
  <c r="G612" i="16"/>
  <c r="F612" i="16"/>
  <c r="G611" i="16"/>
  <c r="F611" i="16"/>
  <c r="G610" i="16"/>
  <c r="F610" i="16"/>
  <c r="G609" i="16"/>
  <c r="F609" i="16"/>
  <c r="G608" i="16"/>
  <c r="F608" i="16"/>
  <c r="G607" i="16"/>
  <c r="F607" i="16"/>
  <c r="G606" i="16"/>
  <c r="F606" i="16"/>
  <c r="G605" i="16"/>
  <c r="F605" i="16"/>
  <c r="G604" i="16"/>
  <c r="F604" i="16"/>
  <c r="G603" i="16"/>
  <c r="F603" i="16"/>
  <c r="G602" i="16"/>
  <c r="F602" i="16"/>
  <c r="G601" i="16"/>
  <c r="F601" i="16"/>
  <c r="G600" i="16"/>
  <c r="F600" i="16"/>
  <c r="G599" i="16"/>
  <c r="F599" i="16"/>
  <c r="G598" i="16"/>
  <c r="F598" i="16"/>
  <c r="G597" i="16"/>
  <c r="F597" i="16"/>
  <c r="G596" i="16"/>
  <c r="F596" i="16"/>
  <c r="G595" i="16"/>
  <c r="F595" i="16"/>
  <c r="G594" i="16"/>
  <c r="F594" i="16"/>
  <c r="G593" i="16"/>
  <c r="F593" i="16"/>
  <c r="G592" i="16"/>
  <c r="F592" i="16"/>
  <c r="G591" i="16"/>
  <c r="F591" i="16"/>
  <c r="G590" i="16"/>
  <c r="F590" i="16"/>
  <c r="G589" i="16"/>
  <c r="F589" i="16"/>
  <c r="G588" i="16"/>
  <c r="F588" i="16"/>
  <c r="G587" i="16"/>
  <c r="F587" i="16"/>
  <c r="G586" i="16"/>
  <c r="F586" i="16"/>
  <c r="G585" i="16"/>
  <c r="F585" i="16"/>
  <c r="G584" i="16"/>
  <c r="F584" i="16"/>
  <c r="G583" i="16"/>
  <c r="F583" i="16"/>
  <c r="G582" i="16"/>
  <c r="F582" i="16"/>
  <c r="G581" i="16"/>
  <c r="F581" i="16"/>
  <c r="G580" i="16"/>
  <c r="F580" i="16"/>
  <c r="G579" i="16"/>
  <c r="F579" i="16"/>
  <c r="G578" i="16"/>
  <c r="F578" i="16"/>
  <c r="G577" i="16"/>
  <c r="F577" i="16"/>
  <c r="G576" i="16"/>
  <c r="F576" i="16"/>
  <c r="G575" i="16"/>
  <c r="F575" i="16"/>
  <c r="G574" i="16"/>
  <c r="F574" i="16"/>
  <c r="G573" i="16"/>
  <c r="F573" i="16"/>
  <c r="G572" i="16"/>
  <c r="F572" i="16"/>
  <c r="G571" i="16"/>
  <c r="F571" i="16"/>
  <c r="G570" i="16"/>
  <c r="F570" i="16"/>
  <c r="G569" i="16"/>
  <c r="F569" i="16"/>
  <c r="G568" i="16"/>
  <c r="F568" i="16"/>
  <c r="G567" i="16"/>
  <c r="F567" i="16"/>
  <c r="G566" i="16"/>
  <c r="F566" i="16"/>
  <c r="G565" i="16"/>
  <c r="F565" i="16"/>
  <c r="G564" i="16"/>
  <c r="F564" i="16"/>
  <c r="G563" i="16"/>
  <c r="F563" i="16"/>
  <c r="G562" i="16"/>
  <c r="F562" i="16"/>
  <c r="G561" i="16"/>
  <c r="F561" i="16"/>
  <c r="G560" i="16"/>
  <c r="F560" i="16"/>
  <c r="G559" i="16"/>
  <c r="F559" i="16"/>
  <c r="G558" i="16"/>
  <c r="F558" i="16"/>
  <c r="G557" i="16"/>
  <c r="F557" i="16"/>
  <c r="G556" i="16"/>
  <c r="F556" i="16"/>
  <c r="G555" i="16"/>
  <c r="F555" i="16"/>
  <c r="G554" i="16"/>
  <c r="F554" i="16"/>
  <c r="G553" i="16"/>
  <c r="F553" i="16"/>
  <c r="G552" i="16"/>
  <c r="F552" i="16"/>
  <c r="G551" i="16"/>
  <c r="F551" i="16"/>
  <c r="G550" i="16"/>
  <c r="F550" i="16"/>
  <c r="G549" i="16"/>
  <c r="F549" i="16"/>
  <c r="G548" i="16"/>
  <c r="F548" i="16"/>
  <c r="G547" i="16"/>
  <c r="F547" i="16"/>
  <c r="G546" i="16"/>
  <c r="F546" i="16"/>
  <c r="G545" i="16"/>
  <c r="F545" i="16"/>
  <c r="G544" i="16"/>
  <c r="F544" i="16"/>
  <c r="G543" i="16"/>
  <c r="F543" i="16"/>
  <c r="G542" i="16"/>
  <c r="F542" i="16"/>
  <c r="G541" i="16"/>
  <c r="F541" i="16"/>
  <c r="G540" i="16"/>
  <c r="F540" i="16"/>
  <c r="G539" i="16"/>
  <c r="F539" i="16"/>
  <c r="G538" i="16"/>
  <c r="F538" i="16"/>
  <c r="G537" i="16"/>
  <c r="F537" i="16"/>
  <c r="G536" i="16"/>
  <c r="F536" i="16"/>
  <c r="G535" i="16"/>
  <c r="F535" i="16"/>
  <c r="G534" i="16"/>
  <c r="F534" i="16"/>
  <c r="G533" i="16"/>
  <c r="F533" i="16"/>
  <c r="G532" i="16"/>
  <c r="F532" i="16"/>
  <c r="G531" i="16"/>
  <c r="F531" i="16"/>
  <c r="G530" i="16"/>
  <c r="F530" i="16"/>
  <c r="G529" i="16"/>
  <c r="F529" i="16"/>
  <c r="G528" i="16"/>
  <c r="F528" i="16"/>
  <c r="G527" i="16"/>
  <c r="F527" i="16"/>
  <c r="G526" i="16"/>
  <c r="F526" i="16"/>
  <c r="G525" i="16"/>
  <c r="F525" i="16"/>
  <c r="G524" i="16"/>
  <c r="F524" i="16"/>
  <c r="G523" i="16"/>
  <c r="F523" i="16"/>
  <c r="G522" i="16"/>
  <c r="F522" i="16"/>
  <c r="G521" i="16"/>
  <c r="F521" i="16"/>
  <c r="G520" i="16"/>
  <c r="F520" i="16"/>
  <c r="G519" i="16"/>
  <c r="F519" i="16"/>
  <c r="G518" i="16"/>
  <c r="F518" i="16"/>
  <c r="G517" i="16"/>
  <c r="F517" i="16"/>
  <c r="G516" i="16"/>
  <c r="F516" i="16"/>
  <c r="G515" i="16"/>
  <c r="F515" i="16"/>
  <c r="G514" i="16"/>
  <c r="F514" i="16"/>
  <c r="G513" i="16"/>
  <c r="F513" i="16"/>
  <c r="G512" i="16"/>
  <c r="F512" i="16"/>
  <c r="G511" i="16"/>
  <c r="F511" i="16"/>
  <c r="G510" i="16"/>
  <c r="F510" i="16"/>
  <c r="G509" i="16"/>
  <c r="F509" i="16"/>
  <c r="G508" i="16"/>
  <c r="F508" i="16"/>
  <c r="G507" i="16"/>
  <c r="F507" i="16"/>
  <c r="G506" i="16"/>
  <c r="F506" i="16"/>
  <c r="G505" i="16"/>
  <c r="F505" i="16"/>
  <c r="G504" i="16"/>
  <c r="F504" i="16"/>
  <c r="G503" i="16"/>
  <c r="F503" i="16"/>
  <c r="G502" i="16"/>
  <c r="F502" i="16"/>
  <c r="G501" i="16"/>
  <c r="F501" i="16"/>
  <c r="G500" i="16"/>
  <c r="F500" i="16"/>
  <c r="G499" i="16"/>
  <c r="F499" i="16"/>
  <c r="G498" i="16"/>
  <c r="F498" i="16"/>
  <c r="G497" i="16"/>
  <c r="F497" i="16"/>
  <c r="G496" i="16"/>
  <c r="F496" i="16"/>
  <c r="G495" i="16"/>
  <c r="F495" i="16"/>
  <c r="G494" i="16"/>
  <c r="F494" i="16"/>
  <c r="G493" i="16"/>
  <c r="F493" i="16"/>
  <c r="G492" i="16"/>
  <c r="F492" i="16"/>
  <c r="G491" i="16"/>
  <c r="F491" i="16"/>
  <c r="G490" i="16"/>
  <c r="F490" i="16"/>
  <c r="G489" i="16"/>
  <c r="F489" i="16"/>
  <c r="G488" i="16"/>
  <c r="F488" i="16"/>
  <c r="G487" i="16"/>
  <c r="F487" i="16"/>
  <c r="G486" i="16"/>
  <c r="F486" i="16"/>
  <c r="G485" i="16"/>
  <c r="F485" i="16"/>
  <c r="G484" i="16"/>
  <c r="F484" i="16"/>
  <c r="G483" i="16"/>
  <c r="F483" i="16"/>
  <c r="G482" i="16"/>
  <c r="F482" i="16"/>
  <c r="G481" i="16"/>
  <c r="F481" i="16"/>
  <c r="G480" i="16"/>
  <c r="F480" i="16"/>
  <c r="G479" i="16"/>
  <c r="F479" i="16"/>
  <c r="G478" i="16"/>
  <c r="F478" i="16"/>
  <c r="G477" i="16"/>
  <c r="F477" i="16"/>
  <c r="G476" i="16"/>
  <c r="F476" i="16"/>
  <c r="G475" i="16"/>
  <c r="F475" i="16"/>
  <c r="G474" i="16"/>
  <c r="F474" i="16"/>
  <c r="G473" i="16"/>
  <c r="F473" i="16"/>
  <c r="G472" i="16"/>
  <c r="F472" i="16"/>
  <c r="G471" i="16"/>
  <c r="F471" i="16"/>
  <c r="G470" i="16"/>
  <c r="F470" i="16"/>
  <c r="G469" i="16"/>
  <c r="F469" i="16"/>
  <c r="G468" i="16"/>
  <c r="F468" i="16"/>
  <c r="G467" i="16"/>
  <c r="F467" i="16"/>
  <c r="G466" i="16"/>
  <c r="F466" i="16"/>
  <c r="G465" i="16"/>
  <c r="F465" i="16"/>
  <c r="G464" i="16"/>
  <c r="F464" i="16"/>
  <c r="G463" i="16"/>
  <c r="F463" i="16"/>
  <c r="G462" i="16"/>
  <c r="F462" i="16"/>
  <c r="G461" i="16"/>
  <c r="F461" i="16"/>
  <c r="G460" i="16"/>
  <c r="F460" i="16"/>
  <c r="G459" i="16"/>
  <c r="F459" i="16"/>
  <c r="G458" i="16"/>
  <c r="F458" i="16"/>
  <c r="G457" i="16"/>
  <c r="F457" i="16"/>
  <c r="G456" i="16"/>
  <c r="F456" i="16"/>
  <c r="G455" i="16"/>
  <c r="F455" i="16"/>
  <c r="G454" i="16"/>
  <c r="F454" i="16"/>
  <c r="G453" i="16"/>
  <c r="F453" i="16"/>
  <c r="G452" i="16"/>
  <c r="F452" i="16"/>
  <c r="G451" i="16"/>
  <c r="F451" i="16"/>
  <c r="G450" i="16"/>
  <c r="F450" i="16"/>
  <c r="G449" i="16"/>
  <c r="F449" i="16"/>
  <c r="G448" i="16"/>
  <c r="F448" i="16"/>
  <c r="G447" i="16"/>
  <c r="F447" i="16"/>
  <c r="G446" i="16"/>
  <c r="F446" i="16"/>
  <c r="G445" i="16"/>
  <c r="F445" i="16"/>
  <c r="G444" i="16"/>
  <c r="F444" i="16"/>
  <c r="G443" i="16"/>
  <c r="F443" i="16"/>
  <c r="G442" i="16"/>
  <c r="F442" i="16"/>
  <c r="G441" i="16"/>
  <c r="F441" i="16"/>
  <c r="G440" i="16"/>
  <c r="F440" i="16"/>
  <c r="G439" i="16"/>
  <c r="F439" i="16"/>
  <c r="G438" i="16"/>
  <c r="F438" i="16"/>
  <c r="G437" i="16"/>
  <c r="F437" i="16"/>
  <c r="G436" i="16"/>
  <c r="F436" i="16"/>
  <c r="G435" i="16"/>
  <c r="F435" i="16"/>
  <c r="G434" i="16"/>
  <c r="F434" i="16"/>
  <c r="G433" i="16"/>
  <c r="F433" i="16"/>
  <c r="G432" i="16"/>
  <c r="F432" i="16"/>
  <c r="G431" i="16"/>
  <c r="F431" i="16"/>
  <c r="G430" i="16"/>
  <c r="F430" i="16"/>
  <c r="G429" i="16"/>
  <c r="F429" i="16"/>
  <c r="G428" i="16"/>
  <c r="F428" i="16"/>
  <c r="G427" i="16"/>
  <c r="F427" i="16"/>
  <c r="G426" i="16"/>
  <c r="F426" i="16"/>
  <c r="G425" i="16"/>
  <c r="F425" i="16"/>
  <c r="G424" i="16"/>
  <c r="F424" i="16"/>
  <c r="G423" i="16"/>
  <c r="F423" i="16"/>
  <c r="G422" i="16"/>
  <c r="F422" i="16"/>
  <c r="G421" i="16"/>
  <c r="F421" i="16"/>
  <c r="G420" i="16"/>
  <c r="F420" i="16"/>
  <c r="G419" i="16"/>
  <c r="F419" i="16"/>
  <c r="G418" i="16"/>
  <c r="F418" i="16"/>
  <c r="G417" i="16"/>
  <c r="F417" i="16"/>
  <c r="G416" i="16"/>
  <c r="F416" i="16"/>
  <c r="G415" i="16"/>
  <c r="F415" i="16"/>
  <c r="G414" i="16"/>
  <c r="F414" i="16"/>
  <c r="G413" i="16"/>
  <c r="F413" i="16"/>
  <c r="G412" i="16"/>
  <c r="F412" i="16"/>
  <c r="G411" i="16"/>
  <c r="F411" i="16"/>
  <c r="G410" i="16"/>
  <c r="F410" i="16"/>
  <c r="G409" i="16"/>
  <c r="F409" i="16"/>
  <c r="G408" i="16"/>
  <c r="F408" i="16"/>
  <c r="G407" i="16"/>
  <c r="F407" i="16"/>
  <c r="G406" i="16"/>
  <c r="F406" i="16"/>
  <c r="G405" i="16"/>
  <c r="F405" i="16"/>
  <c r="G404" i="16"/>
  <c r="F404" i="16"/>
  <c r="G403" i="16"/>
  <c r="F403" i="16"/>
  <c r="G402" i="16"/>
  <c r="F402" i="16"/>
  <c r="G401" i="16"/>
  <c r="F401" i="16"/>
  <c r="G400" i="16"/>
  <c r="F400" i="16"/>
  <c r="G399" i="16"/>
  <c r="F399" i="16"/>
  <c r="G398" i="16"/>
  <c r="F398" i="16"/>
  <c r="G397" i="16"/>
  <c r="F397" i="16"/>
  <c r="G396" i="16"/>
  <c r="F396" i="16"/>
  <c r="G395" i="16"/>
  <c r="F395" i="16"/>
  <c r="G394" i="16"/>
  <c r="F394" i="16"/>
  <c r="G393" i="16"/>
  <c r="F393" i="16"/>
  <c r="G392" i="16"/>
  <c r="F392" i="16"/>
  <c r="G391" i="16"/>
  <c r="F391" i="16"/>
  <c r="G390" i="16"/>
  <c r="F390" i="16"/>
  <c r="G389" i="16"/>
  <c r="F389" i="16"/>
  <c r="G388" i="16"/>
  <c r="F388" i="16"/>
  <c r="G387" i="16"/>
  <c r="F387" i="16"/>
  <c r="G386" i="16"/>
  <c r="F386" i="16"/>
  <c r="G385" i="16"/>
  <c r="F385" i="16"/>
  <c r="G384" i="16"/>
  <c r="F384" i="16"/>
  <c r="G383" i="16"/>
  <c r="F383" i="16"/>
  <c r="G382" i="16"/>
  <c r="F382" i="16"/>
  <c r="G381" i="16"/>
  <c r="F381" i="16"/>
  <c r="G380" i="16"/>
  <c r="F380" i="16"/>
  <c r="G379" i="16"/>
  <c r="F379" i="16"/>
  <c r="G378" i="16"/>
  <c r="F378" i="16"/>
  <c r="G377" i="16"/>
  <c r="F377" i="16"/>
  <c r="G376" i="16"/>
  <c r="F376" i="16"/>
  <c r="G375" i="16"/>
  <c r="F375" i="16"/>
  <c r="G374" i="16"/>
  <c r="F374" i="16"/>
  <c r="G373" i="16"/>
  <c r="F373" i="16"/>
  <c r="G372" i="16"/>
  <c r="F372" i="16"/>
  <c r="G371" i="16"/>
  <c r="F371" i="16"/>
  <c r="G370" i="16"/>
  <c r="F370" i="16"/>
  <c r="G369" i="16"/>
  <c r="F369" i="16"/>
  <c r="G368" i="16"/>
  <c r="F368" i="16"/>
  <c r="G367" i="16"/>
  <c r="F367" i="16"/>
  <c r="G366" i="16"/>
  <c r="F366" i="16"/>
  <c r="G365" i="16"/>
  <c r="F365" i="16"/>
  <c r="G364" i="16"/>
  <c r="F364" i="16"/>
  <c r="G363" i="16"/>
  <c r="F363" i="16"/>
  <c r="G362" i="16"/>
  <c r="F362" i="16"/>
  <c r="G361" i="16"/>
  <c r="F361" i="16"/>
  <c r="G360" i="16"/>
  <c r="F360" i="16"/>
  <c r="G359" i="16"/>
  <c r="F359" i="16"/>
  <c r="G358" i="16"/>
  <c r="F358" i="16"/>
  <c r="G357" i="16"/>
  <c r="F357" i="16"/>
  <c r="G356" i="16"/>
  <c r="F356" i="16"/>
  <c r="G355" i="16"/>
  <c r="F355" i="16"/>
  <c r="G354" i="16"/>
  <c r="F354" i="16"/>
  <c r="G353" i="16"/>
  <c r="F353" i="16"/>
  <c r="G352" i="16"/>
  <c r="F352" i="16"/>
  <c r="G351" i="16"/>
  <c r="F351" i="16"/>
  <c r="G350" i="16"/>
  <c r="F350" i="16"/>
  <c r="G349" i="16"/>
  <c r="F349" i="16"/>
  <c r="G348" i="16"/>
  <c r="F348" i="16"/>
  <c r="G347" i="16"/>
  <c r="F347" i="16"/>
  <c r="G346" i="16"/>
  <c r="F346" i="16"/>
  <c r="G345" i="16"/>
  <c r="F345" i="16"/>
  <c r="G344" i="16"/>
  <c r="F344" i="16"/>
  <c r="G343" i="16"/>
  <c r="F343" i="16"/>
  <c r="G342" i="16"/>
  <c r="F342" i="16"/>
  <c r="G341" i="16"/>
  <c r="F341" i="16"/>
  <c r="G340" i="16"/>
  <c r="F340" i="16"/>
  <c r="G339" i="16"/>
  <c r="F339" i="16"/>
  <c r="G338" i="16"/>
  <c r="F338" i="16"/>
  <c r="G337" i="16"/>
  <c r="F337" i="16"/>
  <c r="G336" i="16"/>
  <c r="F336" i="16"/>
  <c r="G335" i="16"/>
  <c r="F335" i="16"/>
  <c r="G334" i="16"/>
  <c r="F334" i="16"/>
  <c r="G333" i="16"/>
  <c r="F333" i="16"/>
  <c r="G332" i="16"/>
  <c r="F332" i="16"/>
  <c r="G331" i="16"/>
  <c r="F331" i="16"/>
  <c r="G330" i="16"/>
  <c r="F330" i="16"/>
  <c r="G329" i="16"/>
  <c r="F329" i="16"/>
  <c r="G328" i="16"/>
  <c r="F328" i="16"/>
  <c r="G327" i="16"/>
  <c r="F327" i="16"/>
  <c r="G326" i="16"/>
  <c r="F326" i="16"/>
  <c r="G325" i="16"/>
  <c r="F325" i="16"/>
  <c r="G324" i="16"/>
  <c r="F324" i="16"/>
  <c r="G323" i="16"/>
  <c r="F323" i="16"/>
  <c r="G322" i="16"/>
  <c r="F322" i="16"/>
  <c r="G321" i="16"/>
  <c r="F321" i="16"/>
  <c r="G320" i="16"/>
  <c r="F320" i="16"/>
  <c r="G319" i="16"/>
  <c r="F319" i="16"/>
  <c r="G318" i="16"/>
  <c r="F318" i="16"/>
  <c r="G317" i="16"/>
  <c r="F317" i="16"/>
  <c r="G316" i="16"/>
  <c r="F316" i="16"/>
  <c r="G315" i="16"/>
  <c r="F315" i="16"/>
  <c r="G314" i="16"/>
  <c r="F314" i="16"/>
  <c r="G313" i="16"/>
  <c r="F313" i="16"/>
  <c r="G312" i="16"/>
  <c r="F312" i="16"/>
  <c r="G311" i="16"/>
  <c r="F311" i="16"/>
  <c r="G310" i="16"/>
  <c r="F310" i="16"/>
  <c r="G309" i="16"/>
  <c r="F309" i="16"/>
  <c r="G308" i="16"/>
  <c r="F308" i="16"/>
  <c r="G307" i="16"/>
  <c r="F307" i="16"/>
  <c r="G306" i="16"/>
  <c r="F306" i="16"/>
  <c r="G305" i="16"/>
  <c r="F305" i="16"/>
  <c r="G304" i="16"/>
  <c r="F304" i="16"/>
  <c r="G303" i="16"/>
  <c r="F303" i="16"/>
  <c r="G302" i="16"/>
  <c r="F302" i="16"/>
  <c r="G301" i="16"/>
  <c r="F301" i="16"/>
  <c r="G300" i="16"/>
  <c r="F300" i="16"/>
  <c r="G299" i="16"/>
  <c r="F299" i="16"/>
  <c r="G298" i="16"/>
  <c r="F298" i="16"/>
  <c r="G297" i="16"/>
  <c r="F297" i="16"/>
  <c r="G296" i="16"/>
  <c r="F296" i="16"/>
  <c r="G295" i="16"/>
  <c r="F295" i="16"/>
  <c r="G294" i="16"/>
  <c r="F294" i="16"/>
  <c r="G293" i="16"/>
  <c r="F293" i="16"/>
  <c r="G292" i="16"/>
  <c r="F292" i="16"/>
  <c r="G291" i="16"/>
  <c r="F291" i="16"/>
  <c r="G290" i="16"/>
  <c r="F290" i="16"/>
  <c r="G289" i="16"/>
  <c r="F289" i="16"/>
  <c r="G288" i="16"/>
  <c r="F288" i="16"/>
  <c r="G287" i="16"/>
  <c r="F287" i="16"/>
  <c r="G286" i="16"/>
  <c r="F286" i="16"/>
  <c r="G285" i="16"/>
  <c r="F285" i="16"/>
  <c r="G284" i="16"/>
  <c r="F284" i="16"/>
  <c r="G283" i="16"/>
  <c r="F283" i="16"/>
  <c r="G282" i="16"/>
  <c r="F282" i="16"/>
  <c r="G281" i="16"/>
  <c r="F281" i="16"/>
  <c r="G280" i="16"/>
  <c r="F280" i="16"/>
  <c r="G279" i="16"/>
  <c r="F279" i="16"/>
  <c r="G278" i="16"/>
  <c r="F278" i="16"/>
  <c r="G277" i="16"/>
  <c r="F277" i="16"/>
  <c r="G276" i="16"/>
  <c r="F276" i="16"/>
  <c r="G275" i="16"/>
  <c r="F275" i="16"/>
  <c r="G274" i="16"/>
  <c r="F274" i="16"/>
  <c r="G273" i="16"/>
  <c r="F273" i="16"/>
  <c r="G272" i="16"/>
  <c r="F272" i="16"/>
  <c r="G271" i="16"/>
  <c r="F271" i="16"/>
  <c r="G270" i="16"/>
  <c r="F270" i="16"/>
  <c r="G269" i="16"/>
  <c r="F269" i="16"/>
  <c r="G268" i="16"/>
  <c r="F268" i="16"/>
  <c r="G267" i="16"/>
  <c r="F267" i="16"/>
  <c r="G266" i="16"/>
  <c r="F266" i="16"/>
  <c r="G265" i="16"/>
  <c r="F265" i="16"/>
  <c r="G264" i="16"/>
  <c r="F264" i="16"/>
  <c r="G263" i="16"/>
  <c r="F263" i="16"/>
  <c r="G262" i="16"/>
  <c r="F262" i="16"/>
  <c r="G261" i="16"/>
  <c r="F261" i="16"/>
  <c r="G260" i="16"/>
  <c r="F260" i="16"/>
  <c r="G259" i="16"/>
  <c r="F259" i="16"/>
  <c r="G258" i="16"/>
  <c r="F258" i="16"/>
  <c r="G257" i="16"/>
  <c r="F257" i="16"/>
  <c r="G256" i="16"/>
  <c r="F256" i="16"/>
  <c r="G255" i="16"/>
  <c r="F255" i="16"/>
  <c r="G254" i="16"/>
  <c r="F254" i="16"/>
  <c r="G253" i="16"/>
  <c r="F253" i="16"/>
  <c r="G252" i="16"/>
  <c r="F252" i="16"/>
  <c r="G251" i="16"/>
  <c r="F251" i="16"/>
  <c r="G250" i="16"/>
  <c r="F250" i="16"/>
  <c r="G249" i="16"/>
  <c r="F249" i="16"/>
  <c r="G248" i="16"/>
  <c r="F248" i="16"/>
  <c r="G247" i="16"/>
  <c r="F247" i="16"/>
  <c r="G246" i="16"/>
  <c r="F246" i="16"/>
  <c r="G245" i="16"/>
  <c r="F245" i="16"/>
  <c r="G244" i="16"/>
  <c r="F244" i="16"/>
  <c r="G243" i="16"/>
  <c r="F243" i="16"/>
  <c r="G242" i="16"/>
  <c r="F242" i="16"/>
  <c r="G241" i="16"/>
  <c r="F241" i="16"/>
  <c r="G240" i="16"/>
  <c r="F240" i="16"/>
  <c r="G239" i="16"/>
  <c r="F239" i="16"/>
  <c r="G238" i="16"/>
  <c r="F238" i="16"/>
  <c r="G237" i="16"/>
  <c r="F237" i="16"/>
  <c r="G236" i="16"/>
  <c r="F236" i="16"/>
  <c r="G235" i="16"/>
  <c r="F235" i="16"/>
  <c r="G234" i="16"/>
  <c r="F234" i="16"/>
  <c r="G233" i="16"/>
  <c r="F233" i="16"/>
  <c r="G232" i="16"/>
  <c r="F232" i="16"/>
  <c r="G231" i="16"/>
  <c r="F231" i="16"/>
  <c r="G230" i="16"/>
  <c r="F230" i="16"/>
  <c r="G229" i="16"/>
  <c r="F229" i="16"/>
  <c r="G228" i="16"/>
  <c r="F228" i="16"/>
  <c r="G227" i="16"/>
  <c r="F227" i="16"/>
  <c r="G226" i="16"/>
  <c r="F226" i="16"/>
  <c r="G225" i="16"/>
  <c r="F225" i="16"/>
  <c r="G224" i="16"/>
  <c r="F224" i="16"/>
  <c r="G223" i="16"/>
  <c r="F223" i="16"/>
  <c r="G222" i="16"/>
  <c r="F222" i="16"/>
  <c r="G221" i="16"/>
  <c r="F221" i="16"/>
  <c r="G220" i="16"/>
  <c r="F220" i="16"/>
  <c r="G219" i="16"/>
  <c r="F219" i="16"/>
  <c r="G218" i="16"/>
  <c r="F218" i="16"/>
  <c r="G217" i="16"/>
  <c r="F217" i="16"/>
  <c r="G216" i="16"/>
  <c r="F216" i="16"/>
  <c r="G215" i="16"/>
  <c r="F215" i="16"/>
  <c r="G214" i="16"/>
  <c r="F214" i="16"/>
  <c r="G213" i="16"/>
  <c r="F213" i="16"/>
  <c r="G212" i="16"/>
  <c r="F212" i="16"/>
  <c r="G211" i="16"/>
  <c r="F211" i="16"/>
  <c r="G210" i="16"/>
  <c r="F210" i="16"/>
  <c r="G209" i="16"/>
  <c r="F209" i="16"/>
  <c r="G208" i="16"/>
  <c r="F208" i="16"/>
  <c r="G207" i="16"/>
  <c r="F207" i="16"/>
  <c r="G206" i="16"/>
  <c r="F206" i="16"/>
  <c r="G205" i="16"/>
  <c r="F205" i="16"/>
  <c r="G204" i="16"/>
  <c r="F204" i="16"/>
  <c r="G203" i="16"/>
  <c r="F203" i="16"/>
  <c r="G202" i="16"/>
  <c r="F202" i="16"/>
  <c r="G201" i="16"/>
  <c r="F201" i="16"/>
  <c r="G200" i="16"/>
  <c r="F200" i="16"/>
  <c r="G199" i="16"/>
  <c r="F199" i="16"/>
  <c r="G198" i="16"/>
  <c r="F198" i="16"/>
  <c r="G197" i="16"/>
  <c r="F197" i="16"/>
  <c r="G196" i="16"/>
  <c r="F196" i="16"/>
  <c r="G195" i="16"/>
  <c r="F195" i="16"/>
  <c r="G194" i="16"/>
  <c r="F194" i="16"/>
  <c r="G193" i="16"/>
  <c r="F193" i="16"/>
  <c r="G192" i="16"/>
  <c r="F192" i="16"/>
  <c r="G191" i="16"/>
  <c r="F191" i="16"/>
  <c r="G190" i="16"/>
  <c r="F190" i="16"/>
  <c r="G189" i="16"/>
  <c r="F189" i="16"/>
  <c r="G188" i="16"/>
  <c r="F188" i="16"/>
  <c r="G187" i="16"/>
  <c r="F187" i="16"/>
  <c r="G186" i="16"/>
  <c r="F186" i="16"/>
  <c r="G185" i="16"/>
  <c r="F185" i="16"/>
  <c r="G184" i="16"/>
  <c r="F184" i="16"/>
  <c r="G183" i="16"/>
  <c r="F183" i="16"/>
  <c r="G182" i="16"/>
  <c r="F182" i="16"/>
  <c r="G181" i="16"/>
  <c r="F181" i="16"/>
  <c r="G180" i="16"/>
  <c r="F180" i="16"/>
  <c r="G179" i="16"/>
  <c r="F179" i="16"/>
  <c r="G178" i="16"/>
  <c r="F178" i="16"/>
  <c r="G177" i="16"/>
  <c r="F177" i="16"/>
  <c r="G176" i="16"/>
  <c r="F176" i="16"/>
  <c r="G175" i="16"/>
  <c r="F175" i="16"/>
  <c r="G174" i="16"/>
  <c r="F174" i="16"/>
  <c r="G173" i="16"/>
  <c r="F173" i="16"/>
  <c r="G172" i="16"/>
  <c r="F172" i="16"/>
  <c r="G171" i="16"/>
  <c r="F171" i="16"/>
  <c r="G170" i="16"/>
  <c r="F170" i="16"/>
  <c r="G169" i="16"/>
  <c r="F169" i="16"/>
  <c r="G168" i="16"/>
  <c r="F168" i="16"/>
  <c r="G167" i="16"/>
  <c r="F167" i="16"/>
  <c r="G166" i="16"/>
  <c r="F166" i="16"/>
  <c r="G165" i="16"/>
  <c r="F165" i="16"/>
  <c r="G164" i="16"/>
  <c r="F164" i="16"/>
  <c r="G163" i="16"/>
  <c r="F163" i="16"/>
  <c r="G162" i="16"/>
  <c r="F162" i="16"/>
  <c r="G161" i="16"/>
  <c r="F161" i="16"/>
  <c r="G160" i="16"/>
  <c r="F160" i="16"/>
  <c r="G159" i="16"/>
  <c r="F159" i="16"/>
  <c r="G158" i="16"/>
  <c r="F158" i="16"/>
  <c r="G157" i="16"/>
  <c r="F157" i="16"/>
  <c r="G156" i="16"/>
  <c r="F156" i="16"/>
  <c r="G155" i="16"/>
  <c r="F155" i="16"/>
  <c r="G154" i="16"/>
  <c r="F154" i="16"/>
  <c r="G153" i="16"/>
  <c r="F153" i="16"/>
  <c r="G152" i="16"/>
  <c r="F152" i="16"/>
  <c r="G151" i="16"/>
  <c r="F151" i="16"/>
  <c r="G150" i="16"/>
  <c r="F150" i="16"/>
  <c r="G149" i="16"/>
  <c r="F149" i="16"/>
  <c r="G148" i="16"/>
  <c r="F148" i="16"/>
  <c r="G147" i="16"/>
  <c r="F147" i="16"/>
  <c r="G146" i="16"/>
  <c r="F146" i="16"/>
  <c r="G145" i="16"/>
  <c r="F145" i="16"/>
  <c r="G144" i="16"/>
  <c r="F144" i="16"/>
  <c r="G143" i="16"/>
  <c r="F143" i="16"/>
  <c r="G142" i="16"/>
  <c r="F142" i="16"/>
  <c r="G141" i="16"/>
  <c r="F141" i="16"/>
  <c r="G140" i="16"/>
  <c r="F140" i="16"/>
  <c r="G139" i="16"/>
  <c r="F139" i="16"/>
  <c r="G138" i="16"/>
  <c r="F138" i="16"/>
  <c r="G137" i="16"/>
  <c r="F137" i="16"/>
  <c r="G136" i="16"/>
  <c r="F136" i="16"/>
  <c r="G135" i="16"/>
  <c r="F135" i="16"/>
  <c r="G134" i="16"/>
  <c r="F134" i="16"/>
  <c r="G133" i="16"/>
  <c r="F133" i="16"/>
  <c r="G132" i="16"/>
  <c r="F132" i="16"/>
  <c r="G131" i="16"/>
  <c r="F131" i="16"/>
  <c r="G130" i="16"/>
  <c r="F130" i="16"/>
  <c r="G129" i="16"/>
  <c r="F129" i="16"/>
  <c r="G128" i="16"/>
  <c r="F128" i="16"/>
  <c r="G127" i="16"/>
  <c r="F127" i="16"/>
  <c r="G126" i="16"/>
  <c r="F126" i="16"/>
  <c r="G125" i="16"/>
  <c r="F125" i="16"/>
  <c r="G124" i="16"/>
  <c r="F124" i="16"/>
  <c r="G123" i="16"/>
  <c r="F123" i="16"/>
  <c r="G122" i="16"/>
  <c r="F122" i="16"/>
  <c r="G121" i="16"/>
  <c r="F121" i="16"/>
  <c r="G120" i="16"/>
  <c r="F120" i="16"/>
  <c r="G119" i="16"/>
  <c r="F119" i="16"/>
  <c r="G118" i="16"/>
  <c r="F118" i="16"/>
  <c r="G117" i="16"/>
  <c r="F117" i="16"/>
  <c r="G116" i="16"/>
  <c r="F116" i="16"/>
  <c r="G115" i="16"/>
  <c r="F115" i="16"/>
  <c r="G114" i="16"/>
  <c r="F114" i="16"/>
  <c r="G113" i="16"/>
  <c r="F113" i="16"/>
  <c r="G112" i="16"/>
  <c r="F112" i="16"/>
  <c r="G111" i="16"/>
  <c r="F111" i="16"/>
  <c r="G110" i="16"/>
  <c r="F110" i="16"/>
  <c r="G109" i="16"/>
  <c r="F109" i="16"/>
  <c r="G108" i="16"/>
  <c r="F108" i="16"/>
  <c r="G107" i="16"/>
  <c r="F107" i="16"/>
  <c r="G106" i="16"/>
  <c r="F106" i="16"/>
  <c r="G105" i="16"/>
  <c r="F105" i="16"/>
  <c r="G104" i="16"/>
  <c r="F104" i="16"/>
  <c r="G103" i="16"/>
  <c r="F103" i="16"/>
  <c r="G102" i="16"/>
  <c r="F102" i="16"/>
  <c r="G101" i="16"/>
  <c r="F101" i="16"/>
  <c r="G100" i="16"/>
  <c r="F100" i="16"/>
  <c r="G99" i="16"/>
  <c r="F99" i="16"/>
  <c r="G98" i="16"/>
  <c r="F98" i="16"/>
  <c r="G97" i="16"/>
  <c r="F97" i="16"/>
  <c r="G96" i="16"/>
  <c r="F96" i="16"/>
  <c r="G95" i="16"/>
  <c r="F95" i="16"/>
  <c r="G94" i="16"/>
  <c r="F94" i="16"/>
  <c r="G93" i="16"/>
  <c r="F93" i="16"/>
  <c r="G92" i="16"/>
  <c r="F92" i="16"/>
  <c r="G91" i="16"/>
  <c r="F91" i="16"/>
  <c r="G90" i="16"/>
  <c r="F90" i="16"/>
  <c r="G89" i="16"/>
  <c r="F89" i="16"/>
  <c r="G88" i="16"/>
  <c r="F88" i="16"/>
  <c r="G87" i="16"/>
  <c r="F87" i="16"/>
  <c r="G86" i="16"/>
  <c r="F86" i="16"/>
  <c r="G85" i="16"/>
  <c r="F85" i="16"/>
  <c r="G84" i="16"/>
  <c r="F84" i="16"/>
  <c r="G83" i="16"/>
  <c r="F83" i="16"/>
  <c r="G82" i="16"/>
  <c r="F82" i="16"/>
  <c r="G81" i="16"/>
  <c r="F81" i="16"/>
  <c r="G80" i="16"/>
  <c r="F80" i="16"/>
  <c r="G79" i="16"/>
  <c r="F79" i="16"/>
  <c r="G78" i="16"/>
  <c r="F78" i="16"/>
  <c r="G77" i="16"/>
  <c r="F77" i="16"/>
  <c r="G76" i="16"/>
  <c r="F76" i="16"/>
  <c r="G75" i="16"/>
  <c r="F75" i="16"/>
  <c r="G74" i="16"/>
  <c r="F74" i="16"/>
  <c r="G73" i="16"/>
  <c r="F73" i="16"/>
  <c r="G72" i="16"/>
  <c r="F72" i="16"/>
  <c r="G71" i="16"/>
  <c r="F71" i="16"/>
  <c r="G70" i="16"/>
  <c r="F70" i="16"/>
  <c r="G69" i="16"/>
  <c r="F69" i="16"/>
  <c r="G68" i="16"/>
  <c r="F68" i="16"/>
  <c r="G67" i="16"/>
  <c r="F67" i="16"/>
  <c r="G66" i="16"/>
  <c r="F66" i="16"/>
  <c r="G65" i="16"/>
  <c r="F65" i="16"/>
  <c r="G64" i="16"/>
  <c r="F64" i="16"/>
  <c r="G63" i="16"/>
  <c r="F63" i="16"/>
  <c r="G62" i="16"/>
  <c r="F62" i="16"/>
  <c r="G61" i="16"/>
  <c r="F61" i="16"/>
  <c r="G60" i="16"/>
  <c r="F60" i="16"/>
  <c r="G59" i="16"/>
  <c r="F59" i="16"/>
  <c r="G58" i="16"/>
  <c r="F58" i="16"/>
  <c r="G57" i="16"/>
  <c r="F57" i="16"/>
  <c r="G56" i="16"/>
  <c r="F56" i="16"/>
  <c r="G55" i="16"/>
  <c r="F55" i="16"/>
  <c r="G54" i="16"/>
  <c r="F54" i="16"/>
  <c r="G53" i="16"/>
  <c r="F53" i="16"/>
  <c r="G52" i="16"/>
  <c r="F52" i="16"/>
  <c r="G51" i="16"/>
  <c r="F51" i="16"/>
  <c r="G50" i="16"/>
  <c r="F50" i="16"/>
  <c r="G49" i="16"/>
  <c r="F49" i="16"/>
  <c r="G48" i="16"/>
  <c r="F48" i="16"/>
  <c r="G47" i="16"/>
  <c r="F47" i="16"/>
  <c r="G46" i="16"/>
  <c r="F46" i="16"/>
  <c r="G45" i="16"/>
  <c r="F45" i="16"/>
  <c r="G44" i="16"/>
  <c r="F44" i="16"/>
  <c r="G43" i="16"/>
  <c r="F43" i="16"/>
  <c r="G42" i="16"/>
  <c r="F42" i="16"/>
  <c r="G41" i="16"/>
  <c r="F41" i="16"/>
  <c r="G40" i="16"/>
  <c r="F40" i="16"/>
  <c r="G39" i="16"/>
  <c r="F39" i="16"/>
  <c r="G38" i="16"/>
  <c r="F38" i="16"/>
  <c r="G37" i="16"/>
  <c r="F37" i="16"/>
  <c r="G36" i="16"/>
  <c r="F36" i="16"/>
  <c r="G35" i="16"/>
  <c r="F35" i="16"/>
  <c r="G34" i="16"/>
  <c r="F34" i="16"/>
  <c r="G33" i="16"/>
  <c r="F33" i="16"/>
  <c r="G32" i="16"/>
  <c r="F32" i="16"/>
  <c r="G31" i="16"/>
  <c r="F31" i="16"/>
  <c r="G30" i="16"/>
  <c r="F30" i="16"/>
  <c r="G29" i="16"/>
  <c r="F29" i="16"/>
  <c r="G28" i="16"/>
  <c r="F28" i="16"/>
  <c r="G27" i="16"/>
  <c r="F27" i="16"/>
  <c r="G26" i="16"/>
  <c r="F26" i="16"/>
  <c r="G25" i="16"/>
  <c r="F25" i="16"/>
  <c r="G24" i="16"/>
  <c r="F24" i="16"/>
  <c r="G23" i="16"/>
  <c r="F23" i="16"/>
  <c r="G22" i="16"/>
  <c r="F22" i="16"/>
  <c r="G21" i="16"/>
  <c r="F21" i="16"/>
  <c r="G20" i="16"/>
  <c r="F20" i="16"/>
  <c r="G19" i="16"/>
  <c r="F19" i="16"/>
  <c r="G18" i="16"/>
  <c r="F18" i="16"/>
  <c r="G17" i="16"/>
  <c r="F17" i="16"/>
  <c r="G16" i="16"/>
  <c r="F16" i="16"/>
  <c r="G15" i="16"/>
  <c r="F15" i="16"/>
  <c r="G14" i="16"/>
  <c r="F14" i="16"/>
  <c r="G13" i="16"/>
  <c r="F13" i="16"/>
  <c r="G12" i="16"/>
  <c r="F12" i="16"/>
  <c r="G11" i="16"/>
  <c r="F11" i="16"/>
  <c r="G10" i="16"/>
  <c r="F10" i="16"/>
  <c r="G9" i="16"/>
  <c r="F9" i="16"/>
  <c r="G8" i="16"/>
  <c r="F8" i="16"/>
  <c r="G7" i="16"/>
  <c r="F7" i="16"/>
  <c r="G6" i="16"/>
  <c r="F6" i="16"/>
  <c r="G5" i="16"/>
  <c r="F5" i="16"/>
  <c r="G4" i="16"/>
  <c r="F4" i="16"/>
  <c r="G3" i="16"/>
  <c r="F3" i="16"/>
  <c r="G2" i="16"/>
  <c r="F2" i="16"/>
  <c r="F2" i="1"/>
  <c r="D72" i="5"/>
  <c r="D73" i="5"/>
  <c r="D51" i="5"/>
  <c r="D52" i="5"/>
  <c r="D53" i="5"/>
  <c r="D54" i="5"/>
  <c r="D55" i="5"/>
  <c r="D56" i="5"/>
  <c r="D57" i="5"/>
  <c r="D58" i="5"/>
  <c r="D59" i="5"/>
  <c r="D60" i="5"/>
  <c r="D61" i="5"/>
  <c r="D62" i="5"/>
  <c r="D63" i="5"/>
  <c r="D64" i="5"/>
  <c r="D65" i="5"/>
  <c r="D66" i="5"/>
  <c r="D67" i="5"/>
  <c r="D68" i="5"/>
  <c r="D69" i="5"/>
  <c r="D70" i="5"/>
  <c r="D71" i="5"/>
  <c r="D50" i="5"/>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E62" i="5"/>
  <c r="E68" i="5"/>
  <c r="E57" i="5"/>
  <c r="E69" i="5"/>
  <c r="E66" i="5"/>
  <c r="E12" i="4"/>
  <c r="E63" i="5"/>
  <c r="C12" i="4"/>
  <c r="E54" i="5"/>
  <c r="E65" i="5"/>
  <c r="E58" i="5"/>
  <c r="E52" i="5"/>
  <c r="E51" i="5"/>
  <c r="E60" i="5"/>
  <c r="E71" i="5"/>
  <c r="D12" i="4"/>
  <c r="M12" i="12"/>
  <c r="E56" i="5"/>
  <c r="E73" i="5"/>
  <c r="E64" i="5"/>
  <c r="E53" i="5"/>
  <c r="P12" i="12"/>
  <c r="E70" i="5"/>
  <c r="E61" i="5"/>
  <c r="T12" i="12"/>
  <c r="E72" i="5"/>
  <c r="E50" i="5"/>
  <c r="E55" i="5"/>
  <c r="B12" i="4"/>
  <c r="E67" i="5"/>
  <c r="J12" i="12"/>
  <c r="E59" i="5"/>
  <c r="F12" i="4" l="1"/>
</calcChain>
</file>

<file path=xl/sharedStrings.xml><?xml version="1.0" encoding="utf-8"?>
<sst xmlns="http://schemas.openxmlformats.org/spreadsheetml/2006/main" count="74829" uniqueCount="9218">
  <si>
    <t>FirstName</t>
  </si>
  <si>
    <t>LastName</t>
  </si>
  <si>
    <t>StartDate</t>
  </si>
  <si>
    <t>ExitDate</t>
  </si>
  <si>
    <t>Title</t>
  </si>
  <si>
    <t>Supervisor</t>
  </si>
  <si>
    <t>ADEmail</t>
  </si>
  <si>
    <t>BusinessUnit</t>
  </si>
  <si>
    <t>EmployeeStatus</t>
  </si>
  <si>
    <t>EmployeeType</t>
  </si>
  <si>
    <t>PayZone</t>
  </si>
  <si>
    <t>EmployeeClassificationType</t>
  </si>
  <si>
    <t>TerminationType</t>
  </si>
  <si>
    <t>DepartmentType</t>
  </si>
  <si>
    <t>Division</t>
  </si>
  <si>
    <t>DOB</t>
  </si>
  <si>
    <t>State</t>
  </si>
  <si>
    <t>JobFunctionDescription</t>
  </si>
  <si>
    <t>GenderCode</t>
  </si>
  <si>
    <t>LocationCode</t>
  </si>
  <si>
    <t>Performance Score</t>
  </si>
  <si>
    <t>Current Employee Rating</t>
  </si>
  <si>
    <t>Employee ID</t>
  </si>
  <si>
    <t>Survey Date</t>
  </si>
  <si>
    <t>Engagement Score</t>
  </si>
  <si>
    <t>Satisfaction Score</t>
  </si>
  <si>
    <t>Training Date</t>
  </si>
  <si>
    <t>Training Program Name</t>
  </si>
  <si>
    <t>Training Type</t>
  </si>
  <si>
    <t>Training Outcome</t>
  </si>
  <si>
    <t>Location</t>
  </si>
  <si>
    <t>Trainer</t>
  </si>
  <si>
    <t>Training Duration(Days)</t>
  </si>
  <si>
    <t>Training Cost</t>
  </si>
  <si>
    <t>Uriah</t>
  </si>
  <si>
    <t>Bridges</t>
  </si>
  <si>
    <t>Production Technician I</t>
  </si>
  <si>
    <t>CCDR</t>
  </si>
  <si>
    <t>Active</t>
  </si>
  <si>
    <t>Contract</t>
  </si>
  <si>
    <t>Zone C</t>
  </si>
  <si>
    <t>Temporary</t>
  </si>
  <si>
    <t xml:space="preserve">Production       </t>
  </si>
  <si>
    <t>Finance &amp; Accounting</t>
  </si>
  <si>
    <t>MA</t>
  </si>
  <si>
    <t>Accounting</t>
  </si>
  <si>
    <t>Female</t>
  </si>
  <si>
    <t>White</t>
  </si>
  <si>
    <t>Fully Meets</t>
  </si>
  <si>
    <t>14-01-2023</t>
  </si>
  <si>
    <t>Leadership Development</t>
  </si>
  <si>
    <t>Internal</t>
  </si>
  <si>
    <t>Failed</t>
  </si>
  <si>
    <t>Small</t>
  </si>
  <si>
    <t>EW</t>
  </si>
  <si>
    <t>Zone A</t>
  </si>
  <si>
    <t>Part-Time</t>
  </si>
  <si>
    <t>Aerial</t>
  </si>
  <si>
    <t>Labor</t>
  </si>
  <si>
    <t>Male</t>
  </si>
  <si>
    <t>Customer Service</t>
  </si>
  <si>
    <t>External</t>
  </si>
  <si>
    <t>Incomplete</t>
  </si>
  <si>
    <t>Edward</t>
  </si>
  <si>
    <t>Area Sales Manager</t>
  </si>
  <si>
    <t>PL</t>
  </si>
  <si>
    <t>Full-Time</t>
  </si>
  <si>
    <t>Zone B</t>
  </si>
  <si>
    <t>Sales</t>
  </si>
  <si>
    <t>General - Sga</t>
  </si>
  <si>
    <t>Assistant</t>
  </si>
  <si>
    <t>27-05-2023</t>
  </si>
  <si>
    <t>Michael</t>
  </si>
  <si>
    <t>ND</t>
  </si>
  <si>
    <t>Clerk</t>
  </si>
  <si>
    <t>16-06-2023</t>
  </si>
  <si>
    <t>Project Management</t>
  </si>
  <si>
    <t>Completed</t>
  </si>
  <si>
    <t>Jasmine</t>
  </si>
  <si>
    <t>TNS</t>
  </si>
  <si>
    <t>General - Con</t>
  </si>
  <si>
    <t>Laborer</t>
  </si>
  <si>
    <t>25-11-2022</t>
  </si>
  <si>
    <t>Technical Skills</t>
  </si>
  <si>
    <t>BPC</t>
  </si>
  <si>
    <t>Field Operations</t>
  </si>
  <si>
    <t>CT</t>
  </si>
  <si>
    <t>Driver</t>
  </si>
  <si>
    <t>Black</t>
  </si>
  <si>
    <t>Passed</t>
  </si>
  <si>
    <t>Latia</t>
  </si>
  <si>
    <t>Costa</t>
  </si>
  <si>
    <t>Jacob Braun</t>
  </si>
  <si>
    <t>latia.costa@bilearner.com</t>
  </si>
  <si>
    <t>WBL</t>
  </si>
  <si>
    <t>Involuntary</t>
  </si>
  <si>
    <t>General - Eng</t>
  </si>
  <si>
    <t>CA</t>
  </si>
  <si>
    <t>Technician</t>
  </si>
  <si>
    <t>Exceeds</t>
  </si>
  <si>
    <t>25-03-2023</t>
  </si>
  <si>
    <t>Lancehaven</t>
  </si>
  <si>
    <t>David Stewart</t>
  </si>
  <si>
    <t>Sharlene</t>
  </si>
  <si>
    <t>Terry</t>
  </si>
  <si>
    <t>Tracy Marquez</t>
  </si>
  <si>
    <t>sharlene.terry@bilearner.com</t>
  </si>
  <si>
    <t>Engineers</t>
  </si>
  <si>
    <t>OR</t>
  </si>
  <si>
    <t>Engineer</t>
  </si>
  <si>
    <t>21-04-2023</t>
  </si>
  <si>
    <t>Jeremyshire</t>
  </si>
  <si>
    <t>Stephanie Garza</t>
  </si>
  <si>
    <t>NEL</t>
  </si>
  <si>
    <t>Executive</t>
  </si>
  <si>
    <t>TX</t>
  </si>
  <si>
    <t>Executive Assistant</t>
  </si>
  <si>
    <t>Joseph</t>
  </si>
  <si>
    <t>Martins</t>
  </si>
  <si>
    <t>George Jenkins</t>
  </si>
  <si>
    <t>joseph.martins@bilearner.com</t>
  </si>
  <si>
    <t>Resignation</t>
  </si>
  <si>
    <t>30-07-2023</t>
  </si>
  <si>
    <t>Nicolebury</t>
  </si>
  <si>
    <t>Megan Wilson</t>
  </si>
  <si>
    <t>SVG</t>
  </si>
  <si>
    <t>IN</t>
  </si>
  <si>
    <t>15-10-2022</t>
  </si>
  <si>
    <t>Dheepa</t>
  </si>
  <si>
    <t>Nguyen</t>
  </si>
  <si>
    <t>Brian Miller</t>
  </si>
  <si>
    <t>dheepa.nguyen@bilearner.com</t>
  </si>
  <si>
    <t>MSC</t>
  </si>
  <si>
    <t>Retirement</t>
  </si>
  <si>
    <t>GA</t>
  </si>
  <si>
    <t>28-10-2022</t>
  </si>
  <si>
    <t>Nunezmouth</t>
  </si>
  <si>
    <t>Sharon Flores DDS</t>
  </si>
  <si>
    <t>Bartholemew</t>
  </si>
  <si>
    <t>Khemmich</t>
  </si>
  <si>
    <t>Charles Parks</t>
  </si>
  <si>
    <t>bartholemew.khemmich@bilearner.com</t>
  </si>
  <si>
    <t>Splicing</t>
  </si>
  <si>
    <t>24-11-1981</t>
  </si>
  <si>
    <t>CO</t>
  </si>
  <si>
    <t>Splicer</t>
  </si>
  <si>
    <t>30-10-2022</t>
  </si>
  <si>
    <t>Port Margaretview</t>
  </si>
  <si>
    <t>Kimberly Garcia</t>
  </si>
  <si>
    <t>Xana</t>
  </si>
  <si>
    <t>Potts</t>
  </si>
  <si>
    <t>Gregory Walker</t>
  </si>
  <si>
    <t>xana.potts@bilearner.com</t>
  </si>
  <si>
    <t>KY</t>
  </si>
  <si>
    <t>Controller</t>
  </si>
  <si>
    <t>24-09-2022</t>
  </si>
  <si>
    <t>Communication Skills</t>
  </si>
  <si>
    <t>Nancyview</t>
  </si>
  <si>
    <t>Christopher Underwood</t>
  </si>
  <si>
    <t>Lineman</t>
  </si>
  <si>
    <t>Kaylah</t>
  </si>
  <si>
    <t>Moon</t>
  </si>
  <si>
    <t>Ashley Scott</t>
  </si>
  <si>
    <t>kaylah.moon@bilearner.com</t>
  </si>
  <si>
    <t>PYZ</t>
  </si>
  <si>
    <t>IT/IS</t>
  </si>
  <si>
    <t>24-11-1952</t>
  </si>
  <si>
    <t>31-10-2022</t>
  </si>
  <si>
    <t>Port Davidshire</t>
  </si>
  <si>
    <t>Victoria Berry</t>
  </si>
  <si>
    <t>Kristen</t>
  </si>
  <si>
    <t>Tate</t>
  </si>
  <si>
    <t>Lauren Jones</t>
  </si>
  <si>
    <t>kristen.tate@bilearner.com</t>
  </si>
  <si>
    <t>Voluntary</t>
  </si>
  <si>
    <t>Project Management - Con</t>
  </si>
  <si>
    <t>Coordinator</t>
  </si>
  <si>
    <t>29-04-2023</t>
  </si>
  <si>
    <t>East Katie</t>
  </si>
  <si>
    <t>Gary Thornton</t>
  </si>
  <si>
    <t>Bobby</t>
  </si>
  <si>
    <t>Rodgers</t>
  </si>
  <si>
    <t>Matthew Jackson</t>
  </si>
  <si>
    <t>bobby.rodgers@bilearner.com</t>
  </si>
  <si>
    <t>15-11-1983</t>
  </si>
  <si>
    <t>Director</t>
  </si>
  <si>
    <t>14-12-2022</t>
  </si>
  <si>
    <t>Jacobburgh</t>
  </si>
  <si>
    <t>William Willis</t>
  </si>
  <si>
    <t>Park</t>
  </si>
  <si>
    <t>Hector</t>
  </si>
  <si>
    <t>Dalton</t>
  </si>
  <si>
    <t>Driller</t>
  </si>
  <si>
    <t>21-05-2023</t>
  </si>
  <si>
    <t>South John</t>
  </si>
  <si>
    <t>Mariela</t>
  </si>
  <si>
    <t>Schultz</t>
  </si>
  <si>
    <t>Michelle Evans MD</t>
  </si>
  <si>
    <t>mariela.schultz@bilearner.com</t>
  </si>
  <si>
    <t>Future Start</t>
  </si>
  <si>
    <t>17-02-1964</t>
  </si>
  <si>
    <t>Kristenton</t>
  </si>
  <si>
    <t>Kimberly Doyle</t>
  </si>
  <si>
    <t>Angela</t>
  </si>
  <si>
    <t>Molina</t>
  </si>
  <si>
    <t>Patricia Cook</t>
  </si>
  <si>
    <t>angela.molina@bilearner.com</t>
  </si>
  <si>
    <t>Specialist</t>
  </si>
  <si>
    <t>28-03-2023</t>
  </si>
  <si>
    <t>West Jamesview</t>
  </si>
  <si>
    <t>Lindsay Williams</t>
  </si>
  <si>
    <t>Gerald</t>
  </si>
  <si>
    <t>Preston</t>
  </si>
  <si>
    <t>Ashley Reeves</t>
  </si>
  <si>
    <t>gerald.preston@bilearner.com</t>
  </si>
  <si>
    <t>18-09-1992</t>
  </si>
  <si>
    <t>30-06-2023</t>
  </si>
  <si>
    <t>Josebury</t>
  </si>
  <si>
    <t>Joseph Faulkner</t>
  </si>
  <si>
    <t>Reilly</t>
  </si>
  <si>
    <t>Moyer</t>
  </si>
  <si>
    <t>Stanley Harvey</t>
  </si>
  <si>
    <t>reilly.moyer@bilearner.com</t>
  </si>
  <si>
    <t>Operator</t>
  </si>
  <si>
    <t>18-01-2023</t>
  </si>
  <si>
    <t>South Benjaminfurt</t>
  </si>
  <si>
    <t>Laura Davis</t>
  </si>
  <si>
    <t>Carlee</t>
  </si>
  <si>
    <t>French</t>
  </si>
  <si>
    <t>Michael Bradshaw</t>
  </si>
  <si>
    <t>carlee.french@bilearner.com</t>
  </si>
  <si>
    <t>15-01-1968</t>
  </si>
  <si>
    <t>Duncanview</t>
  </si>
  <si>
    <t>Jaydon</t>
  </si>
  <si>
    <t>Foreman</t>
  </si>
  <si>
    <t>19-01-2023</t>
  </si>
  <si>
    <t>Bridger</t>
  </si>
  <si>
    <t>Carter</t>
  </si>
  <si>
    <t>Fielders</t>
  </si>
  <si>
    <t>17-09-2022</t>
  </si>
  <si>
    <t>Leon</t>
  </si>
  <si>
    <t>Beard</t>
  </si>
  <si>
    <t>Needs Improvement</t>
  </si>
  <si>
    <t>14-03-2023</t>
  </si>
  <si>
    <t>Charity</t>
  </si>
  <si>
    <t>Miranda</t>
  </si>
  <si>
    <t>Daniel Rodriguez</t>
  </si>
  <si>
    <t>charity.miranda@bilearner.com</t>
  </si>
  <si>
    <t>Project Management - Eng</t>
  </si>
  <si>
    <t>18-01-1999</t>
  </si>
  <si>
    <t>Manager</t>
  </si>
  <si>
    <t>Wadefurt</t>
  </si>
  <si>
    <t>Timothy Moreno</t>
  </si>
  <si>
    <t>Axel</t>
  </si>
  <si>
    <t>Howe</t>
  </si>
  <si>
    <t>30-03-2023</t>
  </si>
  <si>
    <t>Wall</t>
  </si>
  <si>
    <t>Williamsbury</t>
  </si>
  <si>
    <t>Cory</t>
  </si>
  <si>
    <t>Robinson</t>
  </si>
  <si>
    <t>Elizabeth Anderson</t>
  </si>
  <si>
    <t>cory.robinson@bilearner.com</t>
  </si>
  <si>
    <t>14-02-2023</t>
  </si>
  <si>
    <t>North Deborahville</t>
  </si>
  <si>
    <t>Joseph Ward</t>
  </si>
  <si>
    <t>Saniya</t>
  </si>
  <si>
    <t>Yu</t>
  </si>
  <si>
    <t>Erin Bailey</t>
  </si>
  <si>
    <t>saniya.yu@bilearner.com</t>
  </si>
  <si>
    <t>26-10-2022</t>
  </si>
  <si>
    <t>Chapmanbury</t>
  </si>
  <si>
    <t>Joseph Thomas</t>
  </si>
  <si>
    <t>James</t>
  </si>
  <si>
    <t>16-11-2022</t>
  </si>
  <si>
    <t>Lincoln</t>
  </si>
  <si>
    <t>Compton</t>
  </si>
  <si>
    <t>Tammy Conner</t>
  </si>
  <si>
    <t>lincoln.compton@bilearner.com</t>
  </si>
  <si>
    <t>29-12-1997</t>
  </si>
  <si>
    <t>24-04-2023</t>
  </si>
  <si>
    <t>Taylorland</t>
  </si>
  <si>
    <t>Micheal Munoz</t>
  </si>
  <si>
    <t>Aliana</t>
  </si>
  <si>
    <t>Nolan</t>
  </si>
  <si>
    <t>Brianna Mathews</t>
  </si>
  <si>
    <t>aliana.nolan@bilearner.com</t>
  </si>
  <si>
    <t>Erinville</t>
  </si>
  <si>
    <t>Stacey Esparza</t>
  </si>
  <si>
    <t>Kayden</t>
  </si>
  <si>
    <t>Dodson</t>
  </si>
  <si>
    <t>Jessica Peters</t>
  </si>
  <si>
    <t>kayden.dodson@bilearner.com</t>
  </si>
  <si>
    <t>21-06-1951</t>
  </si>
  <si>
    <t>Tower Hand</t>
  </si>
  <si>
    <t>18-09-2022</t>
  </si>
  <si>
    <t>Harperchester</t>
  </si>
  <si>
    <t>Heather Edwards</t>
  </si>
  <si>
    <t>Duke</t>
  </si>
  <si>
    <t>Mark Harris</t>
  </si>
  <si>
    <t>james.duke@bilearner.com</t>
  </si>
  <si>
    <t>Shop (Fleet)</t>
  </si>
  <si>
    <t>17-06-1998</t>
  </si>
  <si>
    <t>Mechanic</t>
  </si>
  <si>
    <t>29-12-2022</t>
  </si>
  <si>
    <t>Trevorside</t>
  </si>
  <si>
    <t>Michaela Wright</t>
  </si>
  <si>
    <t>Willow</t>
  </si>
  <si>
    <t>Flagger</t>
  </si>
  <si>
    <t>19-05-2023</t>
  </si>
  <si>
    <t>Clayton</t>
  </si>
  <si>
    <t>Walker</t>
  </si>
  <si>
    <t>Jon Holden</t>
  </si>
  <si>
    <t>clayton.walker@bilearner.com</t>
  </si>
  <si>
    <t>26-01-1979</t>
  </si>
  <si>
    <t>West Angelaside</t>
  </si>
  <si>
    <t>Erika Jackson</t>
  </si>
  <si>
    <t>Celia</t>
  </si>
  <si>
    <t>Curtis</t>
  </si>
  <si>
    <t>27-06-2023</t>
  </si>
  <si>
    <t>Mariabury</t>
  </si>
  <si>
    <t>Wireline Construction</t>
  </si>
  <si>
    <t>Michael Garcia</t>
  </si>
  <si>
    <t>Ryland</t>
  </si>
  <si>
    <t>Shepherd</t>
  </si>
  <si>
    <t>James Berry</t>
  </si>
  <si>
    <t>ryland.shepherd@bilearner.com</t>
  </si>
  <si>
    <t>21-02-1945</t>
  </si>
  <si>
    <t>North Jeanetteville</t>
  </si>
  <si>
    <t>Lisa Barnes</t>
  </si>
  <si>
    <t>Esteban</t>
  </si>
  <si>
    <t>Gilbert</t>
  </si>
  <si>
    <t>Gail Ali</t>
  </si>
  <si>
    <t>esteban.gilbert@bilearner.com</t>
  </si>
  <si>
    <t>31-05-1997</t>
  </si>
  <si>
    <t>New Molly</t>
  </si>
  <si>
    <t>Katie Wong MD</t>
  </si>
  <si>
    <t>30-04-2023</t>
  </si>
  <si>
    <t>Nevaeh</t>
  </si>
  <si>
    <t>Soto</t>
  </si>
  <si>
    <t>26-07-2023</t>
  </si>
  <si>
    <t>Chaim</t>
  </si>
  <si>
    <t>Mata</t>
  </si>
  <si>
    <t>28-06-2023</t>
  </si>
  <si>
    <t>Arely</t>
  </si>
  <si>
    <t>Catv</t>
  </si>
  <si>
    <t>Vance</t>
  </si>
  <si>
    <t>Trujillo</t>
  </si>
  <si>
    <t>Rebecca Simpson</t>
  </si>
  <si>
    <t>vance.trujillo@bilearner.com</t>
  </si>
  <si>
    <t>25-12-1957</t>
  </si>
  <si>
    <t>25-01-2023</t>
  </si>
  <si>
    <t>South Taylorfurt</t>
  </si>
  <si>
    <t>Jenna Sherman</t>
  </si>
  <si>
    <t>Charlie</t>
  </si>
  <si>
    <t>Koch</t>
  </si>
  <si>
    <t>Samantha Cardenas</t>
  </si>
  <si>
    <t>charlie.koch@bilearner.com</t>
  </si>
  <si>
    <t>20-06-1945</t>
  </si>
  <si>
    <t>Stephanieshire</t>
  </si>
  <si>
    <t>Dr. Margaret Allen</t>
  </si>
  <si>
    <t>Horne</t>
  </si>
  <si>
    <t>Thomas</t>
  </si>
  <si>
    <t>Chandler</t>
  </si>
  <si>
    <t>Richard Hodges</t>
  </si>
  <si>
    <t>thomas.chandler@bilearner.com</t>
  </si>
  <si>
    <t>Groundman</t>
  </si>
  <si>
    <t>29-11-2022</t>
  </si>
  <si>
    <t>Port Matthew</t>
  </si>
  <si>
    <t>Daniel Solomon</t>
  </si>
  <si>
    <t>Sarai</t>
  </si>
  <si>
    <t>Stone</t>
  </si>
  <si>
    <t>Madison Wilson</t>
  </si>
  <si>
    <t>sarai.stone@bilearner.com</t>
  </si>
  <si>
    <t>17-05-1962</t>
  </si>
  <si>
    <t>Stephanieburgh</t>
  </si>
  <si>
    <t>Michael Dixon</t>
  </si>
  <si>
    <t>Jerimiah</t>
  </si>
  <si>
    <t>Harmon</t>
  </si>
  <si>
    <t>Eric King</t>
  </si>
  <si>
    <t>jerimiah.harmon@bilearner.com</t>
  </si>
  <si>
    <t>25-07-2023</t>
  </si>
  <si>
    <t>North Amyfurt</t>
  </si>
  <si>
    <t>Robert Hill</t>
  </si>
  <si>
    <t>Leland</t>
  </si>
  <si>
    <t>Allen</t>
  </si>
  <si>
    <t>Brandon Harris</t>
  </si>
  <si>
    <t>leland.allen@bilearner.com</t>
  </si>
  <si>
    <t>East Charleston</t>
  </si>
  <si>
    <t>Glenda Ryan</t>
  </si>
  <si>
    <t>Cristal</t>
  </si>
  <si>
    <t>Bolton</t>
  </si>
  <si>
    <t>Matthew Flores</t>
  </si>
  <si>
    <t>cristal.bolton@bilearner.com</t>
  </si>
  <si>
    <t>22-10-2022</t>
  </si>
  <si>
    <t>Saraland</t>
  </si>
  <si>
    <t>Jennifer Brown</t>
  </si>
  <si>
    <t>Harding</t>
  </si>
  <si>
    <t>23-10-2022</t>
  </si>
  <si>
    <t>Gonzalez</t>
  </si>
  <si>
    <t>Model Assistant</t>
  </si>
  <si>
    <t>16-09-2022</t>
  </si>
  <si>
    <t>Johnsonport</t>
  </si>
  <si>
    <t>Johnson</t>
  </si>
  <si>
    <t>Patricia Smith</t>
  </si>
  <si>
    <t>Brendon</t>
  </si>
  <si>
    <t>Mcconnell</t>
  </si>
  <si>
    <t>Victoria Krause</t>
  </si>
  <si>
    <t>brendon.mcconnell@bilearner.com</t>
  </si>
  <si>
    <t>14-11-1990</t>
  </si>
  <si>
    <t>27-08-2022</t>
  </si>
  <si>
    <t>Lake Angelafort</t>
  </si>
  <si>
    <t>Daniel Jones</t>
  </si>
  <si>
    <t>Administrator</t>
  </si>
  <si>
    <t>23-09-2022</t>
  </si>
  <si>
    <t>Willie</t>
  </si>
  <si>
    <t>Shane Jones</t>
  </si>
  <si>
    <t>Powers</t>
  </si>
  <si>
    <t>Weston</t>
  </si>
  <si>
    <t>Crystal Wallace</t>
  </si>
  <si>
    <t>Buchanan</t>
  </si>
  <si>
    <t>Vicente</t>
  </si>
  <si>
    <t>13-01-2023</t>
  </si>
  <si>
    <t>Hugo</t>
  </si>
  <si>
    <t>Project Manager</t>
  </si>
  <si>
    <t>Raymond</t>
  </si>
  <si>
    <t>15-12-2022</t>
  </si>
  <si>
    <t>James Perez</t>
  </si>
  <si>
    <t>Tia</t>
  </si>
  <si>
    <t>Ellis</t>
  </si>
  <si>
    <t>Daniel Cabrera</t>
  </si>
  <si>
    <t>tia.ellis@bilearner.com</t>
  </si>
  <si>
    <t>27-01-1993</t>
  </si>
  <si>
    <t>Port Andrew</t>
  </si>
  <si>
    <t>Christian Higgins</t>
  </si>
  <si>
    <t>Aspen</t>
  </si>
  <si>
    <t>Bentley</t>
  </si>
  <si>
    <t>26-12-2022</t>
  </si>
  <si>
    <t>Graham</t>
  </si>
  <si>
    <t>Rodriguez</t>
  </si>
  <si>
    <t>Joel</t>
  </si>
  <si>
    <t>Mcmillan</t>
  </si>
  <si>
    <t>Peter Harvey</t>
  </si>
  <si>
    <t>joel.mcmillan@bilearner.com</t>
  </si>
  <si>
    <t>17-10-1998</t>
  </si>
  <si>
    <t>19-06-2023</t>
  </si>
  <si>
    <t>Yorkport</t>
  </si>
  <si>
    <t>Amy Clark</t>
  </si>
  <si>
    <t>Maci</t>
  </si>
  <si>
    <t>Frost</t>
  </si>
  <si>
    <t>Patrick Daniel</t>
  </si>
  <si>
    <t>maci.frost@bilearner.com</t>
  </si>
  <si>
    <t>16-01-1971</t>
  </si>
  <si>
    <t>21-07-2023</t>
  </si>
  <si>
    <t>East Bradley</t>
  </si>
  <si>
    <t>Angela Lee</t>
  </si>
  <si>
    <t>Lucas</t>
  </si>
  <si>
    <t>Bryan Douglas</t>
  </si>
  <si>
    <t>nevaeh.lucas@bilearner.com</t>
  </si>
  <si>
    <t>25-02-2000</t>
  </si>
  <si>
    <t>14-05-2023</t>
  </si>
  <si>
    <t>Smithchester</t>
  </si>
  <si>
    <t>Larry Morales</t>
  </si>
  <si>
    <t>Garrett</t>
  </si>
  <si>
    <t>Zimmerman</t>
  </si>
  <si>
    <t>Destiny Hopkins</t>
  </si>
  <si>
    <t>garrett.zimmerman@bilearner.com</t>
  </si>
  <si>
    <t>19-04-1959</t>
  </si>
  <si>
    <t>20-02-2023</t>
  </si>
  <si>
    <t>South Kaylachester</t>
  </si>
  <si>
    <t>Troy Adams</t>
  </si>
  <si>
    <t>Eugene</t>
  </si>
  <si>
    <t>Marks</t>
  </si>
  <si>
    <t>Electrician</t>
  </si>
  <si>
    <t>28-01-2023</t>
  </si>
  <si>
    <t>Javon</t>
  </si>
  <si>
    <t>Kelley</t>
  </si>
  <si>
    <t>20-04-2023</t>
  </si>
  <si>
    <t>Hicks</t>
  </si>
  <si>
    <t>Laila</t>
  </si>
  <si>
    <t>Woodard</t>
  </si>
  <si>
    <t>Jordan Vega</t>
  </si>
  <si>
    <t>laila.woodard@bilearner.com</t>
  </si>
  <si>
    <t>Deleonport</t>
  </si>
  <si>
    <t>Jonathan Peterson</t>
  </si>
  <si>
    <t>Ivan</t>
  </si>
  <si>
    <t>Huff</t>
  </si>
  <si>
    <t>John Miller</t>
  </si>
  <si>
    <t>ivan.huff@bilearner.com</t>
  </si>
  <si>
    <t>24-03-1973</t>
  </si>
  <si>
    <t>31-03-2023</t>
  </si>
  <si>
    <t>Loriberg</t>
  </si>
  <si>
    <t>Michael Copeland</t>
  </si>
  <si>
    <t>17-04-2023</t>
  </si>
  <si>
    <t>South Michael</t>
  </si>
  <si>
    <t>Cruz</t>
  </si>
  <si>
    <t>Boyer</t>
  </si>
  <si>
    <t>22-08-2022</t>
  </si>
  <si>
    <t>Karli</t>
  </si>
  <si>
    <t>Barker</t>
  </si>
  <si>
    <t>Shawn Dudley</t>
  </si>
  <si>
    <t>karli.barker@bilearner.com</t>
  </si>
  <si>
    <t>18-02-1997</t>
  </si>
  <si>
    <t>Anthonyville</t>
  </si>
  <si>
    <t>Juan Peck</t>
  </si>
  <si>
    <t>Tyrone</t>
  </si>
  <si>
    <t>Sosa</t>
  </si>
  <si>
    <t>Lindsay Chang</t>
  </si>
  <si>
    <t>tyrone.sosa@bilearner.com</t>
  </si>
  <si>
    <t>Yard (Material Handling)</t>
  </si>
  <si>
    <t>25-10-1996</t>
  </si>
  <si>
    <t>Bryantport</t>
  </si>
  <si>
    <t>Sharon Miller</t>
  </si>
  <si>
    <t>Damaris</t>
  </si>
  <si>
    <t>Cisneros</t>
  </si>
  <si>
    <t>Sharon Ruiz</t>
  </si>
  <si>
    <t>damaris.cisneros@bilearner.com</t>
  </si>
  <si>
    <t>13-11-1959</t>
  </si>
  <si>
    <t>East Adam</t>
  </si>
  <si>
    <t>Katie Harrington</t>
  </si>
  <si>
    <t>Alexus</t>
  </si>
  <si>
    <t>Estes</t>
  </si>
  <si>
    <t>25-08-2022</t>
  </si>
  <si>
    <t>West Adam</t>
  </si>
  <si>
    <t>Kinsley</t>
  </si>
  <si>
    <t>Flowers</t>
  </si>
  <si>
    <t>Mary Reilly</t>
  </si>
  <si>
    <t>kinsley.flowers@bilearner.com</t>
  </si>
  <si>
    <t>29-04-1997</t>
  </si>
  <si>
    <t>West Keith</t>
  </si>
  <si>
    <t>Elizabeth Cook</t>
  </si>
  <si>
    <t>Deborah</t>
  </si>
  <si>
    <t>Love</t>
  </si>
  <si>
    <t>Eric Goodman</t>
  </si>
  <si>
    <t>deborah.love@bilearner.com</t>
  </si>
  <si>
    <t>25-06-1988</t>
  </si>
  <si>
    <t>15-11-2022</t>
  </si>
  <si>
    <t>Lake Stephen</t>
  </si>
  <si>
    <t>Gregory Kramer</t>
  </si>
  <si>
    <t>Milagros</t>
  </si>
  <si>
    <t>Francis</t>
  </si>
  <si>
    <t>Roberto</t>
  </si>
  <si>
    <t>Cheryl Henry</t>
  </si>
  <si>
    <t>roberto.michael@bilearner.com</t>
  </si>
  <si>
    <t>24-05-1969</t>
  </si>
  <si>
    <t>13-05-2023</t>
  </si>
  <si>
    <t>Port Vanessafort</t>
  </si>
  <si>
    <t>Michael Parker</t>
  </si>
  <si>
    <t>Elaine</t>
  </si>
  <si>
    <t>Ewing</t>
  </si>
  <si>
    <t>Dan Hernandez</t>
  </si>
  <si>
    <t>elaine.ewing@bilearner.com</t>
  </si>
  <si>
    <t>28-03-1951</t>
  </si>
  <si>
    <t>Deborahshire</t>
  </si>
  <si>
    <t>Patrick Reeves</t>
  </si>
  <si>
    <t>Caiden</t>
  </si>
  <si>
    <t>Munoz</t>
  </si>
  <si>
    <t>Teresa Daniel</t>
  </si>
  <si>
    <t>caiden.munoz@bilearner.com</t>
  </si>
  <si>
    <t>North Anthonybury</t>
  </si>
  <si>
    <t>Robin Sims</t>
  </si>
  <si>
    <t>Jocelyn</t>
  </si>
  <si>
    <t>19-09-2022</t>
  </si>
  <si>
    <t>Marques</t>
  </si>
  <si>
    <t>Armstrong</t>
  </si>
  <si>
    <t>14-07-2023</t>
  </si>
  <si>
    <t>Rohan</t>
  </si>
  <si>
    <t>Chapman</t>
  </si>
  <si>
    <t>Tony Mcconnell</t>
  </si>
  <si>
    <t>rohan.chapman@bilearner.com</t>
  </si>
  <si>
    <t>19-12-1978</t>
  </si>
  <si>
    <t>27-02-2023</t>
  </si>
  <si>
    <t>South William</t>
  </si>
  <si>
    <t>Felicia Berg</t>
  </si>
  <si>
    <t>Emmanuel</t>
  </si>
  <si>
    <t>Franklin</t>
  </si>
  <si>
    <t>Adam Gibson</t>
  </si>
  <si>
    <t>emmanuel.franklin@bilearner.com</t>
  </si>
  <si>
    <t>Wilsonmouth</t>
  </si>
  <si>
    <t>Jessica Vazquez</t>
  </si>
  <si>
    <t>Mccormick</t>
  </si>
  <si>
    <t>Stephanie Duke</t>
  </si>
  <si>
    <t>clayton.mccormick@bilearner.com</t>
  </si>
  <si>
    <t>29-01-1967</t>
  </si>
  <si>
    <t>East Michaelburgh</t>
  </si>
  <si>
    <t>Tara Christensen</t>
  </si>
  <si>
    <t>Darius</t>
  </si>
  <si>
    <t>Krause</t>
  </si>
  <si>
    <t>Ahmed</t>
  </si>
  <si>
    <t>Hawkins</t>
  </si>
  <si>
    <t>Hannah Snyder</t>
  </si>
  <si>
    <t>ahmed.hawkins@bilearner.com</t>
  </si>
  <si>
    <t>15-10-1974</t>
  </si>
  <si>
    <t>Berryland</t>
  </si>
  <si>
    <t>Scott Richardson</t>
  </si>
  <si>
    <t>Benjamin</t>
  </si>
  <si>
    <t>Callum</t>
  </si>
  <si>
    <t>Mcdaniel</t>
  </si>
  <si>
    <t>Samuel Moore</t>
  </si>
  <si>
    <t>callum.mcdaniel@bilearner.com</t>
  </si>
  <si>
    <t>18-06-1994</t>
  </si>
  <si>
    <t>Top Hand</t>
  </si>
  <si>
    <t>15-07-2023</t>
  </si>
  <si>
    <t>South Andretown</t>
  </si>
  <si>
    <t>Julie Hoffman</t>
  </si>
  <si>
    <t>Zariah</t>
  </si>
  <si>
    <t>27-11-2022</t>
  </si>
  <si>
    <t>Ronnie</t>
  </si>
  <si>
    <t>24-02-2023</t>
  </si>
  <si>
    <t>Wireless</t>
  </si>
  <si>
    <t>Slade</t>
  </si>
  <si>
    <t>Griffith</t>
  </si>
  <si>
    <t>Kelsey Gibson</t>
  </si>
  <si>
    <t>slade.griffith@bilearner.com</t>
  </si>
  <si>
    <t>North Janet</t>
  </si>
  <si>
    <t>Jamie Dougherty</t>
  </si>
  <si>
    <t>Lee</t>
  </si>
  <si>
    <t>Frye</t>
  </si>
  <si>
    <t>14-04-2023</t>
  </si>
  <si>
    <t>Veronica</t>
  </si>
  <si>
    <t>Rowe</t>
  </si>
  <si>
    <t>Brian Morton</t>
  </si>
  <si>
    <t>veronica.rowe@bilearner.com</t>
  </si>
  <si>
    <t>Derrickview</t>
  </si>
  <si>
    <t>Katherine Valentine</t>
  </si>
  <si>
    <t>Berg</t>
  </si>
  <si>
    <t>Administrative</t>
  </si>
  <si>
    <t>Neveah</t>
  </si>
  <si>
    <t>Dawn Perez</t>
  </si>
  <si>
    <t>neveah.rowe@bilearner.com</t>
  </si>
  <si>
    <t>Griffintown</t>
  </si>
  <si>
    <t>Janice Leblanc</t>
  </si>
  <si>
    <t>Keith</t>
  </si>
  <si>
    <t>Baxter</t>
  </si>
  <si>
    <t>Diane Parker</t>
  </si>
  <si>
    <t>keith.baxter@bilearner.com</t>
  </si>
  <si>
    <t>29-08-1959</t>
  </si>
  <si>
    <t>East Crystal</t>
  </si>
  <si>
    <t>Joshua Mcguire</t>
  </si>
  <si>
    <t>Bruce</t>
  </si>
  <si>
    <t>Maya</t>
  </si>
  <si>
    <t>Mccann</t>
  </si>
  <si>
    <t>Dakota Robinson</t>
  </si>
  <si>
    <t>maya.mccann@bilearner.com</t>
  </si>
  <si>
    <t>25-06-2023</t>
  </si>
  <si>
    <t>West Josephmouth</t>
  </si>
  <si>
    <t>Kristin Rodriguez</t>
  </si>
  <si>
    <t>Aaron</t>
  </si>
  <si>
    <t>Weber</t>
  </si>
  <si>
    <t>Melanie Garcia</t>
  </si>
  <si>
    <t>aaron.weber@bilearner.com</t>
  </si>
  <si>
    <t>27-10-1991</t>
  </si>
  <si>
    <t>28-11-2022</t>
  </si>
  <si>
    <t>East Timothy</t>
  </si>
  <si>
    <t>Ronald Butler</t>
  </si>
  <si>
    <t>Ellie</t>
  </si>
  <si>
    <t>Gill</t>
  </si>
  <si>
    <t>18-10-2022</t>
  </si>
  <si>
    <t>Samara</t>
  </si>
  <si>
    <t>Mcbride</t>
  </si>
  <si>
    <t>Laura Salinas</t>
  </si>
  <si>
    <t>samara.mcbride@bilearner.com</t>
  </si>
  <si>
    <t>16-09-2000</t>
  </si>
  <si>
    <t>14-09-2022</t>
  </si>
  <si>
    <t>Rayborough</t>
  </si>
  <si>
    <t>Mrs. Nicole Simon</t>
  </si>
  <si>
    <t>28-01-1943</t>
  </si>
  <si>
    <t>Locator</t>
  </si>
  <si>
    <t>Paris</t>
  </si>
  <si>
    <t>Carr</t>
  </si>
  <si>
    <t>Jeffrey Huffman</t>
  </si>
  <si>
    <t>paris.carr@bilearner.com</t>
  </si>
  <si>
    <t>14-07-1980</t>
  </si>
  <si>
    <t>New Faith</t>
  </si>
  <si>
    <t>Stephanie Horton</t>
  </si>
  <si>
    <t>Wiggins</t>
  </si>
  <si>
    <t>Sara Edwards</t>
  </si>
  <si>
    <t>24-12-2022</t>
  </si>
  <si>
    <t>Sanaa</t>
  </si>
  <si>
    <t>Glass</t>
  </si>
  <si>
    <t>Stephen Garcia</t>
  </si>
  <si>
    <t>sanaa.glass@bilearner.com</t>
  </si>
  <si>
    <t>25-01-1964</t>
  </si>
  <si>
    <t>Lake Tinamouth</t>
  </si>
  <si>
    <t>Corey Hernandez</t>
  </si>
  <si>
    <t>Ryan</t>
  </si>
  <si>
    <t>Lynch</t>
  </si>
  <si>
    <t>Tracy Castro MD</t>
  </si>
  <si>
    <t>ryan.lynch@bilearner.com</t>
  </si>
  <si>
    <t>17-03-1955</t>
  </si>
  <si>
    <t>19-04-2023</t>
  </si>
  <si>
    <t>Claudiashire</t>
  </si>
  <si>
    <t>John Gutierrez DDS</t>
  </si>
  <si>
    <t>Atkinson</t>
  </si>
  <si>
    <t>Jennifer Hicks</t>
  </si>
  <si>
    <t>charlie.atkinson@bilearner.com</t>
  </si>
  <si>
    <t>26-03-1988</t>
  </si>
  <si>
    <t>Billing</t>
  </si>
  <si>
    <t>23-01-2023</t>
  </si>
  <si>
    <t>New Bonnie</t>
  </si>
  <si>
    <t>Lisa Gibbs</t>
  </si>
  <si>
    <t>Emery</t>
  </si>
  <si>
    <t>Roach</t>
  </si>
  <si>
    <t>Harper</t>
  </si>
  <si>
    <t>Ramos</t>
  </si>
  <si>
    <t>Maria Chan</t>
  </si>
  <si>
    <t>harper.ramos@bilearner.com</t>
  </si>
  <si>
    <t>14-10-2022</t>
  </si>
  <si>
    <t>Charlottebury</t>
  </si>
  <si>
    <t>West David</t>
  </si>
  <si>
    <t>Lizeth</t>
  </si>
  <si>
    <t>Holland</t>
  </si>
  <si>
    <t>People Services</t>
  </si>
  <si>
    <t>Cpo</t>
  </si>
  <si>
    <t>Matilda</t>
  </si>
  <si>
    <t>Randall</t>
  </si>
  <si>
    <t>Daniel Wolf</t>
  </si>
  <si>
    <t>matilda.randall@bilearner.com</t>
  </si>
  <si>
    <t>Drafter</t>
  </si>
  <si>
    <t>Nashview</t>
  </si>
  <si>
    <t>Darlene Vega</t>
  </si>
  <si>
    <t>Damien</t>
  </si>
  <si>
    <t>Sarah Petersen</t>
  </si>
  <si>
    <t>damien.howe@bilearner.com</t>
  </si>
  <si>
    <t>16-06-1961</t>
  </si>
  <si>
    <t>Vp</t>
  </si>
  <si>
    <t>Christinastad</t>
  </si>
  <si>
    <t>Mandy Morrison</t>
  </si>
  <si>
    <t>Obrien</t>
  </si>
  <si>
    <t>Gentry</t>
  </si>
  <si>
    <t>Wilson K</t>
  </si>
  <si>
    <t>Adinolfi</t>
  </si>
  <si>
    <t>Andrea Gutierrez</t>
  </si>
  <si>
    <t>wilson k.adinolfi@bilearner.com</t>
  </si>
  <si>
    <t>18-11-1991</t>
  </si>
  <si>
    <t>27-12-2022</t>
  </si>
  <si>
    <t>West Michelletown</t>
  </si>
  <si>
    <t>John Allen</t>
  </si>
  <si>
    <t>East Jenna</t>
  </si>
  <si>
    <t>Production Technician II</t>
  </si>
  <si>
    <t>20-11-2022</t>
  </si>
  <si>
    <t>Jean</t>
  </si>
  <si>
    <t>Crimmings</t>
  </si>
  <si>
    <t>Stephen Rodriguez</t>
  </si>
  <si>
    <t>jean.crimmings@bilearner.com</t>
  </si>
  <si>
    <t>West William</t>
  </si>
  <si>
    <t>Jason Gallegos</t>
  </si>
  <si>
    <t>PIP</t>
  </si>
  <si>
    <t>31-01-2023</t>
  </si>
  <si>
    <t>Susan</t>
  </si>
  <si>
    <t>Lundy</t>
  </si>
  <si>
    <t>Diana Johnson</t>
  </si>
  <si>
    <t>susan.lundy@bilearner.com</t>
  </si>
  <si>
    <t>Voluntarily Terminated</t>
  </si>
  <si>
    <t>North Richard</t>
  </si>
  <si>
    <t>Kimberly Thomas</t>
  </si>
  <si>
    <t>29-09-2022</t>
  </si>
  <si>
    <t>27-01-2023</t>
  </si>
  <si>
    <t>Barton</t>
  </si>
  <si>
    <t>Quinn</t>
  </si>
  <si>
    <t>Rarrick</t>
  </si>
  <si>
    <t>Susan Brown</t>
  </si>
  <si>
    <t>quinn.rarrick@bilearner.com</t>
  </si>
  <si>
    <t>Frenchside</t>
  </si>
  <si>
    <t>Anthony Nixon</t>
  </si>
  <si>
    <t>Beatrice</t>
  </si>
  <si>
    <t>Chace</t>
  </si>
  <si>
    <t>Margaret Hampton</t>
  </si>
  <si>
    <t>beatrice.chace@bilearner.com</t>
  </si>
  <si>
    <t>19-07-1995</t>
  </si>
  <si>
    <t>Fernandezborough</t>
  </si>
  <si>
    <t>Rachel Foster</t>
  </si>
  <si>
    <t>Adrienne J</t>
  </si>
  <si>
    <t>Homberger</t>
  </si>
  <si>
    <t>Brandon Miller</t>
  </si>
  <si>
    <t>adrienne j.homberger@bilearner.com</t>
  </si>
  <si>
    <t>23-11-1974</t>
  </si>
  <si>
    <t>Port Kristopherfurt</t>
  </si>
  <si>
    <t>Matthew Ramirez</t>
  </si>
  <si>
    <t>Marilyn</t>
  </si>
  <si>
    <t>Linares</t>
  </si>
  <si>
    <t>Dr. Matthew Schmitt</t>
  </si>
  <si>
    <t>marilyn.linares@bilearner.com</t>
  </si>
  <si>
    <t>29-08-1947</t>
  </si>
  <si>
    <t>23-11-2022</t>
  </si>
  <si>
    <t>North William</t>
  </si>
  <si>
    <t>Tanya Melendez</t>
  </si>
  <si>
    <t>Timothy</t>
  </si>
  <si>
    <t>Sullivan</t>
  </si>
  <si>
    <t>Shawn Berry</t>
  </si>
  <si>
    <t>timothy.sullivan@bilearner.com</t>
  </si>
  <si>
    <t>Port Dennis</t>
  </si>
  <si>
    <t>Brady Newton</t>
  </si>
  <si>
    <t>Jennifer</t>
  </si>
  <si>
    <t>Medeiros</t>
  </si>
  <si>
    <t>Brittany Martin</t>
  </si>
  <si>
    <t>jennifer.medeiros@bilearner.com</t>
  </si>
  <si>
    <t>26-10-1983</t>
  </si>
  <si>
    <t>31-12-2022</t>
  </si>
  <si>
    <t>Port Desireeburgh</t>
  </si>
  <si>
    <t>Francis Cox</t>
  </si>
  <si>
    <t>Anna</t>
  </si>
  <si>
    <t>Von Massenbach</t>
  </si>
  <si>
    <t>Timothy Weaver</t>
  </si>
  <si>
    <t>anna.von massenbach@bilearner.com</t>
  </si>
  <si>
    <t>Underground</t>
  </si>
  <si>
    <t>Port Amy</t>
  </si>
  <si>
    <t>Sharon Mcfarland</t>
  </si>
  <si>
    <t>George</t>
  </si>
  <si>
    <t>Amanda Smith</t>
  </si>
  <si>
    <t>george.johnson@bilearner.com</t>
  </si>
  <si>
    <t>26-06-2023</t>
  </si>
  <si>
    <t>South Paulport</t>
  </si>
  <si>
    <t>Brian Hood</t>
  </si>
  <si>
    <t>Erilus</t>
  </si>
  <si>
    <t>Marc Cummings</t>
  </si>
  <si>
    <t>angela.erilus@bilearner.com</t>
  </si>
  <si>
    <t>26-04-1992</t>
  </si>
  <si>
    <t>23-03-2023</t>
  </si>
  <si>
    <t>East Taylor</t>
  </si>
  <si>
    <t>Jesse Sullivan</t>
  </si>
  <si>
    <t>Miguel</t>
  </si>
  <si>
    <t>14-08-2022</t>
  </si>
  <si>
    <t>Clinton</t>
  </si>
  <si>
    <t>Sloan</t>
  </si>
  <si>
    <t>15-11-1946</t>
  </si>
  <si>
    <t>27-04-2023</t>
  </si>
  <si>
    <t>Davion</t>
  </si>
  <si>
    <t>21-10-2022</t>
  </si>
  <si>
    <t>Ross</t>
  </si>
  <si>
    <t>Strickland</t>
  </si>
  <si>
    <t>Paul Walker</t>
  </si>
  <si>
    <t>ross.strickland@bilearner.com</t>
  </si>
  <si>
    <t>29-08-2022</t>
  </si>
  <si>
    <t>Michaelberg</t>
  </si>
  <si>
    <t>Todd Ramirez</t>
  </si>
  <si>
    <t>Augustus</t>
  </si>
  <si>
    <t>Drake</t>
  </si>
  <si>
    <t>Elizabeth Robertson</t>
  </si>
  <si>
    <t>augustus.drake@bilearner.com</t>
  </si>
  <si>
    <t>Lopezborough</t>
  </si>
  <si>
    <t>Erik Reeves</t>
  </si>
  <si>
    <t>Gracelyn</t>
  </si>
  <si>
    <t>Huynh</t>
  </si>
  <si>
    <t>Tasha Mayer</t>
  </si>
  <si>
    <t>gracelyn.huynh@bilearner.com</t>
  </si>
  <si>
    <t>20-11-1958</t>
  </si>
  <si>
    <t>Construction Manager</t>
  </si>
  <si>
    <t>Philipburgh</t>
  </si>
  <si>
    <t>Jennifer Woods</t>
  </si>
  <si>
    <t>Orlando</t>
  </si>
  <si>
    <t>Chris Walker</t>
  </si>
  <si>
    <t>28-05-2023</t>
  </si>
  <si>
    <t>Everett</t>
  </si>
  <si>
    <t>Jaqueline</t>
  </si>
  <si>
    <t>Terrell</t>
  </si>
  <si>
    <t>Veronica Wiley</t>
  </si>
  <si>
    <t>jaqueline.terrell@bilearner.com</t>
  </si>
  <si>
    <t>27-12-2000</t>
  </si>
  <si>
    <t>Browntown</t>
  </si>
  <si>
    <t>Tamara Hayes</t>
  </si>
  <si>
    <t>Mccullough</t>
  </si>
  <si>
    <t>Katherine Gay</t>
  </si>
  <si>
    <t>quinn.mccullough@bilearner.com</t>
  </si>
  <si>
    <t>25-12-1977</t>
  </si>
  <si>
    <t>24-05-2023</t>
  </si>
  <si>
    <t>New Larryshire</t>
  </si>
  <si>
    <t>Darren Lam</t>
  </si>
  <si>
    <t>Selena</t>
  </si>
  <si>
    <t>Greer</t>
  </si>
  <si>
    <t>Paul Lopez</t>
  </si>
  <si>
    <t>selena.greer@bilearner.com</t>
  </si>
  <si>
    <t>Montgomeryland</t>
  </si>
  <si>
    <t>Casey Johnston</t>
  </si>
  <si>
    <t>Roy</t>
  </si>
  <si>
    <t>Dominik</t>
  </si>
  <si>
    <t>Mullen</t>
  </si>
  <si>
    <t>Jessica Allen</t>
  </si>
  <si>
    <t>dominik.mullen@bilearner.com</t>
  </si>
  <si>
    <t>31-05-1995</t>
  </si>
  <si>
    <t>North Janetbury</t>
  </si>
  <si>
    <t>Michelle Baker</t>
  </si>
  <si>
    <t>Abdullah</t>
  </si>
  <si>
    <t>Ellison</t>
  </si>
  <si>
    <t>Dr. William Thompson</t>
  </si>
  <si>
    <t>abdullah.ellison@bilearner.com</t>
  </si>
  <si>
    <t>14-11-1998</t>
  </si>
  <si>
    <t>27-07-2023</t>
  </si>
  <si>
    <t>Michaelfurt</t>
  </si>
  <si>
    <t>Amy Murray</t>
  </si>
  <si>
    <t>Andre</t>
  </si>
  <si>
    <t>Guzman</t>
  </si>
  <si>
    <t>Mrs. Audrey Gonzalez DDS</t>
  </si>
  <si>
    <t>andre.guzman@bilearner.com</t>
  </si>
  <si>
    <t>23-12-1998</t>
  </si>
  <si>
    <t>Williamsborough</t>
  </si>
  <si>
    <t>Daniel Wilson</t>
  </si>
  <si>
    <t>Malone</t>
  </si>
  <si>
    <t>Maribel</t>
  </si>
  <si>
    <t>Morrison</t>
  </si>
  <si>
    <t>Ashley Meyer</t>
  </si>
  <si>
    <t>Jamieville</t>
  </si>
  <si>
    <t>Fisher</t>
  </si>
  <si>
    <t>Stafford</t>
  </si>
  <si>
    <t>Nicole Delgado</t>
  </si>
  <si>
    <t>fisher.stafford@bilearner.com</t>
  </si>
  <si>
    <t>Popetown</t>
  </si>
  <si>
    <t>Angela Sanchez</t>
  </si>
  <si>
    <t>Kellen</t>
  </si>
  <si>
    <t>Medina</t>
  </si>
  <si>
    <t>19-10-2022</t>
  </si>
  <si>
    <t>Brenton</t>
  </si>
  <si>
    <t>Monroe</t>
  </si>
  <si>
    <t>Autumn Decker</t>
  </si>
  <si>
    <t>brenton.monroe@bilearner.com</t>
  </si>
  <si>
    <t>31-10-1986</t>
  </si>
  <si>
    <t>27-10-2022</t>
  </si>
  <si>
    <t>Port Jennifershire</t>
  </si>
  <si>
    <t>Katrina Maldonado</t>
  </si>
  <si>
    <t>Derick</t>
  </si>
  <si>
    <t>Rocha</t>
  </si>
  <si>
    <t>Alex Moore</t>
  </si>
  <si>
    <t>derick.rocha@bilearner.com</t>
  </si>
  <si>
    <t>Aliciahaven</t>
  </si>
  <si>
    <t>Matthew Alvarado</t>
  </si>
  <si>
    <t>Weeks</t>
  </si>
  <si>
    <t>31-03-1950</t>
  </si>
  <si>
    <t>Jason Taylor</t>
  </si>
  <si>
    <t>Dixon</t>
  </si>
  <si>
    <t>Helena</t>
  </si>
  <si>
    <t>Davenport</t>
  </si>
  <si>
    <t>Crystal Mcneil</t>
  </si>
  <si>
    <t>helena.davenport@bilearner.com</t>
  </si>
  <si>
    <t>New Michael</t>
  </si>
  <si>
    <t>Joyce Williams</t>
  </si>
  <si>
    <t>Houston</t>
  </si>
  <si>
    <t>Aguirre</t>
  </si>
  <si>
    <t>Christine Costa</t>
  </si>
  <si>
    <t>houston.aguirre@bilearner.com</t>
  </si>
  <si>
    <t>15-02-1977</t>
  </si>
  <si>
    <t>East Kristaton</t>
  </si>
  <si>
    <t>Daniel Daugherty</t>
  </si>
  <si>
    <t>Kane</t>
  </si>
  <si>
    <t>Owen</t>
  </si>
  <si>
    <t>Mark Hale</t>
  </si>
  <si>
    <t>kane.owen@bilearner.com</t>
  </si>
  <si>
    <t>Lake Scotttown</t>
  </si>
  <si>
    <t>Ryan Russell</t>
  </si>
  <si>
    <t>Emerson</t>
  </si>
  <si>
    <t>Pitts</t>
  </si>
  <si>
    <t>Clarissa</t>
  </si>
  <si>
    <t>Winters</t>
  </si>
  <si>
    <t>Eric Gonzales</t>
  </si>
  <si>
    <t>clarissa.winters@bilearner.com</t>
  </si>
  <si>
    <t>Billable Consultants</t>
  </si>
  <si>
    <t>13-03-1965</t>
  </si>
  <si>
    <t>27-03-2023</t>
  </si>
  <si>
    <t>New Derrick</t>
  </si>
  <si>
    <t>Elizabeth Powell</t>
  </si>
  <si>
    <t>Frankie</t>
  </si>
  <si>
    <t>Atkins</t>
  </si>
  <si>
    <t>Christopher Murray</t>
  </si>
  <si>
    <t>frankie.atkins@bilearner.com</t>
  </si>
  <si>
    <t>18-07-2023</t>
  </si>
  <si>
    <t>Port Tammyside</t>
  </si>
  <si>
    <t>Andre Maxwell</t>
  </si>
  <si>
    <t>Ally</t>
  </si>
  <si>
    <t>Welder</t>
  </si>
  <si>
    <t>Kayley</t>
  </si>
  <si>
    <t>Myers</t>
  </si>
  <si>
    <t>Cobb</t>
  </si>
  <si>
    <t>Mann</t>
  </si>
  <si>
    <t>Amirah</t>
  </si>
  <si>
    <t>13-10-2022</t>
  </si>
  <si>
    <t>Bridget</t>
  </si>
  <si>
    <t>Deleon</t>
  </si>
  <si>
    <t>Clifford Martinez</t>
  </si>
  <si>
    <t>bridget.deleon@bilearner.com</t>
  </si>
  <si>
    <t>31-08-1973</t>
  </si>
  <si>
    <t>Field Project Manager</t>
  </si>
  <si>
    <t>Emilymouth</t>
  </si>
  <si>
    <t>Paul Bradley</t>
  </si>
  <si>
    <t>Martin</t>
  </si>
  <si>
    <t>Lee Hudson</t>
  </si>
  <si>
    <t>martin.weber@bilearner.com</t>
  </si>
  <si>
    <t>14-05-1986</t>
  </si>
  <si>
    <t>New Paul</t>
  </si>
  <si>
    <t>James Young</t>
  </si>
  <si>
    <t>Bailey</t>
  </si>
  <si>
    <t>26-02-2023</t>
  </si>
  <si>
    <t>Charlee</t>
  </si>
  <si>
    <t>Karissa</t>
  </si>
  <si>
    <t>Bowers</t>
  </si>
  <si>
    <t>Robert Wright</t>
  </si>
  <si>
    <t>karissa.bowers@bilearner.com</t>
  </si>
  <si>
    <t>17-03-1984</t>
  </si>
  <si>
    <t>Davismouth</t>
  </si>
  <si>
    <t>Ashley Ball</t>
  </si>
  <si>
    <t>Noel</t>
  </si>
  <si>
    <t>Ramirez</t>
  </si>
  <si>
    <t>Mr. Nicholas Austin</t>
  </si>
  <si>
    <t>noel.ramirez@bilearner.com</t>
  </si>
  <si>
    <t>North Ebony</t>
  </si>
  <si>
    <t>Christine Carter</t>
  </si>
  <si>
    <t>Victoria</t>
  </si>
  <si>
    <t>Franco</t>
  </si>
  <si>
    <t>23-06-2023</t>
  </si>
  <si>
    <t>Danika</t>
  </si>
  <si>
    <t>Fleming</t>
  </si>
  <si>
    <t>Christopher Ayers</t>
  </si>
  <si>
    <t>danika.fleming@bilearner.com</t>
  </si>
  <si>
    <t>16-10-1995</t>
  </si>
  <si>
    <t>East Kevinport</t>
  </si>
  <si>
    <t>Mary Little</t>
  </si>
  <si>
    <t>Kline</t>
  </si>
  <si>
    <t>Cesar</t>
  </si>
  <si>
    <t>Higgins</t>
  </si>
  <si>
    <t>Technology / It</t>
  </si>
  <si>
    <t>Gabriel</t>
  </si>
  <si>
    <t>Tammy Navarro</t>
  </si>
  <si>
    <t>gabriel.dodson@bilearner.com</t>
  </si>
  <si>
    <t>14-12-1975</t>
  </si>
  <si>
    <t>28-08-2022</t>
  </si>
  <si>
    <t>East Jaime</t>
  </si>
  <si>
    <t>Lisa Suarez</t>
  </si>
  <si>
    <t>Raphael</t>
  </si>
  <si>
    <t>Sandoval</t>
  </si>
  <si>
    <t>28-10-1993</t>
  </si>
  <si>
    <t>Ruth</t>
  </si>
  <si>
    <t>Harrell</t>
  </si>
  <si>
    <t>Jesse Wilson</t>
  </si>
  <si>
    <t>ruth.harrell@bilearner.com</t>
  </si>
  <si>
    <t>23-02-1967</t>
  </si>
  <si>
    <t>29-01-2023</t>
  </si>
  <si>
    <t>West Amandaburgh</t>
  </si>
  <si>
    <t>Jessica Mills</t>
  </si>
  <si>
    <t>Peyton</t>
  </si>
  <si>
    <t>Barber</t>
  </si>
  <si>
    <t>Reginald</t>
  </si>
  <si>
    <t>Lowery</t>
  </si>
  <si>
    <t>Dr. David Austin Jr.</t>
  </si>
  <si>
    <t>reginald.lowery@bilearner.com</t>
  </si>
  <si>
    <t>26-11-1983</t>
  </si>
  <si>
    <t>18-11-2022</t>
  </si>
  <si>
    <t>Jacksonville</t>
  </si>
  <si>
    <t>Rachel Hood</t>
  </si>
  <si>
    <t>Stephanie</t>
  </si>
  <si>
    <t>Briggs</t>
  </si>
  <si>
    <t>Shaniya</t>
  </si>
  <si>
    <t>Becker</t>
  </si>
  <si>
    <t>Kristin Salinas</t>
  </si>
  <si>
    <t>shaniya.becker@bilearner.com</t>
  </si>
  <si>
    <t>28-04-1947</t>
  </si>
  <si>
    <t>Apprentice</t>
  </si>
  <si>
    <t>Dr. Joseph Graham</t>
  </si>
  <si>
    <t>Oconnell</t>
  </si>
  <si>
    <t>Bridget Jones</t>
  </si>
  <si>
    <t>ryan.oconnell@bilearner.com</t>
  </si>
  <si>
    <t>West Stacystad</t>
  </si>
  <si>
    <t>Erica Johnson</t>
  </si>
  <si>
    <t>Ware</t>
  </si>
  <si>
    <t>New Kevinland</t>
  </si>
  <si>
    <t>Keyon</t>
  </si>
  <si>
    <t>Haley</t>
  </si>
  <si>
    <t>Eric Cunningham</t>
  </si>
  <si>
    <t>keyon.haley@bilearner.com</t>
  </si>
  <si>
    <t>26-04-1962</t>
  </si>
  <si>
    <t>Danielle Griffin</t>
  </si>
  <si>
    <t>Bates</t>
  </si>
  <si>
    <t>Runner</t>
  </si>
  <si>
    <t>Marc</t>
  </si>
  <si>
    <t>John Jones</t>
  </si>
  <si>
    <t>Shamar</t>
  </si>
  <si>
    <t>15-05-2023</t>
  </si>
  <si>
    <t>Jaylen</t>
  </si>
  <si>
    <t>Acosta</t>
  </si>
  <si>
    <t>Mark Knight</t>
  </si>
  <si>
    <t>jaylen.acosta@bilearner.com</t>
  </si>
  <si>
    <t>17-03-2023</t>
  </si>
  <si>
    <t>Mcleanchester</t>
  </si>
  <si>
    <t>Mike Becker</t>
  </si>
  <si>
    <t>Kale</t>
  </si>
  <si>
    <t>House</t>
  </si>
  <si>
    <t>Kiersten</t>
  </si>
  <si>
    <t>Eric Michael</t>
  </si>
  <si>
    <t>kiersten.ellis@bilearner.com</t>
  </si>
  <si>
    <t>15-01-1971</t>
  </si>
  <si>
    <t>Toddburgh</t>
  </si>
  <si>
    <t>Amber Nelson</t>
  </si>
  <si>
    <t>Carrillo</t>
  </si>
  <si>
    <t>Alexandra Martin</t>
  </si>
  <si>
    <t>karissa.carrillo@bilearner.com</t>
  </si>
  <si>
    <t>31-05-1978</t>
  </si>
  <si>
    <t>Michelleshire</t>
  </si>
  <si>
    <t>Angela Garcia</t>
  </si>
  <si>
    <t>Whitehead</t>
  </si>
  <si>
    <t>18-06-2023</t>
  </si>
  <si>
    <t>Madyson</t>
  </si>
  <si>
    <t>Rhodes</t>
  </si>
  <si>
    <t>Lake Michael</t>
  </si>
  <si>
    <t>Nathen</t>
  </si>
  <si>
    <t>Arias</t>
  </si>
  <si>
    <t>Craig Leblanc</t>
  </si>
  <si>
    <t>nathen.arias@bilearner.com</t>
  </si>
  <si>
    <t>24-07-1966</t>
  </si>
  <si>
    <t>28-12-2022</t>
  </si>
  <si>
    <t>Duarteside</t>
  </si>
  <si>
    <t>Crystal Brown</t>
  </si>
  <si>
    <t>Hensley</t>
  </si>
  <si>
    <t>28-09-2022</t>
  </si>
  <si>
    <t>Ruiz</t>
  </si>
  <si>
    <t>Stephen Green</t>
  </si>
  <si>
    <t>Stanley</t>
  </si>
  <si>
    <t>Jason Jenkins</t>
  </si>
  <si>
    <t>amirah.stanley@bilearner.com</t>
  </si>
  <si>
    <t>25-12-1991</t>
  </si>
  <si>
    <t>Mirandaburgh</t>
  </si>
  <si>
    <t>Michaela Wells</t>
  </si>
  <si>
    <t>Meyer</t>
  </si>
  <si>
    <t>25-10-2022</t>
  </si>
  <si>
    <t>Michelle Johnson</t>
  </si>
  <si>
    <t>Dillon</t>
  </si>
  <si>
    <t>Victoria Maldonado</t>
  </si>
  <si>
    <t>owen.dillon@bilearner.com</t>
  </si>
  <si>
    <t>16-08-1946</t>
  </si>
  <si>
    <t>Adamsberg</t>
  </si>
  <si>
    <t>Mrs. Lydia Riley</t>
  </si>
  <si>
    <t>Bray</t>
  </si>
  <si>
    <t>William Watson</t>
  </si>
  <si>
    <t>bridget.bray@bilearner.com</t>
  </si>
  <si>
    <t>29-06-1995</t>
  </si>
  <si>
    <t>31-05-2023</t>
  </si>
  <si>
    <t>Lake Carlmouth</t>
  </si>
  <si>
    <t>Kim Moss</t>
  </si>
  <si>
    <t>Gates</t>
  </si>
  <si>
    <t>Kemp</t>
  </si>
  <si>
    <t>14-11-2022</t>
  </si>
  <si>
    <t>Lorelei</t>
  </si>
  <si>
    <t>Walls</t>
  </si>
  <si>
    <t>26-03-2023</t>
  </si>
  <si>
    <t>West Lori</t>
  </si>
  <si>
    <t>Gillespie</t>
  </si>
  <si>
    <t>Thomas Jackson</t>
  </si>
  <si>
    <t>emery.gillespie@bilearner.com</t>
  </si>
  <si>
    <t>25-11-1966</t>
  </si>
  <si>
    <t>South Sean</t>
  </si>
  <si>
    <t>Jeffrey Moreno</t>
  </si>
  <si>
    <t>Kaylee</t>
  </si>
  <si>
    <t>Baldwin</t>
  </si>
  <si>
    <t>Eric Powell</t>
  </si>
  <si>
    <t>kaylee.baldwin@bilearner.com</t>
  </si>
  <si>
    <t>30-10-1989</t>
  </si>
  <si>
    <t>26-08-2022</t>
  </si>
  <si>
    <t>North Ashleytown</t>
  </si>
  <si>
    <t>Jeffrey Olson</t>
  </si>
  <si>
    <t>Aron</t>
  </si>
  <si>
    <t>Hester</t>
  </si>
  <si>
    <t>30-08-2022</t>
  </si>
  <si>
    <t>Port John</t>
  </si>
  <si>
    <t>Reagan</t>
  </si>
  <si>
    <t>Brennan</t>
  </si>
  <si>
    <t>Denise Roman</t>
  </si>
  <si>
    <t>reagan.brennan@bilearner.com</t>
  </si>
  <si>
    <t>22-05-1952</t>
  </si>
  <si>
    <t>Tyroneburgh</t>
  </si>
  <si>
    <t>Timothy Wheeler</t>
  </si>
  <si>
    <t>Berry</t>
  </si>
  <si>
    <t>East Michael</t>
  </si>
  <si>
    <t>Brandon</t>
  </si>
  <si>
    <t>Anderson</t>
  </si>
  <si>
    <t>Sean Kennedy</t>
  </si>
  <si>
    <t>brandon.anderson@bilearner.com</t>
  </si>
  <si>
    <t>23-11-1977</t>
  </si>
  <si>
    <t>26-04-2023</t>
  </si>
  <si>
    <t>Judyburgh</t>
  </si>
  <si>
    <t>Christopher Long</t>
  </si>
  <si>
    <t>Diana</t>
  </si>
  <si>
    <t>Garza</t>
  </si>
  <si>
    <t>Robert Reid</t>
  </si>
  <si>
    <t>diana.garza@bilearner.com</t>
  </si>
  <si>
    <t>15-08-1956</t>
  </si>
  <si>
    <t>30-05-2023</t>
  </si>
  <si>
    <t>Schaeferhaven</t>
  </si>
  <si>
    <t>Regina Richardson PhD</t>
  </si>
  <si>
    <t>Bowen</t>
  </si>
  <si>
    <t>Field Technician</t>
  </si>
  <si>
    <t>Davin</t>
  </si>
  <si>
    <t>Peters</t>
  </si>
  <si>
    <t>Melissa Shaw</t>
  </si>
  <si>
    <t>davin.peters@bilearner.com</t>
  </si>
  <si>
    <t>19-05-1956</t>
  </si>
  <si>
    <t>New Betty</t>
  </si>
  <si>
    <t>Toni Bridges</t>
  </si>
  <si>
    <t>Leyla</t>
  </si>
  <si>
    <t>Warren</t>
  </si>
  <si>
    <t>Brooke Meyer</t>
  </si>
  <si>
    <t>leyla.warren@bilearner.com</t>
  </si>
  <si>
    <t>23-08-1998</t>
  </si>
  <si>
    <t>North Williamborough</t>
  </si>
  <si>
    <t>Emily Robinson</t>
  </si>
  <si>
    <t>Christopher Clark</t>
  </si>
  <si>
    <t>victoria.allen@bilearner.com</t>
  </si>
  <si>
    <t>24-05-1996</t>
  </si>
  <si>
    <t>29-06-2023</t>
  </si>
  <si>
    <t>East John</t>
  </si>
  <si>
    <t>James Lee</t>
  </si>
  <si>
    <t>Tyler</t>
  </si>
  <si>
    <t>Hines</t>
  </si>
  <si>
    <t>Joshua Francis</t>
  </si>
  <si>
    <t>tyler.hines@bilearner.com</t>
  </si>
  <si>
    <t>16-01-1967</t>
  </si>
  <si>
    <t>Stacyhaven</t>
  </si>
  <si>
    <t>Linda Moore</t>
  </si>
  <si>
    <t>Sandra</t>
  </si>
  <si>
    <t>Walter Shaw</t>
  </si>
  <si>
    <t>sandra.atkinson@bilearner.com</t>
  </si>
  <si>
    <t>17-01-1969</t>
  </si>
  <si>
    <t>16-08-2022</t>
  </si>
  <si>
    <t>East Rhonda</t>
  </si>
  <si>
    <t>Emily Davis</t>
  </si>
  <si>
    <t>Simone</t>
  </si>
  <si>
    <t>Hayes</t>
  </si>
  <si>
    <t>Alexander Roberts</t>
  </si>
  <si>
    <t>simone.hayes@bilearner.com</t>
  </si>
  <si>
    <t>29-12-1989</t>
  </si>
  <si>
    <t>East Andrew</t>
  </si>
  <si>
    <t>Cindy Fletcher</t>
  </si>
  <si>
    <t>Rhett</t>
  </si>
  <si>
    <t>30-11-2022</t>
  </si>
  <si>
    <t>Lane</t>
  </si>
  <si>
    <t>Zuniga</t>
  </si>
  <si>
    <t>Casey Morris</t>
  </si>
  <si>
    <t>lane.zuniga@bilearner.com</t>
  </si>
  <si>
    <t>19-02-1973</t>
  </si>
  <si>
    <t>Davisfort</t>
  </si>
  <si>
    <t>Daniel Wood</t>
  </si>
  <si>
    <t>Isabelle</t>
  </si>
  <si>
    <t>Shields</t>
  </si>
  <si>
    <t>Sarah Williamson</t>
  </si>
  <si>
    <t>isabelle.shields@bilearner.com</t>
  </si>
  <si>
    <t>South Robin</t>
  </si>
  <si>
    <t>Alyssa Swanson</t>
  </si>
  <si>
    <t>Mario</t>
  </si>
  <si>
    <t>Mays</t>
  </si>
  <si>
    <t>Melissa Torres</t>
  </si>
  <si>
    <t>mario.mays@bilearner.com</t>
  </si>
  <si>
    <t>28-08-1952</t>
  </si>
  <si>
    <t>East Biancabury</t>
  </si>
  <si>
    <t>Catherine Hardin</t>
  </si>
  <si>
    <t>Associate</t>
  </si>
  <si>
    <t>Ramon</t>
  </si>
  <si>
    <t>Harrison</t>
  </si>
  <si>
    <t>Hudson</t>
  </si>
  <si>
    <t>23-04-2023</t>
  </si>
  <si>
    <t>Taniya</t>
  </si>
  <si>
    <t>James Williams</t>
  </si>
  <si>
    <t>13-08-2022</t>
  </si>
  <si>
    <t>Rene</t>
  </si>
  <si>
    <t>Wallace</t>
  </si>
  <si>
    <t>Kai</t>
  </si>
  <si>
    <t>Gaines</t>
  </si>
  <si>
    <t>Mackenzie Porter</t>
  </si>
  <si>
    <t>kai.gaines@bilearner.com</t>
  </si>
  <si>
    <t>Administration</t>
  </si>
  <si>
    <t>Wongchester</t>
  </si>
  <si>
    <t>Debra Williams</t>
  </si>
  <si>
    <t>Noelle</t>
  </si>
  <si>
    <t>Levy</t>
  </si>
  <si>
    <t>Robert Simmons</t>
  </si>
  <si>
    <t>noelle.levy@bilearner.com</t>
  </si>
  <si>
    <t>16-04-2023</t>
  </si>
  <si>
    <t>Lake Janet</t>
  </si>
  <si>
    <t>Timothy Coleman</t>
  </si>
  <si>
    <t>Kylie</t>
  </si>
  <si>
    <t>Jimenez</t>
  </si>
  <si>
    <t>Jordan Harrison</t>
  </si>
  <si>
    <t>kylie.jimenez@bilearner.com</t>
  </si>
  <si>
    <t>22-06-1986</t>
  </si>
  <si>
    <t>Mcclureshire</t>
  </si>
  <si>
    <t>Tiffany Thornton</t>
  </si>
  <si>
    <t>Carly</t>
  </si>
  <si>
    <t>Figueroa</t>
  </si>
  <si>
    <t>Jesse Farmer</t>
  </si>
  <si>
    <t>carly.figueroa@bilearner.com</t>
  </si>
  <si>
    <t>20-04-1998</t>
  </si>
  <si>
    <t>Lake Katelyn</t>
  </si>
  <si>
    <t>Elizabeth Allen</t>
  </si>
  <si>
    <t>Mcpherson</t>
  </si>
  <si>
    <t>Brynn</t>
  </si>
  <si>
    <t>Kathleen Clark</t>
  </si>
  <si>
    <t>brynn.harding@bilearner.com</t>
  </si>
  <si>
    <t>19-09-1951</t>
  </si>
  <si>
    <t>Edwinfurt</t>
  </si>
  <si>
    <t>Stephanie Saunders</t>
  </si>
  <si>
    <t>Rashad</t>
  </si>
  <si>
    <t>17-08-2022</t>
  </si>
  <si>
    <t>Jaylene</t>
  </si>
  <si>
    <t>Adam Barber</t>
  </si>
  <si>
    <t>jaylene.deleon@bilearner.com</t>
  </si>
  <si>
    <t>14-11-1950</t>
  </si>
  <si>
    <t>Davidside</t>
  </si>
  <si>
    <t>Elizabeth Davis</t>
  </si>
  <si>
    <t>Church</t>
  </si>
  <si>
    <t>Zayne</t>
  </si>
  <si>
    <t>Hunter</t>
  </si>
  <si>
    <t>17-02-2023</t>
  </si>
  <si>
    <t>Amya</t>
  </si>
  <si>
    <t>Vega</t>
  </si>
  <si>
    <t>Alexa Smith</t>
  </si>
  <si>
    <t>amya.vega@bilearner.com</t>
  </si>
  <si>
    <t>Martineztown</t>
  </si>
  <si>
    <t>Corey Morales</t>
  </si>
  <si>
    <t>Nickolas</t>
  </si>
  <si>
    <t>West</t>
  </si>
  <si>
    <t>Sue Harper</t>
  </si>
  <si>
    <t>nickolas.west@bilearner.com</t>
  </si>
  <si>
    <t>20-03-2023</t>
  </si>
  <si>
    <t>Elizabethview</t>
  </si>
  <si>
    <t>Louis Todd</t>
  </si>
  <si>
    <t>Cason</t>
  </si>
  <si>
    <t>Neal</t>
  </si>
  <si>
    <t>Savannah Schneider</t>
  </si>
  <si>
    <t>cason.neal@bilearner.com</t>
  </si>
  <si>
    <t>28-11-1989</t>
  </si>
  <si>
    <t>Zacharytown</t>
  </si>
  <si>
    <t>John Ward</t>
  </si>
  <si>
    <t>Aldo</t>
  </si>
  <si>
    <t>Dyer</t>
  </si>
  <si>
    <t>Chase Ramirez</t>
  </si>
  <si>
    <t>aldo.dyer@bilearner.com</t>
  </si>
  <si>
    <t>South Hannahmouth</t>
  </si>
  <si>
    <t>James Gonzalez</t>
  </si>
  <si>
    <t>Skinner</t>
  </si>
  <si>
    <t>20-07-2023</t>
  </si>
  <si>
    <t>Julien</t>
  </si>
  <si>
    <t>Banks</t>
  </si>
  <si>
    <t>Savannah Weber</t>
  </si>
  <si>
    <t>julien.banks@bilearner.com</t>
  </si>
  <si>
    <t>Jessicamouth</t>
  </si>
  <si>
    <t>Chad Watts</t>
  </si>
  <si>
    <t>Madelyn</t>
  </si>
  <si>
    <t>Mcdonald</t>
  </si>
  <si>
    <t>Justin Harris</t>
  </si>
  <si>
    <t>madelyn.mcdonald@bilearner.com</t>
  </si>
  <si>
    <t>31-01-1977</t>
  </si>
  <si>
    <t>21-06-2023</t>
  </si>
  <si>
    <t>Jessicaberg</t>
  </si>
  <si>
    <t>Alejandro Bates</t>
  </si>
  <si>
    <t>Brenden</t>
  </si>
  <si>
    <t>Genesis</t>
  </si>
  <si>
    <t>Coleman</t>
  </si>
  <si>
    <t>Justice</t>
  </si>
  <si>
    <t>Branch</t>
  </si>
  <si>
    <t>Addisyn</t>
  </si>
  <si>
    <t>Guerrero</t>
  </si>
  <si>
    <t>Cory Lee</t>
  </si>
  <si>
    <t>addisyn.guerrero@bilearner.com</t>
  </si>
  <si>
    <t>15-02-1951</t>
  </si>
  <si>
    <t>West Aprilfort</t>
  </si>
  <si>
    <t>Andrea Jones</t>
  </si>
  <si>
    <t>Aguilar</t>
  </si>
  <si>
    <t>April Stevens</t>
  </si>
  <si>
    <t>addisyn.aguilar@bilearner.com</t>
  </si>
  <si>
    <t>Huynhfort</t>
  </si>
  <si>
    <t>Michael Ramirez</t>
  </si>
  <si>
    <t>Marcos</t>
  </si>
  <si>
    <t>Gallagher</t>
  </si>
  <si>
    <t>Bridget Little</t>
  </si>
  <si>
    <t>marcos.gallagher@bilearner.com</t>
  </si>
  <si>
    <t>27-05-1967</t>
  </si>
  <si>
    <t>25-05-2023</t>
  </si>
  <si>
    <t>West Wendy</t>
  </si>
  <si>
    <t>Christina Bautista</t>
  </si>
  <si>
    <t>Parker</t>
  </si>
  <si>
    <t>17-07-2023</t>
  </si>
  <si>
    <t>Mitchell</t>
  </si>
  <si>
    <t>24-03-2023</t>
  </si>
  <si>
    <t>Case</t>
  </si>
  <si>
    <t>Morgan Smith</t>
  </si>
  <si>
    <t>case.gaines@bilearner.com</t>
  </si>
  <si>
    <t>19-02-1974</t>
  </si>
  <si>
    <t>21-08-2022</t>
  </si>
  <si>
    <t>Youngbury</t>
  </si>
  <si>
    <t>Jared Mcclain</t>
  </si>
  <si>
    <t>Jacey</t>
  </si>
  <si>
    <t>Reyes</t>
  </si>
  <si>
    <t>Donald Powell</t>
  </si>
  <si>
    <t>jacey.reyes@bilearner.com</t>
  </si>
  <si>
    <t>18-09-1969</t>
  </si>
  <si>
    <t>Lake Lisastad</t>
  </si>
  <si>
    <t>Susan Fitzgerald</t>
  </si>
  <si>
    <t>Dean</t>
  </si>
  <si>
    <t>Middleton</t>
  </si>
  <si>
    <t>28-02-2023</t>
  </si>
  <si>
    <t>Marlene</t>
  </si>
  <si>
    <t>Kyra</t>
  </si>
  <si>
    <t>Ray</t>
  </si>
  <si>
    <t>Christopher Robertson</t>
  </si>
  <si>
    <t>kyra.ray@bilearner.com</t>
  </si>
  <si>
    <t>New Christopherchester</t>
  </si>
  <si>
    <t>Michele Harding</t>
  </si>
  <si>
    <t>Kennedy</t>
  </si>
  <si>
    <t>Michelle Miller</t>
  </si>
  <si>
    <t>Mercer</t>
  </si>
  <si>
    <t>20-05-2023</t>
  </si>
  <si>
    <t>Chase</t>
  </si>
  <si>
    <t>David Goodman</t>
  </si>
  <si>
    <t>chaim.chase@bilearner.com</t>
  </si>
  <si>
    <t>27-06-1993</t>
  </si>
  <si>
    <t>19-11-2022</t>
  </si>
  <si>
    <t>East Michellemouth</t>
  </si>
  <si>
    <t>Christopher Carroll</t>
  </si>
  <si>
    <t>Keshawn</t>
  </si>
  <si>
    <t>Le</t>
  </si>
  <si>
    <t>Frazier</t>
  </si>
  <si>
    <t>Claudia White</t>
  </si>
  <si>
    <t>dalton.frazier@bilearner.com</t>
  </si>
  <si>
    <t>15-09-1946</t>
  </si>
  <si>
    <t>Washingtonshire</t>
  </si>
  <si>
    <t>Tracy Valenzuela</t>
  </si>
  <si>
    <t>Crystal</t>
  </si>
  <si>
    <t>Brandt</t>
  </si>
  <si>
    <t>Andrew Schneider</t>
  </si>
  <si>
    <t>crystal.brandt@bilearner.com</t>
  </si>
  <si>
    <t>18-12-1958</t>
  </si>
  <si>
    <t>Danielland</t>
  </si>
  <si>
    <t>Danny Baker</t>
  </si>
  <si>
    <t>Johnny</t>
  </si>
  <si>
    <t>Goodman</t>
  </si>
  <si>
    <t>Loretta Gonzalez</t>
  </si>
  <si>
    <t>johnny.goodman@bilearner.com</t>
  </si>
  <si>
    <t>24-03-1960</t>
  </si>
  <si>
    <t>Maryborough</t>
  </si>
  <si>
    <t>Dr. Dana Wells</t>
  </si>
  <si>
    <t>Nehemiah</t>
  </si>
  <si>
    <t>Hancock</t>
  </si>
  <si>
    <t>Alice Key</t>
  </si>
  <si>
    <t>nehemiah.hancock@bilearner.com</t>
  </si>
  <si>
    <t>31-08-1947</t>
  </si>
  <si>
    <t>Johnsonshire</t>
  </si>
  <si>
    <t>Eric Contreras</t>
  </si>
  <si>
    <t>Elliana</t>
  </si>
  <si>
    <t>Villanueva</t>
  </si>
  <si>
    <t>Ryan Downs</t>
  </si>
  <si>
    <t>elliana.villanueva@bilearner.com</t>
  </si>
  <si>
    <t>30-08-1972</t>
  </si>
  <si>
    <t>Hesterville</t>
  </si>
  <si>
    <t>Isabel Little</t>
  </si>
  <si>
    <t>Essence</t>
  </si>
  <si>
    <t>Schwartz</t>
  </si>
  <si>
    <t>Alyssa Johnson</t>
  </si>
  <si>
    <t>essence.schwartz@bilearner.com</t>
  </si>
  <si>
    <t>25-11-1969</t>
  </si>
  <si>
    <t>Port Christianmouth</t>
  </si>
  <si>
    <t>Tiffany Perez</t>
  </si>
  <si>
    <t>Ryker</t>
  </si>
  <si>
    <t>Cox</t>
  </si>
  <si>
    <t>Stephanie Patterson</t>
  </si>
  <si>
    <t>ryker.cox@bilearner.com</t>
  </si>
  <si>
    <t>21-08-1955</t>
  </si>
  <si>
    <t>17-05-2023</t>
  </si>
  <si>
    <t>Garcialand</t>
  </si>
  <si>
    <t>Carrie Stanton</t>
  </si>
  <si>
    <t>Averi</t>
  </si>
  <si>
    <t>Stevenson</t>
  </si>
  <si>
    <t>Sandra Richardson</t>
  </si>
  <si>
    <t>averi.stevenson@bilearner.com</t>
  </si>
  <si>
    <t>25-07-1995</t>
  </si>
  <si>
    <t>Paulstad</t>
  </si>
  <si>
    <t>Paul Johnson</t>
  </si>
  <si>
    <t>Aydan</t>
  </si>
  <si>
    <t>Robbins</t>
  </si>
  <si>
    <t>18-04-2023</t>
  </si>
  <si>
    <t>Heaven</t>
  </si>
  <si>
    <t>Natasha Spears</t>
  </si>
  <si>
    <t>heaven.walls@bilearner.com</t>
  </si>
  <si>
    <t>19-03-2023</t>
  </si>
  <si>
    <t>Lake Riley</t>
  </si>
  <si>
    <t>Jacob Roach</t>
  </si>
  <si>
    <t>Chung</t>
  </si>
  <si>
    <t>Maximus</t>
  </si>
  <si>
    <t>Fields</t>
  </si>
  <si>
    <t>Kimberly Phelps</t>
  </si>
  <si>
    <t>maximus.fields@bilearner.com</t>
  </si>
  <si>
    <t>Brookeport</t>
  </si>
  <si>
    <t>Carolyn Sellers</t>
  </si>
  <si>
    <t>Ochoa</t>
  </si>
  <si>
    <t>Halle</t>
  </si>
  <si>
    <t>Boyd</t>
  </si>
  <si>
    <t>Deborah Stevens</t>
  </si>
  <si>
    <t>halle.boyd@bilearner.com</t>
  </si>
  <si>
    <t>15-10-1994</t>
  </si>
  <si>
    <t>Phillipsside</t>
  </si>
  <si>
    <t>Jared Martin</t>
  </si>
  <si>
    <t>Lindsey</t>
  </si>
  <si>
    <t>31-07-2023</t>
  </si>
  <si>
    <t>Gray</t>
  </si>
  <si>
    <t>Carsen</t>
  </si>
  <si>
    <t>Wheeler</t>
  </si>
  <si>
    <t>Kimberly Soto</t>
  </si>
  <si>
    <t>carsen.wheeler@bilearner.com</t>
  </si>
  <si>
    <t>Lake Cathyshire</t>
  </si>
  <si>
    <t>Brandy Drake</t>
  </si>
  <si>
    <t>Arielle</t>
  </si>
  <si>
    <t>Escobar</t>
  </si>
  <si>
    <t>Kaitlynn</t>
  </si>
  <si>
    <t>Blair</t>
  </si>
  <si>
    <t>Steven Carter</t>
  </si>
  <si>
    <t>kaitlynn.blair@bilearner.com</t>
  </si>
  <si>
    <t>Mathewburgh</t>
  </si>
  <si>
    <t>Steven Sharp</t>
  </si>
  <si>
    <t>Amir</t>
  </si>
  <si>
    <t>Melendez</t>
  </si>
  <si>
    <t>Rachel Pham</t>
  </si>
  <si>
    <t>amir.melendez@bilearner.com</t>
  </si>
  <si>
    <t>23-05-2023</t>
  </si>
  <si>
    <t>North Stephen</t>
  </si>
  <si>
    <t>Sierra Oneill</t>
  </si>
  <si>
    <t>Monique</t>
  </si>
  <si>
    <t>Buckley</t>
  </si>
  <si>
    <t>Christopher Cunningham</t>
  </si>
  <si>
    <t>monique.buckley@bilearner.com</t>
  </si>
  <si>
    <t>24-05-2001</t>
  </si>
  <si>
    <t>Intern</t>
  </si>
  <si>
    <t>Kyleland</t>
  </si>
  <si>
    <t>Johnny Walls</t>
  </si>
  <si>
    <t>Clark</t>
  </si>
  <si>
    <t>Blanchard</t>
  </si>
  <si>
    <t>Brittany Marshall</t>
  </si>
  <si>
    <t>clark.blanchard@bilearner.com</t>
  </si>
  <si>
    <t>14-09-1948</t>
  </si>
  <si>
    <t>New Daniel</t>
  </si>
  <si>
    <t>Renee Williams</t>
  </si>
  <si>
    <t>Pearson</t>
  </si>
  <si>
    <t>Ryan Anderson</t>
  </si>
  <si>
    <t>gabriel.pearson@bilearner.com</t>
  </si>
  <si>
    <t>West Randyland</t>
  </si>
  <si>
    <t>Troy Willis</t>
  </si>
  <si>
    <t>Cook</t>
  </si>
  <si>
    <t>Skyler</t>
  </si>
  <si>
    <t>Christopher Garcia</t>
  </si>
  <si>
    <t>Jordan</t>
  </si>
  <si>
    <t>Davis</t>
  </si>
  <si>
    <t>Sarah Cross</t>
  </si>
  <si>
    <t>jordan.davis@bilearner.com</t>
  </si>
  <si>
    <t>20-07-1978</t>
  </si>
  <si>
    <t>Lake Williammouth</t>
  </si>
  <si>
    <t>Kenneth Mcneil</t>
  </si>
  <si>
    <t>Wu</t>
  </si>
  <si>
    <t>Kirk</t>
  </si>
  <si>
    <t>Chelsea Bright</t>
  </si>
  <si>
    <t>gabriel.kirk@bilearner.com</t>
  </si>
  <si>
    <t>17-02-1944</t>
  </si>
  <si>
    <t>Lake Andrewport</t>
  </si>
  <si>
    <t>Bruce Sanford</t>
  </si>
  <si>
    <t>Ali</t>
  </si>
  <si>
    <t>Planner</t>
  </si>
  <si>
    <t>Conner</t>
  </si>
  <si>
    <t>Arthur</t>
  </si>
  <si>
    <t>Deven</t>
  </si>
  <si>
    <t>Morse</t>
  </si>
  <si>
    <t>Villegas</t>
  </si>
  <si>
    <t>Laura Mcpherson</t>
  </si>
  <si>
    <t>george.villegas@bilearner.com</t>
  </si>
  <si>
    <t>29-09-1959</t>
  </si>
  <si>
    <t>23-02-2023</t>
  </si>
  <si>
    <t>South Michaelland</t>
  </si>
  <si>
    <t>Jennifer Hunter</t>
  </si>
  <si>
    <t>Sarah Morgan</t>
  </si>
  <si>
    <t>arielle.potts@bilearner.com</t>
  </si>
  <si>
    <t>West Carolynbury</t>
  </si>
  <si>
    <t>Jeffrey Gonzales</t>
  </si>
  <si>
    <t>Maxwell</t>
  </si>
  <si>
    <t>Howell</t>
  </si>
  <si>
    <t>Emily Church</t>
  </si>
  <si>
    <t>maxwell.howell@bilearner.com</t>
  </si>
  <si>
    <t>21-04-2001</t>
  </si>
  <si>
    <t>Lake Lindaland</t>
  </si>
  <si>
    <t>Tricia Flowers</t>
  </si>
  <si>
    <t>Junior</t>
  </si>
  <si>
    <t>Salvatore</t>
  </si>
  <si>
    <t>Noble</t>
  </si>
  <si>
    <t>Debra Yang</t>
  </si>
  <si>
    <t>salvatore.noble@bilearner.com</t>
  </si>
  <si>
    <t>24-07-2023</t>
  </si>
  <si>
    <t>Port Scott</t>
  </si>
  <si>
    <t>Valerie Villegas</t>
  </si>
  <si>
    <t>Heath</t>
  </si>
  <si>
    <t>Hodges</t>
  </si>
  <si>
    <t>Alejandro Palmer</t>
  </si>
  <si>
    <t>heath.hodges@bilearner.com</t>
  </si>
  <si>
    <t>20-12-1946</t>
  </si>
  <si>
    <t>Jenniferfurt</t>
  </si>
  <si>
    <t>Matthew Rios</t>
  </si>
  <si>
    <t>Gabriella</t>
  </si>
  <si>
    <t>Warner</t>
  </si>
  <si>
    <t>Emily Pugh</t>
  </si>
  <si>
    <t>gabriella.warner@bilearner.com</t>
  </si>
  <si>
    <t>21-10-1958</t>
  </si>
  <si>
    <t>Garyshire</t>
  </si>
  <si>
    <t>Justin Carter</t>
  </si>
  <si>
    <t>Hazel</t>
  </si>
  <si>
    <t>Vincent</t>
  </si>
  <si>
    <t>Melissa Conrad</t>
  </si>
  <si>
    <t>hazel.vincent@bilearner.com</t>
  </si>
  <si>
    <t>23-11-1987</t>
  </si>
  <si>
    <t>Rodriguezview</t>
  </si>
  <si>
    <t>Kenneth Gonzalez</t>
  </si>
  <si>
    <t>Riggs</t>
  </si>
  <si>
    <t>Giancarlo</t>
  </si>
  <si>
    <t>Cross</t>
  </si>
  <si>
    <t>Randall Williams</t>
  </si>
  <si>
    <t>giancarlo.cross@bilearner.com</t>
  </si>
  <si>
    <t>25-06-1950</t>
  </si>
  <si>
    <t>New Kathleen</t>
  </si>
  <si>
    <t>Jeffery Kim</t>
  </si>
  <si>
    <t>Burke</t>
  </si>
  <si>
    <t>Eric Smith</t>
  </si>
  <si>
    <t>Elisa</t>
  </si>
  <si>
    <t>Henry</t>
  </si>
  <si>
    <t>Taylor Morris</t>
  </si>
  <si>
    <t>elisa.henry@bilearner.com</t>
  </si>
  <si>
    <t>South Adamburgh</t>
  </si>
  <si>
    <t>Chad Payne</t>
  </si>
  <si>
    <t>Fischer</t>
  </si>
  <si>
    <t>Zachary Nelson</t>
  </si>
  <si>
    <t>kale.fischer@bilearner.com</t>
  </si>
  <si>
    <t>Allisonfort</t>
  </si>
  <si>
    <t>Cheryl Schultz</t>
  </si>
  <si>
    <t>Morgan</t>
  </si>
  <si>
    <t>Blackwell</t>
  </si>
  <si>
    <t>David Garcia</t>
  </si>
  <si>
    <t>25-09-2022</t>
  </si>
  <si>
    <t>Michael Nelson</t>
  </si>
  <si>
    <t>Nayeli</t>
  </si>
  <si>
    <t>Hood</t>
  </si>
  <si>
    <t>Rachel Jones</t>
  </si>
  <si>
    <t>nayeli.hood@bilearner.com</t>
  </si>
  <si>
    <t>26-01-1995</t>
  </si>
  <si>
    <t>New Ryan</t>
  </si>
  <si>
    <t>Lisa Tran</t>
  </si>
  <si>
    <t>Smith</t>
  </si>
  <si>
    <t>Kathryn Jones</t>
  </si>
  <si>
    <t>marilyn.smith@bilearner.com</t>
  </si>
  <si>
    <t>20-09-1981</t>
  </si>
  <si>
    <t>Gallowaychester</t>
  </si>
  <si>
    <t>Jorge Rice</t>
  </si>
  <si>
    <t>Zoie</t>
  </si>
  <si>
    <t>Rowland</t>
  </si>
  <si>
    <t>Mrs. Rachel Henry</t>
  </si>
  <si>
    <t>zoie.rowland@bilearner.com</t>
  </si>
  <si>
    <t>New Jason</t>
  </si>
  <si>
    <t>Kristin Freeman</t>
  </si>
  <si>
    <t>Ann</t>
  </si>
  <si>
    <t>Laura Hernandez</t>
  </si>
  <si>
    <t>ann.nguyen@bilearner.com</t>
  </si>
  <si>
    <t>16-05-1972</t>
  </si>
  <si>
    <t>16-10-2022</t>
  </si>
  <si>
    <t>Ramirezstad</t>
  </si>
  <si>
    <t>Evelyn Hayes</t>
  </si>
  <si>
    <t>Ramiro</t>
  </si>
  <si>
    <t>Savage</t>
  </si>
  <si>
    <t>Justin Stanley</t>
  </si>
  <si>
    <t>ramiro.savage@bilearner.com</t>
  </si>
  <si>
    <t>Matthewborough</t>
  </si>
  <si>
    <t>Jason Wells</t>
  </si>
  <si>
    <t>Karma</t>
  </si>
  <si>
    <t>Amy Ross</t>
  </si>
  <si>
    <t>karma.koch@bilearner.com</t>
  </si>
  <si>
    <t>15-10-1980</t>
  </si>
  <si>
    <t>15-04-2023</t>
  </si>
  <si>
    <t>East Cristianmouth</t>
  </si>
  <si>
    <t>Kimberly Howard DVM</t>
  </si>
  <si>
    <t>Jacqueline</t>
  </si>
  <si>
    <t>Hendrix</t>
  </si>
  <si>
    <t>Benjamin Yates</t>
  </si>
  <si>
    <t>jacqueline.hendrix@bilearner.com</t>
  </si>
  <si>
    <t>28-04-1980</t>
  </si>
  <si>
    <t>13-12-2022</t>
  </si>
  <si>
    <t>Amberborough</t>
  </si>
  <si>
    <t>Teresa Reilly</t>
  </si>
  <si>
    <t>Semaj</t>
  </si>
  <si>
    <t>Frank Freeman</t>
  </si>
  <si>
    <t>semaj.griffith@bilearner.com</t>
  </si>
  <si>
    <t>Lake Arielberg</t>
  </si>
  <si>
    <t>Emily Johnson</t>
  </si>
  <si>
    <t>Damian</t>
  </si>
  <si>
    <t>Regina Bryant MD</t>
  </si>
  <si>
    <t>damian.burke@bilearner.com</t>
  </si>
  <si>
    <t>28-04-1963</t>
  </si>
  <si>
    <t>Michaelstad</t>
  </si>
  <si>
    <t>Kristi Jackson</t>
  </si>
  <si>
    <t>Jessie</t>
  </si>
  <si>
    <t>Samantha Roberts</t>
  </si>
  <si>
    <t>jessie.smith@bilearner.com</t>
  </si>
  <si>
    <t>16-11-1945</t>
  </si>
  <si>
    <t>Vincentbury</t>
  </si>
  <si>
    <t>James Allen</t>
  </si>
  <si>
    <t>Hezekiah</t>
  </si>
  <si>
    <t>Cummings</t>
  </si>
  <si>
    <t>Daniel Peterson</t>
  </si>
  <si>
    <t>hezekiah.cummings@bilearner.com</t>
  </si>
  <si>
    <t>23-01-1960</t>
  </si>
  <si>
    <t>New Mia</t>
  </si>
  <si>
    <t>David Nash</t>
  </si>
  <si>
    <t>Brody</t>
  </si>
  <si>
    <t>Dr. Matthew Harrell</t>
  </si>
  <si>
    <t>brody.house@bilearner.com</t>
  </si>
  <si>
    <t>25-09-1984</t>
  </si>
  <si>
    <t>19-07-2023</t>
  </si>
  <si>
    <t>New Jordan</t>
  </si>
  <si>
    <t>Dustin Anderson</t>
  </si>
  <si>
    <t>Larsen</t>
  </si>
  <si>
    <t>Gibson</t>
  </si>
  <si>
    <t>Kyleigh</t>
  </si>
  <si>
    <t>Bauer</t>
  </si>
  <si>
    <t>Paul Richards</t>
  </si>
  <si>
    <t>kyleigh.bauer@bilearner.com</t>
  </si>
  <si>
    <t>Jeanetteton</t>
  </si>
  <si>
    <t>Wyatt Gray</t>
  </si>
  <si>
    <t>Alexis Gutierrez</t>
  </si>
  <si>
    <t>ramon.schultz@bilearner.com</t>
  </si>
  <si>
    <t>29-08-1972</t>
  </si>
  <si>
    <t>New Donald</t>
  </si>
  <si>
    <t>Christine Escobar</t>
  </si>
  <si>
    <t>Maxim</t>
  </si>
  <si>
    <t>Michael Mcclure</t>
  </si>
  <si>
    <t>maxim.houston@bilearner.com</t>
  </si>
  <si>
    <t>Russellstad</t>
  </si>
  <si>
    <t>Jessica Jones</t>
  </si>
  <si>
    <t>Deanna</t>
  </si>
  <si>
    <t>Sellers</t>
  </si>
  <si>
    <t>Matthew Le</t>
  </si>
  <si>
    <t>frankie.figueroa@bilearner.com</t>
  </si>
  <si>
    <t>East Erichaven</t>
  </si>
  <si>
    <t>Douglas Phillips</t>
  </si>
  <si>
    <t>Alexia</t>
  </si>
  <si>
    <t>Pham</t>
  </si>
  <si>
    <t>Angela Shaffer</t>
  </si>
  <si>
    <t>alexia.pham@bilearner.com</t>
  </si>
  <si>
    <t>Brownland</t>
  </si>
  <si>
    <t>Angela Castillo</t>
  </si>
  <si>
    <t>Roberts</t>
  </si>
  <si>
    <t>Ayden</t>
  </si>
  <si>
    <t>Jefferson</t>
  </si>
  <si>
    <t>Connie Blackburn</t>
  </si>
  <si>
    <t>jefferson.white@bilearner.com</t>
  </si>
  <si>
    <t>27-08-1964</t>
  </si>
  <si>
    <t>Jenningsville</t>
  </si>
  <si>
    <t>Richard Brock</t>
  </si>
  <si>
    <t>Maria</t>
  </si>
  <si>
    <t>Grant</t>
  </si>
  <si>
    <t>Bryanna</t>
  </si>
  <si>
    <t>Ibarra</t>
  </si>
  <si>
    <t>Cheryl Martinez</t>
  </si>
  <si>
    <t>bryanna.ibarra@bilearner.com</t>
  </si>
  <si>
    <t>21-12-1961</t>
  </si>
  <si>
    <t>New Richard</t>
  </si>
  <si>
    <t>Joshua Kennedy</t>
  </si>
  <si>
    <t>Sophie</t>
  </si>
  <si>
    <t>Zavala</t>
  </si>
  <si>
    <t>Holt</t>
  </si>
  <si>
    <t>Jason Haley</t>
  </si>
  <si>
    <t>kai.holt@bilearner.com</t>
  </si>
  <si>
    <t>Mcclurebury</t>
  </si>
  <si>
    <t>Patricia Hernandez</t>
  </si>
  <si>
    <t>Wilson</t>
  </si>
  <si>
    <t>Short</t>
  </si>
  <si>
    <t>Isabella</t>
  </si>
  <si>
    <t>Wilkins</t>
  </si>
  <si>
    <t>Maria Obrien</t>
  </si>
  <si>
    <t>isabella.wilkins@bilearner.com</t>
  </si>
  <si>
    <t>13-03-2023</t>
  </si>
  <si>
    <t>New Henryshire</t>
  </si>
  <si>
    <t>Rachel Blackburn</t>
  </si>
  <si>
    <t>Mayra</t>
  </si>
  <si>
    <t>Moss</t>
  </si>
  <si>
    <t>George Doyle</t>
  </si>
  <si>
    <t>mayra.moss@bilearner.com</t>
  </si>
  <si>
    <t>16-05-1964</t>
  </si>
  <si>
    <t>Stevenshire</t>
  </si>
  <si>
    <t>Stacy Smith</t>
  </si>
  <si>
    <t>IT Support</t>
  </si>
  <si>
    <t>Jason Miller</t>
  </si>
  <si>
    <t>maria.gonzalez@bilearner.com</t>
  </si>
  <si>
    <t>16-01-1948</t>
  </si>
  <si>
    <t>Harrisonborough</t>
  </si>
  <si>
    <t>Raymond Mitchell</t>
  </si>
  <si>
    <t>Jumil</t>
  </si>
  <si>
    <t>Turpin</t>
  </si>
  <si>
    <t>Network Engineer</t>
  </si>
  <si>
    <t>Raymond Bird</t>
  </si>
  <si>
    <t>jumil.turpin@bilearner.com</t>
  </si>
  <si>
    <t>20-01-2001</t>
  </si>
  <si>
    <t>Walterview</t>
  </si>
  <si>
    <t>Virginia Johnson</t>
  </si>
  <si>
    <t>Sr. Network Engineer</t>
  </si>
  <si>
    <t>22-12-2022</t>
  </si>
  <si>
    <t>Joe</t>
  </si>
  <si>
    <t>South</t>
  </si>
  <si>
    <t>Robin Wilson</t>
  </si>
  <si>
    <t>joe.south@bilearner.com</t>
  </si>
  <si>
    <t>18-05-2023</t>
  </si>
  <si>
    <t>Cervantesland</t>
  </si>
  <si>
    <t>Thomas Stevenson</t>
  </si>
  <si>
    <t>Sarah</t>
  </si>
  <si>
    <t>Warfield</t>
  </si>
  <si>
    <t>Julie Lewis</t>
  </si>
  <si>
    <t>sarah.warfield@bilearner.com</t>
  </si>
  <si>
    <t>24-05-1985</t>
  </si>
  <si>
    <t>Marktown</t>
  </si>
  <si>
    <t>William Bridges</t>
  </si>
  <si>
    <t>25-02-1955</t>
  </si>
  <si>
    <t>Jyoti</t>
  </si>
  <si>
    <t>Lajiri</t>
  </si>
  <si>
    <t>Karen Crawford</t>
  </si>
  <si>
    <t>jyoti.lajiri@bilearner.com</t>
  </si>
  <si>
    <t>Leave of Absence</t>
  </si>
  <si>
    <t>17-04-1955</t>
  </si>
  <si>
    <t>Seth Bradley</t>
  </si>
  <si>
    <t>Anthony</t>
  </si>
  <si>
    <t>Linda</t>
  </si>
  <si>
    <t>Dolan</t>
  </si>
  <si>
    <t>Jamie Baker</t>
  </si>
  <si>
    <t>linda.dolan@bilearner.com</t>
  </si>
  <si>
    <t>24-06-2023</t>
  </si>
  <si>
    <t>Strongfurt</t>
  </si>
  <si>
    <t>Thomas Pena</t>
  </si>
  <si>
    <t>Carlos</t>
  </si>
  <si>
    <t>Merlos</t>
  </si>
  <si>
    <t>Daniel White</t>
  </si>
  <si>
    <t>carlos.merlos@bilearner.com</t>
  </si>
  <si>
    <t>15-06-1950</t>
  </si>
  <si>
    <t>Thomasview</t>
  </si>
  <si>
    <t>Jeremy Lee</t>
  </si>
  <si>
    <t>Tanya</t>
  </si>
  <si>
    <t>Marcus Harris</t>
  </si>
  <si>
    <t>Anita</t>
  </si>
  <si>
    <t>Shepard</t>
  </si>
  <si>
    <t>George Tran</t>
  </si>
  <si>
    <t>anita.shepard@bilearner.com</t>
  </si>
  <si>
    <t>29-09-1976</t>
  </si>
  <si>
    <t>Matthewmouth</t>
  </si>
  <si>
    <t>Dawn Dunn</t>
  </si>
  <si>
    <t>Katrina</t>
  </si>
  <si>
    <t>Lambert</t>
  </si>
  <si>
    <t>Calvin Williamson</t>
  </si>
  <si>
    <t>katrina.lambert@bilearner.com</t>
  </si>
  <si>
    <t>Executive Office</t>
  </si>
  <si>
    <t>18-09-1975</t>
  </si>
  <si>
    <t>Shannonshire</t>
  </si>
  <si>
    <t>Raymond Lee</t>
  </si>
  <si>
    <t>Alexzander</t>
  </si>
  <si>
    <t>Pope</t>
  </si>
  <si>
    <t>David Rodriguez</t>
  </si>
  <si>
    <t>alexzander.pope@bilearner.com</t>
  </si>
  <si>
    <t>24-08-1987</t>
  </si>
  <si>
    <t>Wardstad</t>
  </si>
  <si>
    <t>Gary Hill</t>
  </si>
  <si>
    <t>Holmes</t>
  </si>
  <si>
    <t>13-02-2023</t>
  </si>
  <si>
    <t>Sabrina</t>
  </si>
  <si>
    <t>Durham</t>
  </si>
  <si>
    <t>Jessica Hernandez</t>
  </si>
  <si>
    <t>sabrina.durham@bilearner.com</t>
  </si>
  <si>
    <t>17-11-2022</t>
  </si>
  <si>
    <t>West Robert</t>
  </si>
  <si>
    <t>Christopher Contreras</t>
  </si>
  <si>
    <t>25-12-2022</t>
  </si>
  <si>
    <t>Solomon</t>
  </si>
  <si>
    <t>21-02-2023</t>
  </si>
  <si>
    <t>Pittman</t>
  </si>
  <si>
    <t>Jesse Newman</t>
  </si>
  <si>
    <t>jaqueline.pittman@bilearner.com</t>
  </si>
  <si>
    <t>Ms. Mary Smith</t>
  </si>
  <si>
    <t>Mariana</t>
  </si>
  <si>
    <t>Principal Data Architect</t>
  </si>
  <si>
    <t>Enterprise Architect</t>
  </si>
  <si>
    <t>Sloane</t>
  </si>
  <si>
    <t>Rasmussen</t>
  </si>
  <si>
    <t>Sr. DBA</t>
  </si>
  <si>
    <t>Melinda Mcintyre</t>
  </si>
  <si>
    <t>sloane.rasmussen@bilearner.com</t>
  </si>
  <si>
    <t>Burgessfurt</t>
  </si>
  <si>
    <t>Gwendolyn Keller</t>
  </si>
  <si>
    <t>Elise</t>
  </si>
  <si>
    <t>Vazquez</t>
  </si>
  <si>
    <t>Melissa Baker</t>
  </si>
  <si>
    <t>elise.vazquez@bilearner.com</t>
  </si>
  <si>
    <t>East Willieburgh</t>
  </si>
  <si>
    <t>John Guerra</t>
  </si>
  <si>
    <t>Pierce</t>
  </si>
  <si>
    <t>Gregory Coleman</t>
  </si>
  <si>
    <t>monique.pierce@bilearner.com</t>
  </si>
  <si>
    <t>Heatherborough</t>
  </si>
  <si>
    <t>Paul Smith</t>
  </si>
  <si>
    <t>axel.higgins@bilearner.com</t>
  </si>
  <si>
    <t>Howardland</t>
  </si>
  <si>
    <t>Austin Todd</t>
  </si>
  <si>
    <t>Petty</t>
  </si>
  <si>
    <t>Mia</t>
  </si>
  <si>
    <t>Cowan</t>
  </si>
  <si>
    <t>Thomas Weaver</t>
  </si>
  <si>
    <t>mia.cowan@bilearner.com</t>
  </si>
  <si>
    <t>27-08-1956</t>
  </si>
  <si>
    <t>North Eileen</t>
  </si>
  <si>
    <t>Sherri Snyder</t>
  </si>
  <si>
    <t>Leonard</t>
  </si>
  <si>
    <t>Duane Le</t>
  </si>
  <si>
    <t>tanya.leonard@bilearner.com</t>
  </si>
  <si>
    <t>14-08-1979</t>
  </si>
  <si>
    <t>West Michael</t>
  </si>
  <si>
    <t>Mallory Johnson</t>
  </si>
  <si>
    <t>Dereon</t>
  </si>
  <si>
    <t>Page</t>
  </si>
  <si>
    <t>Meadow</t>
  </si>
  <si>
    <t>Alex Lewis</t>
  </si>
  <si>
    <t>meadow.boyer@bilearner.com</t>
  </si>
  <si>
    <t>25-10-1969</t>
  </si>
  <si>
    <t>West Jessicamouth</t>
  </si>
  <si>
    <t>Evelyn Gray</t>
  </si>
  <si>
    <t>Simpson</t>
  </si>
  <si>
    <t>Kyla</t>
  </si>
  <si>
    <t>Clayton Robertson</t>
  </si>
  <si>
    <t>kyla.durham@bilearner.com</t>
  </si>
  <si>
    <t>19-07-1951</t>
  </si>
  <si>
    <t>Boothville</t>
  </si>
  <si>
    <t>Keith Thomas</t>
  </si>
  <si>
    <t>Cassidy</t>
  </si>
  <si>
    <t>Maddox</t>
  </si>
  <si>
    <t>Melissa Pineda</t>
  </si>
  <si>
    <t>cassidy.maddox@bilearner.com</t>
  </si>
  <si>
    <t>Rachel Brock</t>
  </si>
  <si>
    <t>Edgar</t>
  </si>
  <si>
    <t>Underwood</t>
  </si>
  <si>
    <t>edgar.underwood@bilearner.com</t>
  </si>
  <si>
    <t>East Normanbury</t>
  </si>
  <si>
    <t>Kelly Diaz</t>
  </si>
  <si>
    <t>Anthony Neal</t>
  </si>
  <si>
    <t>eugene.potts@bilearner.com</t>
  </si>
  <si>
    <t>Frank Rogers</t>
  </si>
  <si>
    <t>Klein</t>
  </si>
  <si>
    <t>Gregory Rodriguez</t>
  </si>
  <si>
    <t>gilbert.klein@bilearner.com</t>
  </si>
  <si>
    <t>Keithhaven</t>
  </si>
  <si>
    <t>Andrew Powers</t>
  </si>
  <si>
    <t>Huffman</t>
  </si>
  <si>
    <t>Cantrell</t>
  </si>
  <si>
    <t>Cheryl Cook</t>
  </si>
  <si>
    <t>kylie.cantrell@bilearner.com</t>
  </si>
  <si>
    <t>17-08-1953</t>
  </si>
  <si>
    <t>Catherinestad</t>
  </si>
  <si>
    <t>Cody Flores</t>
  </si>
  <si>
    <t>Marquez</t>
  </si>
  <si>
    <t>Thomas Hanson</t>
  </si>
  <si>
    <t>vance.marquez@bilearner.com</t>
  </si>
  <si>
    <t>East Michele</t>
  </si>
  <si>
    <t>Angel Morales</t>
  </si>
  <si>
    <t>Dante</t>
  </si>
  <si>
    <t>Wyatt</t>
  </si>
  <si>
    <t>Dr. Eric Henderson</t>
  </si>
  <si>
    <t>dante.wyatt@bilearner.com</t>
  </si>
  <si>
    <t>Joanmouth</t>
  </si>
  <si>
    <t>Kevin Mitchell</t>
  </si>
  <si>
    <t>Rey</t>
  </si>
  <si>
    <t>James Horn</t>
  </si>
  <si>
    <t>rey.monroe@bilearner.com</t>
  </si>
  <si>
    <t>18-07-1983</t>
  </si>
  <si>
    <t>New Davidview</t>
  </si>
  <si>
    <t>Regina Sullivan</t>
  </si>
  <si>
    <t>Jayden</t>
  </si>
  <si>
    <t>Mckee</t>
  </si>
  <si>
    <t>Matthew Miranda</t>
  </si>
  <si>
    <t>jayden.mckee@bilearner.com</t>
  </si>
  <si>
    <t>24-01-1942</t>
  </si>
  <si>
    <t>West Mary</t>
  </si>
  <si>
    <t>Edward Campbell</t>
  </si>
  <si>
    <t>Brady</t>
  </si>
  <si>
    <t>Yoder</t>
  </si>
  <si>
    <t>Jason Patel</t>
  </si>
  <si>
    <t>brady.yoder@bilearner.com</t>
  </si>
  <si>
    <t>Accountant</t>
  </si>
  <si>
    <t>Lake Melissaborough</t>
  </si>
  <si>
    <t>Brian Garcia</t>
  </si>
  <si>
    <t>Darwin</t>
  </si>
  <si>
    <t>Michael Young</t>
  </si>
  <si>
    <t>darwin.allen@bilearner.com</t>
  </si>
  <si>
    <t>17-05-1994</t>
  </si>
  <si>
    <t>17-01-2023</t>
  </si>
  <si>
    <t>Jensenborough</t>
  </si>
  <si>
    <t>Zachary Jennings</t>
  </si>
  <si>
    <t>Jasper</t>
  </si>
  <si>
    <t>Lindsey Osborne</t>
  </si>
  <si>
    <t>jasper.harrison@bilearner.com</t>
  </si>
  <si>
    <t>24-05-1963</t>
  </si>
  <si>
    <t>South Thomasview</t>
  </si>
  <si>
    <t>Darrell Davidson</t>
  </si>
  <si>
    <t>Clare</t>
  </si>
  <si>
    <t>English</t>
  </si>
  <si>
    <t>Randall Keller</t>
  </si>
  <si>
    <t>clare.english@bilearner.com</t>
  </si>
  <si>
    <t>20-04-1992</t>
  </si>
  <si>
    <t>North Amber</t>
  </si>
  <si>
    <t>Colleen Miller</t>
  </si>
  <si>
    <t>Amy</t>
  </si>
  <si>
    <t>Sherman</t>
  </si>
  <si>
    <t>Ricky Banks</t>
  </si>
  <si>
    <t>amy.sherman@bilearner.com</t>
  </si>
  <si>
    <t>West Briana</t>
  </si>
  <si>
    <t>Sarah Walter</t>
  </si>
  <si>
    <t>Hunt</t>
  </si>
  <si>
    <t>Eden</t>
  </si>
  <si>
    <t>Lindsey Gibson</t>
  </si>
  <si>
    <t>eden.armstrong@bilearner.com</t>
  </si>
  <si>
    <t>South Davidmouth</t>
  </si>
  <si>
    <t>Darlene Harris</t>
  </si>
  <si>
    <t>Port Amanda</t>
  </si>
  <si>
    <t>Tiffany</t>
  </si>
  <si>
    <t>Washington</t>
  </si>
  <si>
    <t>David Chung</t>
  </si>
  <si>
    <t>tiffany.washington@bilearner.com</t>
  </si>
  <si>
    <t>27-04-1969</t>
  </si>
  <si>
    <t>North Regina</t>
  </si>
  <si>
    <t>Dennis Decker</t>
  </si>
  <si>
    <t>Jacob Russo</t>
  </si>
  <si>
    <t>sloane.moss@bilearner.com</t>
  </si>
  <si>
    <t>Sales &amp; Marketing</t>
  </si>
  <si>
    <t>26-05-2023</t>
  </si>
  <si>
    <t>Milesshire</t>
  </si>
  <si>
    <t>Cheryl Ortiz</t>
  </si>
  <si>
    <t>Kaeden</t>
  </si>
  <si>
    <t>Vargas</t>
  </si>
  <si>
    <t>Harold Lee</t>
  </si>
  <si>
    <t>kaeden.vargas@bilearner.com</t>
  </si>
  <si>
    <t>New Rachelborough</t>
  </si>
  <si>
    <t>Erica Brewer</t>
  </si>
  <si>
    <t>Adrien</t>
  </si>
  <si>
    <t>Damari</t>
  </si>
  <si>
    <t>Brewer</t>
  </si>
  <si>
    <t>Shawn Martin</t>
  </si>
  <si>
    <t>damari.brewer@bilearner.com</t>
  </si>
  <si>
    <t>Christophershire</t>
  </si>
  <si>
    <t>Amanda Chase</t>
  </si>
  <si>
    <t>Annalise</t>
  </si>
  <si>
    <t>Gross</t>
  </si>
  <si>
    <t>Mr. Todd Lawson</t>
  </si>
  <si>
    <t>annalise.gross@bilearner.com</t>
  </si>
  <si>
    <t>23-11-1966</t>
  </si>
  <si>
    <t>Kevinville</t>
  </si>
  <si>
    <t>Christopher Herring</t>
  </si>
  <si>
    <t>Kamari</t>
  </si>
  <si>
    <t>Mcgrath</t>
  </si>
  <si>
    <t>West Christina</t>
  </si>
  <si>
    <t>Lorena</t>
  </si>
  <si>
    <t>Rice</t>
  </si>
  <si>
    <t>Jeffrey Ramos</t>
  </si>
  <si>
    <t>lorena.rice@bilearner.com</t>
  </si>
  <si>
    <t>15-08-2022</t>
  </si>
  <si>
    <t>Davisville</t>
  </si>
  <si>
    <t>Robert Gray</t>
  </si>
  <si>
    <t>Eliezer</t>
  </si>
  <si>
    <t>Stokes</t>
  </si>
  <si>
    <t>Patricia Johnson</t>
  </si>
  <si>
    <t>eliezer.stokes@bilearner.com</t>
  </si>
  <si>
    <t>27-10-1972</t>
  </si>
  <si>
    <t>General Manager</t>
  </si>
  <si>
    <t>West Deborahville</t>
  </si>
  <si>
    <t>Richardson</t>
  </si>
  <si>
    <t>Alana</t>
  </si>
  <si>
    <t>Castro</t>
  </si>
  <si>
    <t>Oscar</t>
  </si>
  <si>
    <t>Lopez</t>
  </si>
  <si>
    <t>Christian Ortega</t>
  </si>
  <si>
    <t>oscar.lopez@bilearner.com</t>
  </si>
  <si>
    <t>21-01-1976</t>
  </si>
  <si>
    <t>Markhaven</t>
  </si>
  <si>
    <t>Jeremy Townsend</t>
  </si>
  <si>
    <t>Michael Morton</t>
  </si>
  <si>
    <t>carter.cook@bilearner.com</t>
  </si>
  <si>
    <t>18-02-1967</t>
  </si>
  <si>
    <t>Fletchermouth</t>
  </si>
  <si>
    <t>Nancy Lewis</t>
  </si>
  <si>
    <t>Liam</t>
  </si>
  <si>
    <t>Hanna</t>
  </si>
  <si>
    <t>Brian Aguirre</t>
  </si>
  <si>
    <t>liam.hanna@bilearner.com</t>
  </si>
  <si>
    <t>13-01-1996</t>
  </si>
  <si>
    <t>South Jeremyberg</t>
  </si>
  <si>
    <t>Angel Mckinney</t>
  </si>
  <si>
    <t>Zara</t>
  </si>
  <si>
    <t>Richard Gonzalez</t>
  </si>
  <si>
    <t>zara.pitts@bilearner.com</t>
  </si>
  <si>
    <t>15-05-1973</t>
  </si>
  <si>
    <t>Clerical</t>
  </si>
  <si>
    <t>Randallport</t>
  </si>
  <si>
    <t>Kyle Davis</t>
  </si>
  <si>
    <t>Abby</t>
  </si>
  <si>
    <t>Woodward</t>
  </si>
  <si>
    <t>20-10-2022</t>
  </si>
  <si>
    <t>Litzy</t>
  </si>
  <si>
    <t>Noemi</t>
  </si>
  <si>
    <t>Jacob Hamilton</t>
  </si>
  <si>
    <t>noemi.brewer@bilearner.com</t>
  </si>
  <si>
    <t>16-06-1991</t>
  </si>
  <si>
    <t>North Erin</t>
  </si>
  <si>
    <t>Alexandria Davis</t>
  </si>
  <si>
    <t>27-04-1987</t>
  </si>
  <si>
    <t>Macias</t>
  </si>
  <si>
    <t>Britney</t>
  </si>
  <si>
    <t>Kelly</t>
  </si>
  <si>
    <t>Emanuel</t>
  </si>
  <si>
    <t>Haas</t>
  </si>
  <si>
    <t>Jose Moran</t>
  </si>
  <si>
    <t>emanuel.haas@bilearner.com</t>
  </si>
  <si>
    <t>24-06-1954</t>
  </si>
  <si>
    <t>Millerville</t>
  </si>
  <si>
    <t>Mark Lewis</t>
  </si>
  <si>
    <t>Karlie</t>
  </si>
  <si>
    <t>Jimmy Beck</t>
  </si>
  <si>
    <t>karlie.drake@bilearner.com</t>
  </si>
  <si>
    <t>20-06-1987</t>
  </si>
  <si>
    <t>Laraside</t>
  </si>
  <si>
    <t>Kevin Paul</t>
  </si>
  <si>
    <t>Myla</t>
  </si>
  <si>
    <t>Lisa Chase</t>
  </si>
  <si>
    <t>myla.mullen@bilearner.com</t>
  </si>
  <si>
    <t>15-10-1982</t>
  </si>
  <si>
    <t>26-01-2023</t>
  </si>
  <si>
    <t>Courtneyville</t>
  </si>
  <si>
    <t>Martha Clements</t>
  </si>
  <si>
    <t>Alan</t>
  </si>
  <si>
    <t>Susan Livingston</t>
  </si>
  <si>
    <t>alan.holland@bilearner.com</t>
  </si>
  <si>
    <t>20-08-1999</t>
  </si>
  <si>
    <t>24-10-2022</t>
  </si>
  <si>
    <t>North Rebeccafurt</t>
  </si>
  <si>
    <t>Brian Salazar II</t>
  </si>
  <si>
    <t>Principal</t>
  </si>
  <si>
    <t>Lukas</t>
  </si>
  <si>
    <t>Freeman</t>
  </si>
  <si>
    <t>Allison Shannon</t>
  </si>
  <si>
    <t>lukas.freeman@bilearner.com</t>
  </si>
  <si>
    <t>15-04-1953</t>
  </si>
  <si>
    <t>Port Tracieview</t>
  </si>
  <si>
    <t>Erin Jones</t>
  </si>
  <si>
    <t>Myah</t>
  </si>
  <si>
    <t>Marsh</t>
  </si>
  <si>
    <t>Kelly Hall</t>
  </si>
  <si>
    <t>myah.marsh@bilearner.com</t>
  </si>
  <si>
    <t>16-05-1943</t>
  </si>
  <si>
    <t>Tester</t>
  </si>
  <si>
    <t>16-07-2023</t>
  </si>
  <si>
    <t>Robinsonmouth</t>
  </si>
  <si>
    <t>Monica Johnson</t>
  </si>
  <si>
    <t>Korbin</t>
  </si>
  <si>
    <t>Rachel Sanchez</t>
  </si>
  <si>
    <t>korbin.gilbert@bilearner.com</t>
  </si>
  <si>
    <t>20-11-1980</t>
  </si>
  <si>
    <t>New Jessicatown</t>
  </si>
  <si>
    <t>Sandra Poole</t>
  </si>
  <si>
    <t>Jenna</t>
  </si>
  <si>
    <t>Hector Singleton</t>
  </si>
  <si>
    <t>jenna.maddox@bilearner.com</t>
  </si>
  <si>
    <t>31-03-1956</t>
  </si>
  <si>
    <t>New Katherine</t>
  </si>
  <si>
    <t>Kyle Wilson</t>
  </si>
  <si>
    <t>Anaya</t>
  </si>
  <si>
    <t>Denise Oconnor</t>
  </si>
  <si>
    <t>anaya.preston@bilearner.com</t>
  </si>
  <si>
    <t>Alexis Johnson</t>
  </si>
  <si>
    <t>Pena</t>
  </si>
  <si>
    <t>Ruben Cook</t>
  </si>
  <si>
    <t>eugene.pena@bilearner.com</t>
  </si>
  <si>
    <t>22-06-1943</t>
  </si>
  <si>
    <t>Singletonborough</t>
  </si>
  <si>
    <t>Laura Hahn</t>
  </si>
  <si>
    <t>Abel</t>
  </si>
  <si>
    <t>Hadassah</t>
  </si>
  <si>
    <t>Moran</t>
  </si>
  <si>
    <t>Michelle Perry</t>
  </si>
  <si>
    <t>hadassah.moran@bilearner.com</t>
  </si>
  <si>
    <t>Mcdonaldshire</t>
  </si>
  <si>
    <t>Shawn Rivera</t>
  </si>
  <si>
    <t>Thompson</t>
  </si>
  <si>
    <t>13-09-2022</t>
  </si>
  <si>
    <t>Alayna</t>
  </si>
  <si>
    <t>Hess</t>
  </si>
  <si>
    <t>Todd Baker</t>
  </si>
  <si>
    <t>alayna.hess@bilearner.com</t>
  </si>
  <si>
    <t>West Christopher</t>
  </si>
  <si>
    <t>Holly Stewart</t>
  </si>
  <si>
    <t>Miller</t>
  </si>
  <si>
    <t>Barrett</t>
  </si>
  <si>
    <t>Michael Wright</t>
  </si>
  <si>
    <t>Port Gary</t>
  </si>
  <si>
    <t>Kimberly</t>
  </si>
  <si>
    <t>Watson</t>
  </si>
  <si>
    <t>Bryan Foley</t>
  </si>
  <si>
    <t>kimberly.watson@bilearner.com</t>
  </si>
  <si>
    <t>South Scott</t>
  </si>
  <si>
    <t>Randy Baker</t>
  </si>
  <si>
    <t>Rebecca</t>
  </si>
  <si>
    <t>April Anderson MD</t>
  </si>
  <si>
    <t>rebecca.park@bilearner.com</t>
  </si>
  <si>
    <t>26-05-1944</t>
  </si>
  <si>
    <t>Bennetthaven</t>
  </si>
  <si>
    <t>John Patel</t>
  </si>
  <si>
    <t>Caleb</t>
  </si>
  <si>
    <t>Schneider</t>
  </si>
  <si>
    <t>Matthew Calderon DDS</t>
  </si>
  <si>
    <t>caleb.schneider@bilearner.com</t>
  </si>
  <si>
    <t>22-02-1997</t>
  </si>
  <si>
    <t>Haasstad</t>
  </si>
  <si>
    <t>Wayne Ferguson</t>
  </si>
  <si>
    <t>Copeland</t>
  </si>
  <si>
    <t>Alan Harris</t>
  </si>
  <si>
    <t>maribel.copeland@bilearner.com</t>
  </si>
  <si>
    <t>19-05-1968</t>
  </si>
  <si>
    <t>23-07-2023</t>
  </si>
  <si>
    <t>Brittneystad</t>
  </si>
  <si>
    <t>Christina Garcia</t>
  </si>
  <si>
    <t>Rodney Hart</t>
  </si>
  <si>
    <t>henry.zimmerman@bilearner.com</t>
  </si>
  <si>
    <t>Purchasing</t>
  </si>
  <si>
    <t>15-09-2022</t>
  </si>
  <si>
    <t>South Ian</t>
  </si>
  <si>
    <t>Heather Hahn</t>
  </si>
  <si>
    <t>Nathanial</t>
  </si>
  <si>
    <t>Booth</t>
  </si>
  <si>
    <t>Jorge Mayo</t>
  </si>
  <si>
    <t>nathanial.booth@bilearner.com</t>
  </si>
  <si>
    <t>22-07-1958</t>
  </si>
  <si>
    <t>15-03-2023</t>
  </si>
  <si>
    <t>Smithhaven</t>
  </si>
  <si>
    <t>Leslie Dyer</t>
  </si>
  <si>
    <t>Jonas</t>
  </si>
  <si>
    <t>22-03-2023</t>
  </si>
  <si>
    <t>Chris</t>
  </si>
  <si>
    <t>Ethan Allison</t>
  </si>
  <si>
    <t>chris.vincent@bilearner.com</t>
  </si>
  <si>
    <t>New Jacquelineland</t>
  </si>
  <si>
    <t>Brandi Clark</t>
  </si>
  <si>
    <t>Waller</t>
  </si>
  <si>
    <t>Christian Mullen</t>
  </si>
  <si>
    <t>myah.waller@bilearner.com</t>
  </si>
  <si>
    <t>17-06-1960</t>
  </si>
  <si>
    <t>Cruztown</t>
  </si>
  <si>
    <t>Richard Rodriguez</t>
  </si>
  <si>
    <t>Weaver</t>
  </si>
  <si>
    <t>Cynthia Willis</t>
  </si>
  <si>
    <t>haley.weaver@bilearner.com</t>
  </si>
  <si>
    <t>Bowmanberg</t>
  </si>
  <si>
    <t>Shane Salazar</t>
  </si>
  <si>
    <t>Alessandra</t>
  </si>
  <si>
    <t>Lauren Douglas</t>
  </si>
  <si>
    <t>alessandra.lee@bilearner.com</t>
  </si>
  <si>
    <t>30-11-1943</t>
  </si>
  <si>
    <t>Lisaborough</t>
  </si>
  <si>
    <t>Sandra Haney</t>
  </si>
  <si>
    <t>Hickman</t>
  </si>
  <si>
    <t>15-02-2023</t>
  </si>
  <si>
    <t>Juarez</t>
  </si>
  <si>
    <t>Jennifer Lester</t>
  </si>
  <si>
    <t>giancarlo.juarez@bilearner.com</t>
  </si>
  <si>
    <t>16-03-1955</t>
  </si>
  <si>
    <t>South Bradley</t>
  </si>
  <si>
    <t>Martin Brown</t>
  </si>
  <si>
    <t>Bill Barnes</t>
  </si>
  <si>
    <t>anna.jordan@bilearner.com</t>
  </si>
  <si>
    <t>15-10-1960</t>
  </si>
  <si>
    <t>Lake Regina</t>
  </si>
  <si>
    <t>Jacob Forbes</t>
  </si>
  <si>
    <t>Jeffery</t>
  </si>
  <si>
    <t>Gamble</t>
  </si>
  <si>
    <t>Misael</t>
  </si>
  <si>
    <t>Gary Davidson</t>
  </si>
  <si>
    <t>misael.hunter@bilearner.com</t>
  </si>
  <si>
    <t>South Ronaldburgh</t>
  </si>
  <si>
    <t>Sergio Wheeler</t>
  </si>
  <si>
    <t>Audrina</t>
  </si>
  <si>
    <t>Walter Powell</t>
  </si>
  <si>
    <t>audrina.yu@bilearner.com</t>
  </si>
  <si>
    <t>Jenniferton</t>
  </si>
  <si>
    <t>Devin Clark MD</t>
  </si>
  <si>
    <t>Jeramiah</t>
  </si>
  <si>
    <t>Foster</t>
  </si>
  <si>
    <t>Kimberly Wolf</t>
  </si>
  <si>
    <t>jeramiah.foster@bilearner.com</t>
  </si>
  <si>
    <t>20-04-1977</t>
  </si>
  <si>
    <t>Lake Williamfort</t>
  </si>
  <si>
    <t>Jessica Reyes</t>
  </si>
  <si>
    <t>Nelson</t>
  </si>
  <si>
    <t>30-09-2022</t>
  </si>
  <si>
    <t>Alanna</t>
  </si>
  <si>
    <t>Mullins</t>
  </si>
  <si>
    <t>Dustin Sanchez</t>
  </si>
  <si>
    <t>alanna.mullins@bilearner.com</t>
  </si>
  <si>
    <t>Mariahton</t>
  </si>
  <si>
    <t>Frederick White</t>
  </si>
  <si>
    <t>Arjun</t>
  </si>
  <si>
    <t>Donald</t>
  </si>
  <si>
    <t>Favis</t>
  </si>
  <si>
    <t>Stephen Rasmussen</t>
  </si>
  <si>
    <t>donald.favis@bilearner.com</t>
  </si>
  <si>
    <t>Terminated for Cause</t>
  </si>
  <si>
    <t>27-06-1998</t>
  </si>
  <si>
    <t>Josephbury</t>
  </si>
  <si>
    <t>Jamie Taylor</t>
  </si>
  <si>
    <t>Hernandez</t>
  </si>
  <si>
    <t>Database Administrator</t>
  </si>
  <si>
    <t>21-11-2022</t>
  </si>
  <si>
    <t>Data Analyst</t>
  </si>
  <si>
    <t>16-12-2022</t>
  </si>
  <si>
    <t>Murray</t>
  </si>
  <si>
    <t>Rogers</t>
  </si>
  <si>
    <t>Bianca</t>
  </si>
  <si>
    <t>Roehrich</t>
  </si>
  <si>
    <t>Brian Gamble MD</t>
  </si>
  <si>
    <t>bianca.roehrich@bilearner.com</t>
  </si>
  <si>
    <t>Joanneshire</t>
  </si>
  <si>
    <t>Corey Taylor DDS</t>
  </si>
  <si>
    <t>Jason</t>
  </si>
  <si>
    <t>Salter</t>
  </si>
  <si>
    <t xml:space="preserve">Data Analyst </t>
  </si>
  <si>
    <t>Lauren Moore</t>
  </si>
  <si>
    <t>jason.salter@bilearner.com</t>
  </si>
  <si>
    <t>West Justinchester</t>
  </si>
  <si>
    <t>Ryan Zhang</t>
  </si>
  <si>
    <t>Julia</t>
  </si>
  <si>
    <t>20-07-1957</t>
  </si>
  <si>
    <t>Renee</t>
  </si>
  <si>
    <t>Heather Phillips</t>
  </si>
  <si>
    <t>renee.becker@bilearner.com</t>
  </si>
  <si>
    <t>28-07-2023</t>
  </si>
  <si>
    <t>New Kathleenmouth</t>
  </si>
  <si>
    <t>Anthony Proctor</t>
  </si>
  <si>
    <t>Peggy Mccoy</t>
  </si>
  <si>
    <t>randall.pearson@bilearner.com</t>
  </si>
  <si>
    <t>29-10-1943</t>
  </si>
  <si>
    <t>East Wesleyport</t>
  </si>
  <si>
    <t>William Rios</t>
  </si>
  <si>
    <t>Claudia N</t>
  </si>
  <si>
    <t>Natasha Walton</t>
  </si>
  <si>
    <t>claudia n.carr@bilearner.com</t>
  </si>
  <si>
    <t>17-03-1991</t>
  </si>
  <si>
    <t>22-04-2023</t>
  </si>
  <si>
    <t>Lake Kelsey</t>
  </si>
  <si>
    <t>Megan Chan</t>
  </si>
  <si>
    <t>29-01-1989</t>
  </si>
  <si>
    <t>Taisha</t>
  </si>
  <si>
    <t>Goble</t>
  </si>
  <si>
    <t>Joseph Jensen</t>
  </si>
  <si>
    <t>taisha.goble@bilearner.com</t>
  </si>
  <si>
    <t>Joneston</t>
  </si>
  <si>
    <t>Mr. Kenneth Warren DVM</t>
  </si>
  <si>
    <t>16-03-2023</t>
  </si>
  <si>
    <t>Draven</t>
  </si>
  <si>
    <t>Giles</t>
  </si>
  <si>
    <t>Aaron Richards</t>
  </si>
  <si>
    <t>draven.giles@bilearner.com</t>
  </si>
  <si>
    <t>28-10-1998</t>
  </si>
  <si>
    <t>Kimberlychester</t>
  </si>
  <si>
    <t>Shawn Hernandez</t>
  </si>
  <si>
    <t>Shaw</t>
  </si>
  <si>
    <t>Joseph Shelton</t>
  </si>
  <si>
    <t>aliana.shaw@bilearner.com</t>
  </si>
  <si>
    <t>26-09-2022</t>
  </si>
  <si>
    <t>Phamchester</t>
  </si>
  <si>
    <t>Makaila</t>
  </si>
  <si>
    <t>Mohammed</t>
  </si>
  <si>
    <t>Braylen</t>
  </si>
  <si>
    <t>Mendoza</t>
  </si>
  <si>
    <t>Data Architect</t>
  </si>
  <si>
    <t>Douglas Chapman</t>
  </si>
  <si>
    <t>braylen.mendoza@bilearner.com</t>
  </si>
  <si>
    <t>20-08-1988</t>
  </si>
  <si>
    <t>Leah Holland</t>
  </si>
  <si>
    <t>CIO</t>
  </si>
  <si>
    <t>Maddison</t>
  </si>
  <si>
    <t>Perez</t>
  </si>
  <si>
    <t>BI Director</t>
  </si>
  <si>
    <t>Charlize</t>
  </si>
  <si>
    <t>Wagner</t>
  </si>
  <si>
    <t>Micah</t>
  </si>
  <si>
    <t>Pace</t>
  </si>
  <si>
    <t>Sr. Accountant</t>
  </si>
  <si>
    <t>Marlee</t>
  </si>
  <si>
    <t>Stevens</t>
  </si>
  <si>
    <t>Wendy Jackson</t>
  </si>
  <si>
    <t>marlee.stevens@bilearner.com</t>
  </si>
  <si>
    <t>26-02-2001</t>
  </si>
  <si>
    <t>Kylestad</t>
  </si>
  <si>
    <t>Michelle Carlson</t>
  </si>
  <si>
    <t>Software Engineering Manager</t>
  </si>
  <si>
    <t>Konner</t>
  </si>
  <si>
    <t>Software Engineer</t>
  </si>
  <si>
    <t>Ruth Myers</t>
  </si>
  <si>
    <t>konner.villegas@bilearner.com</t>
  </si>
  <si>
    <t>Software Engineering</t>
  </si>
  <si>
    <t>28-04-1978</t>
  </si>
  <si>
    <t>Jacobsland</t>
  </si>
  <si>
    <t>Gary Thompson</t>
  </si>
  <si>
    <t>Anastasia</t>
  </si>
  <si>
    <t>Harold Jones</t>
  </si>
  <si>
    <t>anastasia.gillespie@bilearner.com</t>
  </si>
  <si>
    <t>19-07-1955</t>
  </si>
  <si>
    <t>Lake Garyport</t>
  </si>
  <si>
    <t>Sarah Benson</t>
  </si>
  <si>
    <t>Port Cynthia</t>
  </si>
  <si>
    <t>Macy</t>
  </si>
  <si>
    <t>Webster</t>
  </si>
  <si>
    <t>Cynthia Gardner</t>
  </si>
  <si>
    <t>macy.webster@bilearner.com</t>
  </si>
  <si>
    <t>North Spencerfort</t>
  </si>
  <si>
    <t>Joshua Pierce</t>
  </si>
  <si>
    <t>Ciara</t>
  </si>
  <si>
    <t>29-10-2022</t>
  </si>
  <si>
    <t>Brooklyn</t>
  </si>
  <si>
    <t>Tanner</t>
  </si>
  <si>
    <t>Jason Sims</t>
  </si>
  <si>
    <t>brooklyn.tanner@bilearner.com</t>
  </si>
  <si>
    <t>22-05-1973</t>
  </si>
  <si>
    <t>West Kaylamouth</t>
  </si>
  <si>
    <t>Sarah Gray</t>
  </si>
  <si>
    <t>Zander</t>
  </si>
  <si>
    <t>Ronnie Garcia</t>
  </si>
  <si>
    <t>zander.franco@bilearner.com</t>
  </si>
  <si>
    <t>Lake Amyland</t>
  </si>
  <si>
    <t>Terry Gomez</t>
  </si>
  <si>
    <t>Kianna</t>
  </si>
  <si>
    <t>Curtis Hill</t>
  </si>
  <si>
    <t>kianna.rhodes@bilearner.com</t>
  </si>
  <si>
    <t>25-01-1999</t>
  </si>
  <si>
    <t>East Kathryn</t>
  </si>
  <si>
    <t>John Sawyer</t>
  </si>
  <si>
    <t>Braun</t>
  </si>
  <si>
    <t>25-04-2023</t>
  </si>
  <si>
    <t>Gordon</t>
  </si>
  <si>
    <t>Maryjane</t>
  </si>
  <si>
    <t>Phelps</t>
  </si>
  <si>
    <t>Emma Allen</t>
  </si>
  <si>
    <t>peyton.phelps@bilearner.com</t>
  </si>
  <si>
    <t>30-10-1967</t>
  </si>
  <si>
    <t>Ryantown</t>
  </si>
  <si>
    <t>Crystal Nelson</t>
  </si>
  <si>
    <t>Carmen</t>
  </si>
  <si>
    <t>Kiara</t>
  </si>
  <si>
    <t>Fox</t>
  </si>
  <si>
    <t>Richard Bailey</t>
  </si>
  <si>
    <t>kiara.fox@bilearner.com</t>
  </si>
  <si>
    <t>South Kelly</t>
  </si>
  <si>
    <t>Christina Ruiz</t>
  </si>
  <si>
    <t>Yair</t>
  </si>
  <si>
    <t>Rodriguezmouth</t>
  </si>
  <si>
    <t>Kaylie</t>
  </si>
  <si>
    <t>Velazquez</t>
  </si>
  <si>
    <t>Davidhaven</t>
  </si>
  <si>
    <t>Christine</t>
  </si>
  <si>
    <t>Thomas Ramirez</t>
  </si>
  <si>
    <t>christine.skinner@bilearner.com</t>
  </si>
  <si>
    <t>23-07-1963</t>
  </si>
  <si>
    <t>Farmerside</t>
  </si>
  <si>
    <t>Audrey Gray</t>
  </si>
  <si>
    <t>Melissa Turner</t>
  </si>
  <si>
    <t>zayne.mccullough@bilearner.com</t>
  </si>
  <si>
    <t>18-01-1992</t>
  </si>
  <si>
    <t>Lindseyhaven</t>
  </si>
  <si>
    <t>Alan Cook</t>
  </si>
  <si>
    <t>Lindsay Nelson</t>
  </si>
  <si>
    <t>aydan.benjamin@bilearner.com</t>
  </si>
  <si>
    <t>New Keith</t>
  </si>
  <si>
    <t>Donna Cook</t>
  </si>
  <si>
    <t>Kenzie</t>
  </si>
  <si>
    <t>Anthony Williams</t>
  </si>
  <si>
    <t>kenzie.mullins@bilearner.com</t>
  </si>
  <si>
    <t>17-06-1981</t>
  </si>
  <si>
    <t>West Marioside</t>
  </si>
  <si>
    <t>Damarion</t>
  </si>
  <si>
    <t>Caitlin Murphy</t>
  </si>
  <si>
    <t>damarion.schneider@bilearner.com</t>
  </si>
  <si>
    <t>Safety</t>
  </si>
  <si>
    <t>18-12-1956</t>
  </si>
  <si>
    <t>West Adambury</t>
  </si>
  <si>
    <t>Justin Macdonald</t>
  </si>
  <si>
    <t>Evelin</t>
  </si>
  <si>
    <t>Snow</t>
  </si>
  <si>
    <t>Roy Villegas</t>
  </si>
  <si>
    <t>evelin.snow@bilearner.com</t>
  </si>
  <si>
    <t>28-12-1961</t>
  </si>
  <si>
    <t>Claychester</t>
  </si>
  <si>
    <t>Kimberly Peterson</t>
  </si>
  <si>
    <t>Taylor</t>
  </si>
  <si>
    <t>Cortez</t>
  </si>
  <si>
    <t>Murillo</t>
  </si>
  <si>
    <t>Stuart White</t>
  </si>
  <si>
    <t>cortez.murillo@bilearner.com</t>
  </si>
  <si>
    <t>Ericfort</t>
  </si>
  <si>
    <t>Robert Cooley</t>
  </si>
  <si>
    <t>Leonel</t>
  </si>
  <si>
    <t>Combs</t>
  </si>
  <si>
    <t>Ace</t>
  </si>
  <si>
    <t>Brittany Rubio</t>
  </si>
  <si>
    <t>ace.krause@bilearner.com</t>
  </si>
  <si>
    <t>22-01-1971</t>
  </si>
  <si>
    <t>22-02-2023</t>
  </si>
  <si>
    <t>Port Kyle</t>
  </si>
  <si>
    <t>Andre Donaldson</t>
  </si>
  <si>
    <t>Reuben</t>
  </si>
  <si>
    <t>Davila</t>
  </si>
  <si>
    <t>John Henderson</t>
  </si>
  <si>
    <t>reuben.davila@bilearner.com</t>
  </si>
  <si>
    <t>Williamsland</t>
  </si>
  <si>
    <t>Brian Obrien</t>
  </si>
  <si>
    <t>Angelique</t>
  </si>
  <si>
    <t>Eugene Morgan</t>
  </si>
  <si>
    <t>angelique.mann@bilearner.com</t>
  </si>
  <si>
    <t>31-03-1960</t>
  </si>
  <si>
    <t>Jamesfurt</t>
  </si>
  <si>
    <t>Michael Mckenzie</t>
  </si>
  <si>
    <t>Angela Hayes</t>
  </si>
  <si>
    <t>sandra.martin@bilearner.com</t>
  </si>
  <si>
    <t>Brandonview</t>
  </si>
  <si>
    <t>Brittany Chambers</t>
  </si>
  <si>
    <t>Keyla</t>
  </si>
  <si>
    <t>Del Bosque</t>
  </si>
  <si>
    <t>Christina Copeland</t>
  </si>
  <si>
    <t>keyla.del bosque@bilearner.com</t>
  </si>
  <si>
    <t>23-11-1973</t>
  </si>
  <si>
    <t>Port Briannahaven</t>
  </si>
  <si>
    <t>Mark Roberson</t>
  </si>
  <si>
    <t>Andrew</t>
  </si>
  <si>
    <t>Szabo</t>
  </si>
  <si>
    <t>Jennifer Cohen</t>
  </si>
  <si>
    <t>andrew.szabo@bilearner.com</t>
  </si>
  <si>
    <t>27-01-1957</t>
  </si>
  <si>
    <t>Knightborough</t>
  </si>
  <si>
    <t>Richard Fisher</t>
  </si>
  <si>
    <t>Colby</t>
  </si>
  <si>
    <t>Andreola</t>
  </si>
  <si>
    <t>Beth Johnson</t>
  </si>
  <si>
    <t>colby.andreola@bilearner.com</t>
  </si>
  <si>
    <t>19-02-1959</t>
  </si>
  <si>
    <t>Erinfort</t>
  </si>
  <si>
    <t>Michael Duke</t>
  </si>
  <si>
    <t>Raymond Adams</t>
  </si>
  <si>
    <t>edward.true@bilearner.com</t>
  </si>
  <si>
    <t>18-03-2000</t>
  </si>
  <si>
    <t>New Christopher</t>
  </si>
  <si>
    <t>Virginia Clayton DVM</t>
  </si>
  <si>
    <t>Judith</t>
  </si>
  <si>
    <t>Carabbio</t>
  </si>
  <si>
    <t>Jessica Rhodes</t>
  </si>
  <si>
    <t>judith.carabbio@bilearner.com</t>
  </si>
  <si>
    <t>21-12-1981</t>
  </si>
  <si>
    <t>Lowemouth</t>
  </si>
  <si>
    <t>Erica Maxwell</t>
  </si>
  <si>
    <t>Adell</t>
  </si>
  <si>
    <t>Saada</t>
  </si>
  <si>
    <t>Steven Tran</t>
  </si>
  <si>
    <t>adell.saada@bilearner.com</t>
  </si>
  <si>
    <t>Johnland</t>
  </si>
  <si>
    <t>Katelyn Hartman</t>
  </si>
  <si>
    <t>Kristen Collier</t>
  </si>
  <si>
    <t>kamari.hunter@bilearner.com</t>
  </si>
  <si>
    <t>21-10-1992</t>
  </si>
  <si>
    <t>Lake Kimfurt</t>
  </si>
  <si>
    <t>Rhonda Clark</t>
  </si>
  <si>
    <t>David Lopez</t>
  </si>
  <si>
    <t>sarah.malone@bilearner.com</t>
  </si>
  <si>
    <t>22-02-1948</t>
  </si>
  <si>
    <t>Smithshire</t>
  </si>
  <si>
    <t>Natalie Fields</t>
  </si>
  <si>
    <t>Candice Schmidt</t>
  </si>
  <si>
    <t>skyler.blackwell@bilearner.com</t>
  </si>
  <si>
    <t>Howardburgh</t>
  </si>
  <si>
    <t>Theresa Martinez</t>
  </si>
  <si>
    <t>Kole</t>
  </si>
  <si>
    <t>Shared Services Manager</t>
  </si>
  <si>
    <t>Jermaine Weaver</t>
  </si>
  <si>
    <t>kole.quinn@bilearner.com</t>
  </si>
  <si>
    <t>13-07-1953</t>
  </si>
  <si>
    <t>Watersview</t>
  </si>
  <si>
    <t>Ansley</t>
  </si>
  <si>
    <t>Jackson</t>
  </si>
  <si>
    <t>Jayda</t>
  </si>
  <si>
    <t>Reese</t>
  </si>
  <si>
    <t>Senior BI Developer</t>
  </si>
  <si>
    <t>Tyler Davis</t>
  </si>
  <si>
    <t>jayda.reese@bilearner.com</t>
  </si>
  <si>
    <t>Admin Offices</t>
  </si>
  <si>
    <t>Lake Stuartfurt</t>
  </si>
  <si>
    <t>Eric Johnson</t>
  </si>
  <si>
    <t>Joshua Gonzalez</t>
  </si>
  <si>
    <t>julien.whitehead@bilearner.com</t>
  </si>
  <si>
    <t>Cooleybury</t>
  </si>
  <si>
    <t>Joseph Mcintyre</t>
  </si>
  <si>
    <t>Haynes</t>
  </si>
  <si>
    <t>Justin Sherman</t>
  </si>
  <si>
    <t>alan.haynes@bilearner.com</t>
  </si>
  <si>
    <t>24-02-1942</t>
  </si>
  <si>
    <t>Larsonborough</t>
  </si>
  <si>
    <t>Whitney Morgan DVM</t>
  </si>
  <si>
    <t>Kamryn</t>
  </si>
  <si>
    <t>Herrera</t>
  </si>
  <si>
    <t>Sara Holland</t>
  </si>
  <si>
    <t>kamryn.herrera@bilearner.com</t>
  </si>
  <si>
    <t>28-11-1978</t>
  </si>
  <si>
    <t>Powellland</t>
  </si>
  <si>
    <t>Jon Garcia</t>
  </si>
  <si>
    <t>Kelvin</t>
  </si>
  <si>
    <t>Shelia Graham</t>
  </si>
  <si>
    <t>kelvin.foster@bilearner.com</t>
  </si>
  <si>
    <t>20-12-1990</t>
  </si>
  <si>
    <t>Chadport</t>
  </si>
  <si>
    <t>Nicole Taylor</t>
  </si>
  <si>
    <t>Fletcher</t>
  </si>
  <si>
    <t>Amanda Hayden</t>
  </si>
  <si>
    <t>joe.fletcher@bilearner.com</t>
  </si>
  <si>
    <t>25-01-1989</t>
  </si>
  <si>
    <t>Patrickhaven</t>
  </si>
  <si>
    <t>Frederick</t>
  </si>
  <si>
    <t>Debra Morales</t>
  </si>
  <si>
    <t>nickolas.davila@bilearner.com</t>
  </si>
  <si>
    <t>West Justinborough</t>
  </si>
  <si>
    <t>Angela Good</t>
  </si>
  <si>
    <t>Kasey</t>
  </si>
  <si>
    <t>Chad Andrews</t>
  </si>
  <si>
    <t>kasey.boyer@bilearner.com</t>
  </si>
  <si>
    <t>30-03-1987</t>
  </si>
  <si>
    <t>Hullmouth</t>
  </si>
  <si>
    <t>Keith Curtis</t>
  </si>
  <si>
    <t>Giovanni</t>
  </si>
  <si>
    <t>Jenkins</t>
  </si>
  <si>
    <t>John Wallace</t>
  </si>
  <si>
    <t>giovanni.jenkins@bilearner.com</t>
  </si>
  <si>
    <t>13-11-1960</t>
  </si>
  <si>
    <t>24-01-2023</t>
  </si>
  <si>
    <t>Thompsonbury</t>
  </si>
  <si>
    <t>Nina Rodriguez</t>
  </si>
  <si>
    <t>Alexis</t>
  </si>
  <si>
    <t>Benjamin Frederick</t>
  </si>
  <si>
    <t>alexis.moss@bilearner.com</t>
  </si>
  <si>
    <t>Cynthiachester</t>
  </si>
  <si>
    <t>Jennifer Robinson</t>
  </si>
  <si>
    <t>Joanna</t>
  </si>
  <si>
    <t>Murphy</t>
  </si>
  <si>
    <t>Michael Ramos</t>
  </si>
  <si>
    <t>joanna.murphy@bilearner.com</t>
  </si>
  <si>
    <t>21-12-1962</t>
  </si>
  <si>
    <t>East Jackstad</t>
  </si>
  <si>
    <t>Mr. Robert Byrd MD</t>
  </si>
  <si>
    <t>Schmidt</t>
  </si>
  <si>
    <t>Donna Boone</t>
  </si>
  <si>
    <t>joseph.schmidt@bilearner.com</t>
  </si>
  <si>
    <t>22-10-2000</t>
  </si>
  <si>
    <t>East Christopher</t>
  </si>
  <si>
    <t>Gina Moore</t>
  </si>
  <si>
    <t>Niko</t>
  </si>
  <si>
    <t>Hamilton</t>
  </si>
  <si>
    <t>Longton</t>
  </si>
  <si>
    <t>Kiley</t>
  </si>
  <si>
    <t>Dominique Bailey</t>
  </si>
  <si>
    <t>kiley.haynes@bilearner.com</t>
  </si>
  <si>
    <t>22-05-2023</t>
  </si>
  <si>
    <t>New Jackie</t>
  </si>
  <si>
    <t>Cynthia Bradley</t>
  </si>
  <si>
    <t>Blaine</t>
  </si>
  <si>
    <t>Brooks</t>
  </si>
  <si>
    <t>Livingston</t>
  </si>
  <si>
    <t>Lake Anthony</t>
  </si>
  <si>
    <t>Kody</t>
  </si>
  <si>
    <t>Daniel Moore</t>
  </si>
  <si>
    <t>kody.jimenez@bilearner.com</t>
  </si>
  <si>
    <t>Michaelmouth</t>
  </si>
  <si>
    <t>Laura Gonzalez</t>
  </si>
  <si>
    <t>Zoe</t>
  </si>
  <si>
    <t>Colon</t>
  </si>
  <si>
    <t>Stacey Vargas</t>
  </si>
  <si>
    <t>zoe.colon@bilearner.com</t>
  </si>
  <si>
    <t>27-07-1993</t>
  </si>
  <si>
    <t>North Stephanie</t>
  </si>
  <si>
    <t>Alexandra Hall</t>
  </si>
  <si>
    <t>Joshua Daniels</t>
  </si>
  <si>
    <t>nolan.perez@bilearner.com</t>
  </si>
  <si>
    <t>17-11-1982</t>
  </si>
  <si>
    <t>East Williamport</t>
  </si>
  <si>
    <t>Heather Silva</t>
  </si>
  <si>
    <t>Farrell</t>
  </si>
  <si>
    <t>Mark Mays</t>
  </si>
  <si>
    <t>katrina.farrell@bilearner.com</t>
  </si>
  <si>
    <t>25-04-1972</t>
  </si>
  <si>
    <t>27-09-2022</t>
  </si>
  <si>
    <t>Robertsmouth</t>
  </si>
  <si>
    <t>Robert Johnson</t>
  </si>
  <si>
    <t>Camden</t>
  </si>
  <si>
    <t>Brandon Ortiz</t>
  </si>
  <si>
    <t>camden.kelly@bilearner.com</t>
  </si>
  <si>
    <t>Reesefurt</t>
  </si>
  <si>
    <t>Taylor Baker</t>
  </si>
  <si>
    <t>Lang</t>
  </si>
  <si>
    <t>Matthew Patel</t>
  </si>
  <si>
    <t>kale.lang@bilearner.com</t>
  </si>
  <si>
    <t>16-12-1955</t>
  </si>
  <si>
    <t>25-02-2023</t>
  </si>
  <si>
    <t>West Danielside</t>
  </si>
  <si>
    <t>Todd Mason</t>
  </si>
  <si>
    <t>Shyanne</t>
  </si>
  <si>
    <t>Jennifer Adams</t>
  </si>
  <si>
    <t>26-11-2022</t>
  </si>
  <si>
    <t>Smithborough</t>
  </si>
  <si>
    <t>Elliott</t>
  </si>
  <si>
    <t>Ashley</t>
  </si>
  <si>
    <t>Kelly Williams</t>
  </si>
  <si>
    <t>elliott.ashley@bilearner.com</t>
  </si>
  <si>
    <t>West Josephport</t>
  </si>
  <si>
    <t>Jay Wilkins</t>
  </si>
  <si>
    <t>Todd</t>
  </si>
  <si>
    <t>Jose Daniel</t>
  </si>
  <si>
    <t>genesis.todd@bilearner.com</t>
  </si>
  <si>
    <t>17-11-1962</t>
  </si>
  <si>
    <t>18-02-2023</t>
  </si>
  <si>
    <t>Lake Jose</t>
  </si>
  <si>
    <t>Jason Morgan</t>
  </si>
  <si>
    <t>Sincere</t>
  </si>
  <si>
    <t>Stephen</t>
  </si>
  <si>
    <t>Demarion</t>
  </si>
  <si>
    <t>Morrow</t>
  </si>
  <si>
    <t>Patricia Brewer</t>
  </si>
  <si>
    <t>demarion.morrow@bilearner.com</t>
  </si>
  <si>
    <t>26-09-1954</t>
  </si>
  <si>
    <t>Gonzalezfort</t>
  </si>
  <si>
    <t>Dr. Patricia Johnson</t>
  </si>
  <si>
    <t>Devon</t>
  </si>
  <si>
    <t>Hinton</t>
  </si>
  <si>
    <t>Allison York</t>
  </si>
  <si>
    <t>devon.hinton@bilearner.com</t>
  </si>
  <si>
    <t>29-04-1981</t>
  </si>
  <si>
    <t>Hardingfort</t>
  </si>
  <si>
    <t>Mark Morgan</t>
  </si>
  <si>
    <t>Jacquelyn</t>
  </si>
  <si>
    <t>Johns</t>
  </si>
  <si>
    <t>Christopher Romero</t>
  </si>
  <si>
    <t>jacquelyn.johns@bilearner.com</t>
  </si>
  <si>
    <t>21-06-1980</t>
  </si>
  <si>
    <t>Larryview</t>
  </si>
  <si>
    <t>Robin Becker</t>
  </si>
  <si>
    <t>Timothy Hansen</t>
  </si>
  <si>
    <t>blaine.keith@bilearner.com</t>
  </si>
  <si>
    <t>25-07-1947</t>
  </si>
  <si>
    <t>Valdezfort</t>
  </si>
  <si>
    <t>Erika Roberts</t>
  </si>
  <si>
    <t>Salazar</t>
  </si>
  <si>
    <t>Webb</t>
  </si>
  <si>
    <t>Decker</t>
  </si>
  <si>
    <t>29-03-2023</t>
  </si>
  <si>
    <t>Frida</t>
  </si>
  <si>
    <t>Sandra Black</t>
  </si>
  <si>
    <t>frida.livingston@bilearner.com</t>
  </si>
  <si>
    <t>East Andres</t>
  </si>
  <si>
    <t>Cindy Schultz</t>
  </si>
  <si>
    <t>Travis</t>
  </si>
  <si>
    <t>Vasquez</t>
  </si>
  <si>
    <t>Amanda Hale</t>
  </si>
  <si>
    <t>travis.vasquez@bilearner.com</t>
  </si>
  <si>
    <t>Program Manager</t>
  </si>
  <si>
    <t>Carolinemouth</t>
  </si>
  <si>
    <t>Taylor Barron</t>
  </si>
  <si>
    <t>Jazlene</t>
  </si>
  <si>
    <t>Maynard</t>
  </si>
  <si>
    <t>Donovan</t>
  </si>
  <si>
    <t>Terry Durham</t>
  </si>
  <si>
    <t>wyatt.donovan@bilearner.com</t>
  </si>
  <si>
    <t>24-02-1987</t>
  </si>
  <si>
    <t>South Charlene</t>
  </si>
  <si>
    <t>Jacqueline Barton</t>
  </si>
  <si>
    <t>20-01-2023</t>
  </si>
  <si>
    <t>Gage</t>
  </si>
  <si>
    <t>Summer Moreno</t>
  </si>
  <si>
    <t>gage.weeks@bilearner.com</t>
  </si>
  <si>
    <t>23-04-1981</t>
  </si>
  <si>
    <t>Brandonberg</t>
  </si>
  <si>
    <t>Travis Knox</t>
  </si>
  <si>
    <t>Edwards</t>
  </si>
  <si>
    <t>Cassandra Smith</t>
  </si>
  <si>
    <t>wyatt.edwards@bilearner.com</t>
  </si>
  <si>
    <t>13-09-1975</t>
  </si>
  <si>
    <t>South Angelaview</t>
  </si>
  <si>
    <t>Brandi Petersen</t>
  </si>
  <si>
    <t>Karla</t>
  </si>
  <si>
    <t>Reed</t>
  </si>
  <si>
    <t>Warren Baker</t>
  </si>
  <si>
    <t>karla.reed@bilearner.com</t>
  </si>
  <si>
    <t>Robertside</t>
  </si>
  <si>
    <t>Zachary Wilson</t>
  </si>
  <si>
    <t>Yadira</t>
  </si>
  <si>
    <t>Amy Bell</t>
  </si>
  <si>
    <t>yadira.mcmillan@bilearner.com</t>
  </si>
  <si>
    <t>23-06-1968</t>
  </si>
  <si>
    <t>Johnport</t>
  </si>
  <si>
    <t>Amanda Medina</t>
  </si>
  <si>
    <t>Fernando</t>
  </si>
  <si>
    <t>Sean</t>
  </si>
  <si>
    <t>16-02-2023</t>
  </si>
  <si>
    <t>Lilianna</t>
  </si>
  <si>
    <t>Mccall</t>
  </si>
  <si>
    <t>Robert Garcia</t>
  </si>
  <si>
    <t>lilianna.mccall@bilearner.com</t>
  </si>
  <si>
    <t>Davisberg</t>
  </si>
  <si>
    <t>Ashley Garrett</t>
  </si>
  <si>
    <t>Salvador</t>
  </si>
  <si>
    <t>Nicholas Martinez</t>
  </si>
  <si>
    <t>salvador.thomas@bilearner.com</t>
  </si>
  <si>
    <t>23-04-1968</t>
  </si>
  <si>
    <t>East Darryl</t>
  </si>
  <si>
    <t>Ronald Ortiz</t>
  </si>
  <si>
    <t>Jair</t>
  </si>
  <si>
    <t>Silva</t>
  </si>
  <si>
    <t>Carlos Barnes</t>
  </si>
  <si>
    <t>jair.silva@bilearner.com</t>
  </si>
  <si>
    <t>Becky Hebert</t>
  </si>
  <si>
    <t>Moreno</t>
  </si>
  <si>
    <t>Angela Ramsey</t>
  </si>
  <si>
    <t>litzy.conner@bilearner.com</t>
  </si>
  <si>
    <t>19-03-1997</t>
  </si>
  <si>
    <t>Villanuevaborough</t>
  </si>
  <si>
    <t>Patrick Bryant</t>
  </si>
  <si>
    <t>Burnett</t>
  </si>
  <si>
    <t>Malik Smith</t>
  </si>
  <si>
    <t>joanna.burnett@bilearner.com</t>
  </si>
  <si>
    <t>North Jon</t>
  </si>
  <si>
    <t>Maria Jones</t>
  </si>
  <si>
    <t>Armani</t>
  </si>
  <si>
    <t>Porter</t>
  </si>
  <si>
    <t>Kayla Ibarra</t>
  </si>
  <si>
    <t>armani.porter@bilearner.com</t>
  </si>
  <si>
    <t>24-08-1965</t>
  </si>
  <si>
    <t>Samuel Wilson</t>
  </si>
  <si>
    <t>Sanders</t>
  </si>
  <si>
    <t>Ryan Mathews</t>
  </si>
  <si>
    <t>taylor.sanders@bilearner.com</t>
  </si>
  <si>
    <t>New Colinfort</t>
  </si>
  <si>
    <t>Angela Colon</t>
  </si>
  <si>
    <t>Henderson</t>
  </si>
  <si>
    <t>Ava</t>
  </si>
  <si>
    <t>Justin Young</t>
  </si>
  <si>
    <t>ava.pace@bilearner.com</t>
  </si>
  <si>
    <t>30-07-1973</t>
  </si>
  <si>
    <t>East Robertside</t>
  </si>
  <si>
    <t>Patrick Andrews</t>
  </si>
  <si>
    <t>Delaney</t>
  </si>
  <si>
    <t>Robert Salinas</t>
  </si>
  <si>
    <t>delaney.bruce@bilearner.com</t>
  </si>
  <si>
    <t>Heatherview</t>
  </si>
  <si>
    <t>Ryan Crawford</t>
  </si>
  <si>
    <t>Bullock</t>
  </si>
  <si>
    <t>Mary Anderson</t>
  </si>
  <si>
    <t>jair.bullock@bilearner.com</t>
  </si>
  <si>
    <t>North Elizabeth</t>
  </si>
  <si>
    <t>Keith Richardson</t>
  </si>
  <si>
    <t>Kayla</t>
  </si>
  <si>
    <t>Jennifer Stevens</t>
  </si>
  <si>
    <t>kayla.farrell@bilearner.com</t>
  </si>
  <si>
    <t>29-04-1953</t>
  </si>
  <si>
    <t>North Amanda</t>
  </si>
  <si>
    <t>Jasmin Walker</t>
  </si>
  <si>
    <t>16-05-2023</t>
  </si>
  <si>
    <t>Carl</t>
  </si>
  <si>
    <t>Desimone</t>
  </si>
  <si>
    <t>Daniel Booth</t>
  </si>
  <si>
    <t>carl.desimone@bilearner.com</t>
  </si>
  <si>
    <t>26-08-1986</t>
  </si>
  <si>
    <t>Port Patricia</t>
  </si>
  <si>
    <t>Jennifer Bailey</t>
  </si>
  <si>
    <t>Kara</t>
  </si>
  <si>
    <t>West Matthew</t>
  </si>
  <si>
    <t>22-01-2023</t>
  </si>
  <si>
    <t>New Kimberly</t>
  </si>
  <si>
    <t>Adam Hunt</t>
  </si>
  <si>
    <t>linda.anderson@bilearner.com</t>
  </si>
  <si>
    <t>17-12-2022</t>
  </si>
  <si>
    <t>Alexandriachester</t>
  </si>
  <si>
    <t>Adam Robinson</t>
  </si>
  <si>
    <t>Nilson</t>
  </si>
  <si>
    <t>Fernandes</t>
  </si>
  <si>
    <t>Jeffrey Saunders</t>
  </si>
  <si>
    <t>nilson.fernandes@bilearner.com</t>
  </si>
  <si>
    <t>Port Danielmouth</t>
  </si>
  <si>
    <t>Ryan Bradley</t>
  </si>
  <si>
    <t>Alain</t>
  </si>
  <si>
    <t>Stephanie Griffin</t>
  </si>
  <si>
    <t>alain.robinson@bilearner.com</t>
  </si>
  <si>
    <t>Rachelshire</t>
  </si>
  <si>
    <t>Kimberly Smith</t>
  </si>
  <si>
    <t>Seffi</t>
  </si>
  <si>
    <t>Robert Sullivan</t>
  </si>
  <si>
    <t>seffi.shields@bilearner.com</t>
  </si>
  <si>
    <t>24-12-1971</t>
  </si>
  <si>
    <t>Arthurmouth</t>
  </si>
  <si>
    <t>Linda Carter</t>
  </si>
  <si>
    <t>21-03-2023</t>
  </si>
  <si>
    <t>Samuel</t>
  </si>
  <si>
    <t>MacLennan</t>
  </si>
  <si>
    <t>Chad Moreno</t>
  </si>
  <si>
    <t>samuel.maclennan@bilearner.com</t>
  </si>
  <si>
    <t>Hoffmanview</t>
  </si>
  <si>
    <t>Richard Johnson</t>
  </si>
  <si>
    <t>21-12-2022</t>
  </si>
  <si>
    <t>Shakira</t>
  </si>
  <si>
    <t>Perry</t>
  </si>
  <si>
    <t>Mark Jacobs</t>
  </si>
  <si>
    <t>shakira.perry@bilearner.com</t>
  </si>
  <si>
    <t>Lake Heidi</t>
  </si>
  <si>
    <t>Sarah Payne</t>
  </si>
  <si>
    <t>Ricardoberg</t>
  </si>
  <si>
    <t>Enola</t>
  </si>
  <si>
    <t>Chivukula</t>
  </si>
  <si>
    <t>Timothy Moore</t>
  </si>
  <si>
    <t>enola.chivukula@bilearner.com</t>
  </si>
  <si>
    <t>South Ericburgh</t>
  </si>
  <si>
    <t>Walter Frazier</t>
  </si>
  <si>
    <t>Alexandra</t>
  </si>
  <si>
    <t>Kirill</t>
  </si>
  <si>
    <t>Mark Hernandez</t>
  </si>
  <si>
    <t>alexandra.kirill@bilearner.com</t>
  </si>
  <si>
    <t>31-05-1952</t>
  </si>
  <si>
    <t>Davilatown</t>
  </si>
  <si>
    <t>Brendan Holmes</t>
  </si>
  <si>
    <t>Celeste</t>
  </si>
  <si>
    <t>Nathalia</t>
  </si>
  <si>
    <t>John Smith</t>
  </si>
  <si>
    <t>Bender</t>
  </si>
  <si>
    <t>Logan</t>
  </si>
  <si>
    <t>Ryan Jenkins</t>
  </si>
  <si>
    <t>ryker.logan@bilearner.com</t>
  </si>
  <si>
    <t>Kempmouth</t>
  </si>
  <si>
    <t>Ms. Jeanette Webster DDS</t>
  </si>
  <si>
    <t>Payten</t>
  </si>
  <si>
    <t>Dennis Martinez</t>
  </si>
  <si>
    <t>payten.middleton@bilearner.com</t>
  </si>
  <si>
    <t>23-08-1997</t>
  </si>
  <si>
    <t>29-07-2023</t>
  </si>
  <si>
    <t>Lake Emily</t>
  </si>
  <si>
    <t>Ashley Jensen</t>
  </si>
  <si>
    <t>Stephen Parks</t>
  </si>
  <si>
    <t>harrison.hunt@bilearner.com</t>
  </si>
  <si>
    <t>29-02-1976</t>
  </si>
  <si>
    <t>North Whitney</t>
  </si>
  <si>
    <t>Patricia Morris</t>
  </si>
  <si>
    <t>Brenda Garza DDS</t>
  </si>
  <si>
    <t>orlando.henderson@bilearner.com</t>
  </si>
  <si>
    <t>31-12-1994</t>
  </si>
  <si>
    <t>Kaylaburgh</t>
  </si>
  <si>
    <t>John Williams</t>
  </si>
  <si>
    <t>Darian</t>
  </si>
  <si>
    <t>Production Manager</t>
  </si>
  <si>
    <t>21-01-2023</t>
  </si>
  <si>
    <t>Richardfurt</t>
  </si>
  <si>
    <t>Sierra</t>
  </si>
  <si>
    <t>Miss Haley Duke DVM</t>
  </si>
  <si>
    <t>sierra.macias@bilearner.com</t>
  </si>
  <si>
    <t>13-11-1975</t>
  </si>
  <si>
    <t>Allentown</t>
  </si>
  <si>
    <t>Jessica Hodges</t>
  </si>
  <si>
    <t>Farmer</t>
  </si>
  <si>
    <t>Monique Hudson DDS</t>
  </si>
  <si>
    <t>pierce.robbins@bilearner.com</t>
  </si>
  <si>
    <t>17-06-1986</t>
  </si>
  <si>
    <t>Jennyport</t>
  </si>
  <si>
    <t>Derek Harrell</t>
  </si>
  <si>
    <t>Lamont</t>
  </si>
  <si>
    <t>Gretchen</t>
  </si>
  <si>
    <t>Richard</t>
  </si>
  <si>
    <t>Tony Pratt</t>
  </si>
  <si>
    <t>gretchen.richard@bilearner.com</t>
  </si>
  <si>
    <t>27-10-1959</t>
  </si>
  <si>
    <t>North Benjaminstad</t>
  </si>
  <si>
    <t>William Farrell</t>
  </si>
  <si>
    <t>Hart</t>
  </si>
  <si>
    <t>Maximilian</t>
  </si>
  <si>
    <t>Craig</t>
  </si>
  <si>
    <t>Laura Reid</t>
  </si>
  <si>
    <t>maximilian.craig@bilearner.com</t>
  </si>
  <si>
    <t>17-05-1956</t>
  </si>
  <si>
    <t>Ashleyton</t>
  </si>
  <si>
    <t>Chad Mccall</t>
  </si>
  <si>
    <t>Erik</t>
  </si>
  <si>
    <t>Padilla</t>
  </si>
  <si>
    <t>Ayers</t>
  </si>
  <si>
    <t>James Burgess</t>
  </si>
  <si>
    <t>raymond.ayers@bilearner.com</t>
  </si>
  <si>
    <t>Robertsburgh</t>
  </si>
  <si>
    <t>Amber Harris MD</t>
  </si>
  <si>
    <t>Jordan Robinson</t>
  </si>
  <si>
    <t>vincent.wyatt@bilearner.com</t>
  </si>
  <si>
    <t>20-11-1949</t>
  </si>
  <si>
    <t>15-06-2023</t>
  </si>
  <si>
    <t>Blakeshire</t>
  </si>
  <si>
    <t>Richard Ross</t>
  </si>
  <si>
    <t>Matthew Baker</t>
  </si>
  <si>
    <t>micah.stanley@bilearner.com</t>
  </si>
  <si>
    <t>Robertshire</t>
  </si>
  <si>
    <t>Carolyn Deleon</t>
  </si>
  <si>
    <t>Serenity</t>
  </si>
  <si>
    <t>Thornton</t>
  </si>
  <si>
    <t>Rivas</t>
  </si>
  <si>
    <t>Calvin</t>
  </si>
  <si>
    <t>David Park</t>
  </si>
  <si>
    <t>calvin.braun@bilearner.com</t>
  </si>
  <si>
    <t>Cohenmouth</t>
  </si>
  <si>
    <t>Stacy Fisher</t>
  </si>
  <si>
    <t>Cale</t>
  </si>
  <si>
    <t>Victoria Campbell</t>
  </si>
  <si>
    <t>cale.bender@bilearner.com</t>
  </si>
  <si>
    <t>Port Brandon</t>
  </si>
  <si>
    <t>Stephanie Hill</t>
  </si>
  <si>
    <t>Cade</t>
  </si>
  <si>
    <t>Elianna</t>
  </si>
  <si>
    <t>Schmitt</t>
  </si>
  <si>
    <t>Margaret Gamble</t>
  </si>
  <si>
    <t>elianna.schmitt@bilearner.com</t>
  </si>
  <si>
    <t>20-06-1942</t>
  </si>
  <si>
    <t>Geraldmouth</t>
  </si>
  <si>
    <t>Scott Nelson</t>
  </si>
  <si>
    <t>Cherylland</t>
  </si>
  <si>
    <t>Barrera</t>
  </si>
  <si>
    <t>David Moore</t>
  </si>
  <si>
    <t>Shop</t>
  </si>
  <si>
    <t>Emmalee</t>
  </si>
  <si>
    <t>21-09-2022</t>
  </si>
  <si>
    <t>Ernest</t>
  </si>
  <si>
    <t>Willis</t>
  </si>
  <si>
    <t>Lisa Shaw</t>
  </si>
  <si>
    <t>ernest.willis@bilearner.com</t>
  </si>
  <si>
    <t>30-09-1943</t>
  </si>
  <si>
    <t>Lake Dianeton</t>
  </si>
  <si>
    <t>Ms. Diamond Knox</t>
  </si>
  <si>
    <t>Christopher Adams</t>
  </si>
  <si>
    <t>Caldwell</t>
  </si>
  <si>
    <t>Yahir</t>
  </si>
  <si>
    <t>Krystal</t>
  </si>
  <si>
    <t>Peterson</t>
  </si>
  <si>
    <t>Brian Hudson</t>
  </si>
  <si>
    <t>davis.roberts@bilearner.com</t>
  </si>
  <si>
    <t>20-10-1941</t>
  </si>
  <si>
    <t>Jesusmouth</t>
  </si>
  <si>
    <t>Kyle Hernandez</t>
  </si>
  <si>
    <t>Avery</t>
  </si>
  <si>
    <t>Andrew Perez</t>
  </si>
  <si>
    <t>meadow.avery@bilearner.com</t>
  </si>
  <si>
    <t>West Sandra</t>
  </si>
  <si>
    <t>Danielle Decker</t>
  </si>
  <si>
    <t>Allyson</t>
  </si>
  <si>
    <t>Kimberly Marshall</t>
  </si>
  <si>
    <t>allyson.owen@bilearner.com</t>
  </si>
  <si>
    <t>Port Peggyberg</t>
  </si>
  <si>
    <t>Michael Price</t>
  </si>
  <si>
    <t>Francisco</t>
  </si>
  <si>
    <t>Simon</t>
  </si>
  <si>
    <t>Ashley Washington</t>
  </si>
  <si>
    <t>francisco.simon@bilearner.com</t>
  </si>
  <si>
    <t>20-04-1980</t>
  </si>
  <si>
    <t>North Kayla</t>
  </si>
  <si>
    <t>Michael Williams</t>
  </si>
  <si>
    <t>Trent</t>
  </si>
  <si>
    <t>Christian</t>
  </si>
  <si>
    <t>Chaya</t>
  </si>
  <si>
    <t>Sean Ellis</t>
  </si>
  <si>
    <t>chaya.boyd@bilearner.com</t>
  </si>
  <si>
    <t>South Stephen</t>
  </si>
  <si>
    <t>Grant Rodriguez</t>
  </si>
  <si>
    <t>Spence</t>
  </si>
  <si>
    <t>Kevin Coleman</t>
  </si>
  <si>
    <t>wyatt.spence@bilearner.com</t>
  </si>
  <si>
    <t>20-08-2022</t>
  </si>
  <si>
    <t>Lake Nancyshire</t>
  </si>
  <si>
    <t>Susan Myers</t>
  </si>
  <si>
    <t>Jayleen</t>
  </si>
  <si>
    <t>Alyssa Myers DVM</t>
  </si>
  <si>
    <t>jayleen.oconnell@bilearner.com</t>
  </si>
  <si>
    <t>17-08-1983</t>
  </si>
  <si>
    <t>Port Michelle</t>
  </si>
  <si>
    <t>Jose Boyd</t>
  </si>
  <si>
    <t>Jordon</t>
  </si>
  <si>
    <t>Meadows</t>
  </si>
  <si>
    <t>Pineda</t>
  </si>
  <si>
    <t>25-10-1950</t>
  </si>
  <si>
    <t>Project Coordinator</t>
  </si>
  <si>
    <t>Giada</t>
  </si>
  <si>
    <t>Camryn</t>
  </si>
  <si>
    <t>Guerra</t>
  </si>
  <si>
    <t>Rollins</t>
  </si>
  <si>
    <t>Lucia</t>
  </si>
  <si>
    <t>Andrew Wright</t>
  </si>
  <si>
    <t>Bright</t>
  </si>
  <si>
    <t>Carlie</t>
  </si>
  <si>
    <t>Wilkerson</t>
  </si>
  <si>
    <t>Charles Rogers</t>
  </si>
  <si>
    <t>carlie.wilkerson@bilearner.com</t>
  </si>
  <si>
    <t>20-05-1952</t>
  </si>
  <si>
    <t>North Christina</t>
  </si>
  <si>
    <t>Jessica Odom</t>
  </si>
  <si>
    <t>Kaylyn</t>
  </si>
  <si>
    <t>Patrick</t>
  </si>
  <si>
    <t>Christine Foster</t>
  </si>
  <si>
    <t>kaylyn.patrick@bilearner.com</t>
  </si>
  <si>
    <t>Isp</t>
  </si>
  <si>
    <t>30-01-1968</t>
  </si>
  <si>
    <t>Brownington</t>
  </si>
  <si>
    <t>Penny Stevenson</t>
  </si>
  <si>
    <t>Evie</t>
  </si>
  <si>
    <t>Tyler Brown</t>
  </si>
  <si>
    <t>evie.pope@bilearner.com</t>
  </si>
  <si>
    <t>North Angelahaven</t>
  </si>
  <si>
    <t>Cindy King</t>
  </si>
  <si>
    <t>Holly Nichols</t>
  </si>
  <si>
    <t>nayeli.kelley@bilearner.com</t>
  </si>
  <si>
    <t>Duffyport</t>
  </si>
  <si>
    <t>Richard Adkins</t>
  </si>
  <si>
    <t>17-10-2022</t>
  </si>
  <si>
    <t>Dorian</t>
  </si>
  <si>
    <t>Jamie Lowe</t>
  </si>
  <si>
    <t>dorian.fox@bilearner.com</t>
  </si>
  <si>
    <t>Gomezville</t>
  </si>
  <si>
    <t>Christopher Whitehead</t>
  </si>
  <si>
    <t>Madeleine</t>
  </si>
  <si>
    <t>Butler</t>
  </si>
  <si>
    <t>Gunnar</t>
  </si>
  <si>
    <t>Alex Cox</t>
  </si>
  <si>
    <t>gunnar.webster@bilearner.com</t>
  </si>
  <si>
    <t>West Elizabethfurt</t>
  </si>
  <si>
    <t>Miranda Brown</t>
  </si>
  <si>
    <t>Aydin</t>
  </si>
  <si>
    <t>Mckinney</t>
  </si>
  <si>
    <t>Cassandra Cox</t>
  </si>
  <si>
    <t>patrick.mckinney@bilearner.com</t>
  </si>
  <si>
    <t>Deniseville</t>
  </si>
  <si>
    <t>Mary Coleman</t>
  </si>
  <si>
    <t>North Jason</t>
  </si>
  <si>
    <t>Rachael</t>
  </si>
  <si>
    <t>Rigoberto</t>
  </si>
  <si>
    <t>Odonnell</t>
  </si>
  <si>
    <t>Alex Bernard</t>
  </si>
  <si>
    <t>reagan.odonnell@bilearner.com</t>
  </si>
  <si>
    <t>28-05-1979</t>
  </si>
  <si>
    <t>Estimator</t>
  </si>
  <si>
    <t>Martinburgh</t>
  </si>
  <si>
    <t>Justin Soto</t>
  </si>
  <si>
    <t>Micheal Bryant</t>
  </si>
  <si>
    <t>roy.morse@bilearner.com</t>
  </si>
  <si>
    <t>Cabreramouth</t>
  </si>
  <si>
    <t>Angela Hammond</t>
  </si>
  <si>
    <t>Rafael</t>
  </si>
  <si>
    <t>Bryan Simpson</t>
  </si>
  <si>
    <t>rafael.buchanan@bilearner.com</t>
  </si>
  <si>
    <t>Phillipsfurt</t>
  </si>
  <si>
    <t>Debbie Miller</t>
  </si>
  <si>
    <t>Herman</t>
  </si>
  <si>
    <t>13-07-2023</t>
  </si>
  <si>
    <t>Lake Benjamin</t>
  </si>
  <si>
    <t>Santana</t>
  </si>
  <si>
    <t>Jamarion</t>
  </si>
  <si>
    <t>Anna Meyers</t>
  </si>
  <si>
    <t>jamarion.mitchell@bilearner.com</t>
  </si>
  <si>
    <t>18-09-1950</t>
  </si>
  <si>
    <t>North Victorstad</t>
  </si>
  <si>
    <t>Amy Bush</t>
  </si>
  <si>
    <t>Gabrielle</t>
  </si>
  <si>
    <t>Hardy</t>
  </si>
  <si>
    <t>Christopher Levy</t>
  </si>
  <si>
    <t>gabrielle.hardy@bilearner.com</t>
  </si>
  <si>
    <t>Floresville</t>
  </si>
  <si>
    <t>Kevin Welch</t>
  </si>
  <si>
    <t>Savion</t>
  </si>
  <si>
    <t>David Maddox</t>
  </si>
  <si>
    <t>savion.stokes@bilearner.com</t>
  </si>
  <si>
    <t>27-03-1967</t>
  </si>
  <si>
    <t>30-01-2023</t>
  </si>
  <si>
    <t>East Jason</t>
  </si>
  <si>
    <t>Autumn Harris</t>
  </si>
  <si>
    <t>Trevin</t>
  </si>
  <si>
    <t>Richard Graves</t>
  </si>
  <si>
    <t>Christopher Owen</t>
  </si>
  <si>
    <t>Sarahi</t>
  </si>
  <si>
    <t>sarahi.dodson@bilearner.com</t>
  </si>
  <si>
    <t>27-01-1954</t>
  </si>
  <si>
    <t>Edwardborough</t>
  </si>
  <si>
    <t>Paul Henderson</t>
  </si>
  <si>
    <t>Faith</t>
  </si>
  <si>
    <t>Carey</t>
  </si>
  <si>
    <t>Emily Rogers</t>
  </si>
  <si>
    <t>faith.carey@bilearner.com</t>
  </si>
  <si>
    <t>20-06-1983</t>
  </si>
  <si>
    <t>Connerborough</t>
  </si>
  <si>
    <t>Kelly Thompson DDS</t>
  </si>
  <si>
    <t>Mylie</t>
  </si>
  <si>
    <t>Jennifer Miller</t>
  </si>
  <si>
    <t>Pablo</t>
  </si>
  <si>
    <t>Melissa Tucker</t>
  </si>
  <si>
    <t>pablo.parker@bilearner.com</t>
  </si>
  <si>
    <t>26-08-1948</t>
  </si>
  <si>
    <t>22-06-2023</t>
  </si>
  <si>
    <t>Isaiahview</t>
  </si>
  <si>
    <t>Courtney Mendez</t>
  </si>
  <si>
    <t>Shea</t>
  </si>
  <si>
    <t>Bethany</t>
  </si>
  <si>
    <t>Richard Scott</t>
  </si>
  <si>
    <t>bethany.terry@bilearner.com</t>
  </si>
  <si>
    <t>15-02-1956</t>
  </si>
  <si>
    <t>Smithstad</t>
  </si>
  <si>
    <t>Jackie Johnson</t>
  </si>
  <si>
    <t>Melissa Greene</t>
  </si>
  <si>
    <t>jazlene.mcdaniel@bilearner.com</t>
  </si>
  <si>
    <t>30-12-1979</t>
  </si>
  <si>
    <t>18-08-2022</t>
  </si>
  <si>
    <t>Josephside</t>
  </si>
  <si>
    <t>Sean Jones</t>
  </si>
  <si>
    <t>Dane</t>
  </si>
  <si>
    <t>Camila</t>
  </si>
  <si>
    <t>Dunn</t>
  </si>
  <si>
    <t>Ann Collins</t>
  </si>
  <si>
    <t>camila.dunn@bilearner.com</t>
  </si>
  <si>
    <t>24-12-1948</t>
  </si>
  <si>
    <t>Thomas Baker</t>
  </si>
  <si>
    <t>Aurora</t>
  </si>
  <si>
    <t>John Miles</t>
  </si>
  <si>
    <t>aurora.frederick@bilearner.com</t>
  </si>
  <si>
    <t>South Robinhaven</t>
  </si>
  <si>
    <t>Kendra Rodriguez</t>
  </si>
  <si>
    <t>Caylee</t>
  </si>
  <si>
    <t>Nunez</t>
  </si>
  <si>
    <t>Kevin Mendez</t>
  </si>
  <si>
    <t>caylee.nunez@bilearner.com</t>
  </si>
  <si>
    <t>27-08-1983</t>
  </si>
  <si>
    <t>East Frank</t>
  </si>
  <si>
    <t>Kimberly May</t>
  </si>
  <si>
    <t>Sharp</t>
  </si>
  <si>
    <t>Jaliyah</t>
  </si>
  <si>
    <t>Brian Thompson</t>
  </si>
  <si>
    <t>Crosby</t>
  </si>
  <si>
    <t>Andrea Smith</t>
  </si>
  <si>
    <t>marc.crosby@bilearner.com</t>
  </si>
  <si>
    <t>19-06-1986</t>
  </si>
  <si>
    <t>Roweport</t>
  </si>
  <si>
    <t>Carolyn Hamilton</t>
  </si>
  <si>
    <t>Joshua Johns</t>
  </si>
  <si>
    <t>marques.zimmerman@bilearner.com</t>
  </si>
  <si>
    <t>17-07-1960</t>
  </si>
  <si>
    <t>23-08-2022</t>
  </si>
  <si>
    <t>Jeremytown</t>
  </si>
  <si>
    <t>Eric Clark</t>
  </si>
  <si>
    <t>Choi</t>
  </si>
  <si>
    <t>Kelly Tate</t>
  </si>
  <si>
    <t>alana.choi@bilearner.com</t>
  </si>
  <si>
    <t>West Kevintown</t>
  </si>
  <si>
    <t>Steven Gutierrez</t>
  </si>
  <si>
    <t>Levi</t>
  </si>
  <si>
    <t>Lawson</t>
  </si>
  <si>
    <t>Terry Flores</t>
  </si>
  <si>
    <t>levi.lawson@bilearner.com</t>
  </si>
  <si>
    <t>31-12-1949</t>
  </si>
  <si>
    <t>West Brittney</t>
  </si>
  <si>
    <t>Johnathan Doyle</t>
  </si>
  <si>
    <t>Leslie Davis</t>
  </si>
  <si>
    <t>kane.black@bilearner.com</t>
  </si>
  <si>
    <t>Bonnieborough</t>
  </si>
  <si>
    <t>Linda Wood</t>
  </si>
  <si>
    <t>Paola</t>
  </si>
  <si>
    <t>Sarah Williams</t>
  </si>
  <si>
    <t>paola.weeks@bilearner.com</t>
  </si>
  <si>
    <t>26-12-1949</t>
  </si>
  <si>
    <t>Recruiting</t>
  </si>
  <si>
    <t>New Jennifer</t>
  </si>
  <si>
    <t>Melanie Johnson</t>
  </si>
  <si>
    <t>Darrell</t>
  </si>
  <si>
    <t>Zamora</t>
  </si>
  <si>
    <t>Jeremiah Smith</t>
  </si>
  <si>
    <t>darrell.zamora@bilearner.com</t>
  </si>
  <si>
    <t>27-09-1964</t>
  </si>
  <si>
    <t>Port Eric</t>
  </si>
  <si>
    <t>Jeffrey Harvey</t>
  </si>
  <si>
    <t>Hailey</t>
  </si>
  <si>
    <t>Mckay</t>
  </si>
  <si>
    <t>Hannah Davis</t>
  </si>
  <si>
    <t>hailey.mckay@bilearner.com</t>
  </si>
  <si>
    <t>21-03-1987</t>
  </si>
  <si>
    <t>Amandahaven</t>
  </si>
  <si>
    <t>Gregory Pratt</t>
  </si>
  <si>
    <t>David</t>
  </si>
  <si>
    <t>Velez</t>
  </si>
  <si>
    <t>Patel</t>
  </si>
  <si>
    <t>Abbigail</t>
  </si>
  <si>
    <t>Cameron</t>
  </si>
  <si>
    <t>Robertfurt</t>
  </si>
  <si>
    <t>Ronin</t>
  </si>
  <si>
    <t>Mclaughlin</t>
  </si>
  <si>
    <t>Claudia Atkinson</t>
  </si>
  <si>
    <t>ronin.mclaughlin@bilearner.com</t>
  </si>
  <si>
    <t>19-06-1947</t>
  </si>
  <si>
    <t>Meganside</t>
  </si>
  <si>
    <t>Michael Butler</t>
  </si>
  <si>
    <t>Goodwin</t>
  </si>
  <si>
    <t>Tina Morgan</t>
  </si>
  <si>
    <t>ramon.goodwin@bilearner.com</t>
  </si>
  <si>
    <t>Gerald Wilson</t>
  </si>
  <si>
    <t>Saunders</t>
  </si>
  <si>
    <t>Nancy Gutierrez</t>
  </si>
  <si>
    <t>cory.saunders@bilearner.com</t>
  </si>
  <si>
    <t>17-12-1975</t>
  </si>
  <si>
    <t>Cervantesshire</t>
  </si>
  <si>
    <t>Catherine Henderson</t>
  </si>
  <si>
    <t>Brandon Bates</t>
  </si>
  <si>
    <t>alessandra.huynh@bilearner.com</t>
  </si>
  <si>
    <t>West Marialand</t>
  </si>
  <si>
    <t>Vanessa Valdez</t>
  </si>
  <si>
    <t>Maeve</t>
  </si>
  <si>
    <t>Angela Brooks</t>
  </si>
  <si>
    <t>maeve.holmes@bilearner.com</t>
  </si>
  <si>
    <t>East Alyssa</t>
  </si>
  <si>
    <t>Melanie Middleton</t>
  </si>
  <si>
    <t>Alejandra</t>
  </si>
  <si>
    <t>Potter</t>
  </si>
  <si>
    <t>Craig Arias</t>
  </si>
  <si>
    <t>reuben.potter@bilearner.com</t>
  </si>
  <si>
    <t>13-03-1992</t>
  </si>
  <si>
    <t>16-01-2023</t>
  </si>
  <si>
    <t>Lewismouth</t>
  </si>
  <si>
    <t>Susan Johnson</t>
  </si>
  <si>
    <t>Christopher Jones</t>
  </si>
  <si>
    <t>Iris</t>
  </si>
  <si>
    <t>Pratt</t>
  </si>
  <si>
    <t>Kira</t>
  </si>
  <si>
    <t>Casey Dennis</t>
  </si>
  <si>
    <t>kira.soto@bilearner.com</t>
  </si>
  <si>
    <t>14-11-1943</t>
  </si>
  <si>
    <t>Ceo</t>
  </si>
  <si>
    <t>Kathleen Dixon</t>
  </si>
  <si>
    <t>Ashanti</t>
  </si>
  <si>
    <t>Scott</t>
  </si>
  <si>
    <t>13-11-2022</t>
  </si>
  <si>
    <t>Theresa Miller</t>
  </si>
  <si>
    <t>sarahi.burke@bilearner.com</t>
  </si>
  <si>
    <t>Ellisonchester</t>
  </si>
  <si>
    <t>Nicholas Ryan</t>
  </si>
  <si>
    <t>Aimee</t>
  </si>
  <si>
    <t>Christopher Stewart</t>
  </si>
  <si>
    <t>aimee.terry@bilearner.com</t>
  </si>
  <si>
    <t>30-11-1996</t>
  </si>
  <si>
    <t>Cruzmouth</t>
  </si>
  <si>
    <t>Cheyenne Rice</t>
  </si>
  <si>
    <t>Fabian</t>
  </si>
  <si>
    <t>Young</t>
  </si>
  <si>
    <t>Timothy Hester</t>
  </si>
  <si>
    <t>fabian.young@bilearner.com</t>
  </si>
  <si>
    <t>21-02-1982</t>
  </si>
  <si>
    <t>South Brent</t>
  </si>
  <si>
    <t>Alicia Moore</t>
  </si>
  <si>
    <t>Juliette</t>
  </si>
  <si>
    <t>Morton</t>
  </si>
  <si>
    <t>juliette.morton@bilearner.com</t>
  </si>
  <si>
    <t>15-05-1971</t>
  </si>
  <si>
    <t>South Cynthia</t>
  </si>
  <si>
    <t>Jodi Gibson DDS</t>
  </si>
  <si>
    <t>Gay</t>
  </si>
  <si>
    <t>Alicia Lindsey</t>
  </si>
  <si>
    <t>tyler.gay@bilearner.com</t>
  </si>
  <si>
    <t>24-11-1984</t>
  </si>
  <si>
    <t>West Laurafort</t>
  </si>
  <si>
    <t>Jasmin Flynn</t>
  </si>
  <si>
    <t>Vaughn</t>
  </si>
  <si>
    <t>Justin Phelps</t>
  </si>
  <si>
    <t>vaughn.leonard@bilearner.com</t>
  </si>
  <si>
    <t>14-07-1956</t>
  </si>
  <si>
    <t>Port Troyton</t>
  </si>
  <si>
    <t>Wayne Morgan</t>
  </si>
  <si>
    <t>Robertson</t>
  </si>
  <si>
    <t>Michael Smith</t>
  </si>
  <si>
    <t>Elyse</t>
  </si>
  <si>
    <t>Huerta</t>
  </si>
  <si>
    <t>Kyle</t>
  </si>
  <si>
    <t>James Benson</t>
  </si>
  <si>
    <t>kyle.sanders@bilearner.com</t>
  </si>
  <si>
    <t>16-03-1977</t>
  </si>
  <si>
    <t>Lake Nancy</t>
  </si>
  <si>
    <t>Donald Gregory</t>
  </si>
  <si>
    <t>Alexandra Riley</t>
  </si>
  <si>
    <t>Kolton</t>
  </si>
  <si>
    <t>Dawson</t>
  </si>
  <si>
    <t>Angela Jackson</t>
  </si>
  <si>
    <t>kolton.dawson@bilearner.com</t>
  </si>
  <si>
    <t>28-05-1976</t>
  </si>
  <si>
    <t>Rebeccamouth</t>
  </si>
  <si>
    <t>Stephen Mcdonald</t>
  </si>
  <si>
    <t>Cole</t>
  </si>
  <si>
    <t>Lisa Campbell</t>
  </si>
  <si>
    <t>ciara.cole@bilearner.com</t>
  </si>
  <si>
    <t>Melissa Brown</t>
  </si>
  <si>
    <t>Virginia</t>
  </si>
  <si>
    <t>Sophia Bowman</t>
  </si>
  <si>
    <t>virginia.wallace@bilearner.com</t>
  </si>
  <si>
    <t>Lewisview</t>
  </si>
  <si>
    <t>Paul Martin</t>
  </si>
  <si>
    <t>Malik</t>
  </si>
  <si>
    <t>Stephanie Anderson</t>
  </si>
  <si>
    <t>Hill</t>
  </si>
  <si>
    <t>Adam Miller</t>
  </si>
  <si>
    <t>yahir.hill@bilearner.com</t>
  </si>
  <si>
    <t>17-10-1967</t>
  </si>
  <si>
    <t>Carrie Anderson</t>
  </si>
  <si>
    <t>Harley</t>
  </si>
  <si>
    <t>Abbott</t>
  </si>
  <si>
    <t>Natalie Shaffer</t>
  </si>
  <si>
    <t>dawson.pratt@bilearner.com</t>
  </si>
  <si>
    <t>27-05-1971</t>
  </si>
  <si>
    <t>Jonesside</t>
  </si>
  <si>
    <t>Michelle Holmes</t>
  </si>
  <si>
    <t>Michaela</t>
  </si>
  <si>
    <t>Rachel Wilkins</t>
  </si>
  <si>
    <t>michaela.smith@bilearner.com</t>
  </si>
  <si>
    <t>14-03-1957</t>
  </si>
  <si>
    <t>New Seanberg</t>
  </si>
  <si>
    <t>Sharon Park</t>
  </si>
  <si>
    <t>Lillie</t>
  </si>
  <si>
    <t>Rivera</t>
  </si>
  <si>
    <t>19-08-2022</t>
  </si>
  <si>
    <t>Good</t>
  </si>
  <si>
    <t>Malachi</t>
  </si>
  <si>
    <t>Singleton</t>
  </si>
  <si>
    <t>Regina Rogers</t>
  </si>
  <si>
    <t>malachi.singleton@bilearner.com</t>
  </si>
  <si>
    <t>16-07-1994</t>
  </si>
  <si>
    <t>New Rachelfort</t>
  </si>
  <si>
    <t>Jose Mcdaniel</t>
  </si>
  <si>
    <t>Evanhaven</t>
  </si>
  <si>
    <t>Jordyn</t>
  </si>
  <si>
    <t>Sheppard</t>
  </si>
  <si>
    <t>Jeffrey Bowen</t>
  </si>
  <si>
    <t>jordyn.sheppard@bilearner.com</t>
  </si>
  <si>
    <t>19-12-1968</t>
  </si>
  <si>
    <t>Andrewsfurt</t>
  </si>
  <si>
    <t>Sarah Walker</t>
  </si>
  <si>
    <t>Matthews</t>
  </si>
  <si>
    <t>Eileen Rodriguez</t>
  </si>
  <si>
    <t>rohan.matthews@bilearner.com</t>
  </si>
  <si>
    <t>28-12-1980</t>
  </si>
  <si>
    <t>Glennberg</t>
  </si>
  <si>
    <t>Jasmine Conner</t>
  </si>
  <si>
    <t>24-11-2022</t>
  </si>
  <si>
    <t>Briley</t>
  </si>
  <si>
    <t>Hanson</t>
  </si>
  <si>
    <t>Jennifer Randall</t>
  </si>
  <si>
    <t>hugo.tate@bilearner.com</t>
  </si>
  <si>
    <t>25-05-1999</t>
  </si>
  <si>
    <t>13-04-2023</t>
  </si>
  <si>
    <t>West John</t>
  </si>
  <si>
    <t>Shannon Taylor</t>
  </si>
  <si>
    <t>Daniel</t>
  </si>
  <si>
    <t>Griffin</t>
  </si>
  <si>
    <t>Evelyn Diaz</t>
  </si>
  <si>
    <t>daniel.griffin@bilearner.com</t>
  </si>
  <si>
    <t>18-09-1943</t>
  </si>
  <si>
    <t>Patrickfort</t>
  </si>
  <si>
    <t>Charles Olson</t>
  </si>
  <si>
    <t>Dakota</t>
  </si>
  <si>
    <t>Salinas</t>
  </si>
  <si>
    <t>Justin Johnson</t>
  </si>
  <si>
    <t>dakota.salinas@bilearner.com</t>
  </si>
  <si>
    <t>29-05-1998</t>
  </si>
  <si>
    <t>North Danielle</t>
  </si>
  <si>
    <t>Dana Neal</t>
  </si>
  <si>
    <t>Ballard</t>
  </si>
  <si>
    <t>Lin</t>
  </si>
  <si>
    <t>Jeffery Williams</t>
  </si>
  <si>
    <t>celeste.lin@bilearner.com</t>
  </si>
  <si>
    <t>Williamburgh</t>
  </si>
  <si>
    <t>Leslie Clark</t>
  </si>
  <si>
    <t>Larissa</t>
  </si>
  <si>
    <t>larissa.warner@bilearner.com</t>
  </si>
  <si>
    <t>Lawrence</t>
  </si>
  <si>
    <t>Ashley Craig</t>
  </si>
  <si>
    <t>lawrence.cross@bilearner.com</t>
  </si>
  <si>
    <t>21-10-1993</t>
  </si>
  <si>
    <t>Martinton</t>
  </si>
  <si>
    <t>Cynthia Patton</t>
  </si>
  <si>
    <t>Barnes</t>
  </si>
  <si>
    <t>Lisa Ward</t>
  </si>
  <si>
    <t>kara.barnes@bilearner.com</t>
  </si>
  <si>
    <t>28-09-1970</t>
  </si>
  <si>
    <t>Michellemouth</t>
  </si>
  <si>
    <t>Robin Lewis</t>
  </si>
  <si>
    <t>Adalyn</t>
  </si>
  <si>
    <t>Vaughan</t>
  </si>
  <si>
    <t>Nathan Hill</t>
  </si>
  <si>
    <t>adalyn.vaughan@bilearner.com</t>
  </si>
  <si>
    <t>27-01-1985</t>
  </si>
  <si>
    <t>Clarkfort</t>
  </si>
  <si>
    <t>Michael Gray</t>
  </si>
  <si>
    <t>Lloyd</t>
  </si>
  <si>
    <t>Cindy Smith</t>
  </si>
  <si>
    <t>chase.lloyd@bilearner.com</t>
  </si>
  <si>
    <t>New Joshuaton</t>
  </si>
  <si>
    <t>Penny Lopez</t>
  </si>
  <si>
    <t>Hallie</t>
  </si>
  <si>
    <t>Delacruz</t>
  </si>
  <si>
    <t>Nicholson</t>
  </si>
  <si>
    <t>Lilian</t>
  </si>
  <si>
    <t>Norton</t>
  </si>
  <si>
    <t>Todd Nelson</t>
  </si>
  <si>
    <t>lilian.norton@bilearner.com</t>
  </si>
  <si>
    <t>28-03-1950</t>
  </si>
  <si>
    <t>Ellenburgh</t>
  </si>
  <si>
    <t>Linda Bell</t>
  </si>
  <si>
    <t>Pennington</t>
  </si>
  <si>
    <t>Aaron Mendoza</t>
  </si>
  <si>
    <t>aliana.pennington@bilearner.com</t>
  </si>
  <si>
    <t>South Jennifer</t>
  </si>
  <si>
    <t>Jennifer Thornton</t>
  </si>
  <si>
    <t>Benitez</t>
  </si>
  <si>
    <t>John Bradford</t>
  </si>
  <si>
    <t>oscar.munoz@bilearner.com</t>
  </si>
  <si>
    <t>Lake Jaredstad</t>
  </si>
  <si>
    <t>Stephen West</t>
  </si>
  <si>
    <t>Dexter</t>
  </si>
  <si>
    <t>Cline</t>
  </si>
  <si>
    <t>Mr. Danny Snow</t>
  </si>
  <si>
    <t>dexter.cline@bilearner.com</t>
  </si>
  <si>
    <t>24-02-1981</t>
  </si>
  <si>
    <t>Kimberlyhaven</t>
  </si>
  <si>
    <t>Keith Mcconnell</t>
  </si>
  <si>
    <t>Atticus</t>
  </si>
  <si>
    <t>Isaac Foley</t>
  </si>
  <si>
    <t>atticus.frost@bilearner.com</t>
  </si>
  <si>
    <t>East Diana</t>
  </si>
  <si>
    <t>Stephen Wheeler</t>
  </si>
  <si>
    <t>Yamilet</t>
  </si>
  <si>
    <t>Reynolds</t>
  </si>
  <si>
    <t>Adam Vang</t>
  </si>
  <si>
    <t>emmalee.reynolds@bilearner.com</t>
  </si>
  <si>
    <t>Williamsshire</t>
  </si>
  <si>
    <t>Samuel Ward</t>
  </si>
  <si>
    <t>Moshe</t>
  </si>
  <si>
    <t>Anna Townsend</t>
  </si>
  <si>
    <t>moshe.taylor@bilearner.com</t>
  </si>
  <si>
    <t>22-02-1987</t>
  </si>
  <si>
    <t>New Jacobton</t>
  </si>
  <si>
    <t>Christopher Brown</t>
  </si>
  <si>
    <t>Irene</t>
  </si>
  <si>
    <t>Melton</t>
  </si>
  <si>
    <t>Eddie</t>
  </si>
  <si>
    <t>Whitney</t>
  </si>
  <si>
    <t>Marcel</t>
  </si>
  <si>
    <t>Gomez</t>
  </si>
  <si>
    <t>Andrea Fowler</t>
  </si>
  <si>
    <t>marcel.gomez@bilearner.com</t>
  </si>
  <si>
    <t>30-08-1996</t>
  </si>
  <si>
    <t>New Dennis</t>
  </si>
  <si>
    <t>Douglas Green</t>
  </si>
  <si>
    <t>Gina Williams</t>
  </si>
  <si>
    <t>Janet</t>
  </si>
  <si>
    <t>King</t>
  </si>
  <si>
    <t>President &amp; CEO</t>
  </si>
  <si>
    <t>Michael West</t>
  </si>
  <si>
    <t>janet.king@bilearner.com</t>
  </si>
  <si>
    <t>24-10-1955</t>
  </si>
  <si>
    <t>South Micheleton</t>
  </si>
  <si>
    <t>Susan Wilson</t>
  </si>
  <si>
    <t>Bonalyn</t>
  </si>
  <si>
    <t>Boutwell</t>
  </si>
  <si>
    <t>Leslie Allen</t>
  </si>
  <si>
    <t>bonalyn.boutwell@bilearner.com</t>
  </si>
  <si>
    <t>23-11-1950</t>
  </si>
  <si>
    <t>West Jacob</t>
  </si>
  <si>
    <t>Joseph Flowers</t>
  </si>
  <si>
    <t>Nan</t>
  </si>
  <si>
    <t>Singh</t>
  </si>
  <si>
    <t>Administrative Assistant</t>
  </si>
  <si>
    <t>Donald Decker</t>
  </si>
  <si>
    <t>nan.singh@bilearner.com</t>
  </si>
  <si>
    <t>14-05-1984</t>
  </si>
  <si>
    <t>Angelastad</t>
  </si>
  <si>
    <t>Mindy Saunders PhD</t>
  </si>
  <si>
    <t>Steans</t>
  </si>
  <si>
    <t>Accountant I</t>
  </si>
  <si>
    <t>Donald Richardson</t>
  </si>
  <si>
    <t>tyrone.steans@bilearner.com</t>
  </si>
  <si>
    <t>23-07-1964</t>
  </si>
  <si>
    <t>14-06-2023</t>
  </si>
  <si>
    <t>Lake Kenneth</t>
  </si>
  <si>
    <t>Stephen Parker</t>
  </si>
  <si>
    <t>Howard</t>
  </si>
  <si>
    <t>William</t>
  </si>
  <si>
    <t>LaRotonda</t>
  </si>
  <si>
    <t>Adrienne Roth</t>
  </si>
  <si>
    <t>william.larotonda@bilearner.com</t>
  </si>
  <si>
    <t>16-03-1958</t>
  </si>
  <si>
    <t>Dustin Morgan</t>
  </si>
  <si>
    <t>Brown</t>
  </si>
  <si>
    <t>Jessica Blackwell</t>
  </si>
  <si>
    <t>mia.brown@bilearner.com</t>
  </si>
  <si>
    <t>18-05-1985</t>
  </si>
  <si>
    <t>Goodmouth</t>
  </si>
  <si>
    <t>Lynn Cuevas</t>
  </si>
  <si>
    <t>Jaida</t>
  </si>
  <si>
    <t>Sweeney</t>
  </si>
  <si>
    <t>Mark Greene</t>
  </si>
  <si>
    <t>jaida.sweeney@bilearner.com</t>
  </si>
  <si>
    <t>17-11-1977</t>
  </si>
  <si>
    <t>Flemingport</t>
  </si>
  <si>
    <t>Bryan Jones</t>
  </si>
  <si>
    <t>Robles</t>
  </si>
  <si>
    <t>Robert Sawyer</t>
  </si>
  <si>
    <t>skyler.robles@bilearner.com</t>
  </si>
  <si>
    <t>24-12-1975</t>
  </si>
  <si>
    <t>West Erinhaven</t>
  </si>
  <si>
    <t>Jonathan Rodriguez</t>
  </si>
  <si>
    <t>Keller</t>
  </si>
  <si>
    <t>Desiree Bender</t>
  </si>
  <si>
    <t>allyson.keller@bilearner.com</t>
  </si>
  <si>
    <t>Port Victoria</t>
  </si>
  <si>
    <t>Sandra Bates</t>
  </si>
  <si>
    <t>Jeremy Smith</t>
  </si>
  <si>
    <t>eddie.bauer@bilearner.com</t>
  </si>
  <si>
    <t>East Michellechester</t>
  </si>
  <si>
    <t>Lisa Jenkins</t>
  </si>
  <si>
    <t>Roger</t>
  </si>
  <si>
    <t>Marshall</t>
  </si>
  <si>
    <t>Christina Knight</t>
  </si>
  <si>
    <t>susan.gordon@bilearner.com</t>
  </si>
  <si>
    <t>23-09-1952</t>
  </si>
  <si>
    <t>Shawnaport</t>
  </si>
  <si>
    <t>Felicia Johnson</t>
  </si>
  <si>
    <t>Makenna</t>
  </si>
  <si>
    <t>Ashley Petersen</t>
  </si>
  <si>
    <t>kellen.smith@bilearner.com</t>
  </si>
  <si>
    <t>14-07-1947</t>
  </si>
  <si>
    <t>Lopezport</t>
  </si>
  <si>
    <t>Brian Sanchez</t>
  </si>
  <si>
    <t>Sherlyn</t>
  </si>
  <si>
    <t>Carroll</t>
  </si>
  <si>
    <t>Jamie Collins</t>
  </si>
  <si>
    <t>sherlyn.carroll@bilearner.com</t>
  </si>
  <si>
    <t>30-03-1953</t>
  </si>
  <si>
    <t>Safety Manager</t>
  </si>
  <si>
    <t>Dawnchester</t>
  </si>
  <si>
    <t>Morgan Haas</t>
  </si>
  <si>
    <t>Flores</t>
  </si>
  <si>
    <t>Kadence</t>
  </si>
  <si>
    <t>Michael Norton</t>
  </si>
  <si>
    <t>kadence.gentry@bilearner.com</t>
  </si>
  <si>
    <t>19-11-1981</t>
  </si>
  <si>
    <t>Taylorhaven</t>
  </si>
  <si>
    <t>Dana Adams</t>
  </si>
  <si>
    <t>Golden</t>
  </si>
  <si>
    <t>Diane Ramirez</t>
  </si>
  <si>
    <t>willow.golden@bilearner.com</t>
  </si>
  <si>
    <t>22-03-1945</t>
  </si>
  <si>
    <t>Dennishaven</t>
  </si>
  <si>
    <t>Sarah Perkins</t>
  </si>
  <si>
    <t>Hogan</t>
  </si>
  <si>
    <t>Mark Willis</t>
  </si>
  <si>
    <t>jeffery.hogan@bilearner.com</t>
  </si>
  <si>
    <t>30-06-1985</t>
  </si>
  <si>
    <t>20-12-2022</t>
  </si>
  <si>
    <t>Alejandro Flynn</t>
  </si>
  <si>
    <t>Joshua Huber</t>
  </si>
  <si>
    <t>shaniya.hamilton@bilearner.com</t>
  </si>
  <si>
    <t>31-05-1958</t>
  </si>
  <si>
    <t>West Catherineton</t>
  </si>
  <si>
    <t>Lori Smith</t>
  </si>
  <si>
    <t>Seth</t>
  </si>
  <si>
    <t>Alvarez</t>
  </si>
  <si>
    <t>Maurice Krause</t>
  </si>
  <si>
    <t>aron.grant@bilearner.com</t>
  </si>
  <si>
    <t>13-09-1948</t>
  </si>
  <si>
    <t>28-04-2023</t>
  </si>
  <si>
    <t>Bellview</t>
  </si>
  <si>
    <t>James Dominguez</t>
  </si>
  <si>
    <t>Haleigh</t>
  </si>
  <si>
    <t>Amy Griffin</t>
  </si>
  <si>
    <t>haleigh.carter@bilearner.com</t>
  </si>
  <si>
    <t>21-03-1995</t>
  </si>
  <si>
    <t>New Vernonberg</t>
  </si>
  <si>
    <t>Christopher Becker</t>
  </si>
  <si>
    <t>Tatiana</t>
  </si>
  <si>
    <t>Ayala</t>
  </si>
  <si>
    <t>Debra Gomez</t>
  </si>
  <si>
    <t>tatiana.ayala@bilearner.com</t>
  </si>
  <si>
    <t>13-04-1993</t>
  </si>
  <si>
    <t>Lake Peter</t>
  </si>
  <si>
    <t>Ernest Walter</t>
  </si>
  <si>
    <t>Kaylynn</t>
  </si>
  <si>
    <t>Mcguire</t>
  </si>
  <si>
    <t>Jeremy Pope</t>
  </si>
  <si>
    <t>kaylynn.mcguire@bilearner.com</t>
  </si>
  <si>
    <t>27-11-1949</t>
  </si>
  <si>
    <t>Mooreshire</t>
  </si>
  <si>
    <t>Zoe Smith</t>
  </si>
  <si>
    <t>Jeffrey Williams</t>
  </si>
  <si>
    <t>Lily</t>
  </si>
  <si>
    <t>Chase Ho</t>
  </si>
  <si>
    <t>lily.tyler@bilearner.com</t>
  </si>
  <si>
    <t>18-06-1974</t>
  </si>
  <si>
    <t>Emily Harmon</t>
  </si>
  <si>
    <t>Noe</t>
  </si>
  <si>
    <t>Felicia Bailey</t>
  </si>
  <si>
    <t>noe.mann@bilearner.com</t>
  </si>
  <si>
    <t>Clarkehaven</t>
  </si>
  <si>
    <t>Mark Zamora</t>
  </si>
  <si>
    <t>Christina</t>
  </si>
  <si>
    <t>christina.terry@bilearner.com</t>
  </si>
  <si>
    <t>Aprilville</t>
  </si>
  <si>
    <t>Amanda Brooks</t>
  </si>
  <si>
    <t>Alec Taylor</t>
  </si>
  <si>
    <t>niko.durham@bilearner.com</t>
  </si>
  <si>
    <t>20-05-1945</t>
  </si>
  <si>
    <t>West Mark</t>
  </si>
  <si>
    <t>Todd Hansen</t>
  </si>
  <si>
    <t>Strong</t>
  </si>
  <si>
    <t>Ronald Jones</t>
  </si>
  <si>
    <t>dante.strong@bilearner.com</t>
  </si>
  <si>
    <t>Michellefort</t>
  </si>
  <si>
    <t>Dwayne Day</t>
  </si>
  <si>
    <t>Angeline</t>
  </si>
  <si>
    <t>Mrs. Tracy Cisneros DDS</t>
  </si>
  <si>
    <t>angeline.perez@bilearner.com</t>
  </si>
  <si>
    <t>Williamview</t>
  </si>
  <si>
    <t>Jessica Turner</t>
  </si>
  <si>
    <t>Jairo</t>
  </si>
  <si>
    <t>Isabella Hawkins</t>
  </si>
  <si>
    <t>jairo.blanchard@bilearner.com</t>
  </si>
  <si>
    <t>29-03-1996</t>
  </si>
  <si>
    <t>Danielchester</t>
  </si>
  <si>
    <t>Mary Galloway</t>
  </si>
  <si>
    <t>Watkins</t>
  </si>
  <si>
    <t>19-03-1998</t>
  </si>
  <si>
    <t>Elle</t>
  </si>
  <si>
    <t>Rebecca Randolph</t>
  </si>
  <si>
    <t>elle.berry@bilearner.com</t>
  </si>
  <si>
    <t>26-09-1949</t>
  </si>
  <si>
    <t>Port Davidfurt</t>
  </si>
  <si>
    <t>Stephen Chandler</t>
  </si>
  <si>
    <t>William Page</t>
  </si>
  <si>
    <t>raphael.francis@bilearner.com</t>
  </si>
  <si>
    <t>Lake Allisonhaven</t>
  </si>
  <si>
    <t>Tonya Wiley</t>
  </si>
  <si>
    <t>Mollie</t>
  </si>
  <si>
    <t>Danny Williams</t>
  </si>
  <si>
    <t>mollie.jenkins@bilearner.com</t>
  </si>
  <si>
    <t>20-01-1973</t>
  </si>
  <si>
    <t>Poolemouth</t>
  </si>
  <si>
    <t>John Wilson</t>
  </si>
  <si>
    <t>Crane</t>
  </si>
  <si>
    <t>Peter Ortiz</t>
  </si>
  <si>
    <t>malik.crane@bilearner.com</t>
  </si>
  <si>
    <t>15-01-1950</t>
  </si>
  <si>
    <t>East David</t>
  </si>
  <si>
    <t>Justin Herrera</t>
  </si>
  <si>
    <t>Novak</t>
  </si>
  <si>
    <t>Arianna</t>
  </si>
  <si>
    <t>Carlson</t>
  </si>
  <si>
    <t>Mrs. Nicole Garrison MD</t>
  </si>
  <si>
    <t>arianna.carlson@bilearner.com</t>
  </si>
  <si>
    <t>New Brittanyshire</t>
  </si>
  <si>
    <t>Eric Bradley</t>
  </si>
  <si>
    <t>Hammond</t>
  </si>
  <si>
    <t>Tina Shaw</t>
  </si>
  <si>
    <t>morgan.hammond@bilearner.com</t>
  </si>
  <si>
    <t>20-04-1986</t>
  </si>
  <si>
    <t>West Anthony</t>
  </si>
  <si>
    <t>Julie Sanders</t>
  </si>
  <si>
    <t>Mallory</t>
  </si>
  <si>
    <t>Linda Brown</t>
  </si>
  <si>
    <t>mallory.figueroa@bilearner.com</t>
  </si>
  <si>
    <t>South Kimberly</t>
  </si>
  <si>
    <t>Adam Smith</t>
  </si>
  <si>
    <t>Douglas</t>
  </si>
  <si>
    <t>Harry Ellis</t>
  </si>
  <si>
    <t>larissa.douglas@bilearner.com</t>
  </si>
  <si>
    <t>18-05-1968</t>
  </si>
  <si>
    <t>Port Kevinland</t>
  </si>
  <si>
    <t>Anna Dennis</t>
  </si>
  <si>
    <t>Paul</t>
  </si>
  <si>
    <t>Emiliano</t>
  </si>
  <si>
    <t>Mason</t>
  </si>
  <si>
    <t>Athena</t>
  </si>
  <si>
    <t>Moore</t>
  </si>
  <si>
    <t>Alan Rios</t>
  </si>
  <si>
    <t>athena.moore@bilearner.com</t>
  </si>
  <si>
    <t>Port Marie</t>
  </si>
  <si>
    <t>Kara English MD</t>
  </si>
  <si>
    <t>Mrs. Tammy Ballard</t>
  </si>
  <si>
    <t>karla.farrell@bilearner.com</t>
  </si>
  <si>
    <t>Carrollfort</t>
  </si>
  <si>
    <t>Kristina Nelson</t>
  </si>
  <si>
    <t>David Evans</t>
  </si>
  <si>
    <t>Joseph Edwards</t>
  </si>
  <si>
    <t>jacey.braun@bilearner.com</t>
  </si>
  <si>
    <t>19-08-1976</t>
  </si>
  <si>
    <t>18-03-2023</t>
  </si>
  <si>
    <t>West Hannah</t>
  </si>
  <si>
    <t>Lindsay Rogers</t>
  </si>
  <si>
    <t>Nathan</t>
  </si>
  <si>
    <t>Sean Hall</t>
  </si>
  <si>
    <t>nathan.kline@bilearner.com</t>
  </si>
  <si>
    <t>27-08-1951</t>
  </si>
  <si>
    <t>Banksland</t>
  </si>
  <si>
    <t>Paul Simon</t>
  </si>
  <si>
    <t>Jamie Gardner</t>
  </si>
  <si>
    <t>gabriella.benitez@bilearner.com</t>
  </si>
  <si>
    <t>23-12-1970</t>
  </si>
  <si>
    <t>Port Nancy</t>
  </si>
  <si>
    <t>Natasha Lewis</t>
  </si>
  <si>
    <t>Jeanette</t>
  </si>
  <si>
    <t>Tippett</t>
  </si>
  <si>
    <t>David Stephens</t>
  </si>
  <si>
    <t>jeanette.tippett@bilearner.com</t>
  </si>
  <si>
    <t>North Coleview</t>
  </si>
  <si>
    <t>Anthony Hodges</t>
  </si>
  <si>
    <t>Rose</t>
  </si>
  <si>
    <t>Ivey</t>
  </si>
  <si>
    <t>Abigail Johnson</t>
  </si>
  <si>
    <t>rose.ivey@bilearner.com</t>
  </si>
  <si>
    <t>20-03-1947</t>
  </si>
  <si>
    <t>17-06-2023</t>
  </si>
  <si>
    <t>Danastad</t>
  </si>
  <si>
    <t>Stacy Leonard</t>
  </si>
  <si>
    <t>Kevin Miller</t>
  </si>
  <si>
    <t>Winthrop</t>
  </si>
  <si>
    <t>Mr. Kevin Reid</t>
  </si>
  <si>
    <t>jordan.winthrop@bilearner.com</t>
  </si>
  <si>
    <t>14-11-1960</t>
  </si>
  <si>
    <t>Hamiltonberg</t>
  </si>
  <si>
    <t>Catherine Lewis</t>
  </si>
  <si>
    <t>Shari</t>
  </si>
  <si>
    <t>Ngodup</t>
  </si>
  <si>
    <t>Jorge Taylor</t>
  </si>
  <si>
    <t>shari.ngodup@bilearner.com</t>
  </si>
  <si>
    <t>Diana Benton</t>
  </si>
  <si>
    <t>John</t>
  </si>
  <si>
    <t>Kretschmer</t>
  </si>
  <si>
    <t>Robert Gonzalez</t>
  </si>
  <si>
    <t>john.kretschmer@bilearner.com</t>
  </si>
  <si>
    <t>26-02-1981</t>
  </si>
  <si>
    <t>North Trevor</t>
  </si>
  <si>
    <t>Stephanie Cook</t>
  </si>
  <si>
    <t>Debbie</t>
  </si>
  <si>
    <t>Mangal</t>
  </si>
  <si>
    <t>Kristin Baird</t>
  </si>
  <si>
    <t>debbie.mangal@bilearner.com</t>
  </si>
  <si>
    <t>Olsonmouth</t>
  </si>
  <si>
    <t>Kelly Rogers</t>
  </si>
  <si>
    <t>Yen</t>
  </si>
  <si>
    <t>Johnston</t>
  </si>
  <si>
    <t>Larry Frost</t>
  </si>
  <si>
    <t>yen.johnston@bilearner.com</t>
  </si>
  <si>
    <t>New Melissachester</t>
  </si>
  <si>
    <t>David Dennis</t>
  </si>
  <si>
    <t>Ned</t>
  </si>
  <si>
    <t>James Guzman</t>
  </si>
  <si>
    <t>ned.miller@bilearner.com</t>
  </si>
  <si>
    <t>North Ian</t>
  </si>
  <si>
    <t>Rachel Harris</t>
  </si>
  <si>
    <t>Shana</t>
  </si>
  <si>
    <t>Petingill</t>
  </si>
  <si>
    <t>Lisa Peters</t>
  </si>
  <si>
    <t>shana.petingill@bilearner.com</t>
  </si>
  <si>
    <t>30-03-1977</t>
  </si>
  <si>
    <t>Ryan Flores</t>
  </si>
  <si>
    <t>Catherine</t>
  </si>
  <si>
    <t>Ybarra</t>
  </si>
  <si>
    <t>Amanda Perez</t>
  </si>
  <si>
    <t>catherine.ybarra@bilearner.com</t>
  </si>
  <si>
    <t>Ortegafort</t>
  </si>
  <si>
    <t>Price</t>
  </si>
  <si>
    <t>Tina Griffin</t>
  </si>
  <si>
    <t>ashanti.price@bilearner.com</t>
  </si>
  <si>
    <t>North Russellstad</t>
  </si>
  <si>
    <t>Luis Reynolds</t>
  </si>
  <si>
    <t>Rojas</t>
  </si>
  <si>
    <t>Montgomery</t>
  </si>
  <si>
    <t>Maria Payne</t>
  </si>
  <si>
    <t>ann.montgomery@bilearner.com</t>
  </si>
  <si>
    <t>Deleonborough</t>
  </si>
  <si>
    <t>Misty Miranda</t>
  </si>
  <si>
    <t>Erin</t>
  </si>
  <si>
    <t>Holder</t>
  </si>
  <si>
    <t>Samantha Salas</t>
  </si>
  <si>
    <t>erin.holder@bilearner.com</t>
  </si>
  <si>
    <t>North Vincentstad</t>
  </si>
  <si>
    <t>Kimberly Blankenship</t>
  </si>
  <si>
    <t>Kim</t>
  </si>
  <si>
    <t>North James</t>
  </si>
  <si>
    <t>Kaiden</t>
  </si>
  <si>
    <t>Shania</t>
  </si>
  <si>
    <t>Bennett</t>
  </si>
  <si>
    <t>Michael Reese</t>
  </si>
  <si>
    <t>bennett.bowen@bilearner.com</t>
  </si>
  <si>
    <t>30-11-1948</t>
  </si>
  <si>
    <t>Kevinmouth</t>
  </si>
  <si>
    <t>Karen Brown</t>
  </si>
  <si>
    <t>Gianna</t>
  </si>
  <si>
    <t>Justin Kent</t>
  </si>
  <si>
    <t>gianna.lopez@bilearner.com</t>
  </si>
  <si>
    <t>Lake Lauren</t>
  </si>
  <si>
    <t>Andrea Cervantes</t>
  </si>
  <si>
    <t>Bautista</t>
  </si>
  <si>
    <t>Crystal Barnes</t>
  </si>
  <si>
    <t>aydin.bautista@bilearner.com</t>
  </si>
  <si>
    <t>Port Christiantown</t>
  </si>
  <si>
    <t>Sean Wallace</t>
  </si>
  <si>
    <t>Antoine</t>
  </si>
  <si>
    <t>Schaefer</t>
  </si>
  <si>
    <t>Sarah Stevenson</t>
  </si>
  <si>
    <t>milagros.cobb@bilearner.com</t>
  </si>
  <si>
    <t>19-07-2000</t>
  </si>
  <si>
    <t>Mcfarlandside</t>
  </si>
  <si>
    <t>Mary Baker</t>
  </si>
  <si>
    <t>Doyle</t>
  </si>
  <si>
    <t>26-02-1970</t>
  </si>
  <si>
    <t>Lisa Spencer</t>
  </si>
  <si>
    <t>deven.vincent@bilearner.com</t>
  </si>
  <si>
    <t>Nicholsview</t>
  </si>
  <si>
    <t>Claudia Williams</t>
  </si>
  <si>
    <t>Evangeline</t>
  </si>
  <si>
    <t>Downs</t>
  </si>
  <si>
    <t>Joseph Smith</t>
  </si>
  <si>
    <t>evangeline.downs@bilearner.com</t>
  </si>
  <si>
    <t>19-01-1959</t>
  </si>
  <si>
    <t>New Robertfurt</t>
  </si>
  <si>
    <t>Thomas Moran</t>
  </si>
  <si>
    <t>Madeline</t>
  </si>
  <si>
    <t>Alijah</t>
  </si>
  <si>
    <t>Brandi Ruiz</t>
  </si>
  <si>
    <t>alijah.singh@bilearner.com</t>
  </si>
  <si>
    <t>25-08-1995</t>
  </si>
  <si>
    <t>South Jose</t>
  </si>
  <si>
    <t>Tiffany Adams</t>
  </si>
  <si>
    <t>Ayla</t>
  </si>
  <si>
    <t>Desiree Martinez</t>
  </si>
  <si>
    <t>ayla.roberts@bilearner.com</t>
  </si>
  <si>
    <t>28-12-1986</t>
  </si>
  <si>
    <t>Patriciamouth</t>
  </si>
  <si>
    <t>Diane Alvarado</t>
  </si>
  <si>
    <t>Brent</t>
  </si>
  <si>
    <t>Kimberly Meyer</t>
  </si>
  <si>
    <t>Lucian</t>
  </si>
  <si>
    <t>Mora</t>
  </si>
  <si>
    <t>Brianna Coleman</t>
  </si>
  <si>
    <t>lucian.mora@bilearner.com</t>
  </si>
  <si>
    <t>16-12-1977</t>
  </si>
  <si>
    <t>Lake Tony</t>
  </si>
  <si>
    <t>George Swanson</t>
  </si>
  <si>
    <t>Dangelo</t>
  </si>
  <si>
    <t>Gould</t>
  </si>
  <si>
    <t>Daniel Mason</t>
  </si>
  <si>
    <t>dangelo.gould@bilearner.com</t>
  </si>
  <si>
    <t>24-01-1988</t>
  </si>
  <si>
    <t>Roseberg</t>
  </si>
  <si>
    <t>Brandy Allison</t>
  </si>
  <si>
    <t>Humberto</t>
  </si>
  <si>
    <t>Horn</t>
  </si>
  <si>
    <t>Chavez</t>
  </si>
  <si>
    <t>Holly Lee</t>
  </si>
  <si>
    <t>miranda.chavez@bilearner.com</t>
  </si>
  <si>
    <t>16-03-1982</t>
  </si>
  <si>
    <t>Heather Price</t>
  </si>
  <si>
    <t>Kingview</t>
  </si>
  <si>
    <t>Crawford</t>
  </si>
  <si>
    <t>Connor</t>
  </si>
  <si>
    <t>Felicia Goodwin</t>
  </si>
  <si>
    <t>connor.larsen@bilearner.com</t>
  </si>
  <si>
    <t>16-12-1963</t>
  </si>
  <si>
    <t>Kathleenhaven</t>
  </si>
  <si>
    <t>Angela Perez MD</t>
  </si>
  <si>
    <t>Joseph Riley</t>
  </si>
  <si>
    <t>harley.mccullough@bilearner.com</t>
  </si>
  <si>
    <t>Jenniferville</t>
  </si>
  <si>
    <t>Jennifer Estrada</t>
  </si>
  <si>
    <t>Montoya</t>
  </si>
  <si>
    <t>Alexis Bell</t>
  </si>
  <si>
    <t>lucian.montoya@bilearner.com</t>
  </si>
  <si>
    <t>14-07-1954</t>
  </si>
  <si>
    <t>Merrittstad</t>
  </si>
  <si>
    <t>Johnny Austin</t>
  </si>
  <si>
    <t>Baird</t>
  </si>
  <si>
    <t>Tara</t>
  </si>
  <si>
    <t>Raina</t>
  </si>
  <si>
    <t>Michael Rodriguez</t>
  </si>
  <si>
    <t>raina.vaughan@bilearner.com</t>
  </si>
  <si>
    <t>20-02-1958</t>
  </si>
  <si>
    <t>Whitefurt</t>
  </si>
  <si>
    <t>Thomas Frederick</t>
  </si>
  <si>
    <t>Moses</t>
  </si>
  <si>
    <t>Ryan Cooke</t>
  </si>
  <si>
    <t>javon.moses@bilearner.com</t>
  </si>
  <si>
    <t>South Anthonystad</t>
  </si>
  <si>
    <t>Kamila</t>
  </si>
  <si>
    <t>Rosales</t>
  </si>
  <si>
    <t>Brittany Payne</t>
  </si>
  <si>
    <t>kamila.rosales@bilearner.com</t>
  </si>
  <si>
    <t>31-08-2022</t>
  </si>
  <si>
    <t>Lake Olivia</t>
  </si>
  <si>
    <t>Heather Peters</t>
  </si>
  <si>
    <t>Adam Graves</t>
  </si>
  <si>
    <t>vaughn.kim@bilearner.com</t>
  </si>
  <si>
    <t>29-05-1955</t>
  </si>
  <si>
    <t>Richard Harris</t>
  </si>
  <si>
    <t>Anabel</t>
  </si>
  <si>
    <t>Evans</t>
  </si>
  <si>
    <t>Shane Carr</t>
  </si>
  <si>
    <t>anabel.evans@bilearner.com</t>
  </si>
  <si>
    <t>Crystal Roberts</t>
  </si>
  <si>
    <t>Tammy Gardner</t>
  </si>
  <si>
    <t>dean.winters@bilearner.com</t>
  </si>
  <si>
    <t>22-06-1958</t>
  </si>
  <si>
    <t>Analyst</t>
  </si>
  <si>
    <t>Pamela Rodriguez</t>
  </si>
  <si>
    <t>Sharon Matthews</t>
  </si>
  <si>
    <t>Kinley</t>
  </si>
  <si>
    <t>Connie Elliott</t>
  </si>
  <si>
    <t>kinley.dean@bilearner.com</t>
  </si>
  <si>
    <t>23-12-2022</t>
  </si>
  <si>
    <t>South Johnchester</t>
  </si>
  <si>
    <t>Reginald Shaw</t>
  </si>
  <si>
    <t>Kirby</t>
  </si>
  <si>
    <t>Hughes</t>
  </si>
  <si>
    <t>Timothy Powell</t>
  </si>
  <si>
    <t>alexia.hughes@bilearner.com</t>
  </si>
  <si>
    <t>13-07-1942</t>
  </si>
  <si>
    <t>22-09-2022</t>
  </si>
  <si>
    <t>Lake Kelliton</t>
  </si>
  <si>
    <t>Stephanie Stevens</t>
  </si>
  <si>
    <t>Miles</t>
  </si>
  <si>
    <t>Michelle Webb</t>
  </si>
  <si>
    <t>miles.gill@bilearner.com</t>
  </si>
  <si>
    <t>19-08-1993</t>
  </si>
  <si>
    <t>Lake Veronica</t>
  </si>
  <si>
    <t>Sherry Cortez</t>
  </si>
  <si>
    <t>Kaden</t>
  </si>
  <si>
    <t>Jared Walsh</t>
  </si>
  <si>
    <t>kaden.woodard@bilearner.com</t>
  </si>
  <si>
    <t>Shelbyside</t>
  </si>
  <si>
    <t>Jennifer Rivera</t>
  </si>
  <si>
    <t>frida.wilkins@bilearner.com</t>
  </si>
  <si>
    <t>Reyesview</t>
  </si>
  <si>
    <t>Leonard Miller</t>
  </si>
  <si>
    <t>Kamron</t>
  </si>
  <si>
    <t>Susan Burns</t>
  </si>
  <si>
    <t>kamron.doyle@bilearner.com</t>
  </si>
  <si>
    <t>21-09-1953</t>
  </si>
  <si>
    <t>22-11-2022</t>
  </si>
  <si>
    <t>North Ryan</t>
  </si>
  <si>
    <t>Glenn Jensen</t>
  </si>
  <si>
    <t>Ignacio</t>
  </si>
  <si>
    <t>Wiley</t>
  </si>
  <si>
    <t>Jacob Smith</t>
  </si>
  <si>
    <t>ignacio.wiley@bilearner.com</t>
  </si>
  <si>
    <t>15-10-1961</t>
  </si>
  <si>
    <t>Melissabury</t>
  </si>
  <si>
    <t>Jason Gibson</t>
  </si>
  <si>
    <t>Mahoney</t>
  </si>
  <si>
    <t>Dennis Yates</t>
  </si>
  <si>
    <t>krystal.atkinson@bilearner.com</t>
  </si>
  <si>
    <t>16-12-1971</t>
  </si>
  <si>
    <t>John Daniel</t>
  </si>
  <si>
    <t>Soren</t>
  </si>
  <si>
    <t>Tracy Phillips</t>
  </si>
  <si>
    <t>frida.salazar@bilearner.com</t>
  </si>
  <si>
    <t>28-08-1971</t>
  </si>
  <si>
    <t>West Yvette</t>
  </si>
  <si>
    <t>Christine Reed</t>
  </si>
  <si>
    <t>Annie</t>
  </si>
  <si>
    <t>Barry Martinez</t>
  </si>
  <si>
    <t>annie.peters@bilearner.com</t>
  </si>
  <si>
    <t>20-02-1963</t>
  </si>
  <si>
    <t>Boydfurt</t>
  </si>
  <si>
    <t>Felicia Hart</t>
  </si>
  <si>
    <t>Mercado</t>
  </si>
  <si>
    <t>Zoey</t>
  </si>
  <si>
    <t>Bradley</t>
  </si>
  <si>
    <t>Juliana</t>
  </si>
  <si>
    <t>Schroeder</t>
  </si>
  <si>
    <t>juliana.schroeder@bilearner.com</t>
  </si>
  <si>
    <t>30-12-2022</t>
  </si>
  <si>
    <t>Izabella</t>
  </si>
  <si>
    <t>Barron</t>
  </si>
  <si>
    <t>Sarah Fisher</t>
  </si>
  <si>
    <t>izabella.barron@bilearner.com</t>
  </si>
  <si>
    <t>North Anthony</t>
  </si>
  <si>
    <t>Jose Bell</t>
  </si>
  <si>
    <t>Cody</t>
  </si>
  <si>
    <t>Crystal Smith</t>
  </si>
  <si>
    <t>cody.beard@bilearner.com</t>
  </si>
  <si>
    <t>24-03-1944</t>
  </si>
  <si>
    <t>Lake Jacobborough</t>
  </si>
  <si>
    <t>John Garza</t>
  </si>
  <si>
    <t>Abigayle</t>
  </si>
  <si>
    <t>Lori Lopez DVM</t>
  </si>
  <si>
    <t>abigayle.mccann@bilearner.com</t>
  </si>
  <si>
    <t>27-04-1975</t>
  </si>
  <si>
    <t>Port Josephmouth</t>
  </si>
  <si>
    <t>Pamela Fuentes</t>
  </si>
  <si>
    <t>Mary Higgins</t>
  </si>
  <si>
    <t>jaqueline.gallagher@bilearner.com</t>
  </si>
  <si>
    <t>Valenzuelaland</t>
  </si>
  <si>
    <t>Kelly Bruce</t>
  </si>
  <si>
    <t>Abagail</t>
  </si>
  <si>
    <t>Austin Salas</t>
  </si>
  <si>
    <t>abagail.banks@bilearner.com</t>
  </si>
  <si>
    <t>15-12-1986</t>
  </si>
  <si>
    <t>Garciabury</t>
  </si>
  <si>
    <t>Lindsey Maldonado</t>
  </si>
  <si>
    <t>Marissa Clarke</t>
  </si>
  <si>
    <t>nickolas.guzman@bilearner.com</t>
  </si>
  <si>
    <t>21-04-1985</t>
  </si>
  <si>
    <t>Business Development</t>
  </si>
  <si>
    <t>Martinmouth</t>
  </si>
  <si>
    <t>Ashley Carter</t>
  </si>
  <si>
    <t>Guillermo</t>
  </si>
  <si>
    <t>Cindy Lopez</t>
  </si>
  <si>
    <t>guillermo.rose@bilearner.com</t>
  </si>
  <si>
    <t>23-08-1971</t>
  </si>
  <si>
    <t>Veronicabury</t>
  </si>
  <si>
    <t>Ivan Patton</t>
  </si>
  <si>
    <t>Jessicaside</t>
  </si>
  <si>
    <t>Hayden</t>
  </si>
  <si>
    <t>Richmond</t>
  </si>
  <si>
    <t>hayden.richmond@bilearner.com</t>
  </si>
  <si>
    <t>18-06-1972</t>
  </si>
  <si>
    <t>Riceland</t>
  </si>
  <si>
    <t>Oscar Briggs</t>
  </si>
  <si>
    <t>Mathis</t>
  </si>
  <si>
    <t>Alice</t>
  </si>
  <si>
    <t>Jonathon</t>
  </si>
  <si>
    <t>Melissa Morse</t>
  </si>
  <si>
    <t>jonathon.thompson@bilearner.com</t>
  </si>
  <si>
    <t>William Nguyen</t>
  </si>
  <si>
    <t>Kendal</t>
  </si>
  <si>
    <t>Maria Huber</t>
  </si>
  <si>
    <t>kendal.abbott@bilearner.com</t>
  </si>
  <si>
    <t>29-06-1982</t>
  </si>
  <si>
    <t>Joseph Hayden</t>
  </si>
  <si>
    <t>Hall</t>
  </si>
  <si>
    <t>Deborah Clark</t>
  </si>
  <si>
    <t>leyla.davila@bilearner.com</t>
  </si>
  <si>
    <t>Parkerland</t>
  </si>
  <si>
    <t>Nicholas Wallace</t>
  </si>
  <si>
    <t>Kolten</t>
  </si>
  <si>
    <t>Calhoun</t>
  </si>
  <si>
    <t>Tonya Lewis</t>
  </si>
  <si>
    <t>kolten.calhoun@bilearner.com</t>
  </si>
  <si>
    <t>26-11-1975</t>
  </si>
  <si>
    <t>South Kevin</t>
  </si>
  <si>
    <t>Tanya Marshall</t>
  </si>
  <si>
    <t>Camille</t>
  </si>
  <si>
    <t>Albert Wilson</t>
  </si>
  <si>
    <t>camille.livingston@bilearner.com</t>
  </si>
  <si>
    <t>17-04-1971</t>
  </si>
  <si>
    <t>Brookefort</t>
  </si>
  <si>
    <t>William Rodriguez</t>
  </si>
  <si>
    <t>Timothy Anthony</t>
  </si>
  <si>
    <t>lilianna.colon@bilearner.com</t>
  </si>
  <si>
    <t>Rachelmouth</t>
  </si>
  <si>
    <t>Thomas Johnson</t>
  </si>
  <si>
    <t>Jackie Poole</t>
  </si>
  <si>
    <t>chaim.patrick@bilearner.com</t>
  </si>
  <si>
    <t>15-04-1990</t>
  </si>
  <si>
    <t>Thomasmouth</t>
  </si>
  <si>
    <t>Richard Warner</t>
  </si>
  <si>
    <t>Amara</t>
  </si>
  <si>
    <t>Castillo</t>
  </si>
  <si>
    <t>Eaton</t>
  </si>
  <si>
    <t>Amber Gutierrez</t>
  </si>
  <si>
    <t>joel.eaton@bilearner.com</t>
  </si>
  <si>
    <t>30-05-1971</t>
  </si>
  <si>
    <t>20-09-2022</t>
  </si>
  <si>
    <t>South Veronica</t>
  </si>
  <si>
    <t>Amanda Mcbride</t>
  </si>
  <si>
    <t>Leach</t>
  </si>
  <si>
    <t>Ashley Padilla</t>
  </si>
  <si>
    <t>nehemiah.leach@bilearner.com</t>
  </si>
  <si>
    <t>14-04-1947</t>
  </si>
  <si>
    <t>Davisview</t>
  </si>
  <si>
    <t>Sarah Smith</t>
  </si>
  <si>
    <t>Tristen</t>
  </si>
  <si>
    <t>Timothy Robbins</t>
  </si>
  <si>
    <t>tristen.reed@bilearner.com</t>
  </si>
  <si>
    <t>13-03-1980</t>
  </si>
  <si>
    <t>Stacyton</t>
  </si>
  <si>
    <t>Cristina Shields</t>
  </si>
  <si>
    <t>Braedon</t>
  </si>
  <si>
    <t>Tiana</t>
  </si>
  <si>
    <t>Paula Flynn</t>
  </si>
  <si>
    <t>tiana.perry@bilearner.com</t>
  </si>
  <si>
    <t>North Andrewport</t>
  </si>
  <si>
    <t>Anna Brooks</t>
  </si>
  <si>
    <t>Kendra Huerta</t>
  </si>
  <si>
    <t>rene.pena@bilearner.com</t>
  </si>
  <si>
    <t>Brianshire</t>
  </si>
  <si>
    <t>Scott Griffin</t>
  </si>
  <si>
    <t>Angelo</t>
  </si>
  <si>
    <t>Larry Miller</t>
  </si>
  <si>
    <t>angelo.fox@bilearner.com</t>
  </si>
  <si>
    <t>21-08-1990</t>
  </si>
  <si>
    <t>Allenside</t>
  </si>
  <si>
    <t>Kristen Mills</t>
  </si>
  <si>
    <t>Ernesto</t>
  </si>
  <si>
    <t>Madden</t>
  </si>
  <si>
    <t>Amari</t>
  </si>
  <si>
    <t>Lilly</t>
  </si>
  <si>
    <t>Turner</t>
  </si>
  <si>
    <t>Heather Tucker</t>
  </si>
  <si>
    <t>Luke Bright</t>
  </si>
  <si>
    <t>aimee.santana@bilearner.com</t>
  </si>
  <si>
    <t>Brentberg</t>
  </si>
  <si>
    <t>Sierra Mooney</t>
  </si>
  <si>
    <t>Raegan</t>
  </si>
  <si>
    <t>Stanton</t>
  </si>
  <si>
    <t>Valery</t>
  </si>
  <si>
    <t>valery.holder@bilearner.com</t>
  </si>
  <si>
    <t>16-07-1961</t>
  </si>
  <si>
    <t>Port Codyshire</t>
  </si>
  <si>
    <t>Tracie Hicks</t>
  </si>
  <si>
    <t>Skye</t>
  </si>
  <si>
    <t>Cochran</t>
  </si>
  <si>
    <t>Jenna Martin</t>
  </si>
  <si>
    <t>skye.cochran@bilearner.com</t>
  </si>
  <si>
    <t>18-05-1994</t>
  </si>
  <si>
    <t>20-06-2023</t>
  </si>
  <si>
    <t>Burkeport</t>
  </si>
  <si>
    <t>Kelly Bennett</t>
  </si>
  <si>
    <t>Lam</t>
  </si>
  <si>
    <t>madden.lam@bilearner.com</t>
  </si>
  <si>
    <t>13-08-1952</t>
  </si>
  <si>
    <t>East Guyview</t>
  </si>
  <si>
    <t>Stephanie Rogers</t>
  </si>
  <si>
    <t>Nicole</t>
  </si>
  <si>
    <t>Charles Massey</t>
  </si>
  <si>
    <t>nicole.stone@bilearner.com</t>
  </si>
  <si>
    <t>25-12-1993</t>
  </si>
  <si>
    <t>North Patricia</t>
  </si>
  <si>
    <t>Regina Brown</t>
  </si>
  <si>
    <t>Brice</t>
  </si>
  <si>
    <t>Sage</t>
  </si>
  <si>
    <t>Peck</t>
  </si>
  <si>
    <t>David Bullock</t>
  </si>
  <si>
    <t>kyle.peck@bilearner.com</t>
  </si>
  <si>
    <t>15-08-1961</t>
  </si>
  <si>
    <t>Sarahville</t>
  </si>
  <si>
    <t>Sarah Blake</t>
  </si>
  <si>
    <t>Zaniyah</t>
  </si>
  <si>
    <t>Roman</t>
  </si>
  <si>
    <t>Matthew Mcdaniel</t>
  </si>
  <si>
    <t>zaniyah.roman@bilearner.com</t>
  </si>
  <si>
    <t>16-09-1976</t>
  </si>
  <si>
    <t>Kimberlyshire</t>
  </si>
  <si>
    <t>Todd Medina</t>
  </si>
  <si>
    <t>Katie</t>
  </si>
  <si>
    <t>Gutierrez</t>
  </si>
  <si>
    <t>Cory Edwards</t>
  </si>
  <si>
    <t>katie.gutierrez@bilearner.com</t>
  </si>
  <si>
    <t>Hendersonbury</t>
  </si>
  <si>
    <t>Michael Brown</t>
  </si>
  <si>
    <t>Zackery</t>
  </si>
  <si>
    <t>Sutton</t>
  </si>
  <si>
    <t>Dustin Alvarado</t>
  </si>
  <si>
    <t>zackery.sutton@bilearner.com</t>
  </si>
  <si>
    <t>13-07-1951</t>
  </si>
  <si>
    <t>North Taraview</t>
  </si>
  <si>
    <t>Donald Wong</t>
  </si>
  <si>
    <t>Ponce</t>
  </si>
  <si>
    <t>19-12-2022</t>
  </si>
  <si>
    <t>Titus</t>
  </si>
  <si>
    <t>Day</t>
  </si>
  <si>
    <t>Melissa Rodriguez</t>
  </si>
  <si>
    <t>titus.day@bilearner.com</t>
  </si>
  <si>
    <t>Nicholasfurt</t>
  </si>
  <si>
    <t>Eric Bullock</t>
  </si>
  <si>
    <t>Braden</t>
  </si>
  <si>
    <t>Jodi Scott</t>
  </si>
  <si>
    <t>braden.ballard@bilearner.com</t>
  </si>
  <si>
    <t>East Kimberly</t>
  </si>
  <si>
    <t>Katherine Wilson</t>
  </si>
  <si>
    <t>Tyler Jackson</t>
  </si>
  <si>
    <t>aron.graham@bilearner.com</t>
  </si>
  <si>
    <t>Careyberg</t>
  </si>
  <si>
    <t>Allen Spencer</t>
  </si>
  <si>
    <t>Kailee</t>
  </si>
  <si>
    <t>Thomas Garner</t>
  </si>
  <si>
    <t>kailee.harmon@bilearner.com</t>
  </si>
  <si>
    <t>Thompsonmouth</t>
  </si>
  <si>
    <t>Alexis Ryan</t>
  </si>
  <si>
    <t>Kaufman</t>
  </si>
  <si>
    <t>Anne Weaver</t>
  </si>
  <si>
    <t>alice.kaufman@bilearner.com</t>
  </si>
  <si>
    <t>26-11-1960</t>
  </si>
  <si>
    <t>Grantton</t>
  </si>
  <si>
    <t>Laura Harper</t>
  </si>
  <si>
    <t>Todd Cooper</t>
  </si>
  <si>
    <t>cesar.house@bilearner.com</t>
  </si>
  <si>
    <t>Mannton</t>
  </si>
  <si>
    <t>Larry Johnson</t>
  </si>
  <si>
    <t>Lynn</t>
  </si>
  <si>
    <t>Kathryn Drake</t>
  </si>
  <si>
    <t>guillermo.lynn@bilearner.com</t>
  </si>
  <si>
    <t>23-09-1960</t>
  </si>
  <si>
    <t>New Taylorhaven</t>
  </si>
  <si>
    <t>Heather Jones</t>
  </si>
  <si>
    <t>Myles</t>
  </si>
  <si>
    <t>April Mcdonald</t>
  </si>
  <si>
    <t>myles.hart@bilearner.com</t>
  </si>
  <si>
    <t>24-12-1962</t>
  </si>
  <si>
    <t>East Matthew</t>
  </si>
  <si>
    <t>Mrs. Jordan Lee</t>
  </si>
  <si>
    <t>Taylor Harris</t>
  </si>
  <si>
    <t>deborah.kline@bilearner.com</t>
  </si>
  <si>
    <t>29-11-1978</t>
  </si>
  <si>
    <t>Nicoleborough</t>
  </si>
  <si>
    <t>Debra Bailey</t>
  </si>
  <si>
    <t>Debra Freeman</t>
  </si>
  <si>
    <t>mariana.copeland@bilearner.com</t>
  </si>
  <si>
    <t>West Chelseastad</t>
  </si>
  <si>
    <t>Christopher Davidson</t>
  </si>
  <si>
    <t>Nick</t>
  </si>
  <si>
    <t>Chance</t>
  </si>
  <si>
    <t>Julie Porter</t>
  </si>
  <si>
    <t>chance.warner@bilearner.com</t>
  </si>
  <si>
    <t>Adammouth</t>
  </si>
  <si>
    <t>Douglas Greer</t>
  </si>
  <si>
    <t>Diego</t>
  </si>
  <si>
    <t>Hays</t>
  </si>
  <si>
    <t>Stacy Hall</t>
  </si>
  <si>
    <t>diego.hays@bilearner.com</t>
  </si>
  <si>
    <t>23-11-1989</t>
  </si>
  <si>
    <t>South Andrew</t>
  </si>
  <si>
    <t>Timothy Wood</t>
  </si>
  <si>
    <t>Adams</t>
  </si>
  <si>
    <t>Amanda Patterson</t>
  </si>
  <si>
    <t>gabriel.adams@bilearner.com</t>
  </si>
  <si>
    <t>19-07-1942</t>
  </si>
  <si>
    <t>Torresbury</t>
  </si>
  <si>
    <t>Lisa Harris</t>
  </si>
  <si>
    <t>Mcdowell</t>
  </si>
  <si>
    <t>Bill Horn</t>
  </si>
  <si>
    <t>rohan.mcdowell@bilearner.com</t>
  </si>
  <si>
    <t>20-09-1945</t>
  </si>
  <si>
    <t>Jessicaview</t>
  </si>
  <si>
    <t>Patricia Daugherty</t>
  </si>
  <si>
    <t>Cfo</t>
  </si>
  <si>
    <t>Lilliana</t>
  </si>
  <si>
    <t>Randolph</t>
  </si>
  <si>
    <t>Robin Valdez</t>
  </si>
  <si>
    <t>lilliana.randolph@bilearner.com</t>
  </si>
  <si>
    <t>20-08-1980</t>
  </si>
  <si>
    <t>Lake Susanmouth</t>
  </si>
  <si>
    <t>Brandon Booker</t>
  </si>
  <si>
    <t>Presley</t>
  </si>
  <si>
    <t>Gerardo</t>
  </si>
  <si>
    <t>Sampson</t>
  </si>
  <si>
    <t>Alicia Orr</t>
  </si>
  <si>
    <t>gerardo.sampson@bilearner.com</t>
  </si>
  <si>
    <t>24-07-1950</t>
  </si>
  <si>
    <t>Port Kellyside</t>
  </si>
  <si>
    <t>Lindsay Allison</t>
  </si>
  <si>
    <t>Edward Merritt II</t>
  </si>
  <si>
    <t>miguel.kim@bilearner.com</t>
  </si>
  <si>
    <t>Nicole Thompson</t>
  </si>
  <si>
    <t>Muhammad</t>
  </si>
  <si>
    <t>Katherine Morris</t>
  </si>
  <si>
    <t>muhammad.mcpherson@bilearner.com</t>
  </si>
  <si>
    <t>East Ronniehaven</t>
  </si>
  <si>
    <t>Blake Miller</t>
  </si>
  <si>
    <t>Jensen</t>
  </si>
  <si>
    <t>Alessandro</t>
  </si>
  <si>
    <t>Harris</t>
  </si>
  <si>
    <t>Dr. Ray Austin</t>
  </si>
  <si>
    <t>alessandro.harris@bilearner.com</t>
  </si>
  <si>
    <t>Kellybury</t>
  </si>
  <si>
    <t>Lauren Rogers PhD</t>
  </si>
  <si>
    <t>Mcintyre</t>
  </si>
  <si>
    <t>Monica Hubbard</t>
  </si>
  <si>
    <t>travis.morgan@bilearner.com</t>
  </si>
  <si>
    <t>Port Ronnie</t>
  </si>
  <si>
    <t>Robert Jones</t>
  </si>
  <si>
    <t>Kamden</t>
  </si>
  <si>
    <t>Carla Francis</t>
  </si>
  <si>
    <t>kamden.ochoa@bilearner.com</t>
  </si>
  <si>
    <t>20-10-1957</t>
  </si>
  <si>
    <t>Port Linda</t>
  </si>
  <si>
    <t>Karen Gonzalez</t>
  </si>
  <si>
    <t>charlee.wiggins@bilearner.com</t>
  </si>
  <si>
    <t>15-08-1981</t>
  </si>
  <si>
    <t>Leblancville</t>
  </si>
  <si>
    <t>Donald Rogers</t>
  </si>
  <si>
    <t>Natalia</t>
  </si>
  <si>
    <t>Jennifer Mendez</t>
  </si>
  <si>
    <t>chris.johnson@bilearner.com</t>
  </si>
  <si>
    <t>15-08-1958</t>
  </si>
  <si>
    <t>Franklinstad</t>
  </si>
  <si>
    <t>Misty Burns</t>
  </si>
  <si>
    <t>Lynn Lewis</t>
  </si>
  <si>
    <t>john.bentley@bilearner.com</t>
  </si>
  <si>
    <t>23-02-1998</t>
  </si>
  <si>
    <t>Lake Charles</t>
  </si>
  <si>
    <t>Richard Owen</t>
  </si>
  <si>
    <t>Francisco Henry</t>
  </si>
  <si>
    <t>myla.mcintyre@bilearner.com</t>
  </si>
  <si>
    <t>New Jenniferburgh</t>
  </si>
  <si>
    <t>Daniel Barnes</t>
  </si>
  <si>
    <t>Demarcus</t>
  </si>
  <si>
    <t>Marie Cruz</t>
  </si>
  <si>
    <t>demarcus.ware@bilearner.com</t>
  </si>
  <si>
    <t>Shawnport</t>
  </si>
  <si>
    <t>Alexandra Lin</t>
  </si>
  <si>
    <t>Daniels</t>
  </si>
  <si>
    <t>Odin</t>
  </si>
  <si>
    <t>Christopher Sullivan</t>
  </si>
  <si>
    <t>odin.heath@bilearner.com</t>
  </si>
  <si>
    <t>New Shannontown</t>
  </si>
  <si>
    <t>Anthony King</t>
  </si>
  <si>
    <t>Elizabeth Klein MD</t>
  </si>
  <si>
    <t>bryanna.mahoney@bilearner.com</t>
  </si>
  <si>
    <t>Munozborough</t>
  </si>
  <si>
    <t>Reginald Turner</t>
  </si>
  <si>
    <t>Izaiah</t>
  </si>
  <si>
    <t>Mark Marks</t>
  </si>
  <si>
    <t>izaiah.quinn@bilearner.com</t>
  </si>
  <si>
    <t>20-10-1956</t>
  </si>
  <si>
    <t>Beckerside</t>
  </si>
  <si>
    <t>Shane Weaver</t>
  </si>
  <si>
    <t>Allison</t>
  </si>
  <si>
    <t>John Hopkins</t>
  </si>
  <si>
    <t>ramon.watson@bilearner.com</t>
  </si>
  <si>
    <t>26-11-1953</t>
  </si>
  <si>
    <t>Emily Fisher</t>
  </si>
  <si>
    <t>Wendy Williamson</t>
  </si>
  <si>
    <t>raegan.spence@bilearner.com</t>
  </si>
  <si>
    <t>28-01-1986</t>
  </si>
  <si>
    <t>Francisco Hines</t>
  </si>
  <si>
    <t>Jacoby</t>
  </si>
  <si>
    <t>Glenda Wilson</t>
  </si>
  <si>
    <t>jacoby.singleton@bilearner.com</t>
  </si>
  <si>
    <t>25-01-1962</t>
  </si>
  <si>
    <t>North Debra</t>
  </si>
  <si>
    <t>Laura Jones</t>
  </si>
  <si>
    <t>Yates</t>
  </si>
  <si>
    <t>Bailey Richards</t>
  </si>
  <si>
    <t>kara.yates@bilearner.com</t>
  </si>
  <si>
    <t>28-05-1993</t>
  </si>
  <si>
    <t>Lake Brentbury</t>
  </si>
  <si>
    <t>Brad King</t>
  </si>
  <si>
    <t>Beau</t>
  </si>
  <si>
    <t>Taylor Cruz</t>
  </si>
  <si>
    <t>beau.barron@bilearner.com</t>
  </si>
  <si>
    <t>Lake Charlesberg</t>
  </si>
  <si>
    <t>Justin Rivera</t>
  </si>
  <si>
    <t>16-01-1960</t>
  </si>
  <si>
    <t>Roberson</t>
  </si>
  <si>
    <t>16-06-1977</t>
  </si>
  <si>
    <t>Micheal</t>
  </si>
  <si>
    <t>Tammie Brown</t>
  </si>
  <si>
    <t>micheal.drake@bilearner.com</t>
  </si>
  <si>
    <t>Port Courtneymouth</t>
  </si>
  <si>
    <t>Willie Roth</t>
  </si>
  <si>
    <t>Robert</t>
  </si>
  <si>
    <t>Hubert</t>
  </si>
  <si>
    <t>BI Developer</t>
  </si>
  <si>
    <t>Alicia Mendoza</t>
  </si>
  <si>
    <t>robert.hubert@bilearner.com</t>
  </si>
  <si>
    <t>Pattersonmouth</t>
  </si>
  <si>
    <t>Scott Calhoun</t>
  </si>
  <si>
    <t>Matthew</t>
  </si>
  <si>
    <t>Westinghouse</t>
  </si>
  <si>
    <t>Cynthia Goodwin</t>
  </si>
  <si>
    <t>matthew.westinghouse@bilearner.com</t>
  </si>
  <si>
    <t>21-01-1942</t>
  </si>
  <si>
    <t>Port Jonathanburgh</t>
  </si>
  <si>
    <t>Jason Martinez</t>
  </si>
  <si>
    <t>David Beard</t>
  </si>
  <si>
    <t>jason.smith@bilearner.com</t>
  </si>
  <si>
    <t>17-06-2001</t>
  </si>
  <si>
    <t>18-12-2022</t>
  </si>
  <si>
    <t>Lloydfurt</t>
  </si>
  <si>
    <t>Matthew Nelson</t>
  </si>
  <si>
    <t>Wang</t>
  </si>
  <si>
    <t>Maria Rivera</t>
  </si>
  <si>
    <t>charlie.wang@bilearner.com</t>
  </si>
  <si>
    <t>22-10-1996</t>
  </si>
  <si>
    <t>Katherineland</t>
  </si>
  <si>
    <t>Brittney Chapman</t>
  </si>
  <si>
    <t>Roper</t>
  </si>
  <si>
    <t>William Green</t>
  </si>
  <si>
    <t>katie.roper@bilearner.com</t>
  </si>
  <si>
    <t>Austinville</t>
  </si>
  <si>
    <t>Ryan Morris</t>
  </si>
  <si>
    <t>Binh</t>
  </si>
  <si>
    <t>Walter Thompson</t>
  </si>
  <si>
    <t>binh.le@bilearner.com</t>
  </si>
  <si>
    <t>Port Nicholasburgh</t>
  </si>
  <si>
    <t>Kimberly Owens</t>
  </si>
  <si>
    <t>Robert Crawford</t>
  </si>
  <si>
    <t>lucia.peterson@bilearner.com</t>
  </si>
  <si>
    <t>East Kevinstad</t>
  </si>
  <si>
    <t>Jason Moore</t>
  </si>
  <si>
    <t>Nola</t>
  </si>
  <si>
    <t>David Wu</t>
  </si>
  <si>
    <t>nola.moss@bilearner.com</t>
  </si>
  <si>
    <t>South Matthew</t>
  </si>
  <si>
    <t>Ann Wright</t>
  </si>
  <si>
    <t>chance.braun@bilearner.com</t>
  </si>
  <si>
    <t>24-10-1986</t>
  </si>
  <si>
    <t>Larryshire</t>
  </si>
  <si>
    <t>Marissa Mcintyre</t>
  </si>
  <si>
    <t>Alma</t>
  </si>
  <si>
    <t>Miley</t>
  </si>
  <si>
    <t>Sandra Gardner</t>
  </si>
  <si>
    <t>miley.french@bilearner.com</t>
  </si>
  <si>
    <t>East Allison</t>
  </si>
  <si>
    <t>Daniel Benitez</t>
  </si>
  <si>
    <t>Levine</t>
  </si>
  <si>
    <t>Bethany Jackson</t>
  </si>
  <si>
    <t>kole.levine@bilearner.com</t>
  </si>
  <si>
    <t>22-07-1974</t>
  </si>
  <si>
    <t>Donnaport</t>
  </si>
  <si>
    <t>Amber Waters</t>
  </si>
  <si>
    <t>Azul</t>
  </si>
  <si>
    <t>Alexandra Harvey</t>
  </si>
  <si>
    <t>azul.watkins@bilearner.com</t>
  </si>
  <si>
    <t>26-09-1988</t>
  </si>
  <si>
    <t>Port Mark</t>
  </si>
  <si>
    <t>Christina Moore</t>
  </si>
  <si>
    <t>Landen</t>
  </si>
  <si>
    <t>Sales Manager</t>
  </si>
  <si>
    <t>Donna Gomez</t>
  </si>
  <si>
    <t>landen.blanchard@bilearner.com</t>
  </si>
  <si>
    <t>South Sarah</t>
  </si>
  <si>
    <t>Matthew Benson</t>
  </si>
  <si>
    <t>Leroy</t>
  </si>
  <si>
    <t>Norman</t>
  </si>
  <si>
    <t>Mr. Keith Smith DVM</t>
  </si>
  <si>
    <t>leroy.norman@bilearner.com</t>
  </si>
  <si>
    <t>18-01-1986</t>
  </si>
  <si>
    <t>Onealshire</t>
  </si>
  <si>
    <t>Daniel Taylor</t>
  </si>
  <si>
    <t>Nikhil</t>
  </si>
  <si>
    <t>Miss Andrea Robertson</t>
  </si>
  <si>
    <t>nikhil.pineda@bilearner.com</t>
  </si>
  <si>
    <t>20-07-1994</t>
  </si>
  <si>
    <t>Theodore Torres</t>
  </si>
  <si>
    <t>Robert Ford</t>
  </si>
  <si>
    <t>kadence.simon@bilearner.com</t>
  </si>
  <si>
    <t>West Tonyfurt</t>
  </si>
  <si>
    <t>James Wagner</t>
  </si>
  <si>
    <t>Elliot</t>
  </si>
  <si>
    <t>Phillips</t>
  </si>
  <si>
    <t>Christopher Meyer</t>
  </si>
  <si>
    <t>elliot.phillips@bilearner.com</t>
  </si>
  <si>
    <t>30-08-1961</t>
  </si>
  <si>
    <t>Port Heather</t>
  </si>
  <si>
    <t>Jennifer Bell</t>
  </si>
  <si>
    <t>Daniel Cooke</t>
  </si>
  <si>
    <t>taniya.daniels@bilearner.com</t>
  </si>
  <si>
    <t>Tylermouth</t>
  </si>
  <si>
    <t>Bradley Warner</t>
  </si>
  <si>
    <t>Jennifer Davies</t>
  </si>
  <si>
    <t>julia.jimenez@bilearner.com</t>
  </si>
  <si>
    <t>23-09-1946</t>
  </si>
  <si>
    <t>Lake Andrea</t>
  </si>
  <si>
    <t>Joseph Steele</t>
  </si>
  <si>
    <t>Christopher King</t>
  </si>
  <si>
    <t>kamden.paul@bilearner.com</t>
  </si>
  <si>
    <t>19-05-1981</t>
  </si>
  <si>
    <t>Farleychester</t>
  </si>
  <si>
    <t>Linda Strong</t>
  </si>
  <si>
    <t>Octavio</t>
  </si>
  <si>
    <t>Jasmine Mclaughlin</t>
  </si>
  <si>
    <t>octavio.hicks@bilearner.com</t>
  </si>
  <si>
    <t>East Victoria</t>
  </si>
  <si>
    <t>Lindsay Parker</t>
  </si>
  <si>
    <t>Jaidyn</t>
  </si>
  <si>
    <t>Jennifer Briggs</t>
  </si>
  <si>
    <t>jaidyn.malone@bilearner.com</t>
  </si>
  <si>
    <t>19-12-1975</t>
  </si>
  <si>
    <t>New Jeffrey</t>
  </si>
  <si>
    <t>Nicole Horn</t>
  </si>
  <si>
    <t>Cora</t>
  </si>
  <si>
    <t>Carol Morales</t>
  </si>
  <si>
    <t>cora.perez@bilearner.com</t>
  </si>
  <si>
    <t>17-06-1987</t>
  </si>
  <si>
    <t>North Robertville</t>
  </si>
  <si>
    <t>Joseph Hill</t>
  </si>
  <si>
    <t>Isis</t>
  </si>
  <si>
    <t>Johnny Parker</t>
  </si>
  <si>
    <t>isis.ayala@bilearner.com</t>
  </si>
  <si>
    <t>Lancemouth</t>
  </si>
  <si>
    <t>Melissa Wood</t>
  </si>
  <si>
    <t>Julie</t>
  </si>
  <si>
    <t>Harrington</t>
  </si>
  <si>
    <t>Courtney Chang</t>
  </si>
  <si>
    <t>julie.harrington@bilearner.com</t>
  </si>
  <si>
    <t>27-02-1946</t>
  </si>
  <si>
    <t>Robertfort</t>
  </si>
  <si>
    <t>Angela Lewis</t>
  </si>
  <si>
    <t>Wood</t>
  </si>
  <si>
    <t>Patricia Moore</t>
  </si>
  <si>
    <t>amara.wood@bilearner.com</t>
  </si>
  <si>
    <t>23-01-1993</t>
  </si>
  <si>
    <t>Danieltown</t>
  </si>
  <si>
    <t>Leslie Howell</t>
  </si>
  <si>
    <t>Tiffany Cantrell</t>
  </si>
  <si>
    <t>nevaeh.ponce@bilearner.com</t>
  </si>
  <si>
    <t>Pageport</t>
  </si>
  <si>
    <t>John Watson</t>
  </si>
  <si>
    <t>Greta</t>
  </si>
  <si>
    <t>Alyssa Gutierrez</t>
  </si>
  <si>
    <t>greta.fields@bilearner.com</t>
  </si>
  <si>
    <t>Jasonport</t>
  </si>
  <si>
    <t>Tammy Gaines</t>
  </si>
  <si>
    <t>Raymond Walsh</t>
  </si>
  <si>
    <t>zackery.hess@bilearner.com</t>
  </si>
  <si>
    <t>19-12-1999</t>
  </si>
  <si>
    <t>Michaelshire</t>
  </si>
  <si>
    <t>George Morris</t>
  </si>
  <si>
    <t>Jessica Morgan</t>
  </si>
  <si>
    <t>Frank</t>
  </si>
  <si>
    <t>Joaquin</t>
  </si>
  <si>
    <t>Hahn</t>
  </si>
  <si>
    <t>Keith Fleming</t>
  </si>
  <si>
    <t>joaquin.hahn@bilearner.com</t>
  </si>
  <si>
    <t>30-06-1977</t>
  </si>
  <si>
    <t>Briggsport</t>
  </si>
  <si>
    <t>Christine Rollins</t>
  </si>
  <si>
    <t>Whitney Miller</t>
  </si>
  <si>
    <t>drake.nicholson@bilearner.com</t>
  </si>
  <si>
    <t>Lake Angela</t>
  </si>
  <si>
    <t>Paula Choi</t>
  </si>
  <si>
    <t>Wong</t>
  </si>
  <si>
    <t>Fatima</t>
  </si>
  <si>
    <t>Mrs. Jennifer Hughes</t>
  </si>
  <si>
    <t>fatima.pennington@bilearner.com</t>
  </si>
  <si>
    <t>30-01-1961</t>
  </si>
  <si>
    <t>New Elizabeth</t>
  </si>
  <si>
    <t>Dustin Alexander</t>
  </si>
  <si>
    <t>Lainey</t>
  </si>
  <si>
    <t>East Jimmy</t>
  </si>
  <si>
    <t>Tania</t>
  </si>
  <si>
    <t>Avila</t>
  </si>
  <si>
    <t>Anita Brown</t>
  </si>
  <si>
    <t>rose.jordan@bilearner.com</t>
  </si>
  <si>
    <t>East Jeremy</t>
  </si>
  <si>
    <t>Stacey Sparks</t>
  </si>
  <si>
    <t>Savanah</t>
  </si>
  <si>
    <t>Prince</t>
  </si>
  <si>
    <t>Deborah White</t>
  </si>
  <si>
    <t>savanah.prince@bilearner.com</t>
  </si>
  <si>
    <t>17-06-1946</t>
  </si>
  <si>
    <t>New William</t>
  </si>
  <si>
    <t>Brandon Lee</t>
  </si>
  <si>
    <t>Pollard</t>
  </si>
  <si>
    <t>Crystal Garcia</t>
  </si>
  <si>
    <t>dawson.pollard@bilearner.com</t>
  </si>
  <si>
    <t>New Alexanderland</t>
  </si>
  <si>
    <t>Matthew Robertson</t>
  </si>
  <si>
    <t>Barbara Boyd</t>
  </si>
  <si>
    <t>soren.coleman@bilearner.com</t>
  </si>
  <si>
    <t>28-03-1946</t>
  </si>
  <si>
    <t>Turnershire</t>
  </si>
  <si>
    <t>Morris</t>
  </si>
  <si>
    <t>Susan Barrett</t>
  </si>
  <si>
    <t>sage.morris@bilearner.com</t>
  </si>
  <si>
    <t>14-12-1944</t>
  </si>
  <si>
    <t>Lloydborough</t>
  </si>
  <si>
    <t>Alicia Reed</t>
  </si>
  <si>
    <t>Lillian</t>
  </si>
  <si>
    <t>Steele</t>
  </si>
  <si>
    <t>Anthony Foster</t>
  </si>
  <si>
    <t>lillian.steele@bilearner.com</t>
  </si>
  <si>
    <t>Wrightburgh</t>
  </si>
  <si>
    <t>Jennifer Mclaughlin</t>
  </si>
  <si>
    <t>Meza</t>
  </si>
  <si>
    <t>Jennifer Cook</t>
  </si>
  <si>
    <t>deanna.meza@bilearner.com</t>
  </si>
  <si>
    <t>Santanastad</t>
  </si>
  <si>
    <t>Brenda Tyler</t>
  </si>
  <si>
    <t>Beckett</t>
  </si>
  <si>
    <t>Rebecca Davis</t>
  </si>
  <si>
    <t>beckett.shea@bilearner.com</t>
  </si>
  <si>
    <t>14-02-1988</t>
  </si>
  <si>
    <t>Melissa Carter</t>
  </si>
  <si>
    <t>Eve</t>
  </si>
  <si>
    <t>Christopher Ayala</t>
  </si>
  <si>
    <t>eve.barker@bilearner.com</t>
  </si>
  <si>
    <t>North Amberport</t>
  </si>
  <si>
    <t>Randall Smith</t>
  </si>
  <si>
    <t>Jeremy Wright</t>
  </si>
  <si>
    <t>lillie.wilkerson@bilearner.com</t>
  </si>
  <si>
    <t>26-06-1968</t>
  </si>
  <si>
    <t>West Jenniferton</t>
  </si>
  <si>
    <t>Mr. James Mills</t>
  </si>
  <si>
    <t>alexis.harrell@bilearner.com</t>
  </si>
  <si>
    <t>Paul Cook</t>
  </si>
  <si>
    <t>Elsa</t>
  </si>
  <si>
    <t>Mckenzie</t>
  </si>
  <si>
    <t>James Black</t>
  </si>
  <si>
    <t>elsa.mckenzie@bilearner.com</t>
  </si>
  <si>
    <t>23-07-1956</t>
  </si>
  <si>
    <t>Brendaside</t>
  </si>
  <si>
    <t>Paul Harrington</t>
  </si>
  <si>
    <t>Kolby</t>
  </si>
  <si>
    <t>Wendy Palmer</t>
  </si>
  <si>
    <t>kolby.reed@bilearner.com</t>
  </si>
  <si>
    <t>Moodychester</t>
  </si>
  <si>
    <t>Tara Ballard</t>
  </si>
  <si>
    <t>Kyler</t>
  </si>
  <si>
    <t>Morales</t>
  </si>
  <si>
    <t>Tracy Price</t>
  </si>
  <si>
    <t>kyler.morales@bilearner.com</t>
  </si>
  <si>
    <t>20-01-1942</t>
  </si>
  <si>
    <t>Moralesport</t>
  </si>
  <si>
    <t>Daniel Barnett</t>
  </si>
  <si>
    <t>Walton</t>
  </si>
  <si>
    <t>Urijah</t>
  </si>
  <si>
    <t>William Hutchinson</t>
  </si>
  <si>
    <t>urijah.brandt@bilearner.com</t>
  </si>
  <si>
    <t>23-09-1943</t>
  </si>
  <si>
    <t>North Madisonberg</t>
  </si>
  <si>
    <t>Daniel Alvarez</t>
  </si>
  <si>
    <t>Malia</t>
  </si>
  <si>
    <t>Dennis Gardner</t>
  </si>
  <si>
    <t>malia.reynolds@bilearner.com</t>
  </si>
  <si>
    <t>William Moore</t>
  </si>
  <si>
    <t>Claire</t>
  </si>
  <si>
    <t>Jennifer Hernandez</t>
  </si>
  <si>
    <t>claire.gordon@bilearner.com</t>
  </si>
  <si>
    <t>13-11-1981</t>
  </si>
  <si>
    <t>East James</t>
  </si>
  <si>
    <t>Brittany Fuller</t>
  </si>
  <si>
    <t>Mattie</t>
  </si>
  <si>
    <t>Melanie Campbell</t>
  </si>
  <si>
    <t>mattie.peters@bilearner.com</t>
  </si>
  <si>
    <t>15-06-1987</t>
  </si>
  <si>
    <t>South Mistychester</t>
  </si>
  <si>
    <t>Sierra Bishop</t>
  </si>
  <si>
    <t>Makai</t>
  </si>
  <si>
    <t>Deborah Beltran</t>
  </si>
  <si>
    <t>makai.nolan@bilearner.com</t>
  </si>
  <si>
    <t>14-11-1994</t>
  </si>
  <si>
    <t>Dustinville</t>
  </si>
  <si>
    <t>Shawn Williams</t>
  </si>
  <si>
    <t>Trevon</t>
  </si>
  <si>
    <t>Justin Jordan</t>
  </si>
  <si>
    <t>trevon.briggs@bilearner.com</t>
  </si>
  <si>
    <t>17-06-1993</t>
  </si>
  <si>
    <t>Port Jorge</t>
  </si>
  <si>
    <t>Derek Wilson</t>
  </si>
  <si>
    <t>Corey</t>
  </si>
  <si>
    <t>Hurst</t>
  </si>
  <si>
    <t>Jacob Brown</t>
  </si>
  <si>
    <t>corey.hurst@bilearner.com</t>
  </si>
  <si>
    <t>South Taylor</t>
  </si>
  <si>
    <t>Alison</t>
  </si>
  <si>
    <t>Contracts</t>
  </si>
  <si>
    <t>Lailah</t>
  </si>
  <si>
    <t>Christopher Fisher</t>
  </si>
  <si>
    <t>lailah.hughes@bilearner.com</t>
  </si>
  <si>
    <t>Daniel Rivera</t>
  </si>
  <si>
    <t>Quentin</t>
  </si>
  <si>
    <t>Calderon</t>
  </si>
  <si>
    <t>Charles Mcdonald</t>
  </si>
  <si>
    <t>quentin.calderon@bilearner.com</t>
  </si>
  <si>
    <t>20-03-1994</t>
  </si>
  <si>
    <t>Shepherdchester</t>
  </si>
  <si>
    <t>Molly</t>
  </si>
  <si>
    <t>Bonnie Smith</t>
  </si>
  <si>
    <t>molly.fischer@bilearner.com</t>
  </si>
  <si>
    <t>South Carrie</t>
  </si>
  <si>
    <t>Matthew Cox</t>
  </si>
  <si>
    <t>Whitney Roberts</t>
  </si>
  <si>
    <t>anaya.stanton@bilearner.com</t>
  </si>
  <si>
    <t>22-03-1962</t>
  </si>
  <si>
    <t>South Lance</t>
  </si>
  <si>
    <t>Stephanie Haney</t>
  </si>
  <si>
    <t>Jaden</t>
  </si>
  <si>
    <t>Paige Eaton DDS</t>
  </si>
  <si>
    <t>jaden.houston@bilearner.com</t>
  </si>
  <si>
    <t>24-05-1971</t>
  </si>
  <si>
    <t>Markville</t>
  </si>
  <si>
    <t>Sharon Sanchez</t>
  </si>
  <si>
    <t>Lance</t>
  </si>
  <si>
    <t>Johnny Stevens</t>
  </si>
  <si>
    <t>lance.bailey@bilearner.com</t>
  </si>
  <si>
    <t>Lindaland</t>
  </si>
  <si>
    <t>Melissa Martinez</t>
  </si>
  <si>
    <t>Mauricio</t>
  </si>
  <si>
    <t>Reece</t>
  </si>
  <si>
    <t>Callahan</t>
  </si>
  <si>
    <t>Monique Barnes</t>
  </si>
  <si>
    <t>reece.callahan@bilearner.com</t>
  </si>
  <si>
    <t>North Danielfort</t>
  </si>
  <si>
    <t>Hector Hinton</t>
  </si>
  <si>
    <t>Tyrell</t>
  </si>
  <si>
    <t>Fuentes</t>
  </si>
  <si>
    <t>Steven Oliver</t>
  </si>
  <si>
    <t>tyrell.fuentes@bilearner.com</t>
  </si>
  <si>
    <t>19-03-1961</t>
  </si>
  <si>
    <t>15-01-2023</t>
  </si>
  <si>
    <t>Lake Erica</t>
  </si>
  <si>
    <t>Leslie Hall</t>
  </si>
  <si>
    <t>Vicki Delgado</t>
  </si>
  <si>
    <t>benjamin.kaufman@bilearner.com</t>
  </si>
  <si>
    <t>26-11-1959</t>
  </si>
  <si>
    <t>Port Joshua</t>
  </si>
  <si>
    <t>Anne Holt</t>
  </si>
  <si>
    <t>Daryl Swanson</t>
  </si>
  <si>
    <t>ayla.mcgrath@bilearner.com</t>
  </si>
  <si>
    <t>Wellsborough</t>
  </si>
  <si>
    <t>Wendy Short</t>
  </si>
  <si>
    <t>Katelyn</t>
  </si>
  <si>
    <t>James Johnson</t>
  </si>
  <si>
    <t>Wendy Daniels</t>
  </si>
  <si>
    <t>elliott.odonnell@bilearner.com</t>
  </si>
  <si>
    <t>25-11-1998</t>
  </si>
  <si>
    <t>John Graham</t>
  </si>
  <si>
    <t>Gideon</t>
  </si>
  <si>
    <t>gideon.saunders@bilearner.com</t>
  </si>
  <si>
    <t>Sophiaborough</t>
  </si>
  <si>
    <t>Andrea Lopez</t>
  </si>
  <si>
    <t>Valerie</t>
  </si>
  <si>
    <t>Amanda Shaw MD</t>
  </si>
  <si>
    <t>valerie.davis@bilearner.com</t>
  </si>
  <si>
    <t>Fullerstad</t>
  </si>
  <si>
    <t>Miguel Villarreal</t>
  </si>
  <si>
    <t>Cynthiaview</t>
  </si>
  <si>
    <t>Haylie</t>
  </si>
  <si>
    <t>Arnold</t>
  </si>
  <si>
    <t>Leslie Tran</t>
  </si>
  <si>
    <t>haylie.arnold@bilearner.com</t>
  </si>
  <si>
    <t>16-02-1996</t>
  </si>
  <si>
    <t>Weaverburgh</t>
  </si>
  <si>
    <t>Donna Guzman</t>
  </si>
  <si>
    <t>Donna</t>
  </si>
  <si>
    <t>Brill</t>
  </si>
  <si>
    <t>Michelle Henson</t>
  </si>
  <si>
    <t>donna.brill@bilearner.com</t>
  </si>
  <si>
    <t>30-12-1946</t>
  </si>
  <si>
    <t>Mollymouth</t>
  </si>
  <si>
    <t>Jennifer Diaz</t>
  </si>
  <si>
    <t>East Julie</t>
  </si>
  <si>
    <t>Erasumus</t>
  </si>
  <si>
    <t>Monkfish</t>
  </si>
  <si>
    <t>Mark Smith</t>
  </si>
  <si>
    <t>erasumus.monkfish@bilearner.com</t>
  </si>
  <si>
    <t>22-03-1947</t>
  </si>
  <si>
    <t>Travis Cook</t>
  </si>
  <si>
    <t>May</t>
  </si>
  <si>
    <t>Samantha Hancock</t>
  </si>
  <si>
    <t>may.roberson@bilearner.com</t>
  </si>
  <si>
    <t>13-04-1961</t>
  </si>
  <si>
    <t>East Louis</t>
  </si>
  <si>
    <t>Derrick Wallace</t>
  </si>
  <si>
    <t>Maurice</t>
  </si>
  <si>
    <t>Joshua Ward</t>
  </si>
  <si>
    <t>shana.maurice@bilearner.com</t>
  </si>
  <si>
    <t>15-02-1950</t>
  </si>
  <si>
    <t>Lake Danielleport</t>
  </si>
  <si>
    <t>Tammy King</t>
  </si>
  <si>
    <t>Garcia</t>
  </si>
  <si>
    <t>Baczenski</t>
  </si>
  <si>
    <t>Cody Scott</t>
  </si>
  <si>
    <t>rachael.baczenski@bilearner.com</t>
  </si>
  <si>
    <t>Jonesport</t>
  </si>
  <si>
    <t>David Harris</t>
  </si>
  <si>
    <t>Enrico</t>
  </si>
  <si>
    <t>Langton</t>
  </si>
  <si>
    <t>Jeffrey Thompson</t>
  </si>
  <si>
    <t>enrico.langton@bilearner.com</t>
  </si>
  <si>
    <t>25-08-1955</t>
  </si>
  <si>
    <t>West Sarahborough</t>
  </si>
  <si>
    <t>Michael Lopez</t>
  </si>
  <si>
    <t>Phil</t>
  </si>
  <si>
    <t>Close</t>
  </si>
  <si>
    <t>Tami Fuentes</t>
  </si>
  <si>
    <t>phil.close@bilearner.com</t>
  </si>
  <si>
    <t>17-11-1983</t>
  </si>
  <si>
    <t>East Sharon</t>
  </si>
  <si>
    <t>Sean Mckee</t>
  </si>
  <si>
    <t>Hang T</t>
  </si>
  <si>
    <t>Wolk</t>
  </si>
  <si>
    <t>Michael Farmer</t>
  </si>
  <si>
    <t>hang t.wolk@bilearner.com</t>
  </si>
  <si>
    <t>Lisa Hahn</t>
  </si>
  <si>
    <t>Lei-Ming</t>
  </si>
  <si>
    <t>Madeline Baker</t>
  </si>
  <si>
    <t>lei-ming.nguyen@bilearner.com</t>
  </si>
  <si>
    <t>South Donna</t>
  </si>
  <si>
    <t>Nicole Sanders</t>
  </si>
  <si>
    <t>Port Robert</t>
  </si>
  <si>
    <t>Brad</t>
  </si>
  <si>
    <t>Pitt</t>
  </si>
  <si>
    <t>brad.pitt@bilearner.com</t>
  </si>
  <si>
    <t>Jonesberg</t>
  </si>
  <si>
    <t>Lauren Andrews</t>
  </si>
  <si>
    <t>Mary Blackwell</t>
  </si>
  <si>
    <t>susan.good@bilearner.com</t>
  </si>
  <si>
    <t>Ryanshire</t>
  </si>
  <si>
    <t>Kevin Snow</t>
  </si>
  <si>
    <t>Benjamin Hamilton</t>
  </si>
  <si>
    <t>ashley.rose@bilearner.com</t>
  </si>
  <si>
    <t>Williamsmouth</t>
  </si>
  <si>
    <t>Andrea Ball</t>
  </si>
  <si>
    <t>Gonzales</t>
  </si>
  <si>
    <t>Boston</t>
  </si>
  <si>
    <t>Mario Johnson MD</t>
  </si>
  <si>
    <t>boston.avila@bilearner.com</t>
  </si>
  <si>
    <t>Harrisonshire</t>
  </si>
  <si>
    <t>John Ramirez</t>
  </si>
  <si>
    <t>Rodolfo</t>
  </si>
  <si>
    <t>Kimberly Williams</t>
  </si>
  <si>
    <t>rodolfo.michael@bilearner.com</t>
  </si>
  <si>
    <t>Port Steven</t>
  </si>
  <si>
    <t>Brett Ortiz</t>
  </si>
  <si>
    <t>Fritz</t>
  </si>
  <si>
    <t>David Cooper</t>
  </si>
  <si>
    <t>Jose</t>
  </si>
  <si>
    <t>Patricia Newman</t>
  </si>
  <si>
    <t>jose.houston@bilearner.com</t>
  </si>
  <si>
    <t>Clarkview</t>
  </si>
  <si>
    <t>Rachel Phillips</t>
  </si>
  <si>
    <t>Janessa</t>
  </si>
  <si>
    <t>Sally Meadows</t>
  </si>
  <si>
    <t>janessa.mcconnell@bilearner.com</t>
  </si>
  <si>
    <t>20-08-1993</t>
  </si>
  <si>
    <t>Brownchester</t>
  </si>
  <si>
    <t>Glenn Jimenez</t>
  </si>
  <si>
    <t>Samson</t>
  </si>
  <si>
    <t>Sara Golden</t>
  </si>
  <si>
    <t>samson.ellis@bilearner.com</t>
  </si>
  <si>
    <t>16-05-1961</t>
  </si>
  <si>
    <t>New Eric</t>
  </si>
  <si>
    <t>Denise Guzman</t>
  </si>
  <si>
    <t>Lauren</t>
  </si>
  <si>
    <t>Kent</t>
  </si>
  <si>
    <t>Roger Reed</t>
  </si>
  <si>
    <t>lauren.kent@bilearner.com</t>
  </si>
  <si>
    <t>19-02-2001</t>
  </si>
  <si>
    <t>South Raymondchester</t>
  </si>
  <si>
    <t>Christopher Griffin</t>
  </si>
  <si>
    <t>Alexander</t>
  </si>
  <si>
    <t>Michelle Herrera</t>
  </si>
  <si>
    <t>kasey.alexander@bilearner.com</t>
  </si>
  <si>
    <t>15-07-1957</t>
  </si>
  <si>
    <t>Greenestad</t>
  </si>
  <si>
    <t>Patrick Gray</t>
  </si>
  <si>
    <t>Kenneth</t>
  </si>
  <si>
    <t>Renee Beasley</t>
  </si>
  <si>
    <t>kenneth.peters@bilearner.com</t>
  </si>
  <si>
    <t>31-12-1995</t>
  </si>
  <si>
    <t>Riverastad</t>
  </si>
  <si>
    <t>Scott Everett</t>
  </si>
  <si>
    <t>Scott Graves</t>
  </si>
  <si>
    <t>lucia.hudson@bilearner.com</t>
  </si>
  <si>
    <t>26-02-1977</t>
  </si>
  <si>
    <t>Lake Tyler</t>
  </si>
  <si>
    <t>Amanda Nelson</t>
  </si>
  <si>
    <t>Bryan Harvey</t>
  </si>
  <si>
    <t>rashad.randall@bilearner.com</t>
  </si>
  <si>
    <t>29-04-1974</t>
  </si>
  <si>
    <t>New Jamesville</t>
  </si>
  <si>
    <t>Stephanie Good DVM</t>
  </si>
  <si>
    <t>Hayley</t>
  </si>
  <si>
    <t>York</t>
  </si>
  <si>
    <t>Jamie Holloway</t>
  </si>
  <si>
    <t>hallie.thornton@bilearner.com</t>
  </si>
  <si>
    <t>28-06-1954</t>
  </si>
  <si>
    <t>Port Paul</t>
  </si>
  <si>
    <t>Lydia Campbell</t>
  </si>
  <si>
    <t>Bishop</t>
  </si>
  <si>
    <t>Mitchell Woods</t>
  </si>
  <si>
    <t>tiana.bishop@bilearner.com</t>
  </si>
  <si>
    <t>22-03-1942</t>
  </si>
  <si>
    <t>Moorechester</t>
  </si>
  <si>
    <t>Aaron Hubbard</t>
  </si>
  <si>
    <t>Regina</t>
  </si>
  <si>
    <t>Aaron Cochran</t>
  </si>
  <si>
    <t>regina.garcia@bilearner.com</t>
  </si>
  <si>
    <t>24-09-1989</t>
  </si>
  <si>
    <t>Johnhaven</t>
  </si>
  <si>
    <t>Jacob Wilson</t>
  </si>
  <si>
    <t>Scott Smith</t>
  </si>
  <si>
    <t>julie.cochran@bilearner.com</t>
  </si>
  <si>
    <t>Port David</t>
  </si>
  <si>
    <t>Brianna Williams</t>
  </si>
  <si>
    <t>Lucas Rodriguez</t>
  </si>
  <si>
    <t>yamilet.pierce@bilearner.com</t>
  </si>
  <si>
    <t>South Madison</t>
  </si>
  <si>
    <t>Roy Johnson</t>
  </si>
  <si>
    <t>Amare</t>
  </si>
  <si>
    <t>Hartman</t>
  </si>
  <si>
    <t>Brian Rogers</t>
  </si>
  <si>
    <t>amare.hartman@bilearner.com</t>
  </si>
  <si>
    <t>25-04-1962</t>
  </si>
  <si>
    <t>Greenehaven</t>
  </si>
  <si>
    <t>Daniel Barton</t>
  </si>
  <si>
    <t>Colton</t>
  </si>
  <si>
    <t>Booker</t>
  </si>
  <si>
    <t>colton.booker@bilearner.com</t>
  </si>
  <si>
    <t>Brooksport</t>
  </si>
  <si>
    <t>Brandy Conway</t>
  </si>
  <si>
    <t>Cunningham</t>
  </si>
  <si>
    <t>Braxton</t>
  </si>
  <si>
    <t>Kenneth Dean</t>
  </si>
  <si>
    <t>braxton.house@bilearner.com</t>
  </si>
  <si>
    <t>Bullockton</t>
  </si>
  <si>
    <t>Ashley Rodriguez</t>
  </si>
  <si>
    <t>Destiney</t>
  </si>
  <si>
    <t>Trystan</t>
  </si>
  <si>
    <t>Mr. John Thomas</t>
  </si>
  <si>
    <t>trystan.ramos@bilearner.com</t>
  </si>
  <si>
    <t>30-03-1971</t>
  </si>
  <si>
    <t>East Jacob</t>
  </si>
  <si>
    <t>Ashlee Conley</t>
  </si>
  <si>
    <t>Hoover</t>
  </si>
  <si>
    <t>Daniel Banks</t>
  </si>
  <si>
    <t>tara.hoover@bilearner.com</t>
  </si>
  <si>
    <t>South Heather</t>
  </si>
  <si>
    <t>Casey Armstrong</t>
  </si>
  <si>
    <t>Layla</t>
  </si>
  <si>
    <t>Edward Peterson</t>
  </si>
  <si>
    <t>layla.gutierrez@bilearner.com</t>
  </si>
  <si>
    <t>South Michaelstad</t>
  </si>
  <si>
    <t>Steven Villa</t>
  </si>
  <si>
    <t>Jakayla</t>
  </si>
  <si>
    <t>Sara Smith</t>
  </si>
  <si>
    <t>nick.daniels@bilearner.com</t>
  </si>
  <si>
    <t>Sandersside</t>
  </si>
  <si>
    <t>Kristin Watson</t>
  </si>
  <si>
    <t>Marvin</t>
  </si>
  <si>
    <t>Becky Cardenas</t>
  </si>
  <si>
    <t>marvin.abbott@bilearner.com</t>
  </si>
  <si>
    <t>Ronniefurt</t>
  </si>
  <si>
    <t>Jonathan Perry</t>
  </si>
  <si>
    <t>Sawyer</t>
  </si>
  <si>
    <t>Barajas</t>
  </si>
  <si>
    <t>Victor Blair</t>
  </si>
  <si>
    <t>linda.barajas@bilearner.com</t>
  </si>
  <si>
    <t>22-05-1945</t>
  </si>
  <si>
    <t>Hufffort</t>
  </si>
  <si>
    <t>Antonio Baker</t>
  </si>
  <si>
    <t>Antonio</t>
  </si>
  <si>
    <t>Mccoy</t>
  </si>
  <si>
    <t>Shawn Howard</t>
  </si>
  <si>
    <t>antonio.mccoy@bilearner.com</t>
  </si>
  <si>
    <t>Anthonymouth</t>
  </si>
  <si>
    <t>Jennifer Peterson</t>
  </si>
  <si>
    <t>Emmett</t>
  </si>
  <si>
    <t>Pamela Cruz</t>
  </si>
  <si>
    <t>emmett.mercado@bilearner.com</t>
  </si>
  <si>
    <t>26-06-1976</t>
  </si>
  <si>
    <t>Genetown</t>
  </si>
  <si>
    <t>Lindsay Adams</t>
  </si>
  <si>
    <t>Clara</t>
  </si>
  <si>
    <t>Jennifer Harrington</t>
  </si>
  <si>
    <t>clara.wheeler@bilearner.com</t>
  </si>
  <si>
    <t>18-09-1987</t>
  </si>
  <si>
    <t>North Johnview</t>
  </si>
  <si>
    <t>Kathy Myers DDS</t>
  </si>
  <si>
    <t>Aliyah</t>
  </si>
  <si>
    <t>Alexandra Clark</t>
  </si>
  <si>
    <t>aliyah.schmitt@bilearner.com</t>
  </si>
  <si>
    <t>19-02-1989</t>
  </si>
  <si>
    <t>Port Gregory</t>
  </si>
  <si>
    <t>Marc Price</t>
  </si>
  <si>
    <t>Kyan</t>
  </si>
  <si>
    <t>Bethany Wilkerson</t>
  </si>
  <si>
    <t>kyan.morrison@bilearner.com</t>
  </si>
  <si>
    <t>Masonborough</t>
  </si>
  <si>
    <t>Adam Luna</t>
  </si>
  <si>
    <t>Rayan</t>
  </si>
  <si>
    <t>Stephenson</t>
  </si>
  <si>
    <t>Brian Archer</t>
  </si>
  <si>
    <t>rayan.stephenson@bilearner.com</t>
  </si>
  <si>
    <t>William Alvarez</t>
  </si>
  <si>
    <t>13-08-1982</t>
  </si>
  <si>
    <t>Stephany</t>
  </si>
  <si>
    <t>William Cooper</t>
  </si>
  <si>
    <t>stephany.neal@bilearner.com</t>
  </si>
  <si>
    <t>Steven Scott PhD</t>
  </si>
  <si>
    <t>Rebecca Pearson</t>
  </si>
  <si>
    <t>trevon.deleon@bilearner.com</t>
  </si>
  <si>
    <t>Lake Racheltown</t>
  </si>
  <si>
    <t>Rebecca Olson</t>
  </si>
  <si>
    <t>Phoenix</t>
  </si>
  <si>
    <t>Patricia Perry</t>
  </si>
  <si>
    <t>phoenix.pitts@bilearner.com</t>
  </si>
  <si>
    <t>Burnsfort</t>
  </si>
  <si>
    <t>Randall Guzman</t>
  </si>
  <si>
    <t>John Jordan</t>
  </si>
  <si>
    <t>nathalia.good@bilearner.com</t>
  </si>
  <si>
    <t>24-11-1966</t>
  </si>
  <si>
    <t>East Jenniferchester</t>
  </si>
  <si>
    <t>James Kelley</t>
  </si>
  <si>
    <t>Ortega</t>
  </si>
  <si>
    <t>William Hall III</t>
  </si>
  <si>
    <t>julia.farmer@bilearner.com</t>
  </si>
  <si>
    <t>29-04-1978</t>
  </si>
  <si>
    <t>West Craig</t>
  </si>
  <si>
    <t>Christopher Gibson</t>
  </si>
  <si>
    <t>Darnell</t>
  </si>
  <si>
    <t>Ritter</t>
  </si>
  <si>
    <t>William Newman</t>
  </si>
  <si>
    <t>zoey.page@bilearner.com</t>
  </si>
  <si>
    <t>Krista Fields</t>
  </si>
  <si>
    <t>Kendra</t>
  </si>
  <si>
    <t>Kenneth Miller</t>
  </si>
  <si>
    <t>Cooley</t>
  </si>
  <si>
    <t>Emilie</t>
  </si>
  <si>
    <t>Lisa Hernandez</t>
  </si>
  <si>
    <t>Karen Pugh</t>
  </si>
  <si>
    <t>abbigail.blanchard@bilearner.com</t>
  </si>
  <si>
    <t>25-11-1960</t>
  </si>
  <si>
    <t>Michelleland</t>
  </si>
  <si>
    <t>Shirley Ali</t>
  </si>
  <si>
    <t>Lori Mason</t>
  </si>
  <si>
    <t>abby.curtis@bilearner.com</t>
  </si>
  <si>
    <t>Katherineside</t>
  </si>
  <si>
    <t>Jessica Spencer</t>
  </si>
  <si>
    <t>Giana</t>
  </si>
  <si>
    <t>Stephen Neal</t>
  </si>
  <si>
    <t>giana.moore@bilearner.com</t>
  </si>
  <si>
    <t>North Robertside</t>
  </si>
  <si>
    <t>Robert Weaver</t>
  </si>
  <si>
    <t>Santos</t>
  </si>
  <si>
    <t>Robert Sanchez</t>
  </si>
  <si>
    <t>giada.santos@bilearner.com</t>
  </si>
  <si>
    <t>17-11-1941</t>
  </si>
  <si>
    <t>New Melissa</t>
  </si>
  <si>
    <t>Lauren Malone</t>
  </si>
  <si>
    <t>Glenda Williams</t>
  </si>
  <si>
    <t>jessie.church@bilearner.com</t>
  </si>
  <si>
    <t>21-05-1982</t>
  </si>
  <si>
    <t>Weavermouth</t>
  </si>
  <si>
    <t>Jesse Flores</t>
  </si>
  <si>
    <t>Patrick Hall</t>
  </si>
  <si>
    <t>kaylah.ramos@bilearner.com</t>
  </si>
  <si>
    <t>Olsonborough</t>
  </si>
  <si>
    <t>Stephanie Mullins</t>
  </si>
  <si>
    <t>Daniel Mathis</t>
  </si>
  <si>
    <t>emerson.gallagher@bilearner.com</t>
  </si>
  <si>
    <t>14-10-1970</t>
  </si>
  <si>
    <t>Randall Donaldson</t>
  </si>
  <si>
    <t>April</t>
  </si>
  <si>
    <t>Joseph Diaz</t>
  </si>
  <si>
    <t>dereon.huffman@bilearner.com</t>
  </si>
  <si>
    <t>13-09-1978</t>
  </si>
  <si>
    <t>Port Alicemouth</t>
  </si>
  <si>
    <t>Gregory Kline</t>
  </si>
  <si>
    <t>Colin</t>
  </si>
  <si>
    <t>Cherry</t>
  </si>
  <si>
    <t>Danielle Reyes</t>
  </si>
  <si>
    <t>colin.cherry@bilearner.com</t>
  </si>
  <si>
    <t>25-11-1982</t>
  </si>
  <si>
    <t>New Aaron</t>
  </si>
  <si>
    <t>Vanessa Villarreal</t>
  </si>
  <si>
    <t>Tran</t>
  </si>
  <si>
    <t>Joshua Glenn</t>
  </si>
  <si>
    <t>aydin.perry@bilearner.com</t>
  </si>
  <si>
    <t>29-03-1968</t>
  </si>
  <si>
    <t>West Nicole</t>
  </si>
  <si>
    <t>Jacqueline Kelly</t>
  </si>
  <si>
    <t>Casey</t>
  </si>
  <si>
    <t>Stewart</t>
  </si>
  <si>
    <t>Amanda</t>
  </si>
  <si>
    <t>amanda.lambert@bilearner.com</t>
  </si>
  <si>
    <t>23-12-1941</t>
  </si>
  <si>
    <t>Natashaburgh</t>
  </si>
  <si>
    <t>Christopher Rowe</t>
  </si>
  <si>
    <t>Maverick</t>
  </si>
  <si>
    <t>Lee Lucas</t>
  </si>
  <si>
    <t>maverick.lang@bilearner.com</t>
  </si>
  <si>
    <t>16-10-2000</t>
  </si>
  <si>
    <t>Lake Jonathanville</t>
  </si>
  <si>
    <t>Marissa Parker</t>
  </si>
  <si>
    <t>Harold</t>
  </si>
  <si>
    <t>Brian Lee</t>
  </si>
  <si>
    <t>Breanna</t>
  </si>
  <si>
    <t>Cardenas</t>
  </si>
  <si>
    <t>Ashley Orozco</t>
  </si>
  <si>
    <t>breanna.cardenas@bilearner.com</t>
  </si>
  <si>
    <t>23-10-1996</t>
  </si>
  <si>
    <t>Briannamouth</t>
  </si>
  <si>
    <t>Gabrielle Matthews</t>
  </si>
  <si>
    <t>Tripp</t>
  </si>
  <si>
    <t>Blake</t>
  </si>
  <si>
    <t>Angelica Vazquez</t>
  </si>
  <si>
    <t>tripp.blake@bilearner.com</t>
  </si>
  <si>
    <t>29-10-1967</t>
  </si>
  <si>
    <t>Michaelview</t>
  </si>
  <si>
    <t>Cody Daugherty</t>
  </si>
  <si>
    <t>Christopher Ponce</t>
  </si>
  <si>
    <t>elaine.moon@bilearner.com</t>
  </si>
  <si>
    <t>18-10-1981</t>
  </si>
  <si>
    <t>Douglaschester</t>
  </si>
  <si>
    <t>Matthew Goodman</t>
  </si>
  <si>
    <t>Jaime</t>
  </si>
  <si>
    <t>Leslie</t>
  </si>
  <si>
    <t>Joshua Evans</t>
  </si>
  <si>
    <t>leslie.potts@bilearner.com</t>
  </si>
  <si>
    <t>29-08-1962</t>
  </si>
  <si>
    <t>Mcmahonview</t>
  </si>
  <si>
    <t>Pedro Rodriguez</t>
  </si>
  <si>
    <t>keith.haas@bilearner.com</t>
  </si>
  <si>
    <t>19-05-1947</t>
  </si>
  <si>
    <t>South Matthewburgh</t>
  </si>
  <si>
    <t>Andrew Gross</t>
  </si>
  <si>
    <t>Oneal</t>
  </si>
  <si>
    <t>erik.graham@bilearner.com</t>
  </si>
  <si>
    <t>Port Christopher</t>
  </si>
  <si>
    <t>Miss Jamie Miller</t>
  </si>
  <si>
    <t>Haney</t>
  </si>
  <si>
    <t>Ryan Baker</t>
  </si>
  <si>
    <t>lailah.haney@bilearner.com</t>
  </si>
  <si>
    <t>20-02-1988</t>
  </si>
  <si>
    <t>South Sonyahaven</t>
  </si>
  <si>
    <t>Todd Clark</t>
  </si>
  <si>
    <t>Mohamed</t>
  </si>
  <si>
    <t>Tammy Poole</t>
  </si>
  <si>
    <t>mohamed.gay@bilearner.com</t>
  </si>
  <si>
    <t>14-12-1982</t>
  </si>
  <si>
    <t>Austinstad</t>
  </si>
  <si>
    <t>Nancy Taylor</t>
  </si>
  <si>
    <t>Jenna Perry</t>
  </si>
  <si>
    <t>frankie.banks@bilearner.com</t>
  </si>
  <si>
    <t>East Davidbury</t>
  </si>
  <si>
    <t>Paul Farrell</t>
  </si>
  <si>
    <t>Jennifer Boone</t>
  </si>
  <si>
    <t>amari.bowen@bilearner.com</t>
  </si>
  <si>
    <t>East Richard</t>
  </si>
  <si>
    <t>Norman Chapman</t>
  </si>
  <si>
    <t>Dickerson</t>
  </si>
  <si>
    <t>Karen Smith</t>
  </si>
  <si>
    <t>prince.dickerson@bilearner.com</t>
  </si>
  <si>
    <t>26-05-1972</t>
  </si>
  <si>
    <t>South Waltershire</t>
  </si>
  <si>
    <t>Laurie Miller</t>
  </si>
  <si>
    <t>Jamie Anderson</t>
  </si>
  <si>
    <t>Natalie Roman</t>
  </si>
  <si>
    <t>mauricio.buchanan@bilearner.com</t>
  </si>
  <si>
    <t>John Reid</t>
  </si>
  <si>
    <t>Briana</t>
  </si>
  <si>
    <t>Anthony Diaz</t>
  </si>
  <si>
    <t>briana.wang@bilearner.com</t>
  </si>
  <si>
    <t>28-11-2000</t>
  </si>
  <si>
    <t>West Dylan</t>
  </si>
  <si>
    <t>Tracy Davis</t>
  </si>
  <si>
    <t>31-03-1992</t>
  </si>
  <si>
    <t>Lindsay</t>
  </si>
  <si>
    <t>Reyna</t>
  </si>
  <si>
    <t>Andrew Ball</t>
  </si>
  <si>
    <t>reyna.good@bilearner.com</t>
  </si>
  <si>
    <t>21-12-1972</t>
  </si>
  <si>
    <t>Walterborough</t>
  </si>
  <si>
    <t>Andrew Griffin</t>
  </si>
  <si>
    <t>Nathalie</t>
  </si>
  <si>
    <t>Christine Larson</t>
  </si>
  <si>
    <t>nathalie.rivera@bilearner.com</t>
  </si>
  <si>
    <t>New Kevinfort</t>
  </si>
  <si>
    <t>Jason Faulkner</t>
  </si>
  <si>
    <t>Saniyah</t>
  </si>
  <si>
    <t>Patricia Robbins</t>
  </si>
  <si>
    <t>taylor.mann@bilearner.com</t>
  </si>
  <si>
    <t>Vasquezchester</t>
  </si>
  <si>
    <t>Brianna Freeman</t>
  </si>
  <si>
    <t>Rylee</t>
  </si>
  <si>
    <t>Terry Stevens</t>
  </si>
  <si>
    <t>rylee.stevenson@bilearner.com</t>
  </si>
  <si>
    <t>21-10-1943</t>
  </si>
  <si>
    <t>North Rebeccamouth</t>
  </si>
  <si>
    <t>Michael Romero</t>
  </si>
  <si>
    <t>Kobe</t>
  </si>
  <si>
    <t>Elizabeth Miller</t>
  </si>
  <si>
    <t>kobe.crosby@bilearner.com</t>
  </si>
  <si>
    <t>Lake Cameronburgh</t>
  </si>
  <si>
    <t>Thomas Erickson</t>
  </si>
  <si>
    <t>Davidson</t>
  </si>
  <si>
    <t>David Vasquez</t>
  </si>
  <si>
    <t>carmen.davidson@bilearner.com</t>
  </si>
  <si>
    <t>30-10-1965</t>
  </si>
  <si>
    <t>Port Emilyhaven</t>
  </si>
  <si>
    <t>Kimberly Choi</t>
  </si>
  <si>
    <t>Sidney</t>
  </si>
  <si>
    <t>Alexandra Rice</t>
  </si>
  <si>
    <t>sidney.moran@bilearner.com</t>
  </si>
  <si>
    <t>Smithfurt</t>
  </si>
  <si>
    <t>Danielle Wells</t>
  </si>
  <si>
    <t>Alena</t>
  </si>
  <si>
    <t>Thomas Lee</t>
  </si>
  <si>
    <t>Baron</t>
  </si>
  <si>
    <t>Luna</t>
  </si>
  <si>
    <t>Christina Burgess</t>
  </si>
  <si>
    <t>baron.luna@bilearner.com</t>
  </si>
  <si>
    <t>West Charles</t>
  </si>
  <si>
    <t>Ronald Long</t>
  </si>
  <si>
    <t>Giselle</t>
  </si>
  <si>
    <t>Regina Goodwin</t>
  </si>
  <si>
    <t>giselle.butler@bilearner.com</t>
  </si>
  <si>
    <t>Leviville</t>
  </si>
  <si>
    <t>Cynthia Stone</t>
  </si>
  <si>
    <t>Jabari</t>
  </si>
  <si>
    <t>Daniel Guerra</t>
  </si>
  <si>
    <t>ahmed.montgomery@bilearner.com</t>
  </si>
  <si>
    <t>West Jack</t>
  </si>
  <si>
    <t>Gregory Henderson</t>
  </si>
  <si>
    <t>Spears</t>
  </si>
  <si>
    <t>Veronica Murphy</t>
  </si>
  <si>
    <t>darian.wall@bilearner.com</t>
  </si>
  <si>
    <t>26-12-1947</t>
  </si>
  <si>
    <t>East Kim</t>
  </si>
  <si>
    <t>Victoria Padilla</t>
  </si>
  <si>
    <t>Bush</t>
  </si>
  <si>
    <t>Paulmouth</t>
  </si>
  <si>
    <t>Shaun</t>
  </si>
  <si>
    <t>Benjamin Lang</t>
  </si>
  <si>
    <t>shaun.velazquez@bilearner.com</t>
  </si>
  <si>
    <t>14-01-1997</t>
  </si>
  <si>
    <t>Jessica Evans</t>
  </si>
  <si>
    <t>Duarte</t>
  </si>
  <si>
    <t>Ashley Cannon</t>
  </si>
  <si>
    <t>kolton.duarte@bilearner.com</t>
  </si>
  <si>
    <t>Port Jenniferside</t>
  </si>
  <si>
    <t>Tyler Mcgee</t>
  </si>
  <si>
    <t>Paul Davis</t>
  </si>
  <si>
    <t>Samantha Hester</t>
  </si>
  <si>
    <t>sarahi.raymond@bilearner.com</t>
  </si>
  <si>
    <t>Jasonborough</t>
  </si>
  <si>
    <t>Vincent Spencer</t>
  </si>
  <si>
    <t>Roger Lynch</t>
  </si>
  <si>
    <t>taylor.wiggins@bilearner.com</t>
  </si>
  <si>
    <t>Wintersmouth</t>
  </si>
  <si>
    <t>Jennifer Garcia</t>
  </si>
  <si>
    <t>Wade</t>
  </si>
  <si>
    <t>Selina</t>
  </si>
  <si>
    <t>Kael</t>
  </si>
  <si>
    <t>Angela Bailey</t>
  </si>
  <si>
    <t>kael.fisher@bilearner.com</t>
  </si>
  <si>
    <t>Trevorchester</t>
  </si>
  <si>
    <t>Mr. Paul Morales</t>
  </si>
  <si>
    <t>Erica</t>
  </si>
  <si>
    <t>Brett Sims</t>
  </si>
  <si>
    <t>erica.french@bilearner.com</t>
  </si>
  <si>
    <t>16-10-1987</t>
  </si>
  <si>
    <t>Yangland</t>
  </si>
  <si>
    <t>Anthony Cannon</t>
  </si>
  <si>
    <t>Natalie Johnson</t>
  </si>
  <si>
    <t>damaris.oneal@bilearner.com</t>
  </si>
  <si>
    <t>26-07-1972</t>
  </si>
  <si>
    <t>Brianland</t>
  </si>
  <si>
    <t>Nicholas Mathis</t>
  </si>
  <si>
    <t>Deanna Freeman</t>
  </si>
  <si>
    <t>rebecca.craig@bilearner.com</t>
  </si>
  <si>
    <t>Mckeemouth</t>
  </si>
  <si>
    <t>Randy Perkins</t>
  </si>
  <si>
    <t>Carley</t>
  </si>
  <si>
    <t>Waters</t>
  </si>
  <si>
    <t>Mary Todd</t>
  </si>
  <si>
    <t>carley.waters@bilearner.com</t>
  </si>
  <si>
    <t>23-07-1946</t>
  </si>
  <si>
    <t>Wilsonbury</t>
  </si>
  <si>
    <t>Robin Smith MD</t>
  </si>
  <si>
    <t>Kadyn</t>
  </si>
  <si>
    <t>Kevin Perkins</t>
  </si>
  <si>
    <t>kadyn.harrison@bilearner.com</t>
  </si>
  <si>
    <t>25-09-1963</t>
  </si>
  <si>
    <t>Allisonton</t>
  </si>
  <si>
    <t>Hannah Cortez</t>
  </si>
  <si>
    <t>Megan</t>
  </si>
  <si>
    <t>Huang</t>
  </si>
  <si>
    <t>Kayla Shelton</t>
  </si>
  <si>
    <t>callum.blair@bilearner.com</t>
  </si>
  <si>
    <t>South Thomas</t>
  </si>
  <si>
    <t>Gary Rocha</t>
  </si>
  <si>
    <t>Donaldson</t>
  </si>
  <si>
    <t>Dylan Foster</t>
  </si>
  <si>
    <t>emilie.donaldson@bilearner.com</t>
  </si>
  <si>
    <t>15-08-1990</t>
  </si>
  <si>
    <t>Wellsland</t>
  </si>
  <si>
    <t>Carrie Walton</t>
  </si>
  <si>
    <t>Mary Morgan</t>
  </si>
  <si>
    <t>darius.duke@bilearner.com</t>
  </si>
  <si>
    <t>West Chadview</t>
  </si>
  <si>
    <t>Lindsey Johnson</t>
  </si>
  <si>
    <t>Kenya</t>
  </si>
  <si>
    <t>Danny Howard</t>
  </si>
  <si>
    <t>kenya.decker@bilearner.com</t>
  </si>
  <si>
    <t>27-07-1994</t>
  </si>
  <si>
    <t>West Dawn</t>
  </si>
  <si>
    <t>Steven Golden</t>
  </si>
  <si>
    <t>John Adams</t>
  </si>
  <si>
    <t>giana.roach@bilearner.com</t>
  </si>
  <si>
    <t>Dianeview</t>
  </si>
  <si>
    <t>Lauren Dixon</t>
  </si>
  <si>
    <t>Teagan</t>
  </si>
  <si>
    <t>Swanson</t>
  </si>
  <si>
    <t>Derek Thompson</t>
  </si>
  <si>
    <t>teagan.swanson@bilearner.com</t>
  </si>
  <si>
    <t>29-11-1994</t>
  </si>
  <si>
    <t>Port Hannahshire</t>
  </si>
  <si>
    <t>Lisa Johnston</t>
  </si>
  <si>
    <t>Jerome</t>
  </si>
  <si>
    <t>Jason Kelly</t>
  </si>
  <si>
    <t>jerome.fischer@bilearner.com</t>
  </si>
  <si>
    <t>13-02-1980</t>
  </si>
  <si>
    <t>Karenshire</t>
  </si>
  <si>
    <t>Jennifer Roberts</t>
  </si>
  <si>
    <t>Jeffrey Peters</t>
  </si>
  <si>
    <t>turner.bradley@bilearner.com</t>
  </si>
  <si>
    <t>Christopher Avila</t>
  </si>
  <si>
    <t>Elvis</t>
  </si>
  <si>
    <t>Emily Gaines</t>
  </si>
  <si>
    <t>john.smith@bilearner.com</t>
  </si>
  <si>
    <t>16-08-1977</t>
  </si>
  <si>
    <t>Georgemouth</t>
  </si>
  <si>
    <t>Brian Terry</t>
  </si>
  <si>
    <t>Laura Smith</t>
  </si>
  <si>
    <t>Donysha</t>
  </si>
  <si>
    <t>Kampew</t>
  </si>
  <si>
    <t>Steve Grant</t>
  </si>
  <si>
    <t>donysha.kampew@bilearner.com</t>
  </si>
  <si>
    <t>29-09-1991</t>
  </si>
  <si>
    <t>PA</t>
  </si>
  <si>
    <t>Suzannemouth</t>
  </si>
  <si>
    <t>Elizabeth Sanchez</t>
  </si>
  <si>
    <t>Jordin</t>
  </si>
  <si>
    <t>Ronald</t>
  </si>
  <si>
    <t>Mary Weber</t>
  </si>
  <si>
    <t>Kayla Peterson</t>
  </si>
  <si>
    <t>maryjane.choi@bilearner.com</t>
  </si>
  <si>
    <t>25-03-1957</t>
  </si>
  <si>
    <t>Chapmanstad</t>
  </si>
  <si>
    <t>Sarah Boone</t>
  </si>
  <si>
    <t>13-06-2023</t>
  </si>
  <si>
    <t>Kristi Lee</t>
  </si>
  <si>
    <t>Dario</t>
  </si>
  <si>
    <t>Jett</t>
  </si>
  <si>
    <t>William Thompson</t>
  </si>
  <si>
    <t>jett.kent@bilearner.com</t>
  </si>
  <si>
    <t>West Stephanieton</t>
  </si>
  <si>
    <t>Miranda Wilson</t>
  </si>
  <si>
    <t>zander.aguilar@bilearner.com</t>
  </si>
  <si>
    <t>23-03-1956</t>
  </si>
  <si>
    <t>Bassborough</t>
  </si>
  <si>
    <t>Eddie Foster</t>
  </si>
  <si>
    <t>Jaxson</t>
  </si>
  <si>
    <t>Christopher Murray DDS</t>
  </si>
  <si>
    <t>jaxson.brady@bilearner.com</t>
  </si>
  <si>
    <t>17-02-1977</t>
  </si>
  <si>
    <t>Rachelbury</t>
  </si>
  <si>
    <t>Rachel Juarez</t>
  </si>
  <si>
    <t>Benjamin Mcdonald</t>
  </si>
  <si>
    <t>Skyla</t>
  </si>
  <si>
    <t>Teresa Williamson</t>
  </si>
  <si>
    <t>skyla.lambert@bilearner.com</t>
  </si>
  <si>
    <t>Port Patrickport</t>
  </si>
  <si>
    <t>Randy Howell</t>
  </si>
  <si>
    <t>lilliana.walker@bilearner.com</t>
  </si>
  <si>
    <t>24-03-1958</t>
  </si>
  <si>
    <t>Michaelchester</t>
  </si>
  <si>
    <t>Nicholas Daugherty</t>
  </si>
  <si>
    <t>Jeffery Snyder</t>
  </si>
  <si>
    <t>lindsay.copeland@bilearner.com</t>
  </si>
  <si>
    <t>Veronicatown</t>
  </si>
  <si>
    <t>Tracy Melton</t>
  </si>
  <si>
    <t>Kristin</t>
  </si>
  <si>
    <t>Barbara</t>
  </si>
  <si>
    <t>Sutwell</t>
  </si>
  <si>
    <t>Jeffrey Murphy</t>
  </si>
  <si>
    <t>barbara.sutwell@bilearner.com</t>
  </si>
  <si>
    <t>20-02-1976</t>
  </si>
  <si>
    <t>West Kelli</t>
  </si>
  <si>
    <t>Lenora</t>
  </si>
  <si>
    <t>Tejeda</t>
  </si>
  <si>
    <t>Heather Riley</t>
  </si>
  <si>
    <t>lenora.tejeda@bilearner.com</t>
  </si>
  <si>
    <t>22-07-1968</t>
  </si>
  <si>
    <t>Lake Cindy</t>
  </si>
  <si>
    <t>Ronald Marsh</t>
  </si>
  <si>
    <t>Melisa</t>
  </si>
  <si>
    <t>Gerke</t>
  </si>
  <si>
    <t>Jimmy Cox</t>
  </si>
  <si>
    <t>melisa.gerke@bilearner.com</t>
  </si>
  <si>
    <t>15-02-1975</t>
  </si>
  <si>
    <t>North Meganstad</t>
  </si>
  <si>
    <t>Bruce Ramirez</t>
  </si>
  <si>
    <t>Chan</t>
  </si>
  <si>
    <t>Kamrin</t>
  </si>
  <si>
    <t>Sander</t>
  </si>
  <si>
    <t>Kirsten Patel</t>
  </si>
  <si>
    <t>kamrin.sander@bilearner.com</t>
  </si>
  <si>
    <t>Lake Travisfort</t>
  </si>
  <si>
    <t>Jessica Johnston</t>
  </si>
  <si>
    <t>Nina</t>
  </si>
  <si>
    <t>Panjwani</t>
  </si>
  <si>
    <t>Matthew Hawkins</t>
  </si>
  <si>
    <t>nina.panjwani@bilearner.com</t>
  </si>
  <si>
    <t>17-07-1945</t>
  </si>
  <si>
    <t>Juliehaven</t>
  </si>
  <si>
    <t>Faller</t>
  </si>
  <si>
    <t>Susan Gilbert</t>
  </si>
  <si>
    <t>megan.faller@bilearner.com</t>
  </si>
  <si>
    <t>18-02-1951</t>
  </si>
  <si>
    <t>Stephanietown</t>
  </si>
  <si>
    <t>Jeremy Little</t>
  </si>
  <si>
    <t>Judy</t>
  </si>
  <si>
    <t>Jung</t>
  </si>
  <si>
    <t>Tiffany Baker</t>
  </si>
  <si>
    <t>judy.jung@bilearner.com</t>
  </si>
  <si>
    <t>Danielhaven</t>
  </si>
  <si>
    <t>Sarah Stone</t>
  </si>
  <si>
    <t>Evensen</t>
  </si>
  <si>
    <t>Ashley Wagner</t>
  </si>
  <si>
    <t>april.evensen@bilearner.com</t>
  </si>
  <si>
    <t>27-03-1969</t>
  </si>
  <si>
    <t>East Tina</t>
  </si>
  <si>
    <t>David Hart</t>
  </si>
  <si>
    <t>Lydon</t>
  </si>
  <si>
    <t>Derek Vargas</t>
  </si>
  <si>
    <t>allison.lydon@bilearner.com</t>
  </si>
  <si>
    <t>North Ericside</t>
  </si>
  <si>
    <t>Eric Allen</t>
  </si>
  <si>
    <t>Trina</t>
  </si>
  <si>
    <t>Alagbe</t>
  </si>
  <si>
    <t>Mark Bradley</t>
  </si>
  <si>
    <t>trina.alagbe@bilearner.com</t>
  </si>
  <si>
    <t>17-04-1952</t>
  </si>
  <si>
    <t>Douglasland</t>
  </si>
  <si>
    <t>Richard Thomas</t>
  </si>
  <si>
    <t>Betsy</t>
  </si>
  <si>
    <t>Bondwell</t>
  </si>
  <si>
    <t>Christopher Rodriguez</t>
  </si>
  <si>
    <t>betsy.bondwell@bilearner.com</t>
  </si>
  <si>
    <t>West Sandratown</t>
  </si>
  <si>
    <t>Nathaniel Rasmussen</t>
  </si>
  <si>
    <t>Caroline Little</t>
  </si>
  <si>
    <t>joe.smith@bilearner.com</t>
  </si>
  <si>
    <t>23-01-1996</t>
  </si>
  <si>
    <t>Powellside</t>
  </si>
  <si>
    <t>Matthew Watson</t>
  </si>
  <si>
    <t>Lisa</t>
  </si>
  <si>
    <t>Paxton</t>
  </si>
  <si>
    <t>Clarke</t>
  </si>
  <si>
    <t>Ashley Williams</t>
  </si>
  <si>
    <t>paxton.clarke@bilearner.com</t>
  </si>
  <si>
    <t>22-09-1952</t>
  </si>
  <si>
    <t>Port Austin</t>
  </si>
  <si>
    <t>James Foster</t>
  </si>
  <si>
    <t>lillian.hines@bilearner.com</t>
  </si>
  <si>
    <t>22-12-1976</t>
  </si>
  <si>
    <t>Jerryborough</t>
  </si>
  <si>
    <t>Monica Shaw</t>
  </si>
  <si>
    <t>Christopher Sanford</t>
  </si>
  <si>
    <t>liam.snow@bilearner.com</t>
  </si>
  <si>
    <t>25-03-1972</t>
  </si>
  <si>
    <t>Torresmouth</t>
  </si>
  <si>
    <t>Matthew Carter</t>
  </si>
  <si>
    <t>Ayanna</t>
  </si>
  <si>
    <t>Amanda Mills</t>
  </si>
  <si>
    <t>ayanna.short@bilearner.com</t>
  </si>
  <si>
    <t>14-11-1993</t>
  </si>
  <si>
    <t>Harmonmouth</t>
  </si>
  <si>
    <t>James Gross</t>
  </si>
  <si>
    <t>Charles</t>
  </si>
  <si>
    <t>Ricardo</t>
  </si>
  <si>
    <t>Daniel Huff</t>
  </si>
  <si>
    <t>ricardo.bruce@bilearner.com</t>
  </si>
  <si>
    <t>26-11-1956</t>
  </si>
  <si>
    <t>East William</t>
  </si>
  <si>
    <t>Shelly Baker</t>
  </si>
  <si>
    <t>Hunter Cervantes</t>
  </si>
  <si>
    <t>braxton.rojas@bilearner.com</t>
  </si>
  <si>
    <t>Sheltonborough</t>
  </si>
  <si>
    <t>Benjamin Arnold</t>
  </si>
  <si>
    <t>Lisa Jones</t>
  </si>
  <si>
    <t>juliana.dyer@bilearner.com</t>
  </si>
  <si>
    <t>26-10-1989</t>
  </si>
  <si>
    <t>Andersonchester</t>
  </si>
  <si>
    <t>Eric Gallegos</t>
  </si>
  <si>
    <t>Adriana</t>
  </si>
  <si>
    <t>Jacqueline Jackson</t>
  </si>
  <si>
    <t>adriana.weber@bilearner.com</t>
  </si>
  <si>
    <t>18-09-1947</t>
  </si>
  <si>
    <t>Mccarthyhaven</t>
  </si>
  <si>
    <t>Anthony Silva</t>
  </si>
  <si>
    <t>Lola</t>
  </si>
  <si>
    <t>Kimberly Fox</t>
  </si>
  <si>
    <t>lola.hensley@bilearner.com</t>
  </si>
  <si>
    <t>Allenhaven</t>
  </si>
  <si>
    <t>Misty Trevino</t>
  </si>
  <si>
    <t>Delgado</t>
  </si>
  <si>
    <t>Melissa Welch</t>
  </si>
  <si>
    <t>shamar.delgado@bilearner.com</t>
  </si>
  <si>
    <t>25-02-1950</t>
  </si>
  <si>
    <t>North Samuelview</t>
  </si>
  <si>
    <t>Christopher Bailey</t>
  </si>
  <si>
    <t>James Ferguson</t>
  </si>
  <si>
    <t>emmanuel.huang@bilearner.com</t>
  </si>
  <si>
    <t>21-07-1972</t>
  </si>
  <si>
    <t>North Andrew</t>
  </si>
  <si>
    <t>Vincent Wang</t>
  </si>
  <si>
    <t>Brenna</t>
  </si>
  <si>
    <t>Michael Pope</t>
  </si>
  <si>
    <t>brenna.decker@bilearner.com</t>
  </si>
  <si>
    <t>29-12-1988</t>
  </si>
  <si>
    <t>Martinchester</t>
  </si>
  <si>
    <t>Laurie Bird</t>
  </si>
  <si>
    <t>Gaige</t>
  </si>
  <si>
    <t>Carrie Davidson</t>
  </si>
  <si>
    <t>gaige.marsh@bilearner.com</t>
  </si>
  <si>
    <t>Coxshire</t>
  </si>
  <si>
    <t>Christopher Porter MD</t>
  </si>
  <si>
    <t>Ricky Stephens</t>
  </si>
  <si>
    <t>karli.ross@bilearner.com</t>
  </si>
  <si>
    <t>East Karenberg</t>
  </si>
  <si>
    <t>Andrew Jones</t>
  </si>
  <si>
    <t>Gibbs</t>
  </si>
  <si>
    <t>Leslie Hernandez</t>
  </si>
  <si>
    <t>kayla.gibbs@bilearner.com</t>
  </si>
  <si>
    <t>Lewisland</t>
  </si>
  <si>
    <t>Erica Wilson</t>
  </si>
  <si>
    <t>Judith Ryan</t>
  </si>
  <si>
    <t>jocelyn.jackson@bilearner.com</t>
  </si>
  <si>
    <t>East Erin</t>
  </si>
  <si>
    <t>Jacqueline Maxwell</t>
  </si>
  <si>
    <t>Newman</t>
  </si>
  <si>
    <t>gilbert.newman@bilearner.com</t>
  </si>
  <si>
    <t>17-08-1977</t>
  </si>
  <si>
    <t>Port Valerie</t>
  </si>
  <si>
    <t>Robert Ramirez</t>
  </si>
  <si>
    <t>Amanda Garcia</t>
  </si>
  <si>
    <t>roberto.rosales@bilearner.com</t>
  </si>
  <si>
    <t>25-05-1990</t>
  </si>
  <si>
    <t>Whitebury</t>
  </si>
  <si>
    <t>Kathleen Hayes</t>
  </si>
  <si>
    <t>justice.rhodes@bilearner.com</t>
  </si>
  <si>
    <t>Perezview</t>
  </si>
  <si>
    <t>Jose King</t>
  </si>
  <si>
    <t>Laci</t>
  </si>
  <si>
    <t>Glenn Rollins</t>
  </si>
  <si>
    <t>laci.baird@bilearner.com</t>
  </si>
  <si>
    <t>West Danielton</t>
  </si>
  <si>
    <t>Elijah Henson</t>
  </si>
  <si>
    <t>Bass</t>
  </si>
  <si>
    <t>Kaila</t>
  </si>
  <si>
    <t>Michelle Taylor</t>
  </si>
  <si>
    <t>kaila.johnston@bilearner.com</t>
  </si>
  <si>
    <t>Thomasland</t>
  </si>
  <si>
    <t>Timothy Lewis</t>
  </si>
  <si>
    <t>Araceli</t>
  </si>
  <si>
    <t>Eric Vincent</t>
  </si>
  <si>
    <t>araceli.mcguire@bilearner.com</t>
  </si>
  <si>
    <t>Andrewview</t>
  </si>
  <si>
    <t>Kristen Rogers</t>
  </si>
  <si>
    <t>Naomi</t>
  </si>
  <si>
    <t>Hardin</t>
  </si>
  <si>
    <t>Nichole Jordan</t>
  </si>
  <si>
    <t>naomi.hardin@bilearner.com</t>
  </si>
  <si>
    <t>Lake Jeffreyberg</t>
  </si>
  <si>
    <t>Nichole Crawford</t>
  </si>
  <si>
    <t>Jason Kennedy</t>
  </si>
  <si>
    <t>darnell.eaton@bilearner.com</t>
  </si>
  <si>
    <t>New Karenberg</t>
  </si>
  <si>
    <t>Lindsay Reid</t>
  </si>
  <si>
    <t>Crystal Johnson</t>
  </si>
  <si>
    <t>zariah.ritter@bilearner.com</t>
  </si>
  <si>
    <t>East Sabrinachester</t>
  </si>
  <si>
    <t>Dr. Steven Walker</t>
  </si>
  <si>
    <t>Richards</t>
  </si>
  <si>
    <t>Anya</t>
  </si>
  <si>
    <t>Kimberly Roth</t>
  </si>
  <si>
    <t>anya.morton@bilearner.com</t>
  </si>
  <si>
    <t>27-01-1986</t>
  </si>
  <si>
    <t>Lake Robertfort</t>
  </si>
  <si>
    <t>Allison Fox</t>
  </si>
  <si>
    <t>angelique.mathis@bilearner.com</t>
  </si>
  <si>
    <t>14-02-1946</t>
  </si>
  <si>
    <t>West Kayla</t>
  </si>
  <si>
    <t>Woods</t>
  </si>
  <si>
    <t>Sara Chapman</t>
  </si>
  <si>
    <t>sophie.moran@bilearner.com</t>
  </si>
  <si>
    <t>Rosefort</t>
  </si>
  <si>
    <t>Brooke Murray</t>
  </si>
  <si>
    <t>Snyder</t>
  </si>
  <si>
    <t>Troy Price</t>
  </si>
  <si>
    <t>yair.snyder@bilearner.com</t>
  </si>
  <si>
    <t>25-03-1991</t>
  </si>
  <si>
    <t>North Danielview</t>
  </si>
  <si>
    <t>Deborah Oliver</t>
  </si>
  <si>
    <t>Jason Johnson</t>
  </si>
  <si>
    <t>shamar.herman@bilearner.com</t>
  </si>
  <si>
    <t>West Cherylview</t>
  </si>
  <si>
    <t>John Branch</t>
  </si>
  <si>
    <t>Ishaan</t>
  </si>
  <si>
    <t>James White</t>
  </si>
  <si>
    <t>ishaan.schaefer@bilearner.com</t>
  </si>
  <si>
    <t>East Cole</t>
  </si>
  <si>
    <t>Dorothy Gould</t>
  </si>
  <si>
    <t>Paul Wilcox</t>
  </si>
  <si>
    <t>linda.combs@bilearner.com</t>
  </si>
  <si>
    <t>North Barbaraberg</t>
  </si>
  <si>
    <t>Kathleen Fletcher</t>
  </si>
  <si>
    <t>Yuliana</t>
  </si>
  <si>
    <t>Nicole Rodriguez</t>
  </si>
  <si>
    <t>yuliana.nelson@bilearner.com</t>
  </si>
  <si>
    <t>West Vincent</t>
  </si>
  <si>
    <t>Andrew Burton</t>
  </si>
  <si>
    <t>August</t>
  </si>
  <si>
    <t>Mary Clark</t>
  </si>
  <si>
    <t>august.wiley@bilearner.com</t>
  </si>
  <si>
    <t>Campbellhaven</t>
  </si>
  <si>
    <t>Yolanda Wilson</t>
  </si>
  <si>
    <t>Daniel Stafford</t>
  </si>
  <si>
    <t>lindsay.pennington@bilearner.com</t>
  </si>
  <si>
    <t>Erikmouth</t>
  </si>
  <si>
    <t>Adrian Clark</t>
  </si>
  <si>
    <t>Conway</t>
  </si>
  <si>
    <t>Randall Hill</t>
  </si>
  <si>
    <t>jaliyah.conway@bilearner.com</t>
  </si>
  <si>
    <t>19-01-1947</t>
  </si>
  <si>
    <t>Crystalchester</t>
  </si>
  <si>
    <t>Arthur Soto</t>
  </si>
  <si>
    <t>Alicia Horton</t>
  </si>
  <si>
    <t>raymond.gillespie@bilearner.com</t>
  </si>
  <si>
    <t>14-03-2001</t>
  </si>
  <si>
    <t>Kristenland</t>
  </si>
  <si>
    <t>Mrs. Stephanie Silva</t>
  </si>
  <si>
    <t>Montes</t>
  </si>
  <si>
    <t>Ian</t>
  </si>
  <si>
    <t>Keith Morrison</t>
  </si>
  <si>
    <t>ian.hester@bilearner.com</t>
  </si>
  <si>
    <t>27-08-1945</t>
  </si>
  <si>
    <t>Rachelfort</t>
  </si>
  <si>
    <t>Nicholas Carter</t>
  </si>
  <si>
    <t>Carson</t>
  </si>
  <si>
    <t>Brynlee</t>
  </si>
  <si>
    <t>Eric Walton</t>
  </si>
  <si>
    <t>brynlee.crawford@bilearner.com</t>
  </si>
  <si>
    <t>Port Glenn</t>
  </si>
  <si>
    <t>Aaron Bowen</t>
  </si>
  <si>
    <t>Sanai</t>
  </si>
  <si>
    <t>Hale</t>
  </si>
  <si>
    <t>Lutz</t>
  </si>
  <si>
    <t>Gwendolyn</t>
  </si>
  <si>
    <t>Corinne</t>
  </si>
  <si>
    <t>Navarro</t>
  </si>
  <si>
    <t>Lisa Smith</t>
  </si>
  <si>
    <t>meadow.atkins@bilearner.com</t>
  </si>
  <si>
    <t>Jasonbury</t>
  </si>
  <si>
    <t>Heather Nunez</t>
  </si>
  <si>
    <t>Contreras</t>
  </si>
  <si>
    <t>Dr. Donald Henry</t>
  </si>
  <si>
    <t>blaine.contreras@bilearner.com</t>
  </si>
  <si>
    <t>Charles Spencer</t>
  </si>
  <si>
    <t>Erika</t>
  </si>
  <si>
    <t>Shawn Acosta</t>
  </si>
  <si>
    <t>erika.mata@bilearner.com</t>
  </si>
  <si>
    <t>30-12-1993</t>
  </si>
  <si>
    <t>Lake Carolinemouth</t>
  </si>
  <si>
    <t>Tyler Cordova</t>
  </si>
  <si>
    <t>Abigail Cooper</t>
  </si>
  <si>
    <t>kelly.ellis@bilearner.com</t>
  </si>
  <si>
    <t>25-07-1957</t>
  </si>
  <si>
    <t>North Fernando</t>
  </si>
  <si>
    <t>Gregory Garcia</t>
  </si>
  <si>
    <t>Stephanie Morales</t>
  </si>
  <si>
    <t>brady.boyd@bilearner.com</t>
  </si>
  <si>
    <t>13-01-1984</t>
  </si>
  <si>
    <t>29-05-2023</t>
  </si>
  <si>
    <t>Parkertown</t>
  </si>
  <si>
    <t>Mark Bowen</t>
  </si>
  <si>
    <t>Alfred</t>
  </si>
  <si>
    <t>Manning</t>
  </si>
  <si>
    <t>Sally Owens</t>
  </si>
  <si>
    <t>alfred.manning@bilearner.com</t>
  </si>
  <si>
    <t>27-07-1987</t>
  </si>
  <si>
    <t>West Danielmouth</t>
  </si>
  <si>
    <t>Melissa Marshall</t>
  </si>
  <si>
    <t>Port Lisaburgh</t>
  </si>
  <si>
    <t>Garrison</t>
  </si>
  <si>
    <t>Philip</t>
  </si>
  <si>
    <t>Nicholas Freeman</t>
  </si>
  <si>
    <t>philip.cobb@bilearner.com</t>
  </si>
  <si>
    <t>North Susanton</t>
  </si>
  <si>
    <t>Daryl Mullins</t>
  </si>
  <si>
    <t>Lisa Bryant</t>
  </si>
  <si>
    <t>ellie.holder@bilearner.com</t>
  </si>
  <si>
    <t>25-05-1989</t>
  </si>
  <si>
    <t>Courtneytown</t>
  </si>
  <si>
    <t>Jessica Malone DDS</t>
  </si>
  <si>
    <t>Rivers</t>
  </si>
  <si>
    <t>22-07-2023</t>
  </si>
  <si>
    <t>Daniel Lee</t>
  </si>
  <si>
    <t>armani.barker@bilearner.com</t>
  </si>
  <si>
    <t>18-07-1956</t>
  </si>
  <si>
    <t>South Maria</t>
  </si>
  <si>
    <t>Jennifer Juarez</t>
  </si>
  <si>
    <t>East Melissa</t>
  </si>
  <si>
    <t>Larson</t>
  </si>
  <si>
    <t>David Simpson</t>
  </si>
  <si>
    <t>nathalia.larson@bilearner.com</t>
  </si>
  <si>
    <t>27-07-1943</t>
  </si>
  <si>
    <t>Jasonstad</t>
  </si>
  <si>
    <t>Lisa Freeman</t>
  </si>
  <si>
    <t>Laurel</t>
  </si>
  <si>
    <t>Christina Serrano</t>
  </si>
  <si>
    <t>laurel.chan@bilearner.com</t>
  </si>
  <si>
    <t>25-12-1943</t>
  </si>
  <si>
    <t>Tiffany Smith</t>
  </si>
  <si>
    <t>Yolanda Sanders</t>
  </si>
  <si>
    <t>alejandra.barnes@bilearner.com</t>
  </si>
  <si>
    <t>26-10-1986</t>
  </si>
  <si>
    <t>Patriciabury</t>
  </si>
  <si>
    <t>Tiffany Reed</t>
  </si>
  <si>
    <t>Emilio</t>
  </si>
  <si>
    <t>Alexander Martin</t>
  </si>
  <si>
    <t>ellie.robbins@bilearner.com</t>
  </si>
  <si>
    <t>Jessicafurt</t>
  </si>
  <si>
    <t>Dr. Melanie Kennedy</t>
  </si>
  <si>
    <t>Hansen</t>
  </si>
  <si>
    <t>16-05-1981</t>
  </si>
  <si>
    <t>Layton</t>
  </si>
  <si>
    <t>Dana Parker</t>
  </si>
  <si>
    <t>layton.goodwin@bilearner.com</t>
  </si>
  <si>
    <t>South Darrenview</t>
  </si>
  <si>
    <t>Matthew Stephens MD</t>
  </si>
  <si>
    <t>Eliza</t>
  </si>
  <si>
    <t>Steven Short</t>
  </si>
  <si>
    <t>eliza.munoz@bilearner.com</t>
  </si>
  <si>
    <t>14-11-1978</t>
  </si>
  <si>
    <t>Roberthaven</t>
  </si>
  <si>
    <t>David Ray</t>
  </si>
  <si>
    <t>Drew Hawkins</t>
  </si>
  <si>
    <t>arianna.durham@bilearner.com</t>
  </si>
  <si>
    <t>19-12-1959</t>
  </si>
  <si>
    <t>Hollyborough</t>
  </si>
  <si>
    <t>Joseph Marquez</t>
  </si>
  <si>
    <t>Ethan</t>
  </si>
  <si>
    <t>Zachary Hanson</t>
  </si>
  <si>
    <t>ethan.rhodes@bilearner.com</t>
  </si>
  <si>
    <t>East Corey</t>
  </si>
  <si>
    <t>Robin Berry</t>
  </si>
  <si>
    <t>Benson</t>
  </si>
  <si>
    <t>Harold Mccullough</t>
  </si>
  <si>
    <t>carlee.lang@bilearner.com</t>
  </si>
  <si>
    <t>East Amyville</t>
  </si>
  <si>
    <t>Alexander King</t>
  </si>
  <si>
    <t>Eli</t>
  </si>
  <si>
    <t>Andrew Norton</t>
  </si>
  <si>
    <t>eli.flores@bilearner.com</t>
  </si>
  <si>
    <t>New Sheila</t>
  </si>
  <si>
    <t>Thomas Williams</t>
  </si>
  <si>
    <t>Lyric</t>
  </si>
  <si>
    <t>Allen Mckinney</t>
  </si>
  <si>
    <t>lyric.solomon@bilearner.com</t>
  </si>
  <si>
    <t>19-10-1997</t>
  </si>
  <si>
    <t>North Wendy</t>
  </si>
  <si>
    <t>Joseph Crawford</t>
  </si>
  <si>
    <t>Kenneth Mathews</t>
  </si>
  <si>
    <t>parker.fritz@bilearner.com</t>
  </si>
  <si>
    <t>25-02-1964</t>
  </si>
  <si>
    <t>North Brandi</t>
  </si>
  <si>
    <t>Kari Smith</t>
  </si>
  <si>
    <t>Matthew Brown</t>
  </si>
  <si>
    <t>Curry</t>
  </si>
  <si>
    <t>Sarah Carter</t>
  </si>
  <si>
    <t>justice.curry@bilearner.com</t>
  </si>
  <si>
    <t>13-12-1964</t>
  </si>
  <si>
    <t>Suarezstad</t>
  </si>
  <si>
    <t>Aaron Jones</t>
  </si>
  <si>
    <t>Valeria</t>
  </si>
  <si>
    <t>Tony</t>
  </si>
  <si>
    <t>Timothy Walters</t>
  </si>
  <si>
    <t>tony.mendoza@bilearner.com</t>
  </si>
  <si>
    <t>14-11-1962</t>
  </si>
  <si>
    <t>Port Tamarahaven</t>
  </si>
  <si>
    <t>Kayla Hall</t>
  </si>
  <si>
    <t>Jesse Gilmore</t>
  </si>
  <si>
    <t>jacqueline.black@bilearner.com</t>
  </si>
  <si>
    <t>27-12-1943</t>
  </si>
  <si>
    <t>Douglasview</t>
  </si>
  <si>
    <t>Tyler Ortega</t>
  </si>
  <si>
    <t>Denise</t>
  </si>
  <si>
    <t>Austin Brown</t>
  </si>
  <si>
    <t>denise.mccullough@bilearner.com</t>
  </si>
  <si>
    <t>19-09-1978</t>
  </si>
  <si>
    <t>Port Ruthbury</t>
  </si>
  <si>
    <t>Franklin Hunter</t>
  </si>
  <si>
    <t>Carmelo</t>
  </si>
  <si>
    <t>Sharon Salas</t>
  </si>
  <si>
    <t>carmelo.hayden@bilearner.com</t>
  </si>
  <si>
    <t>17-05-1957</t>
  </si>
  <si>
    <t>Brittanyport</t>
  </si>
  <si>
    <t>Jordan Wilson</t>
  </si>
  <si>
    <t>Cristina Davis</t>
  </si>
  <si>
    <t>emilio.pierce@bilearner.com</t>
  </si>
  <si>
    <t>24-09-1943</t>
  </si>
  <si>
    <t>Ramirezland</t>
  </si>
  <si>
    <t>Caroline Williams</t>
  </si>
  <si>
    <t>Lisa Manning</t>
  </si>
  <si>
    <t>emerson.wood@bilearner.com</t>
  </si>
  <si>
    <t>20-10-1944</t>
  </si>
  <si>
    <t>Hayesborough</t>
  </si>
  <si>
    <t>Michael Sullivan</t>
  </si>
  <si>
    <t>North Justinbury</t>
  </si>
  <si>
    <t>Kristin White</t>
  </si>
  <si>
    <t>nikhil.cummings@bilearner.com</t>
  </si>
  <si>
    <t>30-03-1978</t>
  </si>
  <si>
    <t>Penaberg</t>
  </si>
  <si>
    <t>Katherine Chapman</t>
  </si>
  <si>
    <t>Maryville</t>
  </si>
  <si>
    <t>William Thomas</t>
  </si>
  <si>
    <t>tia.kent@bilearner.com</t>
  </si>
  <si>
    <t>21-10-1975</t>
  </si>
  <si>
    <t>South Johnmouth</t>
  </si>
  <si>
    <t>Carl Cooper</t>
  </si>
  <si>
    <t>Farley</t>
  </si>
  <si>
    <t>Spencer</t>
  </si>
  <si>
    <t>Kristin Lee</t>
  </si>
  <si>
    <t>spencer.hicks@bilearner.com</t>
  </si>
  <si>
    <t>Hebertfort</t>
  </si>
  <si>
    <t>Adam Smith PhD</t>
  </si>
  <si>
    <t>Chasity</t>
  </si>
  <si>
    <t>Steven Logan</t>
  </si>
  <si>
    <t>chasity.kennedy@bilearner.com</t>
  </si>
  <si>
    <t>20-06-1969</t>
  </si>
  <si>
    <t>Helpdesk</t>
  </si>
  <si>
    <t>Patriciaport</t>
  </si>
  <si>
    <t>Nina Ramos</t>
  </si>
  <si>
    <t>Kaiya</t>
  </si>
  <si>
    <t>John Harvey</t>
  </si>
  <si>
    <t>kaiya.marsh@bilearner.com</t>
  </si>
  <si>
    <t>Nicolemouth</t>
  </si>
  <si>
    <t>Faulkner</t>
  </si>
  <si>
    <t>Vanessa Garcia</t>
  </si>
  <si>
    <t>beatrice.faulkner@bilearner.com</t>
  </si>
  <si>
    <t>Collierville</t>
  </si>
  <si>
    <t>Russell Boone</t>
  </si>
  <si>
    <t>Mayo</t>
  </si>
  <si>
    <t>Shaun Barr</t>
  </si>
  <si>
    <t>valeria.mayo@bilearner.com</t>
  </si>
  <si>
    <t>25-04-1955</t>
  </si>
  <si>
    <t>Port Gregoryfort</t>
  </si>
  <si>
    <t>Crystal Hughes</t>
  </si>
  <si>
    <t>Elizabeth Ray</t>
  </si>
  <si>
    <t>darrell.vaughan@bilearner.com</t>
  </si>
  <si>
    <t>Joy Meyers</t>
  </si>
  <si>
    <t>Joseph Guerra</t>
  </si>
  <si>
    <t>carlos.murphy@bilearner.com</t>
  </si>
  <si>
    <t>21-02-1962</t>
  </si>
  <si>
    <t>Staceyborough</t>
  </si>
  <si>
    <t>Thomas Castillo</t>
  </si>
  <si>
    <t>Charles Castillo</t>
  </si>
  <si>
    <t>wilson.sloan@bilearner.com</t>
  </si>
  <si>
    <t>Evp</t>
  </si>
  <si>
    <t>Rachael Hoffman</t>
  </si>
  <si>
    <t>Andrea Simmons</t>
  </si>
  <si>
    <t>casey.dixon@bilearner.com</t>
  </si>
  <si>
    <t>25-07-1946</t>
  </si>
  <si>
    <t>Louis Mccall</t>
  </si>
  <si>
    <t>Josue</t>
  </si>
  <si>
    <t>Jill Hubbard</t>
  </si>
  <si>
    <t>josue.gentry@bilearner.com</t>
  </si>
  <si>
    <t>25-01-1965</t>
  </si>
  <si>
    <t>West Christine</t>
  </si>
  <si>
    <t>Michael Fletcher</t>
  </si>
  <si>
    <t>Adelaide</t>
  </si>
  <si>
    <t>Jessica Morales</t>
  </si>
  <si>
    <t>adelaide.meyer@bilearner.com</t>
  </si>
  <si>
    <t>25-01-1994</t>
  </si>
  <si>
    <t>New Caitlynburgh</t>
  </si>
  <si>
    <t>Susan Compton</t>
  </si>
  <si>
    <t>Pierre</t>
  </si>
  <si>
    <t>Jerry Peters</t>
  </si>
  <si>
    <t>frankie.franklin@bilearner.com</t>
  </si>
  <si>
    <t>Lake Leontown</t>
  </si>
  <si>
    <t>Jill Gibson</t>
  </si>
  <si>
    <t>Cain</t>
  </si>
  <si>
    <t>Jessica Myers</t>
  </si>
  <si>
    <t>vance.cain@bilearner.com</t>
  </si>
  <si>
    <t>Sheltonburgh</t>
  </si>
  <si>
    <t>Edwin Valencia</t>
  </si>
  <si>
    <t>Cheyanne</t>
  </si>
  <si>
    <t>Charles Williams</t>
  </si>
  <si>
    <t>cheyanne.hess@bilearner.com</t>
  </si>
  <si>
    <t>26-03-1997</t>
  </si>
  <si>
    <t>Brooketon</t>
  </si>
  <si>
    <t>Joseph Taylor</t>
  </si>
  <si>
    <t>Eric Rivera</t>
  </si>
  <si>
    <t>ishaan.sheppard@bilearner.com</t>
  </si>
  <si>
    <t>Port Jameshaven</t>
  </si>
  <si>
    <t>Benjamin Thompson</t>
  </si>
  <si>
    <t>Areli</t>
  </si>
  <si>
    <t>Jimmy Watkins</t>
  </si>
  <si>
    <t>areli.mitchell@bilearner.com</t>
  </si>
  <si>
    <t>Tracyberg</t>
  </si>
  <si>
    <t>Dawn Lara</t>
  </si>
  <si>
    <t>Jesse Montoya</t>
  </si>
  <si>
    <t>arthur.wilson@bilearner.com</t>
  </si>
  <si>
    <t>West Rebecca</t>
  </si>
  <si>
    <t>Sarah Edwards</t>
  </si>
  <si>
    <t>Ariel</t>
  </si>
  <si>
    <t>Osborn</t>
  </si>
  <si>
    <t>Melissa Glass</t>
  </si>
  <si>
    <t>ariel.osborn@bilearner.com</t>
  </si>
  <si>
    <t>Paige Duncan</t>
  </si>
  <si>
    <t>Heather Swanson</t>
  </si>
  <si>
    <t>ansley.arias@bilearner.com</t>
  </si>
  <si>
    <t>East Bernard</t>
  </si>
  <si>
    <t>Maurice Gonzales</t>
  </si>
  <si>
    <t>Matias</t>
  </si>
  <si>
    <t>Burns</t>
  </si>
  <si>
    <t>James Medina</t>
  </si>
  <si>
    <t>matias.burns@bilearner.com</t>
  </si>
  <si>
    <t>31-05-1983</t>
  </si>
  <si>
    <t>East Debra</t>
  </si>
  <si>
    <t>Scott Mathis</t>
  </si>
  <si>
    <t>Aden</t>
  </si>
  <si>
    <t>Tyler Sexton</t>
  </si>
  <si>
    <t>aden.george@bilearner.com</t>
  </si>
  <si>
    <t>22-05-1988</t>
  </si>
  <si>
    <t>South Matthewhaven</t>
  </si>
  <si>
    <t>Mr. Dustin Miranda MD</t>
  </si>
  <si>
    <t>London</t>
  </si>
  <si>
    <t>Anna Garcia</t>
  </si>
  <si>
    <t>Yasmine</t>
  </si>
  <si>
    <t>Tracey Cox</t>
  </si>
  <si>
    <t>yasmine.hughes@bilearner.com</t>
  </si>
  <si>
    <t>East Ray</t>
  </si>
  <si>
    <t>William Bell</t>
  </si>
  <si>
    <t>Kendrick</t>
  </si>
  <si>
    <t>Theresa Olson</t>
  </si>
  <si>
    <t>kendrick.ashley@bilearner.com</t>
  </si>
  <si>
    <t>27-11-1991</t>
  </si>
  <si>
    <t>Andreamouth</t>
  </si>
  <si>
    <t>Sarah Harrison</t>
  </si>
  <si>
    <t>26-12-1995</t>
  </si>
  <si>
    <t>Kingshire</t>
  </si>
  <si>
    <t>Danielle Valdez</t>
  </si>
  <si>
    <t>Nicholas Ho</t>
  </si>
  <si>
    <t>simone.sharp@bilearner.com</t>
  </si>
  <si>
    <t>Chapmanfurt</t>
  </si>
  <si>
    <t>Loretta Hunter</t>
  </si>
  <si>
    <t>Cristofer</t>
  </si>
  <si>
    <t>Jennifer Collins</t>
  </si>
  <si>
    <t>cristofer.mcbride@bilearner.com</t>
  </si>
  <si>
    <t>Rosemouth</t>
  </si>
  <si>
    <t>Amanda Kelly</t>
  </si>
  <si>
    <t>Ryan Armstrong</t>
  </si>
  <si>
    <t>charlize.wong@bilearner.com</t>
  </si>
  <si>
    <t>Jessebury</t>
  </si>
  <si>
    <t>Alexander Harris</t>
  </si>
  <si>
    <t>Mark Moore</t>
  </si>
  <si>
    <t>Kason</t>
  </si>
  <si>
    <t>Julia Mitchell</t>
  </si>
  <si>
    <t>kason.ellison@bilearner.com</t>
  </si>
  <si>
    <t>East Maria</t>
  </si>
  <si>
    <t>Charles Rush</t>
  </si>
  <si>
    <t>Christopher Gardner</t>
  </si>
  <si>
    <t>raphael.solomon@bilearner.com</t>
  </si>
  <si>
    <t>Andersonport</t>
  </si>
  <si>
    <t>Shannon Norman</t>
  </si>
  <si>
    <t>Castaneda</t>
  </si>
  <si>
    <t>Elizabeth Koch</t>
  </si>
  <si>
    <t>zariah.castaneda@bilearner.com</t>
  </si>
  <si>
    <t>West Danielland</t>
  </si>
  <si>
    <t>Daniel Bennett</t>
  </si>
  <si>
    <t>Nathaniel Harvey</t>
  </si>
  <si>
    <t>trevin.lambert@bilearner.com</t>
  </si>
  <si>
    <t>13-08-1991</t>
  </si>
  <si>
    <t>East Arthurtown</t>
  </si>
  <si>
    <t>Brendan Francis</t>
  </si>
  <si>
    <t>Jeremy Ritter</t>
  </si>
  <si>
    <t>mason.brewer@bilearner.com</t>
  </si>
  <si>
    <t>20-02-1984</t>
  </si>
  <si>
    <t>Maynardfort</t>
  </si>
  <si>
    <t>Summer Brown</t>
  </si>
  <si>
    <t>Todd Henson</t>
  </si>
  <si>
    <t>salvatore.snyder@bilearner.com</t>
  </si>
  <si>
    <t>21-04-1959</t>
  </si>
  <si>
    <t>East Carrie</t>
  </si>
  <si>
    <t>David Ruiz</t>
  </si>
  <si>
    <t>Vivian</t>
  </si>
  <si>
    <t>Nathan Bush</t>
  </si>
  <si>
    <t>vivian.hickman@bilearner.com</t>
  </si>
  <si>
    <t>17-05-1997</t>
  </si>
  <si>
    <t>Kari Davis</t>
  </si>
  <si>
    <t>Patrick Garner</t>
  </si>
  <si>
    <t>grant.york@bilearner.com</t>
  </si>
  <si>
    <t>21-02-1965</t>
  </si>
  <si>
    <t>Lake Veronicabury</t>
  </si>
  <si>
    <t>Monica Fox</t>
  </si>
  <si>
    <t>Steven Kennedy</t>
  </si>
  <si>
    <t>kimberly.horn@bilearner.com</t>
  </si>
  <si>
    <t>20-01-1985</t>
  </si>
  <si>
    <t>Lake Elizabeth</t>
  </si>
  <si>
    <t>Patricia King</t>
  </si>
  <si>
    <t>Joshua Nguyen</t>
  </si>
  <si>
    <t>paul.moreno@bilearner.com</t>
  </si>
  <si>
    <t>19-11-1971</t>
  </si>
  <si>
    <t>Smithside</t>
  </si>
  <si>
    <t>Ronald Jackson</t>
  </si>
  <si>
    <t>Macey</t>
  </si>
  <si>
    <t>Robert Wallace</t>
  </si>
  <si>
    <t>macey.christian@bilearner.com</t>
  </si>
  <si>
    <t>29-06-1945</t>
  </si>
  <si>
    <t>New Edwinville</t>
  </si>
  <si>
    <t>Billy Kelly</t>
  </si>
  <si>
    <t>Carol Ingram</t>
  </si>
  <si>
    <t>joel.bowen@bilearner.com</t>
  </si>
  <si>
    <t>Nelsonport</t>
  </si>
  <si>
    <t>Eric Jarvis</t>
  </si>
  <si>
    <t>Joseph Bell</t>
  </si>
  <si>
    <t>Josie</t>
  </si>
  <si>
    <t>Traci Dillon</t>
  </si>
  <si>
    <t>josie.mercer@bilearner.com</t>
  </si>
  <si>
    <t>31-10-1954</t>
  </si>
  <si>
    <t>Traci Costa</t>
  </si>
  <si>
    <t>Steven Valdez</t>
  </si>
  <si>
    <t>ellie.ortega@bilearner.com</t>
  </si>
  <si>
    <t>25-06-1983</t>
  </si>
  <si>
    <t>Carrborough</t>
  </si>
  <si>
    <t>Christine Cook</t>
  </si>
  <si>
    <t>Tamara Humphrey</t>
  </si>
  <si>
    <t>adrien.maddox@bilearner.com</t>
  </si>
  <si>
    <t>Lake Jameschester</t>
  </si>
  <si>
    <t>Harry Gibson</t>
  </si>
  <si>
    <t>Landyn</t>
  </si>
  <si>
    <t>landyn.velez@bilearner.com</t>
  </si>
  <si>
    <t>Deanland</t>
  </si>
  <si>
    <t>Melissa Perkins</t>
  </si>
  <si>
    <t>Richard Jones</t>
  </si>
  <si>
    <t>colton.le@bilearner.com</t>
  </si>
  <si>
    <t>West Markside</t>
  </si>
  <si>
    <t>Raymond Chavez</t>
  </si>
  <si>
    <t>Leonidas</t>
  </si>
  <si>
    <t>Lee Crawford</t>
  </si>
  <si>
    <t>leonidas.bridges@bilearner.com</t>
  </si>
  <si>
    <t>23-10-1984</t>
  </si>
  <si>
    <t>Matthew Lee</t>
  </si>
  <si>
    <t>Gia</t>
  </si>
  <si>
    <t>Jason Boyd</t>
  </si>
  <si>
    <t>gia.franco@bilearner.com</t>
  </si>
  <si>
    <t>13-01-1944</t>
  </si>
  <si>
    <t>Bryanville</t>
  </si>
  <si>
    <t>Mitchell Rogers</t>
  </si>
  <si>
    <t>20-10-1948</t>
  </si>
  <si>
    <t>Kimberly Frazier</t>
  </si>
  <si>
    <t>julia.soto@bilearner.com</t>
  </si>
  <si>
    <t>Schmittbury</t>
  </si>
  <si>
    <t>Charles Garner</t>
  </si>
  <si>
    <t>Savanna</t>
  </si>
  <si>
    <t>Amber Hoffman</t>
  </si>
  <si>
    <t>savanna.mayo@bilearner.com</t>
  </si>
  <si>
    <t>Frankside</t>
  </si>
  <si>
    <t>David Flores</t>
  </si>
  <si>
    <t>Branden</t>
  </si>
  <si>
    <t>Khan</t>
  </si>
  <si>
    <t>David Kennedy</t>
  </si>
  <si>
    <t>branden.khan@bilearner.com</t>
  </si>
  <si>
    <t>North Benjamin</t>
  </si>
  <si>
    <t>Lindsey Warner</t>
  </si>
  <si>
    <t>Aiden</t>
  </si>
  <si>
    <t>Amber Johnson</t>
  </si>
  <si>
    <t>aiden.wade@bilearner.com</t>
  </si>
  <si>
    <t>22-10-1951</t>
  </si>
  <si>
    <t>Emilyview</t>
  </si>
  <si>
    <t>Lori Stout</t>
  </si>
  <si>
    <t>Conrad</t>
  </si>
  <si>
    <t>Susan Kelly</t>
  </si>
  <si>
    <t>conrad.ochoa@bilearner.com</t>
  </si>
  <si>
    <t>17-12-1962</t>
  </si>
  <si>
    <t>East Donnahaven</t>
  </si>
  <si>
    <t>Andrea Rodriguez</t>
  </si>
  <si>
    <t>Jaylyn</t>
  </si>
  <si>
    <t>IT Manager - Support</t>
  </si>
  <si>
    <t>IT Manager - Infra</t>
  </si>
  <si>
    <t>Donna Brown</t>
  </si>
  <si>
    <t>kaylie.ayers@bilearner.com</t>
  </si>
  <si>
    <t>21-07-1995</t>
  </si>
  <si>
    <t>Albert Clark</t>
  </si>
  <si>
    <t>Arellano</t>
  </si>
  <si>
    <t>IT Manager - DB</t>
  </si>
  <si>
    <t>Jacob Christian</t>
  </si>
  <si>
    <t>abdullah.arellano@bilearner.com</t>
  </si>
  <si>
    <t>Silvaville</t>
  </si>
  <si>
    <t>Brian Turner</t>
  </si>
  <si>
    <t>Lance Torres</t>
  </si>
  <si>
    <t>hazel.lane@bilearner.com</t>
  </si>
  <si>
    <t>25-10-1966</t>
  </si>
  <si>
    <t>Abigail Gardner</t>
  </si>
  <si>
    <t>Scott Thomas</t>
  </si>
  <si>
    <t>caiden.lam@bilearner.com</t>
  </si>
  <si>
    <t>17-07-1998</t>
  </si>
  <si>
    <t>Baldwinport</t>
  </si>
  <si>
    <t>Ian Martin</t>
  </si>
  <si>
    <t>Isla</t>
  </si>
  <si>
    <t>Jason Smith</t>
  </si>
  <si>
    <t>Zechariah</t>
  </si>
  <si>
    <t>Daniel Blake</t>
  </si>
  <si>
    <t>zechariah.strong@bilearner.com</t>
  </si>
  <si>
    <t>Stevenmouth</t>
  </si>
  <si>
    <t>Mr. Justin Hardy</t>
  </si>
  <si>
    <t>Maldonado</t>
  </si>
  <si>
    <t>Romero</t>
  </si>
  <si>
    <t>Michael Webb</t>
  </si>
  <si>
    <t>kayley.romero@bilearner.com</t>
  </si>
  <si>
    <t>16-09-1942</t>
  </si>
  <si>
    <t>Pamelaport</t>
  </si>
  <si>
    <t>Joseph Mays</t>
  </si>
  <si>
    <t>William Phillips</t>
  </si>
  <si>
    <t>ariel.barnes@bilearner.com</t>
  </si>
  <si>
    <t>26-02-1975</t>
  </si>
  <si>
    <t>South Gina</t>
  </si>
  <si>
    <t>Nancy Reyes</t>
  </si>
  <si>
    <t>Grimes</t>
  </si>
  <si>
    <t>Princess</t>
  </si>
  <si>
    <t>Long</t>
  </si>
  <si>
    <t>Amber Rocha</t>
  </si>
  <si>
    <t>princess.long@bilearner.com</t>
  </si>
  <si>
    <t>28-10-1948</t>
  </si>
  <si>
    <t>New Deborahshire</t>
  </si>
  <si>
    <t>Jason Garcia</t>
  </si>
  <si>
    <t>Lyla</t>
  </si>
  <si>
    <t>John Thomas</t>
  </si>
  <si>
    <t>lyla.wong@bilearner.com</t>
  </si>
  <si>
    <t>22-04-1975</t>
  </si>
  <si>
    <t>West Maria</t>
  </si>
  <si>
    <t>Robert Liu</t>
  </si>
  <si>
    <t>April Burns</t>
  </si>
  <si>
    <t>shyanne.livingston@bilearner.com</t>
  </si>
  <si>
    <t>17-01-1972</t>
  </si>
  <si>
    <t>Lauriemouth</t>
  </si>
  <si>
    <t>Mr. Tyler Daniels</t>
  </si>
  <si>
    <t>Sean Hill</t>
  </si>
  <si>
    <t>dario.whitney@bilearner.com</t>
  </si>
  <si>
    <t>Robertmouth</t>
  </si>
  <si>
    <t>Gina Smith</t>
  </si>
  <si>
    <t>Carlo</t>
  </si>
  <si>
    <t>Robert Stevens</t>
  </si>
  <si>
    <t>Aileen</t>
  </si>
  <si>
    <t>Pacheco</t>
  </si>
  <si>
    <t>Alicia Farrell</t>
  </si>
  <si>
    <t>aileen.pacheco@bilearner.com</t>
  </si>
  <si>
    <t>29-03-1994</t>
  </si>
  <si>
    <t>West Laura</t>
  </si>
  <si>
    <t>Debbie Salas</t>
  </si>
  <si>
    <t>dorian.wu@bilearner.com</t>
  </si>
  <si>
    <t>20-07-1954</t>
  </si>
  <si>
    <t>New Timothystad</t>
  </si>
  <si>
    <t>Londyn</t>
  </si>
  <si>
    <t>Mrs. Lori Petty MD</t>
  </si>
  <si>
    <t>londyn.underwood@bilearner.com</t>
  </si>
  <si>
    <t>Perryhaven</t>
  </si>
  <si>
    <t>Oscar Rodriguez</t>
  </si>
  <si>
    <t>Paul Robertson</t>
  </si>
  <si>
    <t>britney.logan@bilearner.com</t>
  </si>
  <si>
    <t>22-11-1973</t>
  </si>
  <si>
    <t>Lake Kennethhaven</t>
  </si>
  <si>
    <t>Patricia Ford</t>
  </si>
  <si>
    <t>William Murray</t>
  </si>
  <si>
    <t>alessandra.novak@bilearner.com</t>
  </si>
  <si>
    <t>Barnettview</t>
  </si>
  <si>
    <t>Tiffany Johnson</t>
  </si>
  <si>
    <t>Corey Fletcher</t>
  </si>
  <si>
    <t>ariel.powers@bilearner.com</t>
  </si>
  <si>
    <t>17-12-1999</t>
  </si>
  <si>
    <t>Ariana Anderson</t>
  </si>
  <si>
    <t>Jewel</t>
  </si>
  <si>
    <t>Bryant</t>
  </si>
  <si>
    <t>James Rhodes</t>
  </si>
  <si>
    <t>jewel.bryant@bilearner.com</t>
  </si>
  <si>
    <t>East Jessicafort</t>
  </si>
  <si>
    <t>Eric Moore</t>
  </si>
  <si>
    <t>Peter Williams</t>
  </si>
  <si>
    <t>irene.kim@bilearner.com</t>
  </si>
  <si>
    <t>Amyberg</t>
  </si>
  <si>
    <t>Mariah Larsen</t>
  </si>
  <si>
    <t>Carla</t>
  </si>
  <si>
    <t>Jose Jordan</t>
  </si>
  <si>
    <t>gabrielle.mercer@bilearner.com</t>
  </si>
  <si>
    <t>16-07-1990</t>
  </si>
  <si>
    <t>West Jeffrey</t>
  </si>
  <si>
    <t>Christopher Ryan</t>
  </si>
  <si>
    <t>Ingrid</t>
  </si>
  <si>
    <t>Lucero</t>
  </si>
  <si>
    <t>Meredith Martin</t>
  </si>
  <si>
    <t>ingrid.lucero@bilearner.com</t>
  </si>
  <si>
    <t>22-10-1988</t>
  </si>
  <si>
    <t>New Sarahland</t>
  </si>
  <si>
    <t>Tony Burns</t>
  </si>
  <si>
    <t>Rocco</t>
  </si>
  <si>
    <t>Victor Armstrong</t>
  </si>
  <si>
    <t>rocco.vaughan@bilearner.com</t>
  </si>
  <si>
    <t>East Kristyfort</t>
  </si>
  <si>
    <t>Autumn Stephenson</t>
  </si>
  <si>
    <t>Kali</t>
  </si>
  <si>
    <t>Piper</t>
  </si>
  <si>
    <t>Joseph Underwood</t>
  </si>
  <si>
    <t>piper.guzman@bilearner.com</t>
  </si>
  <si>
    <t>Lake Christopher</t>
  </si>
  <si>
    <t>Randy Logan</t>
  </si>
  <si>
    <t>Jameson</t>
  </si>
  <si>
    <t>Timothy Owens</t>
  </si>
  <si>
    <t>jameson.eaton@bilearner.com</t>
  </si>
  <si>
    <t>Lake Eileen</t>
  </si>
  <si>
    <t>Sharon Lee</t>
  </si>
  <si>
    <t>Kelly Waters</t>
  </si>
  <si>
    <t>armani.rogers@bilearner.com</t>
  </si>
  <si>
    <t>Pattersonburgh</t>
  </si>
  <si>
    <t>Jennifer Johnston</t>
  </si>
  <si>
    <t>Lyons</t>
  </si>
  <si>
    <t>Beverly Ramirez</t>
  </si>
  <si>
    <t>jacoby.lyons@bilearner.com</t>
  </si>
  <si>
    <t>15-01-1974</t>
  </si>
  <si>
    <t>Taylorview</t>
  </si>
  <si>
    <t>Lauren Miller</t>
  </si>
  <si>
    <t>Dylan</t>
  </si>
  <si>
    <t>David Rose PhD</t>
  </si>
  <si>
    <t>dylan.livingston@bilearner.com</t>
  </si>
  <si>
    <t>19-09-1952</t>
  </si>
  <si>
    <t>East Kyle</t>
  </si>
  <si>
    <t>Karen Bailey</t>
  </si>
  <si>
    <t>Raelynn</t>
  </si>
  <si>
    <t>Darryl</t>
  </si>
  <si>
    <t>Daniel Simpson</t>
  </si>
  <si>
    <t>darryl.richmond@bilearner.com</t>
  </si>
  <si>
    <t>Port Grant</t>
  </si>
  <si>
    <t>Dana Alvarez</t>
  </si>
  <si>
    <t>Ana</t>
  </si>
  <si>
    <t>Kenneth Chavez</t>
  </si>
  <si>
    <t>ana.stafford@bilearner.com</t>
  </si>
  <si>
    <t>16-05-1956</t>
  </si>
  <si>
    <t>West Benjamin</t>
  </si>
  <si>
    <t>Laura Snyder</t>
  </si>
  <si>
    <t>Ebonee</t>
  </si>
  <si>
    <t>Brittany Thompson</t>
  </si>
  <si>
    <t>ebonee.peterson@bilearner.com</t>
  </si>
  <si>
    <t>Carsonchester</t>
  </si>
  <si>
    <t>Joseph Campbell</t>
  </si>
  <si>
    <t>Michael Stevenson</t>
  </si>
  <si>
    <t>sean.quinn@bilearner.com</t>
  </si>
  <si>
    <t>17-12-1961</t>
  </si>
  <si>
    <t>North Baileyport</t>
  </si>
  <si>
    <t>Jason Salas</t>
  </si>
  <si>
    <t>Thomas Green</t>
  </si>
  <si>
    <t>Brannon</t>
  </si>
  <si>
    <t>Jonathan Nguyen</t>
  </si>
  <si>
    <t>brannon.miller@bilearner.com</t>
  </si>
  <si>
    <t>Port Denise</t>
  </si>
  <si>
    <t>Vincent Lopez</t>
  </si>
  <si>
    <t>Ketsia</t>
  </si>
  <si>
    <t>Liebig</t>
  </si>
  <si>
    <t>James Hunt</t>
  </si>
  <si>
    <t>ketsia.liebig@bilearner.com</t>
  </si>
  <si>
    <t>20-03-1961</t>
  </si>
  <si>
    <t>East Brandonmouth</t>
  </si>
  <si>
    <t>Amanda Lee</t>
  </si>
  <si>
    <t>Spirea</t>
  </si>
  <si>
    <t>Laura Mccarty</t>
  </si>
  <si>
    <t>kelley.spirea@bilearner.com</t>
  </si>
  <si>
    <t>New Joseton</t>
  </si>
  <si>
    <t>Kimberly Atkinson</t>
  </si>
  <si>
    <t>Debra</t>
  </si>
  <si>
    <t>Houlihan</t>
  </si>
  <si>
    <t>Director of Sales</t>
  </si>
  <si>
    <t>Joseph Chavez</t>
  </si>
  <si>
    <t>debra.houlihan@bilearner.com</t>
  </si>
  <si>
    <t>16-04-1942</t>
  </si>
  <si>
    <t>RI</t>
  </si>
  <si>
    <t>New Bobbyfort</t>
  </si>
  <si>
    <t>Juan Dennis</t>
  </si>
  <si>
    <t>Director of Operations</t>
  </si>
  <si>
    <t>Richard Collins</t>
  </si>
  <si>
    <t>david.stanley@bilearner.com</t>
  </si>
  <si>
    <t>Harperside</t>
  </si>
  <si>
    <t>Michael Davis</t>
  </si>
  <si>
    <t>everett.jordan@bilearner.com</t>
  </si>
  <si>
    <t>Lake Adam</t>
  </si>
  <si>
    <t>Angela Carter</t>
  </si>
  <si>
    <t>Deandre</t>
  </si>
  <si>
    <t>Christine Adams</t>
  </si>
  <si>
    <t>deandre.richard@bilearner.com</t>
  </si>
  <si>
    <t>23-09-1958</t>
  </si>
  <si>
    <t>Debbiechester</t>
  </si>
  <si>
    <t>Sherri Cole</t>
  </si>
  <si>
    <t>Rich</t>
  </si>
  <si>
    <t>Ashley Cummings</t>
  </si>
  <si>
    <t>emiliano.rich@bilearner.com</t>
  </si>
  <si>
    <t>Camposland</t>
  </si>
  <si>
    <t>Laura Brooks DVM</t>
  </si>
  <si>
    <t>lauren.keith@bilearner.com</t>
  </si>
  <si>
    <t>Donnafort</t>
  </si>
  <si>
    <t>Kimberly Mitchell</t>
  </si>
  <si>
    <t>Katie Carroll</t>
  </si>
  <si>
    <t>marlene.rhodes@bilearner.com</t>
  </si>
  <si>
    <t>28-11-1988</t>
  </si>
  <si>
    <t>South Gregoryville</t>
  </si>
  <si>
    <t>Alexander Garcia</t>
  </si>
  <si>
    <t>Penelope</t>
  </si>
  <si>
    <t>penelope.jordan@bilearner.com</t>
  </si>
  <si>
    <t>27-12-1957</t>
  </si>
  <si>
    <t>East Barryview</t>
  </si>
  <si>
    <t>Meghan Robinson</t>
  </si>
  <si>
    <t>Rosemary</t>
  </si>
  <si>
    <t>Tracy Logan</t>
  </si>
  <si>
    <t>rosemary.thornton@bilearner.com</t>
  </si>
  <si>
    <t>Courtney Smith</t>
  </si>
  <si>
    <t>Thomas Whitaker</t>
  </si>
  <si>
    <t>ayanna.lutz@bilearner.com</t>
  </si>
  <si>
    <t>Lake Jennifer</t>
  </si>
  <si>
    <t>Mark Cordova</t>
  </si>
  <si>
    <t>Asia</t>
  </si>
  <si>
    <t>Matthew Tucker</t>
  </si>
  <si>
    <t>asia.rivers@bilearner.com</t>
  </si>
  <si>
    <t>North Stephanieton</t>
  </si>
  <si>
    <t>Kelsey Garcia</t>
  </si>
  <si>
    <t>Craig White</t>
  </si>
  <si>
    <t>araceli.castillo@bilearner.com</t>
  </si>
  <si>
    <t>25-03-1971</t>
  </si>
  <si>
    <t>Robert Powell</t>
  </si>
  <si>
    <t>Marcelo</t>
  </si>
  <si>
    <t>Kyle Strong</t>
  </si>
  <si>
    <t>marcelo.flowers@bilearner.com</t>
  </si>
  <si>
    <t>19-02-1986</t>
  </si>
  <si>
    <t>Lake Theresafurt</t>
  </si>
  <si>
    <t>Steven Greer III</t>
  </si>
  <si>
    <t>Antwan</t>
  </si>
  <si>
    <t>Harvey</t>
  </si>
  <si>
    <t>Steven Miller</t>
  </si>
  <si>
    <t>kaylee.harvey@bilearner.com</t>
  </si>
  <si>
    <t>18-02-1983</t>
  </si>
  <si>
    <t>Jeremyfort</t>
  </si>
  <si>
    <t>Richard Nguyen</t>
  </si>
  <si>
    <t>David Powers</t>
  </si>
  <si>
    <t>kristen.peters@bilearner.com</t>
  </si>
  <si>
    <t>Lake Lee</t>
  </si>
  <si>
    <t>Lucas Hernandez</t>
  </si>
  <si>
    <t>Gallegos</t>
  </si>
  <si>
    <t>Kimberly Owen</t>
  </si>
  <si>
    <t>hadassah.gallegos@bilearner.com</t>
  </si>
  <si>
    <t>21-08-1951</t>
  </si>
  <si>
    <t>Tranberg</t>
  </si>
  <si>
    <t>Margaret Perkins</t>
  </si>
  <si>
    <t>Aubree</t>
  </si>
  <si>
    <t>Sheila Roberts MD</t>
  </si>
  <si>
    <t>aubree.villanueva@bilearner.com</t>
  </si>
  <si>
    <t>North Jessica</t>
  </si>
  <si>
    <t>Hunter Garcia</t>
  </si>
  <si>
    <t>Justin Perez</t>
  </si>
  <si>
    <t>aspen.dixon@bilearner.com</t>
  </si>
  <si>
    <t>17-07-1996</t>
  </si>
  <si>
    <t>Davidborough</t>
  </si>
  <si>
    <t>Christopher Price</t>
  </si>
  <si>
    <t>Malakai</t>
  </si>
  <si>
    <t>Larry Gonzales</t>
  </si>
  <si>
    <t>aubree.anderson@bilearner.com</t>
  </si>
  <si>
    <t>26-10-1962</t>
  </si>
  <si>
    <t>Jonesmouth</t>
  </si>
  <si>
    <t>Dr. John Moore</t>
  </si>
  <si>
    <t>Violet</t>
  </si>
  <si>
    <t>violet.willis@bilearner.com</t>
  </si>
  <si>
    <t>14-02-1952</t>
  </si>
  <si>
    <t>Rachelstad</t>
  </si>
  <si>
    <t>Daniel Scott</t>
  </si>
  <si>
    <t>Austin</t>
  </si>
  <si>
    <t>Lisa Barrera</t>
  </si>
  <si>
    <t>jaime.austin@bilearner.com</t>
  </si>
  <si>
    <t>21-08-1971</t>
  </si>
  <si>
    <t>Austinborough</t>
  </si>
  <si>
    <t>Dustin Ramsey</t>
  </si>
  <si>
    <t>Alexandria Hahn</t>
  </si>
  <si>
    <t>iris.preston@bilearner.com</t>
  </si>
  <si>
    <t>19-02-1983</t>
  </si>
  <si>
    <t>Raymondberg</t>
  </si>
  <si>
    <t>Magdalena</t>
  </si>
  <si>
    <t>Hull</t>
  </si>
  <si>
    <t>ivan.hull@bilearner.com</t>
  </si>
  <si>
    <t>Lake Ashlee</t>
  </si>
  <si>
    <t>Megan Smith</t>
  </si>
  <si>
    <t>India</t>
  </si>
  <si>
    <t>Brett Aguilar</t>
  </si>
  <si>
    <t>india.kemp@bilearner.com</t>
  </si>
  <si>
    <t>Morganside</t>
  </si>
  <si>
    <t>Harold Miller</t>
  </si>
  <si>
    <t>Dudley</t>
  </si>
  <si>
    <t>Derrick Cannon</t>
  </si>
  <si>
    <t>alice.dudley@bilearner.com</t>
  </si>
  <si>
    <t>27-02-2001</t>
  </si>
  <si>
    <t>Port Glennview</t>
  </si>
  <si>
    <t>Timothy Jones</t>
  </si>
  <si>
    <t>Owens</t>
  </si>
  <si>
    <t>Regina Smith</t>
  </si>
  <si>
    <t>jaden.bates@bilearner.com</t>
  </si>
  <si>
    <t>23-08-1991</t>
  </si>
  <si>
    <t>Lake Ruth</t>
  </si>
  <si>
    <t>Lisa Johnson</t>
  </si>
  <si>
    <t>Nyla</t>
  </si>
  <si>
    <t>Cindy Schneider</t>
  </si>
  <si>
    <t>nyla.schwartz@bilearner.com</t>
  </si>
  <si>
    <t>Williamston</t>
  </si>
  <si>
    <t>Joanna Long</t>
  </si>
  <si>
    <t>Taryn</t>
  </si>
  <si>
    <t>Karley</t>
  </si>
  <si>
    <t>Joshua Johnson</t>
  </si>
  <si>
    <t>reagan.atkinson@bilearner.com</t>
  </si>
  <si>
    <t>Longstad</t>
  </si>
  <si>
    <t>Rebecca Bradley</t>
  </si>
  <si>
    <t>Kendall</t>
  </si>
  <si>
    <t>Rita Abbott</t>
  </si>
  <si>
    <t>kendall.mcintyre@bilearner.com</t>
  </si>
  <si>
    <t>27-02-1943</t>
  </si>
  <si>
    <t>East Justinton</t>
  </si>
  <si>
    <t>Rebecca Romero</t>
  </si>
  <si>
    <t>Anahi</t>
  </si>
  <si>
    <t>Renee Ritter</t>
  </si>
  <si>
    <t>anahi.frye@bilearner.com</t>
  </si>
  <si>
    <t>31-12-1993</t>
  </si>
  <si>
    <t>Murrayside</t>
  </si>
  <si>
    <t>John Whitaker</t>
  </si>
  <si>
    <t>Elizabeth Houston</t>
  </si>
  <si>
    <t>charlee.navarro@bilearner.com</t>
  </si>
  <si>
    <t>Shannon White</t>
  </si>
  <si>
    <t>Karter</t>
  </si>
  <si>
    <t>Elizabeth Gray</t>
  </si>
  <si>
    <t>karter.perry@bilearner.com</t>
  </si>
  <si>
    <t>17-01-1943</t>
  </si>
  <si>
    <t>Civil Hand</t>
  </si>
  <si>
    <t>East Jennifer</t>
  </si>
  <si>
    <t>Scott Young</t>
  </si>
  <si>
    <t>Sariah</t>
  </si>
  <si>
    <t>Little</t>
  </si>
  <si>
    <t>Courtney Webb</t>
  </si>
  <si>
    <t>sariah.little@bilearner.com</t>
  </si>
  <si>
    <t>14-07-1955</t>
  </si>
  <si>
    <t>East Travisstad</t>
  </si>
  <si>
    <t>Pamela Mclaughlin</t>
  </si>
  <si>
    <t>Erin Richard</t>
  </si>
  <si>
    <t>antoine.murray@bilearner.com</t>
  </si>
  <si>
    <t>15-09-1943</t>
  </si>
  <si>
    <t>Hendrickschester</t>
  </si>
  <si>
    <t>Meredith Miller</t>
  </si>
  <si>
    <t>Summer</t>
  </si>
  <si>
    <t>Christy Wagner</t>
  </si>
  <si>
    <t>summer.huang@bilearner.com</t>
  </si>
  <si>
    <t>20-03-1993</t>
  </si>
  <si>
    <t>Eddiemouth</t>
  </si>
  <si>
    <t>Dr. Christina Dickerson</t>
  </si>
  <si>
    <t>jaylyn.contreras@bilearner.com</t>
  </si>
  <si>
    <t>Piercestad</t>
  </si>
  <si>
    <t>David Davis</t>
  </si>
  <si>
    <t>Deborah Wood</t>
  </si>
  <si>
    <t>brenna.york@bilearner.com</t>
  </si>
  <si>
    <t>Tammy Sampson</t>
  </si>
  <si>
    <t>Christine Randall</t>
  </si>
  <si>
    <t>braden.wiggins@bilearner.com</t>
  </si>
  <si>
    <t>North Monicahaven</t>
  </si>
  <si>
    <t>Matthew Jones</t>
  </si>
  <si>
    <t>Debra Green</t>
  </si>
  <si>
    <t>nola.bullock@bilearner.com</t>
  </si>
  <si>
    <t>Villanuevamouth</t>
  </si>
  <si>
    <t>Kaleigh</t>
  </si>
  <si>
    <t>Frances Olsen</t>
  </si>
  <si>
    <t>kaleigh.keller@bilearner.com</t>
  </si>
  <si>
    <t>17-02-1983</t>
  </si>
  <si>
    <t>Billyville</t>
  </si>
  <si>
    <t>Regina Blevins</t>
  </si>
  <si>
    <t>Tyler Galvan</t>
  </si>
  <si>
    <t>timothy.goodwin@bilearner.com</t>
  </si>
  <si>
    <t>25-08-1953</t>
  </si>
  <si>
    <t>Laneside</t>
  </si>
  <si>
    <t>Terri Morris</t>
  </si>
  <si>
    <t>reese.kennedy@bilearner.com</t>
  </si>
  <si>
    <t>22-07-1944</t>
  </si>
  <si>
    <t>North Danieltown</t>
  </si>
  <si>
    <t>Mariam</t>
  </si>
  <si>
    <t>John Hurst</t>
  </si>
  <si>
    <t>mariam.doyle@bilearner.com</t>
  </si>
  <si>
    <t>29-07-1959</t>
  </si>
  <si>
    <t>West Nicolechester</t>
  </si>
  <si>
    <t>Christopher Hughes</t>
  </si>
  <si>
    <t>clinton.brennan@bilearner.com</t>
  </si>
  <si>
    <t>Lisafurt</t>
  </si>
  <si>
    <t>Pamela Richards</t>
  </si>
  <si>
    <t>Nicole Sosa</t>
  </si>
  <si>
    <t>maximilian.moyer@bilearner.com</t>
  </si>
  <si>
    <t>16-09-1987</t>
  </si>
  <si>
    <t>Butlershire</t>
  </si>
  <si>
    <t>Sergio James</t>
  </si>
  <si>
    <t>Cynthia Nguyen</t>
  </si>
  <si>
    <t>salvador.robinson@bilearner.com</t>
  </si>
  <si>
    <t>31-01-1952</t>
  </si>
  <si>
    <t>Henrytown</t>
  </si>
  <si>
    <t>Brian Kelly</t>
  </si>
  <si>
    <t>Lisa Davis</t>
  </si>
  <si>
    <t>junior.york@bilearner.com</t>
  </si>
  <si>
    <t>David Maldonado</t>
  </si>
  <si>
    <t>Erica Allen</t>
  </si>
  <si>
    <t>marilyn.wiley@bilearner.com</t>
  </si>
  <si>
    <t>22-10-1982</t>
  </si>
  <si>
    <t>Paynetown</t>
  </si>
  <si>
    <t>Robert Tapia</t>
  </si>
  <si>
    <t>Hebert</t>
  </si>
  <si>
    <t>Michael Lucas</t>
  </si>
  <si>
    <t>selena.hebert@bilearner.com</t>
  </si>
  <si>
    <t>West Heather</t>
  </si>
  <si>
    <t>Corey Hines</t>
  </si>
  <si>
    <t>Jamie Simon</t>
  </si>
  <si>
    <t>erica.sloan@bilearner.com</t>
  </si>
  <si>
    <t>Nguyenton</t>
  </si>
  <si>
    <t>Faith Ortega</t>
  </si>
  <si>
    <t>Parks</t>
  </si>
  <si>
    <t>Carolyn</t>
  </si>
  <si>
    <t>Jennifer Krause</t>
  </si>
  <si>
    <t>carolyn.sosa@bilearner.com</t>
  </si>
  <si>
    <t>22-12-1991</t>
  </si>
  <si>
    <t>Danielfurt</t>
  </si>
  <si>
    <t>Tara Moses</t>
  </si>
  <si>
    <t>German</t>
  </si>
  <si>
    <t>Heidi Martin</t>
  </si>
  <si>
    <t>german.higgins@bilearner.com</t>
  </si>
  <si>
    <t>19-12-1956</t>
  </si>
  <si>
    <t>South Danielchester</t>
  </si>
  <si>
    <t>Benjamin Taylor</t>
  </si>
  <si>
    <t>Friedman</t>
  </si>
  <si>
    <t>Mark Wood</t>
  </si>
  <si>
    <t>davion.friedman@bilearner.com</t>
  </si>
  <si>
    <t>Wrighthaven</t>
  </si>
  <si>
    <t>Matthias</t>
  </si>
  <si>
    <t>Dunlap</t>
  </si>
  <si>
    <t>Kimberly Moore</t>
  </si>
  <si>
    <t>matthias.dunlap@bilearner.com</t>
  </si>
  <si>
    <t>Washingtonville</t>
  </si>
  <si>
    <t>Joann Williamson</t>
  </si>
  <si>
    <t>Brandi Lambert</t>
  </si>
  <si>
    <t>gretchen.richards@bilearner.com</t>
  </si>
  <si>
    <t>28-05-1994</t>
  </si>
  <si>
    <t>North Courtneychester</t>
  </si>
  <si>
    <t>Matthew Garner</t>
  </si>
  <si>
    <t>Michelle Scott</t>
  </si>
  <si>
    <t>keshawn.singh@bilearner.com</t>
  </si>
  <si>
    <t>22-05-1976</t>
  </si>
  <si>
    <t>North Kimside</t>
  </si>
  <si>
    <t>Leah Thomas</t>
  </si>
  <si>
    <t>Lawrence Walsh</t>
  </si>
  <si>
    <t>barrett.obrien@bilearner.com</t>
  </si>
  <si>
    <t>13-02-1943</t>
  </si>
  <si>
    <t>Davidview</t>
  </si>
  <si>
    <t>Robert Tyler</t>
  </si>
  <si>
    <t>Gisselle</t>
  </si>
  <si>
    <t>Cassandra Snyder</t>
  </si>
  <si>
    <t>gisselle.villanueva@bilearner.com</t>
  </si>
  <si>
    <t>Hughesburgh</t>
  </si>
  <si>
    <t>Kelly Hughes</t>
  </si>
  <si>
    <t>Michael Morse</t>
  </si>
  <si>
    <t>rhett.holmes@bilearner.com</t>
  </si>
  <si>
    <t>Popeside</t>
  </si>
  <si>
    <t>Mark Bailey</t>
  </si>
  <si>
    <t>Patty Boyd</t>
  </si>
  <si>
    <t>harold.david@bilearner.com</t>
  </si>
  <si>
    <t>17-09-1980</t>
  </si>
  <si>
    <t>East Robinville</t>
  </si>
  <si>
    <t>Brian Schmidt</t>
  </si>
  <si>
    <t>Gerald Carpenter</t>
  </si>
  <si>
    <t>reginald.klein@bilearner.com</t>
  </si>
  <si>
    <t>18-07-1960</t>
  </si>
  <si>
    <t>Castrofort</t>
  </si>
  <si>
    <t>Heather Barrett</t>
  </si>
  <si>
    <t>Barry Powell</t>
  </si>
  <si>
    <t>marcos.sloan@bilearner.com</t>
  </si>
  <si>
    <t>22-08-1990</t>
  </si>
  <si>
    <t>Port Anthonyton</t>
  </si>
  <si>
    <t>Terri Martin</t>
  </si>
  <si>
    <t>davion.hahn@bilearner.com</t>
  </si>
  <si>
    <t>Batesburgh</t>
  </si>
  <si>
    <t>Rebecca Wall</t>
  </si>
  <si>
    <t>Brian Peters</t>
  </si>
  <si>
    <t>brice.phillips@bilearner.com</t>
  </si>
  <si>
    <t>13-06-1958</t>
  </si>
  <si>
    <t>Patrickmouth</t>
  </si>
  <si>
    <t>Alisha Wade</t>
  </si>
  <si>
    <t>Darien</t>
  </si>
  <si>
    <t>Christopher Reid</t>
  </si>
  <si>
    <t>darien.young@bilearner.com</t>
  </si>
  <si>
    <t>23-09-1945</t>
  </si>
  <si>
    <t>Benjaminton</t>
  </si>
  <si>
    <t>Ronald Nunez</t>
  </si>
  <si>
    <t>Dawn Smith</t>
  </si>
  <si>
    <t>hayley.chung@bilearner.com</t>
  </si>
  <si>
    <t>19-09-1985</t>
  </si>
  <si>
    <t>Lake Ashleyview</t>
  </si>
  <si>
    <t>Michael Hayes</t>
  </si>
  <si>
    <t>ellis.maldonado@bilearner.com</t>
  </si>
  <si>
    <t>22-03-1958</t>
  </si>
  <si>
    <t>Perezmouth</t>
  </si>
  <si>
    <t>Roger David</t>
  </si>
  <si>
    <t>Brandy Coleman</t>
  </si>
  <si>
    <t>alena.ibarra@bilearner.com</t>
  </si>
  <si>
    <t>19-05-1949</t>
  </si>
  <si>
    <t>Powellberg</t>
  </si>
  <si>
    <t>Gregory Fowler</t>
  </si>
  <si>
    <t>Emily</t>
  </si>
  <si>
    <t>Jackie Walsh</t>
  </si>
  <si>
    <t>emily.davidson@bilearner.com</t>
  </si>
  <si>
    <t>Amberland</t>
  </si>
  <si>
    <t>Sean Casey</t>
  </si>
  <si>
    <t>Gary Gray</t>
  </si>
  <si>
    <t>lamont.prince@bilearner.com</t>
  </si>
  <si>
    <t>17-04-1953</t>
  </si>
  <si>
    <t>Patriciatown</t>
  </si>
  <si>
    <t>Yang</t>
  </si>
  <si>
    <t>James Spears</t>
  </si>
  <si>
    <t>frankie.yang@bilearner.com</t>
  </si>
  <si>
    <t>13-10-1994</t>
  </si>
  <si>
    <t>South Scottbury</t>
  </si>
  <si>
    <t>Breanna Gonzalez</t>
  </si>
  <si>
    <t>Clayton Phillips</t>
  </si>
  <si>
    <t>alexus.greer@bilearner.com</t>
  </si>
  <si>
    <t>Kelseyfurt</t>
  </si>
  <si>
    <t>Jennifer Henderson</t>
  </si>
  <si>
    <t>Lara</t>
  </si>
  <si>
    <t>Steven Drake</t>
  </si>
  <si>
    <t>raelynn.lara@bilearner.com</t>
  </si>
  <si>
    <t>Sarah Hernandez</t>
  </si>
  <si>
    <t>Chang</t>
  </si>
  <si>
    <t>Anna Love</t>
  </si>
  <si>
    <t>hayley.webb@bilearner.com</t>
  </si>
  <si>
    <t>East Andrea</t>
  </si>
  <si>
    <t>Zachary Jones</t>
  </si>
  <si>
    <t>Sean Garcia</t>
  </si>
  <si>
    <t>teagan.rodriguez@bilearner.com</t>
  </si>
  <si>
    <t>Aliciaburgh</t>
  </si>
  <si>
    <t>Henry Kelly</t>
  </si>
  <si>
    <t>Joyce</t>
  </si>
  <si>
    <t>Carleigh</t>
  </si>
  <si>
    <t>Joseph Parker</t>
  </si>
  <si>
    <t>rigoberto.gibson@bilearner.com</t>
  </si>
  <si>
    <t>16-03-1949</t>
  </si>
  <si>
    <t>Woodsbury</t>
  </si>
  <si>
    <t>Tracy English</t>
  </si>
  <si>
    <t>Joseph Krause</t>
  </si>
  <si>
    <t>jonathon.montes@bilearner.com</t>
  </si>
  <si>
    <t>18-08-1974</t>
  </si>
  <si>
    <t>Rebeccaville</t>
  </si>
  <si>
    <t>Daniel Johnson</t>
  </si>
  <si>
    <t>David Patel</t>
  </si>
  <si>
    <t>alexzander.guzman@bilearner.com</t>
  </si>
  <si>
    <t>15-06-1982</t>
  </si>
  <si>
    <t>New Benjamin</t>
  </si>
  <si>
    <t>Gary Love</t>
  </si>
  <si>
    <t>Johnny Hall</t>
  </si>
  <si>
    <t>gunnar.gray@bilearner.com</t>
  </si>
  <si>
    <t>West Tylerview</t>
  </si>
  <si>
    <t>Cynthia Stokes</t>
  </si>
  <si>
    <t>Emilee</t>
  </si>
  <si>
    <t>Mary Contreras</t>
  </si>
  <si>
    <t>emilee.thompson@bilearner.com</t>
  </si>
  <si>
    <t>22-11-1956</t>
  </si>
  <si>
    <t>South Christopher</t>
  </si>
  <si>
    <t>Amber Peterson</t>
  </si>
  <si>
    <t>Pamela Shelton</t>
  </si>
  <si>
    <t>emmett.chandler@bilearner.com</t>
  </si>
  <si>
    <t>22-01-1963</t>
  </si>
  <si>
    <t>Brianstad</t>
  </si>
  <si>
    <t>Carl Edwards</t>
  </si>
  <si>
    <t>Ramsey</t>
  </si>
  <si>
    <t>Kristy Taylor</t>
  </si>
  <si>
    <t>vincent.ramsey@bilearner.com</t>
  </si>
  <si>
    <t>Simonfort</t>
  </si>
  <si>
    <t>Joseph Gray</t>
  </si>
  <si>
    <t>Dallas</t>
  </si>
  <si>
    <t>Gregory Myers</t>
  </si>
  <si>
    <t>dallas.ross@bilearner.com</t>
  </si>
  <si>
    <t>25-04-1948</t>
  </si>
  <si>
    <t>Castillofort</t>
  </si>
  <si>
    <t>Allison Poole</t>
  </si>
  <si>
    <t>Gregg Thomas</t>
  </si>
  <si>
    <t>elvis.kaufman@bilearner.com</t>
  </si>
  <si>
    <t>Simmonsstad</t>
  </si>
  <si>
    <t>Timothy Ellis</t>
  </si>
  <si>
    <t>Rayna</t>
  </si>
  <si>
    <t>William Castillo</t>
  </si>
  <si>
    <t>rayna.gates@bilearner.com</t>
  </si>
  <si>
    <t>18-04-1963</t>
  </si>
  <si>
    <t>Jennifer Austin</t>
  </si>
  <si>
    <t>Edwin Freeman</t>
  </si>
  <si>
    <t>darryl.wiley@bilearner.com</t>
  </si>
  <si>
    <t>30-08-1976</t>
  </si>
  <si>
    <t>Justin Murphy</t>
  </si>
  <si>
    <t>Blevins</t>
  </si>
  <si>
    <t>Melissa Rice</t>
  </si>
  <si>
    <t>liam.blevins@bilearner.com</t>
  </si>
  <si>
    <t>22-09-1991</t>
  </si>
  <si>
    <t>Guzmanside</t>
  </si>
  <si>
    <t>Susan Morgan</t>
  </si>
  <si>
    <t>Easton</t>
  </si>
  <si>
    <t>Gina Dillon</t>
  </si>
  <si>
    <t>easton.zavala@bilearner.com</t>
  </si>
  <si>
    <t>Booneside</t>
  </si>
  <si>
    <t>Lori Bush</t>
  </si>
  <si>
    <t>susan.wiggins@bilearner.com</t>
  </si>
  <si>
    <t>23-04-1958</t>
  </si>
  <si>
    <t>Port Brandi</t>
  </si>
  <si>
    <t>Nicole Smith</t>
  </si>
  <si>
    <t>Christopher Mccann</t>
  </si>
  <si>
    <t>alison.evans@bilearner.com</t>
  </si>
  <si>
    <t>30-05-1977</t>
  </si>
  <si>
    <t>Davisfurt</t>
  </si>
  <si>
    <t>Matthew Barrera</t>
  </si>
  <si>
    <t>Sandra Manning</t>
  </si>
  <si>
    <t>larissa.garza@bilearner.com</t>
  </si>
  <si>
    <t>16-04-1973</t>
  </si>
  <si>
    <t>Lake Chris</t>
  </si>
  <si>
    <t>Camron</t>
  </si>
  <si>
    <t>Devan</t>
  </si>
  <si>
    <t>Wendy James</t>
  </si>
  <si>
    <t>devan.hall@bilearner.com</t>
  </si>
  <si>
    <t>North Paul</t>
  </si>
  <si>
    <t>Barbara Mitchell</t>
  </si>
  <si>
    <t>Eric Miller</t>
  </si>
  <si>
    <t>jensen.mccullough@bilearner.com</t>
  </si>
  <si>
    <t>13-04-1992</t>
  </si>
  <si>
    <t>East Keithside</t>
  </si>
  <si>
    <t>Alexander Bradley</t>
  </si>
  <si>
    <t>Doris Boyd</t>
  </si>
  <si>
    <t>kristin.hickman@bilearner.com</t>
  </si>
  <si>
    <t>17-01-1989</t>
  </si>
  <si>
    <t>Port Chelseaburgh</t>
  </si>
  <si>
    <t>David Ramirez</t>
  </si>
  <si>
    <t>Chana</t>
  </si>
  <si>
    <t>Desiree Blair</t>
  </si>
  <si>
    <t>chana.fox@bilearner.com</t>
  </si>
  <si>
    <t>Port Tonyashire</t>
  </si>
  <si>
    <t>Natalie Spears</t>
  </si>
  <si>
    <t>Angela Chapman</t>
  </si>
  <si>
    <t>vivian.bright@bilearner.com</t>
  </si>
  <si>
    <t>15-10-1996</t>
  </si>
  <si>
    <t>New Nathaniel</t>
  </si>
  <si>
    <t>Brittany Garner</t>
  </si>
  <si>
    <t>Poole</t>
  </si>
  <si>
    <t>Angelica</t>
  </si>
  <si>
    <t>Robert Conway</t>
  </si>
  <si>
    <t>angelica.gamble@bilearner.com</t>
  </si>
  <si>
    <t>South Corey</t>
  </si>
  <si>
    <t>Jamie Frazier</t>
  </si>
  <si>
    <t>Bradyn</t>
  </si>
  <si>
    <t>Sarah Kennedy</t>
  </si>
  <si>
    <t>bradyn.pham@bilearner.com</t>
  </si>
  <si>
    <t>East Lindaberg</t>
  </si>
  <si>
    <t>Troy Johnson</t>
  </si>
  <si>
    <t>Kathryn Chen</t>
  </si>
  <si>
    <t>konner.pierce@bilearner.com</t>
  </si>
  <si>
    <t>21-10-1959</t>
  </si>
  <si>
    <t>Thomas French</t>
  </si>
  <si>
    <t>Tucker</t>
  </si>
  <si>
    <t>Miranda Webb</t>
  </si>
  <si>
    <t>lainey.york@bilearner.com</t>
  </si>
  <si>
    <t>West Cindy</t>
  </si>
  <si>
    <t>Francisco Walker</t>
  </si>
  <si>
    <t>Heidi Mann</t>
  </si>
  <si>
    <t>callum.miles@bilearner.com</t>
  </si>
  <si>
    <t>Port Patriciabury</t>
  </si>
  <si>
    <t>Andrew Wheeler</t>
  </si>
  <si>
    <t>Natasha</t>
  </si>
  <si>
    <t>Valdez</t>
  </si>
  <si>
    <t>Matthew Hull</t>
  </si>
  <si>
    <t>natasha.valdez@bilearner.com</t>
  </si>
  <si>
    <t>13-09-1967</t>
  </si>
  <si>
    <t>Laurabury</t>
  </si>
  <si>
    <t>Ronald Williamson</t>
  </si>
  <si>
    <t>Talia</t>
  </si>
  <si>
    <t>Ryan Wise</t>
  </si>
  <si>
    <t>talia.barrett@bilearner.com</t>
  </si>
  <si>
    <t>Danielsshire</t>
  </si>
  <si>
    <t>Maxwell Moore</t>
  </si>
  <si>
    <t>Heather Liu</t>
  </si>
  <si>
    <t>uriah.pennington@bilearner.com</t>
  </si>
  <si>
    <t>North Michele</t>
  </si>
  <si>
    <t>Sara King</t>
  </si>
  <si>
    <t>Alexa Powell</t>
  </si>
  <si>
    <t>anastasia.hardy@bilearner.com</t>
  </si>
  <si>
    <t>Corp Operations</t>
  </si>
  <si>
    <t>15-07-1982</t>
  </si>
  <si>
    <t>Jodi Lyons</t>
  </si>
  <si>
    <t>Amber Ross</t>
  </si>
  <si>
    <t>aliana.blake@bilearner.com</t>
  </si>
  <si>
    <t>13-01-1959</t>
  </si>
  <si>
    <t>Ashley Stephens</t>
  </si>
  <si>
    <t>Gabriel Fitzgerald</t>
  </si>
  <si>
    <t>houston.burnett@bilearner.com</t>
  </si>
  <si>
    <t>26-02-1942</t>
  </si>
  <si>
    <t>Stokeshaven</t>
  </si>
  <si>
    <t>Richard Andrade</t>
  </si>
  <si>
    <t>Conley</t>
  </si>
  <si>
    <t>Ryan Thompson</t>
  </si>
  <si>
    <t>case.conley@bilearner.com</t>
  </si>
  <si>
    <t>Bryantbury</t>
  </si>
  <si>
    <t>Michele Johnson</t>
  </si>
  <si>
    <t>Shannon</t>
  </si>
  <si>
    <t>Mireya</t>
  </si>
  <si>
    <t>Edward Ross</t>
  </si>
  <si>
    <t>mireya.sutton@bilearner.com</t>
  </si>
  <si>
    <t>17-12-1946</t>
  </si>
  <si>
    <t>New Samuel</t>
  </si>
  <si>
    <t>Melissa Savage</t>
  </si>
  <si>
    <t>IT Director</t>
  </si>
  <si>
    <t>Eric</t>
  </si>
  <si>
    <t>Dougall</t>
  </si>
  <si>
    <t>eric.dougall@bilearner.com</t>
  </si>
  <si>
    <t>17-04-1950</t>
  </si>
  <si>
    <t>West Crystalberg</t>
  </si>
  <si>
    <t>Dale Heath</t>
  </si>
  <si>
    <t>Brian</t>
  </si>
  <si>
    <t>Alex</t>
  </si>
  <si>
    <t>Sweetwater</t>
  </si>
  <si>
    <t>Regina Becker</t>
  </si>
  <si>
    <t>alex.sweetwater@bilearner.com</t>
  </si>
  <si>
    <t>25-10-1945</t>
  </si>
  <si>
    <t>Joshuashire</t>
  </si>
  <si>
    <t>Timothy Mckee</t>
  </si>
  <si>
    <t>Welch</t>
  </si>
  <si>
    <t>Angela Mcdonald</t>
  </si>
  <si>
    <t>braedon.welch@bilearner.com</t>
  </si>
  <si>
    <t>31-01-1989</t>
  </si>
  <si>
    <t>Matthewsview</t>
  </si>
  <si>
    <t>Vanessa Johnson</t>
  </si>
  <si>
    <t>Michael Johnson</t>
  </si>
  <si>
    <t>Charles Garcia</t>
  </si>
  <si>
    <t>Natalya</t>
  </si>
  <si>
    <t>connor.carrillo@bilearner.com</t>
  </si>
  <si>
    <t>North Benjaminside</t>
  </si>
  <si>
    <t>Burch</t>
  </si>
  <si>
    <t>Dawn Foley</t>
  </si>
  <si>
    <t>owen.burch@bilearner.com</t>
  </si>
  <si>
    <t>East Wesleyland</t>
  </si>
  <si>
    <t>abel.bush@bilearner.com</t>
  </si>
  <si>
    <t>26-01-1970</t>
  </si>
  <si>
    <t>Goodwinbury</t>
  </si>
  <si>
    <t>Douglas Silva</t>
  </si>
  <si>
    <t>selina.mullins@bilearner.com</t>
  </si>
  <si>
    <t>18-03-1961</t>
  </si>
  <si>
    <t>Priceside</t>
  </si>
  <si>
    <t>Andrew Phillips</t>
  </si>
  <si>
    <t>Chaney</t>
  </si>
  <si>
    <t>Angel Howard</t>
  </si>
  <si>
    <t>marilyn.chaney@bilearner.com</t>
  </si>
  <si>
    <t>South Patricia</t>
  </si>
  <si>
    <t>William Wilson</t>
  </si>
  <si>
    <t>Joseph Bowen</t>
  </si>
  <si>
    <t>camron.keller@bilearner.com</t>
  </si>
  <si>
    <t>Perryberg</t>
  </si>
  <si>
    <t>Paul Young</t>
  </si>
  <si>
    <t>Micheal Moreno</t>
  </si>
  <si>
    <t>ali.benjamin@bilearner.com</t>
  </si>
  <si>
    <t>Lisa Higgins</t>
  </si>
  <si>
    <t>17-06-1948</t>
  </si>
  <si>
    <t>Sean Wong</t>
  </si>
  <si>
    <t>ally.goodman@bilearner.com</t>
  </si>
  <si>
    <t>23-12-1949</t>
  </si>
  <si>
    <t>South Kimberlyshire</t>
  </si>
  <si>
    <t>Paul Page</t>
  </si>
  <si>
    <t>adalyn.hess@bilearner.com</t>
  </si>
  <si>
    <t>Jesse Acosta</t>
  </si>
  <si>
    <t>Abigail Reynolds</t>
  </si>
  <si>
    <t>madeleine.paul@bilearner.com</t>
  </si>
  <si>
    <t>Traceyborough</t>
  </si>
  <si>
    <t>Melissa Kerr</t>
  </si>
  <si>
    <t>Lamb</t>
  </si>
  <si>
    <t>Mitchell Oliver</t>
  </si>
  <si>
    <t>ronald.lamb@bilearner.com</t>
  </si>
  <si>
    <t>24-03-1988</t>
  </si>
  <si>
    <t>Huynhburgh</t>
  </si>
  <si>
    <t>Lisa Williams</t>
  </si>
  <si>
    <t>Beltran</t>
  </si>
  <si>
    <t>Edwin Sparks</t>
  </si>
  <si>
    <t>ernesto.beltran@bilearner.com</t>
  </si>
  <si>
    <t>27-12-1946</t>
  </si>
  <si>
    <t>Laura Hammond</t>
  </si>
  <si>
    <t>Pamela Robbins</t>
  </si>
  <si>
    <t>lawrence.obrien@bilearner.com</t>
  </si>
  <si>
    <t>Andersonmouth</t>
  </si>
  <si>
    <t>Joshua Santos</t>
  </si>
  <si>
    <t>Trinity</t>
  </si>
  <si>
    <t>Laura Goodman</t>
  </si>
  <si>
    <t>trinity.estes@bilearner.com</t>
  </si>
  <si>
    <t>18-10-1941</t>
  </si>
  <si>
    <t>Shirley Orr</t>
  </si>
  <si>
    <t>Alina</t>
  </si>
  <si>
    <t>Mario Ellis</t>
  </si>
  <si>
    <t>alina.benson@bilearner.com</t>
  </si>
  <si>
    <t>Lorihaven</t>
  </si>
  <si>
    <t>Herbert Perez</t>
  </si>
  <si>
    <t>Rebekah</t>
  </si>
  <si>
    <t>Christina Barnes</t>
  </si>
  <si>
    <t>rebekah.delacruz@bilearner.com</t>
  </si>
  <si>
    <t>26-12-1963</t>
  </si>
  <si>
    <t>Smithtown</t>
  </si>
  <si>
    <t>Julia Price</t>
  </si>
  <si>
    <t>Jeffrey Santana</t>
  </si>
  <si>
    <t>zaniyah.parks@bilearner.com</t>
  </si>
  <si>
    <t>21-01-1949</t>
  </si>
  <si>
    <t>South Sherryshire</t>
  </si>
  <si>
    <t>Mrs. Erica Martinez MD</t>
  </si>
  <si>
    <t>Larry</t>
  </si>
  <si>
    <t>Zachary Higgins</t>
  </si>
  <si>
    <t>larry.novak@bilearner.com</t>
  </si>
  <si>
    <t>North Eddieside</t>
  </si>
  <si>
    <t>Cassandra Bowen</t>
  </si>
  <si>
    <t>Melvin Mitchell</t>
  </si>
  <si>
    <t>rigoberto.allen@bilearner.com</t>
  </si>
  <si>
    <t>Patricialand</t>
  </si>
  <si>
    <t>Tyler Hill</t>
  </si>
  <si>
    <t>Hana</t>
  </si>
  <si>
    <t>Mr. John Long</t>
  </si>
  <si>
    <t>hana.lucero@bilearner.com</t>
  </si>
  <si>
    <t>Attendant</t>
  </si>
  <si>
    <t>Jamesview</t>
  </si>
  <si>
    <t>Jay Ball</t>
  </si>
  <si>
    <t>Luciana</t>
  </si>
  <si>
    <t>Mary Thomas</t>
  </si>
  <si>
    <t>luciana.gill@bilearner.com</t>
  </si>
  <si>
    <t>21-05-1951</t>
  </si>
  <si>
    <t>East Joseton</t>
  </si>
  <si>
    <t>Nicholas Larson</t>
  </si>
  <si>
    <t>Iyana</t>
  </si>
  <si>
    <t>Scott Moore</t>
  </si>
  <si>
    <t>iyana.benjamin@bilearner.com</t>
  </si>
  <si>
    <t>Stacey English</t>
  </si>
  <si>
    <t>David Roberts</t>
  </si>
  <si>
    <t>antoine.haney@bilearner.com</t>
  </si>
  <si>
    <t>22-09-1978</t>
  </si>
  <si>
    <t>New Brandi</t>
  </si>
  <si>
    <t>Norman Paul</t>
  </si>
  <si>
    <t>James Bradley</t>
  </si>
  <si>
    <t>darien.sawyer@bilearner.com</t>
  </si>
  <si>
    <t>24-07-1951</t>
  </si>
  <si>
    <t>North Katelynside</t>
  </si>
  <si>
    <t>Laura Berg</t>
  </si>
  <si>
    <t>Caroline Brooks</t>
  </si>
  <si>
    <t>london.bautista@bilearner.com</t>
  </si>
  <si>
    <t>26-08-1994</t>
  </si>
  <si>
    <t>Svp</t>
  </si>
  <si>
    <t>Victortown</t>
  </si>
  <si>
    <t>James Gibson</t>
  </si>
  <si>
    <t>Finley</t>
  </si>
  <si>
    <t>Kenneth Berry</t>
  </si>
  <si>
    <t>ernest.finley@bilearner.com</t>
  </si>
  <si>
    <t>Rothfort</t>
  </si>
  <si>
    <t>Mr. Scott Gomez</t>
  </si>
  <si>
    <t>Julie Howard</t>
  </si>
  <si>
    <t>wade.hernandez@bilearner.com</t>
  </si>
  <si>
    <t>14-04-1946</t>
  </si>
  <si>
    <t>Bullockside</t>
  </si>
  <si>
    <t>Shawn Spencer</t>
  </si>
  <si>
    <t>Luz</t>
  </si>
  <si>
    <t>Brittany Johnson</t>
  </si>
  <si>
    <t>luz.garza@bilearner.com</t>
  </si>
  <si>
    <t>16-02-1954</t>
  </si>
  <si>
    <t>Carpentershire</t>
  </si>
  <si>
    <t>Christina Thompson</t>
  </si>
  <si>
    <t>Beck</t>
  </si>
  <si>
    <t>Mark Cole</t>
  </si>
  <si>
    <t>beckett.beck@bilearner.com</t>
  </si>
  <si>
    <t>25-04-1952</t>
  </si>
  <si>
    <t>Jerry Ortiz</t>
  </si>
  <si>
    <t>Coby</t>
  </si>
  <si>
    <t>Edwin Chen</t>
  </si>
  <si>
    <t>coby.giles@bilearner.com</t>
  </si>
  <si>
    <t>Mclaughlinview</t>
  </si>
  <si>
    <t>Hannah Berry</t>
  </si>
  <si>
    <t>Ralph</t>
  </si>
  <si>
    <t>William Brown</t>
  </si>
  <si>
    <t>ralph.barrera@bilearner.com</t>
  </si>
  <si>
    <t>Hunterhaven</t>
  </si>
  <si>
    <t>Kelly Morris</t>
  </si>
  <si>
    <t>Dylan Brown</t>
  </si>
  <si>
    <t>shania.caldwell@bilearner.com</t>
  </si>
  <si>
    <t>Lake Miguel</t>
  </si>
  <si>
    <t>Shawn Marks</t>
  </si>
  <si>
    <t>Victoria Munoz</t>
  </si>
  <si>
    <t>colby.horne@bilearner.com</t>
  </si>
  <si>
    <t>26-10-1956</t>
  </si>
  <si>
    <t>Andreaview</t>
  </si>
  <si>
    <t>Michelle Gonzalez</t>
  </si>
  <si>
    <t>kaiden.cunningham@bilearner.com</t>
  </si>
  <si>
    <t>25-04-1996</t>
  </si>
  <si>
    <t>Barajasside</t>
  </si>
  <si>
    <t>Jessica Cunningham</t>
  </si>
  <si>
    <t>Ernest Jones</t>
  </si>
  <si>
    <t>maeve.gordon@bilearner.com</t>
  </si>
  <si>
    <t>25-11-1965</t>
  </si>
  <si>
    <t>Lake Mauricefurt</t>
  </si>
  <si>
    <t>Thomas Nguyen</t>
  </si>
  <si>
    <t>Monserrat</t>
  </si>
  <si>
    <t>Sarah Campbell</t>
  </si>
  <si>
    <t>nathan.schmitt@bilearner.com</t>
  </si>
  <si>
    <t>Bradleyfurt</t>
  </si>
  <si>
    <t>Priscilla Walton</t>
  </si>
  <si>
    <t>angelique.cochran@bilearner.com</t>
  </si>
  <si>
    <t>18-11-1967</t>
  </si>
  <si>
    <t>Lake Sherri</t>
  </si>
  <si>
    <t>Bradley Maldonado</t>
  </si>
  <si>
    <t>Brian Mueller</t>
  </si>
  <si>
    <t>deandre.oneal@bilearner.com</t>
  </si>
  <si>
    <t>North Jefferyberg</t>
  </si>
  <si>
    <t>Adison</t>
  </si>
  <si>
    <t>Sylvia</t>
  </si>
  <si>
    <t>Christy Cunningham</t>
  </si>
  <si>
    <t>sylvia.price@bilearner.com</t>
  </si>
  <si>
    <t>15-10-1959</t>
  </si>
  <si>
    <t>Kimfort</t>
  </si>
  <si>
    <t>Mrs. Kathryn Leon</t>
  </si>
  <si>
    <t>Mrs. Debra Flynn</t>
  </si>
  <si>
    <t>emerson.grimes@bilearner.com</t>
  </si>
  <si>
    <t>28-03-1995</t>
  </si>
  <si>
    <t>Mitchellchester</t>
  </si>
  <si>
    <t>Lisa Gomez</t>
  </si>
  <si>
    <t>Tamara Adkins</t>
  </si>
  <si>
    <t>ayden.wu@bilearner.com</t>
  </si>
  <si>
    <t>North Rebecca</t>
  </si>
  <si>
    <t>Samantha Randolph</t>
  </si>
  <si>
    <t>Megan Hart</t>
  </si>
  <si>
    <t>hayley.keller@bilearner.com</t>
  </si>
  <si>
    <t>Jimmymouth</t>
  </si>
  <si>
    <t>Darren Harrell</t>
  </si>
  <si>
    <t>Alannah</t>
  </si>
  <si>
    <t>Stacy Lopez</t>
  </si>
  <si>
    <t>alannah.rivas@bilearner.com</t>
  </si>
  <si>
    <t>20-05-1994</t>
  </si>
  <si>
    <t>Coopermouth</t>
  </si>
  <si>
    <t>Michael Carroll</t>
  </si>
  <si>
    <t>Jessica</t>
  </si>
  <si>
    <t>Bunbury</t>
  </si>
  <si>
    <t>Keith Adams</t>
  </si>
  <si>
    <t>jessica.bunbury@bilearner.com</t>
  </si>
  <si>
    <t>VA</t>
  </si>
  <si>
    <t>South Garymouth</t>
  </si>
  <si>
    <t>Katherine Morgan MD</t>
  </si>
  <si>
    <t>Leruth</t>
  </si>
  <si>
    <t>Travis Davenport</t>
  </si>
  <si>
    <t>giovanni.leruth@bilearner.com</t>
  </si>
  <si>
    <t>18-11-1971</t>
  </si>
  <si>
    <t>UT</t>
  </si>
  <si>
    <t>Claudiahaven</t>
  </si>
  <si>
    <t>Cynthia Lewis</t>
  </si>
  <si>
    <t>Patricia Norris</t>
  </si>
  <si>
    <t>ricardo.gonzales@bilearner.com</t>
  </si>
  <si>
    <t>ID</t>
  </si>
  <si>
    <t>Deborahland</t>
  </si>
  <si>
    <t>Debra Smith</t>
  </si>
  <si>
    <t>Caitrin</t>
  </si>
  <si>
    <t>Patrick Patterson</t>
  </si>
  <si>
    <t>caitrin.strong@bilearner.com</t>
  </si>
  <si>
    <t>27-12-1969</t>
  </si>
  <si>
    <t>MT</t>
  </si>
  <si>
    <t>Palmerfurt</t>
  </si>
  <si>
    <t>Mark Hammond</t>
  </si>
  <si>
    <t>Dietrich</t>
  </si>
  <si>
    <t>Mrs. Stephanie Forbes</t>
  </si>
  <si>
    <t>jenna.dietrich@bilearner.com</t>
  </si>
  <si>
    <t>28-07-1963</t>
  </si>
  <si>
    <t>WA</t>
  </si>
  <si>
    <t>Joanna Dixon</t>
  </si>
  <si>
    <t>AZ</t>
  </si>
  <si>
    <t>Digitale</t>
  </si>
  <si>
    <t>Nathan Kelly</t>
  </si>
  <si>
    <t>alfred.digitale@bilearner.com</t>
  </si>
  <si>
    <t>NH</t>
  </si>
  <si>
    <t>Washingtonchester</t>
  </si>
  <si>
    <t>Andrew Prince</t>
  </si>
  <si>
    <t>AL</t>
  </si>
  <si>
    <t>NY</t>
  </si>
  <si>
    <t>ME</t>
  </si>
  <si>
    <t>TN</t>
  </si>
  <si>
    <t>NC</t>
  </si>
  <si>
    <t>Ashley Phillips</t>
  </si>
  <si>
    <t>rylee.frye@bilearner.com</t>
  </si>
  <si>
    <t>31-07-2000</t>
  </si>
  <si>
    <t>Amanda Johnson</t>
  </si>
  <si>
    <t>Wilkinson</t>
  </si>
  <si>
    <t>Nancy Mccarthy</t>
  </si>
  <si>
    <t>stephanie.wilkinson@bilearner.com</t>
  </si>
  <si>
    <t>West Daniel</t>
  </si>
  <si>
    <t>James Pearson</t>
  </si>
  <si>
    <t>Rubi</t>
  </si>
  <si>
    <t>Kimberly Lee</t>
  </si>
  <si>
    <t>sage.booker@bilearner.com</t>
  </si>
  <si>
    <t>Melvinchester</t>
  </si>
  <si>
    <t>Mrs. Jasmine Heath</t>
  </si>
  <si>
    <t>Thaddeus</t>
  </si>
  <si>
    <t>Katelyn Kramer</t>
  </si>
  <si>
    <t>thaddeus.lutz@bilearner.com</t>
  </si>
  <si>
    <t>20-05-1977</t>
  </si>
  <si>
    <t>New Ericaborough</t>
  </si>
  <si>
    <t>Jose Webster</t>
  </si>
  <si>
    <t>Jase</t>
  </si>
  <si>
    <t>Michaela Jones</t>
  </si>
  <si>
    <t>jase.waters@bilearner.com</t>
  </si>
  <si>
    <t>Roblesport</t>
  </si>
  <si>
    <t>Alyssa Mitchell</t>
  </si>
  <si>
    <t>Lonnie Sanders</t>
  </si>
  <si>
    <t>anya.baldwin@bilearner.com</t>
  </si>
  <si>
    <t>Marissastad</t>
  </si>
  <si>
    <t>Lori Miller</t>
  </si>
  <si>
    <t>Ariana Brady</t>
  </si>
  <si>
    <t>jacquelyn.austin@bilearner.com</t>
  </si>
  <si>
    <t>Brownhaven</t>
  </si>
  <si>
    <t>Jessica Rose</t>
  </si>
  <si>
    <t>kaitlynn.aguirre@bilearner.com</t>
  </si>
  <si>
    <t>Christopherside</t>
  </si>
  <si>
    <t>Brandon Mccarty</t>
  </si>
  <si>
    <t>Cantu</t>
  </si>
  <si>
    <t>Barbara Neal</t>
  </si>
  <si>
    <t>saniyah.cantu@bilearner.com</t>
  </si>
  <si>
    <t>Robinview</t>
  </si>
  <si>
    <t>Erin Mills</t>
  </si>
  <si>
    <t>Dickson</t>
  </si>
  <si>
    <t>Julie Mcclain</t>
  </si>
  <si>
    <t>jakayla.dickson@bilearner.com</t>
  </si>
  <si>
    <t>Reidburgh</t>
  </si>
  <si>
    <t>Shaun Torres</t>
  </si>
  <si>
    <t>Camacho</t>
  </si>
  <si>
    <t>Robert Thompson</t>
  </si>
  <si>
    <t>harrison.camacho@bilearner.com</t>
  </si>
  <si>
    <t>13-08-1971</t>
  </si>
  <si>
    <t>Salazarstad</t>
  </si>
  <si>
    <t>Jason Velez</t>
  </si>
  <si>
    <t>Kelly James</t>
  </si>
  <si>
    <t>ronald.marquez@bilearner.com</t>
  </si>
  <si>
    <t>30-12-1947</t>
  </si>
  <si>
    <t>April Harris</t>
  </si>
  <si>
    <t>Arabella</t>
  </si>
  <si>
    <t>Juan Henson</t>
  </si>
  <si>
    <t>arabella.hunter@bilearner.com</t>
  </si>
  <si>
    <t>22-09-1956</t>
  </si>
  <si>
    <t>Rileybury</t>
  </si>
  <si>
    <t>Mark Burton</t>
  </si>
  <si>
    <t>Amiya</t>
  </si>
  <si>
    <t>Jacob Nelson</t>
  </si>
  <si>
    <t>amiya.richardson@bilearner.com</t>
  </si>
  <si>
    <t>Carmenfurt</t>
  </si>
  <si>
    <t>Caitlin Flores</t>
  </si>
  <si>
    <t>Raquel</t>
  </si>
  <si>
    <t>Lisa Green</t>
  </si>
  <si>
    <t>raquel.sosa@bilearner.com</t>
  </si>
  <si>
    <t>16-07-1944</t>
  </si>
  <si>
    <t>East Josephmouth</t>
  </si>
  <si>
    <t>Noah Morales</t>
  </si>
  <si>
    <t>Gary Ortiz</t>
  </si>
  <si>
    <t>destiney.navarro@bilearner.com</t>
  </si>
  <si>
    <t>18-12-1972</t>
  </si>
  <si>
    <t>Robert Ingram</t>
  </si>
  <si>
    <t>Tanya Wilson</t>
  </si>
  <si>
    <t>yadira.barron@bilearner.com</t>
  </si>
  <si>
    <t>26-04-1995</t>
  </si>
  <si>
    <t>South Mark</t>
  </si>
  <si>
    <t>Morgan Wallace</t>
  </si>
  <si>
    <t>Anika</t>
  </si>
  <si>
    <t>Alexandria Brown</t>
  </si>
  <si>
    <t>carlo.giles@bilearner.com</t>
  </si>
  <si>
    <t>Stephanie Hopkins</t>
  </si>
  <si>
    <t>Kaylin</t>
  </si>
  <si>
    <t>Benjamin Cooper</t>
  </si>
  <si>
    <t>harper.clark@bilearner.com</t>
  </si>
  <si>
    <t>Fernandezhaven</t>
  </si>
  <si>
    <t>Shelley Mccoy</t>
  </si>
  <si>
    <t>Janet Andrews</t>
  </si>
  <si>
    <t>charles.howard@bilearner.com</t>
  </si>
  <si>
    <t>22-07-1984</t>
  </si>
  <si>
    <t>New Carmenchester</t>
  </si>
  <si>
    <t>Laura Baker</t>
  </si>
  <si>
    <t>Jaron</t>
  </si>
  <si>
    <t>William Ellis</t>
  </si>
  <si>
    <t>jaron.rojas@bilearner.com</t>
  </si>
  <si>
    <t>Lopezside</t>
  </si>
  <si>
    <t>Marcus Davis</t>
  </si>
  <si>
    <t>Kenneth Perry</t>
  </si>
  <si>
    <t>jordyn.mcguire@bilearner.com</t>
  </si>
  <si>
    <t>West Sarah</t>
  </si>
  <si>
    <t>Scott Alvarado</t>
  </si>
  <si>
    <t>Valentino</t>
  </si>
  <si>
    <t>Michael Taylor</t>
  </si>
  <si>
    <t>valentino.myers@bilearner.com</t>
  </si>
  <si>
    <t>26-05-1990</t>
  </si>
  <si>
    <t>Gatesstad</t>
  </si>
  <si>
    <t>Amanda Owens</t>
  </si>
  <si>
    <t>West Joshua</t>
  </si>
  <si>
    <t>kamden.cummings@bilearner.com</t>
  </si>
  <si>
    <t>Davidsonport</t>
  </si>
  <si>
    <t>Jonathan Garcia</t>
  </si>
  <si>
    <t>Andrea Dean</t>
  </si>
  <si>
    <t>kiley.wagner@bilearner.com</t>
  </si>
  <si>
    <t>Kimberly Lopez</t>
  </si>
  <si>
    <t>Suarez</t>
  </si>
  <si>
    <t>Lauren Shepard</t>
  </si>
  <si>
    <t>maxim.phillips@bilearner.com</t>
  </si>
  <si>
    <t>26-07-1957</t>
  </si>
  <si>
    <t>Jason Hayes</t>
  </si>
  <si>
    <t>gwendolyn.hogan@bilearner.com</t>
  </si>
  <si>
    <t>20-11-1970</t>
  </si>
  <si>
    <t>Port Tiffanybury</t>
  </si>
  <si>
    <t>Eric Shaw</t>
  </si>
  <si>
    <t>Mathias</t>
  </si>
  <si>
    <t>Michelle Guzman</t>
  </si>
  <si>
    <t>mathias.tran@bilearner.com</t>
  </si>
  <si>
    <t>Lake Noah</t>
  </si>
  <si>
    <t>Jose Warren</t>
  </si>
  <si>
    <t>Jacob Perez</t>
  </si>
  <si>
    <t>magdalena.whitehead@bilearner.com</t>
  </si>
  <si>
    <t>Sabrinaport</t>
  </si>
  <si>
    <t>Benjamin Rogers</t>
  </si>
  <si>
    <t>Lisa Dyer</t>
  </si>
  <si>
    <t>gwendolyn.mccall@bilearner.com</t>
  </si>
  <si>
    <t>20-07-1975</t>
  </si>
  <si>
    <t>Port Sarahmouth</t>
  </si>
  <si>
    <t>Dr. Oscar White DDS</t>
  </si>
  <si>
    <t>Rebecca Taylor DVM</t>
  </si>
  <si>
    <t>demarion.harrington@bilearner.com</t>
  </si>
  <si>
    <t>13-06-1951</t>
  </si>
  <si>
    <t>Moniqueville</t>
  </si>
  <si>
    <t>Bruce Stanton</t>
  </si>
  <si>
    <t>Deborah Stephens</t>
  </si>
  <si>
    <t>katelyn.brown@bilearner.com</t>
  </si>
  <si>
    <t>24-12-1966</t>
  </si>
  <si>
    <t>Port Jillview</t>
  </si>
  <si>
    <t>Dale Wilkinson</t>
  </si>
  <si>
    <t>Patrick Lopez</t>
  </si>
  <si>
    <t>miranda.keith@bilearner.com</t>
  </si>
  <si>
    <t>23-01-1999</t>
  </si>
  <si>
    <t>East Eileenton</t>
  </si>
  <si>
    <t>Jeff Martin</t>
  </si>
  <si>
    <t>Leslie Scott</t>
  </si>
  <si>
    <t>maximus.delgado@bilearner.com</t>
  </si>
  <si>
    <t>21-03-1973</t>
  </si>
  <si>
    <t>North Teresa</t>
  </si>
  <si>
    <t>Christopher Yates</t>
  </si>
  <si>
    <t>Virginia Smith</t>
  </si>
  <si>
    <t>fernando.richard@bilearner.com</t>
  </si>
  <si>
    <t>Lisa Rodgers</t>
  </si>
  <si>
    <t>Keon</t>
  </si>
  <si>
    <t>Brett Vargas</t>
  </si>
  <si>
    <t>keon.gonzalez@bilearner.com</t>
  </si>
  <si>
    <t>21-04-1944</t>
  </si>
  <si>
    <t>Singletonmouth</t>
  </si>
  <si>
    <t>Kelly Walker</t>
  </si>
  <si>
    <t>Lauryn</t>
  </si>
  <si>
    <t>lauryn.anthony@bilearner.com</t>
  </si>
  <si>
    <t>West Judy</t>
  </si>
  <si>
    <t>Jason Parker</t>
  </si>
  <si>
    <t>John Wright</t>
  </si>
  <si>
    <t>amanda.allison@bilearner.com</t>
  </si>
  <si>
    <t>Cameronchester</t>
  </si>
  <si>
    <t>Robert Keller</t>
  </si>
  <si>
    <t>Tony Moore</t>
  </si>
  <si>
    <t>urijah.houston@bilearner.com</t>
  </si>
  <si>
    <t>Youngview</t>
  </si>
  <si>
    <t>Kevin Decker</t>
  </si>
  <si>
    <t>Trace</t>
  </si>
  <si>
    <t>Jeffrey Hodge</t>
  </si>
  <si>
    <t>trace.brandt@bilearner.com</t>
  </si>
  <si>
    <t>Sharon Cain</t>
  </si>
  <si>
    <t>Emily Simmons</t>
  </si>
  <si>
    <t>yuliana.levine@bilearner.com</t>
  </si>
  <si>
    <t>28-03-1960</t>
  </si>
  <si>
    <t>Henry Brown</t>
  </si>
  <si>
    <t>Ryan Ward</t>
  </si>
  <si>
    <t>eli.grant@bilearner.com</t>
  </si>
  <si>
    <t>21-07-1971</t>
  </si>
  <si>
    <t>North Elizabethberg</t>
  </si>
  <si>
    <t>Taylor Lopez</t>
  </si>
  <si>
    <t>kaylyn.frye@bilearner.com</t>
  </si>
  <si>
    <t>19-01-1946</t>
  </si>
  <si>
    <t>Lake Brett</t>
  </si>
  <si>
    <t>Kiara Davenport</t>
  </si>
  <si>
    <t>Marisol</t>
  </si>
  <si>
    <t>Joshua Brown</t>
  </si>
  <si>
    <t>marisol.alvarez@bilearner.com</t>
  </si>
  <si>
    <t>Priceville</t>
  </si>
  <si>
    <t>Isaiah Oconnell DDS</t>
  </si>
  <si>
    <t>Roger Campbell</t>
  </si>
  <si>
    <t>lane.willis@bilearner.com</t>
  </si>
  <si>
    <t>East Selenaville</t>
  </si>
  <si>
    <t>Stephen Silva</t>
  </si>
  <si>
    <t>Quincy</t>
  </si>
  <si>
    <t>Carrie Wells</t>
  </si>
  <si>
    <t>quincy.shannon@bilearner.com</t>
  </si>
  <si>
    <t>23-07-1999</t>
  </si>
  <si>
    <t>Bishophaven</t>
  </si>
  <si>
    <t>Gabriel Miller</t>
  </si>
  <si>
    <t>Fernandez</t>
  </si>
  <si>
    <t>Monica Miller</t>
  </si>
  <si>
    <t>kayden.fernandez@bilearner.com</t>
  </si>
  <si>
    <t>Lake Shannonborough</t>
  </si>
  <si>
    <t>Joshua Harrington</t>
  </si>
  <si>
    <t>Bryson</t>
  </si>
  <si>
    <t>Brandi Collins</t>
  </si>
  <si>
    <t>bryson.giles@bilearner.com</t>
  </si>
  <si>
    <t>East Matthewbury</t>
  </si>
  <si>
    <t>Jennifer Reed</t>
  </si>
  <si>
    <t>Jimmy Jones</t>
  </si>
  <si>
    <t>demarcus.small@bilearner.com</t>
  </si>
  <si>
    <t>13-10-1990</t>
  </si>
  <si>
    <t>West Carl</t>
  </si>
  <si>
    <t>Aaron Duncan</t>
  </si>
  <si>
    <t>Joseph Rivas</t>
  </si>
  <si>
    <t>jasmine.rogers@bilearner.com</t>
  </si>
  <si>
    <t>24-01-1948</t>
  </si>
  <si>
    <t>Samantha Jackson</t>
  </si>
  <si>
    <t>Hannah Rose</t>
  </si>
  <si>
    <t>jaime.greer@bilearner.com</t>
  </si>
  <si>
    <t>Sarahshire</t>
  </si>
  <si>
    <t>Cassandra Davis</t>
  </si>
  <si>
    <t>Nicholas Huang</t>
  </si>
  <si>
    <t>kendrick.pollard@bilearner.com</t>
  </si>
  <si>
    <t>Cassandrashire</t>
  </si>
  <si>
    <t>William Frank</t>
  </si>
  <si>
    <t>Joshua Rosales</t>
  </si>
  <si>
    <t>meadow.reed@bilearner.com</t>
  </si>
  <si>
    <t>West Kevinton</t>
  </si>
  <si>
    <t>Nancy Mills</t>
  </si>
  <si>
    <t>Hopkins</t>
  </si>
  <si>
    <t>Johnathon</t>
  </si>
  <si>
    <t>Cuevas</t>
  </si>
  <si>
    <t>Elizabeth Garrison</t>
  </si>
  <si>
    <t>joaquin.cuevas@bilearner.com</t>
  </si>
  <si>
    <t>14-04-1997</t>
  </si>
  <si>
    <t>Cannonfurt</t>
  </si>
  <si>
    <t>Ryan Decker</t>
  </si>
  <si>
    <t>Denise Adams</t>
  </si>
  <si>
    <t>ralph.stone@bilearner.com</t>
  </si>
  <si>
    <t>22-11-1997</t>
  </si>
  <si>
    <t>New Matthew</t>
  </si>
  <si>
    <t>Adam</t>
  </si>
  <si>
    <t>Mackenzie Cole</t>
  </si>
  <si>
    <t>adam.beltran@bilearner.com</t>
  </si>
  <si>
    <t>15-12-1980</t>
  </si>
  <si>
    <t>North Christopher</t>
  </si>
  <si>
    <t>Sandra Warren</t>
  </si>
  <si>
    <t>Emily Jones</t>
  </si>
  <si>
    <t>isis.ortega@bilearner.com</t>
  </si>
  <si>
    <t>24-10-1960</t>
  </si>
  <si>
    <t>Pughstad</t>
  </si>
  <si>
    <t>Grant Long</t>
  </si>
  <si>
    <t>Chelsea Garcia</t>
  </si>
  <si>
    <t>meadow.delgado@bilearner.com</t>
  </si>
  <si>
    <t>Nicholas King</t>
  </si>
  <si>
    <t>Jaycee</t>
  </si>
  <si>
    <t>Nicholas White</t>
  </si>
  <si>
    <t>brynn.kennedy@bilearner.com</t>
  </si>
  <si>
    <t>Port Thomasville</t>
  </si>
  <si>
    <t>Michael Lynch</t>
  </si>
  <si>
    <t>Moorefurt</t>
  </si>
  <si>
    <t>Ashley Larson</t>
  </si>
  <si>
    <t>isla.mcdaniel@bilearner.com</t>
  </si>
  <si>
    <t>30-07-1998</t>
  </si>
  <si>
    <t>Phillipsstad</t>
  </si>
  <si>
    <t>Luis Ingram</t>
  </si>
  <si>
    <t>Yadiel</t>
  </si>
  <si>
    <t>Eric Byrd</t>
  </si>
  <si>
    <t>yadiel.riggs@bilearner.com</t>
  </si>
  <si>
    <t>24-09-1975</t>
  </si>
  <si>
    <t>Johnmouth</t>
  </si>
  <si>
    <t>Brian Espinoza</t>
  </si>
  <si>
    <t>Theodore</t>
  </si>
  <si>
    <t>Savannah Oconnell</t>
  </si>
  <si>
    <t>theodore.castro@bilearner.com</t>
  </si>
  <si>
    <t>31-07-1965</t>
  </si>
  <si>
    <t>Lake Matthew</t>
  </si>
  <si>
    <t>William Stanley</t>
  </si>
  <si>
    <t>Keith Martinez</t>
  </si>
  <si>
    <t>julie.lloyd@bilearner.com</t>
  </si>
  <si>
    <t>New Amyfort</t>
  </si>
  <si>
    <t>David Watkins</t>
  </si>
  <si>
    <t>Monica Sims</t>
  </si>
  <si>
    <t>clara.stewart@bilearner.com</t>
  </si>
  <si>
    <t>Lake Mirandamouth</t>
  </si>
  <si>
    <t>Mrs. Stacey Martinez</t>
  </si>
  <si>
    <t>Cheyenne</t>
  </si>
  <si>
    <t>Kathleen Hickman</t>
  </si>
  <si>
    <t>cheyenne.herman@bilearner.com</t>
  </si>
  <si>
    <t>13-08-1994</t>
  </si>
  <si>
    <t>Ginaton</t>
  </si>
  <si>
    <t>Michael Bailey</t>
  </si>
  <si>
    <t>Ariel Davis</t>
  </si>
  <si>
    <t>kyleigh.mathis@bilearner.com</t>
  </si>
  <si>
    <t>17-03-1975</t>
  </si>
  <si>
    <t>Christy Jones</t>
  </si>
  <si>
    <t>Nicholas Robinson</t>
  </si>
  <si>
    <t>maximus.mcdowell@bilearner.com</t>
  </si>
  <si>
    <t>15-01-1943</t>
  </si>
  <si>
    <t>Port Nicholasfort</t>
  </si>
  <si>
    <t>Abigail Higgins</t>
  </si>
  <si>
    <t>Rachel White</t>
  </si>
  <si>
    <t>martin.herrera@bilearner.com</t>
  </si>
  <si>
    <t>23-02-1971</t>
  </si>
  <si>
    <t>Lake Jacqueline</t>
  </si>
  <si>
    <t>Christine Logan</t>
  </si>
  <si>
    <t>Sheri Valenzuela</t>
  </si>
  <si>
    <t>uriah.briggs@bilearner.com</t>
  </si>
  <si>
    <t>Daisyview</t>
  </si>
  <si>
    <t>Donna Cain PhD</t>
  </si>
  <si>
    <t>Brandon Perez</t>
  </si>
  <si>
    <t>kianna.little@bilearner.com</t>
  </si>
  <si>
    <t>Millerborough</t>
  </si>
  <si>
    <t>Jeremy Morris</t>
  </si>
  <si>
    <t>Stephanie Jackson</t>
  </si>
  <si>
    <t>fletcher.maxwell@bilearner.com</t>
  </si>
  <si>
    <t>Megan Hill</t>
  </si>
  <si>
    <t>Smithburgh</t>
  </si>
  <si>
    <t>darian.hansen@bilearner.com</t>
  </si>
  <si>
    <t>South Tyronetown</t>
  </si>
  <si>
    <t>Sandra Jenkins</t>
  </si>
  <si>
    <t>Spencer Larson</t>
  </si>
  <si>
    <t>kaeden.branch@bilearner.com</t>
  </si>
  <si>
    <t>23-09-1957</t>
  </si>
  <si>
    <t>Chapmanmouth</t>
  </si>
  <si>
    <t>Harold Harper</t>
  </si>
  <si>
    <t>Cynthia Martin</t>
  </si>
  <si>
    <t>gabriel.swanson@bilearner.com</t>
  </si>
  <si>
    <t>21-09-1944</t>
  </si>
  <si>
    <t>East Shaneside</t>
  </si>
  <si>
    <t>Jenny Peters</t>
  </si>
  <si>
    <t>Ronald Mata</t>
  </si>
  <si>
    <t>kellen.hill@bilearner.com</t>
  </si>
  <si>
    <t>27-10-1974</t>
  </si>
  <si>
    <t>Amandamouth</t>
  </si>
  <si>
    <t>Jonathan Sparks</t>
  </si>
  <si>
    <t>Samir</t>
  </si>
  <si>
    <t>Chad Boone</t>
  </si>
  <si>
    <t>samir.gray@bilearner.com</t>
  </si>
  <si>
    <t>Millermouth</t>
  </si>
  <si>
    <t>Lisa Stevens</t>
  </si>
  <si>
    <t>Hampton</t>
  </si>
  <si>
    <t>Carmen Wilson</t>
  </si>
  <si>
    <t>stephanie.hampton@bilearner.com</t>
  </si>
  <si>
    <t>28-01-1982</t>
  </si>
  <si>
    <t>Lake Monica</t>
  </si>
  <si>
    <t>Laura Walker</t>
  </si>
  <si>
    <t>Bailey Case</t>
  </si>
  <si>
    <t>misael.pratt@bilearner.com</t>
  </si>
  <si>
    <t>17-05-1977</t>
  </si>
  <si>
    <t>Rochatown</t>
  </si>
  <si>
    <t>Renee Mcdonald</t>
  </si>
  <si>
    <t>Sneha</t>
  </si>
  <si>
    <t>Jhaveri</t>
  </si>
  <si>
    <t>Todd Gonzales</t>
  </si>
  <si>
    <t>sneha.jhaveri@bilearner.com</t>
  </si>
  <si>
    <t>23-11-1960</t>
  </si>
  <si>
    <t>West Laurentown</t>
  </si>
  <si>
    <t>Rhonda Rivera</t>
  </si>
  <si>
    <t>Elizabeth</t>
  </si>
  <si>
    <t>Meads</t>
  </si>
  <si>
    <t>Matthew Wilcox</t>
  </si>
  <si>
    <t>elizabeth.meads@bilearner.com</t>
  </si>
  <si>
    <t>Andrea Barker</t>
  </si>
  <si>
    <t>Mathew</t>
  </si>
  <si>
    <t>Linden</t>
  </si>
  <si>
    <t>Steven White</t>
  </si>
  <si>
    <t>mathew.linden@bilearner.com</t>
  </si>
  <si>
    <t>15-04-1967</t>
  </si>
  <si>
    <t>Brian Cobb</t>
  </si>
  <si>
    <t>Adeel</t>
  </si>
  <si>
    <t>Osturnka</t>
  </si>
  <si>
    <t>Laura Rodriguez</t>
  </si>
  <si>
    <t>adeel.osturnka@bilearner.com</t>
  </si>
  <si>
    <t>Alexandraview</t>
  </si>
  <si>
    <t>Mary Robinson</t>
  </si>
  <si>
    <t>Cornett</t>
  </si>
  <si>
    <t>Joshua Smith</t>
  </si>
  <si>
    <t>lisa.cornett@bilearner.com</t>
  </si>
  <si>
    <t>Natashaton</t>
  </si>
  <si>
    <t>Rachel Dixon</t>
  </si>
  <si>
    <t>Beak</t>
  </si>
  <si>
    <t>Joanna Poole</t>
  </si>
  <si>
    <t>kimberly.beak@bilearner.com</t>
  </si>
  <si>
    <t>19-01-1948</t>
  </si>
  <si>
    <t>Jonathan Alvarez</t>
  </si>
  <si>
    <t>Jonathan R</t>
  </si>
  <si>
    <t>LeBel</t>
  </si>
  <si>
    <t>James Austin</t>
  </si>
  <si>
    <t>jonathan r.lebel@bilearner.com</t>
  </si>
  <si>
    <t>Jasonview</t>
  </si>
  <si>
    <t>Christine Stein</t>
  </si>
  <si>
    <t>Adil</t>
  </si>
  <si>
    <t>Sahoo</t>
  </si>
  <si>
    <t>Alexis Shaw</t>
  </si>
  <si>
    <t>adil.sahoo@bilearner.com</t>
  </si>
  <si>
    <t>20-07-1969</t>
  </si>
  <si>
    <t>Chaseside</t>
  </si>
  <si>
    <t>Caitlin Chavez</t>
  </si>
  <si>
    <t>Gaul</t>
  </si>
  <si>
    <t>Austin Klein</t>
  </si>
  <si>
    <t>barbara.gaul@bilearner.com</t>
  </si>
  <si>
    <t>East Kerri</t>
  </si>
  <si>
    <t>Victoria Stevens</t>
  </si>
  <si>
    <t>Demita</t>
  </si>
  <si>
    <t>Cheryl Cole</t>
  </si>
  <si>
    <t>carla.demita@bilearner.com</t>
  </si>
  <si>
    <t>Kimberlymouth</t>
  </si>
  <si>
    <t>Jeremy Mendez</t>
  </si>
  <si>
    <t>Francesco A</t>
  </si>
  <si>
    <t>Barone</t>
  </si>
  <si>
    <t>Ronald Sims</t>
  </si>
  <si>
    <t>francesco a.barone@bilearner.com</t>
  </si>
  <si>
    <t>24-03-1993</t>
  </si>
  <si>
    <t>Monique Wang</t>
  </si>
  <si>
    <t>Hendrickson</t>
  </si>
  <si>
    <t>Kaitlyn Hale</t>
  </si>
  <si>
    <t>trina.hendrickson@bilearner.com</t>
  </si>
  <si>
    <t>28-06-1957</t>
  </si>
  <si>
    <t>New Richardburgh</t>
  </si>
  <si>
    <t>Michelle Lara</t>
  </si>
  <si>
    <t>Tonya Moreno</t>
  </si>
  <si>
    <t>tia.potter@bilearner.com</t>
  </si>
  <si>
    <t>New Stephen</t>
  </si>
  <si>
    <t>Luis Wiley</t>
  </si>
  <si>
    <t>Frank Wilkinson</t>
  </si>
  <si>
    <t>hector.escobar@bilearner.com</t>
  </si>
  <si>
    <t>31-07-1944</t>
  </si>
  <si>
    <t>East Rebeccaburgh</t>
  </si>
  <si>
    <t>Anthony Holland</t>
  </si>
  <si>
    <t>Adam Murphy</t>
  </si>
  <si>
    <t>lilly.huynh@bilearner.com</t>
  </si>
  <si>
    <t>16-07-1957</t>
  </si>
  <si>
    <t>Colemanburgh</t>
  </si>
  <si>
    <t>Ann Stevens</t>
  </si>
  <si>
    <t>Kimberly Stout</t>
  </si>
  <si>
    <t>anika.robbins@bilearner.com</t>
  </si>
  <si>
    <t>26-04-1951</t>
  </si>
  <si>
    <t>Elizabethside</t>
  </si>
  <si>
    <t>Lisa Harrell</t>
  </si>
  <si>
    <t>Jonathan Hale</t>
  </si>
  <si>
    <t>ishaan.robinson@bilearner.com</t>
  </si>
  <si>
    <t>22-10-1969</t>
  </si>
  <si>
    <t>South Tiffany</t>
  </si>
  <si>
    <t>Dustin Haley</t>
  </si>
  <si>
    <t>Jamie Parker</t>
  </si>
  <si>
    <t>lorelei.sellers@bilearner.com</t>
  </si>
  <si>
    <t>21-10-1977</t>
  </si>
  <si>
    <t>Port Vanessamouth</t>
  </si>
  <si>
    <t>Gillian</t>
  </si>
  <si>
    <t>Riddle</t>
  </si>
  <si>
    <t>Lauren Thomas</t>
  </si>
  <si>
    <t>gillian.riddle@bilearner.com</t>
  </si>
  <si>
    <t>Owenston</t>
  </si>
  <si>
    <t>Ian Snow</t>
  </si>
  <si>
    <t>Edward Navarro</t>
  </si>
  <si>
    <t>brooks.leach@bilearner.com</t>
  </si>
  <si>
    <t>Lake Dennis</t>
  </si>
  <si>
    <t>Michaela Diaz</t>
  </si>
  <si>
    <t>Isabel</t>
  </si>
  <si>
    <t>Matthew Craig</t>
  </si>
  <si>
    <t>isabel.wyatt@bilearner.com</t>
  </si>
  <si>
    <t>Lake Taratown</t>
  </si>
  <si>
    <t>Lori Wall</t>
  </si>
  <si>
    <t>Warren Pollard</t>
  </si>
  <si>
    <t>angelo.henry@bilearner.com</t>
  </si>
  <si>
    <t>Tim Henderson</t>
  </si>
  <si>
    <t>Joselyn</t>
  </si>
  <si>
    <t>Felicia Smith</t>
  </si>
  <si>
    <t>joselyn.moss@bilearner.com</t>
  </si>
  <si>
    <t>28-10-1946</t>
  </si>
  <si>
    <t>Youngland</t>
  </si>
  <si>
    <t>Allison Manning</t>
  </si>
  <si>
    <t>Casey Garner</t>
  </si>
  <si>
    <t>corinne.hopkins@bilearner.com</t>
  </si>
  <si>
    <t>26-01-1949</t>
  </si>
  <si>
    <t>Horneside</t>
  </si>
  <si>
    <t>Jaclyn Cordova</t>
  </si>
  <si>
    <t>Destiny</t>
  </si>
  <si>
    <t>Megan Harrison</t>
  </si>
  <si>
    <t>destiny.blake@bilearner.com</t>
  </si>
  <si>
    <t>Theresastad</t>
  </si>
  <si>
    <t>John Choi</t>
  </si>
  <si>
    <t>Timothy Pratt</t>
  </si>
  <si>
    <t>makenna.foster@bilearner.com</t>
  </si>
  <si>
    <t>21-02-1988</t>
  </si>
  <si>
    <t>Stephaniemouth</t>
  </si>
  <si>
    <t>Debbie Arnold</t>
  </si>
  <si>
    <t>Scott Brown</t>
  </si>
  <si>
    <t>brian.kelly@bilearner.com</t>
  </si>
  <si>
    <t>17-04-1977</t>
  </si>
  <si>
    <t>Montgomeryport</t>
  </si>
  <si>
    <t>Antonio Kidd</t>
  </si>
  <si>
    <t>Debra Phillips</t>
  </si>
  <si>
    <t>jabari.stanton@bilearner.com</t>
  </si>
  <si>
    <t>Lake Lisamouth</t>
  </si>
  <si>
    <t>Michael Lyons</t>
  </si>
  <si>
    <t>David Holt</t>
  </si>
  <si>
    <t>phoenix.farley@bilearner.com</t>
  </si>
  <si>
    <t>Robertview</t>
  </si>
  <si>
    <t>Amanda Andersen</t>
  </si>
  <si>
    <t>Lisa Ingram</t>
  </si>
  <si>
    <t>aurora.bass@bilearner.com</t>
  </si>
  <si>
    <t>16-05-1946</t>
  </si>
  <si>
    <t>Flowerston</t>
  </si>
  <si>
    <t>Dr. Natalie Pacheco</t>
  </si>
  <si>
    <t>Dr. Wendy Lopez</t>
  </si>
  <si>
    <t>tripp.sanders@bilearner.com</t>
  </si>
  <si>
    <t>19-01-1964</t>
  </si>
  <si>
    <t>South Annmouth</t>
  </si>
  <si>
    <t>Edwin Brown</t>
  </si>
  <si>
    <t>Marin</t>
  </si>
  <si>
    <t>Mosley</t>
  </si>
  <si>
    <t>Alfred Sanders</t>
  </si>
  <si>
    <t>marin.mosley@bilearner.com</t>
  </si>
  <si>
    <t>22-09-1998</t>
  </si>
  <si>
    <t>Aaronborough</t>
  </si>
  <si>
    <t>David Cunningham</t>
  </si>
  <si>
    <t>Amanda White</t>
  </si>
  <si>
    <t>Jennifer Farmer</t>
  </si>
  <si>
    <t>roger.kaufman@bilearner.com</t>
  </si>
  <si>
    <t>13-04-1954</t>
  </si>
  <si>
    <t>Craigton</t>
  </si>
  <si>
    <t>David Wright</t>
  </si>
  <si>
    <t>Bruce Barber</t>
  </si>
  <si>
    <t>ignacio.mcintyre@bilearner.com</t>
  </si>
  <si>
    <t>East Brandonfort</t>
  </si>
  <si>
    <t>Andrea Daugherty</t>
  </si>
  <si>
    <t>Dennis Foster</t>
  </si>
  <si>
    <t>jaydon.lambert@bilearner.com</t>
  </si>
  <si>
    <t>Deborahville</t>
  </si>
  <si>
    <t>Dennis Romero</t>
  </si>
  <si>
    <t>Nathan Johnson</t>
  </si>
  <si>
    <t>leslie.maynard@bilearner.com</t>
  </si>
  <si>
    <t>26-05-1994</t>
  </si>
  <si>
    <t>Shawn Dillon</t>
  </si>
  <si>
    <t>Reeves</t>
  </si>
  <si>
    <t>Bonnie Bell</t>
  </si>
  <si>
    <t>madyson.silva@bilearner.com</t>
  </si>
  <si>
    <t>16-11-1943</t>
  </si>
  <si>
    <t>Port Stacymouth</t>
  </si>
  <si>
    <t>Casey West</t>
  </si>
  <si>
    <t>Liberty</t>
  </si>
  <si>
    <t>Jonathan Stephens</t>
  </si>
  <si>
    <t>liberty.poole@bilearner.com</t>
  </si>
  <si>
    <t>Amber Berry</t>
  </si>
  <si>
    <t>Eric Young</t>
  </si>
  <si>
    <t>jaylen.butler@bilearner.com</t>
  </si>
  <si>
    <t>Sandersfort</t>
  </si>
  <si>
    <t>Tonya Stein</t>
  </si>
  <si>
    <t>Gloria</t>
  </si>
  <si>
    <t>Michele Young</t>
  </si>
  <si>
    <t>gloria.marks@bilearner.com</t>
  </si>
  <si>
    <t>13-05-1945</t>
  </si>
  <si>
    <t>Port Andreaton</t>
  </si>
  <si>
    <t>Robert Flores</t>
  </si>
  <si>
    <t>Jaylee</t>
  </si>
  <si>
    <t>Karen Espinoza</t>
  </si>
  <si>
    <t>jaylee.cunningham@bilearner.com</t>
  </si>
  <si>
    <t>South Melissamouth</t>
  </si>
  <si>
    <t>Laura Palmer</t>
  </si>
  <si>
    <t>Yvonne Reilly</t>
  </si>
  <si>
    <t>jordon.wyatt@bilearner.com</t>
  </si>
  <si>
    <t>29-04-2000</t>
  </si>
  <si>
    <t>Rodneyton</t>
  </si>
  <si>
    <t>Brandon Fuller</t>
  </si>
  <si>
    <t>Dr. Terry Young</t>
  </si>
  <si>
    <t>ryan.rollins@bilearner.com</t>
  </si>
  <si>
    <t>16-07-1965</t>
  </si>
  <si>
    <t>Huffton</t>
  </si>
  <si>
    <t>Becky Curtis</t>
  </si>
  <si>
    <t>Manuel</t>
  </si>
  <si>
    <t>Anthony Saunders</t>
  </si>
  <si>
    <t>litzy.lloyd@bilearner.com</t>
  </si>
  <si>
    <t>Port Lauren</t>
  </si>
  <si>
    <t>Bobby Knight</t>
  </si>
  <si>
    <t>Robin Jones</t>
  </si>
  <si>
    <t>natalia.bush@bilearner.com</t>
  </si>
  <si>
    <t>Lake Courtney</t>
  </si>
  <si>
    <t>Joseph Nelson</t>
  </si>
  <si>
    <t>Jessica Saunders</t>
  </si>
  <si>
    <t>mallory.carey@bilearner.com</t>
  </si>
  <si>
    <t>26-06-1966</t>
  </si>
  <si>
    <t>Port Douglas</t>
  </si>
  <si>
    <t>Beth Ryan</t>
  </si>
  <si>
    <t>Willie Compton</t>
  </si>
  <si>
    <t>pierre.tate@bilearner.com</t>
  </si>
  <si>
    <t>28-01-1946</t>
  </si>
  <si>
    <t>Michelle Sullivan</t>
  </si>
  <si>
    <t>Victoria Williams</t>
  </si>
  <si>
    <t>carleigh.schultz@bilearner.com</t>
  </si>
  <si>
    <t>29-07-1972</t>
  </si>
  <si>
    <t>Jaredtown</t>
  </si>
  <si>
    <t>Thomas Villarreal</t>
  </si>
  <si>
    <t>Donald Hamilton</t>
  </si>
  <si>
    <t>nathanial.davis@bilearner.com</t>
  </si>
  <si>
    <t>West Dennisborough</t>
  </si>
  <si>
    <t>Tyrone Fernandez</t>
  </si>
  <si>
    <t>Eileen</t>
  </si>
  <si>
    <t>Amber Adams</t>
  </si>
  <si>
    <t>eileen.beard@bilearner.com</t>
  </si>
  <si>
    <t>18-12-1945</t>
  </si>
  <si>
    <t>West Wesley</t>
  </si>
  <si>
    <t>Kevin Moore</t>
  </si>
  <si>
    <t>Christina Young</t>
  </si>
  <si>
    <t>dane.owens@bilearner.com</t>
  </si>
  <si>
    <t>North Edwardtown</t>
  </si>
  <si>
    <t>Alyssa Morrow</t>
  </si>
  <si>
    <t>Kayla Chavez</t>
  </si>
  <si>
    <t>colin.simpson@bilearner.com</t>
  </si>
  <si>
    <t>14-01-1974</t>
  </si>
  <si>
    <t>South Desireebury</t>
  </si>
  <si>
    <t>Jerry Berry</t>
  </si>
  <si>
    <t>Michelle Murphy</t>
  </si>
  <si>
    <t>maria.cameron@bilearner.com</t>
  </si>
  <si>
    <t>31-10-1961</t>
  </si>
  <si>
    <t>Mark Flores</t>
  </si>
  <si>
    <t>Tony Spears</t>
  </si>
  <si>
    <t>randall.west@bilearner.com</t>
  </si>
  <si>
    <t>14-07-1943</t>
  </si>
  <si>
    <t>Edwardview</t>
  </si>
  <si>
    <t>Theresa Burke</t>
  </si>
  <si>
    <t>Palmer</t>
  </si>
  <si>
    <t>Esperanza</t>
  </si>
  <si>
    <t>Jeremy Frey</t>
  </si>
  <si>
    <t>esperanza.horne@bilearner.com</t>
  </si>
  <si>
    <t>27-08-1969</t>
  </si>
  <si>
    <t>Tracy Gonzalez</t>
  </si>
  <si>
    <t>David Mccormick</t>
  </si>
  <si>
    <t>sanai.sweeney@bilearner.com</t>
  </si>
  <si>
    <t>Margaretfort</t>
  </si>
  <si>
    <t>Robert Ortiz</t>
  </si>
  <si>
    <t>Christina Smith</t>
  </si>
  <si>
    <t>tania.taylor@bilearner.com</t>
  </si>
  <si>
    <t>27-04-1953</t>
  </si>
  <si>
    <t>Trevor Holmes</t>
  </si>
  <si>
    <t>Steven Myers</t>
  </si>
  <si>
    <t>greta.horne@bilearner.com</t>
  </si>
  <si>
    <t>Morenoland</t>
  </si>
  <si>
    <t>Matthew Shaffer</t>
  </si>
  <si>
    <t>Wanda Murray</t>
  </si>
  <si>
    <t>harley.walker@bilearner.com</t>
  </si>
  <si>
    <t>Maurice Green</t>
  </si>
  <si>
    <t>Skylar</t>
  </si>
  <si>
    <t>Emily Jennings</t>
  </si>
  <si>
    <t>skylar.riggs@bilearner.com</t>
  </si>
  <si>
    <t>28-12-1944</t>
  </si>
  <si>
    <t>Ponceville</t>
  </si>
  <si>
    <t>Theresa Mcclure</t>
  </si>
  <si>
    <t>Michael Hopkins</t>
  </si>
  <si>
    <t>shania.barrera@bilearner.com</t>
  </si>
  <si>
    <t>West Luishaven</t>
  </si>
  <si>
    <t>Roy Stone</t>
  </si>
  <si>
    <t>Rodney Grant</t>
  </si>
  <si>
    <t>aimee.berg@bilearner.com</t>
  </si>
  <si>
    <t>21-08-2000</t>
  </si>
  <si>
    <t>Ryan Gray</t>
  </si>
  <si>
    <t>Lamar</t>
  </si>
  <si>
    <t>Peter Norton</t>
  </si>
  <si>
    <t>lamar.kirk@bilearner.com</t>
  </si>
  <si>
    <t>North Russellmouth</t>
  </si>
  <si>
    <t>Kevin Vasquez</t>
  </si>
  <si>
    <t>Kelli Blair</t>
  </si>
  <si>
    <t>humberto.yoder@bilearner.com</t>
  </si>
  <si>
    <t>27-01-1977</t>
  </si>
  <si>
    <t>Lake Joshua</t>
  </si>
  <si>
    <t>Dylan Allen</t>
  </si>
  <si>
    <t>natalya.reyes@bilearner.com</t>
  </si>
  <si>
    <t>Vanessamouth</t>
  </si>
  <si>
    <t>Melissa Shah</t>
  </si>
  <si>
    <t>Thomas Reed</t>
  </si>
  <si>
    <t>celia.mcpherson@bilearner.com</t>
  </si>
  <si>
    <t>26-04-1983</t>
  </si>
  <si>
    <t>North Steven</t>
  </si>
  <si>
    <t>Brian Castillo</t>
  </si>
  <si>
    <t>matias.barton@bilearner.com</t>
  </si>
  <si>
    <t>25-10-1988</t>
  </si>
  <si>
    <t>Robert Yates</t>
  </si>
  <si>
    <t>Addyson</t>
  </si>
  <si>
    <t>Andrew Bass</t>
  </si>
  <si>
    <t>addyson.pollard@bilearner.com</t>
  </si>
  <si>
    <t>16-08-1995</t>
  </si>
  <si>
    <t>Mcguireside</t>
  </si>
  <si>
    <t>Anthony Obrien</t>
  </si>
  <si>
    <t>Gregory Lee</t>
  </si>
  <si>
    <t>laila.wiggins@bilearner.com</t>
  </si>
  <si>
    <t>Port Jasmine</t>
  </si>
  <si>
    <t>Steven Terrell</t>
  </si>
  <si>
    <t>Stein</t>
  </si>
  <si>
    <t>Darlene Chambers</t>
  </si>
  <si>
    <t>mauricio.stein@bilearner.com</t>
  </si>
  <si>
    <t>Belltown</t>
  </si>
  <si>
    <t>Aidyn</t>
  </si>
  <si>
    <t>Melissa Young</t>
  </si>
  <si>
    <t>aidyn.cuevas@bilearner.com</t>
  </si>
  <si>
    <t>Andrewston</t>
  </si>
  <si>
    <t>John Gallagher</t>
  </si>
  <si>
    <t>Johnathan</t>
  </si>
  <si>
    <t>Mercedes Cervantes</t>
  </si>
  <si>
    <t>johnathan.huerta@bilearner.com</t>
  </si>
  <si>
    <t>29-04-1992</t>
  </si>
  <si>
    <t>Kyleberg</t>
  </si>
  <si>
    <t>Michael Wilcox</t>
  </si>
  <si>
    <t>Garner</t>
  </si>
  <si>
    <t>Christine Owens</t>
  </si>
  <si>
    <t>katelyn.garner@bilearner.com</t>
  </si>
  <si>
    <t>Joelberg</t>
  </si>
  <si>
    <t>Erin Everett</t>
  </si>
  <si>
    <t>Deshawn</t>
  </si>
  <si>
    <t>Yesenia Hawkins</t>
  </si>
  <si>
    <t>deshawn.ayers@bilearner.com</t>
  </si>
  <si>
    <t>21-12-1991</t>
  </si>
  <si>
    <t>Rhondaview</t>
  </si>
  <si>
    <t>Tracy Russell</t>
  </si>
  <si>
    <t>Christine Johnson</t>
  </si>
  <si>
    <t>presley.padilla@bilearner.com</t>
  </si>
  <si>
    <t>26-02-1998</t>
  </si>
  <si>
    <t>New Patriciabury</t>
  </si>
  <si>
    <t>Sandra Andrade</t>
  </si>
  <si>
    <t>Marquis</t>
  </si>
  <si>
    <t>William Livingston</t>
  </si>
  <si>
    <t>marquis.atkinson@bilearner.com</t>
  </si>
  <si>
    <t>Rachaelstad</t>
  </si>
  <si>
    <t>Kristi Hampton</t>
  </si>
  <si>
    <t>Warehouse</t>
  </si>
  <si>
    <t>Johnsonberg</t>
  </si>
  <si>
    <t>jaycee.osborn@bilearner.com</t>
  </si>
  <si>
    <t>Port Robertotown</t>
  </si>
  <si>
    <t>Justin Long</t>
  </si>
  <si>
    <t>James Smith</t>
  </si>
  <si>
    <t>jordyn.patel@bilearner.com</t>
  </si>
  <si>
    <t>North Margaretshire</t>
  </si>
  <si>
    <t>Peter Stokes</t>
  </si>
  <si>
    <t>Crystal Jones</t>
  </si>
  <si>
    <t>michael.acosta@bilearner.com</t>
  </si>
  <si>
    <t>27-01-1953</t>
  </si>
  <si>
    <t>South Nathan</t>
  </si>
  <si>
    <t>Sylvia Obrien</t>
  </si>
  <si>
    <t>Emma Wilson</t>
  </si>
  <si>
    <t>brice.medina@bilearner.com</t>
  </si>
  <si>
    <t>East Amberside</t>
  </si>
  <si>
    <t>Brandy Greene</t>
  </si>
  <si>
    <t>Stephanie Perez</t>
  </si>
  <si>
    <t>yadira.dean@bilearner.com</t>
  </si>
  <si>
    <t>Lynchfort</t>
  </si>
  <si>
    <t>Beth Fields</t>
  </si>
  <si>
    <t>Carolyn Campbell</t>
  </si>
  <si>
    <t>miles.roberts@bilearner.com</t>
  </si>
  <si>
    <t>25-04-1993</t>
  </si>
  <si>
    <t>West Heathertown</t>
  </si>
  <si>
    <t>Donna Joseph</t>
  </si>
  <si>
    <t>Norma Parker</t>
  </si>
  <si>
    <t>joel.spence@bilearner.com</t>
  </si>
  <si>
    <t>Castilloshire</t>
  </si>
  <si>
    <t>Jason Clayton</t>
  </si>
  <si>
    <t>Anna Ashley</t>
  </si>
  <si>
    <t>kole.garrison@bilearner.com</t>
  </si>
  <si>
    <t>15-05-1979</t>
  </si>
  <si>
    <t>Natalie Thomas</t>
  </si>
  <si>
    <t>Andersen</t>
  </si>
  <si>
    <t>Monica Jackson</t>
  </si>
  <si>
    <t>kaylin.andersen@bilearner.com</t>
  </si>
  <si>
    <t>18-09-1972</t>
  </si>
  <si>
    <t>New John</t>
  </si>
  <si>
    <t>Katie Bullock</t>
  </si>
  <si>
    <t>Yareli</t>
  </si>
  <si>
    <t>Sandy Jones</t>
  </si>
  <si>
    <t>yareli.valdez@bilearner.com</t>
  </si>
  <si>
    <t>Hudsonfort</t>
  </si>
  <si>
    <t>Mrs. Jessica Alvarado MD</t>
  </si>
  <si>
    <t>Sanford</t>
  </si>
  <si>
    <t>rubi.sanford@bilearner.com</t>
  </si>
  <si>
    <t>18-02-1982</t>
  </si>
  <si>
    <t>Wolfetown</t>
  </si>
  <si>
    <t>Kevin Turner</t>
  </si>
  <si>
    <t>Richard Reynolds</t>
  </si>
  <si>
    <t>izabella.watson@bilearner.com</t>
  </si>
  <si>
    <t>East Christine</t>
  </si>
  <si>
    <t>Charles Brandt</t>
  </si>
  <si>
    <t>Sarah Cortez</t>
  </si>
  <si>
    <t>halle.chan@bilearner.com</t>
  </si>
  <si>
    <t>Ericside</t>
  </si>
  <si>
    <t>Kathleen Lee</t>
  </si>
  <si>
    <t>Braeden</t>
  </si>
  <si>
    <t>Lynn Beasley DVM</t>
  </si>
  <si>
    <t>braeden.moss@bilearner.com</t>
  </si>
  <si>
    <t>13-01-1948</t>
  </si>
  <si>
    <t>Simpsonland</t>
  </si>
  <si>
    <t>Alex Scott</t>
  </si>
  <si>
    <t>Triston</t>
  </si>
  <si>
    <t>Diana Stewart</t>
  </si>
  <si>
    <t>triston.ewing@bilearner.com</t>
  </si>
  <si>
    <t>14-11-1963</t>
  </si>
  <si>
    <t>West Marissa</t>
  </si>
  <si>
    <t>Jennifer Castro</t>
  </si>
  <si>
    <t>Christopher Martin</t>
  </si>
  <si>
    <t>pablo.yates@bilearner.com</t>
  </si>
  <si>
    <t>April Brown</t>
  </si>
  <si>
    <t>Kenneth Powell</t>
  </si>
  <si>
    <t>paul.steele@bilearner.com</t>
  </si>
  <si>
    <t>Stephenstad</t>
  </si>
  <si>
    <t>Jordan Green</t>
  </si>
  <si>
    <t>Timothy Kidd</t>
  </si>
  <si>
    <t>jason.moyer@bilearner.com</t>
  </si>
  <si>
    <t>23-07-1980</t>
  </si>
  <si>
    <t>New Randyborough</t>
  </si>
  <si>
    <t>Brandon Collins</t>
  </si>
  <si>
    <t>Dawn Stark</t>
  </si>
  <si>
    <t>larissa.taylor@bilearner.com</t>
  </si>
  <si>
    <t>Justin Clements</t>
  </si>
  <si>
    <t>Aryanna</t>
  </si>
  <si>
    <t>Lisa Griffin</t>
  </si>
  <si>
    <t>aryanna.larson@bilearner.com</t>
  </si>
  <si>
    <t>26-04-1994</t>
  </si>
  <si>
    <t>Mahoneyberg</t>
  </si>
  <si>
    <t>Lisa Thomas DDS</t>
  </si>
  <si>
    <t>Eliana</t>
  </si>
  <si>
    <t>Susan Herrera</t>
  </si>
  <si>
    <t>eliana.hammond@bilearner.com</t>
  </si>
  <si>
    <t>South Julie</t>
  </si>
  <si>
    <t>Henry Fowler</t>
  </si>
  <si>
    <t>Galloway</t>
  </si>
  <si>
    <t>Emily King</t>
  </si>
  <si>
    <t>kamryn.mckinney@bilearner.com</t>
  </si>
  <si>
    <t>21-08-1976</t>
  </si>
  <si>
    <t>New Ronaldmouth</t>
  </si>
  <si>
    <t>William Atkinson</t>
  </si>
  <si>
    <t>Aaron Erickson</t>
  </si>
  <si>
    <t>harley.soto@bilearner.com</t>
  </si>
  <si>
    <t>29-10-1999</t>
  </si>
  <si>
    <t>Changmouth</t>
  </si>
  <si>
    <t>Amber Vazquez</t>
  </si>
  <si>
    <t>Belen</t>
  </si>
  <si>
    <t>Roy Mora</t>
  </si>
  <si>
    <t>belen.vasquez@bilearner.com</t>
  </si>
  <si>
    <t>North Lauramouth</t>
  </si>
  <si>
    <t>David Velazquez</t>
  </si>
  <si>
    <t>James Chapman</t>
  </si>
  <si>
    <t>charlize.rocha@bilearner.com</t>
  </si>
  <si>
    <t>Danny Clark</t>
  </si>
  <si>
    <t>Ryan Larson</t>
  </si>
  <si>
    <t>weston.ramsey@bilearner.com</t>
  </si>
  <si>
    <t>South Brian</t>
  </si>
  <si>
    <t>Hannah Mitchell</t>
  </si>
  <si>
    <t>Carly Rogers</t>
  </si>
  <si>
    <t>adison.ray@bilearner.com</t>
  </si>
  <si>
    <t>14-06-1959</t>
  </si>
  <si>
    <t>Robin Banks</t>
  </si>
  <si>
    <t>Mr. Justin Moore</t>
  </si>
  <si>
    <t>marquis.cardenas@bilearner.com</t>
  </si>
  <si>
    <t>30-08-1942</t>
  </si>
  <si>
    <t>Carolburgh</t>
  </si>
  <si>
    <t>Mercedes Garcia</t>
  </si>
  <si>
    <t>Miya</t>
  </si>
  <si>
    <t>Brett Davies</t>
  </si>
  <si>
    <t>miya.cruz@bilearner.com</t>
  </si>
  <si>
    <t>21-09-1976</t>
  </si>
  <si>
    <t>Evansborough</t>
  </si>
  <si>
    <t>Katherine Vasquez</t>
  </si>
  <si>
    <t>Floyd</t>
  </si>
  <si>
    <t>Susan Hahn</t>
  </si>
  <si>
    <t>erin.floyd@bilearner.com</t>
  </si>
  <si>
    <t>20-12-1977</t>
  </si>
  <si>
    <t>North Josephbury</t>
  </si>
  <si>
    <t>Neil Miller</t>
  </si>
  <si>
    <t>Stout</t>
  </si>
  <si>
    <t>Gabriella Wilson</t>
  </si>
  <si>
    <t>manuel.stout@bilearner.com</t>
  </si>
  <si>
    <t>Lake Anna</t>
  </si>
  <si>
    <t>Lisa Ross</t>
  </si>
  <si>
    <t>Eric Houston</t>
  </si>
  <si>
    <t>joanna.bradley@bilearner.com</t>
  </si>
  <si>
    <t>23-04-1961</t>
  </si>
  <si>
    <t>Christopherbury</t>
  </si>
  <si>
    <t>Linda White</t>
  </si>
  <si>
    <t>Sade</t>
  </si>
  <si>
    <t>Paul Gonzalez</t>
  </si>
  <si>
    <t>sade.smith@bilearner.com</t>
  </si>
  <si>
    <t>Michael Larson</t>
  </si>
  <si>
    <t>lauren.peters@bilearner.com</t>
  </si>
  <si>
    <t>28-12-1987</t>
  </si>
  <si>
    <t>Elizabethtown</t>
  </si>
  <si>
    <t>Samuel Miller</t>
  </si>
  <si>
    <t>Shenice</t>
  </si>
  <si>
    <t>Gold</t>
  </si>
  <si>
    <t>Jennifer Munoz</t>
  </si>
  <si>
    <t>shenice.gold@bilearner.com</t>
  </si>
  <si>
    <t>30-04-1982</t>
  </si>
  <si>
    <t>Morrisonshire</t>
  </si>
  <si>
    <t>Mark Williams</t>
  </si>
  <si>
    <t>Brigit</t>
  </si>
  <si>
    <t>McCarthy</t>
  </si>
  <si>
    <t>Ian Jenkins</t>
  </si>
  <si>
    <t>brigit.mccarthy@bilearner.com</t>
  </si>
  <si>
    <t>Port Ryanmouth</t>
  </si>
  <si>
    <t>John Russell</t>
  </si>
  <si>
    <t>Bradley J</t>
  </si>
  <si>
    <t>Knapp</t>
  </si>
  <si>
    <t>Kayla Reyes</t>
  </si>
  <si>
    <t>bradley j.knapp@bilearner.com</t>
  </si>
  <si>
    <t>West Scottshire</t>
  </si>
  <si>
    <t>Heather Cruz</t>
  </si>
  <si>
    <t>Jesse Bell</t>
  </si>
  <si>
    <t>richard.newman@bilearner.com</t>
  </si>
  <si>
    <t>19-01-1992</t>
  </si>
  <si>
    <t>Port Richard</t>
  </si>
  <si>
    <t>Tiffany Kelley</t>
  </si>
  <si>
    <t>Caroline</t>
  </si>
  <si>
    <t>Cierpiszewski</t>
  </si>
  <si>
    <t>Travis Andrade</t>
  </si>
  <si>
    <t>caroline.cierpiszewski@bilearner.com</t>
  </si>
  <si>
    <t>25-12-1979</t>
  </si>
  <si>
    <t>Alyssaside</t>
  </si>
  <si>
    <t>Megan Reynolds</t>
  </si>
  <si>
    <t>Tayana</t>
  </si>
  <si>
    <t>Jeannite</t>
  </si>
  <si>
    <t>Patricia Lowe</t>
  </si>
  <si>
    <t>tayana.jeannite@bilearner.com</t>
  </si>
  <si>
    <t>Lake Laurenville</t>
  </si>
  <si>
    <t>Jessica Hudson</t>
  </si>
  <si>
    <t>Heitzman</t>
  </si>
  <si>
    <t>Catherine Rodriguez</t>
  </si>
  <si>
    <t>anthony.heitzman@bilearner.com</t>
  </si>
  <si>
    <t>17-09-1970</t>
  </si>
  <si>
    <t>West Andrew</t>
  </si>
  <si>
    <t>Melissa Jackson</t>
  </si>
  <si>
    <t>Monica Cochran</t>
  </si>
  <si>
    <t>justice.gentry@bilearner.com</t>
  </si>
  <si>
    <t>18-01-1972</t>
  </si>
  <si>
    <t>Port Melissa</t>
  </si>
  <si>
    <t>Mrs. Kristi Thornton</t>
  </si>
  <si>
    <t>Brittney Stone</t>
  </si>
  <si>
    <t>moshe.copeland@bilearner.com</t>
  </si>
  <si>
    <t>18-10-1973</t>
  </si>
  <si>
    <t>Davisbury</t>
  </si>
  <si>
    <t>Dennis Robbins</t>
  </si>
  <si>
    <t>Pamela Suarez</t>
  </si>
  <si>
    <t>harley.nunez@bilearner.com</t>
  </si>
  <si>
    <t>Judithborough</t>
  </si>
  <si>
    <t>Matthew Kemp</t>
  </si>
  <si>
    <t>Jason Huber</t>
  </si>
  <si>
    <t>ronnie.haas@bilearner.com</t>
  </si>
  <si>
    <t>17-10-1954</t>
  </si>
  <si>
    <t>Wardchester</t>
  </si>
  <si>
    <t>Susan Luna</t>
  </si>
  <si>
    <t>Zachary Hill</t>
  </si>
  <si>
    <t>kira.robertson@bilearner.com</t>
  </si>
  <si>
    <t>30-09-1989</t>
  </si>
  <si>
    <t>Dunnchester</t>
  </si>
  <si>
    <t>Ashley Gray</t>
  </si>
  <si>
    <t>Charles Brock</t>
  </si>
  <si>
    <t>travis.cardenas@bilearner.com</t>
  </si>
  <si>
    <t>16-03-1970</t>
  </si>
  <si>
    <t>Raymondshire</t>
  </si>
  <si>
    <t>Makayla Hart</t>
  </si>
  <si>
    <t>trent.sandoval@bilearner.com</t>
  </si>
  <si>
    <t>15-10-1942</t>
  </si>
  <si>
    <t>Alexanderchester</t>
  </si>
  <si>
    <t>Mrs. Elizabeth Salazar</t>
  </si>
  <si>
    <t>Tiara</t>
  </si>
  <si>
    <t>Lisa Walters</t>
  </si>
  <si>
    <t>tiara.velez@bilearner.com</t>
  </si>
  <si>
    <t>24-01-1996</t>
  </si>
  <si>
    <t>Christopherchester</t>
  </si>
  <si>
    <t>Brandi Perez</t>
  </si>
  <si>
    <t>Powell</t>
  </si>
  <si>
    <t>Gabriela Boyd</t>
  </si>
  <si>
    <t>madeline.powell@bilearner.com</t>
  </si>
  <si>
    <t>13-10-1949</t>
  </si>
  <si>
    <t>Thomaschester</t>
  </si>
  <si>
    <t>Robert Gardner</t>
  </si>
  <si>
    <t>Kevin Robertson</t>
  </si>
  <si>
    <t>alfred.goodman@bilearner.com</t>
  </si>
  <si>
    <t>Nguyenmouth</t>
  </si>
  <si>
    <t>Tamara Perez</t>
  </si>
  <si>
    <t>Aracely</t>
  </si>
  <si>
    <t>Tony Moyer</t>
  </si>
  <si>
    <t>aracely.kelly@bilearner.com</t>
  </si>
  <si>
    <t>William Hensley</t>
  </si>
  <si>
    <t>Heidi Ruiz</t>
  </si>
  <si>
    <t>morgan.velazquez@bilearner.com</t>
  </si>
  <si>
    <t>15-03-1947</t>
  </si>
  <si>
    <t>Kevin Lyons</t>
  </si>
  <si>
    <t>Valerie Gallagher</t>
  </si>
  <si>
    <t>isla.becker@bilearner.com</t>
  </si>
  <si>
    <t>Lynnburgh</t>
  </si>
  <si>
    <t>Maurice Cole</t>
  </si>
  <si>
    <t>Walter Sanchez</t>
  </si>
  <si>
    <t>scott.sanford@bilearner.com</t>
  </si>
  <si>
    <t>28-05-1950</t>
  </si>
  <si>
    <t>South Jameshaven</t>
  </si>
  <si>
    <t>Gregg Foster</t>
  </si>
  <si>
    <t>Amelia</t>
  </si>
  <si>
    <t>Danielle Long</t>
  </si>
  <si>
    <t>amelia.gamble@bilearner.com</t>
  </si>
  <si>
    <t>17-07-1967</t>
  </si>
  <si>
    <t>Lake Jeffreyborough</t>
  </si>
  <si>
    <t>Rebecca Robbins</t>
  </si>
  <si>
    <t>Michael Hendricks</t>
  </si>
  <si>
    <t>Douglas Washington</t>
  </si>
  <si>
    <t>arjun.gibson@bilearner.com</t>
  </si>
  <si>
    <t>West Elizabethborough</t>
  </si>
  <si>
    <t>Stephen Freeman</t>
  </si>
  <si>
    <t>Alaina</t>
  </si>
  <si>
    <t>alaina.jenkins@bilearner.com</t>
  </si>
  <si>
    <t>13-06-1974</t>
  </si>
  <si>
    <t>Juanton</t>
  </si>
  <si>
    <t>Jenna Waters</t>
  </si>
  <si>
    <t>Thomas Humphrey</t>
  </si>
  <si>
    <t>elyse.morrow@bilearner.com</t>
  </si>
  <si>
    <t>21-09-1979</t>
  </si>
  <si>
    <t>Port Thomaston</t>
  </si>
  <si>
    <t>Stephanie Dixon</t>
  </si>
  <si>
    <t>Miguel Rodgers</t>
  </si>
  <si>
    <t>leonel.chang@bilearner.com</t>
  </si>
  <si>
    <t>16-07-1976</t>
  </si>
  <si>
    <t>New Kevin</t>
  </si>
  <si>
    <t>Grant Brooks</t>
  </si>
  <si>
    <t>marshall.lucas@bilearner.com</t>
  </si>
  <si>
    <t>30-01-1958</t>
  </si>
  <si>
    <t>South Gregborough</t>
  </si>
  <si>
    <t>Kevin Brown</t>
  </si>
  <si>
    <t>Erin George</t>
  </si>
  <si>
    <t>alan.woods@bilearner.com</t>
  </si>
  <si>
    <t>New Kelseyland</t>
  </si>
  <si>
    <t>Brian Green</t>
  </si>
  <si>
    <t>teagan.phelps@bilearner.com</t>
  </si>
  <si>
    <t>Nguyenstad</t>
  </si>
  <si>
    <t>Benjamin Mathews</t>
  </si>
  <si>
    <t>Tommy Lee</t>
  </si>
  <si>
    <t>malachi.burnett@bilearner.com</t>
  </si>
  <si>
    <t>Bridgesside</t>
  </si>
  <si>
    <t>Brian Murphy</t>
  </si>
  <si>
    <t>Kadin</t>
  </si>
  <si>
    <t>Kevin Davis</t>
  </si>
  <si>
    <t>kadin.mcdowell@bilearner.com</t>
  </si>
  <si>
    <t>Port Codyburgh</t>
  </si>
  <si>
    <t>Miranda Kennedy</t>
  </si>
  <si>
    <t>reed.brandt@bilearner.com</t>
  </si>
  <si>
    <t>13-07-1960</t>
  </si>
  <si>
    <t>Jacksonborough</t>
  </si>
  <si>
    <t>Heidi Cole</t>
  </si>
  <si>
    <t>Maria Hall</t>
  </si>
  <si>
    <t>cristofer.schwartz@bilearner.com</t>
  </si>
  <si>
    <t>Kari Sanchez</t>
  </si>
  <si>
    <t>Jaelynn</t>
  </si>
  <si>
    <t>Bryan Clark</t>
  </si>
  <si>
    <t>jaelynn.salazar@bilearner.com</t>
  </si>
  <si>
    <t>17-03-1946</t>
  </si>
  <si>
    <t>Ramirezburgh</t>
  </si>
  <si>
    <t>Justin Arellano</t>
  </si>
  <si>
    <t>Heidi</t>
  </si>
  <si>
    <t>David Stark</t>
  </si>
  <si>
    <t>heidi.manning@bilearner.com</t>
  </si>
  <si>
    <t>20-08-1955</t>
  </si>
  <si>
    <t>Edwardsside</t>
  </si>
  <si>
    <t>Diane Freeman</t>
  </si>
  <si>
    <t>Alisha Ramirez</t>
  </si>
  <si>
    <t>deven.gillespie@bilearner.com</t>
  </si>
  <si>
    <t>24-06-1961</t>
  </si>
  <si>
    <t>New Kimberlyview</t>
  </si>
  <si>
    <t>Jerome Moss</t>
  </si>
  <si>
    <t>Cullen</t>
  </si>
  <si>
    <t>Charles Dean</t>
  </si>
  <si>
    <t>cullen.ruiz@bilearner.com</t>
  </si>
  <si>
    <t>27-02-1966</t>
  </si>
  <si>
    <t>Courtneyshire</t>
  </si>
  <si>
    <t>Breanna Williams</t>
  </si>
  <si>
    <t>Claudia</t>
  </si>
  <si>
    <t>Anna Davidson</t>
  </si>
  <si>
    <t>claudia.melton@bilearner.com</t>
  </si>
  <si>
    <t>Lake Jerry</t>
  </si>
  <si>
    <t>Stephanie Black</t>
  </si>
  <si>
    <t>Joshua Diaz</t>
  </si>
  <si>
    <t>carlie.wagner@bilearner.com</t>
  </si>
  <si>
    <t>Martinberg</t>
  </si>
  <si>
    <t>Margaret Fitzgerald</t>
  </si>
  <si>
    <t>Alex Holt</t>
  </si>
  <si>
    <t>briley.huerta@bilearner.com</t>
  </si>
  <si>
    <t>13-02-1972</t>
  </si>
  <si>
    <t>Danielmouth</t>
  </si>
  <si>
    <t>Timothy Richard</t>
  </si>
  <si>
    <t>Ean</t>
  </si>
  <si>
    <t>Ralph Delgado</t>
  </si>
  <si>
    <t>ean.barajas@bilearner.com</t>
  </si>
  <si>
    <t>Derekbury</t>
  </si>
  <si>
    <t>Amanda Bradshaw</t>
  </si>
  <si>
    <t>Dayana</t>
  </si>
  <si>
    <t>Gregory</t>
  </si>
  <si>
    <t>Rodney Burch</t>
  </si>
  <si>
    <t>dayana.gregory@bilearner.com</t>
  </si>
  <si>
    <t>Lake Katrinastad</t>
  </si>
  <si>
    <t>Rebecca Terry</t>
  </si>
  <si>
    <t>Anthony Guerrero</t>
  </si>
  <si>
    <t>matthias.simon@bilearner.com</t>
  </si>
  <si>
    <t>North Janice</t>
  </si>
  <si>
    <t>Terri Christensen</t>
  </si>
  <si>
    <t>Duran</t>
  </si>
  <si>
    <t>Richard Contreras</t>
  </si>
  <si>
    <t>bridger.duran@bilearner.com</t>
  </si>
  <si>
    <t>Johnsonville</t>
  </si>
  <si>
    <t>Melissa Villegas</t>
  </si>
  <si>
    <t>Shelia Goodwin</t>
  </si>
  <si>
    <t>amirah.cline@bilearner.com</t>
  </si>
  <si>
    <t>19-08-1965</t>
  </si>
  <si>
    <t>South Kevinside</t>
  </si>
  <si>
    <t>Tyler Farmer</t>
  </si>
  <si>
    <t>Odom</t>
  </si>
  <si>
    <t>Brandon Hernandez</t>
  </si>
  <si>
    <t>kaylynn.odom@bilearner.com</t>
  </si>
  <si>
    <t>26-09-1956</t>
  </si>
  <si>
    <t>Baileyton</t>
  </si>
  <si>
    <t>Janet Brady</t>
  </si>
  <si>
    <t>Patience</t>
  </si>
  <si>
    <t>Deborah Diaz</t>
  </si>
  <si>
    <t>patience.henry@bilearner.com</t>
  </si>
  <si>
    <t>21-10-1983</t>
  </si>
  <si>
    <t>Bellmouth</t>
  </si>
  <si>
    <t>Charlotte Goodwin</t>
  </si>
  <si>
    <t>anna.salazar@bilearner.com</t>
  </si>
  <si>
    <t>Port James</t>
  </si>
  <si>
    <t>Evelyn Hill</t>
  </si>
  <si>
    <t>Jamie Pope</t>
  </si>
  <si>
    <t>vicente.davis@bilearner.com</t>
  </si>
  <si>
    <t>Mitchellbury</t>
  </si>
  <si>
    <t>Jeffery Phillips</t>
  </si>
  <si>
    <t>Annabel</t>
  </si>
  <si>
    <t>Rose Johnson</t>
  </si>
  <si>
    <t>alana.nunez@bilearner.com</t>
  </si>
  <si>
    <t>East Jeanetteberg</t>
  </si>
  <si>
    <t>Nancy Lowe</t>
  </si>
  <si>
    <t>David Hicks</t>
  </si>
  <si>
    <t>jaylen.donaldson@bilearner.com</t>
  </si>
  <si>
    <t>14-02-1999</t>
  </si>
  <si>
    <t>North Ashley</t>
  </si>
  <si>
    <t>Shelton</t>
  </si>
  <si>
    <t>Geoffrey Curtis</t>
  </si>
  <si>
    <t>malakai.shelton@bilearner.com</t>
  </si>
  <si>
    <t>West Steve</t>
  </si>
  <si>
    <t>Robert Kennedy</t>
  </si>
  <si>
    <t>Erick</t>
  </si>
  <si>
    <t>Holly Miller</t>
  </si>
  <si>
    <t>erick.wood@bilearner.com</t>
  </si>
  <si>
    <t>26-01-1956</t>
  </si>
  <si>
    <t>Brenda Smith</t>
  </si>
  <si>
    <t>Ronald Shepherd DDS</t>
  </si>
  <si>
    <t>daniel.frye@bilearner.com</t>
  </si>
  <si>
    <t>15-02-1986</t>
  </si>
  <si>
    <t>New Cody</t>
  </si>
  <si>
    <t>Hannah Le</t>
  </si>
  <si>
    <t>Jayvon</t>
  </si>
  <si>
    <t>Jeremy Ray</t>
  </si>
  <si>
    <t>jayvon.simpson@bilearner.com</t>
  </si>
  <si>
    <t>26-04-1987</t>
  </si>
  <si>
    <t>Clarkechester</t>
  </si>
  <si>
    <t>Loretta Greene</t>
  </si>
  <si>
    <t>Barbara Clark</t>
  </si>
  <si>
    <t>bryant.singleton@bilearner.com</t>
  </si>
  <si>
    <t>Trujilloville</t>
  </si>
  <si>
    <t>Jason Brewer</t>
  </si>
  <si>
    <t>Asher</t>
  </si>
  <si>
    <t>Audrey Hamilton</t>
  </si>
  <si>
    <t>asher.miles@bilearner.com</t>
  </si>
  <si>
    <t>16-08-1958</t>
  </si>
  <si>
    <t>Darrenland</t>
  </si>
  <si>
    <t>James Peck</t>
  </si>
  <si>
    <t>Aaron Andrews</t>
  </si>
  <si>
    <t>makaila.baxter@bilearner.com</t>
  </si>
  <si>
    <t>14-04-1960</t>
  </si>
  <si>
    <t>East Mikayla</t>
  </si>
  <si>
    <t>Tommy</t>
  </si>
  <si>
    <t>tommy.carter@bilearner.com</t>
  </si>
  <si>
    <t>Kevin Martinez</t>
  </si>
  <si>
    <t>Zavier</t>
  </si>
  <si>
    <t>Brittany Ray</t>
  </si>
  <si>
    <t>zavier.reese@bilearner.com</t>
  </si>
  <si>
    <t>19-06-1999</t>
  </si>
  <si>
    <t>Mayofort</t>
  </si>
  <si>
    <t>Edward Gibson</t>
  </si>
  <si>
    <t>Mekhi</t>
  </si>
  <si>
    <t>Erica Davis</t>
  </si>
  <si>
    <t>mekhi.hopkins@bilearner.com</t>
  </si>
  <si>
    <t>29-06-1996</t>
  </si>
  <si>
    <t>Port Timothyport</t>
  </si>
  <si>
    <t>Brandon Wilson</t>
  </si>
  <si>
    <t>Alani</t>
  </si>
  <si>
    <t>Julie Donovan</t>
  </si>
  <si>
    <t>alani.cooley@bilearner.com</t>
  </si>
  <si>
    <t>29-03-1987</t>
  </si>
  <si>
    <t>Hannah Ortiz</t>
  </si>
  <si>
    <t>Baylee</t>
  </si>
  <si>
    <t>Laura Mayo</t>
  </si>
  <si>
    <t>baylee.castaneda@bilearner.com</t>
  </si>
  <si>
    <t>16-05-1963</t>
  </si>
  <si>
    <t>Kathrynview</t>
  </si>
  <si>
    <t>Charles Cruz</t>
  </si>
  <si>
    <t>kali.hensley@bilearner.com</t>
  </si>
  <si>
    <t>Vazquezbury</t>
  </si>
  <si>
    <t>Cody Wheeler</t>
  </si>
  <si>
    <t>Carolyn Stewart</t>
  </si>
  <si>
    <t>beckett.sandoval@bilearner.com</t>
  </si>
  <si>
    <t>South Keithside</t>
  </si>
  <si>
    <t>Matthew Davis</t>
  </si>
  <si>
    <t>Isabell</t>
  </si>
  <si>
    <t>Daniel Hinton</t>
  </si>
  <si>
    <t>isabell.meadows@bilearner.com</t>
  </si>
  <si>
    <t>Lawrenceborough</t>
  </si>
  <si>
    <t>Christopher Stephens</t>
  </si>
  <si>
    <t>Joshua Foster</t>
  </si>
  <si>
    <t>jordin.alexander@bilearner.com</t>
  </si>
  <si>
    <t>18-10-1963</t>
  </si>
  <si>
    <t>Melindahaven</t>
  </si>
  <si>
    <t>Colleen Barrett</t>
  </si>
  <si>
    <t>Mr. Joseph Ashley</t>
  </si>
  <si>
    <t>baron.lindsey@bilearner.com</t>
  </si>
  <si>
    <t>Andreastad</t>
  </si>
  <si>
    <t>Steven Gardner</t>
  </si>
  <si>
    <t>Bethany Gaines</t>
  </si>
  <si>
    <t>rigoberto.gentry@bilearner.com</t>
  </si>
  <si>
    <t>Matthewchester</t>
  </si>
  <si>
    <t>Lynn Green</t>
  </si>
  <si>
    <t>carsen.schmidt@bilearner.com</t>
  </si>
  <si>
    <t>Jamesberg</t>
  </si>
  <si>
    <t>Crystal Barnett</t>
  </si>
  <si>
    <t>Stephanie Frost</t>
  </si>
  <si>
    <t>eden.robles@bilearner.com</t>
  </si>
  <si>
    <t>West Michelle</t>
  </si>
  <si>
    <t>Rose Smith</t>
  </si>
  <si>
    <t>Bryan Ortega DVM</t>
  </si>
  <si>
    <t>abel.snow@bilearner.com</t>
  </si>
  <si>
    <t>North Frances</t>
  </si>
  <si>
    <t>Rachel Bishop</t>
  </si>
  <si>
    <t>Scott Stone</t>
  </si>
  <si>
    <t>josie.melton@bilearner.com</t>
  </si>
  <si>
    <t>Hillville</t>
  </si>
  <si>
    <t>Tammy Thomas</t>
  </si>
  <si>
    <t>Elijah</t>
  </si>
  <si>
    <t>Barr</t>
  </si>
  <si>
    <t>Heather Adams</t>
  </si>
  <si>
    <t>elijah.barr@bilearner.com</t>
  </si>
  <si>
    <t>26-12-1971</t>
  </si>
  <si>
    <t>Sharon Walker</t>
  </si>
  <si>
    <t>Oswaldo</t>
  </si>
  <si>
    <t>Julie Hernandez</t>
  </si>
  <si>
    <t>oswaldo.hanson@bilearner.com</t>
  </si>
  <si>
    <t>Markfort</t>
  </si>
  <si>
    <t>Sheri Reed</t>
  </si>
  <si>
    <t>Molly Guerrero</t>
  </si>
  <si>
    <t>emanuel.george@bilearner.com</t>
  </si>
  <si>
    <t>Watsonchester</t>
  </si>
  <si>
    <t>Bryan Gonzalez</t>
  </si>
  <si>
    <t>Donna Duffy</t>
  </si>
  <si>
    <t>giselle.calderon@bilearner.com</t>
  </si>
  <si>
    <t>South Tim</t>
  </si>
  <si>
    <t>Michael Shannon</t>
  </si>
  <si>
    <t>Braiden</t>
  </si>
  <si>
    <t>Paul Brewer</t>
  </si>
  <si>
    <t>braiden.kirby@bilearner.com</t>
  </si>
  <si>
    <t>Eugenehaven</t>
  </si>
  <si>
    <t>Dana Price</t>
  </si>
  <si>
    <t>Dr. Anna Hayes DVM</t>
  </si>
  <si>
    <t>jeramiah.chandler@bilearner.com</t>
  </si>
  <si>
    <t>14-12-1956</t>
  </si>
  <si>
    <t>Thomashaven</t>
  </si>
  <si>
    <t>Michael Kane</t>
  </si>
  <si>
    <t>Andrew Davis</t>
  </si>
  <si>
    <t>angelique.hogan@bilearner.com</t>
  </si>
  <si>
    <t>Port Samuelburgh</t>
  </si>
  <si>
    <t>Cory Russell</t>
  </si>
  <si>
    <t>Moriah</t>
  </si>
  <si>
    <t>Rachel Chaney</t>
  </si>
  <si>
    <t>moriah.dodson@bilearner.com</t>
  </si>
  <si>
    <t>17-10-1949</t>
  </si>
  <si>
    <t>Drakeborough</t>
  </si>
  <si>
    <t>Nicholas Scott</t>
  </si>
  <si>
    <t>Rachel Barr MD</t>
  </si>
  <si>
    <t>connor.bray@bilearner.com</t>
  </si>
  <si>
    <t>Garrettchester</t>
  </si>
  <si>
    <t>Stephanie Combs</t>
  </si>
  <si>
    <t>Taliyah</t>
  </si>
  <si>
    <t>Kristi Cox</t>
  </si>
  <si>
    <t>taliyah.yang@bilearner.com</t>
  </si>
  <si>
    <t>28-08-1991</t>
  </si>
  <si>
    <t>Port Cameronstad</t>
  </si>
  <si>
    <t>Kelly Lawson</t>
  </si>
  <si>
    <t>Tracey Wu</t>
  </si>
  <si>
    <t>boston.cochran@bilearner.com</t>
  </si>
  <si>
    <t>Port Christina</t>
  </si>
  <si>
    <t>Lillianna</t>
  </si>
  <si>
    <t>Stacey Robles</t>
  </si>
  <si>
    <t>lillianna.hull@bilearner.com</t>
  </si>
  <si>
    <t>26-10-1991</t>
  </si>
  <si>
    <t>West Brentstad</t>
  </si>
  <si>
    <t>Patricia Gross</t>
  </si>
  <si>
    <t>Scott Dawson</t>
  </si>
  <si>
    <t>kennedy.beard@bilearner.com</t>
  </si>
  <si>
    <t>Larahaven</t>
  </si>
  <si>
    <t>Rebecca Smith</t>
  </si>
  <si>
    <t>Patricia Potter</t>
  </si>
  <si>
    <t>alma.hanna@bilearner.com</t>
  </si>
  <si>
    <t>28-01-1954</t>
  </si>
  <si>
    <t>Kennethview</t>
  </si>
  <si>
    <t>Tanya Cruz</t>
  </si>
  <si>
    <t>Ximena</t>
  </si>
  <si>
    <t>Brian Gregory</t>
  </si>
  <si>
    <t>ximena.suarez@bilearner.com</t>
  </si>
  <si>
    <t>20-09-1979</t>
  </si>
  <si>
    <t>Megan Aguilar</t>
  </si>
  <si>
    <t>Jackie Davis</t>
  </si>
  <si>
    <t>aydin.dixon@bilearner.com</t>
  </si>
  <si>
    <t>23-10-1958</t>
  </si>
  <si>
    <t>Cheryl Greene</t>
  </si>
  <si>
    <t>Keith George</t>
  </si>
  <si>
    <t>heidi.joyce@bilearner.com</t>
  </si>
  <si>
    <t>15-04-1947</t>
  </si>
  <si>
    <t>New Victor</t>
  </si>
  <si>
    <t>Sandra Fowler</t>
  </si>
  <si>
    <t>Jennifer Smith</t>
  </si>
  <si>
    <t>elle.spears@bilearner.com</t>
  </si>
  <si>
    <t>Bishopbury</t>
  </si>
  <si>
    <t>Maria Barrett</t>
  </si>
  <si>
    <t>Justin Wells</t>
  </si>
  <si>
    <t>dean.mckenzie@bilearner.com</t>
  </si>
  <si>
    <t>Port Justinchester</t>
  </si>
  <si>
    <t>Kathleen Martin</t>
  </si>
  <si>
    <t>Rachel Crawford</t>
  </si>
  <si>
    <t>isabell.wu@bilearner.com</t>
  </si>
  <si>
    <t>Burtonburgh</t>
  </si>
  <si>
    <t>Kimberly Petersen</t>
  </si>
  <si>
    <t>Aliya</t>
  </si>
  <si>
    <t>James Ware</t>
  </si>
  <si>
    <t>prince.petty@bilearner.com</t>
  </si>
  <si>
    <t>30-10-1995</t>
  </si>
  <si>
    <t>Spearsmouth</t>
  </si>
  <si>
    <t>Joseph Morris</t>
  </si>
  <si>
    <t>Donna Yang</t>
  </si>
  <si>
    <t>bobby.levy@bilearner.com</t>
  </si>
  <si>
    <t>23-04-1999</t>
  </si>
  <si>
    <t>Powellshire</t>
  </si>
  <si>
    <t>Gerald Reynolds</t>
  </si>
  <si>
    <t>Gustavo</t>
  </si>
  <si>
    <t>Adrienne Barnett</t>
  </si>
  <si>
    <t>gustavo.durham@bilearner.com</t>
  </si>
  <si>
    <t>Port Charles</t>
  </si>
  <si>
    <t>Kelly Smith</t>
  </si>
  <si>
    <t>Yvonne Bush</t>
  </si>
  <si>
    <t>teagan.stevens@bilearner.com</t>
  </si>
  <si>
    <t>27-09-1983</t>
  </si>
  <si>
    <t>Pattersonborough</t>
  </si>
  <si>
    <t>Scott Peck</t>
  </si>
  <si>
    <t>Neil</t>
  </si>
  <si>
    <t>Mr. Tony Collier</t>
  </si>
  <si>
    <t>alaina.mayo@bilearner.com</t>
  </si>
  <si>
    <t>29-12-1953</t>
  </si>
  <si>
    <t>East Renee</t>
  </si>
  <si>
    <t>Stephanie Blake</t>
  </si>
  <si>
    <t>Jagger</t>
  </si>
  <si>
    <t>Kathleen Johnson</t>
  </si>
  <si>
    <t>jagger.morgan@bilearner.com</t>
  </si>
  <si>
    <t>13-12-1994</t>
  </si>
  <si>
    <t>East Johnton</t>
  </si>
  <si>
    <t>Karla Ramirez</t>
  </si>
  <si>
    <t>Amanda Carter</t>
  </si>
  <si>
    <t>amy.frederick@bilearner.com</t>
  </si>
  <si>
    <t>14-03-1951</t>
  </si>
  <si>
    <t>West Greg</t>
  </si>
  <si>
    <t>Sarah Mitchell</t>
  </si>
  <si>
    <t>Jenny Ray</t>
  </si>
  <si>
    <t>pierce.charles@bilearner.com</t>
  </si>
  <si>
    <t>16-07-1962</t>
  </si>
  <si>
    <t>Rebeccaburgh</t>
  </si>
  <si>
    <t>Brandy Martin</t>
  </si>
  <si>
    <t>Deegan</t>
  </si>
  <si>
    <t>Kimberly Collier</t>
  </si>
  <si>
    <t>deegan.pham@bilearner.com</t>
  </si>
  <si>
    <t>16-03-1984</t>
  </si>
  <si>
    <t>Oneill</t>
  </si>
  <si>
    <t>seth.oneill@bilearner.com</t>
  </si>
  <si>
    <t>Benjaminhaven</t>
  </si>
  <si>
    <t>Lisa Huffman</t>
  </si>
  <si>
    <t>Lindsay White</t>
  </si>
  <si>
    <t>mollie.woodward@bilearner.com</t>
  </si>
  <si>
    <t>29-05-1978</t>
  </si>
  <si>
    <t>New Tina</t>
  </si>
  <si>
    <t>Erin Maxwell</t>
  </si>
  <si>
    <t>celeste.allison@bilearner.com</t>
  </si>
  <si>
    <t>17-04-1983</t>
  </si>
  <si>
    <t>West Timothy</t>
  </si>
  <si>
    <t>Kaitlin Thomas MD</t>
  </si>
  <si>
    <t>camryn.clark@bilearner.com</t>
  </si>
  <si>
    <t>27-08-1997</t>
  </si>
  <si>
    <t>Jamesville</t>
  </si>
  <si>
    <t>Stacy Cole</t>
  </si>
  <si>
    <t>Danielle</t>
  </si>
  <si>
    <t>Natalie Hogan</t>
  </si>
  <si>
    <t>danielle.blanchard@bilearner.com</t>
  </si>
  <si>
    <t>18-03-1997</t>
  </si>
  <si>
    <t>Harmontown</t>
  </si>
  <si>
    <t>Jane Romero</t>
  </si>
  <si>
    <t>Kenneth Wilkinson</t>
  </si>
  <si>
    <t>kasey.pineda@bilearner.com</t>
  </si>
  <si>
    <t>24-12-1994</t>
  </si>
  <si>
    <t>Johnstonchester</t>
  </si>
  <si>
    <t>Carly Jacobs</t>
  </si>
  <si>
    <t>Michelle Beasley</t>
  </si>
  <si>
    <t>kenzie.friedman@bilearner.com</t>
  </si>
  <si>
    <t>Port Ronaldville</t>
  </si>
  <si>
    <t>Melissa Carson</t>
  </si>
  <si>
    <t>Timothy Price</t>
  </si>
  <si>
    <t>deshawn.henry@bilearner.com</t>
  </si>
  <si>
    <t>24-05-1990</t>
  </si>
  <si>
    <t>Brandonland</t>
  </si>
  <si>
    <t>Whitney Smith</t>
  </si>
  <si>
    <t>Cristian</t>
  </si>
  <si>
    <t>Jade Howell</t>
  </si>
  <si>
    <t>cristian.ritter@bilearner.com</t>
  </si>
  <si>
    <t>New Duaneshire</t>
  </si>
  <si>
    <t>Tracy Simmons</t>
  </si>
  <si>
    <t>David Harrison</t>
  </si>
  <si>
    <t>demarcus.huffman@bilearner.com</t>
  </si>
  <si>
    <t>23-01-1992</t>
  </si>
  <si>
    <t>Elizabethfurt</t>
  </si>
  <si>
    <t>Theresa Yang</t>
  </si>
  <si>
    <t>Courtney Neal</t>
  </si>
  <si>
    <t>regina.lopez@bilearner.com</t>
  </si>
  <si>
    <t>25-02-1995</t>
  </si>
  <si>
    <t>Port Tylerview</t>
  </si>
  <si>
    <t>Rebecca Gonzalez</t>
  </si>
  <si>
    <t>Gloria Vaughn</t>
  </si>
  <si>
    <t>tucker.sweeney@bilearner.com</t>
  </si>
  <si>
    <t>Mataport</t>
  </si>
  <si>
    <t>Stacy Henderson</t>
  </si>
  <si>
    <t>Tracy Warner</t>
  </si>
  <si>
    <t>roy.pratt@bilearner.com</t>
  </si>
  <si>
    <t>13-06-1961</t>
  </si>
  <si>
    <t>Lake Ronald</t>
  </si>
  <si>
    <t>Jennifer White</t>
  </si>
  <si>
    <t>Richard Cox</t>
  </si>
  <si>
    <t>raphael.whitney@bilearner.com</t>
  </si>
  <si>
    <t>Lake Donaldtown</t>
  </si>
  <si>
    <t>cade.palmer@bilearner.com</t>
  </si>
  <si>
    <t>24-02-2000</t>
  </si>
  <si>
    <t>West Ericchester</t>
  </si>
  <si>
    <t>Lori Martin</t>
  </si>
  <si>
    <t>abel.potts@bilearner.com</t>
  </si>
  <si>
    <t>13-03-2000</t>
  </si>
  <si>
    <t>Lake Jenniferhaven</t>
  </si>
  <si>
    <t>Aaron Reed</t>
  </si>
  <si>
    <t>Wayne</t>
  </si>
  <si>
    <t>Eric Lopez</t>
  </si>
  <si>
    <t>wayne.leon@bilearner.com</t>
  </si>
  <si>
    <t>30-04-1990</t>
  </si>
  <si>
    <t>Lake Aaronton</t>
  </si>
  <si>
    <t>Ian Baker</t>
  </si>
  <si>
    <t>Victoria Thomas</t>
  </si>
  <si>
    <t>amya.armstrong@bilearner.com</t>
  </si>
  <si>
    <t>22-12-1941</t>
  </si>
  <si>
    <t>South Sharon</t>
  </si>
  <si>
    <t>Charles Hurley</t>
  </si>
  <si>
    <t>Jennifer Dean</t>
  </si>
  <si>
    <t>johnny.whitehead@bilearner.com</t>
  </si>
  <si>
    <t>27-10-1997</t>
  </si>
  <si>
    <t>West Russell</t>
  </si>
  <si>
    <t>Teresa Long</t>
  </si>
  <si>
    <t>Cameron Harris</t>
  </si>
  <si>
    <t>antwan.clayton@bilearner.com</t>
  </si>
  <si>
    <t>17-07-1959</t>
  </si>
  <si>
    <t>Justinland</t>
  </si>
  <si>
    <t>David Bush</t>
  </si>
  <si>
    <t>Victor Warren</t>
  </si>
  <si>
    <t>uriah.guerrero@bilearner.com</t>
  </si>
  <si>
    <t>15-02-1953</t>
  </si>
  <si>
    <t>Johnsonborough</t>
  </si>
  <si>
    <t>Brandy Young</t>
  </si>
  <si>
    <t>Tina Wright</t>
  </si>
  <si>
    <t>selena.yoder@bilearner.com</t>
  </si>
  <si>
    <t>Hannah Hernandez</t>
  </si>
  <si>
    <t>kaila.flowers@bilearner.com</t>
  </si>
  <si>
    <t>Elizabethchester</t>
  </si>
  <si>
    <t>Kenneth Williams</t>
  </si>
  <si>
    <t>Dashawn</t>
  </si>
  <si>
    <t>Eric Riley Jr.</t>
  </si>
  <si>
    <t>dashawn.ramirez@bilearner.com</t>
  </si>
  <si>
    <t>South Jacobchester</t>
  </si>
  <si>
    <t>Nancy Hughes</t>
  </si>
  <si>
    <t>Krystal Newton</t>
  </si>
  <si>
    <t>monserrat.miranda@bilearner.com</t>
  </si>
  <si>
    <t>28-01-1945</t>
  </si>
  <si>
    <t>Yolandashire</t>
  </si>
  <si>
    <t>Aaron Beasley</t>
  </si>
  <si>
    <t>Alexandra Goodman</t>
  </si>
  <si>
    <t>johnathon.lynch@bilearner.com</t>
  </si>
  <si>
    <t>Lloydside</t>
  </si>
  <si>
    <t>Sarah Rodriguez</t>
  </si>
  <si>
    <t>Kaylen</t>
  </si>
  <si>
    <t>Latasha Garrison</t>
  </si>
  <si>
    <t>kaylen.hogan@bilearner.com</t>
  </si>
  <si>
    <t>31-01-1981</t>
  </si>
  <si>
    <t>Morenoville</t>
  </si>
  <si>
    <t>David Cobb</t>
  </si>
  <si>
    <t>James Hawkins</t>
  </si>
  <si>
    <t>karley.michael@bilearner.com</t>
  </si>
  <si>
    <t>Port Masonmouth</t>
  </si>
  <si>
    <t>Tammy Mejia</t>
  </si>
  <si>
    <t>Andrea Walls</t>
  </si>
  <si>
    <t>dallas.leach@bilearner.com</t>
  </si>
  <si>
    <t>28-03-1999</t>
  </si>
  <si>
    <t>Jenniferborough</t>
  </si>
  <si>
    <t>Jodi Mitchell</t>
  </si>
  <si>
    <t>Marianne</t>
  </si>
  <si>
    <t>John Lutz</t>
  </si>
  <si>
    <t>marianne.eaton@bilearner.com</t>
  </si>
  <si>
    <t>Port Nicole</t>
  </si>
  <si>
    <t>Joan Roach</t>
  </si>
  <si>
    <t>Roxana</t>
  </si>
  <si>
    <t>Goyal</t>
  </si>
  <si>
    <t>Roy Bradshaw</t>
  </si>
  <si>
    <t>roxana.goyal@bilearner.com</t>
  </si>
  <si>
    <t>Lake Shane</t>
  </si>
  <si>
    <t>Abdellah</t>
  </si>
  <si>
    <t>Veera</t>
  </si>
  <si>
    <t>Jeffrey Gray</t>
  </si>
  <si>
    <t>abdellah.veera@bilearner.com</t>
  </si>
  <si>
    <t>Ruben Lopez</t>
  </si>
  <si>
    <t>Latif</t>
  </si>
  <si>
    <t>mohammed.latif@bilearner.com</t>
  </si>
  <si>
    <t>30-06-1972</t>
  </si>
  <si>
    <t>West Emilyport</t>
  </si>
  <si>
    <t>Joel Brown</t>
  </si>
  <si>
    <t>Hamish</t>
  </si>
  <si>
    <t>Garneau</t>
  </si>
  <si>
    <t>Brandy Ferguson</t>
  </si>
  <si>
    <t>hamish.garneau@bilearner.com</t>
  </si>
  <si>
    <t>28-06-1952</t>
  </si>
  <si>
    <t>Alexanderberg</t>
  </si>
  <si>
    <t>Misty Holmes</t>
  </si>
  <si>
    <t>Akinkuolie</t>
  </si>
  <si>
    <t>Karen Munoz</t>
  </si>
  <si>
    <t>sarah.akinkuolie@bilearner.com</t>
  </si>
  <si>
    <t>28-09-1968</t>
  </si>
  <si>
    <t>North Anne</t>
  </si>
  <si>
    <t>Michael Kemp</t>
  </si>
  <si>
    <t>Emily Rodriguez</t>
  </si>
  <si>
    <t>saniya.bradley@bilearner.com</t>
  </si>
  <si>
    <t>29-07-1977</t>
  </si>
  <si>
    <t>Leonardland</t>
  </si>
  <si>
    <t>Wendy Jimenez</t>
  </si>
  <si>
    <t>Michelle Kramer</t>
  </si>
  <si>
    <t>rosemary.manning@bilearner.com</t>
  </si>
  <si>
    <t>Figueroafort</t>
  </si>
  <si>
    <t>John Ortiz</t>
  </si>
  <si>
    <t>Adrianna</t>
  </si>
  <si>
    <t>Melissa Bennett</t>
  </si>
  <si>
    <t>adrianna.johnston@bilearner.com</t>
  </si>
  <si>
    <t>Websterstad</t>
  </si>
  <si>
    <t>Valerie Gonzalez</t>
  </si>
  <si>
    <t>Patricia Lee</t>
  </si>
  <si>
    <t>annalise.avila@bilearner.com</t>
  </si>
  <si>
    <t>20-04-1991</t>
  </si>
  <si>
    <t>East Vincentstad</t>
  </si>
  <si>
    <t>Kyle Horton</t>
  </si>
  <si>
    <t>Makenzie</t>
  </si>
  <si>
    <t>Carlos Miller</t>
  </si>
  <si>
    <t>makenzie.mercer@bilearner.com</t>
  </si>
  <si>
    <t>18-11-1974</t>
  </si>
  <si>
    <t>Danielleton</t>
  </si>
  <si>
    <t>Brittany Davis</t>
  </si>
  <si>
    <t>Jim Mccormick</t>
  </si>
  <si>
    <t>julia.vargas@bilearner.com</t>
  </si>
  <si>
    <t>Tracyshire</t>
  </si>
  <si>
    <t>Allison Brooks</t>
  </si>
  <si>
    <t>Jeffrey Webb</t>
  </si>
  <si>
    <t>emmett.york@bilearner.com</t>
  </si>
  <si>
    <t>Murphyland</t>
  </si>
  <si>
    <t>Landin</t>
  </si>
  <si>
    <t>James Williamson</t>
  </si>
  <si>
    <t>landin.walton@bilearner.com</t>
  </si>
  <si>
    <t>Jonesview</t>
  </si>
  <si>
    <t>Karen Whitehead</t>
  </si>
  <si>
    <t>Anne Gomez</t>
  </si>
  <si>
    <t>abby.estes@bilearner.com</t>
  </si>
  <si>
    <t>Monicahaven</t>
  </si>
  <si>
    <t>Alexander Tanner</t>
  </si>
  <si>
    <t>Taylor Kim</t>
  </si>
  <si>
    <t>kyan.fritz@bilearner.com</t>
  </si>
  <si>
    <t>Carlosland</t>
  </si>
  <si>
    <t>James Evans</t>
  </si>
  <si>
    <t>Krista Hernandez</t>
  </si>
  <si>
    <t>alma.fischer@bilearner.com</t>
  </si>
  <si>
    <t>13-04-1955</t>
  </si>
  <si>
    <t>New Ericberg</t>
  </si>
  <si>
    <t>Tricia Nelson</t>
  </si>
  <si>
    <t>Mrs. Vickie Barber</t>
  </si>
  <si>
    <t>leonel.tanner@bilearner.com</t>
  </si>
  <si>
    <t>New Kennethside</t>
  </si>
  <si>
    <t>John Higgins</t>
  </si>
  <si>
    <t>Barry Hernandez</t>
  </si>
  <si>
    <t>natalia.burns@bilearner.com</t>
  </si>
  <si>
    <t>15-04-1988</t>
  </si>
  <si>
    <t>Seanstad</t>
  </si>
  <si>
    <t>Jessica Crawford</t>
  </si>
  <si>
    <t>Hailee</t>
  </si>
  <si>
    <t>Glenn Kelly</t>
  </si>
  <si>
    <t>hailee.raymond@bilearner.com</t>
  </si>
  <si>
    <t>18-07-1943</t>
  </si>
  <si>
    <t>West Brianborough</t>
  </si>
  <si>
    <t>Monique Howard</t>
  </si>
  <si>
    <t>Amy Reeves</t>
  </si>
  <si>
    <t>micah.douglas@bilearner.com</t>
  </si>
  <si>
    <t>18-03-1967</t>
  </si>
  <si>
    <t>Jacksonshire</t>
  </si>
  <si>
    <t>Jessica Miller</t>
  </si>
  <si>
    <t>Natalie Cox</t>
  </si>
  <si>
    <t>elliana.thomas@bilearner.com</t>
  </si>
  <si>
    <t>Castanedaville</t>
  </si>
  <si>
    <t>Roberto Stone</t>
  </si>
  <si>
    <t>Tessa</t>
  </si>
  <si>
    <t>Terrance Pitts</t>
  </si>
  <si>
    <t>tessa.estes@bilearner.com</t>
  </si>
  <si>
    <t>15-05-1993</t>
  </si>
  <si>
    <t>Heatherstad</t>
  </si>
  <si>
    <t>Matthew Bennett</t>
  </si>
  <si>
    <t>Samantha Gilbert</t>
  </si>
  <si>
    <t>charlie.carson@bilearner.com</t>
  </si>
  <si>
    <t>20-08-1989</t>
  </si>
  <si>
    <t>Port Dillon</t>
  </si>
  <si>
    <t>Richard Martin</t>
  </si>
  <si>
    <t>Dania</t>
  </si>
  <si>
    <t>Matthew York</t>
  </si>
  <si>
    <t>dania.hale@bilearner.com</t>
  </si>
  <si>
    <t>25-11-1946</t>
  </si>
  <si>
    <t>Jeffreytown</t>
  </si>
  <si>
    <t>Beth Lopez</t>
  </si>
  <si>
    <t>Roland</t>
  </si>
  <si>
    <t>Philip Jackson</t>
  </si>
  <si>
    <t>kaylen.fisher@bilearner.com</t>
  </si>
  <si>
    <t>Scottmouth</t>
  </si>
  <si>
    <t>Sharon Mcconnell</t>
  </si>
  <si>
    <t>Renee Jones DVM</t>
  </si>
  <si>
    <t>cruz.davila@bilearner.com</t>
  </si>
  <si>
    <t>14-04-1990</t>
  </si>
  <si>
    <t>Jonathanstad</t>
  </si>
  <si>
    <t>Patricia Boone</t>
  </si>
  <si>
    <t>Jim Melton</t>
  </si>
  <si>
    <t>alani.phillips@bilearner.com</t>
  </si>
  <si>
    <t>Stephentown</t>
  </si>
  <si>
    <t>Joe Garcia</t>
  </si>
  <si>
    <t>Perla</t>
  </si>
  <si>
    <t>Lindsey Aguilar</t>
  </si>
  <si>
    <t>perla.terry@bilearner.com</t>
  </si>
  <si>
    <t>East Rebekah</t>
  </si>
  <si>
    <t>Brittany Trevino</t>
  </si>
  <si>
    <t>Kenneth Bender</t>
  </si>
  <si>
    <t>taryn.snow@bilearner.com</t>
  </si>
  <si>
    <t>29-04-1970</t>
  </si>
  <si>
    <t>South Brittanyhaven</t>
  </si>
  <si>
    <t>Robin Christensen</t>
  </si>
  <si>
    <t>Anthony Bass</t>
  </si>
  <si>
    <t>arely.may@bilearner.com</t>
  </si>
  <si>
    <t>28-06-1965</t>
  </si>
  <si>
    <t>Millerview</t>
  </si>
  <si>
    <t>Shelby Welch</t>
  </si>
  <si>
    <t>Darlene Garcia</t>
  </si>
  <si>
    <t>wade.beltran@bilearner.com</t>
  </si>
  <si>
    <t>21-05-1980</t>
  </si>
  <si>
    <t>South Felicia</t>
  </si>
  <si>
    <t>Mina</t>
  </si>
  <si>
    <t>Angela Griffin MD</t>
  </si>
  <si>
    <t>mina.bryant@bilearner.com</t>
  </si>
  <si>
    <t>15-11-1944</t>
  </si>
  <si>
    <t>Tonyachester</t>
  </si>
  <si>
    <t>Angela Murphy</t>
  </si>
  <si>
    <t>Katrina Davis</t>
  </si>
  <si>
    <t>jonas.everett@bilearner.com</t>
  </si>
  <si>
    <t>31-01-1994</t>
  </si>
  <si>
    <t>Frankland</t>
  </si>
  <si>
    <t>Teresa Morris</t>
  </si>
  <si>
    <t>Tamara Bailey</t>
  </si>
  <si>
    <t>makaila.pham@bilearner.com</t>
  </si>
  <si>
    <t>South Connieborough</t>
  </si>
  <si>
    <t>Tiffany Franco DVM</t>
  </si>
  <si>
    <t>Kennedi</t>
  </si>
  <si>
    <t>Jonathan Franco</t>
  </si>
  <si>
    <t>kennedi.howell@bilearner.com</t>
  </si>
  <si>
    <t>17-10-1948</t>
  </si>
  <si>
    <t>Loritown</t>
  </si>
  <si>
    <t>Mark Lloyd</t>
  </si>
  <si>
    <t>Mark Mills</t>
  </si>
  <si>
    <t>rashad.sutton@bilearner.com</t>
  </si>
  <si>
    <t>15-01-1954</t>
  </si>
  <si>
    <t>Lake Michaelhaven</t>
  </si>
  <si>
    <t>Kimberly Fisher</t>
  </si>
  <si>
    <t>Nadia</t>
  </si>
  <si>
    <t>Connor Wallace</t>
  </si>
  <si>
    <t>nadia.romero@bilearner.com</t>
  </si>
  <si>
    <t>13-05-1946</t>
  </si>
  <si>
    <t>Lake Ronaldfort</t>
  </si>
  <si>
    <t>Timothy Walker</t>
  </si>
  <si>
    <t>Cindy Ruiz</t>
  </si>
  <si>
    <t>lillianna.hill@bilearner.com</t>
  </si>
  <si>
    <t>Mirandamouth</t>
  </si>
  <si>
    <t>Tanya Avila</t>
  </si>
  <si>
    <t>Regina Dickerson</t>
  </si>
  <si>
    <t>brent.henry@bilearner.com</t>
  </si>
  <si>
    <t>Linda Serrano</t>
  </si>
  <si>
    <t>Michael Palmer</t>
  </si>
  <si>
    <t>isis.brooks@bilearner.com</t>
  </si>
  <si>
    <t>New Ernest</t>
  </si>
  <si>
    <t>William Davis</t>
  </si>
  <si>
    <t>Bryan Beasley</t>
  </si>
  <si>
    <t>axel.dunlap@bilearner.com</t>
  </si>
  <si>
    <t>Lake Danny</t>
  </si>
  <si>
    <t>Alexandra Garcia</t>
  </si>
  <si>
    <t>Tatum</t>
  </si>
  <si>
    <t>Sarah Escobar</t>
  </si>
  <si>
    <t>tatum.petty@bilearner.com</t>
  </si>
  <si>
    <t>Millerburgh</t>
  </si>
  <si>
    <t>Mr. Gregory Mullins MD</t>
  </si>
  <si>
    <t>rosemary.becker@bilearner.com</t>
  </si>
  <si>
    <t>27-11-1946</t>
  </si>
  <si>
    <t>Shannon Knight</t>
  </si>
  <si>
    <t>Amiah</t>
  </si>
  <si>
    <t>Michael Clark</t>
  </si>
  <si>
    <t>amiah.sweeney@bilearner.com</t>
  </si>
  <si>
    <t>North Christopherberg</t>
  </si>
  <si>
    <t>Sean Joyce</t>
  </si>
  <si>
    <t>Shawn Johnson</t>
  </si>
  <si>
    <t>maya.mccoy@bilearner.com</t>
  </si>
  <si>
    <t>25-07-1943</t>
  </si>
  <si>
    <t>Andreton</t>
  </si>
  <si>
    <t>Scott Miranda</t>
  </si>
  <si>
    <t>Jace</t>
  </si>
  <si>
    <t>Alex Lopez</t>
  </si>
  <si>
    <t>jace.galloway@bilearner.com</t>
  </si>
  <si>
    <t>North Charles</t>
  </si>
  <si>
    <t>Nathaniel Thomas</t>
  </si>
  <si>
    <t>Angela Terry</t>
  </si>
  <si>
    <t>justice.guerra@bilearner.com</t>
  </si>
  <si>
    <t>East Derek</t>
  </si>
  <si>
    <t>Stacy Diaz</t>
  </si>
  <si>
    <t>Sheryl Austin</t>
  </si>
  <si>
    <t>george.fritz@bilearner.com</t>
  </si>
  <si>
    <t>25-07-1975</t>
  </si>
  <si>
    <t>Thomas Ray</t>
  </si>
  <si>
    <t>Christina Kennedy</t>
  </si>
  <si>
    <t>william.avila@bilearner.com</t>
  </si>
  <si>
    <t>Benjaminchester</t>
  </si>
  <si>
    <t>Antonio Cox</t>
  </si>
  <si>
    <t>Crystal Richmond</t>
  </si>
  <si>
    <t>amy.pace@bilearner.com</t>
  </si>
  <si>
    <t>15-04-1957</t>
  </si>
  <si>
    <t>Tonyamouth</t>
  </si>
  <si>
    <t>Stephanie Obrien</t>
  </si>
  <si>
    <t>Bronson</t>
  </si>
  <si>
    <t>Theresa Holmes</t>
  </si>
  <si>
    <t>bronson.houston@bilearner.com</t>
  </si>
  <si>
    <t>Riveramouth</t>
  </si>
  <si>
    <t>Mary Gibson</t>
  </si>
  <si>
    <t>Thomas Figueroa</t>
  </si>
  <si>
    <t>maddison.dixon@bilearner.com</t>
  </si>
  <si>
    <t>North Taylorfurt</t>
  </si>
  <si>
    <t>Lisa Hill</t>
  </si>
  <si>
    <t>Kathleen Bowen</t>
  </si>
  <si>
    <t>roland.berg@bilearner.com</t>
  </si>
  <si>
    <t>South Davidtown</t>
  </si>
  <si>
    <t>Dr. Derek Shaffer</t>
  </si>
  <si>
    <t>Chloe Berg</t>
  </si>
  <si>
    <t>lilliana.cowan@bilearner.com</t>
  </si>
  <si>
    <t>South Johnside</t>
  </si>
  <si>
    <t>Bradley Garcia</t>
  </si>
  <si>
    <t>Anna Martinez</t>
  </si>
  <si>
    <t>beatrice.vance@bilearner.com</t>
  </si>
  <si>
    <t>East Lauraton</t>
  </si>
  <si>
    <t>Keith Smith</t>
  </si>
  <si>
    <t>Andrea</t>
  </si>
  <si>
    <t>Christopher Blankenship</t>
  </si>
  <si>
    <t>andrea.khan@bilearner.com</t>
  </si>
  <si>
    <t>14-10-1993</t>
  </si>
  <si>
    <t>William Hernandez</t>
  </si>
  <si>
    <t>Pamela Carter</t>
  </si>
  <si>
    <t>braylen.cruz@bilearner.com</t>
  </si>
  <si>
    <t>John Faulkner</t>
  </si>
  <si>
    <t>Sydney</t>
  </si>
  <si>
    <t>Stephanie Pierce</t>
  </si>
  <si>
    <t>sydney.chang@bilearner.com</t>
  </si>
  <si>
    <t>Franklinfurt</t>
  </si>
  <si>
    <t>Angela Mitchell</t>
  </si>
  <si>
    <t>Solis</t>
  </si>
  <si>
    <t>Mary Rivera</t>
  </si>
  <si>
    <t>abbigail.solis@bilearner.com</t>
  </si>
  <si>
    <t>Linda Cunningham</t>
  </si>
  <si>
    <t>Eric Huber</t>
  </si>
  <si>
    <t>sincere.preston@bilearner.com</t>
  </si>
  <si>
    <t>21-06-1979</t>
  </si>
  <si>
    <t>Estradamouth</t>
  </si>
  <si>
    <t>Stacey Anderson</t>
  </si>
  <si>
    <t>Paul Watson</t>
  </si>
  <si>
    <t>konner.sheppard@bilearner.com</t>
  </si>
  <si>
    <t>28-01-1955</t>
  </si>
  <si>
    <t>Krista Estrada</t>
  </si>
  <si>
    <t>Kari Walker</t>
  </si>
  <si>
    <t>seth.huff@bilearner.com</t>
  </si>
  <si>
    <t>Lauramouth</t>
  </si>
  <si>
    <t>Matthew Patterson</t>
  </si>
  <si>
    <t>Michael Spencer</t>
  </si>
  <si>
    <t>moshe.anderson@bilearner.com</t>
  </si>
  <si>
    <t>Alexishaven</t>
  </si>
  <si>
    <t>Julia Hernandez</t>
  </si>
  <si>
    <t>Juan Cooper</t>
  </si>
  <si>
    <t>kadyn.bush@bilearner.com</t>
  </si>
  <si>
    <t>Elizabeth Lopez</t>
  </si>
  <si>
    <t>John Taylor</t>
  </si>
  <si>
    <t>ahmed.lindsey@bilearner.com</t>
  </si>
  <si>
    <t>22-08-1962</t>
  </si>
  <si>
    <t>East Vicki</t>
  </si>
  <si>
    <t>Theresa Martin</t>
  </si>
  <si>
    <t>kayden.hill@bilearner.com</t>
  </si>
  <si>
    <t>North Sabrina</t>
  </si>
  <si>
    <t>Nicole Hernandez</t>
  </si>
  <si>
    <t>neil.dunn@bilearner.com</t>
  </si>
  <si>
    <t>21-04-1961</t>
  </si>
  <si>
    <t>South Elizabeth</t>
  </si>
  <si>
    <t>Sarah Ramirez</t>
  </si>
  <si>
    <t>Elizabeth Scott</t>
  </si>
  <si>
    <t>darryl.ponce@bilearner.com</t>
  </si>
  <si>
    <t>23-02-1991</t>
  </si>
  <si>
    <t>Kristamouth</t>
  </si>
  <si>
    <t>Jimmy Day</t>
  </si>
  <si>
    <t>Jerry Williams</t>
  </si>
  <si>
    <t>johnathan.mayo@bilearner.com</t>
  </si>
  <si>
    <t>24-01-2000</t>
  </si>
  <si>
    <t>South Melissa</t>
  </si>
  <si>
    <t>Eric Webb</t>
  </si>
  <si>
    <t>Patrick Hart</t>
  </si>
  <si>
    <t>lilianna.conway@bilearner.com</t>
  </si>
  <si>
    <t>North Johnnyberg</t>
  </si>
  <si>
    <t>Brittany Gutierrez</t>
  </si>
  <si>
    <t>Marisa</t>
  </si>
  <si>
    <t>Courtney Chambers</t>
  </si>
  <si>
    <t>marisa.frank@bilearner.com</t>
  </si>
  <si>
    <t>Keyfurt</t>
  </si>
  <si>
    <t>Angela Clark</t>
  </si>
  <si>
    <t>Angela Fowler</t>
  </si>
  <si>
    <t>andre.allison@bilearner.com</t>
  </si>
  <si>
    <t>14-05-1976</t>
  </si>
  <si>
    <t>New Karahaven</t>
  </si>
  <si>
    <t>Kenneth Ferguson</t>
  </si>
  <si>
    <t>Patricia Doyle</t>
  </si>
  <si>
    <t>destiny.bright@bilearner.com</t>
  </si>
  <si>
    <t>16-10-1962</t>
  </si>
  <si>
    <t>West Lisabury</t>
  </si>
  <si>
    <t>Benjamin Cook</t>
  </si>
  <si>
    <t>karli.parks@bilearner.com</t>
  </si>
  <si>
    <t>West Kelly</t>
  </si>
  <si>
    <t>Donna Webster MD</t>
  </si>
  <si>
    <t>Jeff Cabrera</t>
  </si>
  <si>
    <t>mylie.callahan@bilearner.com</t>
  </si>
  <si>
    <t>29-08-1950</t>
  </si>
  <si>
    <t>Hicksland</t>
  </si>
  <si>
    <t>Zachary Ferrell</t>
  </si>
  <si>
    <t>Keith Rasmussen</t>
  </si>
  <si>
    <t>aliya.moss@bilearner.com</t>
  </si>
  <si>
    <t>22-11-1970</t>
  </si>
  <si>
    <t>Spencerstad</t>
  </si>
  <si>
    <t>Tammy Small</t>
  </si>
  <si>
    <t>kylie.roman@bilearner.com</t>
  </si>
  <si>
    <t>27-05-1992</t>
  </si>
  <si>
    <t>West Ellentown</t>
  </si>
  <si>
    <t>Christopher Johnson</t>
  </si>
  <si>
    <t>Thomas Rios</t>
  </si>
  <si>
    <t>ronald.bullock@bilearner.com</t>
  </si>
  <si>
    <t>Gabrielleport</t>
  </si>
  <si>
    <t>Laura Cowan</t>
  </si>
  <si>
    <t>Sharon</t>
  </si>
  <si>
    <t>Kathy Kelley</t>
  </si>
  <si>
    <t>sharon.beltran@bilearner.com</t>
  </si>
  <si>
    <t>20-09-1999</t>
  </si>
  <si>
    <t>North Michaelborough</t>
  </si>
  <si>
    <t>Anna Franklin</t>
  </si>
  <si>
    <t>Evan Schultz</t>
  </si>
  <si>
    <t>cruz.ashley@bilearner.com</t>
  </si>
  <si>
    <t>Luis Greer</t>
  </si>
  <si>
    <t>Walter Henry</t>
  </si>
  <si>
    <t>marquis.joseph@bilearner.com</t>
  </si>
  <si>
    <t>23-06-1973</t>
  </si>
  <si>
    <t>Joannaview</t>
  </si>
  <si>
    <t>Craig Sullivan</t>
  </si>
  <si>
    <t>Jose Brown</t>
  </si>
  <si>
    <t>aimee.hughes@bilearner.com</t>
  </si>
  <si>
    <t>Amybury</t>
  </si>
  <si>
    <t>Kevin Reyes</t>
  </si>
  <si>
    <t>Alec Phillips</t>
  </si>
  <si>
    <t>darnell.shelton@bilearner.com</t>
  </si>
  <si>
    <t>18-02-1995</t>
  </si>
  <si>
    <t>Savageborough</t>
  </si>
  <si>
    <t>Laura Sharp</t>
  </si>
  <si>
    <t>Joanna Nguyen</t>
  </si>
  <si>
    <t>lizeth.middleton@bilearner.com</t>
  </si>
  <si>
    <t>Dwayne Allen</t>
  </si>
  <si>
    <t>Sean Walsh</t>
  </si>
  <si>
    <t>dakota.lowery@bilearner.com</t>
  </si>
  <si>
    <t>29-02-1988</t>
  </si>
  <si>
    <t>New Julieshire</t>
  </si>
  <si>
    <t>Randy Dixon</t>
  </si>
  <si>
    <t>Penny Campbell DDS</t>
  </si>
  <si>
    <t>summer.barber@bilearner.com</t>
  </si>
  <si>
    <t>Stephanie Petty</t>
  </si>
  <si>
    <t>stephen.mcmillan@bilearner.com</t>
  </si>
  <si>
    <t>30-11-1949</t>
  </si>
  <si>
    <t>Lake Susan</t>
  </si>
  <si>
    <t>Jessica Greer</t>
  </si>
  <si>
    <t>Danielle Hanson</t>
  </si>
  <si>
    <t>kyler.cherry@bilearner.com</t>
  </si>
  <si>
    <t>Sherri Robertson</t>
  </si>
  <si>
    <t>Paige Savage</t>
  </si>
  <si>
    <t>corinne.reeves@bilearner.com</t>
  </si>
  <si>
    <t>25-02-1984</t>
  </si>
  <si>
    <t>Jennafort</t>
  </si>
  <si>
    <t>Allison Brown</t>
  </si>
  <si>
    <t>Scott Powell</t>
  </si>
  <si>
    <t>taniya.kane@bilearner.com</t>
  </si>
  <si>
    <t>New Michellestad</t>
  </si>
  <si>
    <t>James Owens</t>
  </si>
  <si>
    <t>Laura Wong</t>
  </si>
  <si>
    <t>nevaeh.mcmillan@bilearner.com</t>
  </si>
  <si>
    <t>30-11-1971</t>
  </si>
  <si>
    <t>Kellychester</t>
  </si>
  <si>
    <t>Judy Barajas</t>
  </si>
  <si>
    <t>Erin Allen</t>
  </si>
  <si>
    <t>dillon.larson@bilearner.com</t>
  </si>
  <si>
    <t>Turnermouth</t>
  </si>
  <si>
    <t>Ivan Bryant</t>
  </si>
  <si>
    <t>willie.howe@bilearner.com</t>
  </si>
  <si>
    <t>North Kelly</t>
  </si>
  <si>
    <t>Autumn Mcneil</t>
  </si>
  <si>
    <t>Karen Lin</t>
  </si>
  <si>
    <t>selina.jefferson@bilearner.com</t>
  </si>
  <si>
    <t>Kellermouth</t>
  </si>
  <si>
    <t>William Davenport</t>
  </si>
  <si>
    <t>Tina Munoz</t>
  </si>
  <si>
    <t>serenity.montgomery@bilearner.com</t>
  </si>
  <si>
    <t>17-05-1955</t>
  </si>
  <si>
    <t>New Roberthaven</t>
  </si>
  <si>
    <t>Stephanie Scott</t>
  </si>
  <si>
    <t>Aaron Stewart</t>
  </si>
  <si>
    <t>kamila.sanders@bilearner.com</t>
  </si>
  <si>
    <t>26-02-1953</t>
  </si>
  <si>
    <t>George Boone</t>
  </si>
  <si>
    <t>Nicole Holland</t>
  </si>
  <si>
    <t>rose.mcguire@bilearner.com</t>
  </si>
  <si>
    <t>South Anthonyfort</t>
  </si>
  <si>
    <t>Jillian Rodriguez</t>
  </si>
  <si>
    <t>Jonathan Brown</t>
  </si>
  <si>
    <t>brenton.zavala@bilearner.com</t>
  </si>
  <si>
    <t>15-03-1943</t>
  </si>
  <si>
    <t>Johnsonfort</t>
  </si>
  <si>
    <t>April Howell</t>
  </si>
  <si>
    <t>Jerry Johnson</t>
  </si>
  <si>
    <t>julien.cisneros@bilearner.com</t>
  </si>
  <si>
    <t>14-10-1974</t>
  </si>
  <si>
    <t>Fredericktown</t>
  </si>
  <si>
    <t>Laura Hanson</t>
  </si>
  <si>
    <t>Lynn Smith</t>
  </si>
  <si>
    <t>levi.hayden@bilearner.com</t>
  </si>
  <si>
    <t>North Christophermouth</t>
  </si>
  <si>
    <t>Jeremy Andrews</t>
  </si>
  <si>
    <t>Donna Lawson</t>
  </si>
  <si>
    <t>brenden.leach@bilearner.com</t>
  </si>
  <si>
    <t>Greeneside</t>
  </si>
  <si>
    <t>Martin Ross</t>
  </si>
  <si>
    <t>Jakobe</t>
  </si>
  <si>
    <t>Erickson</t>
  </si>
  <si>
    <t>Bethany Carter</t>
  </si>
  <si>
    <t>jakobe.erickson@bilearner.com</t>
  </si>
  <si>
    <t>23-06-1998</t>
  </si>
  <si>
    <t>Alyssaview</t>
  </si>
  <si>
    <t>Mr. James Castillo</t>
  </si>
  <si>
    <t>annabel.wilkins@bilearner.com</t>
  </si>
  <si>
    <t>27-01-1997</t>
  </si>
  <si>
    <t>Lozanoburgh</t>
  </si>
  <si>
    <t>Julie Bell</t>
  </si>
  <si>
    <t>Michael Woods</t>
  </si>
  <si>
    <t>kendra.braun@bilearner.com</t>
  </si>
  <si>
    <t>28-05-1954</t>
  </si>
  <si>
    <t>Paige Figueroa</t>
  </si>
  <si>
    <t>d</t>
  </si>
  <si>
    <t>Row Labels</t>
  </si>
  <si>
    <t>Grand Total</t>
  </si>
  <si>
    <t>Column Labels</t>
  </si>
  <si>
    <t>2018</t>
  </si>
  <si>
    <t>2019</t>
  </si>
  <si>
    <t>2020</t>
  </si>
  <si>
    <t>2021</t>
  </si>
  <si>
    <t>2022</t>
  </si>
  <si>
    <t>2023</t>
  </si>
  <si>
    <t>Qtr1</t>
  </si>
  <si>
    <t>Qtr2</t>
  </si>
  <si>
    <t>Qtr3</t>
  </si>
  <si>
    <t>Qtr4</t>
  </si>
  <si>
    <t>Sum of Employee ID</t>
  </si>
  <si>
    <t>Average of Engagement Score</t>
  </si>
  <si>
    <t>Average of Satisfaction Score</t>
  </si>
  <si>
    <t>Count of Employee ID</t>
  </si>
  <si>
    <t>Tenure (years)</t>
  </si>
  <si>
    <t>Average of Tenure (years)</t>
  </si>
  <si>
    <t>Turnover</t>
  </si>
  <si>
    <t>Sum of Turnover</t>
  </si>
  <si>
    <t>Count of GenderCode</t>
  </si>
  <si>
    <t>(Multiple Items)</t>
  </si>
  <si>
    <t xml:space="preserve">Pay Zone </t>
  </si>
  <si>
    <t>Sum of Training Cost</t>
  </si>
  <si>
    <t>Average of Training Duration(Days)</t>
  </si>
  <si>
    <t xml:space="preserve">Tarining Program Name </t>
  </si>
  <si>
    <t>Count of Training Outcome</t>
  </si>
  <si>
    <t xml:space="preserve"> Buisness Unit </t>
  </si>
  <si>
    <t xml:space="preserve">Turnover time </t>
  </si>
  <si>
    <t xml:space="preserve">Department </t>
  </si>
  <si>
    <t xml:space="preserve">Performance </t>
  </si>
  <si>
    <t xml:space="preserve">Department type </t>
  </si>
  <si>
    <t>""</t>
  </si>
  <si>
    <t>''''''''''''''''''''''''''''''''''''''''''''''''</t>
  </si>
  <si>
    <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</si>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</sst>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yy;@"/>
    <numFmt numFmtId="165" formatCode="_-[$Rs-420]\ * #,##0.00_-;\-[$Rs-420]\ * #,##0.00_-;_-[$Rs-420]\ * &quot;-&quot;??_-;_-@_-"/>
    <numFmt numFmtId="166" formatCode="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13093D"/>
      <name val="Calibri"/>
      <family val="2"/>
      <scheme val="minor"/>
    </font>
    <font>
      <sz val="12"/>
      <color rgb="FF13093D"/>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19104C"/>
        <bgColor indexed="64"/>
      </patternFill>
    </fill>
    <fill>
      <patternFill patternType="solid">
        <fgColor theme="0"/>
        <bgColor indexed="64"/>
      </patternFill>
    </fill>
    <fill>
      <patternFill patternType="solid">
        <fgColor rgb="FF13093D"/>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rgb="FFD4F5F8"/>
      </left>
      <right/>
      <top style="thin">
        <color rgb="FFD4F5F8"/>
      </top>
      <bottom/>
      <diagonal/>
    </border>
    <border>
      <left/>
      <right style="thin">
        <color rgb="FFD4F5F8"/>
      </right>
      <top style="thin">
        <color rgb="FFD4F5F8"/>
      </top>
      <bottom/>
      <diagonal/>
    </border>
    <border>
      <left style="thin">
        <color rgb="FFD4F5F8"/>
      </left>
      <right/>
      <top/>
      <bottom/>
      <diagonal/>
    </border>
    <border>
      <left/>
      <right style="thin">
        <color rgb="FFD4F5F8"/>
      </right>
      <top/>
      <bottom/>
      <diagonal/>
    </border>
    <border>
      <left style="thin">
        <color rgb="FFD4F5F8"/>
      </left>
      <right/>
      <top/>
      <bottom style="thin">
        <color rgb="FFD4F5F8"/>
      </bottom>
      <diagonal/>
    </border>
    <border>
      <left/>
      <right style="thin">
        <color rgb="FFD4F5F8"/>
      </right>
      <top/>
      <bottom style="thin">
        <color rgb="FFD4F5F8"/>
      </bottom>
      <diagonal/>
    </border>
    <border>
      <left/>
      <right/>
      <top/>
      <bottom style="thin">
        <color rgb="FFD4F5F8"/>
      </bottom>
      <diagonal/>
    </border>
    <border>
      <left style="thin">
        <color rgb="FFD4F5F8"/>
      </left>
      <right style="thin">
        <color rgb="FFD4F5F8"/>
      </right>
      <top/>
      <bottom/>
      <diagonal/>
    </border>
    <border>
      <left/>
      <right/>
      <top style="thin">
        <color rgb="FFD4F5F8"/>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0">
    <xf numFmtId="0" fontId="0" fillId="0" borderId="0" xfId="0"/>
    <xf numFmtId="0" fontId="0" fillId="0" borderId="0" xfId="0" applyAlignment="1">
      <alignment horizontal="center" vertical="center"/>
    </xf>
    <xf numFmtId="1" fontId="0" fillId="0" borderId="0" xfId="0" applyNumberFormat="1" applyAlignment="1">
      <alignment horizontal="center" vertical="center"/>
    </xf>
    <xf numFmtId="1" fontId="0" fillId="0" borderId="0" xfId="0" applyNumberFormat="1"/>
    <xf numFmtId="49" fontId="0" fillId="0" borderId="0" xfId="0" applyNumberFormat="1" applyAlignment="1">
      <alignment horizontal="center" vertical="center"/>
    </xf>
    <xf numFmtId="49" fontId="0" fillId="0" borderId="0" xfId="0" applyNumberFormat="1"/>
    <xf numFmtId="164" fontId="0" fillId="0" borderId="0" xfId="0" applyNumberFormat="1" applyAlignment="1">
      <alignment horizontal="center" vertical="center"/>
    </xf>
    <xf numFmtId="164" fontId="0" fillId="0" borderId="0" xfId="0" applyNumberFormat="1"/>
    <xf numFmtId="165" fontId="0" fillId="0" borderId="0" xfId="0" applyNumberFormat="1" applyAlignment="1">
      <alignment horizontal="center" vertical="center"/>
    </xf>
    <xf numFmtId="165" fontId="0" fillId="0" borderId="0" xfId="0" applyNumberFormat="1"/>
    <xf numFmtId="1" fontId="0" fillId="0" borderId="10" xfId="0" applyNumberFormat="1" applyBorder="1" applyAlignment="1">
      <alignment horizontal="center" vertical="center"/>
    </xf>
    <xf numFmtId="49" fontId="0" fillId="0" borderId="10" xfId="0" applyNumberFormat="1" applyBorder="1" applyAlignment="1">
      <alignment horizontal="center" vertical="center"/>
    </xf>
    <xf numFmtId="164" fontId="0" fillId="0" borderId="10" xfId="0" applyNumberFormat="1" applyBorder="1" applyAlignment="1">
      <alignment horizontal="center" vertical="center"/>
    </xf>
    <xf numFmtId="0" fontId="0" fillId="0" borderId="10" xfId="0" applyBorder="1" applyAlignment="1">
      <alignment horizontal="center" vertical="center"/>
    </xf>
    <xf numFmtId="165" fontId="0" fillId="0" borderId="10" xfId="0" applyNumberFormat="1" applyBorder="1" applyAlignment="1">
      <alignment horizontal="center" vertical="center"/>
    </xf>
    <xf numFmtId="0" fontId="0" fillId="0" borderId="0" xfId="0" pivotButton="1"/>
    <xf numFmtId="0" fontId="0" fillId="0" borderId="0" xfId="0" applyAlignment="1">
      <alignment horizontal="left"/>
    </xf>
    <xf numFmtId="166" fontId="0" fillId="0" borderId="0" xfId="0" applyNumberFormat="1" applyAlignment="1">
      <alignment horizontal="center" vertical="center"/>
    </xf>
    <xf numFmtId="166" fontId="0" fillId="0" borderId="10" xfId="0" applyNumberFormat="1" applyBorder="1" applyAlignment="1">
      <alignment horizontal="center" vertical="center"/>
    </xf>
    <xf numFmtId="166" fontId="0" fillId="0" borderId="0" xfId="0" applyNumberFormat="1"/>
    <xf numFmtId="0" fontId="0" fillId="0" borderId="10" xfId="0" pivotButton="1" applyBorder="1" applyAlignment="1">
      <alignment horizontal="center" vertical="center"/>
    </xf>
    <xf numFmtId="10" fontId="0" fillId="0" borderId="0" xfId="0" applyNumberFormat="1"/>
    <xf numFmtId="10" fontId="0" fillId="0" borderId="10" xfId="0" applyNumberFormat="1" applyBorder="1" applyAlignment="1">
      <alignment horizontal="center" vertical="center"/>
    </xf>
    <xf numFmtId="0" fontId="16" fillId="33" borderId="11" xfId="0" applyFont="1" applyFill="1" applyBorder="1"/>
    <xf numFmtId="167" fontId="0" fillId="0" borderId="0" xfId="0" applyNumberFormat="1"/>
    <xf numFmtId="9" fontId="0" fillId="0" borderId="0" xfId="0" applyNumberFormat="1"/>
    <xf numFmtId="0" fontId="0" fillId="34" borderId="0" xfId="0" applyFill="1"/>
    <xf numFmtId="2" fontId="0" fillId="0" borderId="0" xfId="0" applyNumberFormat="1"/>
    <xf numFmtId="0" fontId="0" fillId="35" borderId="0" xfId="0" applyFill="1"/>
    <xf numFmtId="0" fontId="18" fillId="34" borderId="0" xfId="0" applyFont="1" applyFill="1"/>
    <xf numFmtId="0" fontId="19" fillId="34" borderId="0" xfId="0" applyFont="1" applyFill="1"/>
    <xf numFmtId="0" fontId="0" fillId="34" borderId="0" xfId="0" quotePrefix="1" applyFill="1"/>
    <xf numFmtId="0" fontId="18" fillId="36" borderId="12" xfId="0" applyFont="1" applyFill="1" applyBorder="1"/>
    <xf numFmtId="0" fontId="18" fillId="36" borderId="13" xfId="0" applyFont="1" applyFill="1" applyBorder="1"/>
    <xf numFmtId="0" fontId="18" fillId="36" borderId="14" xfId="0" applyFont="1" applyFill="1" applyBorder="1"/>
    <xf numFmtId="0" fontId="18" fillId="36" borderId="15" xfId="0" applyFont="1" applyFill="1" applyBorder="1"/>
    <xf numFmtId="0" fontId="19" fillId="36" borderId="15" xfId="0" applyFont="1" applyFill="1" applyBorder="1"/>
    <xf numFmtId="0" fontId="18" fillId="36" borderId="16" xfId="0" applyFont="1" applyFill="1" applyBorder="1"/>
    <xf numFmtId="0" fontId="18" fillId="36" borderId="17" xfId="0" applyFont="1" applyFill="1" applyBorder="1"/>
    <xf numFmtId="0" fontId="0" fillId="34" borderId="18" xfId="0" applyFill="1" applyBorder="1"/>
    <xf numFmtId="0" fontId="0" fillId="36" borderId="0" xfId="0" applyFill="1"/>
    <xf numFmtId="0" fontId="0" fillId="34" borderId="19" xfId="0" applyFill="1" applyBorder="1"/>
    <xf numFmtId="0" fontId="0" fillId="36" borderId="16" xfId="0" applyFill="1" applyBorder="1"/>
    <xf numFmtId="0" fontId="0" fillId="36" borderId="17" xfId="0" applyFill="1" applyBorder="1"/>
    <xf numFmtId="0" fontId="0" fillId="36" borderId="15" xfId="0" applyFill="1" applyBorder="1"/>
    <xf numFmtId="0" fontId="0" fillId="36" borderId="13" xfId="0" applyFill="1" applyBorder="1"/>
    <xf numFmtId="0" fontId="0" fillId="36" borderId="12" xfId="0" applyFill="1" applyBorder="1"/>
    <xf numFmtId="0" fontId="0" fillId="36" borderId="20" xfId="0" applyFill="1" applyBorder="1"/>
    <xf numFmtId="0" fontId="0" fillId="36" borderId="14" xfId="0" applyFill="1" applyBorder="1"/>
    <xf numFmtId="0" fontId="0" fillId="36" borderId="18" xfId="0" applyFill="1" applyBorder="1"/>
    <xf numFmtId="0" fontId="13" fillId="36" borderId="14" xfId="0" applyFont="1" applyFill="1" applyBorder="1"/>
    <xf numFmtId="1" fontId="0" fillId="0" borderId="24" xfId="0" applyNumberFormat="1" applyBorder="1" applyAlignment="1">
      <alignment horizontal="left" vertical="top"/>
    </xf>
    <xf numFmtId="49" fontId="0" fillId="0" borderId="24" xfId="0" applyNumberFormat="1" applyBorder="1" applyAlignment="1">
      <alignment horizontal="left" vertical="top"/>
    </xf>
    <xf numFmtId="164" fontId="0" fillId="0" borderId="24" xfId="0" applyNumberFormat="1" applyBorder="1" applyAlignment="1">
      <alignment horizontal="left" vertical="top"/>
    </xf>
    <xf numFmtId="166" fontId="0" fillId="0" borderId="24" xfId="0" applyNumberFormat="1" applyBorder="1" applyAlignment="1">
      <alignment horizontal="left" vertical="top"/>
    </xf>
    <xf numFmtId="0" fontId="0" fillId="0" borderId="24" xfId="0" applyBorder="1" applyAlignment="1">
      <alignment horizontal="left" vertical="top"/>
    </xf>
    <xf numFmtId="165" fontId="0" fillId="0" borderId="25" xfId="0" applyNumberFormat="1" applyBorder="1" applyAlignment="1">
      <alignment horizontal="left" vertical="top"/>
    </xf>
    <xf numFmtId="1" fontId="0" fillId="0" borderId="26" xfId="0" applyNumberFormat="1" applyBorder="1" applyAlignment="1">
      <alignment horizontal="left" vertical="top"/>
    </xf>
    <xf numFmtId="49" fontId="0" fillId="0" borderId="26" xfId="0" applyNumberFormat="1" applyBorder="1" applyAlignment="1">
      <alignment horizontal="left" vertical="top"/>
    </xf>
    <xf numFmtId="164" fontId="0" fillId="0" borderId="26" xfId="0" applyNumberFormat="1" applyBorder="1" applyAlignment="1">
      <alignment horizontal="left" vertical="top"/>
    </xf>
    <xf numFmtId="166" fontId="0" fillId="0" borderId="26" xfId="0" applyNumberFormat="1" applyBorder="1" applyAlignment="1">
      <alignment horizontal="left" vertical="top"/>
    </xf>
    <xf numFmtId="0" fontId="0" fillId="0" borderId="26" xfId="0" applyBorder="1" applyAlignment="1">
      <alignment horizontal="left" vertical="top"/>
    </xf>
    <xf numFmtId="165" fontId="0" fillId="0" borderId="10" xfId="0" applyNumberFormat="1" applyBorder="1" applyAlignment="1">
      <alignment horizontal="left" vertical="top"/>
    </xf>
    <xf numFmtId="1" fontId="0" fillId="0" borderId="21" xfId="0" applyNumberFormat="1" applyBorder="1" applyAlignment="1">
      <alignment horizontal="left" vertical="top"/>
    </xf>
    <xf numFmtId="49" fontId="0" fillId="0" borderId="22" xfId="0" applyNumberFormat="1" applyBorder="1" applyAlignment="1">
      <alignment horizontal="left" vertical="top"/>
    </xf>
    <xf numFmtId="164" fontId="0" fillId="0" borderId="22" xfId="0" applyNumberFormat="1" applyBorder="1" applyAlignment="1">
      <alignment horizontal="left" vertical="top"/>
    </xf>
    <xf numFmtId="166" fontId="0" fillId="0" borderId="22" xfId="0" applyNumberFormat="1" applyBorder="1" applyAlignment="1">
      <alignment horizontal="left" vertical="top"/>
    </xf>
    <xf numFmtId="0" fontId="0" fillId="0" borderId="22" xfId="0" applyBorder="1" applyAlignment="1">
      <alignment horizontal="left" vertical="top"/>
    </xf>
    <xf numFmtId="1" fontId="0" fillId="0" borderId="22" xfId="0" applyNumberFormat="1" applyBorder="1" applyAlignment="1">
      <alignment horizontal="left" vertical="top"/>
    </xf>
    <xf numFmtId="165" fontId="0" fillId="0" borderId="23" xfId="0" applyNumberFormat="1" applyBorder="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font>
        <color theme="1"/>
      </font>
      <fill>
        <gradientFill degree="90">
          <stop position="0">
            <color theme="0"/>
          </stop>
          <stop position="1">
            <color theme="6"/>
          </stop>
        </gradientFill>
      </fill>
    </dxf>
    <dxf>
      <fill>
        <gradientFill degree="90">
          <stop position="0">
            <color theme="9"/>
          </stop>
          <stop position="1">
            <color theme="9" tint="0.40000610370189521"/>
          </stop>
        </gradientFill>
      </fill>
    </dxf>
    <dxf>
      <fill>
        <gradientFill degree="90">
          <stop position="0">
            <color theme="9" tint="0.59999389629810485"/>
          </stop>
          <stop position="1">
            <color rgb="FF33AF39"/>
          </stop>
        </gradientFill>
      </fill>
    </dxf>
    <dxf>
      <font>
        <color rgb="FF9C0006"/>
      </font>
      <fill>
        <patternFill>
          <bgColor rgb="FFFFC7CE"/>
        </patternFill>
      </fill>
    </dxf>
    <dxf>
      <fill>
        <gradientFill degree="90">
          <stop position="0">
            <color theme="0"/>
          </stop>
          <stop position="1">
            <color rgb="FF00B050"/>
          </stop>
        </gradientFill>
      </fill>
    </dxf>
    <dxf>
      <fill>
        <gradientFill degree="90">
          <stop position="0">
            <color theme="0"/>
          </stop>
          <stop position="1">
            <color theme="7"/>
          </stop>
        </gradientFill>
      </fill>
    </dxf>
    <dxf>
      <fill>
        <gradientFill degree="90">
          <stop position="0">
            <color theme="0"/>
          </stop>
          <stop position="1">
            <color rgb="FF00B0F0"/>
          </stop>
        </gradientFill>
      </fill>
    </dxf>
    <dxf>
      <fill>
        <gradientFill degree="90">
          <stop position="0">
            <color theme="0"/>
          </stop>
          <stop position="1">
            <color rgb="FFFF0000"/>
          </stop>
        </gradientFill>
      </fill>
    </dxf>
    <dxf>
      <fill>
        <gradientFill degree="90">
          <stop position="0">
            <color theme="0"/>
          </stop>
          <stop position="1">
            <color rgb="FF11DF25"/>
          </stop>
        </gradientFill>
      </fill>
    </dxf>
    <dxf>
      <fill>
        <gradientFill degree="90">
          <stop position="0">
            <color theme="0"/>
          </stop>
          <stop position="1">
            <color rgb="FFD05CAF"/>
          </stop>
        </gradientFill>
      </fill>
    </dxf>
    <dxf>
      <fill>
        <gradientFill degree="90">
          <stop position="0">
            <color theme="0"/>
          </stop>
          <stop position="1">
            <color theme="5" tint="0.40000610370189521"/>
          </stop>
        </gradientFill>
      </fill>
    </dxf>
    <dxf>
      <font>
        <color theme="1"/>
      </font>
      <fill>
        <gradientFill degree="90">
          <stop position="0">
            <color theme="0"/>
          </stop>
          <stop position="1">
            <color theme="5"/>
          </stop>
        </gradientFill>
      </fill>
    </dxf>
    <dxf>
      <fill>
        <gradientFill degree="90">
          <stop position="0">
            <color theme="0"/>
          </stop>
          <stop position="1">
            <color rgb="FFECF200"/>
          </stop>
        </gradientFill>
      </fill>
    </dxf>
    <dxf>
      <font>
        <color theme="1"/>
      </font>
      <fill>
        <gradientFill degree="90">
          <stop position="0">
            <color theme="0"/>
          </stop>
          <stop position="1">
            <color rgb="FF00B050"/>
          </stop>
        </gradientFill>
      </fill>
    </dxf>
    <dxf>
      <font>
        <color theme="1"/>
      </font>
      <fill>
        <gradientFill degree="90">
          <stop position="0">
            <color theme="0"/>
          </stop>
          <stop position="1">
            <color rgb="FFA21E92"/>
          </stop>
        </gradientFill>
      </fill>
    </dxf>
    <dxf>
      <fill>
        <gradientFill degree="90">
          <stop position="0">
            <color theme="0"/>
          </stop>
          <stop position="1">
            <color theme="4" tint="0.59999389629810485"/>
          </stop>
        </gradientFill>
      </fill>
    </dxf>
    <dxf>
      <fill>
        <gradientFill degree="90">
          <stop position="0">
            <color theme="0"/>
          </stop>
          <stop position="1">
            <color theme="2" tint="-9.8025452436902985E-2"/>
          </stop>
        </gradientFill>
      </fill>
    </dxf>
    <dxf>
      <fill>
        <gradientFill degree="90">
          <stop position="0">
            <color theme="0"/>
          </stop>
          <stop position="1">
            <color theme="2"/>
          </stop>
        </gradientFill>
      </fill>
    </dxf>
    <dxf>
      <fill>
        <gradientFill degree="90">
          <stop position="0">
            <color theme="0"/>
          </stop>
          <stop position="1">
            <color theme="0" tint="-0.1490218817712943"/>
          </stop>
        </gradientFill>
      </fill>
    </dxf>
    <dxf>
      <numFmt numFmtId="165" formatCode="_-[$Rs-420]\ * #,##0.00_-;\-[$Rs-420]\ * #,##0.00_-;_-[$Rs-420]\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409]d\-m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409]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alignment vertical="center"/>
    </dxf>
    <dxf>
      <alignment vertical="center"/>
    </dxf>
    <dxf>
      <alignment vertical="center"/>
    </dxf>
    <dxf>
      <alignment horizontal="center"/>
    </dxf>
    <dxf>
      <alignment horizontal="center"/>
    </dxf>
    <dxf>
      <alignment horizontal="center"/>
    </dxf>
    <dxf>
      <numFmt numFmtId="14"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alignment vertical="center"/>
    </dxf>
    <dxf>
      <alignment vertical="center"/>
    </dxf>
    <dxf>
      <alignment vertical="center"/>
    </dxf>
    <dxf>
      <alignment horizontal="center"/>
    </dxf>
    <dxf>
      <alignment horizontal="center"/>
    </dxf>
    <dxf>
      <alignment horizontal="center"/>
    </dxf>
    <dxf>
      <numFmt numFmtId="167" formatCode="&quot;$&quot;#,##0"/>
    </dxf>
    <dxf>
      <numFmt numFmtId="166" formatCode="0.0"/>
    </dxf>
    <dxf>
      <numFmt numFmtId="168" formatCode="&quot;$&quot;#,##0.00"/>
    </dxf>
    <dxf>
      <numFmt numFmtId="166" formatCode="0.0"/>
    </dxf>
    <dxf>
      <numFmt numFmtId="167" formatCode="&quot;$&quot;#,##0"/>
    </dxf>
    <dxf>
      <numFmt numFmtId="2" formatCode="0.00"/>
    </dxf>
    <dxf>
      <numFmt numFmtId="166" formatCode="0.0"/>
    </dxf>
    <dxf>
      <numFmt numFmtId="166" formatCode="0.0"/>
    </dxf>
    <dxf>
      <numFmt numFmtId="1" formatCode="0"/>
    </dxf>
    <dxf>
      <font>
        <color theme="0"/>
      </font>
      <fill>
        <patternFill>
          <bgColor rgb="FF130C44"/>
        </patternFill>
      </fill>
      <border>
        <left style="thin">
          <color auto="1"/>
        </left>
        <right style="thin">
          <color auto="1"/>
        </right>
        <top style="thin">
          <color auto="1"/>
        </top>
        <bottom style="thin">
          <color auto="1"/>
        </bottom>
      </border>
    </dxf>
    <dxf>
      <font>
        <sz val="9"/>
        <color theme="0"/>
      </font>
      <fill>
        <patternFill>
          <bgColor rgb="FF1E1058"/>
        </patternFill>
      </fill>
      <border diagonalUp="0" diagonalDown="0">
        <left style="hair">
          <color theme="0"/>
        </left>
        <right style="hair">
          <color theme="0"/>
        </right>
        <top style="hair">
          <color theme="0"/>
        </top>
        <bottom style="hair">
          <color theme="0"/>
        </bottom>
        <vertical/>
        <horizontal/>
      </border>
    </dxf>
    <dxf>
      <font>
        <color theme="0"/>
      </font>
      <fill>
        <patternFill>
          <bgColor rgb="FF000042"/>
        </patternFill>
      </fill>
      <border>
        <left style="thin">
          <color auto="1"/>
        </left>
        <right style="thin">
          <color auto="1"/>
        </right>
        <top style="thin">
          <color auto="1"/>
        </top>
        <bottom style="thin">
          <color auto="1"/>
        </bottom>
      </border>
    </dxf>
    <dxf>
      <font>
        <sz val="10"/>
        <color theme="0"/>
      </font>
    </dxf>
    <dxf>
      <fill>
        <patternFill>
          <bgColor rgb="FF13093D"/>
        </patternFill>
      </fill>
    </dxf>
    <dxf>
      <fill>
        <patternFill>
          <bgColor rgb="FF121F3A"/>
        </patternFill>
      </fill>
    </dxf>
    <dxf>
      <fill>
        <patternFill>
          <bgColor rgb="FF001746"/>
        </patternFill>
      </fill>
    </dxf>
    <dxf>
      <font>
        <b/>
        <i val="0"/>
        <sz val="14"/>
        <name val="Arial"/>
        <family val="2"/>
        <scheme val="none"/>
      </font>
    </dxf>
  </dxfs>
  <tableStyles count="8" defaultTableStyle="TableStyleMedium2" defaultPivotStyle="PivotStyleLight16">
    <tableStyle name="Slicer Style 1" pivot="0" table="0" count="1" xr9:uid="{10A64ECC-820F-435B-9322-9614B1D5A4F0}">
      <tableStyleElement type="wholeTable" dxfId="135"/>
    </tableStyle>
    <tableStyle name="Slicer Style 2" pivot="0" table="0" count="1" xr9:uid="{9C068FD5-6605-44CD-927F-93228DA4B7BE}">
      <tableStyleElement type="wholeTable" dxfId="134"/>
    </tableStyle>
    <tableStyle name="Slicer Style 3" pivot="0" table="0" count="1" xr9:uid="{8BD3DFAA-8CE1-4F66-A0C6-0A077DEA3F3A}">
      <tableStyleElement type="wholeTable" dxfId="133"/>
    </tableStyle>
    <tableStyle name="Slicer Style 4" pivot="0" table="0" count="1" xr9:uid="{4BB74C1B-A58E-4AE7-AF2D-9E374B739DCC}">
      <tableStyleElement type="wholeTable" dxfId="132"/>
    </tableStyle>
    <tableStyle name="Slicer Style 5" pivot="0" table="0" count="1" xr9:uid="{32C4FB9E-A2C0-4F01-845F-E4749D12ABF9}">
      <tableStyleElement type="wholeTable" dxfId="131"/>
    </tableStyle>
    <tableStyle name="Slicer Style 6" pivot="0" table="0" count="1" xr9:uid="{EBBA60F8-61D2-4A79-8317-02C38800CBF2}">
      <tableStyleElement type="wholeTable" dxfId="130"/>
    </tableStyle>
    <tableStyle name="Slicer Style 7" pivot="0" table="0" count="1" xr9:uid="{D227E5F4-A6AE-416B-ABFE-D862A3E6E426}">
      <tableStyleElement type="wholeTable" dxfId="129"/>
    </tableStyle>
    <tableStyle name="Slicer Style 8" pivot="0" table="0" count="1" xr9:uid="{C5258542-9494-4603-BA2F-37EDE951E885}">
      <tableStyleElement type="wholeTable" dxfId="128"/>
    </tableStyle>
  </tableStyles>
  <colors>
    <mruColors>
      <color rgb="FFD4F5F8"/>
      <color rgb="FF13093D"/>
      <color rgb="FF3399FF"/>
      <color rgb="FFCC00FF"/>
      <color rgb="FF99CCFF"/>
      <color rgb="FF120C36"/>
      <color rgb="FF984AB0"/>
      <color rgb="FF19104C"/>
      <color rgb="FF1E1058"/>
      <color rgb="FF001746"/>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[Messy_HR_Dataset_Detailed.csv.xlsx]1. Retention &amp; Workforce Moveme!PivotTable1</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t>Employee Distribution by Employment Type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0">
                <a:schemeClr val="accent1">
                  <a:lumMod val="5000"/>
                  <a:lumOff val="95000"/>
                </a:schemeClr>
              </a:gs>
              <a:gs pos="29000">
                <a:srgbClr val="D89FFF"/>
              </a:gs>
              <a:gs pos="0">
                <a:srgbClr val="B84FFF"/>
              </a:gs>
              <a:gs pos="100000">
                <a:srgbClr val="873AC0"/>
              </a:gs>
            </a:gsLst>
            <a:lin ang="5400000" scaled="1"/>
          </a:gradFill>
          <a:ln>
            <a:gradFill>
              <a:gsLst>
                <a:gs pos="0">
                  <a:schemeClr val="accent1">
                    <a:lumMod val="5000"/>
                    <a:lumOff val="95000"/>
                  </a:schemeClr>
                </a:gs>
                <a:gs pos="94000">
                  <a:srgbClr val="873AC0"/>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'1. Retention &amp; Workforce Moveme'!$B$18</c:f>
              <c:strCache>
                <c:ptCount val="1"/>
                <c:pt idx="0">
                  <c:v>Total</c:v>
                </c:pt>
              </c:strCache>
            </c:strRef>
          </c:tx>
          <c:spPr>
            <a:gradFill>
              <a:gsLst>
                <a:gs pos="0">
                  <a:schemeClr val="accent1">
                    <a:lumMod val="5000"/>
                    <a:lumOff val="95000"/>
                  </a:schemeClr>
                </a:gs>
                <a:gs pos="29000">
                  <a:srgbClr val="D89FFF"/>
                </a:gs>
                <a:gs pos="0">
                  <a:srgbClr val="B84FFF"/>
                </a:gs>
                <a:gs pos="100000">
                  <a:srgbClr val="873AC0"/>
                </a:gs>
              </a:gsLst>
              <a:lin ang="5400000" scaled="1"/>
            </a:gradFill>
            <a:ln>
              <a:gradFill>
                <a:gsLst>
                  <a:gs pos="0">
                    <a:schemeClr val="accent1">
                      <a:lumMod val="5000"/>
                      <a:lumOff val="95000"/>
                    </a:schemeClr>
                  </a:gs>
                  <a:gs pos="94000">
                    <a:srgbClr val="873AC0"/>
                  </a:gs>
                  <a:gs pos="83000">
                    <a:schemeClr val="accent1">
                      <a:lumMod val="45000"/>
                      <a:lumOff val="55000"/>
                    </a:schemeClr>
                  </a:gs>
                  <a:gs pos="100000">
                    <a:schemeClr val="accent1">
                      <a:lumMod val="30000"/>
                      <a:lumOff val="70000"/>
                    </a:schemeClr>
                  </a:gs>
                </a:gsLst>
                <a:lin ang="5400000" scaled="1"/>
              </a:gradFill>
            </a:ln>
            <a:effectLst/>
          </c:spPr>
          <c:invertIfNegative val="0"/>
          <c:cat>
            <c:strRef>
              <c:f>'1. Retention &amp; Workforce Moveme'!$A$19:$A$25</c:f>
              <c:strCache>
                <c:ptCount val="6"/>
                <c:pt idx="0">
                  <c:v>Admin Offices</c:v>
                </c:pt>
                <c:pt idx="1">
                  <c:v>Executive Office</c:v>
                </c:pt>
                <c:pt idx="2">
                  <c:v>IT/IS</c:v>
                </c:pt>
                <c:pt idx="3">
                  <c:v>Production       </c:v>
                </c:pt>
                <c:pt idx="4">
                  <c:v>Sales</c:v>
                </c:pt>
                <c:pt idx="5">
                  <c:v>Software Engineering</c:v>
                </c:pt>
              </c:strCache>
            </c:strRef>
          </c:cat>
          <c:val>
            <c:numRef>
              <c:f>'1. Retention &amp; Workforce Moveme'!$B$19:$B$25</c:f>
              <c:numCache>
                <c:formatCode>General</c:formatCode>
                <c:ptCount val="6"/>
                <c:pt idx="0">
                  <c:v>51</c:v>
                </c:pt>
                <c:pt idx="1">
                  <c:v>20</c:v>
                </c:pt>
                <c:pt idx="2">
                  <c:v>241</c:v>
                </c:pt>
                <c:pt idx="3">
                  <c:v>1054</c:v>
                </c:pt>
                <c:pt idx="4">
                  <c:v>171</c:v>
                </c:pt>
                <c:pt idx="5">
                  <c:v>69</c:v>
                </c:pt>
              </c:numCache>
            </c:numRef>
          </c:val>
          <c:extLst>
            <c:ext xmlns:c16="http://schemas.microsoft.com/office/drawing/2014/chart" uri="{C3380CC4-5D6E-409C-BE32-E72D297353CC}">
              <c16:uniqueId val="{00000000-ADB9-47FD-8F39-740804A6DF64}"/>
            </c:ext>
          </c:extLst>
        </c:ser>
        <c:dLbls>
          <c:showLegendKey val="0"/>
          <c:showVal val="0"/>
          <c:showCatName val="0"/>
          <c:showSerName val="0"/>
          <c:showPercent val="0"/>
          <c:showBubbleSize val="0"/>
        </c:dLbls>
        <c:gapWidth val="150"/>
        <c:overlap val="100"/>
        <c:axId val="554497936"/>
        <c:axId val="553978496"/>
      </c:barChart>
      <c:catAx>
        <c:axId val="55449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3978496"/>
        <c:crosses val="autoZero"/>
        <c:auto val="1"/>
        <c:lblAlgn val="ctr"/>
        <c:lblOffset val="100"/>
        <c:noMultiLvlLbl val="0"/>
      </c:catAx>
      <c:valAx>
        <c:axId val="55397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449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w="9525" cap="flat" cmpd="sng" algn="ctr">
      <a:gradFill>
        <a:gsLst>
          <a:gs pos="0">
            <a:schemeClr val="accent1">
              <a:lumMod val="5000"/>
              <a:lumOff val="95000"/>
            </a:schemeClr>
          </a:gs>
          <a:gs pos="7400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round/>
    </a:ln>
    <a:effectLst>
      <a:glow rad="101600">
        <a:srgbClr val="873AC0">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[Messy_HR_Dataset_Detailed.csv.xlsx]1. Retention &amp; Workforce Moveme!PivotTable2</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Gender Diversity by Job Function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0">
                <a:srgbClr val="7030A0"/>
              </a:gs>
              <a:gs pos="90000">
                <a:srgbClr val="B84FFF"/>
              </a:gs>
            </a:gsLst>
            <a:path path="circle">
              <a:fillToRect l="50000" t="-80000" r="50000" b="180000"/>
            </a:path>
          </a:gradFill>
          <a:ln>
            <a:solidFill>
              <a:srgbClr val="9900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2000">
                <a:srgbClr val="96E6EE"/>
              </a:gs>
              <a:gs pos="5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rgbClr val="96E6E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20C3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'1. Retention &amp; Workforce Moveme'!$B$33:$B$34</c:f>
              <c:strCache>
                <c:ptCount val="1"/>
                <c:pt idx="0">
                  <c:v>Female</c:v>
                </c:pt>
              </c:strCache>
            </c:strRef>
          </c:tx>
          <c:spPr>
            <a:gradFill>
              <a:gsLst>
                <a:gs pos="0">
                  <a:srgbClr val="7030A0"/>
                </a:gs>
                <a:gs pos="90000">
                  <a:srgbClr val="B84FFF"/>
                </a:gs>
              </a:gsLst>
              <a:path path="circle">
                <a:fillToRect l="50000" t="-80000" r="50000" b="180000"/>
              </a:path>
            </a:gradFill>
            <a:ln>
              <a:solidFill>
                <a:srgbClr val="9900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Retention &amp; Workforce Moveme'!$A$35:$A$41</c:f>
              <c:strCache>
                <c:ptCount val="6"/>
                <c:pt idx="0">
                  <c:v>Admin Offices</c:v>
                </c:pt>
                <c:pt idx="1">
                  <c:v>Executive Office</c:v>
                </c:pt>
                <c:pt idx="2">
                  <c:v>IT/IS</c:v>
                </c:pt>
                <c:pt idx="3">
                  <c:v>Production       </c:v>
                </c:pt>
                <c:pt idx="4">
                  <c:v>Sales</c:v>
                </c:pt>
                <c:pt idx="5">
                  <c:v>Software Engineering</c:v>
                </c:pt>
              </c:strCache>
            </c:strRef>
          </c:cat>
          <c:val>
            <c:numRef>
              <c:f>'1. Retention &amp; Workforce Moveme'!$B$35:$B$41</c:f>
              <c:numCache>
                <c:formatCode>0</c:formatCode>
                <c:ptCount val="6"/>
                <c:pt idx="0">
                  <c:v>30</c:v>
                </c:pt>
                <c:pt idx="1">
                  <c:v>1</c:v>
                </c:pt>
                <c:pt idx="2">
                  <c:v>115</c:v>
                </c:pt>
                <c:pt idx="3">
                  <c:v>673</c:v>
                </c:pt>
                <c:pt idx="4">
                  <c:v>58</c:v>
                </c:pt>
                <c:pt idx="5">
                  <c:v>31</c:v>
                </c:pt>
              </c:numCache>
            </c:numRef>
          </c:val>
          <c:extLst>
            <c:ext xmlns:c16="http://schemas.microsoft.com/office/drawing/2014/chart" uri="{C3380CC4-5D6E-409C-BE32-E72D297353CC}">
              <c16:uniqueId val="{00000000-A9ED-4D17-9CD7-5FE7E177E512}"/>
            </c:ext>
          </c:extLst>
        </c:ser>
        <c:ser>
          <c:idx val="1"/>
          <c:order val="1"/>
          <c:tx>
            <c:strRef>
              <c:f>'1. Retention &amp; Workforce Moveme'!$C$33:$C$34</c:f>
              <c:strCache>
                <c:ptCount val="1"/>
                <c:pt idx="0">
                  <c:v>Male</c:v>
                </c:pt>
              </c:strCache>
            </c:strRef>
          </c:tx>
          <c:spPr>
            <a:gradFill>
              <a:gsLst>
                <a:gs pos="12000">
                  <a:srgbClr val="96E6EE"/>
                </a:gs>
                <a:gs pos="5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rgbClr val="96E6E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20C36"/>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Retention &amp; Workforce Moveme'!$A$35:$A$41</c:f>
              <c:strCache>
                <c:ptCount val="6"/>
                <c:pt idx="0">
                  <c:v>Admin Offices</c:v>
                </c:pt>
                <c:pt idx="1">
                  <c:v>Executive Office</c:v>
                </c:pt>
                <c:pt idx="2">
                  <c:v>IT/IS</c:v>
                </c:pt>
                <c:pt idx="3">
                  <c:v>Production       </c:v>
                </c:pt>
                <c:pt idx="4">
                  <c:v>Sales</c:v>
                </c:pt>
                <c:pt idx="5">
                  <c:v>Software Engineering</c:v>
                </c:pt>
              </c:strCache>
            </c:strRef>
          </c:cat>
          <c:val>
            <c:numRef>
              <c:f>'1. Retention &amp; Workforce Moveme'!$C$35:$C$41</c:f>
              <c:numCache>
                <c:formatCode>0</c:formatCode>
                <c:ptCount val="6"/>
                <c:pt idx="0">
                  <c:v>21</c:v>
                </c:pt>
                <c:pt idx="1">
                  <c:v>19</c:v>
                </c:pt>
                <c:pt idx="2">
                  <c:v>126</c:v>
                </c:pt>
                <c:pt idx="3">
                  <c:v>381</c:v>
                </c:pt>
                <c:pt idx="4">
                  <c:v>113</c:v>
                </c:pt>
                <c:pt idx="5">
                  <c:v>38</c:v>
                </c:pt>
              </c:numCache>
            </c:numRef>
          </c:val>
          <c:extLst>
            <c:ext xmlns:c16="http://schemas.microsoft.com/office/drawing/2014/chart" uri="{C3380CC4-5D6E-409C-BE32-E72D297353CC}">
              <c16:uniqueId val="{00000000-B646-43D1-9816-922E86E214E6}"/>
            </c:ext>
          </c:extLst>
        </c:ser>
        <c:dLbls>
          <c:dLblPos val="ctr"/>
          <c:showLegendKey val="0"/>
          <c:showVal val="1"/>
          <c:showCatName val="0"/>
          <c:showSerName val="0"/>
          <c:showPercent val="0"/>
          <c:showBubbleSize val="0"/>
        </c:dLbls>
        <c:gapWidth val="150"/>
        <c:overlap val="100"/>
        <c:axId val="983596704"/>
        <c:axId val="495283808"/>
      </c:barChart>
      <c:catAx>
        <c:axId val="98359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95283808"/>
        <c:crosses val="autoZero"/>
        <c:auto val="1"/>
        <c:lblAlgn val="ctr"/>
        <c:lblOffset val="100"/>
        <c:noMultiLvlLbl val="0"/>
      </c:catAx>
      <c:valAx>
        <c:axId val="4952838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3596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w="9525" cap="flat" cmpd="sng" algn="ctr">
      <a:gradFill>
        <a:gsLst>
          <a:gs pos="7000">
            <a:schemeClr val="accent1">
              <a:lumMod val="5000"/>
              <a:lumOff val="95000"/>
            </a:schemeClr>
          </a:gs>
          <a:gs pos="74000">
            <a:schemeClr val="accent1">
              <a:lumMod val="45000"/>
              <a:lumOff val="55000"/>
            </a:schemeClr>
          </a:gs>
          <a:gs pos="73000">
            <a:schemeClr val="accent1">
              <a:lumMod val="45000"/>
              <a:lumOff val="55000"/>
            </a:schemeClr>
          </a:gs>
          <a:gs pos="100000">
            <a:schemeClr val="accent1">
              <a:lumMod val="30000"/>
              <a:lumOff val="70000"/>
            </a:schemeClr>
          </a:gs>
        </a:gsLst>
        <a:lin ang="5400000" scaled="1"/>
      </a:gradFill>
      <a:round/>
    </a:ln>
    <a:effectLst>
      <a:glow rad="101600">
        <a:srgbClr val="9900FF">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[Messy_HR_Dataset_Detailed.csv.xlsx]1. Retention &amp; Workforce Moveme!PivotTable9</c:name>
    <c:fmtId val="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Turnover</a:t>
            </a:r>
            <a:r>
              <a:rPr lang="en-US" b="1" baseline="0">
                <a:solidFill>
                  <a:schemeClr val="bg1"/>
                </a:solidFill>
              </a:rPr>
              <a:t> by Quarters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63000">
                <a:srgbClr val="984AB0"/>
              </a:gs>
              <a:gs pos="0">
                <a:srgbClr val="984AB0"/>
              </a:gs>
              <a:gs pos="0">
                <a:srgbClr val="D4F5F8"/>
              </a:gs>
              <a:gs pos="74000">
                <a:srgbClr val="7030A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rgbClr val="D4F5F8"/>
              </a:gs>
              <a:gs pos="51000">
                <a:srgbClr val="D4F5F8"/>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Retention &amp; Workforce Moveme'!$B$3:$B$4</c:f>
              <c:strCache>
                <c:ptCount val="1"/>
                <c:pt idx="0">
                  <c:v>2018</c:v>
                </c:pt>
              </c:strCache>
            </c:strRef>
          </c:tx>
          <c:spPr>
            <a:solidFill>
              <a:schemeClr val="accent1"/>
            </a:solidFill>
            <a:ln>
              <a:noFill/>
            </a:ln>
            <a:effectLst/>
          </c:spPr>
          <c:invertIfNegative val="0"/>
          <c:cat>
            <c:strRef>
              <c:f>'1. Retention &amp; Workforce Moveme'!$A$5:$A$9</c:f>
              <c:strCache>
                <c:ptCount val="4"/>
                <c:pt idx="0">
                  <c:v>Qtr1</c:v>
                </c:pt>
                <c:pt idx="1">
                  <c:v>Qtr2</c:v>
                </c:pt>
                <c:pt idx="2">
                  <c:v>Qtr3</c:v>
                </c:pt>
                <c:pt idx="3">
                  <c:v>Qtr4</c:v>
                </c:pt>
              </c:strCache>
            </c:strRef>
          </c:cat>
          <c:val>
            <c:numRef>
              <c:f>'1. Retention &amp; Workforce Moveme'!$B$5:$B$9</c:f>
              <c:numCache>
                <c:formatCode>0</c:formatCode>
                <c:ptCount val="4"/>
                <c:pt idx="3">
                  <c:v>229</c:v>
                </c:pt>
              </c:numCache>
            </c:numRef>
          </c:val>
          <c:extLst>
            <c:ext xmlns:c16="http://schemas.microsoft.com/office/drawing/2014/chart" uri="{C3380CC4-5D6E-409C-BE32-E72D297353CC}">
              <c16:uniqueId val="{00000000-4C98-41AE-A24C-75F2BADD2DCC}"/>
            </c:ext>
          </c:extLst>
        </c:ser>
        <c:ser>
          <c:idx val="1"/>
          <c:order val="1"/>
          <c:tx>
            <c:strRef>
              <c:f>'1. Retention &amp; Workforce Moveme'!$C$3:$C$4</c:f>
              <c:strCache>
                <c:ptCount val="1"/>
                <c:pt idx="0">
                  <c:v>2019</c:v>
                </c:pt>
              </c:strCache>
            </c:strRef>
          </c:tx>
          <c:spPr>
            <a:solidFill>
              <a:schemeClr val="bg1">
                <a:lumMod val="95000"/>
              </a:schemeClr>
            </a:solidFill>
            <a:ln>
              <a:noFill/>
            </a:ln>
            <a:effectLst/>
          </c:spPr>
          <c:invertIfNegative val="0"/>
          <c:cat>
            <c:strRef>
              <c:f>'1. Retention &amp; Workforce Moveme'!$A$5:$A$9</c:f>
              <c:strCache>
                <c:ptCount val="4"/>
                <c:pt idx="0">
                  <c:v>Qtr1</c:v>
                </c:pt>
                <c:pt idx="1">
                  <c:v>Qtr2</c:v>
                </c:pt>
                <c:pt idx="2">
                  <c:v>Qtr3</c:v>
                </c:pt>
                <c:pt idx="3">
                  <c:v>Qtr4</c:v>
                </c:pt>
              </c:strCache>
            </c:strRef>
          </c:cat>
          <c:val>
            <c:numRef>
              <c:f>'1. Retention &amp; Workforce Moveme'!$C$5:$C$9</c:f>
              <c:numCache>
                <c:formatCode>0</c:formatCode>
                <c:ptCount val="4"/>
                <c:pt idx="0">
                  <c:v>1263</c:v>
                </c:pt>
                <c:pt idx="1">
                  <c:v>1468</c:v>
                </c:pt>
                <c:pt idx="2">
                  <c:v>2455</c:v>
                </c:pt>
                <c:pt idx="3">
                  <c:v>6879</c:v>
                </c:pt>
              </c:numCache>
            </c:numRef>
          </c:val>
          <c:extLst>
            <c:ext xmlns:c16="http://schemas.microsoft.com/office/drawing/2014/chart" uri="{C3380CC4-5D6E-409C-BE32-E72D297353CC}">
              <c16:uniqueId val="{00000000-3585-4E47-82D0-7A566A8CFBB3}"/>
            </c:ext>
          </c:extLst>
        </c:ser>
        <c:ser>
          <c:idx val="2"/>
          <c:order val="2"/>
          <c:tx>
            <c:strRef>
              <c:f>'1. Retention &amp; Workforce Moveme'!$D$3:$D$4</c:f>
              <c:strCache>
                <c:ptCount val="1"/>
                <c:pt idx="0">
                  <c:v>2020</c:v>
                </c:pt>
              </c:strCache>
            </c:strRef>
          </c:tx>
          <c:spPr>
            <a:solidFill>
              <a:schemeClr val="accent3"/>
            </a:solidFill>
            <a:ln>
              <a:noFill/>
            </a:ln>
            <a:effectLst/>
          </c:spPr>
          <c:invertIfNegative val="0"/>
          <c:cat>
            <c:strRef>
              <c:f>'1. Retention &amp; Workforce Moveme'!$A$5:$A$9</c:f>
              <c:strCache>
                <c:ptCount val="4"/>
                <c:pt idx="0">
                  <c:v>Qtr1</c:v>
                </c:pt>
                <c:pt idx="1">
                  <c:v>Qtr2</c:v>
                </c:pt>
                <c:pt idx="2">
                  <c:v>Qtr3</c:v>
                </c:pt>
                <c:pt idx="3">
                  <c:v>Qtr4</c:v>
                </c:pt>
              </c:strCache>
            </c:strRef>
          </c:cat>
          <c:val>
            <c:numRef>
              <c:f>'1. Retention &amp; Workforce Moveme'!$D$5:$D$9</c:f>
              <c:numCache>
                <c:formatCode>0</c:formatCode>
                <c:ptCount val="4"/>
                <c:pt idx="0">
                  <c:v>7921</c:v>
                </c:pt>
                <c:pt idx="1">
                  <c:v>9856</c:v>
                </c:pt>
                <c:pt idx="2">
                  <c:v>16572</c:v>
                </c:pt>
                <c:pt idx="3">
                  <c:v>18456</c:v>
                </c:pt>
              </c:numCache>
            </c:numRef>
          </c:val>
          <c:extLst>
            <c:ext xmlns:c16="http://schemas.microsoft.com/office/drawing/2014/chart" uri="{C3380CC4-5D6E-409C-BE32-E72D297353CC}">
              <c16:uniqueId val="{00000001-3585-4E47-82D0-7A566A8CFBB3}"/>
            </c:ext>
          </c:extLst>
        </c:ser>
        <c:ser>
          <c:idx val="3"/>
          <c:order val="3"/>
          <c:tx>
            <c:strRef>
              <c:f>'1. Retention &amp; Workforce Moveme'!$E$3:$E$4</c:f>
              <c:strCache>
                <c:ptCount val="1"/>
                <c:pt idx="0">
                  <c:v>2021</c:v>
                </c:pt>
              </c:strCache>
            </c:strRef>
          </c:tx>
          <c:spPr>
            <a:solidFill>
              <a:srgbClr val="7030A0"/>
            </a:solidFill>
            <a:ln>
              <a:noFill/>
            </a:ln>
            <a:effectLst/>
          </c:spPr>
          <c:invertIfNegative val="0"/>
          <c:cat>
            <c:strRef>
              <c:f>'1. Retention &amp; Workforce Moveme'!$A$5:$A$9</c:f>
              <c:strCache>
                <c:ptCount val="4"/>
                <c:pt idx="0">
                  <c:v>Qtr1</c:v>
                </c:pt>
                <c:pt idx="1">
                  <c:v>Qtr2</c:v>
                </c:pt>
                <c:pt idx="2">
                  <c:v>Qtr3</c:v>
                </c:pt>
                <c:pt idx="3">
                  <c:v>Qtr4</c:v>
                </c:pt>
              </c:strCache>
            </c:strRef>
          </c:cat>
          <c:val>
            <c:numRef>
              <c:f>'1. Retention &amp; Workforce Moveme'!$E$5:$E$9</c:f>
              <c:numCache>
                <c:formatCode>0</c:formatCode>
                <c:ptCount val="4"/>
                <c:pt idx="0">
                  <c:v>20155</c:v>
                </c:pt>
                <c:pt idx="1">
                  <c:v>30018</c:v>
                </c:pt>
                <c:pt idx="2">
                  <c:v>42456</c:v>
                </c:pt>
                <c:pt idx="3">
                  <c:v>48451</c:v>
                </c:pt>
              </c:numCache>
            </c:numRef>
          </c:val>
          <c:extLst>
            <c:ext xmlns:c16="http://schemas.microsoft.com/office/drawing/2014/chart" uri="{C3380CC4-5D6E-409C-BE32-E72D297353CC}">
              <c16:uniqueId val="{00000002-3585-4E47-82D0-7A566A8CFBB3}"/>
            </c:ext>
          </c:extLst>
        </c:ser>
        <c:ser>
          <c:idx val="4"/>
          <c:order val="4"/>
          <c:tx>
            <c:strRef>
              <c:f>'1. Retention &amp; Workforce Moveme'!$F$3:$F$4</c:f>
              <c:strCache>
                <c:ptCount val="1"/>
                <c:pt idx="0">
                  <c:v>2022</c:v>
                </c:pt>
              </c:strCache>
            </c:strRef>
          </c:tx>
          <c:spPr>
            <a:gradFill>
              <a:gsLst>
                <a:gs pos="63000">
                  <a:srgbClr val="984AB0"/>
                </a:gs>
                <a:gs pos="0">
                  <a:srgbClr val="984AB0"/>
                </a:gs>
                <a:gs pos="0">
                  <a:srgbClr val="D4F5F8"/>
                </a:gs>
                <a:gs pos="74000">
                  <a:srgbClr val="7030A0"/>
                </a:gs>
              </a:gsLst>
              <a:lin ang="5400000" scaled="1"/>
            </a:gradFill>
            <a:ln>
              <a:noFill/>
            </a:ln>
            <a:effectLst/>
          </c:spPr>
          <c:invertIfNegative val="0"/>
          <c:cat>
            <c:strRef>
              <c:f>'1. Retention &amp; Workforce Moveme'!$A$5:$A$9</c:f>
              <c:strCache>
                <c:ptCount val="4"/>
                <c:pt idx="0">
                  <c:v>Qtr1</c:v>
                </c:pt>
                <c:pt idx="1">
                  <c:v>Qtr2</c:v>
                </c:pt>
                <c:pt idx="2">
                  <c:v>Qtr3</c:v>
                </c:pt>
                <c:pt idx="3">
                  <c:v>Qtr4</c:v>
                </c:pt>
              </c:strCache>
            </c:strRef>
          </c:cat>
          <c:val>
            <c:numRef>
              <c:f>'1. Retention &amp; Workforce Moveme'!$F$5:$F$9</c:f>
              <c:numCache>
                <c:formatCode>0</c:formatCode>
                <c:ptCount val="4"/>
                <c:pt idx="0">
                  <c:v>44699</c:v>
                </c:pt>
                <c:pt idx="1">
                  <c:v>54765</c:v>
                </c:pt>
                <c:pt idx="2">
                  <c:v>79924</c:v>
                </c:pt>
                <c:pt idx="3">
                  <c:v>88213</c:v>
                </c:pt>
              </c:numCache>
            </c:numRef>
          </c:val>
          <c:extLst>
            <c:ext xmlns:c16="http://schemas.microsoft.com/office/drawing/2014/chart" uri="{C3380CC4-5D6E-409C-BE32-E72D297353CC}">
              <c16:uniqueId val="{00000003-3585-4E47-82D0-7A566A8CFBB3}"/>
            </c:ext>
          </c:extLst>
        </c:ser>
        <c:ser>
          <c:idx val="5"/>
          <c:order val="5"/>
          <c:tx>
            <c:strRef>
              <c:f>'1. Retention &amp; Workforce Moveme'!$G$3:$G$4</c:f>
              <c:strCache>
                <c:ptCount val="1"/>
                <c:pt idx="0">
                  <c:v>2023</c:v>
                </c:pt>
              </c:strCache>
            </c:strRef>
          </c:tx>
          <c:spPr>
            <a:gradFill>
              <a:gsLst>
                <a:gs pos="0">
                  <a:srgbClr val="D4F5F8"/>
                </a:gs>
                <a:gs pos="51000">
                  <a:srgbClr val="D4F5F8"/>
                </a:gs>
                <a:gs pos="100000">
                  <a:schemeClr val="accent5">
                    <a:lumMod val="60000"/>
                    <a:lumOff val="40000"/>
                  </a:schemeClr>
                </a:gs>
              </a:gsLst>
              <a:lin ang="5400000" scaled="1"/>
            </a:gradFill>
            <a:ln>
              <a:noFill/>
            </a:ln>
            <a:effectLst/>
          </c:spPr>
          <c:invertIfNegative val="0"/>
          <c:cat>
            <c:strRef>
              <c:f>'1. Retention &amp; Workforce Moveme'!$A$5:$A$9</c:f>
              <c:strCache>
                <c:ptCount val="4"/>
                <c:pt idx="0">
                  <c:v>Qtr1</c:v>
                </c:pt>
                <c:pt idx="1">
                  <c:v>Qtr2</c:v>
                </c:pt>
                <c:pt idx="2">
                  <c:v>Qtr3</c:v>
                </c:pt>
                <c:pt idx="3">
                  <c:v>Qtr4</c:v>
                </c:pt>
              </c:strCache>
            </c:strRef>
          </c:cat>
          <c:val>
            <c:numRef>
              <c:f>'1. Retention &amp; Workforce Moveme'!$G$5:$G$9</c:f>
              <c:numCache>
                <c:formatCode>0</c:formatCode>
                <c:ptCount val="4"/>
                <c:pt idx="0">
                  <c:v>111398</c:v>
                </c:pt>
                <c:pt idx="1">
                  <c:v>132439</c:v>
                </c:pt>
                <c:pt idx="2">
                  <c:v>68014</c:v>
                </c:pt>
              </c:numCache>
            </c:numRef>
          </c:val>
          <c:extLst>
            <c:ext xmlns:c16="http://schemas.microsoft.com/office/drawing/2014/chart" uri="{C3380CC4-5D6E-409C-BE32-E72D297353CC}">
              <c16:uniqueId val="{00000005-3585-4E47-82D0-7A566A8CFBB3}"/>
            </c:ext>
          </c:extLst>
        </c:ser>
        <c:dLbls>
          <c:showLegendKey val="0"/>
          <c:showVal val="0"/>
          <c:showCatName val="0"/>
          <c:showSerName val="0"/>
          <c:showPercent val="0"/>
          <c:showBubbleSize val="0"/>
        </c:dLbls>
        <c:gapWidth val="219"/>
        <c:overlap val="-27"/>
        <c:axId val="1021298656"/>
        <c:axId val="586854816"/>
      </c:barChart>
      <c:catAx>
        <c:axId val="10212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86854816"/>
        <c:crosses val="autoZero"/>
        <c:auto val="1"/>
        <c:lblAlgn val="ctr"/>
        <c:lblOffset val="100"/>
        <c:noMultiLvlLbl val="0"/>
      </c:catAx>
      <c:valAx>
        <c:axId val="586854816"/>
        <c:scaling>
          <c:orientation val="minMax"/>
        </c:scaling>
        <c:delete val="0"/>
        <c:axPos val="l"/>
        <c:numFmt formatCode="0" sourceLinked="1"/>
        <c:majorTickMark val="none"/>
        <c:minorTickMark val="none"/>
        <c:tickLblPos val="nextTo"/>
        <c:spPr>
          <a:solidFill>
            <a:srgbClr val="120C36"/>
          </a:solid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2129865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w="9525" cap="flat" cmpd="sng" algn="ctr">
      <a:gradFill>
        <a:gsLst>
          <a:gs pos="63000">
            <a:srgbClr val="D4F5F8"/>
          </a:gs>
          <a:gs pos="62000">
            <a:schemeClr val="accent1">
              <a:lumMod val="45000"/>
              <a:lumOff val="55000"/>
            </a:schemeClr>
          </a:gs>
          <a:gs pos="17000">
            <a:srgbClr val="D4F5F8"/>
          </a:gs>
          <a:gs pos="100000">
            <a:schemeClr val="accent1">
              <a:lumMod val="30000"/>
              <a:lumOff val="70000"/>
            </a:schemeClr>
          </a:gs>
        </a:gsLst>
        <a:lin ang="5400000" scaled="1"/>
      </a:gradFill>
      <a:round/>
    </a:ln>
    <a:effectLst>
      <a:glow rad="101600">
        <a:srgbClr val="7030A0">
          <a:alpha val="40000"/>
        </a:srgbClr>
      </a:glow>
    </a:effectLst>
  </c:spPr>
  <c:txPr>
    <a:bodyPr/>
    <a:lstStyle/>
    <a:p>
      <a:pPr>
        <a:defRPr u="none"/>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[Messy_HR_Dataset_Detailed.csv.xlsx]Employee Turnover &amp; Retention!PivotTable4</c:name>
    <c:fmtId val="0"/>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Turn</a:t>
            </a:r>
            <a:r>
              <a:rPr lang="en-US" sz="1600" b="1" baseline="0">
                <a:solidFill>
                  <a:schemeClr val="bg1"/>
                </a:solidFill>
              </a:rPr>
              <a:t>over Breakdown by Termination Type </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6D6E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rgbClr val="56D6E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doughnutChart>
        <c:varyColors val="1"/>
        <c:ser>
          <c:idx val="0"/>
          <c:order val="0"/>
          <c:tx>
            <c:strRef>
              <c:f>'Employee Turnover &amp; Retention'!$B$3</c:f>
              <c:strCache>
                <c:ptCount val="1"/>
                <c:pt idx="0">
                  <c:v>Total</c:v>
                </c:pt>
              </c:strCache>
            </c:strRef>
          </c:tx>
          <c:spPr>
            <a:solidFill>
              <a:srgbClr val="873A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explosion val="16"/>
            <c:spPr>
              <a:solidFill>
                <a:srgbClr val="56D6E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A801-47ED-BA41-D9D7B70F68E2}"/>
              </c:ext>
            </c:extLst>
          </c:dPt>
          <c:dPt>
            <c:idx val="1"/>
            <c:bubble3D val="0"/>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A801-47ED-BA41-D9D7B70F68E2}"/>
              </c:ext>
            </c:extLst>
          </c:dPt>
          <c:dPt>
            <c:idx val="2"/>
            <c:bubble3D val="0"/>
            <c:spPr>
              <a:solidFill>
                <a:srgbClr val="56D6E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A801-47ED-BA41-D9D7B70F68E2}"/>
              </c:ext>
            </c:extLst>
          </c:dPt>
          <c:dPt>
            <c:idx val="3"/>
            <c:bubble3D val="0"/>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7-A801-47ED-BA41-D9D7B70F68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Turnover &amp; Retention'!$A$4:$A$8</c:f>
              <c:strCache>
                <c:ptCount val="4"/>
                <c:pt idx="0">
                  <c:v>Involuntary</c:v>
                </c:pt>
                <c:pt idx="1">
                  <c:v>Resignation</c:v>
                </c:pt>
                <c:pt idx="2">
                  <c:v>Retirement</c:v>
                </c:pt>
                <c:pt idx="3">
                  <c:v>Voluntary</c:v>
                </c:pt>
              </c:strCache>
            </c:strRef>
          </c:cat>
          <c:val>
            <c:numRef>
              <c:f>'Employee Turnover &amp; Retention'!$B$4:$B$8</c:f>
              <c:numCache>
                <c:formatCode>General</c:formatCode>
                <c:ptCount val="4"/>
                <c:pt idx="0">
                  <c:v>153</c:v>
                </c:pt>
                <c:pt idx="1">
                  <c:v>133</c:v>
                </c:pt>
                <c:pt idx="2">
                  <c:v>138</c:v>
                </c:pt>
                <c:pt idx="3">
                  <c:v>143</c:v>
                </c:pt>
              </c:numCache>
            </c:numRef>
          </c:val>
          <c:extLst>
            <c:ext xmlns:c16="http://schemas.microsoft.com/office/drawing/2014/chart" uri="{C3380CC4-5D6E-409C-BE32-E72D297353CC}">
              <c16:uniqueId val="{00000000-FBA9-4310-A250-7F906F00688E}"/>
            </c:ext>
          </c:extLst>
        </c:ser>
        <c:dLbls>
          <c:showLegendKey val="0"/>
          <c:showVal val="1"/>
          <c:showCatName val="0"/>
          <c:showSerName val="0"/>
          <c:showPercent val="0"/>
          <c:showBubbleSize val="0"/>
          <c:showLeaderLines val="1"/>
        </c:dLbls>
        <c:firstSliceAng val="256"/>
        <c:holeSize val="3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w="9525" cap="flat" cmpd="sng" algn="ctr">
      <a:solidFill>
        <a:schemeClr val="tx1">
          <a:lumMod val="15000"/>
          <a:lumOff val="85000"/>
        </a:schemeClr>
      </a:solidFill>
      <a:round/>
    </a:ln>
    <a:effectLst>
      <a:glow rad="101600">
        <a:srgbClr val="9900FF">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[Messy_HR_Dataset_Detailed.csv.xlsx]Employee Turnover &amp; Retention!PivotTable6</c:name>
    <c:fmtId val="20"/>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solidFill>
                  <a:schemeClr val="bg1"/>
                </a:solidFill>
              </a:rPr>
              <a:t>Turnover Trend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'Employee Turnover &amp; Retention'!$B$35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'Employee Turnover &amp; Retention'!$A$36:$A$42</c:f>
              <c:strCache>
                <c:ptCount val="6"/>
                <c:pt idx="0">
                  <c:v>2018</c:v>
                </c:pt>
                <c:pt idx="1">
                  <c:v>2019</c:v>
                </c:pt>
                <c:pt idx="2">
                  <c:v>2020</c:v>
                </c:pt>
                <c:pt idx="3">
                  <c:v>2021</c:v>
                </c:pt>
                <c:pt idx="4">
                  <c:v>2022</c:v>
                </c:pt>
                <c:pt idx="5">
                  <c:v>2023</c:v>
                </c:pt>
              </c:strCache>
            </c:strRef>
          </c:cat>
          <c:val>
            <c:numRef>
              <c:f>'Employee Turnover &amp; Retention'!$B$36:$B$42</c:f>
              <c:numCache>
                <c:formatCode>General</c:formatCode>
                <c:ptCount val="6"/>
                <c:pt idx="0">
                  <c:v>1</c:v>
                </c:pt>
                <c:pt idx="1">
                  <c:v>15</c:v>
                </c:pt>
                <c:pt idx="2">
                  <c:v>40</c:v>
                </c:pt>
                <c:pt idx="3">
                  <c:v>68</c:v>
                </c:pt>
                <c:pt idx="4">
                  <c:v>123</c:v>
                </c:pt>
                <c:pt idx="5">
                  <c:v>161</c:v>
                </c:pt>
              </c:numCache>
            </c:numRef>
          </c:val>
          <c:smooth val="0"/>
          <c:extLst>
            <c:ext xmlns:c16="http://schemas.microsoft.com/office/drawing/2014/chart" uri="{C3380CC4-5D6E-409C-BE32-E72D297353CC}">
              <c16:uniqueId val="{00000000-11E3-472B-8934-5860101F7E07}"/>
            </c:ext>
          </c:extLst>
        </c:ser>
        <c:dLbls>
          <c:showLegendKey val="0"/>
          <c:showVal val="0"/>
          <c:showCatName val="0"/>
          <c:showSerName val="0"/>
          <c:showPercent val="0"/>
          <c:showBubbleSize val="0"/>
        </c:dLbls>
        <c:marker val="1"/>
        <c:smooth val="0"/>
        <c:axId val="1004762112"/>
        <c:axId val="966560896"/>
      </c:lineChart>
      <c:catAx>
        <c:axId val="1004762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6560896"/>
        <c:crosses val="autoZero"/>
        <c:auto val="1"/>
        <c:lblAlgn val="ctr"/>
        <c:lblOffset val="100"/>
        <c:noMultiLvlLbl val="0"/>
      </c:catAx>
      <c:valAx>
        <c:axId val="966560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00476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w="9525" cap="flat" cmpd="sng" algn="ctr">
      <a:noFill/>
      <a:round/>
    </a:ln>
    <a:effectLst>
      <a:glow rad="101600">
        <a:srgbClr val="96E6EE">
          <a:alpha val="40000"/>
        </a:srgbClr>
      </a:glow>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[Messy_HR_Dataset_Detailed.csv.xlsx]Employee Turnover &amp; Retention!PivotTable5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Tenure by Department </a:t>
            </a:r>
          </a:p>
        </c:rich>
      </c:tx>
      <c:layout>
        <c:manualLayout>
          <c:xMode val="edge"/>
          <c:yMode val="edge"/>
          <c:x val="0.22126021349804773"/>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2"/>
        <c:spPr>
          <a:gradFill rotWithShape="1">
            <a:gsLst>
              <a:gs pos="100000">
                <a:srgbClr val="AF7BD5"/>
              </a:gs>
              <a:gs pos="47000">
                <a:srgbClr val="96E6EE"/>
              </a:gs>
              <a:gs pos="100000">
                <a:schemeClr val="accent1">
                  <a:lumMod val="0"/>
                  <a:lumOff val="100000"/>
                </a:schemeClr>
              </a:gs>
              <a:gs pos="0">
                <a:srgbClr val="96E6EE"/>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3"/>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5"/>
        <c:spPr>
          <a:gradFill rotWithShape="1">
            <a:gsLst>
              <a:gs pos="100000">
                <a:srgbClr val="AF7BD5"/>
              </a:gs>
              <a:gs pos="47000">
                <a:srgbClr val="96E6EE"/>
              </a:gs>
              <a:gs pos="100000">
                <a:schemeClr val="accent1">
                  <a:lumMod val="0"/>
                  <a:lumOff val="100000"/>
                </a:schemeClr>
              </a:gs>
              <a:gs pos="0">
                <a:srgbClr val="96E6EE"/>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6"/>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8"/>
        <c:spPr>
          <a:gradFill rotWithShape="1">
            <a:gsLst>
              <a:gs pos="100000">
                <a:srgbClr val="AF7BD5"/>
              </a:gs>
              <a:gs pos="47000">
                <a:srgbClr val="96E6EE"/>
              </a:gs>
              <a:gs pos="100000">
                <a:schemeClr val="accent1">
                  <a:lumMod val="0"/>
                  <a:lumOff val="100000"/>
                </a:schemeClr>
              </a:gs>
              <a:gs pos="0">
                <a:srgbClr val="96E6EE"/>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9"/>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1"/>
        <c:spPr>
          <a:gradFill rotWithShape="1">
            <a:gsLst>
              <a:gs pos="100000">
                <a:srgbClr val="AF7BD5"/>
              </a:gs>
              <a:gs pos="47000">
                <a:srgbClr val="96E6EE"/>
              </a:gs>
              <a:gs pos="100000">
                <a:schemeClr val="accent1">
                  <a:lumMod val="0"/>
                  <a:lumOff val="100000"/>
                </a:schemeClr>
              </a:gs>
              <a:gs pos="0">
                <a:srgbClr val="96E6EE"/>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2"/>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4"/>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5"/>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6"/>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7"/>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'Employee Turnover &amp; Retention'!$B$19</c:f>
              <c:strCache>
                <c:ptCount val="1"/>
                <c:pt idx="0">
                  <c:v>Total</c:v>
                </c:pt>
              </c:strCache>
            </c:strRef>
          </c:tx>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488-4DD9-9AA3-70FF9563C0C0}"/>
              </c:ext>
            </c:extLst>
          </c:dPt>
          <c:dPt>
            <c:idx val="1"/>
            <c:invertIfNegative val="0"/>
            <c:bubble3D val="0"/>
            <c:extLst>
              <c:ext xmlns:c16="http://schemas.microsoft.com/office/drawing/2014/chart" uri="{C3380CC4-5D6E-409C-BE32-E72D297353CC}">
                <c16:uniqueId val="{00000003-7488-4DD9-9AA3-70FF9563C0C0}"/>
              </c:ext>
            </c:extLst>
          </c:dPt>
          <c:dPt>
            <c:idx val="2"/>
            <c:invertIfNegative val="0"/>
            <c:bubble3D val="0"/>
            <c:extLst>
              <c:ext xmlns:c16="http://schemas.microsoft.com/office/drawing/2014/chart" uri="{C3380CC4-5D6E-409C-BE32-E72D297353CC}">
                <c16:uniqueId val="{00000004-5290-4F69-93B9-953338C490C5}"/>
              </c:ext>
            </c:extLst>
          </c:dPt>
          <c:dPt>
            <c:idx val="3"/>
            <c:invertIfNegative val="0"/>
            <c:bubble3D val="0"/>
            <c:extLst>
              <c:ext xmlns:c16="http://schemas.microsoft.com/office/drawing/2014/chart" uri="{C3380CC4-5D6E-409C-BE32-E72D297353CC}">
                <c16:uniqueId val="{00000004-29D7-4243-9DDD-74C97C6CAAC6}"/>
              </c:ext>
            </c:extLst>
          </c:dPt>
          <c:dPt>
            <c:idx val="4"/>
            <c:invertIfNegative val="0"/>
            <c:bubble3D val="0"/>
            <c:extLst>
              <c:ext xmlns:c16="http://schemas.microsoft.com/office/drawing/2014/chart" uri="{C3380CC4-5D6E-409C-BE32-E72D297353CC}">
                <c16:uniqueId val="{00000006-29D7-4243-9DDD-74C97C6CAAC6}"/>
              </c:ext>
            </c:extLst>
          </c:dPt>
          <c:dPt>
            <c:idx val="5"/>
            <c:invertIfNegative val="0"/>
            <c:bubble3D val="0"/>
            <c:extLst>
              <c:ext xmlns:c16="http://schemas.microsoft.com/office/drawing/2014/chart" uri="{C3380CC4-5D6E-409C-BE32-E72D297353CC}">
                <c16:uniqueId val="{00000005-6337-4B51-8173-D771B1F8745B}"/>
              </c:ext>
            </c:extLst>
          </c:dPt>
          <c:cat>
            <c:strRef>
              <c:f>'Employee Turnover &amp; Retention'!$A$20:$A$26</c:f>
              <c:strCache>
                <c:ptCount val="6"/>
                <c:pt idx="0">
                  <c:v>Executive Office</c:v>
                </c:pt>
                <c:pt idx="1">
                  <c:v>Production       </c:v>
                </c:pt>
                <c:pt idx="2">
                  <c:v>IT/IS</c:v>
                </c:pt>
                <c:pt idx="3">
                  <c:v>Sales</c:v>
                </c:pt>
                <c:pt idx="4">
                  <c:v>Admin Offices</c:v>
                </c:pt>
                <c:pt idx="5">
                  <c:v>Software Engineering</c:v>
                </c:pt>
              </c:strCache>
            </c:strRef>
          </c:cat>
          <c:val>
            <c:numRef>
              <c:f>'Employee Turnover &amp; Retention'!$B$20:$B$26</c:f>
              <c:numCache>
                <c:formatCode>0.0</c:formatCode>
                <c:ptCount val="6"/>
                <c:pt idx="0">
                  <c:v>1.9450474234868487</c:v>
                </c:pt>
                <c:pt idx="1">
                  <c:v>1.3464894744094531</c:v>
                </c:pt>
                <c:pt idx="2">
                  <c:v>1.2574557543756719</c:v>
                </c:pt>
                <c:pt idx="3">
                  <c:v>1.1075975359342918</c:v>
                </c:pt>
                <c:pt idx="4">
                  <c:v>1.0839933509338027</c:v>
                </c:pt>
                <c:pt idx="5">
                  <c:v>0.87081907369381695</c:v>
                </c:pt>
              </c:numCache>
            </c:numRef>
          </c:val>
          <c:extLst>
            <c:ext xmlns:c16="http://schemas.microsoft.com/office/drawing/2014/chart" uri="{C3380CC4-5D6E-409C-BE32-E72D297353CC}">
              <c16:uniqueId val="{00000004-7488-4DD9-9AA3-70FF9563C0C0}"/>
            </c:ext>
          </c:extLst>
        </c:ser>
        <c:dLbls>
          <c:showLegendKey val="0"/>
          <c:showVal val="0"/>
          <c:showCatName val="0"/>
          <c:showSerName val="0"/>
          <c:showPercent val="0"/>
          <c:showBubbleSize val="0"/>
        </c:dLbls>
        <c:gapWidth val="115"/>
        <c:overlap val="-20"/>
        <c:axId val="509383648"/>
        <c:axId val="966553216"/>
      </c:barChart>
      <c:catAx>
        <c:axId val="5093836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66553216"/>
        <c:crosses val="autoZero"/>
        <c:auto val="1"/>
        <c:lblAlgn val="ctr"/>
        <c:lblOffset val="100"/>
        <c:noMultiLvlLbl val="0"/>
      </c:catAx>
      <c:valAx>
        <c:axId val="966553216"/>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0938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alpha val="97000"/>
      </a:srgbClr>
    </a:solidFill>
    <a:ln>
      <a:gradFill>
        <a:gsLst>
          <a:gs pos="100000">
            <a:schemeClr val="accent1">
              <a:lumMod val="5000"/>
              <a:lumOff val="95000"/>
            </a:schemeClr>
          </a:gs>
          <a:gs pos="74000">
            <a:schemeClr val="accent1">
              <a:lumMod val="45000"/>
              <a:lumOff val="55000"/>
            </a:schemeClr>
          </a:gs>
          <a:gs pos="0">
            <a:srgbClr val="9900FF"/>
          </a:gs>
          <a:gs pos="100000">
            <a:schemeClr val="accent1">
              <a:lumMod val="30000"/>
              <a:lumOff val="70000"/>
            </a:schemeClr>
          </a:gs>
        </a:gsLst>
        <a:lin ang="5400000" scaled="1"/>
      </a:gradFill>
    </a:ln>
    <a:effectLst>
      <a:glow rad="101600">
        <a:srgbClr val="9900FF">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[Messy_HR_Dataset_Detailed.csv.xlsx]Performance &amp; Employee Engageme!PivotTable7</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Avg</a:t>
            </a:r>
            <a:r>
              <a:rPr lang="en-US" b="1" baseline="0">
                <a:solidFill>
                  <a:schemeClr val="bg1"/>
                </a:solidFill>
              </a:rPr>
              <a:t> Satisfaction Score vs Engagement Score by Performance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13000">
                <a:srgbClr val="96E6EE"/>
              </a:gs>
              <a:gs pos="3000">
                <a:srgbClr val="D4F5F8"/>
              </a:gs>
              <a:gs pos="100000">
                <a:srgbClr val="96E6EE"/>
              </a:gs>
              <a:gs pos="100000">
                <a:srgbClr val="56D6E4"/>
              </a:gs>
              <a:gs pos="100000">
                <a:srgbClr val="B84FFF"/>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61000">
                <a:srgbClr val="9900FF"/>
              </a:gs>
              <a:gs pos="0">
                <a:srgbClr val="9900FF"/>
              </a:gs>
              <a:gs pos="100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&amp; Employee Engageme'!$B$3</c:f>
              <c:strCache>
                <c:ptCount val="1"/>
                <c:pt idx="0">
                  <c:v>Average of Satisfaction Score</c:v>
                </c:pt>
              </c:strCache>
            </c:strRef>
          </c:tx>
          <c:spPr>
            <a:gradFill>
              <a:gsLst>
                <a:gs pos="13000">
                  <a:srgbClr val="96E6EE"/>
                </a:gs>
                <a:gs pos="3000">
                  <a:srgbClr val="D4F5F8"/>
                </a:gs>
                <a:gs pos="100000">
                  <a:srgbClr val="96E6EE"/>
                </a:gs>
                <a:gs pos="100000">
                  <a:srgbClr val="56D6E4"/>
                </a:gs>
                <a:gs pos="100000">
                  <a:srgbClr val="B84FFF"/>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&amp; Employee Engageme'!$A$4:$A$8</c:f>
              <c:strCache>
                <c:ptCount val="4"/>
                <c:pt idx="0">
                  <c:v>Exceeds</c:v>
                </c:pt>
                <c:pt idx="1">
                  <c:v>Fully Meets</c:v>
                </c:pt>
                <c:pt idx="2">
                  <c:v>Needs Improvement</c:v>
                </c:pt>
                <c:pt idx="3">
                  <c:v>PIP</c:v>
                </c:pt>
              </c:strCache>
            </c:strRef>
          </c:cat>
          <c:val>
            <c:numRef>
              <c:f>'Performance &amp; Employee Engageme'!$B$4:$B$8</c:f>
              <c:numCache>
                <c:formatCode>0.00</c:formatCode>
                <c:ptCount val="4"/>
                <c:pt idx="0">
                  <c:v>2.7720207253886011</c:v>
                </c:pt>
                <c:pt idx="1">
                  <c:v>3.0694006309148265</c:v>
                </c:pt>
                <c:pt idx="2">
                  <c:v>3.0106382978723403</c:v>
                </c:pt>
                <c:pt idx="3">
                  <c:v>2.784313725490196</c:v>
                </c:pt>
              </c:numCache>
            </c:numRef>
          </c:val>
          <c:extLst>
            <c:ext xmlns:c16="http://schemas.microsoft.com/office/drawing/2014/chart" uri="{C3380CC4-5D6E-409C-BE32-E72D297353CC}">
              <c16:uniqueId val="{00000000-906A-4C85-93AF-CBFBD52997BE}"/>
            </c:ext>
          </c:extLst>
        </c:ser>
        <c:ser>
          <c:idx val="1"/>
          <c:order val="1"/>
          <c:tx>
            <c:strRef>
              <c:f>'Performance &amp; Employee Engageme'!$C$3</c:f>
              <c:strCache>
                <c:ptCount val="1"/>
                <c:pt idx="0">
                  <c:v>Average of Engagement Score</c:v>
                </c:pt>
              </c:strCache>
            </c:strRef>
          </c:tx>
          <c:spPr>
            <a:gradFill>
              <a:gsLst>
                <a:gs pos="61000">
                  <a:srgbClr val="9900FF"/>
                </a:gs>
                <a:gs pos="0">
                  <a:srgbClr val="9900FF"/>
                </a:gs>
                <a:gs pos="100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&amp; Employee Engageme'!$A$4:$A$8</c:f>
              <c:strCache>
                <c:ptCount val="4"/>
                <c:pt idx="0">
                  <c:v>Exceeds</c:v>
                </c:pt>
                <c:pt idx="1">
                  <c:v>Fully Meets</c:v>
                </c:pt>
                <c:pt idx="2">
                  <c:v>Needs Improvement</c:v>
                </c:pt>
                <c:pt idx="3">
                  <c:v>PIP</c:v>
                </c:pt>
              </c:strCache>
            </c:strRef>
          </c:cat>
          <c:val>
            <c:numRef>
              <c:f>'Performance &amp; Employee Engageme'!$C$4:$C$8</c:f>
              <c:numCache>
                <c:formatCode>0.0</c:formatCode>
                <c:ptCount val="4"/>
                <c:pt idx="0">
                  <c:v>2.8134715025906734</c:v>
                </c:pt>
                <c:pt idx="1">
                  <c:v>2.9684542586750791</c:v>
                </c:pt>
                <c:pt idx="2">
                  <c:v>2.9361702127659575</c:v>
                </c:pt>
                <c:pt idx="3">
                  <c:v>2.7254901960784315</c:v>
                </c:pt>
              </c:numCache>
            </c:numRef>
          </c:val>
          <c:extLst>
            <c:ext xmlns:c16="http://schemas.microsoft.com/office/drawing/2014/chart" uri="{C3380CC4-5D6E-409C-BE32-E72D297353CC}">
              <c16:uniqueId val="{00000001-906A-4C85-93AF-CBFBD52997BE}"/>
            </c:ext>
          </c:extLst>
        </c:ser>
        <c:dLbls>
          <c:dLblPos val="outEnd"/>
          <c:showLegendKey val="0"/>
          <c:showVal val="1"/>
          <c:showCatName val="0"/>
          <c:showSerName val="0"/>
          <c:showPercent val="0"/>
          <c:showBubbleSize val="0"/>
        </c:dLbls>
        <c:gapWidth val="219"/>
        <c:overlap val="-27"/>
        <c:axId val="508426128"/>
        <c:axId val="577837248"/>
      </c:barChart>
      <c:catAx>
        <c:axId val="50842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77837248"/>
        <c:crosses val="autoZero"/>
        <c:auto val="1"/>
        <c:lblAlgn val="ctr"/>
        <c:lblOffset val="100"/>
        <c:noMultiLvlLbl val="0"/>
      </c:catAx>
      <c:valAx>
        <c:axId val="5778372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842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w="9525" cap="flat" cmpd="sng" algn="ctr">
      <a:gradFill>
        <a:gsLst>
          <a:gs pos="0">
            <a:schemeClr val="accent1">
              <a:lumMod val="5000"/>
              <a:lumOff val="95000"/>
            </a:schemeClr>
          </a:gs>
          <a:gs pos="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01600">
        <a:srgbClr val="9900FF">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[Messy_HR_Dataset_Detailed.csv.xlsx]Performance &amp; Employee Engageme!PivotTable8</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Satisfaction Rating by Pay Zone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0">
                <a:srgbClr val="B84FFF"/>
              </a:gs>
              <a:gs pos="35000">
                <a:srgbClr val="D89FFF"/>
              </a:gs>
              <a:gs pos="100000">
                <a:srgbClr val="873AC0"/>
              </a:gs>
            </a:gsLst>
            <a:path path="circle">
              <a:fillToRect l="50000" t="-80000" r="50000" b="180000"/>
            </a:path>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B84FFF"/>
              </a:gs>
              <a:gs pos="35000">
                <a:srgbClr val="D89FFF"/>
              </a:gs>
              <a:gs pos="100000">
                <a:srgbClr val="873AC0"/>
              </a:gs>
            </a:gsLst>
            <a:path path="circle">
              <a:fillToRect l="50000" t="-80000" r="50000" b="180000"/>
            </a:path>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gradFill>
            <a:gsLst>
              <a:gs pos="0">
                <a:srgbClr val="B84FFF"/>
              </a:gs>
              <a:gs pos="35000">
                <a:srgbClr val="D89FFF"/>
              </a:gs>
              <a:gs pos="100000">
                <a:srgbClr val="873AC0"/>
              </a:gs>
            </a:gsLst>
            <a:path path="circle">
              <a:fillToRect l="50000" t="-80000" r="50000" b="180000"/>
            </a:path>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gradFill>
            <a:gsLst>
              <a:gs pos="0">
                <a:srgbClr val="B84FFF"/>
              </a:gs>
              <a:gs pos="35000">
                <a:srgbClr val="D89FFF"/>
              </a:gs>
              <a:gs pos="100000">
                <a:srgbClr val="873AC0"/>
              </a:gs>
            </a:gsLst>
            <a:path path="circle">
              <a:fillToRect l="50000" t="-80000" r="50000" b="180000"/>
            </a:path>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barChart>
        <c:barDir val="col"/>
        <c:grouping val="clustered"/>
        <c:varyColors val="0"/>
        <c:ser>
          <c:idx val="0"/>
          <c:order val="0"/>
          <c:tx>
            <c:strRef>
              <c:f>'Performance &amp; Employee Engageme'!$B$14</c:f>
              <c:strCache>
                <c:ptCount val="1"/>
                <c:pt idx="0">
                  <c:v>Total</c:v>
                </c:pt>
              </c:strCache>
            </c:strRef>
          </c:tx>
          <c:spPr>
            <a:gradFill>
              <a:gsLst>
                <a:gs pos="0">
                  <a:srgbClr val="B84FFF"/>
                </a:gs>
                <a:gs pos="35000">
                  <a:srgbClr val="D89FFF"/>
                </a:gs>
                <a:gs pos="100000">
                  <a:srgbClr val="873AC0"/>
                </a:gs>
              </a:gsLst>
              <a:path path="circle">
                <a:fillToRect l="50000" t="-80000" r="50000" b="180000"/>
              </a:path>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'Performance &amp; Employee Engageme'!$A$15:$A$18</c:f>
              <c:strCache>
                <c:ptCount val="3"/>
                <c:pt idx="0">
                  <c:v>Zone A</c:v>
                </c:pt>
                <c:pt idx="1">
                  <c:v>Zone B</c:v>
                </c:pt>
                <c:pt idx="2">
                  <c:v>Zone C</c:v>
                </c:pt>
              </c:strCache>
            </c:strRef>
          </c:cat>
          <c:val>
            <c:numRef>
              <c:f>'Performance &amp; Employee Engageme'!$B$15:$B$18</c:f>
              <c:numCache>
                <c:formatCode>0.0</c:formatCode>
                <c:ptCount val="3"/>
                <c:pt idx="0">
                  <c:v>2.967741935483871</c:v>
                </c:pt>
                <c:pt idx="1">
                  <c:v>3.0833333333333335</c:v>
                </c:pt>
                <c:pt idx="2">
                  <c:v>3.0137795275590551</c:v>
                </c:pt>
              </c:numCache>
            </c:numRef>
          </c:val>
          <c:extLst>
            <c:ext xmlns:c16="http://schemas.microsoft.com/office/drawing/2014/chart" uri="{C3380CC4-5D6E-409C-BE32-E72D297353CC}">
              <c16:uniqueId val="{00000000-BAA6-41B1-834A-0F0B5941954A}"/>
            </c:ext>
          </c:extLst>
        </c:ser>
        <c:dLbls>
          <c:showLegendKey val="0"/>
          <c:showVal val="0"/>
          <c:showCatName val="0"/>
          <c:showSerName val="0"/>
          <c:showPercent val="0"/>
          <c:showBubbleSize val="0"/>
        </c:dLbls>
        <c:gapWidth val="219"/>
        <c:overlap val="-27"/>
        <c:axId val="1004335104"/>
        <c:axId val="966554656"/>
      </c:barChart>
      <c:catAx>
        <c:axId val="100433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6554656"/>
        <c:crosses val="autoZero"/>
        <c:auto val="1"/>
        <c:lblAlgn val="ctr"/>
        <c:lblOffset val="100"/>
        <c:noMultiLvlLbl val="0"/>
      </c:catAx>
      <c:valAx>
        <c:axId val="96655465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0433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w="9525" cap="flat" cmpd="sng" algn="ctr">
      <a:gradFill>
        <a:gsLst>
          <a:gs pos="0">
            <a:schemeClr val="accent1">
              <a:lumMod val="5000"/>
              <a:lumOff val="95000"/>
            </a:schemeClr>
          </a:gs>
          <a:gs pos="7400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round/>
    </a:ln>
    <a:effectLst>
      <a:glow rad="101600">
        <a:srgbClr val="9900FF">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[Messy_HR_Dataset_Detailed.csv.xlsx]Training &amp; Development Analytic!PivotTable1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Training Cost &amp; Duration by Program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lumMod val="0"/>
                  <a:lumOff val="100000"/>
                </a:schemeClr>
              </a:gs>
              <a:gs pos="0">
                <a:schemeClr val="accent1">
                  <a:lumMod val="0"/>
                  <a:lumOff val="100000"/>
                </a:schemeClr>
              </a:gs>
              <a:gs pos="43000">
                <a:srgbClr val="552579"/>
              </a:gs>
            </a:gsLst>
            <a:path path="circle">
              <a:fillToRect l="50000" t="-80000" r="50000" b="180000"/>
            </a:path>
          </a:gradFill>
          <a:ln>
            <a:noFill/>
          </a:ln>
          <a:effectLst>
            <a:innerShdw blurRad="63500" dist="50800" dir="10800000">
              <a:srgbClr val="9900FF">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57150" cap="rnd">
            <a:solidFill>
              <a:srgbClr val="77DEE9"/>
            </a:solidFill>
            <a:round/>
          </a:ln>
          <a:effectLst>
            <a:glow rad="63500">
              <a:schemeClr val="accent1">
                <a:satMod val="175000"/>
                <a:alpha val="40000"/>
              </a:schemeClr>
            </a:glow>
            <a:outerShdw blurRad="50800" dist="38100" sx="98000" sy="98000" algn="l" rotWithShape="0">
              <a:prstClr val="black">
                <a:alpha val="40000"/>
              </a:prstClr>
            </a:outerShdw>
          </a:effectLst>
        </c:spPr>
        <c:marker>
          <c:symbol val="circle"/>
          <c:size val="6"/>
          <c:spPr>
            <a:solidFill>
              <a:srgbClr val="873AC0"/>
            </a:solidFill>
            <a:ln w="28575">
              <a:solidFill>
                <a:srgbClr val="873AC0"/>
              </a:solidFill>
              <a:round/>
            </a:ln>
            <a:effectLst>
              <a:glow rad="63500">
                <a:schemeClr val="accent1">
                  <a:satMod val="175000"/>
                  <a:alpha val="40000"/>
                </a:schemeClr>
              </a:glow>
              <a:outerShdw blurRad="50800" dist="38100" sx="98000" sy="98000" algn="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'Training &amp; Development Analytic'!$B$3</c:f>
              <c:strCache>
                <c:ptCount val="1"/>
                <c:pt idx="0">
                  <c:v>Sum of Training Cost</c:v>
                </c:pt>
              </c:strCache>
            </c:strRef>
          </c:tx>
          <c:spPr>
            <a:gradFill rotWithShape="1">
              <a:gsLst>
                <a:gs pos="0">
                  <a:schemeClr val="accent1">
                    <a:lumMod val="0"/>
                    <a:lumOff val="100000"/>
                  </a:schemeClr>
                </a:gs>
                <a:gs pos="0">
                  <a:schemeClr val="accent1">
                    <a:lumMod val="0"/>
                    <a:lumOff val="100000"/>
                  </a:schemeClr>
                </a:gs>
                <a:gs pos="43000">
                  <a:srgbClr val="552579"/>
                </a:gs>
              </a:gsLst>
              <a:path path="circle">
                <a:fillToRect l="50000" t="-80000" r="50000" b="180000"/>
              </a:path>
            </a:gradFill>
            <a:ln>
              <a:noFill/>
            </a:ln>
            <a:effectLst>
              <a:innerShdw blurRad="63500" dist="50800" dir="10800000">
                <a:srgbClr val="9900FF">
                  <a:alpha val="50000"/>
                </a:srgb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'Training &amp; Development Analytic'!$A$4:$A$9</c:f>
              <c:strCache>
                <c:ptCount val="5"/>
                <c:pt idx="0">
                  <c:v>Communication Skills</c:v>
                </c:pt>
                <c:pt idx="1">
                  <c:v>Customer Service</c:v>
                </c:pt>
                <c:pt idx="2">
                  <c:v>Leadership Development</c:v>
                </c:pt>
                <c:pt idx="3">
                  <c:v>Project Management</c:v>
                </c:pt>
                <c:pt idx="4">
                  <c:v>Technical Skills</c:v>
                </c:pt>
              </c:strCache>
            </c:strRef>
          </c:cat>
          <c:val>
            <c:numRef>
              <c:f>'Training &amp; Development Analytic'!$B$4:$B$9</c:f>
              <c:numCache>
                <c:formatCode>"$"#,##0</c:formatCode>
                <c:ptCount val="5"/>
                <c:pt idx="0">
                  <c:v>192132.22000000003</c:v>
                </c:pt>
                <c:pt idx="1">
                  <c:v>172887.81999999992</c:v>
                </c:pt>
                <c:pt idx="2">
                  <c:v>175129.13999999996</c:v>
                </c:pt>
                <c:pt idx="3">
                  <c:v>174816.37000000005</c:v>
                </c:pt>
                <c:pt idx="4">
                  <c:v>184973.25</c:v>
                </c:pt>
              </c:numCache>
            </c:numRef>
          </c:val>
          <c:extLst>
            <c:ext xmlns:c16="http://schemas.microsoft.com/office/drawing/2014/chart" uri="{C3380CC4-5D6E-409C-BE32-E72D297353CC}">
              <c16:uniqueId val="{00000000-5035-4072-993A-8279D9BCF2F5}"/>
            </c:ext>
          </c:extLst>
        </c:ser>
        <c:dLbls>
          <c:showLegendKey val="0"/>
          <c:showVal val="1"/>
          <c:showCatName val="0"/>
          <c:showSerName val="0"/>
          <c:showPercent val="0"/>
          <c:showBubbleSize val="0"/>
        </c:dLbls>
        <c:gapWidth val="247"/>
        <c:overlap val="-27"/>
        <c:axId val="2024572688"/>
        <c:axId val="1967213248"/>
      </c:barChart>
      <c:lineChart>
        <c:grouping val="standard"/>
        <c:varyColors val="0"/>
        <c:ser>
          <c:idx val="1"/>
          <c:order val="1"/>
          <c:tx>
            <c:strRef>
              <c:f>'Training &amp; Development Analytic'!$C$3</c:f>
              <c:strCache>
                <c:ptCount val="1"/>
                <c:pt idx="0">
                  <c:v>Average of Training Duration(Days)</c:v>
                </c:pt>
              </c:strCache>
            </c:strRef>
          </c:tx>
          <c:spPr>
            <a:ln w="57150" cap="rnd">
              <a:solidFill>
                <a:srgbClr val="77DEE9"/>
              </a:solidFill>
              <a:round/>
            </a:ln>
            <a:effectLst>
              <a:glow rad="63500">
                <a:schemeClr val="accent1">
                  <a:satMod val="175000"/>
                  <a:alpha val="40000"/>
                </a:schemeClr>
              </a:glow>
              <a:outerShdw blurRad="50800" dist="38100" sx="98000" sy="98000" algn="l" rotWithShape="0">
                <a:prstClr val="black">
                  <a:alpha val="40000"/>
                </a:prstClr>
              </a:outerShdw>
            </a:effectLst>
          </c:spPr>
          <c:marker>
            <c:symbol val="circle"/>
            <c:size val="6"/>
            <c:spPr>
              <a:solidFill>
                <a:srgbClr val="873AC0"/>
              </a:solidFill>
              <a:ln w="28575">
                <a:solidFill>
                  <a:srgbClr val="873AC0"/>
                </a:solidFill>
                <a:round/>
              </a:ln>
              <a:effectLst>
                <a:glow rad="63500">
                  <a:schemeClr val="accent1">
                    <a:satMod val="175000"/>
                    <a:alpha val="40000"/>
                  </a:schemeClr>
                </a:glow>
                <a:outerShdw blurRad="50800" dist="38100" sx="98000" sy="98000" algn="l"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'Training &amp; Development Analytic'!$A$4:$A$9</c:f>
              <c:strCache>
                <c:ptCount val="5"/>
                <c:pt idx="0">
                  <c:v>Communication Skills</c:v>
                </c:pt>
                <c:pt idx="1">
                  <c:v>Customer Service</c:v>
                </c:pt>
                <c:pt idx="2">
                  <c:v>Leadership Development</c:v>
                </c:pt>
                <c:pt idx="3">
                  <c:v>Project Management</c:v>
                </c:pt>
                <c:pt idx="4">
                  <c:v>Technical Skills</c:v>
                </c:pt>
              </c:strCache>
            </c:strRef>
          </c:cat>
          <c:val>
            <c:numRef>
              <c:f>'Training &amp; Development Analytic'!$C$4:$C$9</c:f>
              <c:numCache>
                <c:formatCode>0.0</c:formatCode>
                <c:ptCount val="5"/>
                <c:pt idx="0">
                  <c:v>2.9719101123595504</c:v>
                </c:pt>
                <c:pt idx="1">
                  <c:v>2.9013157894736841</c:v>
                </c:pt>
                <c:pt idx="2">
                  <c:v>3.0662251655629138</c:v>
                </c:pt>
                <c:pt idx="3">
                  <c:v>3.0677419354838711</c:v>
                </c:pt>
                <c:pt idx="4">
                  <c:v>2.8323353293413174</c:v>
                </c:pt>
              </c:numCache>
            </c:numRef>
          </c:val>
          <c:smooth val="0"/>
          <c:extLst>
            <c:ext xmlns:c16="http://schemas.microsoft.com/office/drawing/2014/chart" uri="{C3380CC4-5D6E-409C-BE32-E72D297353CC}">
              <c16:uniqueId val="{00000001-5035-4072-993A-8279D9BCF2F5}"/>
            </c:ext>
          </c:extLst>
        </c:ser>
        <c:dLbls>
          <c:showLegendKey val="0"/>
          <c:showVal val="1"/>
          <c:showCatName val="0"/>
          <c:showSerName val="0"/>
          <c:showPercent val="0"/>
          <c:showBubbleSize val="0"/>
        </c:dLbls>
        <c:marker val="1"/>
        <c:smooth val="0"/>
        <c:axId val="1974431936"/>
        <c:axId val="1967208928"/>
      </c:lineChart>
      <c:catAx>
        <c:axId val="2024572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967213248"/>
        <c:crosses val="autoZero"/>
        <c:auto val="1"/>
        <c:lblAlgn val="ctr"/>
        <c:lblOffset val="100"/>
        <c:noMultiLvlLbl val="0"/>
      </c:catAx>
      <c:valAx>
        <c:axId val="1967213248"/>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4572688"/>
        <c:crosses val="autoZero"/>
        <c:crossBetween val="between"/>
      </c:valAx>
      <c:valAx>
        <c:axId val="1967208928"/>
        <c:scaling>
          <c:orientation val="minMax"/>
          <c:max val="3.1"/>
          <c:min val="2.7"/>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974431936"/>
        <c:crosses val="max"/>
        <c:crossBetween val="between"/>
      </c:valAx>
      <c:catAx>
        <c:axId val="1974431936"/>
        <c:scaling>
          <c:orientation val="minMax"/>
        </c:scaling>
        <c:delete val="1"/>
        <c:axPos val="b"/>
        <c:numFmt formatCode="General" sourceLinked="1"/>
        <c:majorTickMark val="none"/>
        <c:minorTickMark val="none"/>
        <c:tickLblPos val="nextTo"/>
        <c:crossAx val="19672089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a:gradFill>
        <a:gsLst>
          <a:gs pos="0">
            <a:schemeClr val="accent1">
              <a:lumMod val="5000"/>
              <a:lumOff val="95000"/>
            </a:schemeClr>
          </a:gs>
          <a:gs pos="33000">
            <a:schemeClr val="accent1">
              <a:lumMod val="45000"/>
              <a:lumOff val="55000"/>
            </a:schemeClr>
          </a:gs>
          <a:gs pos="72000">
            <a:schemeClr val="accent1">
              <a:lumMod val="45000"/>
              <a:lumOff val="55000"/>
            </a:schemeClr>
          </a:gs>
          <a:gs pos="95000">
            <a:srgbClr val="7030A0"/>
          </a:gs>
        </a:gsLst>
        <a:lin ang="5400000" scaled="1"/>
      </a:gradFill>
    </a:ln>
    <a:effectLst>
      <a:glow rad="101600">
        <a:srgbClr val="9900FF">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[Messy_HR_Dataset_Detailed.csv.xlsx]Training &amp; Development Analytic!PivotTable2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Traning</a:t>
            </a:r>
            <a:r>
              <a:rPr lang="en-US" b="1" baseline="0"/>
              <a:t> Outcome by Training Type </a:t>
            </a:r>
            <a:endParaRPr lang="en-US"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F5F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399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F5F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CCFF"/>
          </a:soli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4F5F8"/>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399FF"/>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'Training &amp; Development Analytic'!$B$17:$B$18</c:f>
              <c:strCache>
                <c:ptCount val="1"/>
                <c:pt idx="0">
                  <c:v>Completed</c:v>
                </c:pt>
              </c:strCache>
            </c:strRef>
          </c:tx>
          <c:spPr>
            <a:solidFill>
              <a:srgbClr val="0070C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F5F8"/>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'Training &amp; Development Analytic'!$A$19:$A$21</c:f>
              <c:strCache>
                <c:ptCount val="2"/>
                <c:pt idx="0">
                  <c:v>External</c:v>
                </c:pt>
                <c:pt idx="1">
                  <c:v>Internal</c:v>
                </c:pt>
              </c:strCache>
            </c:strRef>
          </c:cat>
          <c:val>
            <c:numRef>
              <c:f>'Training &amp; Development Analytic'!$B$19:$B$21</c:f>
              <c:numCache>
                <c:formatCode>0%</c:formatCode>
                <c:ptCount val="2"/>
                <c:pt idx="0">
                  <c:v>174</c:v>
                </c:pt>
                <c:pt idx="1">
                  <c:v>214</c:v>
                </c:pt>
              </c:numCache>
            </c:numRef>
          </c:val>
          <c:extLst>
            <c:ext xmlns:c16="http://schemas.microsoft.com/office/drawing/2014/chart" uri="{C3380CC4-5D6E-409C-BE32-E72D297353CC}">
              <c16:uniqueId val="{00000000-3556-4A28-8A82-4D62F432EF4F}"/>
            </c:ext>
          </c:extLst>
        </c:ser>
        <c:ser>
          <c:idx val="1"/>
          <c:order val="1"/>
          <c:tx>
            <c:strRef>
              <c:f>'Training &amp; Development Analytic'!$C$17:$C$18</c:f>
              <c:strCache>
                <c:ptCount val="1"/>
                <c:pt idx="0">
                  <c:v>Failed</c:v>
                </c:pt>
              </c:strCache>
            </c:strRef>
          </c:tx>
          <c:spPr>
            <a:solidFill>
              <a:srgbClr val="3399FF"/>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F5F8"/>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'Training &amp; Development Analytic'!$A$19:$A$21</c:f>
              <c:strCache>
                <c:ptCount val="2"/>
                <c:pt idx="0">
                  <c:v>External</c:v>
                </c:pt>
                <c:pt idx="1">
                  <c:v>Internal</c:v>
                </c:pt>
              </c:strCache>
            </c:strRef>
          </c:cat>
          <c:val>
            <c:numRef>
              <c:f>'Training &amp; Development Analytic'!$C$19:$C$21</c:f>
              <c:numCache>
                <c:formatCode>0%</c:formatCode>
                <c:ptCount val="2"/>
                <c:pt idx="0">
                  <c:v>216</c:v>
                </c:pt>
                <c:pt idx="1">
                  <c:v>191</c:v>
                </c:pt>
              </c:numCache>
            </c:numRef>
          </c:val>
          <c:extLst>
            <c:ext xmlns:c16="http://schemas.microsoft.com/office/drawing/2014/chart" uri="{C3380CC4-5D6E-409C-BE32-E72D297353CC}">
              <c16:uniqueId val="{00000000-520E-4768-8BE7-50E16EFAB90D}"/>
            </c:ext>
          </c:extLst>
        </c:ser>
        <c:ser>
          <c:idx val="2"/>
          <c:order val="2"/>
          <c:tx>
            <c:strRef>
              <c:f>'Training &amp; Development Analytic'!$D$17:$D$18</c:f>
              <c:strCache>
                <c:ptCount val="1"/>
                <c:pt idx="0">
                  <c:v>Incomplete</c:v>
                </c:pt>
              </c:strCache>
            </c:strRef>
          </c:tx>
          <c:spPr>
            <a:solidFill>
              <a:srgbClr val="99CCFF"/>
            </a:solidFill>
            <a:ln>
              <a:noFill/>
            </a:ln>
            <a:effectLst>
              <a:outerShdw blurRad="57150" dist="19050" dir="5400000" algn="ctr" rotWithShape="0">
                <a:srgbClr val="000000">
                  <a:alpha val="63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'Training &amp; Development Analytic'!$A$19:$A$21</c:f>
              <c:strCache>
                <c:ptCount val="2"/>
                <c:pt idx="0">
                  <c:v>External</c:v>
                </c:pt>
                <c:pt idx="1">
                  <c:v>Internal</c:v>
                </c:pt>
              </c:strCache>
            </c:strRef>
          </c:cat>
          <c:val>
            <c:numRef>
              <c:f>'Training &amp; Development Analytic'!$D$19:$D$21</c:f>
              <c:numCache>
                <c:formatCode>0%</c:formatCode>
                <c:ptCount val="2"/>
                <c:pt idx="0">
                  <c:v>213</c:v>
                </c:pt>
                <c:pt idx="1">
                  <c:v>215</c:v>
                </c:pt>
              </c:numCache>
            </c:numRef>
          </c:val>
          <c:extLst>
            <c:ext xmlns:c16="http://schemas.microsoft.com/office/drawing/2014/chart" uri="{C3380CC4-5D6E-409C-BE32-E72D297353CC}">
              <c16:uniqueId val="{00000001-520E-4768-8BE7-50E16EFAB90D}"/>
            </c:ext>
          </c:extLst>
        </c:ser>
        <c:ser>
          <c:idx val="3"/>
          <c:order val="3"/>
          <c:tx>
            <c:strRef>
              <c:f>'Training &amp; Development Analytic'!$E$17:$E$18</c:f>
              <c:strCache>
                <c:ptCount val="1"/>
                <c:pt idx="0">
                  <c:v>Passed</c:v>
                </c:pt>
              </c:strCache>
            </c:strRef>
          </c:tx>
          <c:spPr>
            <a:solidFill>
              <a:srgbClr val="D4F5F8"/>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'Training &amp; Development Analytic'!$A$19:$A$21</c:f>
              <c:strCache>
                <c:ptCount val="2"/>
                <c:pt idx="0">
                  <c:v>External</c:v>
                </c:pt>
                <c:pt idx="1">
                  <c:v>Internal</c:v>
                </c:pt>
              </c:strCache>
            </c:strRef>
          </c:cat>
          <c:val>
            <c:numRef>
              <c:f>'Training &amp; Development Analytic'!$E$19:$E$21</c:f>
              <c:numCache>
                <c:formatCode>0%</c:formatCode>
                <c:ptCount val="2"/>
                <c:pt idx="0">
                  <c:v>194</c:v>
                </c:pt>
                <c:pt idx="1">
                  <c:v>189</c:v>
                </c:pt>
              </c:numCache>
            </c:numRef>
          </c:val>
          <c:extLst>
            <c:ext xmlns:c16="http://schemas.microsoft.com/office/drawing/2014/chart" uri="{C3380CC4-5D6E-409C-BE32-E72D297353CC}">
              <c16:uniqueId val="{00000002-520E-4768-8BE7-50E16EFAB90D}"/>
            </c:ext>
          </c:extLst>
        </c:ser>
        <c:dLbls>
          <c:dLblPos val="ctr"/>
          <c:showLegendKey val="0"/>
          <c:showVal val="1"/>
          <c:showCatName val="0"/>
          <c:showSerName val="0"/>
          <c:showPercent val="0"/>
          <c:showBubbleSize val="0"/>
        </c:dLbls>
        <c:gapWidth val="150"/>
        <c:overlap val="100"/>
        <c:axId val="4781808"/>
        <c:axId val="1652408896"/>
      </c:barChart>
      <c:catAx>
        <c:axId val="4781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652408896"/>
        <c:crosses val="autoZero"/>
        <c:auto val="1"/>
        <c:lblAlgn val="ctr"/>
        <c:lblOffset val="100"/>
        <c:noMultiLvlLbl val="0"/>
      </c:catAx>
      <c:valAx>
        <c:axId val="16524088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781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a:gradFill>
        <a:gsLst>
          <a:gs pos="0">
            <a:schemeClr val="accent1">
              <a:lumMod val="5000"/>
              <a:lumOff val="95000"/>
            </a:schemeClr>
          </a:gs>
          <a:gs pos="36000">
            <a:schemeClr val="accent1">
              <a:lumMod val="45000"/>
              <a:lumOff val="55000"/>
            </a:schemeClr>
          </a:gs>
          <a:gs pos="0">
            <a:srgbClr val="D4F5F8"/>
          </a:gs>
          <a:gs pos="100000">
            <a:srgbClr val="D4F5F8"/>
          </a:gs>
        </a:gsLst>
        <a:lin ang="5400000" scaled="1"/>
      </a:gradFill>
    </a:ln>
    <a:effectLst>
      <a:glow rad="101600">
        <a:srgbClr val="7030A0">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[Messy_HR_Dataset_Detailed.csv.xlsx]Training &amp; Development Analytic!PivotTable3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Training</a:t>
            </a:r>
            <a:r>
              <a:rPr lang="en-US" baseline="0"/>
              <a:t> Cost by Buisness Unit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2"/>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3"/>
        <c:spPr>
          <a:gradFill rotWithShape="1">
            <a:gsLst>
              <a:gs pos="0">
                <a:srgbClr val="7030A0"/>
              </a:gs>
              <a:gs pos="24000">
                <a:srgbClr val="9999FF"/>
              </a:gs>
              <a:gs pos="0">
                <a:srgbClr val="56D6E4"/>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4"/>
        <c:spPr>
          <a:solidFill>
            <a:srgbClr val="96E6EE"/>
          </a:solidFill>
          <a:ln>
            <a:noFill/>
          </a:ln>
          <a:effectLst>
            <a:outerShdw blurRad="57150" dist="19050" dir="5400000" algn="ctr" rotWithShape="0">
              <a:srgbClr val="000000">
                <a:alpha val="63000"/>
              </a:srgbClr>
            </a:outerShdw>
          </a:effectLst>
        </c:spPr>
      </c:pivotFmt>
      <c:pivotFmt>
        <c:idx val="5"/>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6"/>
        <c:spPr>
          <a:gradFill rotWithShape="1">
            <a:gsLst>
              <a:gs pos="0">
                <a:srgbClr val="7030A0"/>
              </a:gs>
              <a:gs pos="77000">
                <a:srgbClr val="9999FF"/>
              </a:gs>
              <a:gs pos="0">
                <a:srgbClr val="77DEE9"/>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7"/>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8"/>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9"/>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2261094441557131E-2"/>
          <c:y val="0.17676616915422888"/>
          <c:w val="0.87011335170350856"/>
          <c:h val="0.68791906608688835"/>
        </c:manualLayout>
      </c:layout>
      <c:barChart>
        <c:barDir val="bar"/>
        <c:grouping val="clustered"/>
        <c:varyColors val="0"/>
        <c:ser>
          <c:idx val="0"/>
          <c:order val="0"/>
          <c:tx>
            <c:strRef>
              <c:f>'Training &amp; Development Analytic'!$B$30</c:f>
              <c:strCache>
                <c:ptCount val="1"/>
                <c:pt idx="0">
                  <c:v>Total</c:v>
                </c:pt>
              </c:strCache>
            </c:strRef>
          </c:tx>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invertIfNegative val="0"/>
          <c:dPt>
            <c:idx val="1"/>
            <c:invertIfNegative val="0"/>
            <c:bubble3D val="0"/>
            <c:spPr>
              <a:gradFill rotWithShape="1">
                <a:gsLst>
                  <a:gs pos="0">
                    <a:srgbClr val="7030A0"/>
                  </a:gs>
                  <a:gs pos="77000">
                    <a:srgbClr val="9999FF"/>
                  </a:gs>
                  <a:gs pos="0">
                    <a:srgbClr val="77DEE9"/>
                  </a:gs>
                </a:gsLst>
                <a:path path="circle">
                  <a:fillToRect l="50000" t="-80000" r="50000" b="180000"/>
                </a:path>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B24-48E5-AE93-2DC02A5C76D1}"/>
              </c:ext>
            </c:extLst>
          </c:dPt>
          <c:dPt>
            <c:idx val="4"/>
            <c:invertIfNegative val="0"/>
            <c:bubble3D val="0"/>
            <c:extLst>
              <c:ext xmlns:c16="http://schemas.microsoft.com/office/drawing/2014/chart" uri="{C3380CC4-5D6E-409C-BE32-E72D297353CC}">
                <c16:uniqueId val="{00000001-111F-457B-B6C8-DC98C2AE6FA2}"/>
              </c:ext>
            </c:extLst>
          </c:dPt>
          <c:dPt>
            <c:idx val="6"/>
            <c:invertIfNegative val="0"/>
            <c:bubble3D val="0"/>
            <c:spPr>
              <a:solidFill>
                <a:srgbClr val="96E6E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031-4951-8EBA-CF0AD86D8129}"/>
              </c:ext>
            </c:extLst>
          </c:dPt>
          <c:dPt>
            <c:idx val="7"/>
            <c:invertIfNegative val="0"/>
            <c:bubble3D val="0"/>
            <c:spPr>
              <a:gradFill rotWithShape="1">
                <a:gsLst>
                  <a:gs pos="0">
                    <a:srgbClr val="7030A0"/>
                  </a:gs>
                  <a:gs pos="24000">
                    <a:srgbClr val="9999FF"/>
                  </a:gs>
                  <a:gs pos="0">
                    <a:srgbClr val="56D6E4"/>
                  </a:gs>
                </a:gsLst>
                <a:path path="circle">
                  <a:fillToRect l="50000" t="-80000" r="50000" b="180000"/>
                </a:path>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9879-4F8C-B69A-04934E32D7CC}"/>
              </c:ext>
            </c:extLst>
          </c:dPt>
          <c:dPt>
            <c:idx val="8"/>
            <c:invertIfNegative val="0"/>
            <c:bubble3D val="0"/>
            <c:extLst>
              <c:ext xmlns:c16="http://schemas.microsoft.com/office/drawing/2014/chart" uri="{C3380CC4-5D6E-409C-BE32-E72D297353CC}">
                <c16:uniqueId val="{00000003-9879-4F8C-B69A-04934E32D7CC}"/>
              </c:ext>
            </c:extLst>
          </c:dPt>
          <c:dPt>
            <c:idx val="9"/>
            <c:invertIfNegative val="0"/>
            <c:bubble3D val="0"/>
            <c:extLst>
              <c:ext xmlns:c16="http://schemas.microsoft.com/office/drawing/2014/chart" uri="{C3380CC4-5D6E-409C-BE32-E72D297353CC}">
                <c16:uniqueId val="{00000002-9879-4F8C-B69A-04934E32D7CC}"/>
              </c:ext>
            </c:extLst>
          </c:dPt>
          <c:cat>
            <c:strRef>
              <c:f>'Training &amp; Development Analytic'!$A$31:$A$41</c:f>
              <c:strCache>
                <c:ptCount val="10"/>
                <c:pt idx="0">
                  <c:v>BPC</c:v>
                </c:pt>
                <c:pt idx="1">
                  <c:v>EW</c:v>
                </c:pt>
                <c:pt idx="2">
                  <c:v>PYZ</c:v>
                </c:pt>
                <c:pt idx="3">
                  <c:v>PL</c:v>
                </c:pt>
                <c:pt idx="4">
                  <c:v>MSC</c:v>
                </c:pt>
                <c:pt idx="5">
                  <c:v>CCDR</c:v>
                </c:pt>
                <c:pt idx="6">
                  <c:v>NEL</c:v>
                </c:pt>
                <c:pt idx="7">
                  <c:v>TNS</c:v>
                </c:pt>
                <c:pt idx="8">
                  <c:v>WBL</c:v>
                </c:pt>
                <c:pt idx="9">
                  <c:v>SVG</c:v>
                </c:pt>
              </c:strCache>
            </c:strRef>
          </c:cat>
          <c:val>
            <c:numRef>
              <c:f>'Training &amp; Development Analytic'!$B$31:$B$41</c:f>
              <c:numCache>
                <c:formatCode>"$"#,##0</c:formatCode>
                <c:ptCount val="10"/>
                <c:pt idx="0">
                  <c:v>85818.910000000018</c:v>
                </c:pt>
                <c:pt idx="1">
                  <c:v>85850.06</c:v>
                </c:pt>
                <c:pt idx="2">
                  <c:v>86822.93</c:v>
                </c:pt>
                <c:pt idx="3">
                  <c:v>87307.03</c:v>
                </c:pt>
                <c:pt idx="4">
                  <c:v>88005.909999999945</c:v>
                </c:pt>
                <c:pt idx="5">
                  <c:v>88760.659999999974</c:v>
                </c:pt>
                <c:pt idx="6">
                  <c:v>89291.999999999985</c:v>
                </c:pt>
                <c:pt idx="7">
                  <c:v>92413.290000000023</c:v>
                </c:pt>
                <c:pt idx="8">
                  <c:v>92788.699999999939</c:v>
                </c:pt>
                <c:pt idx="9">
                  <c:v>102879.31000000001</c:v>
                </c:pt>
              </c:numCache>
            </c:numRef>
          </c:val>
          <c:extLst>
            <c:ext xmlns:c16="http://schemas.microsoft.com/office/drawing/2014/chart" uri="{C3380CC4-5D6E-409C-BE32-E72D297353CC}">
              <c16:uniqueId val="{00000000-9879-4F8C-B69A-04934E32D7CC}"/>
            </c:ext>
          </c:extLst>
        </c:ser>
        <c:dLbls>
          <c:showLegendKey val="0"/>
          <c:showVal val="0"/>
          <c:showCatName val="0"/>
          <c:showSerName val="0"/>
          <c:showPercent val="0"/>
          <c:showBubbleSize val="0"/>
        </c:dLbls>
        <c:gapWidth val="115"/>
        <c:overlap val="-20"/>
        <c:axId val="1315262559"/>
        <c:axId val="921011679"/>
      </c:barChart>
      <c:catAx>
        <c:axId val="13152625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21011679"/>
        <c:crosses val="autoZero"/>
        <c:auto val="1"/>
        <c:lblAlgn val="ctr"/>
        <c:lblOffset val="100"/>
        <c:noMultiLvlLbl val="0"/>
      </c:catAx>
      <c:valAx>
        <c:axId val="921011679"/>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15262559"/>
        <c:crosses val="autoZero"/>
        <c:crossBetween val="between"/>
      </c:valAx>
      <c:spPr>
        <a:noFill/>
        <a:ln>
          <a:noFill/>
        </a:ln>
        <a:effectLst>
          <a:glow rad="101600">
            <a:schemeClr val="accent1">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effectLst>
      <a:glow rad="101600">
        <a:srgbClr val="7030A0">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[Messy_HR_Dataset_Detailed.csv.xlsx]Training &amp; Development Analytic!PivotTable1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Training Cost &amp; Duration by Program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lumMod val="0"/>
                  <a:lumOff val="100000"/>
                </a:schemeClr>
              </a:gs>
              <a:gs pos="0">
                <a:schemeClr val="accent1">
                  <a:lumMod val="0"/>
                  <a:lumOff val="100000"/>
                </a:schemeClr>
              </a:gs>
              <a:gs pos="43000">
                <a:srgbClr val="552579"/>
              </a:gs>
            </a:gsLst>
            <a:path path="circle">
              <a:fillToRect l="50000" t="-80000" r="50000" b="180000"/>
            </a:path>
          </a:gradFill>
          <a:ln>
            <a:noFill/>
          </a:ln>
          <a:effectLst>
            <a:innerShdw blurRad="63500" dist="50800" dir="10800000">
              <a:srgbClr val="9900FF">
                <a:alpha val="50000"/>
              </a:srgbClr>
            </a:inn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57150" cap="rnd">
            <a:solidFill>
              <a:srgbClr val="77DEE9"/>
            </a:solidFill>
            <a:round/>
          </a:ln>
          <a:effectLst>
            <a:glow rad="63500">
              <a:schemeClr val="accent1">
                <a:satMod val="175000"/>
                <a:alpha val="40000"/>
              </a:schemeClr>
            </a:glow>
            <a:outerShdw blurRad="50800" dist="38100" sx="98000" sy="98000" algn="l" rotWithShape="0">
              <a:prstClr val="black">
                <a:alpha val="40000"/>
              </a:prstClr>
            </a:outerShdw>
          </a:effectLst>
        </c:spPr>
        <c:marker>
          <c:symbol val="circle"/>
          <c:size val="6"/>
          <c:spPr>
            <a:solidFill>
              <a:srgbClr val="873AC0"/>
            </a:solidFill>
            <a:ln w="28575">
              <a:solidFill>
                <a:srgbClr val="873AC0"/>
              </a:solidFill>
              <a:round/>
            </a:ln>
            <a:effectLst>
              <a:glow rad="63500">
                <a:schemeClr val="accent1">
                  <a:satMod val="175000"/>
                  <a:alpha val="40000"/>
                </a:schemeClr>
              </a:glow>
              <a:outerShdw blurRad="50800" dist="38100" sx="98000" sy="98000" algn="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0"/>
                  <a:lumOff val="100000"/>
                </a:schemeClr>
              </a:gs>
              <a:gs pos="0">
                <a:schemeClr val="accent1">
                  <a:lumMod val="0"/>
                  <a:lumOff val="100000"/>
                </a:schemeClr>
              </a:gs>
              <a:gs pos="43000">
                <a:srgbClr val="552579"/>
              </a:gs>
            </a:gsLst>
            <a:path path="circle">
              <a:fillToRect l="50000" t="-80000" r="50000" b="180000"/>
            </a:path>
          </a:gradFill>
          <a:ln>
            <a:noFill/>
          </a:ln>
          <a:effectLst>
            <a:innerShdw blurRad="63500" dist="50800" dir="10800000">
              <a:srgbClr val="9900FF">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57150" cap="rnd">
            <a:solidFill>
              <a:srgbClr val="77DEE9"/>
            </a:solidFill>
            <a:round/>
          </a:ln>
          <a:effectLst>
            <a:glow rad="63500">
              <a:schemeClr val="accent1">
                <a:satMod val="175000"/>
                <a:alpha val="40000"/>
              </a:schemeClr>
            </a:glow>
            <a:outerShdw blurRad="50800" dist="38100" sx="98000" sy="98000" algn="l" rotWithShape="0">
              <a:prstClr val="black">
                <a:alpha val="40000"/>
              </a:prstClr>
            </a:outerShdw>
          </a:effectLst>
        </c:spPr>
        <c:marker>
          <c:symbol val="circle"/>
          <c:size val="6"/>
          <c:spPr>
            <a:solidFill>
              <a:srgbClr val="873AC0"/>
            </a:solidFill>
            <a:ln w="28575">
              <a:solidFill>
                <a:srgbClr val="873AC0"/>
              </a:solidFill>
              <a:round/>
            </a:ln>
            <a:effectLst>
              <a:glow rad="63500">
                <a:schemeClr val="accent1">
                  <a:satMod val="175000"/>
                  <a:alpha val="40000"/>
                </a:schemeClr>
              </a:glow>
              <a:outerShdw blurRad="50800" dist="38100" sx="98000" sy="98000" algn="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0"/>
                  <a:lumOff val="100000"/>
                </a:schemeClr>
              </a:gs>
              <a:gs pos="0">
                <a:schemeClr val="accent1">
                  <a:lumMod val="0"/>
                  <a:lumOff val="100000"/>
                </a:schemeClr>
              </a:gs>
              <a:gs pos="43000">
                <a:srgbClr val="552579"/>
              </a:gs>
            </a:gsLst>
            <a:path path="circle">
              <a:fillToRect l="50000" t="-80000" r="50000" b="180000"/>
            </a:path>
          </a:gradFill>
          <a:ln>
            <a:noFill/>
          </a:ln>
          <a:effectLst>
            <a:innerShdw blurRad="63500" dist="50800" dir="10800000">
              <a:srgbClr val="9900FF">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57150" cap="rnd">
            <a:solidFill>
              <a:srgbClr val="77DEE9"/>
            </a:solidFill>
            <a:round/>
          </a:ln>
          <a:effectLst>
            <a:glow rad="63500">
              <a:schemeClr val="accent1">
                <a:satMod val="175000"/>
                <a:alpha val="40000"/>
              </a:schemeClr>
            </a:glow>
            <a:outerShdw blurRad="50800" dist="38100" sx="98000" sy="98000" algn="l" rotWithShape="0">
              <a:prstClr val="black">
                <a:alpha val="40000"/>
              </a:prstClr>
            </a:outerShdw>
          </a:effectLst>
        </c:spPr>
        <c:marker>
          <c:symbol val="circle"/>
          <c:size val="6"/>
          <c:spPr>
            <a:solidFill>
              <a:srgbClr val="873AC0"/>
            </a:solidFill>
            <a:ln w="28575">
              <a:solidFill>
                <a:srgbClr val="873AC0"/>
              </a:solidFill>
              <a:round/>
            </a:ln>
            <a:effectLst>
              <a:glow rad="63500">
                <a:schemeClr val="accent1">
                  <a:satMod val="175000"/>
                  <a:alpha val="40000"/>
                </a:schemeClr>
              </a:glow>
              <a:outerShdw blurRad="50800" dist="38100" sx="98000" sy="98000" algn="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0"/>
                  <a:lumOff val="100000"/>
                </a:schemeClr>
              </a:gs>
              <a:gs pos="0">
                <a:schemeClr val="accent1">
                  <a:lumMod val="0"/>
                  <a:lumOff val="100000"/>
                </a:schemeClr>
              </a:gs>
              <a:gs pos="43000">
                <a:srgbClr val="552579"/>
              </a:gs>
            </a:gsLst>
            <a:path path="circle">
              <a:fillToRect l="50000" t="-80000" r="50000" b="180000"/>
            </a:path>
          </a:gradFill>
          <a:ln>
            <a:noFill/>
          </a:ln>
          <a:effectLst>
            <a:innerShdw blurRad="63500" dist="50800" dir="10800000">
              <a:srgbClr val="9900FF">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57150" cap="rnd">
            <a:solidFill>
              <a:srgbClr val="77DEE9"/>
            </a:solidFill>
            <a:round/>
          </a:ln>
          <a:effectLst>
            <a:glow rad="63500">
              <a:schemeClr val="accent1">
                <a:satMod val="175000"/>
                <a:alpha val="40000"/>
              </a:schemeClr>
            </a:glow>
            <a:outerShdw blurRad="50800" dist="38100" sx="98000" sy="98000" algn="l" rotWithShape="0">
              <a:prstClr val="black">
                <a:alpha val="40000"/>
              </a:prstClr>
            </a:outerShdw>
          </a:effectLst>
        </c:spPr>
        <c:marker>
          <c:symbol val="circle"/>
          <c:size val="6"/>
          <c:spPr>
            <a:solidFill>
              <a:srgbClr val="873AC0"/>
            </a:solidFill>
            <a:ln w="28575">
              <a:solidFill>
                <a:srgbClr val="873AC0"/>
              </a:solidFill>
              <a:round/>
            </a:ln>
            <a:effectLst>
              <a:glow rad="63500">
                <a:schemeClr val="accent1">
                  <a:satMod val="175000"/>
                  <a:alpha val="40000"/>
                </a:schemeClr>
              </a:glow>
              <a:outerShdw blurRad="50800" dist="38100" sx="98000" sy="98000" algn="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0"/>
                  <a:lumOff val="100000"/>
                </a:schemeClr>
              </a:gs>
              <a:gs pos="0">
                <a:schemeClr val="accent1">
                  <a:lumMod val="0"/>
                  <a:lumOff val="100000"/>
                </a:schemeClr>
              </a:gs>
              <a:gs pos="43000">
                <a:srgbClr val="552579"/>
              </a:gs>
            </a:gsLst>
            <a:path path="circle">
              <a:fillToRect l="50000" t="-80000" r="50000" b="180000"/>
            </a:path>
          </a:gradFill>
          <a:ln>
            <a:noFill/>
          </a:ln>
          <a:effectLst>
            <a:innerShdw blurRad="63500" dist="50800" dir="10800000">
              <a:srgbClr val="9900FF">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57150" cap="rnd">
            <a:solidFill>
              <a:srgbClr val="77DEE9"/>
            </a:solidFill>
            <a:round/>
          </a:ln>
          <a:effectLst>
            <a:glow rad="63500">
              <a:schemeClr val="accent1">
                <a:satMod val="175000"/>
                <a:alpha val="40000"/>
              </a:schemeClr>
            </a:glow>
            <a:outerShdw blurRad="50800" dist="38100" sx="98000" sy="98000" algn="l" rotWithShape="0">
              <a:prstClr val="black">
                <a:alpha val="40000"/>
              </a:prstClr>
            </a:outerShdw>
          </a:effectLst>
        </c:spPr>
        <c:marker>
          <c:symbol val="circle"/>
          <c:size val="6"/>
          <c:spPr>
            <a:solidFill>
              <a:srgbClr val="873AC0"/>
            </a:solidFill>
            <a:ln w="28575">
              <a:solidFill>
                <a:srgbClr val="873AC0"/>
              </a:solidFill>
              <a:round/>
            </a:ln>
            <a:effectLst>
              <a:glow rad="63500">
                <a:schemeClr val="accent1">
                  <a:satMod val="175000"/>
                  <a:alpha val="40000"/>
                </a:schemeClr>
              </a:glow>
              <a:outerShdw blurRad="50800" dist="38100" sx="98000" sy="98000" algn="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'Training &amp; Development Analytic'!$B$3</c:f>
              <c:strCache>
                <c:ptCount val="1"/>
                <c:pt idx="0">
                  <c:v>Sum of Training Cost</c:v>
                </c:pt>
              </c:strCache>
            </c:strRef>
          </c:tx>
          <c:spPr>
            <a:gradFill rotWithShape="1">
              <a:gsLst>
                <a:gs pos="0">
                  <a:schemeClr val="accent1">
                    <a:lumMod val="0"/>
                    <a:lumOff val="100000"/>
                  </a:schemeClr>
                </a:gs>
                <a:gs pos="0">
                  <a:schemeClr val="accent1">
                    <a:lumMod val="0"/>
                    <a:lumOff val="100000"/>
                  </a:schemeClr>
                </a:gs>
                <a:gs pos="43000">
                  <a:srgbClr val="552579"/>
                </a:gs>
              </a:gsLst>
              <a:path path="circle">
                <a:fillToRect l="50000" t="-80000" r="50000" b="180000"/>
              </a:path>
            </a:gradFill>
            <a:ln>
              <a:noFill/>
            </a:ln>
            <a:effectLst>
              <a:innerShdw blurRad="63500" dist="50800" dir="10800000">
                <a:srgbClr val="9900FF">
                  <a:alpha val="50000"/>
                </a:srgb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'Training &amp; Development Analytic'!$A$4:$A$9</c:f>
              <c:strCache>
                <c:ptCount val="5"/>
                <c:pt idx="0">
                  <c:v>Communication Skills</c:v>
                </c:pt>
                <c:pt idx="1">
                  <c:v>Customer Service</c:v>
                </c:pt>
                <c:pt idx="2">
                  <c:v>Leadership Development</c:v>
                </c:pt>
                <c:pt idx="3">
                  <c:v>Project Management</c:v>
                </c:pt>
                <c:pt idx="4">
                  <c:v>Technical Skills</c:v>
                </c:pt>
              </c:strCache>
            </c:strRef>
          </c:cat>
          <c:val>
            <c:numRef>
              <c:f>'Training &amp; Development Analytic'!$B$4:$B$9</c:f>
              <c:numCache>
                <c:formatCode>"$"#,##0</c:formatCode>
                <c:ptCount val="5"/>
                <c:pt idx="0">
                  <c:v>192132.22000000003</c:v>
                </c:pt>
                <c:pt idx="1">
                  <c:v>172887.81999999992</c:v>
                </c:pt>
                <c:pt idx="2">
                  <c:v>175129.13999999996</c:v>
                </c:pt>
                <c:pt idx="3">
                  <c:v>174816.37000000005</c:v>
                </c:pt>
                <c:pt idx="4">
                  <c:v>184973.25</c:v>
                </c:pt>
              </c:numCache>
            </c:numRef>
          </c:val>
          <c:extLst>
            <c:ext xmlns:c16="http://schemas.microsoft.com/office/drawing/2014/chart" uri="{C3380CC4-5D6E-409C-BE32-E72D297353CC}">
              <c16:uniqueId val="{00000000-F38C-4DC3-B2D5-C4F70284B1CF}"/>
            </c:ext>
          </c:extLst>
        </c:ser>
        <c:dLbls>
          <c:showLegendKey val="0"/>
          <c:showVal val="1"/>
          <c:showCatName val="0"/>
          <c:showSerName val="0"/>
          <c:showPercent val="0"/>
          <c:showBubbleSize val="0"/>
        </c:dLbls>
        <c:gapWidth val="247"/>
        <c:overlap val="-27"/>
        <c:axId val="2024572688"/>
        <c:axId val="1967213248"/>
      </c:barChart>
      <c:lineChart>
        <c:grouping val="standard"/>
        <c:varyColors val="0"/>
        <c:ser>
          <c:idx val="1"/>
          <c:order val="1"/>
          <c:tx>
            <c:strRef>
              <c:f>'Training &amp; Development Analytic'!$C$3</c:f>
              <c:strCache>
                <c:ptCount val="1"/>
                <c:pt idx="0">
                  <c:v>Average of Training Duration(Days)</c:v>
                </c:pt>
              </c:strCache>
            </c:strRef>
          </c:tx>
          <c:spPr>
            <a:ln w="57150" cap="rnd">
              <a:solidFill>
                <a:srgbClr val="77DEE9"/>
              </a:solidFill>
              <a:round/>
            </a:ln>
            <a:effectLst>
              <a:glow rad="63500">
                <a:schemeClr val="accent1">
                  <a:satMod val="175000"/>
                  <a:alpha val="40000"/>
                </a:schemeClr>
              </a:glow>
              <a:outerShdw blurRad="50800" dist="38100" sx="98000" sy="98000" algn="l" rotWithShape="0">
                <a:prstClr val="black">
                  <a:alpha val="40000"/>
                </a:prstClr>
              </a:outerShdw>
            </a:effectLst>
          </c:spPr>
          <c:marker>
            <c:symbol val="circle"/>
            <c:size val="6"/>
            <c:spPr>
              <a:solidFill>
                <a:srgbClr val="873AC0"/>
              </a:solidFill>
              <a:ln w="28575">
                <a:solidFill>
                  <a:srgbClr val="873AC0"/>
                </a:solidFill>
                <a:round/>
              </a:ln>
              <a:effectLst>
                <a:glow rad="63500">
                  <a:schemeClr val="accent1">
                    <a:satMod val="175000"/>
                    <a:alpha val="40000"/>
                  </a:schemeClr>
                </a:glow>
                <a:outerShdw blurRad="50800" dist="38100" sx="98000" sy="98000" algn="l"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'Training &amp; Development Analytic'!$A$4:$A$9</c:f>
              <c:strCache>
                <c:ptCount val="5"/>
                <c:pt idx="0">
                  <c:v>Communication Skills</c:v>
                </c:pt>
                <c:pt idx="1">
                  <c:v>Customer Service</c:v>
                </c:pt>
                <c:pt idx="2">
                  <c:v>Leadership Development</c:v>
                </c:pt>
                <c:pt idx="3">
                  <c:v>Project Management</c:v>
                </c:pt>
                <c:pt idx="4">
                  <c:v>Technical Skills</c:v>
                </c:pt>
              </c:strCache>
            </c:strRef>
          </c:cat>
          <c:val>
            <c:numRef>
              <c:f>'Training &amp; Development Analytic'!$C$4:$C$9</c:f>
              <c:numCache>
                <c:formatCode>0.0</c:formatCode>
                <c:ptCount val="5"/>
                <c:pt idx="0">
                  <c:v>2.9719101123595504</c:v>
                </c:pt>
                <c:pt idx="1">
                  <c:v>2.9013157894736841</c:v>
                </c:pt>
                <c:pt idx="2">
                  <c:v>3.0662251655629138</c:v>
                </c:pt>
                <c:pt idx="3">
                  <c:v>3.0677419354838711</c:v>
                </c:pt>
                <c:pt idx="4">
                  <c:v>2.8323353293413174</c:v>
                </c:pt>
              </c:numCache>
            </c:numRef>
          </c:val>
          <c:smooth val="0"/>
          <c:extLst>
            <c:ext xmlns:c16="http://schemas.microsoft.com/office/drawing/2014/chart" uri="{C3380CC4-5D6E-409C-BE32-E72D297353CC}">
              <c16:uniqueId val="{00000001-F38C-4DC3-B2D5-C4F70284B1CF}"/>
            </c:ext>
          </c:extLst>
        </c:ser>
        <c:dLbls>
          <c:showLegendKey val="0"/>
          <c:showVal val="1"/>
          <c:showCatName val="0"/>
          <c:showSerName val="0"/>
          <c:showPercent val="0"/>
          <c:showBubbleSize val="0"/>
        </c:dLbls>
        <c:marker val="1"/>
        <c:smooth val="0"/>
        <c:axId val="1974431936"/>
        <c:axId val="1967208928"/>
      </c:lineChart>
      <c:catAx>
        <c:axId val="2024572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967213248"/>
        <c:crosses val="autoZero"/>
        <c:auto val="1"/>
        <c:lblAlgn val="ctr"/>
        <c:lblOffset val="100"/>
        <c:noMultiLvlLbl val="0"/>
      </c:catAx>
      <c:valAx>
        <c:axId val="1967213248"/>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4572688"/>
        <c:crosses val="autoZero"/>
        <c:crossBetween val="between"/>
      </c:valAx>
      <c:valAx>
        <c:axId val="1967208928"/>
        <c:scaling>
          <c:orientation val="minMax"/>
          <c:max val="3.1"/>
          <c:min val="2.7"/>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974431936"/>
        <c:crosses val="max"/>
        <c:crossBetween val="between"/>
      </c:valAx>
      <c:catAx>
        <c:axId val="1974431936"/>
        <c:scaling>
          <c:orientation val="minMax"/>
        </c:scaling>
        <c:delete val="1"/>
        <c:axPos val="b"/>
        <c:numFmt formatCode="General" sourceLinked="1"/>
        <c:majorTickMark val="none"/>
        <c:minorTickMark val="none"/>
        <c:tickLblPos val="nextTo"/>
        <c:crossAx val="19672089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a:gradFill>
        <a:gsLst>
          <a:gs pos="0">
            <a:schemeClr val="accent1">
              <a:lumMod val="5000"/>
              <a:lumOff val="95000"/>
            </a:schemeClr>
          </a:gs>
          <a:gs pos="33000">
            <a:schemeClr val="accent1">
              <a:lumMod val="45000"/>
              <a:lumOff val="55000"/>
            </a:schemeClr>
          </a:gs>
          <a:gs pos="72000">
            <a:schemeClr val="accent1">
              <a:lumMod val="45000"/>
              <a:lumOff val="55000"/>
            </a:schemeClr>
          </a:gs>
          <a:gs pos="95000">
            <a:srgbClr val="7030A0"/>
          </a:gs>
        </a:gsLst>
        <a:lin ang="5400000" scaled="1"/>
      </a:gradFill>
    </a:ln>
    <a:effectLst>
      <a:glow rad="101600">
        <a:srgbClr val="9900FF">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[Messy_HR_Dataset_Detailed.csv.xlsx]Training &amp; Development Analytic!PivotTable3</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Training</a:t>
            </a:r>
            <a:r>
              <a:rPr lang="en-US" sz="1400" baseline="0"/>
              <a:t> Cost by Buisness Unit</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6E6EE"/>
          </a:solidFill>
          <a:ln>
            <a:noFill/>
          </a:ln>
          <a:effectLst>
            <a:outerShdw blurRad="57150" dist="19050" dir="5400000" algn="ctr" rotWithShape="0">
              <a:srgbClr val="000000">
                <a:alpha val="63000"/>
              </a:srgbClr>
            </a:outerShdw>
          </a:effectLst>
        </c:spPr>
      </c:pivotFmt>
      <c:pivotFmt>
        <c:idx val="2"/>
        <c:spPr>
          <a:gradFill rotWithShape="1">
            <a:gsLst>
              <a:gs pos="0">
                <a:srgbClr val="7030A0"/>
              </a:gs>
              <a:gs pos="77000">
                <a:srgbClr val="9999FF"/>
              </a:gs>
              <a:gs pos="0">
                <a:srgbClr val="77DEE9"/>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3"/>
        <c:spPr>
          <a:gradFill rotWithShape="1">
            <a:gsLst>
              <a:gs pos="0">
                <a:srgbClr val="7030A0"/>
              </a:gs>
              <a:gs pos="24000">
                <a:srgbClr val="9999FF"/>
              </a:gs>
              <a:gs pos="0">
                <a:srgbClr val="56D6E4"/>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4"/>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7030A0"/>
              </a:gs>
              <a:gs pos="24000">
                <a:srgbClr val="9999FF"/>
              </a:gs>
              <a:gs pos="0">
                <a:srgbClr val="56D6E4"/>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6"/>
        <c:spPr>
          <a:gradFill rotWithShape="1">
            <a:gsLst>
              <a:gs pos="0">
                <a:srgbClr val="7030A0"/>
              </a:gs>
              <a:gs pos="77000">
                <a:srgbClr val="9999FF"/>
              </a:gs>
              <a:gs pos="0">
                <a:srgbClr val="77DEE9"/>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7"/>
        <c:spPr>
          <a:solidFill>
            <a:srgbClr val="96E6EE"/>
          </a:solidFill>
          <a:ln>
            <a:noFill/>
          </a:ln>
          <a:effectLst>
            <a:outerShdw blurRad="57150" dist="19050" dir="5400000" algn="ctr" rotWithShape="0">
              <a:srgbClr val="000000">
                <a:alpha val="63000"/>
              </a:srgbClr>
            </a:outerShdw>
          </a:effectLst>
        </c:spPr>
      </c:pivotFmt>
      <c:pivotFmt>
        <c:idx val="8"/>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rgbClr val="7030A0"/>
              </a:gs>
              <a:gs pos="24000">
                <a:srgbClr val="9999FF"/>
              </a:gs>
              <a:gs pos="0">
                <a:srgbClr val="56D6E4"/>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0"/>
        <c:spPr>
          <a:gradFill rotWithShape="1">
            <a:gsLst>
              <a:gs pos="0">
                <a:srgbClr val="7030A0"/>
              </a:gs>
              <a:gs pos="77000">
                <a:srgbClr val="9999FF"/>
              </a:gs>
              <a:gs pos="0">
                <a:srgbClr val="77DEE9"/>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1"/>
        <c:spPr>
          <a:solidFill>
            <a:srgbClr val="96E6EE"/>
          </a:solidFill>
          <a:ln>
            <a:noFill/>
          </a:ln>
          <a:effectLst>
            <a:outerShdw blurRad="57150" dist="19050" dir="5400000" algn="ctr" rotWithShape="0">
              <a:srgbClr val="000000">
                <a:alpha val="63000"/>
              </a:srgbClr>
            </a:outerShdw>
          </a:effectLst>
        </c:spPr>
      </c:pivotFmt>
      <c:pivotFmt>
        <c:idx val="12"/>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rgbClr val="7030A0"/>
              </a:gs>
              <a:gs pos="24000">
                <a:srgbClr val="9999FF"/>
              </a:gs>
              <a:gs pos="0">
                <a:srgbClr val="56D6E4"/>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4"/>
        <c:spPr>
          <a:gradFill rotWithShape="1">
            <a:gsLst>
              <a:gs pos="0">
                <a:srgbClr val="7030A0"/>
              </a:gs>
              <a:gs pos="77000">
                <a:srgbClr val="9999FF"/>
              </a:gs>
              <a:gs pos="0">
                <a:srgbClr val="77DEE9"/>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5"/>
        <c:spPr>
          <a:solidFill>
            <a:srgbClr val="96E6EE"/>
          </a:solidFill>
          <a:ln>
            <a:noFill/>
          </a:ln>
          <a:effectLst>
            <a:outerShdw blurRad="57150" dist="19050" dir="5400000" algn="ctr" rotWithShape="0">
              <a:srgbClr val="000000">
                <a:alpha val="63000"/>
              </a:srgbClr>
            </a:outerShdw>
          </a:effectLst>
        </c:spPr>
      </c:pivotFmt>
      <c:pivotFmt>
        <c:idx val="16"/>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8"/>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9"/>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20"/>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21"/>
        <c:spPr>
          <a:gradFill rotWithShape="1">
            <a:gsLst>
              <a:gs pos="0">
                <a:srgbClr val="7030A0"/>
              </a:gs>
              <a:gs pos="77000">
                <a:srgbClr val="9999FF"/>
              </a:gs>
              <a:gs pos="0">
                <a:srgbClr val="77DEE9"/>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22"/>
        <c:spPr>
          <a:gradFill rotWithShape="1">
            <a:gsLst>
              <a:gs pos="0">
                <a:srgbClr val="7030A0"/>
              </a:gs>
              <a:gs pos="24000">
                <a:srgbClr val="9999FF"/>
              </a:gs>
              <a:gs pos="0">
                <a:srgbClr val="56D6E4"/>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23"/>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24"/>
        <c:spPr>
          <a:solidFill>
            <a:srgbClr val="96E6EE"/>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2261094441557131E-2"/>
          <c:y val="0.17676616915422888"/>
          <c:w val="0.87011335170350856"/>
          <c:h val="0.68791906608688835"/>
        </c:manualLayout>
      </c:layout>
      <c:barChart>
        <c:barDir val="bar"/>
        <c:grouping val="clustered"/>
        <c:varyColors val="0"/>
        <c:ser>
          <c:idx val="0"/>
          <c:order val="0"/>
          <c:tx>
            <c:strRef>
              <c:f>'Training &amp; Development Analytic'!$B$30</c:f>
              <c:strCache>
                <c:ptCount val="1"/>
                <c:pt idx="0">
                  <c:v>Total</c:v>
                </c:pt>
              </c:strCache>
            </c:strRef>
          </c:tx>
          <c:spPr>
            <a:gradFill rotWithShape="1">
              <a:gsLst>
                <a:gs pos="0">
                  <a:srgbClr val="7030A0"/>
                </a:gs>
                <a:gs pos="100000">
                  <a:srgbClr val="9999FF"/>
                </a:gs>
                <a:gs pos="74000">
                  <a:srgbClr val="873AC0"/>
                </a:gs>
              </a:gsLst>
              <a:path path="circle">
                <a:fillToRect l="50000" t="-80000" r="50000" b="180000"/>
              </a:path>
            </a:gradFill>
            <a:ln>
              <a:noFill/>
            </a:ln>
            <a:effectLst>
              <a:outerShdw blurRad="57150" dist="19050" dir="5400000" algn="ctr" rotWithShape="0">
                <a:srgbClr val="000000">
                  <a:alpha val="63000"/>
                </a:srgbClr>
              </a:outerShdw>
            </a:effectLst>
          </c:spPr>
          <c:invertIfNegative val="0"/>
          <c:dPt>
            <c:idx val="1"/>
            <c:invertIfNegative val="0"/>
            <c:bubble3D val="0"/>
            <c:spPr>
              <a:gradFill rotWithShape="1">
                <a:gsLst>
                  <a:gs pos="0">
                    <a:srgbClr val="7030A0"/>
                  </a:gs>
                  <a:gs pos="77000">
                    <a:srgbClr val="9999FF"/>
                  </a:gs>
                  <a:gs pos="0">
                    <a:srgbClr val="77DEE9"/>
                  </a:gs>
                </a:gsLst>
                <a:path path="circle">
                  <a:fillToRect l="50000" t="-80000" r="50000" b="180000"/>
                </a:path>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6F3-496C-93FD-050BBCD603C7}"/>
              </c:ext>
            </c:extLst>
          </c:dPt>
          <c:dPt>
            <c:idx val="2"/>
            <c:invertIfNegative val="0"/>
            <c:bubble3D val="0"/>
            <c:spPr>
              <a:gradFill rotWithShape="1">
                <a:gsLst>
                  <a:gs pos="0">
                    <a:srgbClr val="7030A0"/>
                  </a:gs>
                  <a:gs pos="24000">
                    <a:srgbClr val="9999FF"/>
                  </a:gs>
                  <a:gs pos="0">
                    <a:srgbClr val="56D6E4"/>
                  </a:gs>
                </a:gsLst>
                <a:path path="circle">
                  <a:fillToRect l="50000" t="-80000" r="50000" b="180000"/>
                </a:path>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D5D-4D2A-B112-0053149F72B7}"/>
              </c:ext>
            </c:extLst>
          </c:dPt>
          <c:dPt>
            <c:idx val="3"/>
            <c:invertIfNegative val="0"/>
            <c:bubble3D val="0"/>
            <c:extLst>
              <c:ext xmlns:c16="http://schemas.microsoft.com/office/drawing/2014/chart" uri="{C3380CC4-5D6E-409C-BE32-E72D297353CC}">
                <c16:uniqueId val="{00000003-E6F3-496C-93FD-050BBCD603C7}"/>
              </c:ext>
            </c:extLst>
          </c:dPt>
          <c:dPt>
            <c:idx val="4"/>
            <c:invertIfNegative val="0"/>
            <c:bubble3D val="0"/>
            <c:extLst>
              <c:ext xmlns:c16="http://schemas.microsoft.com/office/drawing/2014/chart" uri="{C3380CC4-5D6E-409C-BE32-E72D297353CC}">
                <c16:uniqueId val="{00000000-C796-4B82-9BB0-0087832088F5}"/>
              </c:ext>
            </c:extLst>
          </c:dPt>
          <c:dPt>
            <c:idx val="6"/>
            <c:invertIfNegative val="0"/>
            <c:bubble3D val="0"/>
            <c:spPr>
              <a:solidFill>
                <a:srgbClr val="96E6E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D5D-4D2A-B112-0053149F72B7}"/>
              </c:ext>
            </c:extLst>
          </c:dPt>
          <c:dPt>
            <c:idx val="7"/>
            <c:invertIfNegative val="0"/>
            <c:bubble3D val="0"/>
            <c:extLst>
              <c:ext xmlns:c16="http://schemas.microsoft.com/office/drawing/2014/chart" uri="{C3380CC4-5D6E-409C-BE32-E72D297353CC}">
                <c16:uniqueId val="{00000002-C796-4B82-9BB0-0087832088F5}"/>
              </c:ext>
            </c:extLst>
          </c:dPt>
          <c:dPt>
            <c:idx val="8"/>
            <c:invertIfNegative val="0"/>
            <c:bubble3D val="0"/>
            <c:extLst>
              <c:ext xmlns:c16="http://schemas.microsoft.com/office/drawing/2014/chart" uri="{C3380CC4-5D6E-409C-BE32-E72D297353CC}">
                <c16:uniqueId val="{00000004-C796-4B82-9BB0-0087832088F5}"/>
              </c:ext>
            </c:extLst>
          </c:dPt>
          <c:dPt>
            <c:idx val="9"/>
            <c:invertIfNegative val="0"/>
            <c:bubble3D val="0"/>
            <c:extLst>
              <c:ext xmlns:c16="http://schemas.microsoft.com/office/drawing/2014/chart" uri="{C3380CC4-5D6E-409C-BE32-E72D297353CC}">
                <c16:uniqueId val="{00000006-C796-4B82-9BB0-0087832088F5}"/>
              </c:ext>
            </c:extLst>
          </c:dPt>
          <c:cat>
            <c:strRef>
              <c:f>'Training &amp; Development Analytic'!$A$31:$A$41</c:f>
              <c:strCache>
                <c:ptCount val="10"/>
                <c:pt idx="0">
                  <c:v>BPC</c:v>
                </c:pt>
                <c:pt idx="1">
                  <c:v>EW</c:v>
                </c:pt>
                <c:pt idx="2">
                  <c:v>PYZ</c:v>
                </c:pt>
                <c:pt idx="3">
                  <c:v>PL</c:v>
                </c:pt>
                <c:pt idx="4">
                  <c:v>MSC</c:v>
                </c:pt>
                <c:pt idx="5">
                  <c:v>CCDR</c:v>
                </c:pt>
                <c:pt idx="6">
                  <c:v>NEL</c:v>
                </c:pt>
                <c:pt idx="7">
                  <c:v>TNS</c:v>
                </c:pt>
                <c:pt idx="8">
                  <c:v>WBL</c:v>
                </c:pt>
                <c:pt idx="9">
                  <c:v>SVG</c:v>
                </c:pt>
              </c:strCache>
            </c:strRef>
          </c:cat>
          <c:val>
            <c:numRef>
              <c:f>'Training &amp; Development Analytic'!$B$31:$B$41</c:f>
              <c:numCache>
                <c:formatCode>"$"#,##0</c:formatCode>
                <c:ptCount val="10"/>
                <c:pt idx="0">
                  <c:v>85818.910000000018</c:v>
                </c:pt>
                <c:pt idx="1">
                  <c:v>85850.06</c:v>
                </c:pt>
                <c:pt idx="2">
                  <c:v>86822.93</c:v>
                </c:pt>
                <c:pt idx="3">
                  <c:v>87307.03</c:v>
                </c:pt>
                <c:pt idx="4">
                  <c:v>88005.909999999945</c:v>
                </c:pt>
                <c:pt idx="5">
                  <c:v>88760.659999999974</c:v>
                </c:pt>
                <c:pt idx="6">
                  <c:v>89291.999999999985</c:v>
                </c:pt>
                <c:pt idx="7">
                  <c:v>92413.290000000023</c:v>
                </c:pt>
                <c:pt idx="8">
                  <c:v>92788.699999999939</c:v>
                </c:pt>
                <c:pt idx="9">
                  <c:v>102879.31000000001</c:v>
                </c:pt>
              </c:numCache>
            </c:numRef>
          </c:val>
          <c:extLst>
            <c:ext xmlns:c16="http://schemas.microsoft.com/office/drawing/2014/chart" uri="{C3380CC4-5D6E-409C-BE32-E72D297353CC}">
              <c16:uniqueId val="{00000007-C796-4B82-9BB0-0087832088F5}"/>
            </c:ext>
          </c:extLst>
        </c:ser>
        <c:dLbls>
          <c:showLegendKey val="0"/>
          <c:showVal val="0"/>
          <c:showCatName val="0"/>
          <c:showSerName val="0"/>
          <c:showPercent val="0"/>
          <c:showBubbleSize val="0"/>
        </c:dLbls>
        <c:gapWidth val="115"/>
        <c:overlap val="-20"/>
        <c:axId val="1315262559"/>
        <c:axId val="921011679"/>
      </c:barChart>
      <c:catAx>
        <c:axId val="13152625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21011679"/>
        <c:crosses val="autoZero"/>
        <c:auto val="1"/>
        <c:lblAlgn val="ctr"/>
        <c:lblOffset val="100"/>
        <c:noMultiLvlLbl val="0"/>
      </c:catAx>
      <c:valAx>
        <c:axId val="921011679"/>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15262559"/>
        <c:crosses val="autoZero"/>
        <c:crossBetween val="between"/>
      </c:valAx>
      <c:spPr>
        <a:noFill/>
        <a:ln>
          <a:noFill/>
        </a:ln>
        <a:effectLst>
          <a:glow rad="101600">
            <a:schemeClr val="accent1">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effectLst>
      <a:glow rad="101600">
        <a:srgbClr val="7030A0">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[Messy_HR_Dataset_Detailed.csv.xlsx]Training &amp; Development Analytic!PivotTable2</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Traning</a:t>
            </a:r>
            <a:r>
              <a:rPr lang="en-US" b="1" baseline="0"/>
              <a:t> Outcome by Training Type </a:t>
            </a:r>
            <a:endParaRPr lang="en-US"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F5F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399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F5F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CCFF"/>
          </a:soli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4F5F8"/>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399FF"/>
          </a:solidFill>
          <a:ln>
            <a:noFill/>
          </a:ln>
          <a:effectLst>
            <a:outerShdw blurRad="57150" dist="19050" dir="5400000" algn="ctr" rotWithShape="0">
              <a:srgbClr val="000000">
                <a:alpha val="63000"/>
              </a:srgbClr>
            </a:outerShdw>
          </a:effectLst>
        </c:spPr>
      </c:pivotFmt>
      <c:pivotFmt>
        <c:idx val="5"/>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F5F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399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F5F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9CCFF"/>
          </a:soli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4F5F8"/>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F5F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399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F5F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9CCFF"/>
          </a:soli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4F5F8"/>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'Training &amp; Development Analytic'!$B$17:$B$18</c:f>
              <c:strCache>
                <c:ptCount val="1"/>
                <c:pt idx="0">
                  <c:v>Completed</c:v>
                </c:pt>
              </c:strCache>
            </c:strRef>
          </c:tx>
          <c:spPr>
            <a:solidFill>
              <a:srgbClr val="0070C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F5F8"/>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'Training &amp; Development Analytic'!$A$19:$A$21</c:f>
              <c:strCache>
                <c:ptCount val="2"/>
                <c:pt idx="0">
                  <c:v>External</c:v>
                </c:pt>
                <c:pt idx="1">
                  <c:v>Internal</c:v>
                </c:pt>
              </c:strCache>
            </c:strRef>
          </c:cat>
          <c:val>
            <c:numRef>
              <c:f>'Training &amp; Development Analytic'!$B$19:$B$21</c:f>
              <c:numCache>
                <c:formatCode>0%</c:formatCode>
                <c:ptCount val="2"/>
                <c:pt idx="0">
                  <c:v>174</c:v>
                </c:pt>
                <c:pt idx="1">
                  <c:v>214</c:v>
                </c:pt>
              </c:numCache>
            </c:numRef>
          </c:val>
          <c:extLst>
            <c:ext xmlns:c16="http://schemas.microsoft.com/office/drawing/2014/chart" uri="{C3380CC4-5D6E-409C-BE32-E72D297353CC}">
              <c16:uniqueId val="{00000000-8CA5-41DD-870C-1D0612EA14AD}"/>
            </c:ext>
          </c:extLst>
        </c:ser>
        <c:ser>
          <c:idx val="1"/>
          <c:order val="1"/>
          <c:tx>
            <c:strRef>
              <c:f>'Training &amp; Development Analytic'!$C$17:$C$18</c:f>
              <c:strCache>
                <c:ptCount val="1"/>
                <c:pt idx="0">
                  <c:v>Failed</c:v>
                </c:pt>
              </c:strCache>
            </c:strRef>
          </c:tx>
          <c:spPr>
            <a:solidFill>
              <a:srgbClr val="3399FF"/>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F5F8"/>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'Training &amp; Development Analytic'!$A$19:$A$21</c:f>
              <c:strCache>
                <c:ptCount val="2"/>
                <c:pt idx="0">
                  <c:v>External</c:v>
                </c:pt>
                <c:pt idx="1">
                  <c:v>Internal</c:v>
                </c:pt>
              </c:strCache>
            </c:strRef>
          </c:cat>
          <c:val>
            <c:numRef>
              <c:f>'Training &amp; Development Analytic'!$C$19:$C$21</c:f>
              <c:numCache>
                <c:formatCode>0%</c:formatCode>
                <c:ptCount val="2"/>
                <c:pt idx="0">
                  <c:v>216</c:v>
                </c:pt>
                <c:pt idx="1">
                  <c:v>191</c:v>
                </c:pt>
              </c:numCache>
            </c:numRef>
          </c:val>
          <c:extLst>
            <c:ext xmlns:c16="http://schemas.microsoft.com/office/drawing/2014/chart" uri="{C3380CC4-5D6E-409C-BE32-E72D297353CC}">
              <c16:uniqueId val="{00000000-133D-4126-A16D-17CB744D76E9}"/>
            </c:ext>
          </c:extLst>
        </c:ser>
        <c:ser>
          <c:idx val="2"/>
          <c:order val="2"/>
          <c:tx>
            <c:strRef>
              <c:f>'Training &amp; Development Analytic'!$D$17:$D$18</c:f>
              <c:strCache>
                <c:ptCount val="1"/>
                <c:pt idx="0">
                  <c:v>Incomplete</c:v>
                </c:pt>
              </c:strCache>
            </c:strRef>
          </c:tx>
          <c:spPr>
            <a:solidFill>
              <a:srgbClr val="99CCFF"/>
            </a:solidFill>
            <a:ln>
              <a:noFill/>
            </a:ln>
            <a:effectLst>
              <a:outerShdw blurRad="57150" dist="19050" dir="5400000" algn="ctr" rotWithShape="0">
                <a:srgbClr val="000000">
                  <a:alpha val="63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'Training &amp; Development Analytic'!$A$19:$A$21</c:f>
              <c:strCache>
                <c:ptCount val="2"/>
                <c:pt idx="0">
                  <c:v>External</c:v>
                </c:pt>
                <c:pt idx="1">
                  <c:v>Internal</c:v>
                </c:pt>
              </c:strCache>
            </c:strRef>
          </c:cat>
          <c:val>
            <c:numRef>
              <c:f>'Training &amp; Development Analytic'!$D$19:$D$21</c:f>
              <c:numCache>
                <c:formatCode>0%</c:formatCode>
                <c:ptCount val="2"/>
                <c:pt idx="0">
                  <c:v>213</c:v>
                </c:pt>
                <c:pt idx="1">
                  <c:v>215</c:v>
                </c:pt>
              </c:numCache>
            </c:numRef>
          </c:val>
          <c:extLst>
            <c:ext xmlns:c16="http://schemas.microsoft.com/office/drawing/2014/chart" uri="{C3380CC4-5D6E-409C-BE32-E72D297353CC}">
              <c16:uniqueId val="{00000001-133D-4126-A16D-17CB744D76E9}"/>
            </c:ext>
          </c:extLst>
        </c:ser>
        <c:ser>
          <c:idx val="3"/>
          <c:order val="3"/>
          <c:tx>
            <c:strRef>
              <c:f>'Training &amp; Development Analytic'!$E$17:$E$18</c:f>
              <c:strCache>
                <c:ptCount val="1"/>
                <c:pt idx="0">
                  <c:v>Passed</c:v>
                </c:pt>
              </c:strCache>
            </c:strRef>
          </c:tx>
          <c:spPr>
            <a:solidFill>
              <a:srgbClr val="D4F5F8"/>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'Training &amp; Development Analytic'!$A$19:$A$21</c:f>
              <c:strCache>
                <c:ptCount val="2"/>
                <c:pt idx="0">
                  <c:v>External</c:v>
                </c:pt>
                <c:pt idx="1">
                  <c:v>Internal</c:v>
                </c:pt>
              </c:strCache>
            </c:strRef>
          </c:cat>
          <c:val>
            <c:numRef>
              <c:f>'Training &amp; Development Analytic'!$E$19:$E$21</c:f>
              <c:numCache>
                <c:formatCode>0%</c:formatCode>
                <c:ptCount val="2"/>
                <c:pt idx="0">
                  <c:v>194</c:v>
                </c:pt>
                <c:pt idx="1">
                  <c:v>189</c:v>
                </c:pt>
              </c:numCache>
            </c:numRef>
          </c:val>
          <c:extLst>
            <c:ext xmlns:c16="http://schemas.microsoft.com/office/drawing/2014/chart" uri="{C3380CC4-5D6E-409C-BE32-E72D297353CC}">
              <c16:uniqueId val="{00000002-133D-4126-A16D-17CB744D76E9}"/>
            </c:ext>
          </c:extLst>
        </c:ser>
        <c:dLbls>
          <c:dLblPos val="ctr"/>
          <c:showLegendKey val="0"/>
          <c:showVal val="1"/>
          <c:showCatName val="0"/>
          <c:showSerName val="0"/>
          <c:showPercent val="0"/>
          <c:showBubbleSize val="0"/>
        </c:dLbls>
        <c:gapWidth val="150"/>
        <c:overlap val="100"/>
        <c:axId val="4781808"/>
        <c:axId val="1652408896"/>
      </c:barChart>
      <c:catAx>
        <c:axId val="4781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652408896"/>
        <c:crosses val="autoZero"/>
        <c:auto val="1"/>
        <c:lblAlgn val="ctr"/>
        <c:lblOffset val="100"/>
        <c:noMultiLvlLbl val="0"/>
      </c:catAx>
      <c:valAx>
        <c:axId val="16524088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781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a:gradFill>
        <a:gsLst>
          <a:gs pos="0">
            <a:schemeClr val="accent1">
              <a:lumMod val="5000"/>
              <a:lumOff val="95000"/>
            </a:schemeClr>
          </a:gs>
          <a:gs pos="36000">
            <a:schemeClr val="accent1">
              <a:lumMod val="45000"/>
              <a:lumOff val="55000"/>
            </a:schemeClr>
          </a:gs>
          <a:gs pos="0">
            <a:srgbClr val="D4F5F8"/>
          </a:gs>
          <a:gs pos="100000">
            <a:srgbClr val="D4F5F8"/>
          </a:gs>
        </a:gsLst>
        <a:lin ang="5400000" scaled="1"/>
      </a:gradFill>
    </a:ln>
    <a:effectLst>
      <a:glow rad="101600">
        <a:srgbClr val="7030A0">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[Messy_HR_Dataset_Detailed.csv.xlsx]Performance &amp; Employee Engageme!PivotTable7</c:name>
    <c:fmtId val="1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Avg</a:t>
            </a:r>
            <a:r>
              <a:rPr lang="en-US" b="1" baseline="0">
                <a:solidFill>
                  <a:schemeClr val="bg1"/>
                </a:solidFill>
              </a:rPr>
              <a:t> Satisfaction Score vs Engagement Score by Performance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13000">
                <a:srgbClr val="96E6EE"/>
              </a:gs>
              <a:gs pos="3000">
                <a:srgbClr val="D4F5F8"/>
              </a:gs>
              <a:gs pos="100000">
                <a:srgbClr val="96E6EE"/>
              </a:gs>
              <a:gs pos="100000">
                <a:srgbClr val="56D6E4"/>
              </a:gs>
              <a:gs pos="100000">
                <a:srgbClr val="B84FFF"/>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61000">
                <a:srgbClr val="9900FF"/>
              </a:gs>
              <a:gs pos="0">
                <a:srgbClr val="9900FF"/>
              </a:gs>
              <a:gs pos="100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3000">
                <a:srgbClr val="96E6EE"/>
              </a:gs>
              <a:gs pos="3000">
                <a:srgbClr val="D4F5F8"/>
              </a:gs>
              <a:gs pos="100000">
                <a:srgbClr val="96E6EE"/>
              </a:gs>
              <a:gs pos="100000">
                <a:srgbClr val="56D6E4"/>
              </a:gs>
              <a:gs pos="100000">
                <a:srgbClr val="B84FFF"/>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61000">
                <a:srgbClr val="9900FF"/>
              </a:gs>
              <a:gs pos="0">
                <a:srgbClr val="9900FF"/>
              </a:gs>
              <a:gs pos="100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3000">
                <a:srgbClr val="96E6EE"/>
              </a:gs>
              <a:gs pos="3000">
                <a:srgbClr val="D4F5F8"/>
              </a:gs>
              <a:gs pos="100000">
                <a:srgbClr val="96E6EE"/>
              </a:gs>
              <a:gs pos="100000">
                <a:srgbClr val="56D6E4"/>
              </a:gs>
              <a:gs pos="100000">
                <a:srgbClr val="B84FFF"/>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61000">
                <a:srgbClr val="9900FF"/>
              </a:gs>
              <a:gs pos="0">
                <a:srgbClr val="9900FF"/>
              </a:gs>
              <a:gs pos="100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&amp; Employee Engageme'!$B$3</c:f>
              <c:strCache>
                <c:ptCount val="1"/>
                <c:pt idx="0">
                  <c:v>Average of Satisfaction Score</c:v>
                </c:pt>
              </c:strCache>
            </c:strRef>
          </c:tx>
          <c:spPr>
            <a:gradFill>
              <a:gsLst>
                <a:gs pos="13000">
                  <a:srgbClr val="96E6EE"/>
                </a:gs>
                <a:gs pos="3000">
                  <a:srgbClr val="D4F5F8"/>
                </a:gs>
                <a:gs pos="100000">
                  <a:srgbClr val="96E6EE"/>
                </a:gs>
                <a:gs pos="100000">
                  <a:srgbClr val="56D6E4"/>
                </a:gs>
                <a:gs pos="100000">
                  <a:srgbClr val="B84FFF"/>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&amp; Employee Engageme'!$A$4:$A$8</c:f>
              <c:strCache>
                <c:ptCount val="4"/>
                <c:pt idx="0">
                  <c:v>Exceeds</c:v>
                </c:pt>
                <c:pt idx="1">
                  <c:v>Fully Meets</c:v>
                </c:pt>
                <c:pt idx="2">
                  <c:v>Needs Improvement</c:v>
                </c:pt>
                <c:pt idx="3">
                  <c:v>PIP</c:v>
                </c:pt>
              </c:strCache>
            </c:strRef>
          </c:cat>
          <c:val>
            <c:numRef>
              <c:f>'Performance &amp; Employee Engageme'!$B$4:$B$8</c:f>
              <c:numCache>
                <c:formatCode>0.00</c:formatCode>
                <c:ptCount val="4"/>
                <c:pt idx="0">
                  <c:v>2.7720207253886011</c:v>
                </c:pt>
                <c:pt idx="1">
                  <c:v>3.0694006309148265</c:v>
                </c:pt>
                <c:pt idx="2">
                  <c:v>3.0106382978723403</c:v>
                </c:pt>
                <c:pt idx="3">
                  <c:v>2.784313725490196</c:v>
                </c:pt>
              </c:numCache>
            </c:numRef>
          </c:val>
          <c:extLst>
            <c:ext xmlns:c16="http://schemas.microsoft.com/office/drawing/2014/chart" uri="{C3380CC4-5D6E-409C-BE32-E72D297353CC}">
              <c16:uniqueId val="{00000000-71EF-4424-B54A-ED4DA7A494E7}"/>
            </c:ext>
          </c:extLst>
        </c:ser>
        <c:ser>
          <c:idx val="1"/>
          <c:order val="1"/>
          <c:tx>
            <c:strRef>
              <c:f>'Performance &amp; Employee Engageme'!$C$3</c:f>
              <c:strCache>
                <c:ptCount val="1"/>
                <c:pt idx="0">
                  <c:v>Average of Engagement Score</c:v>
                </c:pt>
              </c:strCache>
            </c:strRef>
          </c:tx>
          <c:spPr>
            <a:gradFill>
              <a:gsLst>
                <a:gs pos="61000">
                  <a:srgbClr val="9900FF"/>
                </a:gs>
                <a:gs pos="0">
                  <a:srgbClr val="9900FF"/>
                </a:gs>
                <a:gs pos="100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&amp; Employee Engageme'!$A$4:$A$8</c:f>
              <c:strCache>
                <c:ptCount val="4"/>
                <c:pt idx="0">
                  <c:v>Exceeds</c:v>
                </c:pt>
                <c:pt idx="1">
                  <c:v>Fully Meets</c:v>
                </c:pt>
                <c:pt idx="2">
                  <c:v>Needs Improvement</c:v>
                </c:pt>
                <c:pt idx="3">
                  <c:v>PIP</c:v>
                </c:pt>
              </c:strCache>
            </c:strRef>
          </c:cat>
          <c:val>
            <c:numRef>
              <c:f>'Performance &amp; Employee Engageme'!$C$4:$C$8</c:f>
              <c:numCache>
                <c:formatCode>0.0</c:formatCode>
                <c:ptCount val="4"/>
                <c:pt idx="0">
                  <c:v>2.8134715025906734</c:v>
                </c:pt>
                <c:pt idx="1">
                  <c:v>2.9684542586750791</c:v>
                </c:pt>
                <c:pt idx="2">
                  <c:v>2.9361702127659575</c:v>
                </c:pt>
                <c:pt idx="3">
                  <c:v>2.7254901960784315</c:v>
                </c:pt>
              </c:numCache>
            </c:numRef>
          </c:val>
          <c:extLst>
            <c:ext xmlns:c16="http://schemas.microsoft.com/office/drawing/2014/chart" uri="{C3380CC4-5D6E-409C-BE32-E72D297353CC}">
              <c16:uniqueId val="{00000001-71EF-4424-B54A-ED4DA7A494E7}"/>
            </c:ext>
          </c:extLst>
        </c:ser>
        <c:dLbls>
          <c:dLblPos val="outEnd"/>
          <c:showLegendKey val="0"/>
          <c:showVal val="1"/>
          <c:showCatName val="0"/>
          <c:showSerName val="0"/>
          <c:showPercent val="0"/>
          <c:showBubbleSize val="0"/>
        </c:dLbls>
        <c:gapWidth val="219"/>
        <c:overlap val="-27"/>
        <c:axId val="508426128"/>
        <c:axId val="577837248"/>
      </c:barChart>
      <c:catAx>
        <c:axId val="50842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77837248"/>
        <c:crosses val="autoZero"/>
        <c:auto val="1"/>
        <c:lblAlgn val="ctr"/>
        <c:lblOffset val="100"/>
        <c:noMultiLvlLbl val="0"/>
      </c:catAx>
      <c:valAx>
        <c:axId val="5778372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842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w="9525" cap="flat" cmpd="sng" algn="ctr">
      <a:gradFill>
        <a:gsLst>
          <a:gs pos="0">
            <a:schemeClr val="accent1">
              <a:lumMod val="5000"/>
              <a:lumOff val="95000"/>
            </a:schemeClr>
          </a:gs>
          <a:gs pos="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01600">
        <a:srgbClr val="9900FF">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[Messy_HR_Dataset_Detailed.csv.xlsx]Performance &amp; Employee Engageme!PivotTable8</c:name>
    <c:fmtId val="1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Satisfaction Rating by Pay Zone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0">
                <a:srgbClr val="B84FFF"/>
              </a:gs>
              <a:gs pos="35000">
                <a:srgbClr val="D89FFF"/>
              </a:gs>
              <a:gs pos="100000">
                <a:srgbClr val="873AC0"/>
              </a:gs>
            </a:gsLst>
            <a:path path="circle">
              <a:fillToRect l="50000" t="-80000" r="50000" b="18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56000">
                <a:srgbClr val="96E6EE"/>
              </a:gs>
              <a:gs pos="87000">
                <a:srgbClr val="96E6EE"/>
              </a:gs>
              <a:gs pos="100000">
                <a:srgbClr val="20B6C6"/>
              </a:gs>
            </a:gsLst>
            <a:path path="circle">
              <a:fillToRect l="50000" t="-80000" r="50000" b="180000"/>
            </a:path>
          </a:gradFill>
          <a:ln>
            <a:noFill/>
          </a:ln>
          <a:effectLst/>
        </c:spPr>
      </c:pivotFmt>
      <c:pivotFmt>
        <c:idx val="2"/>
        <c:spPr>
          <a:gradFill>
            <a:gsLst>
              <a:gs pos="0">
                <a:srgbClr val="B84FFF"/>
              </a:gs>
              <a:gs pos="35000">
                <a:srgbClr val="D89FFF"/>
              </a:gs>
              <a:gs pos="100000">
                <a:srgbClr val="873AC0"/>
              </a:gs>
            </a:gsLst>
            <a:path path="circle">
              <a:fillToRect l="50000" t="-80000" r="50000" b="18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56000">
                <a:srgbClr val="96E6EE"/>
              </a:gs>
              <a:gs pos="87000">
                <a:srgbClr val="96E6EE"/>
              </a:gs>
              <a:gs pos="100000">
                <a:srgbClr val="20B6C6"/>
              </a:gs>
            </a:gsLst>
            <a:path path="circle">
              <a:fillToRect l="50000" t="-80000" r="50000" b="180000"/>
            </a:path>
          </a:gradFill>
          <a:ln>
            <a:noFill/>
          </a:ln>
          <a:effectLst/>
        </c:spPr>
      </c:pivotFmt>
      <c:pivotFmt>
        <c:idx val="4"/>
        <c:spPr>
          <a:gradFill>
            <a:gsLst>
              <a:gs pos="0">
                <a:srgbClr val="B84FFF"/>
              </a:gs>
              <a:gs pos="35000">
                <a:srgbClr val="D89FFF"/>
              </a:gs>
              <a:gs pos="100000">
                <a:srgbClr val="873AC0"/>
              </a:gs>
            </a:gsLst>
            <a:path path="circle">
              <a:fillToRect l="50000" t="-80000" r="50000" b="18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56000">
                <a:srgbClr val="96E6EE"/>
              </a:gs>
              <a:gs pos="87000">
                <a:srgbClr val="96E6EE"/>
              </a:gs>
              <a:gs pos="100000">
                <a:srgbClr val="20B6C6"/>
              </a:gs>
            </a:gsLst>
            <a:path path="circle">
              <a:fillToRect l="50000" t="-80000" r="50000" b="180000"/>
            </a:path>
          </a:gradFill>
          <a:ln>
            <a:noFill/>
          </a:ln>
          <a:effectLst/>
        </c:spPr>
      </c:pivotFmt>
      <c:pivotFmt>
        <c:idx val="6"/>
        <c:spPr>
          <a:gradFill>
            <a:gsLst>
              <a:gs pos="0">
                <a:srgbClr val="B84FFF"/>
              </a:gs>
              <a:gs pos="35000">
                <a:srgbClr val="D89FFF"/>
              </a:gs>
              <a:gs pos="100000">
                <a:srgbClr val="873AC0"/>
              </a:gs>
            </a:gsLst>
            <a:path path="circle">
              <a:fillToRect l="50000" t="-80000" r="50000" b="18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56000">
                <a:srgbClr val="96E6EE"/>
              </a:gs>
              <a:gs pos="87000">
                <a:srgbClr val="96E6EE"/>
              </a:gs>
              <a:gs pos="100000">
                <a:srgbClr val="20B6C6"/>
              </a:gs>
            </a:gsLst>
            <a:path path="circle">
              <a:fillToRect l="50000" t="-80000" r="50000" b="180000"/>
            </a:path>
          </a:gradFill>
          <a:ln>
            <a:noFill/>
          </a:ln>
          <a:effectLst/>
        </c:spPr>
      </c:pivotFmt>
      <c:pivotFmt>
        <c:idx val="8"/>
        <c:spPr>
          <a:gradFill>
            <a:gsLst>
              <a:gs pos="0">
                <a:srgbClr val="B84FFF"/>
              </a:gs>
              <a:gs pos="35000">
                <a:srgbClr val="D89FFF"/>
              </a:gs>
              <a:gs pos="100000">
                <a:srgbClr val="873AC0"/>
              </a:gs>
            </a:gsLst>
            <a:path path="circle">
              <a:fillToRect l="50000" t="-80000" r="50000" b="18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56000">
                <a:srgbClr val="96E6EE"/>
              </a:gs>
              <a:gs pos="87000">
                <a:srgbClr val="96E6EE"/>
              </a:gs>
              <a:gs pos="100000">
                <a:srgbClr val="20B6C6"/>
              </a:gs>
            </a:gsLst>
            <a:path path="circle">
              <a:fillToRect l="50000" t="-80000" r="50000" b="180000"/>
            </a:path>
          </a:gradFill>
          <a:ln>
            <a:noFill/>
          </a:ln>
          <a:effectLst/>
        </c:spPr>
      </c:pivotFmt>
    </c:pivotFmts>
    <c:plotArea>
      <c:layout/>
      <c:barChart>
        <c:barDir val="col"/>
        <c:grouping val="clustered"/>
        <c:varyColors val="0"/>
        <c:ser>
          <c:idx val="0"/>
          <c:order val="0"/>
          <c:tx>
            <c:strRef>
              <c:f>'Performance &amp; Employee Engageme'!$B$14</c:f>
              <c:strCache>
                <c:ptCount val="1"/>
                <c:pt idx="0">
                  <c:v>Total</c:v>
                </c:pt>
              </c:strCache>
            </c:strRef>
          </c:tx>
          <c:spPr>
            <a:gradFill>
              <a:gsLst>
                <a:gs pos="0">
                  <a:srgbClr val="B84FFF"/>
                </a:gs>
                <a:gs pos="35000">
                  <a:srgbClr val="D89FFF"/>
                </a:gs>
                <a:gs pos="100000">
                  <a:srgbClr val="873AC0"/>
                </a:gs>
              </a:gsLst>
              <a:path path="circle">
                <a:fillToRect l="50000" t="-80000" r="50000" b="180000"/>
              </a:path>
            </a:gradFill>
            <a:ln>
              <a:noFill/>
            </a:ln>
            <a:effectLst/>
          </c:spPr>
          <c:invertIfNegative val="0"/>
          <c:dPt>
            <c:idx val="1"/>
            <c:invertIfNegative val="0"/>
            <c:bubble3D val="0"/>
            <c:spPr>
              <a:gradFill>
                <a:gsLst>
                  <a:gs pos="56000">
                    <a:srgbClr val="96E6EE"/>
                  </a:gs>
                  <a:gs pos="87000">
                    <a:srgbClr val="96E6EE"/>
                  </a:gs>
                  <a:gs pos="100000">
                    <a:srgbClr val="20B6C6"/>
                  </a:gs>
                </a:gsLst>
                <a:path path="circle">
                  <a:fillToRect l="50000" t="-80000" r="50000" b="180000"/>
                </a:path>
              </a:gradFill>
              <a:ln>
                <a:noFill/>
              </a:ln>
              <a:effectLst/>
            </c:spPr>
            <c:extLst>
              <c:ext xmlns:c16="http://schemas.microsoft.com/office/drawing/2014/chart" uri="{C3380CC4-5D6E-409C-BE32-E72D297353CC}">
                <c16:uniqueId val="{00000001-22C8-4F87-9B77-6D637846B0E2}"/>
              </c:ext>
            </c:extLst>
          </c:dPt>
          <c:cat>
            <c:strRef>
              <c:f>'Performance &amp; Employee Engageme'!$A$15:$A$18</c:f>
              <c:strCache>
                <c:ptCount val="3"/>
                <c:pt idx="0">
                  <c:v>Zone A</c:v>
                </c:pt>
                <c:pt idx="1">
                  <c:v>Zone B</c:v>
                </c:pt>
                <c:pt idx="2">
                  <c:v>Zone C</c:v>
                </c:pt>
              </c:strCache>
            </c:strRef>
          </c:cat>
          <c:val>
            <c:numRef>
              <c:f>'Performance &amp; Employee Engageme'!$B$15:$B$18</c:f>
              <c:numCache>
                <c:formatCode>0.0</c:formatCode>
                <c:ptCount val="3"/>
                <c:pt idx="0">
                  <c:v>2.967741935483871</c:v>
                </c:pt>
                <c:pt idx="1">
                  <c:v>3.0833333333333335</c:v>
                </c:pt>
                <c:pt idx="2">
                  <c:v>3.0137795275590551</c:v>
                </c:pt>
              </c:numCache>
            </c:numRef>
          </c:val>
          <c:extLst>
            <c:ext xmlns:c16="http://schemas.microsoft.com/office/drawing/2014/chart" uri="{C3380CC4-5D6E-409C-BE32-E72D297353CC}">
              <c16:uniqueId val="{00000002-22C8-4F87-9B77-6D637846B0E2}"/>
            </c:ext>
          </c:extLst>
        </c:ser>
        <c:dLbls>
          <c:showLegendKey val="0"/>
          <c:showVal val="0"/>
          <c:showCatName val="0"/>
          <c:showSerName val="0"/>
          <c:showPercent val="0"/>
          <c:showBubbleSize val="0"/>
        </c:dLbls>
        <c:gapWidth val="219"/>
        <c:overlap val="-27"/>
        <c:axId val="1004335104"/>
        <c:axId val="966554656"/>
      </c:barChart>
      <c:catAx>
        <c:axId val="100433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6554656"/>
        <c:crosses val="autoZero"/>
        <c:auto val="1"/>
        <c:lblAlgn val="ctr"/>
        <c:lblOffset val="100"/>
        <c:noMultiLvlLbl val="0"/>
      </c:catAx>
      <c:valAx>
        <c:axId val="96655465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0433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w="9525" cap="flat" cmpd="sng" algn="ctr">
      <a:gradFill>
        <a:gsLst>
          <a:gs pos="0">
            <a:schemeClr val="accent1">
              <a:lumMod val="5000"/>
              <a:lumOff val="95000"/>
            </a:schemeClr>
          </a:gs>
          <a:gs pos="7400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round/>
    </a:ln>
    <a:effectLst>
      <a:glow rad="101600">
        <a:srgbClr val="9900FF">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[Messy_HR_Dataset_Detailed.csv.xlsx]1. Retention &amp; Workforce Moveme!PivotTable2</c:name>
    <c:fmtId val="1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Gender Diversity by Job Function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0">
                <a:srgbClr val="7030A0"/>
              </a:gs>
              <a:gs pos="90000">
                <a:srgbClr val="B84FFF"/>
              </a:gs>
            </a:gsLst>
            <a:path path="circle">
              <a:fillToRect l="50000" t="-80000" r="50000" b="180000"/>
            </a:path>
          </a:gradFill>
          <a:ln>
            <a:solidFill>
              <a:srgbClr val="9900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2000">
                <a:srgbClr val="96E6EE"/>
              </a:gs>
              <a:gs pos="5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rgbClr val="96E6E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20C3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7030A0"/>
              </a:gs>
              <a:gs pos="90000">
                <a:srgbClr val="B84FFF"/>
              </a:gs>
            </a:gsLst>
            <a:path path="circle">
              <a:fillToRect l="50000" t="-80000" r="50000" b="180000"/>
            </a:path>
          </a:gradFill>
          <a:ln>
            <a:solidFill>
              <a:srgbClr val="9900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2000">
                <a:srgbClr val="96E6EE"/>
              </a:gs>
              <a:gs pos="5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rgbClr val="96E6E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20C3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7030A0"/>
              </a:gs>
              <a:gs pos="90000">
                <a:srgbClr val="B84FFF"/>
              </a:gs>
            </a:gsLst>
            <a:path path="circle">
              <a:fillToRect l="50000" t="-80000" r="50000" b="180000"/>
            </a:path>
          </a:gradFill>
          <a:ln>
            <a:solidFill>
              <a:srgbClr val="9900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2000">
                <a:srgbClr val="96E6EE"/>
              </a:gs>
              <a:gs pos="5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rgbClr val="96E6E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20C3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7030A0"/>
              </a:gs>
              <a:gs pos="90000">
                <a:srgbClr val="B84FFF"/>
              </a:gs>
            </a:gsLst>
            <a:path path="circle">
              <a:fillToRect l="50000" t="-80000" r="50000" b="180000"/>
            </a:path>
          </a:gradFill>
          <a:ln>
            <a:solidFill>
              <a:srgbClr val="9900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2000">
                <a:srgbClr val="96E6EE"/>
              </a:gs>
              <a:gs pos="5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rgbClr val="96E6E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20C3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7030A0"/>
              </a:gs>
              <a:gs pos="90000">
                <a:srgbClr val="B84FFF"/>
              </a:gs>
            </a:gsLst>
            <a:path path="circle">
              <a:fillToRect l="50000" t="-80000" r="50000" b="180000"/>
            </a:path>
          </a:gradFill>
          <a:ln>
            <a:solidFill>
              <a:srgbClr val="9900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2000">
                <a:srgbClr val="96E6EE"/>
              </a:gs>
              <a:gs pos="5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rgbClr val="96E6E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20C3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'1. Retention &amp; Workforce Moveme'!$B$33:$B$34</c:f>
              <c:strCache>
                <c:ptCount val="1"/>
                <c:pt idx="0">
                  <c:v>Female</c:v>
                </c:pt>
              </c:strCache>
            </c:strRef>
          </c:tx>
          <c:spPr>
            <a:gradFill>
              <a:gsLst>
                <a:gs pos="0">
                  <a:srgbClr val="7030A0"/>
                </a:gs>
                <a:gs pos="90000">
                  <a:srgbClr val="B84FFF"/>
                </a:gs>
              </a:gsLst>
              <a:path path="circle">
                <a:fillToRect l="50000" t="-80000" r="50000" b="180000"/>
              </a:path>
            </a:gradFill>
            <a:ln>
              <a:solidFill>
                <a:srgbClr val="9900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Retention &amp; Workforce Moveme'!$A$35:$A$41</c:f>
              <c:strCache>
                <c:ptCount val="6"/>
                <c:pt idx="0">
                  <c:v>Admin Offices</c:v>
                </c:pt>
                <c:pt idx="1">
                  <c:v>Executive Office</c:v>
                </c:pt>
                <c:pt idx="2">
                  <c:v>IT/IS</c:v>
                </c:pt>
                <c:pt idx="3">
                  <c:v>Production       </c:v>
                </c:pt>
                <c:pt idx="4">
                  <c:v>Sales</c:v>
                </c:pt>
                <c:pt idx="5">
                  <c:v>Software Engineering</c:v>
                </c:pt>
              </c:strCache>
            </c:strRef>
          </c:cat>
          <c:val>
            <c:numRef>
              <c:f>'1. Retention &amp; Workforce Moveme'!$B$35:$B$41</c:f>
              <c:numCache>
                <c:formatCode>0</c:formatCode>
                <c:ptCount val="6"/>
                <c:pt idx="0">
                  <c:v>30</c:v>
                </c:pt>
                <c:pt idx="1">
                  <c:v>1</c:v>
                </c:pt>
                <c:pt idx="2">
                  <c:v>115</c:v>
                </c:pt>
                <c:pt idx="3">
                  <c:v>673</c:v>
                </c:pt>
                <c:pt idx="4">
                  <c:v>58</c:v>
                </c:pt>
                <c:pt idx="5">
                  <c:v>31</c:v>
                </c:pt>
              </c:numCache>
            </c:numRef>
          </c:val>
          <c:extLst>
            <c:ext xmlns:c16="http://schemas.microsoft.com/office/drawing/2014/chart" uri="{C3380CC4-5D6E-409C-BE32-E72D297353CC}">
              <c16:uniqueId val="{00000000-5732-4BCB-AD5A-D88C676CF53F}"/>
            </c:ext>
          </c:extLst>
        </c:ser>
        <c:ser>
          <c:idx val="1"/>
          <c:order val="1"/>
          <c:tx>
            <c:strRef>
              <c:f>'1. Retention &amp; Workforce Moveme'!$C$33:$C$34</c:f>
              <c:strCache>
                <c:ptCount val="1"/>
                <c:pt idx="0">
                  <c:v>Male</c:v>
                </c:pt>
              </c:strCache>
            </c:strRef>
          </c:tx>
          <c:spPr>
            <a:gradFill>
              <a:gsLst>
                <a:gs pos="12000">
                  <a:srgbClr val="96E6EE"/>
                </a:gs>
                <a:gs pos="5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rgbClr val="96E6E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20C36"/>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Retention &amp; Workforce Moveme'!$A$35:$A$41</c:f>
              <c:strCache>
                <c:ptCount val="6"/>
                <c:pt idx="0">
                  <c:v>Admin Offices</c:v>
                </c:pt>
                <c:pt idx="1">
                  <c:v>Executive Office</c:v>
                </c:pt>
                <c:pt idx="2">
                  <c:v>IT/IS</c:v>
                </c:pt>
                <c:pt idx="3">
                  <c:v>Production       </c:v>
                </c:pt>
                <c:pt idx="4">
                  <c:v>Sales</c:v>
                </c:pt>
                <c:pt idx="5">
                  <c:v>Software Engineering</c:v>
                </c:pt>
              </c:strCache>
            </c:strRef>
          </c:cat>
          <c:val>
            <c:numRef>
              <c:f>'1. Retention &amp; Workforce Moveme'!$C$35:$C$41</c:f>
              <c:numCache>
                <c:formatCode>0</c:formatCode>
                <c:ptCount val="6"/>
                <c:pt idx="0">
                  <c:v>21</c:v>
                </c:pt>
                <c:pt idx="1">
                  <c:v>19</c:v>
                </c:pt>
                <c:pt idx="2">
                  <c:v>126</c:v>
                </c:pt>
                <c:pt idx="3">
                  <c:v>381</c:v>
                </c:pt>
                <c:pt idx="4">
                  <c:v>113</c:v>
                </c:pt>
                <c:pt idx="5">
                  <c:v>38</c:v>
                </c:pt>
              </c:numCache>
            </c:numRef>
          </c:val>
          <c:extLst>
            <c:ext xmlns:c16="http://schemas.microsoft.com/office/drawing/2014/chart" uri="{C3380CC4-5D6E-409C-BE32-E72D297353CC}">
              <c16:uniqueId val="{00000000-D3DA-4BC9-ABAC-12D212ECA216}"/>
            </c:ext>
          </c:extLst>
        </c:ser>
        <c:dLbls>
          <c:dLblPos val="ctr"/>
          <c:showLegendKey val="0"/>
          <c:showVal val="1"/>
          <c:showCatName val="0"/>
          <c:showSerName val="0"/>
          <c:showPercent val="0"/>
          <c:showBubbleSize val="0"/>
        </c:dLbls>
        <c:gapWidth val="150"/>
        <c:overlap val="100"/>
        <c:axId val="983596704"/>
        <c:axId val="495283808"/>
      </c:barChart>
      <c:catAx>
        <c:axId val="98359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95283808"/>
        <c:crosses val="autoZero"/>
        <c:auto val="1"/>
        <c:lblAlgn val="ctr"/>
        <c:lblOffset val="100"/>
        <c:noMultiLvlLbl val="0"/>
      </c:catAx>
      <c:valAx>
        <c:axId val="4952838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3596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w="9525" cap="flat" cmpd="sng" algn="ctr">
      <a:gradFill>
        <a:gsLst>
          <a:gs pos="7000">
            <a:schemeClr val="accent1">
              <a:lumMod val="5000"/>
              <a:lumOff val="95000"/>
            </a:schemeClr>
          </a:gs>
          <a:gs pos="74000">
            <a:schemeClr val="accent1">
              <a:lumMod val="45000"/>
              <a:lumOff val="55000"/>
            </a:schemeClr>
          </a:gs>
          <a:gs pos="73000">
            <a:schemeClr val="accent1">
              <a:lumMod val="45000"/>
              <a:lumOff val="55000"/>
            </a:schemeClr>
          </a:gs>
          <a:gs pos="100000">
            <a:schemeClr val="accent1">
              <a:lumMod val="30000"/>
              <a:lumOff val="70000"/>
            </a:schemeClr>
          </a:gs>
        </a:gsLst>
        <a:lin ang="5400000" scaled="1"/>
      </a:gradFill>
      <a:round/>
    </a:ln>
    <a:effectLst>
      <a:glow rad="101600">
        <a:srgbClr val="9900FF">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[Messy_HR_Dataset_Detailed.csv.xlsx]1. Retention &amp; Workforce Moveme!PivotTable1</c:name>
    <c:fmtId val="1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t>Employee Distribution by Employment Type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0">
                <a:schemeClr val="accent1">
                  <a:lumMod val="5000"/>
                  <a:lumOff val="95000"/>
                </a:schemeClr>
              </a:gs>
              <a:gs pos="29000">
                <a:srgbClr val="D89FFF"/>
              </a:gs>
              <a:gs pos="0">
                <a:srgbClr val="B84FFF"/>
              </a:gs>
              <a:gs pos="100000">
                <a:srgbClr val="873AC0"/>
              </a:gs>
            </a:gsLst>
            <a:lin ang="5400000" scaled="1"/>
          </a:gradFill>
          <a:ln>
            <a:gradFill>
              <a:gsLst>
                <a:gs pos="0">
                  <a:schemeClr val="accent1">
                    <a:lumMod val="5000"/>
                    <a:lumOff val="95000"/>
                  </a:schemeClr>
                </a:gs>
                <a:gs pos="94000">
                  <a:srgbClr val="873AC0"/>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29000">
                <a:srgbClr val="D89FFF"/>
              </a:gs>
              <a:gs pos="0">
                <a:srgbClr val="B84FFF"/>
              </a:gs>
              <a:gs pos="100000">
                <a:srgbClr val="873AC0"/>
              </a:gs>
            </a:gsLst>
            <a:lin ang="5400000" scaled="1"/>
          </a:gradFill>
          <a:ln>
            <a:gradFill>
              <a:gsLst>
                <a:gs pos="0">
                  <a:schemeClr val="accent1">
                    <a:lumMod val="5000"/>
                    <a:lumOff val="95000"/>
                  </a:schemeClr>
                </a:gs>
                <a:gs pos="94000">
                  <a:srgbClr val="873AC0"/>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29000">
                <a:srgbClr val="D89FFF"/>
              </a:gs>
              <a:gs pos="0">
                <a:srgbClr val="B84FFF"/>
              </a:gs>
              <a:gs pos="100000">
                <a:srgbClr val="873AC0"/>
              </a:gs>
            </a:gsLst>
            <a:lin ang="5400000" scaled="1"/>
          </a:gradFill>
          <a:ln>
            <a:gradFill>
              <a:gsLst>
                <a:gs pos="0">
                  <a:schemeClr val="accent1">
                    <a:lumMod val="5000"/>
                    <a:lumOff val="95000"/>
                  </a:schemeClr>
                </a:gs>
                <a:gs pos="94000">
                  <a:srgbClr val="873AC0"/>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
                  <a:lumOff val="95000"/>
                </a:schemeClr>
              </a:gs>
              <a:gs pos="29000">
                <a:srgbClr val="D89FFF"/>
              </a:gs>
              <a:gs pos="0">
                <a:srgbClr val="B84FFF"/>
              </a:gs>
              <a:gs pos="100000">
                <a:srgbClr val="873AC0"/>
              </a:gs>
            </a:gsLst>
            <a:lin ang="5400000" scaled="1"/>
          </a:gradFill>
          <a:ln>
            <a:gradFill>
              <a:gsLst>
                <a:gs pos="0">
                  <a:schemeClr val="accent1">
                    <a:lumMod val="5000"/>
                    <a:lumOff val="95000"/>
                  </a:schemeClr>
                </a:gs>
                <a:gs pos="94000">
                  <a:srgbClr val="873AC0"/>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
                  <a:lumOff val="95000"/>
                </a:schemeClr>
              </a:gs>
              <a:gs pos="29000">
                <a:srgbClr val="D89FFF"/>
              </a:gs>
              <a:gs pos="0">
                <a:srgbClr val="B84FFF"/>
              </a:gs>
              <a:gs pos="100000">
                <a:srgbClr val="873AC0"/>
              </a:gs>
            </a:gsLst>
            <a:lin ang="5400000" scaled="1"/>
          </a:gradFill>
          <a:ln>
            <a:gradFill>
              <a:gsLst>
                <a:gs pos="0">
                  <a:schemeClr val="accent1">
                    <a:lumMod val="5000"/>
                    <a:lumOff val="95000"/>
                  </a:schemeClr>
                </a:gs>
                <a:gs pos="94000">
                  <a:srgbClr val="873AC0"/>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'1. Retention &amp; Workforce Moveme'!$B$18</c:f>
              <c:strCache>
                <c:ptCount val="1"/>
                <c:pt idx="0">
                  <c:v>Total</c:v>
                </c:pt>
              </c:strCache>
            </c:strRef>
          </c:tx>
          <c:spPr>
            <a:gradFill>
              <a:gsLst>
                <a:gs pos="0">
                  <a:schemeClr val="accent1">
                    <a:lumMod val="5000"/>
                    <a:lumOff val="95000"/>
                  </a:schemeClr>
                </a:gs>
                <a:gs pos="29000">
                  <a:srgbClr val="D89FFF"/>
                </a:gs>
                <a:gs pos="0">
                  <a:srgbClr val="B84FFF"/>
                </a:gs>
                <a:gs pos="100000">
                  <a:srgbClr val="873AC0"/>
                </a:gs>
              </a:gsLst>
              <a:lin ang="5400000" scaled="1"/>
            </a:gradFill>
            <a:ln>
              <a:gradFill>
                <a:gsLst>
                  <a:gs pos="0">
                    <a:schemeClr val="accent1">
                      <a:lumMod val="5000"/>
                      <a:lumOff val="95000"/>
                    </a:schemeClr>
                  </a:gs>
                  <a:gs pos="94000">
                    <a:srgbClr val="873AC0"/>
                  </a:gs>
                  <a:gs pos="83000">
                    <a:schemeClr val="accent1">
                      <a:lumMod val="45000"/>
                      <a:lumOff val="55000"/>
                    </a:schemeClr>
                  </a:gs>
                  <a:gs pos="100000">
                    <a:schemeClr val="accent1">
                      <a:lumMod val="30000"/>
                      <a:lumOff val="70000"/>
                    </a:schemeClr>
                  </a:gs>
                </a:gsLst>
                <a:lin ang="5400000" scaled="1"/>
              </a:gradFill>
            </a:ln>
            <a:effectLst/>
          </c:spPr>
          <c:invertIfNegative val="0"/>
          <c:cat>
            <c:strRef>
              <c:f>'1. Retention &amp; Workforce Moveme'!$A$19:$A$25</c:f>
              <c:strCache>
                <c:ptCount val="6"/>
                <c:pt idx="0">
                  <c:v>Admin Offices</c:v>
                </c:pt>
                <c:pt idx="1">
                  <c:v>Executive Office</c:v>
                </c:pt>
                <c:pt idx="2">
                  <c:v>IT/IS</c:v>
                </c:pt>
                <c:pt idx="3">
                  <c:v>Production       </c:v>
                </c:pt>
                <c:pt idx="4">
                  <c:v>Sales</c:v>
                </c:pt>
                <c:pt idx="5">
                  <c:v>Software Engineering</c:v>
                </c:pt>
              </c:strCache>
            </c:strRef>
          </c:cat>
          <c:val>
            <c:numRef>
              <c:f>'1. Retention &amp; Workforce Moveme'!$B$19:$B$25</c:f>
              <c:numCache>
                <c:formatCode>General</c:formatCode>
                <c:ptCount val="6"/>
                <c:pt idx="0">
                  <c:v>51</c:v>
                </c:pt>
                <c:pt idx="1">
                  <c:v>20</c:v>
                </c:pt>
                <c:pt idx="2">
                  <c:v>241</c:v>
                </c:pt>
                <c:pt idx="3">
                  <c:v>1054</c:v>
                </c:pt>
                <c:pt idx="4">
                  <c:v>171</c:v>
                </c:pt>
                <c:pt idx="5">
                  <c:v>69</c:v>
                </c:pt>
              </c:numCache>
            </c:numRef>
          </c:val>
          <c:extLst>
            <c:ext xmlns:c16="http://schemas.microsoft.com/office/drawing/2014/chart" uri="{C3380CC4-5D6E-409C-BE32-E72D297353CC}">
              <c16:uniqueId val="{00000000-6798-4E05-9611-5F65BEAEEBF9}"/>
            </c:ext>
          </c:extLst>
        </c:ser>
        <c:dLbls>
          <c:showLegendKey val="0"/>
          <c:showVal val="0"/>
          <c:showCatName val="0"/>
          <c:showSerName val="0"/>
          <c:showPercent val="0"/>
          <c:showBubbleSize val="0"/>
        </c:dLbls>
        <c:gapWidth val="150"/>
        <c:overlap val="100"/>
        <c:axId val="554497936"/>
        <c:axId val="553978496"/>
      </c:barChart>
      <c:catAx>
        <c:axId val="55449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3978496"/>
        <c:crosses val="autoZero"/>
        <c:auto val="1"/>
        <c:lblAlgn val="ctr"/>
        <c:lblOffset val="100"/>
        <c:noMultiLvlLbl val="0"/>
      </c:catAx>
      <c:valAx>
        <c:axId val="55397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449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w="9525" cap="flat" cmpd="sng" algn="ctr">
      <a:gradFill>
        <a:gsLst>
          <a:gs pos="0">
            <a:schemeClr val="accent1">
              <a:lumMod val="5000"/>
              <a:lumOff val="95000"/>
            </a:schemeClr>
          </a:gs>
          <a:gs pos="7400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round/>
    </a:ln>
    <a:effectLst>
      <a:glow rad="101600">
        <a:srgbClr val="873AC0">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[Messy_HR_Dataset_Detailed.csv.xlsx]1. Retention &amp; Workforce Moveme!PivotTable9</c:name>
    <c:fmtId val="1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Turnover</a:t>
            </a:r>
            <a:r>
              <a:rPr lang="en-US" b="1" baseline="0">
                <a:solidFill>
                  <a:schemeClr val="bg1"/>
                </a:solidFill>
              </a:rPr>
              <a:t> by Quarters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63000">
                <a:srgbClr val="984AB0"/>
              </a:gs>
              <a:gs pos="0">
                <a:srgbClr val="984AB0"/>
              </a:gs>
              <a:gs pos="0">
                <a:srgbClr val="D4F5F8"/>
              </a:gs>
              <a:gs pos="74000">
                <a:srgbClr val="7030A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rgbClr val="D4F5F8"/>
              </a:gs>
              <a:gs pos="51000">
                <a:srgbClr val="D4F5F8"/>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63000">
                <a:srgbClr val="984AB0"/>
              </a:gs>
              <a:gs pos="0">
                <a:srgbClr val="984AB0"/>
              </a:gs>
              <a:gs pos="0">
                <a:srgbClr val="D4F5F8"/>
              </a:gs>
              <a:gs pos="74000">
                <a:srgbClr val="7030A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0">
                <a:srgbClr val="D4F5F8"/>
              </a:gs>
              <a:gs pos="51000">
                <a:srgbClr val="D4F5F8"/>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a:gsLst>
              <a:gs pos="63000">
                <a:srgbClr val="984AB0"/>
              </a:gs>
              <a:gs pos="0">
                <a:srgbClr val="984AB0"/>
              </a:gs>
              <a:gs pos="0">
                <a:srgbClr val="D4F5F8"/>
              </a:gs>
              <a:gs pos="74000">
                <a:srgbClr val="7030A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a:gsLst>
              <a:gs pos="0">
                <a:srgbClr val="D4F5F8"/>
              </a:gs>
              <a:gs pos="51000">
                <a:srgbClr val="D4F5F8"/>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Retention &amp; Workforce Moveme'!$B$3:$B$4</c:f>
              <c:strCache>
                <c:ptCount val="1"/>
                <c:pt idx="0">
                  <c:v>2018</c:v>
                </c:pt>
              </c:strCache>
            </c:strRef>
          </c:tx>
          <c:spPr>
            <a:solidFill>
              <a:schemeClr val="accent1"/>
            </a:solidFill>
            <a:ln>
              <a:noFill/>
            </a:ln>
            <a:effectLst/>
          </c:spPr>
          <c:invertIfNegative val="0"/>
          <c:cat>
            <c:strRef>
              <c:f>'1. Retention &amp; Workforce Moveme'!$A$5:$A$9</c:f>
              <c:strCache>
                <c:ptCount val="4"/>
                <c:pt idx="0">
                  <c:v>Qtr1</c:v>
                </c:pt>
                <c:pt idx="1">
                  <c:v>Qtr2</c:v>
                </c:pt>
                <c:pt idx="2">
                  <c:v>Qtr3</c:v>
                </c:pt>
                <c:pt idx="3">
                  <c:v>Qtr4</c:v>
                </c:pt>
              </c:strCache>
            </c:strRef>
          </c:cat>
          <c:val>
            <c:numRef>
              <c:f>'1. Retention &amp; Workforce Moveme'!$B$5:$B$9</c:f>
              <c:numCache>
                <c:formatCode>0</c:formatCode>
                <c:ptCount val="4"/>
                <c:pt idx="3">
                  <c:v>229</c:v>
                </c:pt>
              </c:numCache>
            </c:numRef>
          </c:val>
          <c:extLst>
            <c:ext xmlns:c16="http://schemas.microsoft.com/office/drawing/2014/chart" uri="{C3380CC4-5D6E-409C-BE32-E72D297353CC}">
              <c16:uniqueId val="{00000000-97D2-436C-9D0C-5630089C204B}"/>
            </c:ext>
          </c:extLst>
        </c:ser>
        <c:ser>
          <c:idx val="1"/>
          <c:order val="1"/>
          <c:tx>
            <c:strRef>
              <c:f>'1. Retention &amp; Workforce Moveme'!$C$3:$C$4</c:f>
              <c:strCache>
                <c:ptCount val="1"/>
                <c:pt idx="0">
                  <c:v>2019</c:v>
                </c:pt>
              </c:strCache>
            </c:strRef>
          </c:tx>
          <c:spPr>
            <a:solidFill>
              <a:schemeClr val="bg1">
                <a:lumMod val="95000"/>
              </a:schemeClr>
            </a:solidFill>
            <a:ln>
              <a:noFill/>
            </a:ln>
            <a:effectLst/>
          </c:spPr>
          <c:invertIfNegative val="0"/>
          <c:cat>
            <c:strRef>
              <c:f>'1. Retention &amp; Workforce Moveme'!$A$5:$A$9</c:f>
              <c:strCache>
                <c:ptCount val="4"/>
                <c:pt idx="0">
                  <c:v>Qtr1</c:v>
                </c:pt>
                <c:pt idx="1">
                  <c:v>Qtr2</c:v>
                </c:pt>
                <c:pt idx="2">
                  <c:v>Qtr3</c:v>
                </c:pt>
                <c:pt idx="3">
                  <c:v>Qtr4</c:v>
                </c:pt>
              </c:strCache>
            </c:strRef>
          </c:cat>
          <c:val>
            <c:numRef>
              <c:f>'1. Retention &amp; Workforce Moveme'!$C$5:$C$9</c:f>
              <c:numCache>
                <c:formatCode>0</c:formatCode>
                <c:ptCount val="4"/>
                <c:pt idx="0">
                  <c:v>1263</c:v>
                </c:pt>
                <c:pt idx="1">
                  <c:v>1468</c:v>
                </c:pt>
                <c:pt idx="2">
                  <c:v>2455</c:v>
                </c:pt>
                <c:pt idx="3">
                  <c:v>6879</c:v>
                </c:pt>
              </c:numCache>
            </c:numRef>
          </c:val>
          <c:extLst>
            <c:ext xmlns:c16="http://schemas.microsoft.com/office/drawing/2014/chart" uri="{C3380CC4-5D6E-409C-BE32-E72D297353CC}">
              <c16:uniqueId val="{00000000-8F40-4B5F-985A-020334728F33}"/>
            </c:ext>
          </c:extLst>
        </c:ser>
        <c:ser>
          <c:idx val="2"/>
          <c:order val="2"/>
          <c:tx>
            <c:strRef>
              <c:f>'1. Retention &amp; Workforce Moveme'!$D$3:$D$4</c:f>
              <c:strCache>
                <c:ptCount val="1"/>
                <c:pt idx="0">
                  <c:v>2020</c:v>
                </c:pt>
              </c:strCache>
            </c:strRef>
          </c:tx>
          <c:spPr>
            <a:solidFill>
              <a:schemeClr val="accent3"/>
            </a:solidFill>
            <a:ln>
              <a:noFill/>
            </a:ln>
            <a:effectLst/>
          </c:spPr>
          <c:invertIfNegative val="0"/>
          <c:cat>
            <c:strRef>
              <c:f>'1. Retention &amp; Workforce Moveme'!$A$5:$A$9</c:f>
              <c:strCache>
                <c:ptCount val="4"/>
                <c:pt idx="0">
                  <c:v>Qtr1</c:v>
                </c:pt>
                <c:pt idx="1">
                  <c:v>Qtr2</c:v>
                </c:pt>
                <c:pt idx="2">
                  <c:v>Qtr3</c:v>
                </c:pt>
                <c:pt idx="3">
                  <c:v>Qtr4</c:v>
                </c:pt>
              </c:strCache>
            </c:strRef>
          </c:cat>
          <c:val>
            <c:numRef>
              <c:f>'1. Retention &amp; Workforce Moveme'!$D$5:$D$9</c:f>
              <c:numCache>
                <c:formatCode>0</c:formatCode>
                <c:ptCount val="4"/>
                <c:pt idx="0">
                  <c:v>7921</c:v>
                </c:pt>
                <c:pt idx="1">
                  <c:v>9856</c:v>
                </c:pt>
                <c:pt idx="2">
                  <c:v>16572</c:v>
                </c:pt>
                <c:pt idx="3">
                  <c:v>18456</c:v>
                </c:pt>
              </c:numCache>
            </c:numRef>
          </c:val>
          <c:extLst>
            <c:ext xmlns:c16="http://schemas.microsoft.com/office/drawing/2014/chart" uri="{C3380CC4-5D6E-409C-BE32-E72D297353CC}">
              <c16:uniqueId val="{00000001-8F40-4B5F-985A-020334728F33}"/>
            </c:ext>
          </c:extLst>
        </c:ser>
        <c:ser>
          <c:idx val="3"/>
          <c:order val="3"/>
          <c:tx>
            <c:strRef>
              <c:f>'1. Retention &amp; Workforce Moveme'!$E$3:$E$4</c:f>
              <c:strCache>
                <c:ptCount val="1"/>
                <c:pt idx="0">
                  <c:v>2021</c:v>
                </c:pt>
              </c:strCache>
            </c:strRef>
          </c:tx>
          <c:spPr>
            <a:solidFill>
              <a:srgbClr val="7030A0"/>
            </a:solidFill>
            <a:ln>
              <a:noFill/>
            </a:ln>
            <a:effectLst/>
          </c:spPr>
          <c:invertIfNegative val="0"/>
          <c:cat>
            <c:strRef>
              <c:f>'1. Retention &amp; Workforce Moveme'!$A$5:$A$9</c:f>
              <c:strCache>
                <c:ptCount val="4"/>
                <c:pt idx="0">
                  <c:v>Qtr1</c:v>
                </c:pt>
                <c:pt idx="1">
                  <c:v>Qtr2</c:v>
                </c:pt>
                <c:pt idx="2">
                  <c:v>Qtr3</c:v>
                </c:pt>
                <c:pt idx="3">
                  <c:v>Qtr4</c:v>
                </c:pt>
              </c:strCache>
            </c:strRef>
          </c:cat>
          <c:val>
            <c:numRef>
              <c:f>'1. Retention &amp; Workforce Moveme'!$E$5:$E$9</c:f>
              <c:numCache>
                <c:formatCode>0</c:formatCode>
                <c:ptCount val="4"/>
                <c:pt idx="0">
                  <c:v>20155</c:v>
                </c:pt>
                <c:pt idx="1">
                  <c:v>30018</c:v>
                </c:pt>
                <c:pt idx="2">
                  <c:v>42456</c:v>
                </c:pt>
                <c:pt idx="3">
                  <c:v>48451</c:v>
                </c:pt>
              </c:numCache>
            </c:numRef>
          </c:val>
          <c:extLst>
            <c:ext xmlns:c16="http://schemas.microsoft.com/office/drawing/2014/chart" uri="{C3380CC4-5D6E-409C-BE32-E72D297353CC}">
              <c16:uniqueId val="{00000002-8F40-4B5F-985A-020334728F33}"/>
            </c:ext>
          </c:extLst>
        </c:ser>
        <c:ser>
          <c:idx val="4"/>
          <c:order val="4"/>
          <c:tx>
            <c:strRef>
              <c:f>'1. Retention &amp; Workforce Moveme'!$F$3:$F$4</c:f>
              <c:strCache>
                <c:ptCount val="1"/>
                <c:pt idx="0">
                  <c:v>2022</c:v>
                </c:pt>
              </c:strCache>
            </c:strRef>
          </c:tx>
          <c:spPr>
            <a:gradFill>
              <a:gsLst>
                <a:gs pos="63000">
                  <a:srgbClr val="984AB0"/>
                </a:gs>
                <a:gs pos="0">
                  <a:srgbClr val="984AB0"/>
                </a:gs>
                <a:gs pos="0">
                  <a:srgbClr val="D4F5F8"/>
                </a:gs>
                <a:gs pos="74000">
                  <a:srgbClr val="7030A0"/>
                </a:gs>
              </a:gsLst>
              <a:lin ang="5400000" scaled="1"/>
            </a:gradFill>
            <a:ln>
              <a:noFill/>
            </a:ln>
            <a:effectLst/>
          </c:spPr>
          <c:invertIfNegative val="0"/>
          <c:cat>
            <c:strRef>
              <c:f>'1. Retention &amp; Workforce Moveme'!$A$5:$A$9</c:f>
              <c:strCache>
                <c:ptCount val="4"/>
                <c:pt idx="0">
                  <c:v>Qtr1</c:v>
                </c:pt>
                <c:pt idx="1">
                  <c:v>Qtr2</c:v>
                </c:pt>
                <c:pt idx="2">
                  <c:v>Qtr3</c:v>
                </c:pt>
                <c:pt idx="3">
                  <c:v>Qtr4</c:v>
                </c:pt>
              </c:strCache>
            </c:strRef>
          </c:cat>
          <c:val>
            <c:numRef>
              <c:f>'1. Retention &amp; Workforce Moveme'!$F$5:$F$9</c:f>
              <c:numCache>
                <c:formatCode>0</c:formatCode>
                <c:ptCount val="4"/>
                <c:pt idx="0">
                  <c:v>44699</c:v>
                </c:pt>
                <c:pt idx="1">
                  <c:v>54765</c:v>
                </c:pt>
                <c:pt idx="2">
                  <c:v>79924</c:v>
                </c:pt>
                <c:pt idx="3">
                  <c:v>88213</c:v>
                </c:pt>
              </c:numCache>
            </c:numRef>
          </c:val>
          <c:extLst>
            <c:ext xmlns:c16="http://schemas.microsoft.com/office/drawing/2014/chart" uri="{C3380CC4-5D6E-409C-BE32-E72D297353CC}">
              <c16:uniqueId val="{00000003-8F40-4B5F-985A-020334728F33}"/>
            </c:ext>
          </c:extLst>
        </c:ser>
        <c:ser>
          <c:idx val="5"/>
          <c:order val="5"/>
          <c:tx>
            <c:strRef>
              <c:f>'1. Retention &amp; Workforce Moveme'!$G$3:$G$4</c:f>
              <c:strCache>
                <c:ptCount val="1"/>
                <c:pt idx="0">
                  <c:v>2023</c:v>
                </c:pt>
              </c:strCache>
            </c:strRef>
          </c:tx>
          <c:spPr>
            <a:gradFill>
              <a:gsLst>
                <a:gs pos="0">
                  <a:srgbClr val="D4F5F8"/>
                </a:gs>
                <a:gs pos="51000">
                  <a:srgbClr val="D4F5F8"/>
                </a:gs>
                <a:gs pos="100000">
                  <a:schemeClr val="accent5">
                    <a:lumMod val="60000"/>
                    <a:lumOff val="40000"/>
                  </a:schemeClr>
                </a:gs>
              </a:gsLst>
              <a:lin ang="5400000" scaled="1"/>
            </a:gradFill>
            <a:ln>
              <a:noFill/>
            </a:ln>
            <a:effectLst/>
          </c:spPr>
          <c:invertIfNegative val="0"/>
          <c:cat>
            <c:strRef>
              <c:f>'1. Retention &amp; Workforce Moveme'!$A$5:$A$9</c:f>
              <c:strCache>
                <c:ptCount val="4"/>
                <c:pt idx="0">
                  <c:v>Qtr1</c:v>
                </c:pt>
                <c:pt idx="1">
                  <c:v>Qtr2</c:v>
                </c:pt>
                <c:pt idx="2">
                  <c:v>Qtr3</c:v>
                </c:pt>
                <c:pt idx="3">
                  <c:v>Qtr4</c:v>
                </c:pt>
              </c:strCache>
            </c:strRef>
          </c:cat>
          <c:val>
            <c:numRef>
              <c:f>'1. Retention &amp; Workforce Moveme'!$G$5:$G$9</c:f>
              <c:numCache>
                <c:formatCode>0</c:formatCode>
                <c:ptCount val="4"/>
                <c:pt idx="0">
                  <c:v>111398</c:v>
                </c:pt>
                <c:pt idx="1">
                  <c:v>132439</c:v>
                </c:pt>
                <c:pt idx="2">
                  <c:v>68014</c:v>
                </c:pt>
              </c:numCache>
            </c:numRef>
          </c:val>
          <c:extLst>
            <c:ext xmlns:c16="http://schemas.microsoft.com/office/drawing/2014/chart" uri="{C3380CC4-5D6E-409C-BE32-E72D297353CC}">
              <c16:uniqueId val="{00000005-8F40-4B5F-985A-020334728F33}"/>
            </c:ext>
          </c:extLst>
        </c:ser>
        <c:dLbls>
          <c:showLegendKey val="0"/>
          <c:showVal val="0"/>
          <c:showCatName val="0"/>
          <c:showSerName val="0"/>
          <c:showPercent val="0"/>
          <c:showBubbleSize val="0"/>
        </c:dLbls>
        <c:gapWidth val="219"/>
        <c:overlap val="-27"/>
        <c:axId val="1021298656"/>
        <c:axId val="586854816"/>
      </c:barChart>
      <c:catAx>
        <c:axId val="10212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86854816"/>
        <c:crosses val="autoZero"/>
        <c:auto val="1"/>
        <c:lblAlgn val="ctr"/>
        <c:lblOffset val="100"/>
        <c:noMultiLvlLbl val="0"/>
      </c:catAx>
      <c:valAx>
        <c:axId val="586854816"/>
        <c:scaling>
          <c:orientation val="minMax"/>
        </c:scaling>
        <c:delete val="0"/>
        <c:axPos val="l"/>
        <c:numFmt formatCode="0" sourceLinked="1"/>
        <c:majorTickMark val="none"/>
        <c:minorTickMark val="none"/>
        <c:tickLblPos val="nextTo"/>
        <c:spPr>
          <a:solidFill>
            <a:srgbClr val="120C36"/>
          </a:solid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2129865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w="9525" cap="flat" cmpd="sng" algn="ctr">
      <a:gradFill>
        <a:gsLst>
          <a:gs pos="63000">
            <a:srgbClr val="D4F5F8"/>
          </a:gs>
          <a:gs pos="62000">
            <a:schemeClr val="accent1">
              <a:lumMod val="45000"/>
              <a:lumOff val="55000"/>
            </a:schemeClr>
          </a:gs>
          <a:gs pos="17000">
            <a:srgbClr val="D4F5F8"/>
          </a:gs>
          <a:gs pos="100000">
            <a:schemeClr val="accent1">
              <a:lumMod val="30000"/>
              <a:lumOff val="70000"/>
            </a:schemeClr>
          </a:gs>
        </a:gsLst>
        <a:lin ang="5400000" scaled="1"/>
      </a:gradFill>
      <a:round/>
    </a:ln>
    <a:effectLst>
      <a:glow rad="101600">
        <a:srgbClr val="7030A0">
          <a:alpha val="40000"/>
        </a:srgbClr>
      </a:glow>
    </a:effectLst>
  </c:spPr>
  <c:txPr>
    <a:bodyPr/>
    <a:lstStyle/>
    <a:p>
      <a:pPr>
        <a:defRPr u="none"/>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[Messy_HR_Dataset_Detailed.csv.xlsx]Employee Turnover &amp; Retention!PivotTable4</c:name>
    <c:fmtId val="9"/>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Turn</a:t>
            </a:r>
            <a:r>
              <a:rPr lang="en-US" sz="1600" b="1" baseline="0">
                <a:solidFill>
                  <a:schemeClr val="bg1"/>
                </a:solidFill>
              </a:rPr>
              <a:t>over Breakdown by Termination Type </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6D6E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gradFill>
            <a:gsLst>
              <a:gs pos="2000">
                <a:srgbClr val="9900FF"/>
              </a:gs>
              <a:gs pos="35000">
                <a:srgbClr val="96E6EE"/>
              </a:gs>
              <a:gs pos="100000">
                <a:srgbClr val="9900FF"/>
              </a:gs>
            </a:gsLst>
            <a:path path="circle">
              <a:fillToRect l="50000" t="-80000" r="50000" b="180000"/>
            </a:path>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5"/>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6D6E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8"/>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9"/>
        <c:spPr>
          <a:gradFill>
            <a:gsLst>
              <a:gs pos="2000">
                <a:srgbClr val="9900FF"/>
              </a:gs>
              <a:gs pos="35000">
                <a:srgbClr val="96E6EE"/>
              </a:gs>
              <a:gs pos="100000">
                <a:srgbClr val="9900FF"/>
              </a:gs>
            </a:gsLst>
            <a:path path="circle">
              <a:fillToRect l="50000" t="-80000" r="50000" b="180000"/>
            </a:path>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0"/>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6D6E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2"/>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3"/>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4"/>
        <c:spPr>
          <a:gradFill>
            <a:gsLst>
              <a:gs pos="2000">
                <a:srgbClr val="9900FF"/>
              </a:gs>
              <a:gs pos="35000">
                <a:srgbClr val="96E6EE"/>
              </a:gs>
              <a:gs pos="100000">
                <a:srgbClr val="9900FF"/>
              </a:gs>
            </a:gsLst>
            <a:path path="circle">
              <a:fillToRect l="50000" t="-80000" r="50000" b="180000"/>
            </a:path>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5"/>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6D6E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7"/>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8"/>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9"/>
        <c:spPr>
          <a:gradFill>
            <a:gsLst>
              <a:gs pos="2000">
                <a:srgbClr val="9900FF"/>
              </a:gs>
              <a:gs pos="35000">
                <a:srgbClr val="96E6EE"/>
              </a:gs>
              <a:gs pos="100000">
                <a:srgbClr val="9900FF"/>
              </a:gs>
            </a:gsLst>
            <a:path path="circle">
              <a:fillToRect l="50000" t="-80000" r="50000" b="180000"/>
            </a:path>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0"/>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56D6E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2"/>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3"/>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4"/>
        <c:spPr>
          <a:gradFill>
            <a:gsLst>
              <a:gs pos="2000">
                <a:srgbClr val="9900FF"/>
              </a:gs>
              <a:gs pos="35000">
                <a:srgbClr val="96E6EE"/>
              </a:gs>
              <a:gs pos="100000">
                <a:srgbClr val="9900FF"/>
              </a:gs>
            </a:gsLst>
            <a:path path="circle">
              <a:fillToRect l="50000" t="-80000" r="50000" b="180000"/>
            </a:path>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doughnutChart>
        <c:varyColors val="1"/>
        <c:ser>
          <c:idx val="0"/>
          <c:order val="0"/>
          <c:tx>
            <c:strRef>
              <c:f>'Employee Turnover &amp; Retention'!$B$3</c:f>
              <c:strCache>
                <c:ptCount val="1"/>
                <c:pt idx="0">
                  <c:v>Total</c:v>
                </c:pt>
              </c:strCache>
            </c:strRef>
          </c:tx>
          <c:spPr>
            <a:solidFill>
              <a:srgbClr val="873A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explosion val="16"/>
            <c:spPr>
              <a:solidFill>
                <a:srgbClr val="56D6E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5A99-4648-AA63-F1D30294041E}"/>
              </c:ext>
            </c:extLst>
          </c:dPt>
          <c:dPt>
            <c:idx val="1"/>
            <c:bubble3D val="0"/>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5A99-4648-AA63-F1D30294041E}"/>
              </c:ext>
            </c:extLst>
          </c:dPt>
          <c:dPt>
            <c:idx val="2"/>
            <c:bubble3D val="0"/>
            <c:spPr>
              <a:solidFill>
                <a:srgbClr val="873A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5A99-4648-AA63-F1D30294041E}"/>
              </c:ext>
            </c:extLst>
          </c:dPt>
          <c:dPt>
            <c:idx val="3"/>
            <c:bubble3D val="0"/>
            <c:spPr>
              <a:gradFill>
                <a:gsLst>
                  <a:gs pos="2000">
                    <a:srgbClr val="9900FF"/>
                  </a:gs>
                  <a:gs pos="35000">
                    <a:srgbClr val="96E6EE"/>
                  </a:gs>
                  <a:gs pos="100000">
                    <a:srgbClr val="9900FF"/>
                  </a:gs>
                </a:gsLst>
                <a:path path="circle">
                  <a:fillToRect l="50000" t="-80000" r="50000" b="180000"/>
                </a:path>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7-5A99-4648-AA63-F1D3029404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Turnover &amp; Retention'!$A$4:$A$8</c:f>
              <c:strCache>
                <c:ptCount val="4"/>
                <c:pt idx="0">
                  <c:v>Involuntary</c:v>
                </c:pt>
                <c:pt idx="1">
                  <c:v>Resignation</c:v>
                </c:pt>
                <c:pt idx="2">
                  <c:v>Retirement</c:v>
                </c:pt>
                <c:pt idx="3">
                  <c:v>Voluntary</c:v>
                </c:pt>
              </c:strCache>
            </c:strRef>
          </c:cat>
          <c:val>
            <c:numRef>
              <c:f>'Employee Turnover &amp; Retention'!$B$4:$B$8</c:f>
              <c:numCache>
                <c:formatCode>General</c:formatCode>
                <c:ptCount val="4"/>
                <c:pt idx="0">
                  <c:v>153</c:v>
                </c:pt>
                <c:pt idx="1">
                  <c:v>133</c:v>
                </c:pt>
                <c:pt idx="2">
                  <c:v>138</c:v>
                </c:pt>
                <c:pt idx="3">
                  <c:v>143</c:v>
                </c:pt>
              </c:numCache>
            </c:numRef>
          </c:val>
          <c:extLst>
            <c:ext xmlns:c16="http://schemas.microsoft.com/office/drawing/2014/chart" uri="{C3380CC4-5D6E-409C-BE32-E72D297353CC}">
              <c16:uniqueId val="{00000008-5A99-4648-AA63-F1D30294041E}"/>
            </c:ext>
          </c:extLst>
        </c:ser>
        <c:dLbls>
          <c:showLegendKey val="0"/>
          <c:showVal val="1"/>
          <c:showCatName val="0"/>
          <c:showSerName val="0"/>
          <c:showPercent val="0"/>
          <c:showBubbleSize val="0"/>
          <c:showLeaderLines val="1"/>
        </c:dLbls>
        <c:firstSliceAng val="256"/>
        <c:holeSize val="3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01600">
        <a:srgbClr val="9900FF">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[Messy_HR_Dataset_Detailed.csv.xlsx]Employee Turnover &amp; Retention!PivotTable5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Tenure by Department </a:t>
            </a:r>
          </a:p>
        </c:rich>
      </c:tx>
      <c:layout>
        <c:manualLayout>
          <c:xMode val="edge"/>
          <c:yMode val="edge"/>
          <c:x val="0.11535006244747607"/>
          <c:y val="3.450253227894515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2"/>
        <c:spPr>
          <a:gradFill rotWithShape="1">
            <a:gsLst>
              <a:gs pos="100000">
                <a:srgbClr val="AF7BD5"/>
              </a:gs>
              <a:gs pos="47000">
                <a:srgbClr val="96E6EE"/>
              </a:gs>
              <a:gs pos="100000">
                <a:schemeClr val="accent1">
                  <a:lumMod val="0"/>
                  <a:lumOff val="100000"/>
                </a:schemeClr>
              </a:gs>
              <a:gs pos="0">
                <a:srgbClr val="96E6EE"/>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3"/>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5"/>
        <c:spPr>
          <a:gradFill rotWithShape="1">
            <a:gsLst>
              <a:gs pos="100000">
                <a:srgbClr val="AF7BD5"/>
              </a:gs>
              <a:gs pos="47000">
                <a:srgbClr val="96E6EE"/>
              </a:gs>
              <a:gs pos="100000">
                <a:schemeClr val="accent1">
                  <a:lumMod val="0"/>
                  <a:lumOff val="100000"/>
                </a:schemeClr>
              </a:gs>
              <a:gs pos="0">
                <a:srgbClr val="96E6EE"/>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6"/>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8"/>
        <c:spPr>
          <a:gradFill rotWithShape="1">
            <a:gsLst>
              <a:gs pos="100000">
                <a:srgbClr val="AF7BD5"/>
              </a:gs>
              <a:gs pos="47000">
                <a:srgbClr val="96E6EE"/>
              </a:gs>
              <a:gs pos="100000">
                <a:schemeClr val="accent1">
                  <a:lumMod val="0"/>
                  <a:lumOff val="100000"/>
                </a:schemeClr>
              </a:gs>
              <a:gs pos="0">
                <a:srgbClr val="96E6EE"/>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9"/>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1"/>
        <c:spPr>
          <a:gradFill rotWithShape="1">
            <a:gsLst>
              <a:gs pos="100000">
                <a:srgbClr val="AF7BD5"/>
              </a:gs>
              <a:gs pos="47000">
                <a:srgbClr val="96E6EE"/>
              </a:gs>
              <a:gs pos="100000">
                <a:schemeClr val="accent1">
                  <a:lumMod val="0"/>
                  <a:lumOff val="100000"/>
                </a:schemeClr>
              </a:gs>
              <a:gs pos="0">
                <a:srgbClr val="96E6EE"/>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2"/>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4"/>
        <c:spPr>
          <a:gradFill rotWithShape="1">
            <a:gsLst>
              <a:gs pos="100000">
                <a:srgbClr val="AF7BD5"/>
              </a:gs>
              <a:gs pos="47000">
                <a:srgbClr val="96E6EE"/>
              </a:gs>
              <a:gs pos="100000">
                <a:schemeClr val="accent1">
                  <a:lumMod val="0"/>
                  <a:lumOff val="100000"/>
                </a:schemeClr>
              </a:gs>
              <a:gs pos="0">
                <a:srgbClr val="96E6EE"/>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5"/>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7"/>
        <c:spPr>
          <a:gradFill rotWithShape="1">
            <a:gsLst>
              <a:gs pos="100000">
                <a:srgbClr val="AF7BD5"/>
              </a:gs>
              <a:gs pos="47000">
                <a:srgbClr val="96E6EE"/>
              </a:gs>
              <a:gs pos="100000">
                <a:schemeClr val="accent1">
                  <a:lumMod val="0"/>
                  <a:lumOff val="100000"/>
                </a:schemeClr>
              </a:gs>
              <a:gs pos="0">
                <a:srgbClr val="96E6EE"/>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18"/>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20"/>
        <c:spPr>
          <a:gradFill rotWithShape="1">
            <a:gsLst>
              <a:gs pos="100000">
                <a:srgbClr val="AF7BD5"/>
              </a:gs>
              <a:gs pos="47000">
                <a:srgbClr val="96E6EE"/>
              </a:gs>
              <a:gs pos="100000">
                <a:schemeClr val="accent1">
                  <a:lumMod val="0"/>
                  <a:lumOff val="100000"/>
                </a:schemeClr>
              </a:gs>
              <a:gs pos="0">
                <a:srgbClr val="96E6EE"/>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21"/>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100000">
                <a:srgbClr val="AF7BD5"/>
              </a:gs>
              <a:gs pos="47000">
                <a:srgbClr val="96E6EE"/>
              </a:gs>
              <a:gs pos="100000">
                <a:schemeClr val="accent1">
                  <a:lumMod val="0"/>
                  <a:lumOff val="100000"/>
                </a:schemeClr>
              </a:gs>
              <a:gs pos="0">
                <a:srgbClr val="96E6EE"/>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23"/>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24"/>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100000">
                <a:srgbClr val="AF7BD5"/>
              </a:gs>
              <a:gs pos="47000">
                <a:srgbClr val="96E6EE"/>
              </a:gs>
              <a:gs pos="100000">
                <a:schemeClr val="accent1">
                  <a:lumMod val="0"/>
                  <a:lumOff val="100000"/>
                </a:schemeClr>
              </a:gs>
              <a:gs pos="0">
                <a:srgbClr val="96E6EE"/>
              </a:gs>
            </a:gsLst>
            <a:path path="circle">
              <a:fillToRect l="50000" t="-80000" r="50000" b="180000"/>
            </a:path>
          </a:gradFill>
          <a:ln>
            <a:noFill/>
          </a:ln>
          <a:effectLst>
            <a:outerShdw blurRad="57150" dist="19050" dir="5400000" algn="ctr" rotWithShape="0">
              <a:srgbClr val="000000">
                <a:alpha val="63000"/>
              </a:srgbClr>
            </a:outerShdw>
          </a:effectLst>
        </c:spPr>
      </c:pivotFmt>
      <c:pivotFmt>
        <c:idx val="26"/>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'Employee Turnover &amp; Retention'!$B$19</c:f>
              <c:strCache>
                <c:ptCount val="1"/>
                <c:pt idx="0">
                  <c:v>Total</c:v>
                </c:pt>
              </c:strCache>
            </c:strRef>
          </c:tx>
          <c:spPr>
            <a:gradFill rotWithShape="1">
              <a:gsLst>
                <a:gs pos="100000">
                  <a:srgbClr val="AF7BD5"/>
                </a:gs>
                <a:gs pos="47000">
                  <a:srgbClr val="873AC0"/>
                </a:gs>
                <a:gs pos="100000">
                  <a:schemeClr val="accent1">
                    <a:lumMod val="0"/>
                    <a:lumOff val="100000"/>
                  </a:schemeClr>
                </a:gs>
                <a:gs pos="0">
                  <a:srgbClr val="7030A0"/>
                </a:gs>
              </a:gsLst>
              <a:path path="circle">
                <a:fillToRect l="50000" t="-80000" r="50000" b="180000"/>
              </a:path>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100000">
                    <a:srgbClr val="AF7BD5"/>
                  </a:gs>
                  <a:gs pos="47000">
                    <a:srgbClr val="96E6EE"/>
                  </a:gs>
                  <a:gs pos="100000">
                    <a:schemeClr val="accent1">
                      <a:lumMod val="0"/>
                      <a:lumOff val="100000"/>
                    </a:schemeClr>
                  </a:gs>
                  <a:gs pos="0">
                    <a:srgbClr val="96E6EE"/>
                  </a:gs>
                </a:gsLst>
                <a:path path="circle">
                  <a:fillToRect l="50000" t="-80000" r="50000" b="180000"/>
                </a:path>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98A-49C4-9E34-2E89B3E6CE8A}"/>
              </c:ext>
            </c:extLst>
          </c:dPt>
          <c:dPt>
            <c:idx val="1"/>
            <c:invertIfNegative val="0"/>
            <c:bubble3D val="0"/>
            <c:extLst>
              <c:ext xmlns:c16="http://schemas.microsoft.com/office/drawing/2014/chart" uri="{C3380CC4-5D6E-409C-BE32-E72D297353CC}">
                <c16:uniqueId val="{00000002-E98A-49C4-9E34-2E89B3E6CE8A}"/>
              </c:ext>
            </c:extLst>
          </c:dPt>
          <c:dPt>
            <c:idx val="2"/>
            <c:invertIfNegative val="0"/>
            <c:bubble3D val="0"/>
            <c:spPr>
              <a:gradFill rotWithShape="1">
                <a:gsLst>
                  <a:gs pos="100000">
                    <a:srgbClr val="56D6E4"/>
                  </a:gs>
                  <a:gs pos="5000">
                    <a:srgbClr val="96E6EE"/>
                  </a:gs>
                  <a:gs pos="100000">
                    <a:schemeClr val="accent1">
                      <a:lumMod val="0"/>
                      <a:lumOff val="100000"/>
                    </a:schemeClr>
                  </a:gs>
                  <a:gs pos="0">
                    <a:srgbClr val="20B6C6"/>
                  </a:gs>
                </a:gsLst>
                <a:path path="circle">
                  <a:fillToRect l="50000" t="-80000" r="50000" b="180000"/>
                </a:path>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98A-49C4-9E34-2E89B3E6CE8A}"/>
              </c:ext>
            </c:extLst>
          </c:dPt>
          <c:cat>
            <c:strRef>
              <c:f>'Employee Turnover &amp; Retention'!$A$20:$A$26</c:f>
              <c:strCache>
                <c:ptCount val="6"/>
                <c:pt idx="0">
                  <c:v>Executive Office</c:v>
                </c:pt>
                <c:pt idx="1">
                  <c:v>Production       </c:v>
                </c:pt>
                <c:pt idx="2">
                  <c:v>IT/IS</c:v>
                </c:pt>
                <c:pt idx="3">
                  <c:v>Sales</c:v>
                </c:pt>
                <c:pt idx="4">
                  <c:v>Admin Offices</c:v>
                </c:pt>
                <c:pt idx="5">
                  <c:v>Software Engineering</c:v>
                </c:pt>
              </c:strCache>
            </c:strRef>
          </c:cat>
          <c:val>
            <c:numRef>
              <c:f>'Employee Turnover &amp; Retention'!$B$20:$B$26</c:f>
              <c:numCache>
                <c:formatCode>0.0</c:formatCode>
                <c:ptCount val="6"/>
                <c:pt idx="0">
                  <c:v>1.9450474234868487</c:v>
                </c:pt>
                <c:pt idx="1">
                  <c:v>1.3464894744094531</c:v>
                </c:pt>
                <c:pt idx="2">
                  <c:v>1.2574557543756719</c:v>
                </c:pt>
                <c:pt idx="3">
                  <c:v>1.1075975359342918</c:v>
                </c:pt>
                <c:pt idx="4">
                  <c:v>1.0839933509338027</c:v>
                </c:pt>
                <c:pt idx="5">
                  <c:v>0.87081907369381695</c:v>
                </c:pt>
              </c:numCache>
            </c:numRef>
          </c:val>
          <c:extLst>
            <c:ext xmlns:c16="http://schemas.microsoft.com/office/drawing/2014/chart" uri="{C3380CC4-5D6E-409C-BE32-E72D297353CC}">
              <c16:uniqueId val="{00000005-E98A-49C4-9E34-2E89B3E6CE8A}"/>
            </c:ext>
          </c:extLst>
        </c:ser>
        <c:dLbls>
          <c:showLegendKey val="0"/>
          <c:showVal val="0"/>
          <c:showCatName val="0"/>
          <c:showSerName val="0"/>
          <c:showPercent val="0"/>
          <c:showBubbleSize val="0"/>
        </c:dLbls>
        <c:gapWidth val="115"/>
        <c:overlap val="-20"/>
        <c:axId val="509383648"/>
        <c:axId val="966553216"/>
      </c:barChart>
      <c:catAx>
        <c:axId val="5093836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66553216"/>
        <c:crosses val="autoZero"/>
        <c:auto val="1"/>
        <c:lblAlgn val="ctr"/>
        <c:lblOffset val="100"/>
        <c:noMultiLvlLbl val="0"/>
      </c:catAx>
      <c:valAx>
        <c:axId val="966553216"/>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0938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alpha val="97000"/>
      </a:srgbClr>
    </a:solidFill>
    <a:ln>
      <a:gradFill>
        <a:gsLst>
          <a:gs pos="100000">
            <a:schemeClr val="accent1">
              <a:lumMod val="5000"/>
              <a:lumOff val="95000"/>
            </a:schemeClr>
          </a:gs>
          <a:gs pos="74000">
            <a:schemeClr val="accent1">
              <a:lumMod val="45000"/>
              <a:lumOff val="55000"/>
            </a:schemeClr>
          </a:gs>
          <a:gs pos="0">
            <a:srgbClr val="9900FF"/>
          </a:gs>
          <a:gs pos="100000">
            <a:schemeClr val="accent1">
              <a:lumMod val="30000"/>
              <a:lumOff val="70000"/>
            </a:schemeClr>
          </a:gs>
        </a:gsLst>
        <a:lin ang="5400000" scaled="1"/>
      </a:gradFill>
    </a:ln>
    <a:effectLst>
      <a:glow rad="101600">
        <a:srgbClr val="9900FF">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[Messy_HR_Dataset_Detailed.csv.xlsx]Employee Turnover &amp; Retention!PivotTable6</c:name>
    <c:fmtId val="26"/>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solidFill>
                  <a:schemeClr val="bg1"/>
                </a:solidFill>
              </a:rPr>
              <a:t>Turnover Trend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'Employee Turnover &amp; Retention'!$B$35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'Employee Turnover &amp; Retention'!$A$36:$A$42</c:f>
              <c:strCache>
                <c:ptCount val="6"/>
                <c:pt idx="0">
                  <c:v>2018</c:v>
                </c:pt>
                <c:pt idx="1">
                  <c:v>2019</c:v>
                </c:pt>
                <c:pt idx="2">
                  <c:v>2020</c:v>
                </c:pt>
                <c:pt idx="3">
                  <c:v>2021</c:v>
                </c:pt>
                <c:pt idx="4">
                  <c:v>2022</c:v>
                </c:pt>
                <c:pt idx="5">
                  <c:v>2023</c:v>
                </c:pt>
              </c:strCache>
            </c:strRef>
          </c:cat>
          <c:val>
            <c:numRef>
              <c:f>'Employee Turnover &amp; Retention'!$B$36:$B$42</c:f>
              <c:numCache>
                <c:formatCode>General</c:formatCode>
                <c:ptCount val="6"/>
                <c:pt idx="0">
                  <c:v>1</c:v>
                </c:pt>
                <c:pt idx="1">
                  <c:v>15</c:v>
                </c:pt>
                <c:pt idx="2">
                  <c:v>40</c:v>
                </c:pt>
                <c:pt idx="3">
                  <c:v>68</c:v>
                </c:pt>
                <c:pt idx="4">
                  <c:v>123</c:v>
                </c:pt>
                <c:pt idx="5">
                  <c:v>161</c:v>
                </c:pt>
              </c:numCache>
            </c:numRef>
          </c:val>
          <c:smooth val="0"/>
          <c:extLst>
            <c:ext xmlns:c16="http://schemas.microsoft.com/office/drawing/2014/chart" uri="{C3380CC4-5D6E-409C-BE32-E72D297353CC}">
              <c16:uniqueId val="{00000000-0A73-4BE2-B8C9-D3D976CD151A}"/>
            </c:ext>
          </c:extLst>
        </c:ser>
        <c:dLbls>
          <c:showLegendKey val="0"/>
          <c:showVal val="0"/>
          <c:showCatName val="0"/>
          <c:showSerName val="0"/>
          <c:showPercent val="0"/>
          <c:showBubbleSize val="0"/>
        </c:dLbls>
        <c:marker val="1"/>
        <c:smooth val="0"/>
        <c:axId val="1004762112"/>
        <c:axId val="966560896"/>
      </c:lineChart>
      <c:catAx>
        <c:axId val="1004762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6560896"/>
        <c:crosses val="autoZero"/>
        <c:auto val="1"/>
        <c:lblAlgn val="ctr"/>
        <c:lblOffset val="100"/>
        <c:noMultiLvlLbl val="0"/>
      </c:catAx>
      <c:valAx>
        <c:axId val="966560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00476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0C36"/>
    </a:solidFill>
    <a:ln w="9525" cap="flat" cmpd="sng" algn="ctr">
      <a:gradFill>
        <a:gsLst>
          <a:gs pos="95000">
            <a:schemeClr val="accent1">
              <a:lumMod val="5000"/>
              <a:lumOff val="95000"/>
            </a:schemeClr>
          </a:gs>
          <a:gs pos="24000">
            <a:srgbClr val="9900FF"/>
          </a:gs>
          <a:gs pos="68000">
            <a:schemeClr val="accent1">
              <a:lumMod val="45000"/>
              <a:lumOff val="55000"/>
            </a:schemeClr>
          </a:gs>
          <a:gs pos="100000">
            <a:schemeClr val="accent1">
              <a:lumMod val="30000"/>
              <a:lumOff val="70000"/>
            </a:schemeClr>
          </a:gs>
        </a:gsLst>
        <a:lin ang="5400000" scaled="1"/>
      </a:gradFill>
      <a:round/>
    </a:ln>
    <a:effectLst>
      <a:glow rad="101600">
        <a:srgbClr val="9900FF">
          <a:alpha val="40000"/>
        </a:srgbClr>
      </a:glow>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DBF2-4EA4-8A95-7CBB9973F7FA}">
          <cx:tx>
            <cx:txData>
              <cx:f>_xlchart.v5.2</cx:f>
              <cx:v>Count of Employee ID</cx:v>
            </cx:txData>
          </cx:tx>
          <cx:dataId val="0"/>
          <cx:layoutPr>
            <cx:geography viewedRegionType="countryRegion" cultureLanguage="en-US" cultureRegion="US" attribution="Powered by Bing">
              <cx:geoCache provider="{E9337A44-BEBE-4D9F-B70C-5C5E7DAFC167}">
                <cx:binary>1HxZc9TItvVfIXj+5FbOmSdO34gjlcsTmMGY0/CiMLZbs1JKzfr1d8llaLuaNheC+CLggQpKUmXm
Htdee4t/X0//ui5ur9yzqSyq9l/X0+/Pk66r//Xbb+11cltetQdleu1sa//sDq5t+Zv988/0+va3
G3c1plX8G/UJ/+06uXLd7fT8f/6NX4tv7Qt7fdWltnrT37r57W3bF137xLWvXnp2dVOm1SZtO5de
d+T35y8Pnz+7rbq0m9/N9e3vzx9df/7st/1f+duKzwpsqutv8CwXB4xLyQUT5u6Pev6ssFV8f9mT
5oASSbiv+O46/7z2+VWJ519epdXt56++tp27zVzd3LjbtsVJ7j6/PPZo57uDXdu+6lZZxRDb788v
q7S7vXl20V11t+3zZ2lrw90NoV23f3lxd97fHkv7f/699wUksPfNA4Xsi+tbl/6uj/88JYDv1Ac9
IIoy5Rt/J2/9WB+KHEhf+IxpKGpnBJ8V0bZX10nf3nYdBPXP9vFPCnn0+L5icMJfUDHv/nhKEN+n
GEYOuGSaa0L8uz/ksWKMOWCMUaMU/aK4h/p5dztd/YBe7h/b08d6sF9QHyebn6cPzg+YNr6inHyR
98PARQg/kMIwpX3xedWdp5zcXCX281f/95B1/9ieJtYj/YKaOD9+SgDf5xmcHUgtJDFM7DyDPfYM
hCyhlKSIaLvr9PPaO32c347Pjq/Kuk1S9wOpZO/xPf2sB/0F9RO++yyjrxnod+pnlb8ggn3Wz17k
UvRAMU01oXuOEtqqur3u0uu+e2o3X08ojx7eU8p6ul9QKe/OnxLD9ymFiQPNkSl8rb84xcPwpSVw
GaMSYGB3HUp7nE6gm7a9/QGHeXf75dE9vawH/AX1EgKd/DPe+U69qAMqAIgNuQ9We85CiDlYlaLI
57zzee1dMAuvivRP66r06vP3X3Pgf3CZB8/uaWY94i+omf98fEoK36kZfkANo4hT95XIXqVCCKAx
ChkjhbxzGWjuocf8x6WLrX5ALV8e3NPJerhfUCdnHz7L5WuW+Z06UQeCKqql+Av0Popi4oBqpRQj
bBfF9jLMGRTUX+fzUzv6uq/89eSeVtbj/YJaCV89JYPv1Io+MEYL4fO/csdDrRBfHAiuNJNAag9d
JLSFdVc3PwCO/3pyTx3ruX5BdfwX8fZnpRSuDjghTCitdpXKfuCi/oEQkmuf70rLvcD13ysg4yru
bPXUnr7uJg+f3dPMesRfUDMnPxOEmQPkecO1uAdhe5ULQBjSDbTG7h1pL3ydVDfp1Y+klC8P7ulk
PdwvqJPXP9Nb/ANtgL/uNeL78IaHwUupA820Bs/yF0H2MIa9Brpt52K4+iEI9vjpPe2sx/wFtXP+
ExM+pweGGcrBdO0S+p7HKHEgcQVswD1Ik59j1l+1/gfr8s/ffg2CfD2SrWX+7sk9razH+wW18urt
UzL4voQPBsYwLbVkcpdhzGOfIXcZRiPv8z3W+JW7jX8kr3x+bk8X66F+QV2cg8T7mdkeRLGvCfu6
LnwfRPJayNzzltDVw/h1bl2XPNtc5ba7+nzlO7zk0dN72lmP+Qtq5z8vnpLD93kKA9eFIpFSugfC
kOo1R1uF+veVzJ5a/lNcfboqf0AjXx7cU8Z6ql9QGUfIgT/LVaAMoF6qufl6S0WzA845U9z/C549
dJWjW+viHyFavjy4p5P1cL+gTs7Dn6gTlIYMXRPB7uHVnp8oc0C0QLKRO5LF30/wdwEovHK2SH8E
Ge/C31/P72loPeovqKFLEN4/zWvQaESDGA2V+3YL2ikPAfIdD6Y0Qpzc081ld5U8tY+vA6/dU3t6
WA/0C+rh7clT5/++VMJBN1JNjdD3eV4/1sPa9iJg91dK8u4PoPLD6PU2wQTDs5O2uKpuPl/5vyf6
x0/vaWc95i+onfc/M7eAmSRUGybvSZd97eiDtcYU6CB/VTvvU6SWHyoh/3pyTyvr8X5Brbz8ibEL
VBgwliAGOf3uz175SHx0VzgUJxn/7BO7wvGlrbofolq+PLinjfVYv4A2nt7iw5zy6M7vnAJj5gAz
RUIBbH1VLxhu8cnKF5uvT4HtTWn987b+IcU8HvJ6dJL/TyNg/zwe9mV6bnPVXR3ejd09mBB7+urd
cTEGuPfoIyzw6LSfjf7k5vfnlMMHvgzzrT/xKH98VeZfnru9arvfn3tSHhjFmAT5DG4AY3yABOPt
egk9zDVCogGNuQ10PDUCZLWCt9+fI3MxMAVQ9/1QQGv79XuCvgKj8F5D0P80aIJ+mXN8bYsZRMIX
adz/+1nVl69tWnXt788ZfL3e3bbucl0RvISRhFGFehh1AK5fX70F1Y27yf8rSOYqMubiVpOo680h
rXntFaFfD+nyXoi+zq+450S7rZq5nfmmo5NIptCzkf8prhyvvNDSKVenJhFzv8mNVzXHoymL9mUh
ytqbA5tPov4k8i6b7AayKjIWxkpxcqsmO/dvi2RSxZXWoo6uWckaeR7LtKlZUJK0xVZ4LVz5KiF+
N1abuBAurwM7irJ8QdTcYMtxWZL5jJasyv702sHimQcq/YqQgLYfyQgzM5QbNAdWShTigkU8lJEi
ZdonMtG30WirrDnuSl7w44IPrVPHSxt36RguaY2edOFHKY22Ty9PgCUfr4/enWLg+zSDprCZx+sv
GdOt9GV6k5Gc5WnYWSZYEhhDvSbbummMXbdxSRfzJPC4t9TV65GzuaUh4Ysc2Wknk6rNA2sb5sg5
wFSDa09vEib8cI8KGYVxDRNaScfVLB/vcUpSjyaOeTfSc4NPN/GiYtVsC8075geV66T8mAs/6oCa
vrjbt3WzrssNVxQ4nBrN9tet+9kq6zF9E8+wORkMfl20fyQ8olUcjFnap6+qCBPGXZAkFmg9eHp5
EBJ7x1YYRkT9bLgA2lerWB64TyyG1POnhN14qlANC8XoS3EFR/K6E7ukqjhPPWLJS5Y3c3+Rt76/
JAE6TQWE8r070UpLLtFFMT5ShP94J4lKoiKbfXfD5QiX285ELiTfCjf2LT9MdcTlR9dDBE3QShQ2
H60/D84cDqn16/EbWkFL5rFYBAWpIAR60hKqYXvW0MnUz+a8iq4js1TCHdmmLqP50IvK1sxHs3YT
TOTp85O9SKZWGIlhndVRMZPI9J4AYrNkwtSd9wkTbqr0jqcuWR2inGyCeeZ+zPjCw7RsZ1oHk6EM
ghCpn/QXZS2zOaw84qoLUyalqzaNsI6+LYe0aj89vc01nj6Itwo9SJ9zH/AK02Dwlr1Y0o+Rdn6z
TJ8m1zkYgd/nPvTjTyMTXjA5NngXNc2b1Wm60a4faR3339DP34RFiFQrQQr4zRlHaHtsLbqhbTe3
0n6qCuEhhmeIXssYDLPfzeKMRQJxv417l1+VmagQUV1dOiKOtZd5Qx40CaLtGvnnBE9V6VIMZ3zK
a1t+I6yQfQfDqA+qBypRS0PDUu7lp4mNVW2qhX1qIyq98jDr2rroXzdLl9ZVODZzg815qhxwzc5N
aeeNzpfZuxjrOjppjSuyOCyXxZ/PyqSpuiiojC+jLuyF7xVvZWnipQwpMxNCIvWymVSn/mIK/Gqe
RmPTfMNNCdkzAEyTobVmpI9mNEZjxV7EgGVWzVAN9UclrMhEWPtawBSjqDfGhWRRHkJ7NO+iZ9Fz
XOvvwklNIo1L09gx2Wz7kX3bh/h+FAfkBxgRhhAKdulvZpFPeVtGia0/1g5e1ByyNtf8JSUJm89Y
288Qh4mGYnlfJtM8q6BP3NgkIQL+KN/GzRJ5x67k2fLeeX0rz3UqV4Aw8aEszFHei1U9tmUGJjQP
Sgxva5fly/ulkPmYB35RrEkrhfShIFuZBF+yGSNF73U5TdAdE9mMj3bx405vatGyditVv+oun+IU
AKO5W97o2JvHQNspw09YgAfsPPWqFRt0tSjzq6mVVVNvzeDIcMGZXboXzuWRC4qidLQMvTgqp+OY
I7l+qHQV8feDPxAYmdIxcMbQVBYQ5enYsB81IX3lKwWMz5UUjOyZBovmKiamLj4upGxdHEzUV3Ub
jDazxQnrmxGB4ukV96MRVYhFlCBvk7Udsr9i6/w2GUs2fmBLvxrj2PM1/NFW5UjecmiE/BhlbIER
jrTv2vilQmCBnT69jXXG9VFUZOgHUIVcIUD9c6Dkx+FoYUPfeEaW70telR0LOtsL79Y2SYNolORt
RQ5dpGz6emh1jIhTJ8LGh7Hu6GADzD6NxRB0NG7OikjLi4m5Qs9BOxI5vO2056dhI5bJnsGI/CTI
fB6ldcAjSVZnT3zYoR0SoIuTKMu71fMHvKrzau1f1HPAcsem4ejpE+/HNY13R/yVHKR3E0CoCR6f
OJdRUo1Nqy6HvvIBYoVzFCB2WFa75QBZ/Dgh4wSznXLD8BF3d8jWk/Vq0qzPRhpdRJNcTZo26VK6
47SmbA2RzdL6ZNsUQ92mR4uYc3hdNJYrpiazLuGdijRwo6ePRPcimwYC0kibiGrQIF7Q2AvVDavK
xWYVvdRdwuBbXR2vG+g81q+ue+fHaFvP2FuUTKuLI1auIcXVDRKNlxDAeDKJ9Svb5G1+VZhM8eN0
LFY5NPNo5XnUTLgrTdh6xDkuZbvNPeXYttZuYG04I1/guN842l4FgKMZwjglcBW0b4H3Hmurm3Ki
it7Olywe1kjVuQamtRRLaq87X+e0CubONst7Ras1P5aeJVDIJMsing+XUpIu3hrm9eMlUKqDOEaV
MVgfGxZEkyr1DEyMj0W9RrceYfM4pfWIsNYBkWDBtIt8/As1FoEoyphDFF2nEq8LRdFncInE0Az/
2slnDYX51dNC2PNRDbgAdKWo0Cg7/b9BXTIuXM6y8d4NpbKIDjt4SxM9DXmIyjKJq2+Fhb10tC7J
MS9PfaQlULj7hZefWaDWelLv2p7AQroZb12lR8j9kA/Pam7FYTR6dmoDWbAZAi+GqAJkQdCDlEY3
Fd1rJVsdZduo4xrBAA45vHVg8pEBSg+O300VEtW92uJmrCDKqdAVfAVetKojzqdVEV6WEnyYOTPD
W9+WFjsReY7clMturVOfljY37HFMxOHXJIAggZdogIL2KxvAwdaL/Wl+lySzLKKg63NWh9HoR9m5
pAt382GTOFnrwFBqsiRwrkmbU7/o2SSCGmjHO3Nx6fGXUZkoFjajneJrPy384zHqudzkqrLFDc+K
xb0trSzxiuVCivEVH4g/LRudVUbUYQP82PbbcRR6OHdNEk02kKVfkhfMd8RsqsoZEmZT17sosJNu
lixIqsHxKYynfIAzDIsb5yKYPJHxbGso6fmFLLqZx6E/kX7sj2ozJiQCfovi7qRLFJBZqJZiXBaU
tTDF+mTK56gPmrbO5HYwKmYbUXrT8m6Ulqbve17E0YbxjpJwRn1q50DGXWs2JqVjHsaiiI/xvl+3
aaw/LmeRqXz/iIwkodvYa3XiH9a5LfnlLIY49y6N9afp3dRNrHvptV3lvUXGUP2NcFK6y0UNcWWD
2lqStG/MtBT5UZSC3dguluvSBia3jCahckvb6E+kzHR1k9DaDtMGpjI3t6bvxtEP82JsSXbcRVUj
9AZ1gCjkUVR6uTw3RHl5fjTImrZFcpvoinWQ8kSYdvzlwuwAk16Ia+vkDZN+J/3DquJ1rU56E6VJ
8aISU97Eh9kQd+PwYhRRnKbbiJdjL95GFWXNicx4EustbEWyPKiHxUdaL1qdjiaIPS6bbpNEbsnm
kzFuvSQ9GtMS2SbMzcgRYIc67cUf1uulaE9gHKMXhSMDbCHnfQ3UZYJuZnqSrwqqFD663Zdemha4
5htU9S5cbMubT0vfGDqcZtLVMT0mk+cpFc6ZyHt1NFUZKYtA8GHNi77wUhwnZgJJ5WqKZumbMBOJ
EfGreazHWr3OIi8bi63KmUfrk7yfjR5eyYyJ1ASNMSsnoVwnkvy9iqPIW844L1pIypsbhOyXiNpN
Is48FjlVvCBpk5LidZaNmY4OxwyBID60KYZOXIiQtW5pHrzCp4d+nMxps/HrPHN6U3W+J6o/aEwr
rFdmhTGXfaybJnQovSFZqvsUGSQkMll/BPsHZAmaxqyYnictTh/WCamY3GbJuEqMFV2OD9smnXdR
lWoN+XzoYq1CM3YWBrBUwBtHnXEl7qt3R006sUB8TYbxcIVc0kZYrUgIisyKpKt6SM0TKv5LimmV
c8VNBi7J6z0HVXhVrhN+2zQoaJqtS1MgrXDUZFZNmOpE9B40yPumf99lVZ9WkJeXLPYo6RdOppc6
U+uWU2i6Xi4kLAsrMFxqPkXetBqYdN6qeTF7+K4w5SqaYSC4FSlWNyP2MFQtlg3vz+McY80nEG4J
vhNTbeVFLnhkWMhHAwIoqFVCIIt764mW1uAnVeath4u6+U4YPazGhfcY14hFrP9irchfMj913sW9
qL3d7Z+FvLsPTAHNXypal9gAqbxk+JSnsk7dUVqxGYdu6II324OYsjj1L1CAx9YEYqcouwwdTA2V
d+/ik4qYORIByZNhlq9M2VtIaaBlgVtoDY7NhaA5osEEuT+voDcu8QIAfFTFfvPJ7CRoa3gQ4tru
TAlNUaOFta3kSI7nXq/Vub9T7c48ZJQXkI/kKZ44FKpYDz/JOYGdxsStyyQ8kfhyto2vksvFS3nf
neKkbBXvzpCWfu6xSxxy/RWSuhbPobPBYF1tl6xb3wnUW8YF/7AFs1wder6o8uxkoUJN9VHsg0Ty
D8e0t/Bpk8Ur89GO0G86KNp8IjKuYD6tAGLF4d0AsPuqBZe9/iAd1g8+xBofReWv7lAuYt1/1cs4
GS/7Ii7idFvFGr+bNIzE7DhvZ0W6M7azlTRrTaeO7kVussFhO1PKcvwIMoDF4lmd5sjzA2kW6V8C
uWV62NSN11Vp6LdxhMVFluBNpE1X1OA2CxAGoGygpqQ/UTZe3blHfsV3+dzLTG9zgMVpPmWmLSZ7
3HHrl2VYGF6UQxC1MWhDYkiP+5OuafEB0CiK87Lp8fdcjuDthD8SUEUNuPzifMi7CKTA6DKsTpLY
Du9lFU2oAqJ5WW1/NAjl2XZiDUWE0S4pen1YlEix5eHkVZFpT4RBqpo++HLKEG/iwto8P76nk7Ou
SFy27ZMC9e71zFsMpR7XWQJxHLE7n2msLiCwNhrzaHnPEm3H7rJhYzLK42539MnELUTE6mnJcaI8
HltxKBefIMp1jq/iI1O9Wg34qtXEd/ypbvMREiA9Xc/bpSnFh4OB4/4mBfvoBWmxgFc2nOaVCUBZ
zLJ8yWricIecyVrDDqJvYVc7kmUhonDRtq8aF9GTOGoW/Mayo94ilOVgDRvBc1CUEclR+pYlaqcq
7AoQE+KszOXqTx0fU5Dwca47hEomoxk5r50RabItKttVeH3KVqqA9joHF58VVYzH3VzglB9GwLPI
Ox2j1rn03LBsJSltj3T3UuURk90bDhprjg6nKPPmZCvHWhTtBtQFkTxQIIHkRx4zgpIcydBA+YvH
F5xKVuWaNkoRrebmqCMwvp0ks86CiWapn7LhdFxEGak3+dKP3oUDmAarsNSNkR8Rb2Ff3lgvkEDG
/fUMUV15CP4oL1eWqkiBV4GsTWnH+qM0c9KQT3wqZHEuZVPP0ZZT23ben2NKsik6REZjhQjaAvy3
F+qCKPcejOSYd+/8uMniOIzEzJLp7aiAbZobM6RDQz+0kQY1ceTyfihN6NGlzd8vvKfcBj2yw4Ri
nxALTKmUMD3pYeVlZmg44EtPDYEa0ZmaNvcn2emyqTMQxKEQbF6PdRduimJY45+Z4zWaAP2vzpu2
5XpHdcfeRxldvxPE93DHHM/rjREDO1EeonJfextpEdVw5RhoMTpfupnUhxkcdfVKU65X7k0WmBKR
yOAtbVzaUfBrOPXi0E2zYyog1Pn6dZ+oeLTB6Fcg7Pm8RIaejE21ennsLSsd2KJPhA8OWNadNIsP
++Y++g/n4C3XnecpOo0f7xcSziClNTAV72JXsVVptqg8yKq652/yXcDKd0Rjg+llWINXNCsJ2Trp
ON+UcdnYKEga2XsXfSpqnLkb0cUbTlMarzAu4RPWUEOxbqu/czjP5sgjQST61clrurYZN9U4rTap
ooXmaSCStirLwyQr4I3bnUDAA69BL8eQNX6Xt8TLzhLKCqW/QXztFfTgchAfYMEUwU2Sv9HKSYce
AvhqepFYK7FrFccTvGG0CLONx1cPKgYQL0kwpM26929Ud49ru3V5DMBK4Rsh8B+77NPvrp+sN7YK
VNUuNGbggLEL1AHwpKeX2iPQ4U0+xgmwFigr/C3Xsv5Bh2rUeaMjQMnPNuLnk7VhU0ecv1IGPStE
ZJmsSu3TDBq23HGo7D44Pr2XxxQCJuVgPxrvwGuJdjjsnD7eSzQwCvo2iy8wmoIwlgqy4vG21Yod
LhbQ+Vty/vuCGCQGcSC1oSAXzR6vmCfOJ0XpR2+bqUKiiHNk/BM15whz95799AHJStv91d5ZTwju
1hcKU0+UoB21t+BUZDyuukK+vY8YY7KspP0s2SzEduKtHrZZHS3uTT+yOduUfbXGc+YQGrx24chH
39jRY0vHjlBKaYPkpYzgoOj2iMbZ+N6oZta8LXZONQLXwcenPo8Q11M9pFBBwvsZnmkYkgOghZes
G8lq1vRLODSo7LeiZFb4wYTQMocI9Q1uh39E5DydGerJcNz1s+pdmH36EPtqhOIwFu7jv0cCJUv0
fpcVebfp6OQN50mbr5FpuQNCdSuq/s3s6Z5jzPuppvLX1hM+FLn+WYdsH9upmoBGqPb78/u0N8VJ
kwW+RWS1gWvT+LuoNeGD8l+HFOEYeEOX/y0csDECEz2k2fkuLQEkr9pQeQG/qNpmTRhPH3Bt7z0w
UxgE2k8cHoh5FA5Gc4/PHOdlSt0i8mNVeS4XoSpLxT5KB4f5lgv+fSmoTqODh/9pAUXmfqgrI1rO
fSzj4x0UGQTYEdgRbUp8PH2q+1GMBwcDV4il7l4VxMS6xts4jzXn++jLqDRpj9xC/aQ9pGJapxF6
vKXb2z/bpUIPPbRtDG7VBGW0oFoMOhF3pDxDtsYIThzavAbz84JycA/+6zIScWyPZ2ADYc+jKc3J
NIcRRcvpQ9s0Jcogl1FeNYdl0S+0C33ry7bcaCdAtb1gE7FMvja7fl4uUYywV1FVkmZ6mcfJYDAy
0w8yJeBEMoxqHKPQUGm5KbyshiruAYry8FgS5DtYAYSukSzkXRjblRr56CN0j0lJEbpRGq4wYByo
B0BrqUadUNEeNwBiyV6ds7ZYwZy3wzY1mqPwdr/WZEmDvO1KsgRV60yVbmStiqwPPlMeDdJmEtwD
mTsEhc7aCPkujV6TuGoGMEuoLXJJD2ttsWSZo6oYTn10K9I4LKayRT0FPr/IiksG2GvYuZw7w+uT
TPreSga0gwPPOu/qMDPOLWs2Sd6XoF3BwCh0GYIs6bSNQq+38eiXQYNXFQV9bRpTq/EwbjDc2LwT
sxkW+w79hrWjBQzoU3luuxZNhHdpDbY53mAICeME28Q1hGRhSQA6/5xRerb6VMhppB+JmOZOn4M2
i+o3lTFZTg+zqvV8VMIIHFMXYpQLvfTDys7Q7Wac6OLmwPfATAwhoBkROpz5HI0vctN27RKgHT2m
qKaNduiLponfHnG/6MZP0i/zOdlEHIC7CkpVle6PCsyL1wd613K7j0UN+uGxfKFLxO1sWyWFpD1Q
9B3OAvG94sS56takszON4g4NVqrIUbI5g4mYOhicL0uCSBZbhW3QPKfBmHuDeYcgbvVFXRmv2Jap
iEWQxPF4IeZUZJs5HaOjlA/sOPXZclK6aTgGk2HfKidpOBmRnKu0K3xwxoN7F8Goj3ksbBvA+5JP
mauLP2I/tZvJkAi1aMG6IxS7oJRoJc507X+0OdyxGmv5Qo5pvVE8SaBd33PbTE38MLNp/2rJis4/
BCrvDvXsswIWK8vrpO4vKOH1meNefFYObXcoWlDQmH2Jjwfbm01iRv1G1UmDvn6d3qRtE22KpI6D
mVfVRkSmOdULLbdzVKELXNWC46f1XIU8q9R2xE+eaNRjn9xk+yPMPUQ3jcmLo3wixRLMJhPbJPPt
Rc3BzQcFKJo28JiNL8dp0VeFVwmU8n35btQ0PfRp559y3yRpYD2PveCg6baua/GfzWQqegPyMMW8
UsfMDUGrB/UMqcnbgWZJuq3nyjskbdm9bQcOwgGhYNPOU3/KWjfngShHHUbKRIn+Ix2omU8wgdBf
t5Rn5ND2dYcyJy2TORiY0Le6E6rceJHnTkuDcYQNJ132ZhpYjjqptGei7UgTRjqxV37W1i8mTBSf
tZKsFhqJtYcaD+PpBDj70lf5cAL22ztNc5bQjUb0uyHjyKpgWTRJUDbX3oexbsbbxvOmkKZkuWrb
zFJMFNQYH1yWFpabFHURYGLK9Zt6GfPpVPZxEwc+qdPzmSgEYpRU4TCygp3iXf6iPnVT47a07umZ
KMopANP7Xozztd9H0TkncJ+h7bsNqEU/DeKpHNRGzJYdctVV53XC3Ye5noDJfLS34zboc8xA5KFK
Y1EHXs/4FTrTNmC0qI4siIKA+mX3ZiJV/qZN5i4P866LL5tkbv5wU13SoJn6KYyIq7Mgw/7QcdXg
3OB4U7KEfNLja0PbpAirZciusrJeAjR5yveVTZugrgfyxqCJcFJTp8Pe+dEpTyt+1Wo5vcjA9w9o
O/Aei0ZdEPVeg4q0j19I7dk0KEhurpwHULPRwGdZILK2eS1HmW8R6KUMTbqo447Y5DXmdDDbMSbu
ktqqPhr6iRxl9SCvHIsuR9TJl0tTLvqoqfkcZE0Z384QyFHSqb4/BAycLzpnRBQ43qBjm8dd4CfD
cCJNXh81wKEkiFVrLk3VmU9sqtm7zEX207AMy20PA98MytKXHIMFRz4yxaaZmu4C+NILxFgNLzzX
5h8X31ZHrCARJrNAJ58ns8+RyyZEJD9LNfggkctjhcZMWLdVdpSL3l1itoth/wM9JX7Ftplk7Qfw
cs1rUyXumMyFuShLt5zFbdYcTgohF2VwmZ5X3O9OXc/H11UbuXdOa37N8gHBgTbzcM7nEs4DTusV
YV1/Njk1nqTjxCx4G10dRbLkG5THmLAE7WFOFs9FL6IocW8WqpNLDerkQ7Po7h0SfnwMZ1MvF+J1
mGGS6bYwkXiBDjdhYVeaYqOXuWKwd1dtl9izr3NQ8K/jydZNiMkQ/3/ZO7cmSW1tW/8iIgCJW8SJ
/cAlb3Wv6q6u7hdFXwEJgRBISPz6PdLt5eO21/aKfZ5PhMPhcndWAgnSnHN8Y+RBb3z+qFZDWzTX
+36rC2puACoJTAfk9K4leyGxZkvXkEzkpwiaX2XVTh9y2xJM5nXwLWAxGLRbn9C9LyovHWrdOjMY
aee3IiE2W5sQ7vFhLYdCsdstUO0jpizDfUD9+Dqs+jNe02LQ20evi0QFw03G713BgV8mKuovxaTi
TyZgZquGbgvvgPqY931s7Xzs4oHQquii7IaySeeHIpRjcZFdrmrouHQvLfTuOi92mZV8XwtbSsLG
+ymA3n/jgznDtU7DbdW3c2Eh9EROR9t5pLN8II4GT9lY9KpKne6mpiuUfuZtb2UDydd3N7IXU18H
ekwAITIWBcfMLsv+7PNRm+54LT3CupgdEloErtq0teIi0JProYoyVC5VIg2zd5iW8KUiJmrfbdk+
+WoKh/QWuB6L6i1CiXizohFfX5Me3Z/GOqLVmqQonNoRWNHJrml2SWIXjvzdTjyLbendHBbmEmOx
C885hSJwnAc/6rqzS2JeiqAVHAROOxS61AFrB1EFtHAvPQE1U8YdHZ4mHwX7cUOjyaswm+Pwdiu4
G6tYY45/lw1YTmsAcns9YbJ14fHaV4jYEpc18G7hD4NHCu1OcPnH0MkacxoprpSWihP5sK6U52vt
U54OMQbsy4TnIYe8WZnIx7KhkRm6W9FBnS3liDFvta9uHksiPYSfzHBxGnuaTE0LofBO9BiT1tz1
7kRaGuV1moddhpEY19FZtFpBjjRJ5st4g/qdrvF6HySFyyrJGV3KjAqCURxmdq+RCvQ3W6A0IVr5
+DhNLCJNa7vYxBVKuC6YKmjzQNG2MuvSZx/QKUNhZnLfDxVW0hV/YQqD3vVfsQjNedp0alBl0s6R
KxohsyjrGhW7KUnuosCm5j3EXMlOfM7p59baT/vete/bTn1qC5XwEm2CfNnAdjQsZ/oYYvMIsUik
GvJXtt8MPh7uNenNwXa6qNSsdlVmwDRVKWUiX/Q4pLXWqS9N3lOsr3aVX9eW7YdsGiDjtY7dQWHM
wypyyzbXOzYb+lgsHXnJABDpureY9eB+wA1TgofbvkWTEk9qHpe8WbKsvV2mcXox87K2jXGtZWdM
jdusDKQrznLicx2P83AQM0teRhFGTbF2041gSXAXC0dvYgXRcmoXiNcF2qI6jhkyQExmjruL46EM
M2zCdVjYeWlUlE734Ae39az0xspi2UJXzaLlFU0Xq8oikgwMKYBIc15SnFzjMeR+2ZnuvzHo3vOR
Q1+rNR7Krdy90PfY5bH596kY6p6jvsAhsGfsOv3BZEVamVF1r7xvo0+YvLkDoJ3iOIWFPGQq448B
D3VlZdq9haN8P3CQYC0at0MWM/5x2uJ1KhMyTR9JyPTFxIS5kmnH86rHcPTCVIyTbkNMuHtnKzS7
5IGjLbnYLeq/io5knwRrozcRke3WQrmtEzVPZ4KR8SuG77G4rmlOlYSH813KGEHdisXxehPSr1Rc
m2E/yuuu7eLly2TzoG+GtIcQimHylJ7HZOynatG9W6E17ROGhdnGo4oMWEfKNOh5cjeoJf7Sdd0q
ynjAMZR8yLq8Evi9FcZfuCc6r5KzTE2c1WsHkFOj1hLtRapp/aDQtXWVUISEn7Dxbrosgnyzp2AV
ab0qHpz6OYnfX7mBQ7RbYcreB+ohSRz/YmyusD2g8zxMhoGGmlhCbiHd6RvlAZWUukVJc+sWo76I
eHV9tWDMaMveDu7runo8K3go0acZhSnmNwvVypZQ5GwzcksuGFK3QKZ6t6OYBzb6nQIhZQeZdesN
9ejfygDlyFoPbA6SJpglmN9wt8nrugzDx0xZV4mFLPUQBnN4b7YseoG6lhegglDDlem6dcNxQ1F1
weo3bo2bu46jlCtQeoLiCKZ70m1RUBl2JfG8DBPVaGXhMACRgpuoop3sOBX20NoUUooUFRco0nRz
bWNtxfzcx6ipycj2t3Exo3iIp2hbanQVTGBJK9JpV5WOTDv4YxDGfKQPqSEsL0U09+TzAGw0GCsb
5I6zAwQz4cI70U3pVFToth1Vpdk7uZgqw4ab+LqDfpUPpQHNTX09Ws+kuPE5i0lYLQYNmHocLKZD
pHTAvAtz0EbN/VvbCjq19YZHBTIK3Dhk1KV185Suhxa12ng2nQnkj2VenE2aDvyTHJtkhtb2wsIY
2stRAZRax1p7GoT8kRsl8DnQALiU4SCZoQFYYO44/e8yKLIQ13Hho68L1bnkLYHK1L38HNYG6io4
rENxHY3GEXPqBibSq3QPXuCqg+A53LNvLWWhS4/gqnc8b3O0FP1Ho7Yu6Moxx6ArQGfL+JZii8By
vL6aDgOF/HZFQenuQ16EnlamXcwsjjvULXxa2PL4xL+Q3IxW1smwGj/eEIPT20vEpcfxUgF6IZK9
kDVRfdqkAFV7cgmNmf0EDqlfUeOgd2jng1I5x3ocrFMtQCHdxYC5ULqrAiumL3oUUTk99msmvVeY
wlpMUvsKSJUZNtq0o6P90KgNxE2B2cE45bc7Sr+8YcGQMqhglhXKlBGdC9pkfif0CN1PvqrcDO8D
0DVrGU8wn5XU4NlpQJvIb+EoUGWBfu+0aKZ0KbraanAqrtzjGeLjnhr/G2V/KfrWPiagY0+YA/e3
U8hIJeLU3PHIe9koIgFr2QJCsAqGF164LTvPKOGykozK09KNmxiPeg1BMbpcbSPMOVZ8U3vIBJZW
KlmZYh819Up2/7z0weZQIARDgwoUHSLjKkmOOqWrrJnM3ZdgZ86rMmq3OXrORS+SGt8JMH7VIQTs
cuEWrcG4BxbdiOZR16Cc0MvJdImw39rAXScuqKjjsdpF1x7g07IsOEgT5YBz4rkYKxbSaWqoD5dT
tEzZx8EONFqqjMXtVGGg2CfoUDO/3Ms8DU0dh4lZ34A+AJsotQJlV4HpmC0KpCgGV4Th1n2LzluW
dEYdfucguLlyIyJrMpEOl6BdJqDsJoG5AmydkkA3Ym+WOh+TApJUsHZH+BbwwWSuDUoCtu40q2Hm
lcHA7MsOYAH3BiueTBBOOM9dHdJIuUePD7umBcuLhoOt+B4AXsLwkKv2NsAyvHxCc7l1TxmX+lp1
kbg/oYJJL5pmSf8FSyTxR2Ipf542wu6ASbbfWh3hyufb7oCrMYPJyL73rlR9uL3PXWIeNz10OAXY
2KAOZ3LCappJmBVEUjxHGB9mdcGn7RxhaNHXG9iYDxuh8BEmYqGnkXIOPFEnLzNrp8Maj+Fbqpeo
LDJwiJ0edhD6y+5LWI78PTyVcV/HZrEwdQ0jAPmit4U9t6kGnbaMO3DQlm0Oh1sMVzQC3XClxszH
ByhE0FlDAmNh3VpisfQG8Dv05aoy4IWkXWYUBaNf7ohR5raNI5vXYdKq7AAQQr3bXLaCOl5HnCVo
gOwT1V3elhIF+MMcXCveBdn1Y4ma2vdlKlgBHEXMfVdjQ+cgrzAuedwlJgDlniqVNsICsKtJKPtm
nx1e0ybA6YCNSFVbon5sSzc2MVtcta2J/5hhtbA3bh21qofZ5s9LoleDt0uSGQ1BjymQjKc7MrD4
Ju8GkQETYl6WOmLFTRB08Rc/9OLiArU8gtXjFRiw+DNcMWaEzpAVvuqThesq22jva7N5vpSDzlfW
mK7PB6y/mgw3PIp9cljTLXkNWKfcPSZXgmAYMElfDkpGH/sCxEMpAWLcTyBMwibbEo+moIjhaphZ
mMhGRrx7JxKntwr7Jqo61Od1R/ScX69b+rCRDWNoEk/sPh8keZtBWbSlNcNHssjpTa/TVCKwEbNH
EJUApVqLW37QH9tgC1vUVi6oAlQed9rA3rNg7vJpbE1w1hwPda17kT2sZp0uazLD66EzcYu5QHYK
WJi/YmLcZ7gN2vSLinfSOBouz1b7+CyWaY0rbvPtWq2FEujMiBFPtiz5aSHdmNZ7EaBwkn3hjmMS
2+EZbtm+1hhu1Rq3Oq1mkpgG5Ut0M/qpAxu4RW8d8+6tYGtUqsWEsE4mopH5wH4AKw5rmtD1fY5y
/xhRFn2ZQKC/hXhJUgYOFw7I/xs8N/mdg8h/VHbFU5ebzwCU10dlQs/KfJ3CCM/B/li0gUBFE1F5
xH6gR7QZC6nzDHAKXn27zbH+wDHsqHOHRmWGp3gvXRdNr0E+0BfeESoriqn+WakxghQG0lIQ8tUb
TP91IxTmQfoLNighbQ0NHC6mN3S0k1TPmi4TTR5W3s1Y5RdEC4JN0jP8z4AEnOdyhtYAwXF6oB4o
jT9uMbwacU2m0K3dOTSd5PsZILdf37PebcnXZKSTOPEplyutGNXhGtS5TeimsXgJ0CzQtMBH8CLq
07AGeBftKBvz0PeVFqkO3dl4hylmmcYuOVA6bvmndBxXLCqzEoMbsI4lXZjUqPPAKdSBT9sWQAsF
YwUcGWU8qCoPLzQeGmDsNAEK2qnpezgHPltqCJoA9ZpFbV50UCz7VoAWUi27QuS4B2fIIC1v93B+
siRf0cL0xKVav075xiyvIcTm6PtgGeodv+d8WsxULxvi56ImVMQs8xcjdhv5Er9F9b7aJoqSrNxV
h5XhxGCT5EWFifX1TGjahsVw7Fpns/mDCdo9Tsqe5QJ/BhY+S91NsC5omG+4X9iQVi4s8swe/oM8
96tBBOIfDNTI+USNCVU6Bfjwqzg3hug5uFPF15DDRfK76h2nIoH8pIlsQXtuuR1lFUqq46zM9AAj
UjlAR1mqlYwue89/E7r++bh+VXtxWEhcSGFXLaC/ggK/evD/TEj0iYc1qe2zb2JSV2+T/Al+SFEM
uBGDCXLZfxAqf9Xkr+8IGzeuxtU7DMn3GjHw53fE0DBfQ/glvsuf72h/UjUkGTWk+SXrqAEEZ0MX
wPLRc4iVPz+K3/MTHn8qoj9zAL5OCs6atvv9K4/++PG/3k0S//z2lTz/93/+n+v3L/3rFf9196+v
WvrHv4Ugr2s8yPLXv3Q9mj9+Fw7m96O7Zij88sPf4hz+h8CGn9/c9D/84S9pDr+kjPw5zeFqJon/
dHf8Lc/h9buWCDn5N6/5PcsBsQxYlODDJ4CHUtwyuMl/ZjkEGZLSrvQHNG4wxlGS4p1+D3PAFzzh
fyA2Pc5gHkLAB+5BiMnXPAeEeUKxjsDpwC79MxzyX6f4y+eIAIvff/5znsNf1HYEIV2TIa7C/jWy
7W+OmTyyBp6kHEbdHMW/7Lq85O38n4yK1yfiTyo72BzQAxHyEHJSwJvzV6cXM4D0oG2xk+HjGKGs
L/Iyd2z6NK7WPUrQP+dhn4WuYatUH//0efybM7x+Xn978yRFGh1Q0OjvQEGXDoMjIi9gziwmAZp/
2WrrIrxvEopnFCfT5xbgHcjhsSc1ysb+uwOwOzapTkk9aJQV3nD40mw+VGQO5osRU/ewwO8CH/TA
wKR6rZqlbfc7s2TsWabDVv8/nATU5SKCaT3BjfSXNSfU9No+7QX0fhejwpj2gwwkPffZ5kHPhpgZ
AF8lTSA9XALhlRstTF7D9ehxfCgvHtMxdo8TdtIytHt/LIpuP9hcDGcHd+0hx1jqHWIr1oMf95Wj
zB374z+fw6/LZvLbTQAUB2gR5BAEof0FkgEJbIzPtuLUE7XVOtxh8UGVdMwm/uOf3+m6L/z1dgMe
gzgUZEQnxV8X6MRC71QR3smSNjz5dcaHl+bzRa9kfkJ5/p9M5395iH47M0RSYYaHWzxG2sqvy3Mc
LdjxgwHv1/b6CSsKynXTFv87yOj6LgAQKbB40IAx+asDtNBYLoYtyE863vpjjqumSNGDUc/f/fPl
+y3D5S/XLwGNhoXpui78bVHgLRJoNtyDpxijuPOeLTGkEdwzmDlstZdX60nUpQvyQVbx7G2S3yoY
smtIxuy5M+N+I9FfPGmPKWOZ2mQpIfKEtrQR2U8t9LXLNIz+2OPefG/bbPQV2UMaoDDZdg2JGG/i
FI2bCNL3aYnT5cOW7v3pn0/yZ77DL2eJfMrfEt5hqUUCb3LddP8EOrKYDeiBtTttcFbCIol2Exaf
5RzAXHqYxBKXKZl+uEEHdSIw+cTNy0+D5BjGR2o9oHrFgFn0G7pBTG/ndAw/ROBU75PC00/ZJuWH
ZE4bqE3xS1TIGTNNqHYw9LDhXRwKYCQ7vj9wtZ17j509rvHtfv4o2kMED9YnLGfilK5J8tCaODkh
c2O6we7SnaRicUMQeAOzDdqvKelBxOLbto4LmfJ3miX8zAMu6zGaOxSmLfvaYeOp5CLaM1W7fVCY
1M6w2GX0VubzcLQsTRplMZNMqTJVatIJlvcICJPQk8BAdKyGeYTTB5DzA/Iy/DePghswRrc2rVjJ
MWEUXR9PuxhzEpXWQbbTp6Qj4TtlFvkhazvxQ0Xd5GBLKbyvYHUYMZudQlJOY+fesnwUdSZjfUIi
33DmnrvbHXT5QzqIvF7zHqQ+kf32YNZx/jLyIfkMVqIJoB9WHRPfAxHkd8E4BDVte/iyMrAJMsVR
p9HciLg4g6KGHsgUK2NMmFY4Q3RQBtl4DBW/vV7Pehq4qkgBkXiZtqWMJPmYdJCAqOvCcyuQHATK
xr8PBrHG+NNwv4+gVg7XAh5OLuwvFWbu5IjRWX6G9kw+a5YujxzXaTyvoSmqGZTyO0FB36CH13YQ
pZkJ+TzNejqILg6uVodclpg16feYJhgwZW7DR+N4ubipPW3eHLqOPMVMmgZrmz2v0CdLH7g1h40h
/kY0PnONac6T18Ndz5KuCjYratsOpjZM6LKTq6l0GF5UzMFHtJSWmMC1LyNv71ibfkJfEp6QexM+
s2jHQE+nHzDq/hxLwC6bRusf8LR4XRMGC6DW0W3mzHYZEwGLmd1dJUPSlobP0NltyDCgDjosURB0
IzlCv+ETOoa8RabDAokRCCb7GKjO42AcO3SxoFUnoKWUiDqxuLnsltXYhsShb/N0rIFA9TWYwPio
lyW4SfZpuoUSFwKET/xnvi3hk+mXLC9Hj9CdEuNw9bBj/IhlaonmGw+L57kb3XCKYGk4ZRMelzTw
UyjKAvYrYZp4i7sSiThzuaPlQDfDMSW0tH3jLDLfwJj7N2L1doHibc/CFmtpW0VvdRiAX1gFqxIW
2rOByvEQeMRNmQFyI1R5ni3ReeyLbJ/raE4xxQhbCWPr7t5TG44HEsboVUWrGjpMtOLeQPYipj9G
6TzewpO9lJgarGUy4UdY5oSq+9TNl0KFok4ng24jzReICqE4MG79D7sCSb+H/WuomUJRsCOgpdQT
1CQVy7zuW+wc0Q6ZIA6NakK7xQ3OWF8yqKbNBiCojjskn+xruHzYYdx8iPGg3vs+nMEdMsRCAfub
7HfQ+VtdDOF+8pzrrx3mjYd06rPXDqN8eEmz6F0Qor4YJtU9CLGhOrEo+aYJc5C0LTiO7jeLvolg
hXRhKp6Hls5vnBNRixDCcx+gLgwS5Y8DBLLzRmdxUG1hXgHkDecZU6dve9CFJ+DTWHs0TnJWKL/S
YWKXvaA4Lk8URJidXTJoYEe/kSyqUpKImoNgaQptceai7x7AE2x1YkjczOseNxietA97pthSYuyN
18TFsHxo0zQBXkNwJMJggG3tilMKUkyYVpLtbbUKnjQEkWYPERaGaocJ8ajWeD8B0hyqIjMAc2Aw
qBRLixJ1pL5YJNiUEen8D9TA9rXHTL0hUzxfOL4mAbbHhMbHKJTzkY1BcgPKLnj2eIOuxiQf5QXL
Zhy275JPG0swJGNptz4j/QP/JVrzrMN4rjW8jW9hntwsIuIgF+bpuPAYjiTUi+QmceFxnbEoRNqQ
e3CY9ADYzZ0lRvaVHXh3mAjrmmk07yKGvnJbV3gwxJY0WR8+ajYCtcBc3B4hbPnuiMufia+a5nN3
qxc5W9zNyVrCLm98uUpwEprE4FwKJkFKUeeXFnpLTLt7gJNO7j8Di/5/w/rvwmZ/72WvAX3oFq/d
1R/w+t8a1vOAiOepX/7csf7+ot871hzffIP0AALjBfqlAol/f3SsBdJxEaqE+rOAQQKFKJrZf3Ws
CCaE2y7M0edhTAEY/o+OlSDOEDZl0NVFinDXEH3u/6JjxeDrr+V9FGekuDoVIDAQeE5+Ldz6tEcG
QbR0FzdHWV9uakrArvn0Rs1ZsICNiWh9FVNelJhRdq0gD1kV2jxxdbsgdeOkARKwKp+G9LKjEGLN
YKerUS8M3RNkOEmPEc988CRgbv4ww1eVAO4h4BA8Zl2gYePF3g4byqcS3Z+JS4OSgJYM3AZsqWkG
kQbD0/Me7SstRz4VzQ4wXzcWFreuIhvWqGVhykKeCOYvBffZV5RTFrVOAY/sHgKBBFWyIpsElHJS
Q7+i8W0Rr129FDK922iYldKa52WIgwN2GOy8WDNCEARp1L8ozv0TCpf1HpZs+Sx54MYGyYlBV/H8
isONSdhiaM7V85Aoe7zKY00EKunUbmlxiZXub6IuP7o+Rp3UTf10SEaUkKAQBS7mFouodgmbD3TN
4g9DARS4R0fwEsUubYqOfmqth8o/eUQ97IQ8mpjrs50QBdlF8WOXYrKdjCnMvb5PSwcl8JFkAcyG
4/achBuQqWFAf6Fc1n1NWayONJtIpbNR3ERSguPA/ofhOoL9ECbVt3cLiN37rRsB9q5mN7fh1szx
BPJeafmDw/V7sIL6w5L0edXqbHlGGf01YWyqIxaxKg2w6acL/tUl+4eCBqCcMzlWakhAaiCeLIM2
8cL1Qp6JK9wNATH+2C+YwioBRDkm3edkSrd6b93NcBXSgRVyjIgZLRG1ETzZycmXQQtZjWJY7mMi
umrFFalYIZ4AdwNVcsJUPZ7Y98LtrKRL7LDhwhGgXIIeKMGRBgiVqkPL2nd7ngWyHICQm4qPU4Ff
iw0YA14V3ZBuDi8+NN8G/H30DWC8MjsOXe0dK54zjAyfsN7aEt5Pzkqs1/s9DciKKDcbHAX8y8c9
MOMzwNYYjJFZb1GW0RsPgEtpQg8Rbvu7yZH9o9XQ/ZpgXbsL5V1UKyqGuSSQAOsZm/3RcNYegtnc
pHAtIy8pvbN2mTNIWOgjYP/lVc5dcCIjHHOwaytbO0gopWGIo0n39TUAS96Bsst7Hx4YwD9buHKZ
xze/Gf4IzechWIfXyGvkdQz0OZrDoRlz9XVRWXaWfHqFQ3QsBwiXEhPhg+jj1VeyB/CLwJxqvH5S
/hvAOsSCRqtCqx5+oKaApOQLdlKbDe42pIc3zKi25iH9iMVweYiVdIdggWQ4iDY5ewjXrzQNtsqh
yKsl0yHwbbSMPLhkrEtK5Hp+tBmbG5NJfUTWY3zmywUpdLerhOSCYgOKEEhStvQYtxdg/qispePw
YWyqPwhYFyB08eU5Z2R4UnnSni2cj6XfBTnDw+aepBv247iKuFZK6eMuXHpHtb3AG7qdgVMwAbhw
2Z42Cogh8sEpQDjW/UajbsQDhiSNLUT1H9ChqOdIx/wRtgMib2FpvJc6/zLNSMtJ0714xwlYAxqP
ouzynj0ipqN/gBnzMwJE6Bl6GKrmPvqcKov9Hga69dOiccqh7FQNhD++aYdRHkJwgbUK2wFIFR2a
AeT2o8eyW3YO6x2+4Q4mQ4wCPu0GlINlWJ+twT3Ye+c/Fd71UE1Rhb7M2r2MYYp4K3B1D5PsKOqp
YjDqsU1YdMZkCV4ehVgiVQ6JDSGX8+kMpIRNJQJvh3qCVeF55dkPhWSXqo1ddNi6fDAlZq0gqoMU
DZUC4wa3CO0lkLcKyWJwtADbCEAxoabN4xXQPyolPOKjQtSUee0QQxfRk7fjb0BQZ7C3BPNXEXA0
aR3lBjEBHQYqD0KjJyrRDOUnYXK+3zqq0yeHDfuFaIZHRGy49c56tcnbgpiES7dLNNvrTpIvK+7+
voqQo9BVKDIzWm6pyp7nIQDRz6JQX6Y4zC+zB6SwFnwEOTyvZ/BE7QM8/MMLkhihZcM3mB07wXDj
FvvWfVQ5XRp0//IUQRP4jNFdCJ9TriGwt36liE7RUQ+EUmVpuW+Gna3K8XwQa4H7uD14UljafwAR
AXKHQKztbgUg++hh1wrrLPVOl3s0oirlKLEdyr7dfAAWMn+eddh/xJ7cjuUmzd1CdvnAYK7+gXBU
Aw1/YOQZwVj2QyCG/V6G2TmL0uG7lCT9liBnqC/7DpQJuBQ7NG1B+3MCmU1ita2WHHpz7aFDS1gF
cBVLzrv81Vif3KJ2Hr4B7OPsIs11Tocoju2JzTR9xT5SNEBR24PxPgZnmKELqCKBkIQzKDr3VfR9
QbEYtey1EKN9dLAI4K70XfDY83RRZUyk/sg9E/dkUC3EZ2RIZWggUNwWwIW+0XUWz8BaXoZl2BBb
uI/sLCIBeFZgkFGDqZsf9pnMrFq2BXl08dIz2XgEMN4poH8fYVPYvsNcMX/KKbWHMeCge4O2aIvS
zT64aIyOHtF8SV3C3BF8paFfHrwegcKRIAfZknmlTxlc7p+K1o1wGu3MnFW0kq3mPZ89+AnJP8xA
SWmZT2R95vTKbgSOzPfpqoYznrmeH00cKg+bkpuvYSQFwHEdfmTFymgz9rAL14iLSY5moP0zcKPw
CD4kA5RvRiByOeVHLM88h0XeyoqIOLv12zpfIlisIenSsPYWSMuAZIHyCiFX4HBoM4cAFlIew6XT
jQVFX6+eIrOs9ZIkxe0QWCPLjE1r7TKuzktGoVXLYdQfheZrVvatWaIKsY/Tm0Cc69istPDwTyD5
7nuKAuqOhZuqSZx+oW1XvM+6UX4GtTodSHeV/7HEM4lpj5iCaisEVkT4vELM3sPsrthp9skmejip
Tvm2ittkR7gb8eRLtunuZgVh/AoqFtBILomj5awx4RinGAkACCZAm7kbcPccnSAYJYa+ycVd9BmA
SgwIJQEoTNn6lBQreCOOgMePZkcB2bThZnAvhQvsXmMWfcMgYwZELNM2uGA0zN76Yh3feySfLQeC
MduNWTAtsBxQR71rgNgyI+LMW/EY7qZ/m8fsvvW2njppK7CkzZYb0Ekw2j3RtQACmcH+BpUk62vM
AGPM5lAb5nBjH+cUhUWZYFryBWMO5CXTSbWvIwX3dCVRMdaN/pu989qO3Eqy6BdBC968wqRj0iTJ
oqkXLJJVhAcu3IX5+tlgSS2pe2Z69Xu/qFuqoslM4CLixDk7FENbAq3P1L1XJslNT18cTfoaH3XM
FXsyzEO4CqPcjao6njUljeyxq36muc5QE+yM89POs45gfV+nGxCr+5ZYTvxum028k8iIoH9Mb+0D
3ATjdarPxTGhzOohpFr4pNkYkZsw2cz8h1A9Wfvd9g+hpCVHizFdN3GbPpfxXD5mWNz2amaBJNXi
8dwJFEYucNu9KjqoEolKjVhNCamvSgFv3rXjwc08DEC1nhQvZNI1VLZ4kihJmYUFRgjdjtp4Xa8K
RROniSngmVdYkhTNso94zQYSc8OApNviA/WM+tiWcMr0Yn0WyzzRmOta95YYrXOHi1T5qQEb+m+X
/POL9f/vu2T3/x3r/mPV569v93tnvX3NH02y+Ru5JELy4FC30SnDrt+nuq77G3R+KjCIBV/NLn/0
R4+s/ebAj2Cw4liaaTPY/bNHdn5jNybbm6iJf7XW/0mPbG7d9t9HYJqBDxH7hMWpBWj8n+aFI91a
tgLNPMbGOodGW5ZvVh7HaLR4VoWfrnJLkfSYrPpRkRNOdV0722lXXa92TA6SfHkRxWomfzijVt3i
pKy/ezC6Gz+Bx4MPdVSqcG5iruF6rb8DkTGOqq3pt1022YOP1dAgtFS6a1DkAEGi3oNVl9nug0NQ
6L6bR3mryreq6bhnaCyfUI27V/LyEkSYLOuVhkTMb305ENHLepxZVNeJHhMFrakjjMFJikjYbfGe
chcnvtFVCWkKBKYIxnR2LOYWV19ceuN1QvtjcLbEqxlaHXvNIjKQ4A07w8s1MneEylpmobig0jg9
G7kj3YgHFo4uhgo2DlalaD5EL8RrM6D8j/2i4tUt+6uEgMKHW8n61Rwyi7rWTQCNTkV7WUSevOmp
Tmec640PjGnHA4qUEU9OQrzudLNac3NnGQusr8klkIhHfHKIOWfFDVSh+WKWxkp0kwhN3xzB1Y7Y
4GgTZT12vm1ubqfMudPa3tMJMFYfc19qlGOVe4eLRhzjIR8eYGv1Ydb3fWROi3GIV4GtvlaK+mQN
iRPmyzpeufOUxccVkfwk1zKFqJxYXuJnVuucXbXC+tphCHoyKjE+4NKikhrBehJ6lNpLBn3oZVDE
fBST1YIT9DCErXrONIzGvlmxSU9zvJ7XRBufy2IhkGZ5VXee4q69ShHSP70OBLtPmakUYV+a6a00
a9zLOGtz0C8e7khNc+Q17WyHtdMei7d2yan2+rm19qRSm8rXEf+/5zm8pWCK21b4gNCTu9r1au3A
LDC7T0VhPOtJlV281eKnGarTPWjMQHZjm5pXmp7TJKRjkx5ohclzLo0I9UGykmLR5H2SVmVgV/n8
qtRJd8J36f2cusnpdsSvE8oQY3KziLSBd4/ws04BOZlGeckTIvwpSUxYlm6s1ERZ1uLDFI3hIVro
BU/vtQo9a9CCttLqRz7H4hu9WnrnzHl/3WtLenI6XXqR1kztOY1rk0UYwGtDLtfm0TVa9TbB0diH
CpiBs9Yk5nUrzZEEG965G/LHyAnU1dzlL3Ot5WaOk5SNyrw9M5gKcQKbpPI/Ta0l2NcwACy5fd83
0AQhQaKC1fjAgQWtB/iPkx/Deozvl0kayym10vzQTvad5uaUrKazBoZBc7aYnfcAzcSRUT9juoxj
b/G1ksgISUHT68mJ6E1QV731MEL8Ef6SaUMwgK4KUorGG5P2+jwQetubbQ4AqumhKhdLEoEPLyLX
GLkUuV/usbaifmVSlt/mr3YVoYLYgJP1K30sE85RfTDXfqpocR27tm50rVUO09g9mZTQFwUfSBFC
zZ+OIFROgDnt62brnqutj8b6tu7FWC0XVAr9OG79Nt6Y5OgufXmZOqO7L3/vy4FjGl4ZOYIPEmYG
8Wb6eGauN9gO0QPp8FVafZmfxJTxnQyl3Y+bGgBg9BWU8yZYKqc8R8QCMeqD++j5NpuasOkKKbah
I7yvJtA21cHZ9IcMIcLbFIlpNbyo2VQKAr7xIdlO6wUJo960jHhTNYrlR9fLq2HlPYwH9Sr/EkA0
r1B34Lu/zV/qCDKJ6yzoJQgnFp8YIDv9Xt00lRhxhbbv1p7y/G5AdjFja/b15crZ9JiKzLrMjIo9
Cc4QTJtwo06FJAe2qTnjLNwDY4ciWDaxZ/yl+6AAwcXsT53RXw2bOLRBNvf6Jhhp/VKAptId2kWv
SE9d4pgZL0+sr+nc99eEBEyQZpqvcxld2ZsspSYdM74vqYqgyR5wprKHe8XVtDTrzfKlbvWNJn13
k7zaZfHujRVSSZjAGrgUmzgGlOuH06TqqSD8dYXBuo2UfnKrQFgAZjlmW1Q2l8vv0VG7JLTwrhI6
Ro5bN2EOOMlyU25i3SI1+K4MXALFMlH3vOxidaSsjU3m61C9UFKQ/rqqrB5kGccXaxMGMesR22Kd
RmjwMXn0HmGxCYnlHL+lm7SobyKjvsmNkBKNe3uTIMdNjBwM+9Rv8uQ8cunkivpsbdKltYmYKfy0
ABclIbvC+SA1g3REYCZYx3nZGcD9duPklJ92Tzp2naJ+E0unwUQ37TYJlTNGOedDhq7Ksob23irT
Mmw32dXYBFhrk2LZeZB+mF/6rNeQbnWK8Z6LsLzxCLTe5dZmjt2k3WwTeTVNvXPg/4Wb3HmsNim4
xB4GK3SThyftuyU76mNNKR6qTUS2Njl5aEz4Tl8aM8fhpjdL1Q4006l3y5cebRn2XtskasKVHuyP
aTnUbjYf7YFH5Fys9lEpAWj9sl/9d5r0b+pkw9BMytf/e5r0+JMi7K+jpN+/4vcq2TMYCrEaBbsi
AyAHL9E/ymRNtX8jKsKNjRyDRWurUH8vk5kXYfzlj7BTYT7StwHP7+ZH3WKPvIWvy1RV1tcwS/pP
ymTMU/9kDtQAupnMpBwsMhgT+Vl/nyVhAleYizYqyDy87FIxSbiUy8eXn33VlDZKFa3356op7p3J
ve57IV9smbcPooGSp3b9aVyYirekda+/nO5LDOFxL5s8vQMbqbyNDvMg4npqezDd2El9y9KT/q52
4BheTDMr9GorNDWHeVHn6jcMr9XmG2FWnfibUqyNsRfFIMS1KzrVIaotCdXgpfGI+jJziovc3K1r
ohK/E1PXtd9gkQ+c1wBhSu2UerPNDa2jzkROqpr9Li1NXZwGvDII+znAXnWDK3FIRhmPLu3kNIv+
ZC4kWwp/bbQG96AZz+4ep+piHccMmkPMEyZz8sd4UZRR+oTCJcSdxmre8jpmsZKdU1+uej/3bUSs
XpV24PYMjR+IEOSCIGlp9nBQGjInYGH6YMTYdBXnuCcYMjusDpNqnksAb/nihogZB7xZ4nVmHR2j
D8DWB0ZabjQx2X7FfIZUZSTpIeuzh6Qk0epzNkLVrZtDrk9PIGCMfT5MdPJsbjkUU5KuPoCK9JkM
95REi8yOjjtfQ7G7SqdxfO4Tjtex3PIuc8qIWnoM/BL7Y6Dc4KScXoFC9gHxLxaIGCRviqdZDgg+
npaf8D2+J1nTRUZcjA+rOyL0rEq1H3lLFQMGuOWIaY9d20FFrvdwqe6xYj6Rkf9kMe9wtWI/2nCn
N2vakl4fh9em6k+VbOpDwfqa0MGfOq9AQ/pFMO0UbDSAx3kHvaHxC714EiTTQ4gNDUl0+dPOKG4q
e43vJq+x/R53uO+NOEx6Iw6hyxZ7U5qaP2Na0QG5AlImHZJA2glMRIwzyl937TLvixzAiMBpAYLX
82r5xAHSYN1Q5dmoy30lCYEhSs5wXZaF8t1S7pMtzoez6GdsxM2tpQwP1pAh3FdLieuqyrYdRdmh
Lmx760dt32gWLP21Ne4G1zKPnAvprut0bwfC2AysVPH20p5+NlZRgXsnGxlzdvg8dzNCeHP23hhm
E0irrqIkwQyBp6MPm4Yipa8Z/VirAmhCRSjWFKo0V58fNavGF1MWT0pJ/7PWk1/1ggfpoDxbS6yy
w2POT2lrARMVZvYJv7P7Pq5OkGv0tsVkMreSLXhVKHgkgcg2U5oM3PEj4bHQMFflsxlsuBySdXqW
3ziumoRdLldk04rRl16o4z0NxuQ8lGYh7mwVnxVBJwCvwtXtndFkZDad2OkDDXbEI8QiyhtVW5N9
BgHnVI9JVwWLMfDTuLCK1Y+n4WMsWyNQYynv2PihBVJyWSSepDV053n5AZxFVSPqq+U0Dll90Af0
ZG8/cGmxn2+xt7A9vy3rb/pp+NTaFmdjAshqZ8/jmH6S7UJ4JSPXrj7rEsR0o7tW/9ozVJM6Uw5G
Iyi66hX6bAX73RVB2ir6XoUYQ++Kt5IeY++Az3zLcXwEjZooEfAQUnRixZAmWiOKvbXc41nMfN1d
Xxjje09ORl6szJU3bqlnncCtX5dFE1XtAIiiNW/g8BRhV+r5Va1AAehdmAa6yJ4qglvsHRBWdq13
lGl+Na5GyJ4c7a6t4m8tAXv2IHiGdxZYr06aN+zIIsqzHDNxT9xKeSjM3nnTKysLk8JrA4pEqrYx
SbmNwXbpUdzULE0rF5V0/tJEhMHJCJIGuil7UCJ8n3rXKOqy77a7tmB5zKVapbGLW2smcV6me6eU
dyVdYpQt/WHS1FSHOI4O0bqr6y+xXV8gPr7WY2Md2IfkfXR6f4FqlU4+6Tkytu7wYhOE8mnllIhi
+miWsDGKUTPYh4ND9TNuTBhYyqBcLaOVYvEetbCG+RqJZs78JXETCP8a54G73GRwP29XRZXXS4bs
WS+jE2b1rBP3zrm1HH1EM9eTfeoRSQXO5gZevo3FtG6/KEnHGTxcM+Sg3DQW5giYpAMV789xKAg6
2UQ1/USb7keIWX7hNgSJTVg6vDYM7fO8B6bP1IsJd9Bos0rj5lUfC0azSN0G1KOmKKHoizbMq4bF
Fp6r949elnuhQY0ettsEsx/ao6egXXSK+Jxb5xuRvCbCwjbS84gsmBZvJfFo0iLXc7obx2o+KUX7
QxbrdTnEI3tkAGasKBkBo4f6ljWf6hnwdhPV6pLvpmxQj6tl2QfFclgMILbWvgbq7SYUqYrLax6L
vPSBoHDetTacD3XB3+RoZN6H7zqQ5yv2Vca+ttAWxca0+GLJcVGWst/3mZkGU1F8jnbp7Waxfk8I
lDEY8DjLcFHF13Gjxbovc45+OBrvm7k9gALX3cWFHgcpfnfmupBC0xJtz1aT10azPoXX/kSZKnel
RcEgZ/O5AloTVEXfPpUu32rtzM4X4zx8gjIiptjT0Zscor7TT+kdZNv84umNOKquvp4Bh/M2OMX3
sYpVzAjcXZxS8tld8Auzs/EhyzDdymRmvjm7nOt2Vr7rNfHHSl+a42hWrCaQDnQmNn7u+nytzrqm
TxHQfDNAWXjviShirbEdf/L4HSZYAZHqte5Tr+rrXWH0zFLrFToZRs0RE+lUCH59ifPuldu+GK5Z
9+k+to7F1xoQpzqGlXY5TwHG/OQyMnK7Q5XPX53cfrBsG5JGmdxs9OmDMbqJEcxpLiKrj3mj0yw1
v3l43QKWXaDNDW5krjHIOvYvkVMd5bRAMCS8mtmSLRtJozOTnGsrXPicfV1oza3E/HNQ19k5OLPl
fp+KnsmNOn/Ach1usfgoeSRlKg+5GIxbq7IlFhzoO5ysYpCgjvFJo/9sQGQosEKt7lviaPcTUXMV
LIRUKDF0AbPG7MvPvjNc0vN9nvCZIjI3hM47e48nxOKWqe0BpHTvrWMApMQOMaY+kP+D/DCoZ8a9
+UuPreu9TtpTOaXxikEyTYI2MX4wLIXqYmf6h5bkShWs+BQKIOLjJvk1QDSyIs1HzEDL/KGWbskE
c+wfiLe3R7g7zrVMlXLv1fYdxo+ruHEGJ5Q8DuYD4CHaV2lL50ecOFWQ6r1z6w1W9mwxxLnWgEaH
bKUoI4uoCNsJxEoEt3VY2DcYzT1mlC6D56P2N3MBMMtXYwxgziDGhNGWS/pfzv1yS1tY7llRwCof
Zxp2mqPpERDjfj90trLPUcMr2GNl9sxpVjzziBtfymlWH4p8iLFtOtlRtSYq3ri1T20tldzPFOAb
oHkn9BE9y5crdowwYl7xz3qKzg2RooREIitxUTHlC1JIWYU/m7UIbZmwcEPtu8uwzsOz6q5sh8Fq
cnBR3a6aPB9umTx23xrD6gruvyaHFN+ycqeyUnL0KZuivG4AuEP70E+PicYJC3LPhFO4esJg6laK
RUZZzv1wRXQMTraLV+0b2yNX+yUplGwNJYkrqh/UOG7Ebh78pbPnJDIL075hpUuKXWWyFYqV8aFc
60UL+7RWrst6zl7xbNa7LnZhaVXrXB6Z5aqbFomPzDTx3/t9NVUM9uf4Ivmrh7nieGVo9jBV1MZ9
3Y7vdVVjZEqdfGcPa3IFm8KmmJctFtFKVo9aOqWbOKvvkWGKM/HVdrcgo4VN0paBUNayZ8gorN2k
1dOlNKEXhdbKVDaXWRHJXBvPDCJGlKS8ZtA9J3e6IE987zp519zC452tkKG32tpFQEhJp1ioROot
vQtjRNdF/4NyM3MREQqnncyHZkjsAj7ZuDAsgAqRe2mFVp8vEioT3LDA7gEklqzO7VBxUs7R2S1n
SifbOAypbT3rLvaRcJ1gARzYQCy0d5yWcagq6F9n9EvMJlzCXR7pbjKFMDmlYNTgTJw+mH3PEmX9
MPaedg/rjl4AFXO/Io+GcmDS306dOGLlyMNxMLKzyK0MxOzofFZdY378InZ0WTfk+7kSj33Bjp9X
TTPHoDI9LBrcj77br6sV2uTBfjauSA72WFGCa0OqBG3WOU8ryVmEHE7niNUTxa7X+/VNpbC+mmAC
4a4qbxqH4X7Dtz19kUCEyMRLOpvV/TRp1mnFWRHolSlCK9UMMBysACUxQsrwCwyisrBtz74nEjFd
3tyYANlCg9/xW08VGQ3z7OGi1vIo4VlHcd4u0ax3QzSWzlERNZNqGvf7Icm8XQep9c0yZ/NQFR0S
aMHJhPHc9Z2sSfdZYoCEasgoGRnTcZL+6cTqGEXuS90EAZd6EE66W6wmOP8G0CNC15dDq5UtpRSs
RJbSurOveeYUcd0AaPFmK2qXgv6GixLpNs/SaILlEeFFS+lGlOJ7T03vN5gpDkoWG6wV4ElST3ZN
6HGzdSqqshCJMIwd68oq9os6yu0X0gTz0mGci/J6LtC7raQ2OipwACe4pdKf8B9YzRWzEImNIrh7
GoV7t+fgHwXOVOS6YO1KyHXFIHnoTMslHVTvRs5MynJGMoeCSX2kl2Cs1L5pTpmq3bmMr3xGRDP7
bkXy1jvb5KXZEEdCa92bgihUMFdqEaHkkxcpPeM1wTPsGxMofix1aUWMo39tQQf6qXT3JvIp/DIh
f2An7BmPq+sRnC45DBpPbF0W8Im5xgO2FHjlcifB8rEymYSbv+0VhkRWzy/CpYlI3HBZ2x/EfV6+
QC2lPqpNRASoaPzZMCIQcDrbJbz4lGe99UasJCbChVZIzaypgVLPTIo6XJJjgk/l3Nh5zdXSO3jq
Czw5nZmd8SIUd+gP8C9Hc2bLiRSqxJ1AvZ2rEsrkJv/Mbi+OHjbiaJ0k6TVYaj+nmhYtH3J5qMyB
XRJKq19wmaAIiO5jSOfh5GCT8YlwOSd0rRCEjzi6TCt5ACvFSXcqeflCyiRZ+06/RimGFXAJzTWv
jvUoWI+XyH55lgMpBPSeawN20BOl1GOmsBLK6QbnKrWNKWjnlcKxSY/xtLY9YyylA900fve09nrS
FgNNWH9iHQd0KWli77eBhE6E2p/TWat8Y9uLgqFbBvoYW4/w9JlKrIUOaCI9s/v0FchJf1j69IFg
0SdReOo/4IN+nYiaNQj6q5GSDjRkbf7oWZMSossboVCqp5kA46cQAJZ2CbT6wUf1oPgGZwPXwK7u
3WXAONUkuRYOwo2/S3Yaw3iSEk+Jt0z30JXXBpNrHCM7sflsZ/XmklH8Vxo9zmyxGNbw7llij99Q
GNhveXmxgxGmY9cVd0IV2WrRnWAU+RMchZlWJw75qIRzTUxD3ErbpLDWCqXxSf9kGnbdtawjYhla
H41qKhga2e6R/8MfFbX7qSf6PREmDg83S7/CN6fF4uHK+O8jLsTY7hkSJ9FsjyxcAZMDA2o+sQ4E
6KKqPWGtJI22TWdGfdMCRZ0EizeCK9BsQpEWsyLQx9Zet6iEf/F/wFHKCVbFeCC18T1x19PMBR+U
mVABHirXMFKodUrGrnnrnIQmh92fmCAoSLPfemqP5RijD5WpDu+iPXeJvHh5/0PFSEkmbLEib64v
rSlYtFExCapNVHhH+QMi5GBzuZ108znTTMY2sSLIgdnssSmNep+qIomyptIOM5aisLPG/lgPiYpy
ARZPLawff4KG8njKgrRZvhcJWAadNW9sW+syPx+M99iS2sPkEsux52Xqgi/+kNU78oGzDzetbQGX
IXx06lrEKBYABWRRzGu8fQo6S5bpUaeyP8ez62tzKPsgBmkFaIk9N2PkJNrGBFXT4tTyfNS8lbBd
toi3XoPaZ5G6r8JCWdePQmdJYaAthfK2bTW8ddRSOeQ88PDRsYvu4LJo4uwUtEhM4vI0xIx66hQz
icBVLu/UWdxaiajeslxzb5uNgUSmavxQMvvzFwfJS5X+1CJDX9YZ/qyVsW8m+JOFpOupud50s9sI
/y8sJG8wRLiunr37BUSyCzBNQs9qXFErjtxMEFoz1Vi5weNoyV9opCyWj0tifaNCsH7RkZJ2GQ7c
B0tkb4ikyXOfJtfmhE9r/SGBiByAg7xlABm/VfOWaK9iF3rpxkwqadKVq0mnqDl/gZNa4qpX1BDD
vPuiJ3V5Zo8ns+b8AYpHnnL/LyClorI1v6a5obybGsHqALvpnjphtldtiwuAhIHjqf6oovHhm4gh
FOfaq93MgN4nLFlsD2UfSuiyWeJ5LAYmQv8resnh6mkDVUzDnuU32XndPNEhDyz2CnZjQsWEy9DX
dMzXPOa3SohT5vUvTKZizIeDgFzt/xXMlCilDEzXmB+YWQ+IT2ohbJ82jGXSuuI9YTJPflgpSBXy
u3Eyh2hqy/1SyJkVp9xov1OanJ7GG19fyYrLv6GaGBFcFoWyfu1topm420JLjBPuhri9zInUnzE3
1HNomRzYa2dpdz1rB2E3/wlz4ixr7kowZs+/gE5snhhZbea5192iDM+FUNQbMm7LXgfYj/9A9sYF
0KJz/7+ingYWjjzouoEYOuO/gzdec6z6leXWOjUj+bN/JT4ZnZfkNyj8YPz+hfjUiQpf4oALL5yL
/m5NetwINpjYyECGelRXJznlJkclSYXls9xoUCBvKNRWrNghSkd3k3qQ5UiHZ+0z2yOb3aTw1E3A
XvOwn5qQZgdCOohmUIKTq5Lvra66eHaOclKHSPR2cRYQyHFaOpp6btZm+sb6wWH27ZnFCakyEX3u
zC8MH3bmohU31jK5hyrVwPHIVezJl5qBIQrIXUo3DddffCnUW/iYDKofVeq7c9e0025k3cEBORMf
N/nX+yXNAX9upKmZWUaQiL66HgfvQ5GaFnE4xQc7xfv4hZ3yJLeGketplLXGkQXk7l092/NxYsXo
ySZTPfkEx0NzoOsYqRgD9Obu1KcYnL5oVGSv3mt31iIZM6TP3eUtWeDL6Sabx2Kc5qmvxRVaWbc8
KZnB5oUO4N0XrUqBQLZPpegDYAx/IKuaol4Arbs4sdlIEW50GgDaDbWsunavWWli6BxSYpbdbK88
yPrxznUadGDNK8vwLySrJeVhk7PDo0DPksVZcdpwshjf/Im00gp39T1G91ax8t/V+NIb83I74SPy
dVk8eb3+YiQc1pZSR5lprCFKyZtXd7YPnwo63JQm4Rf5qnaUZqdrhXmYIFaZSX6/uqRLAEmx5GJU
Vx9Ex60BetEv8/ZZ9G1+ZycjhG2dbEQ77OVqyu//gGQBdMEwsVIhw7r6Cymr8vL2Mo3tZWz0kuUN
jcujXdsawbRUbhlxs+5jy/W2taqfTan8MBVnvN6y3X7H+e//ImmZnvkyTNbIlsb5LAU2qq5sn79m
sf8dW/+bsbXDc/j/m1oHTV3//Biyj3H46+z615f9PrqG27PNlwkzIooZOkPqf4yu4fY4hB9VFYOn
uSUkGRr/4fDUf1OZTuuujSf096n2H9we9TecnTaeUYv8Mw977T8ZXZvb6PzvDk/HMDxd1UFCOZaq
/jNOxdIX4pYosIemTjRi24A/07VGFRqGl8Uu3l1V5tD/1yGqR5rpgoiCzxioOLlaIRDn3UcX/MtJ
YU/sNf6fsyQJQvln36BdcYOo2NacXHp4i1D8QZuuOwomNWwTQV/hth6dsJJhOAFv4Hj6RcQSWRir
mp+bLg1jCyA00fiZSkIOPScEErBsh7Og6F9k6T2OVsajVjQ6bNT83VaEGpYsZ4dfyxi4kU53FLJ7
0dxUBKslDdjulhKxh/AJXt89wI53ugWI5JZ4KZvss0kGyLRs8qG80C/EF3taSV6PLWbg9F37Ymv5
Vgk4xE0UXl5NnU1ni4pFHubYde6RLVxDFPe8NdLDXj9U7PPOi08dvxBlKG9l43Z9qLZ805IwqG8W
yTdeAm+D6h4rfJZh3PG3pMrvIIWpRClI6s3txxza7MQOtbkMbdzyAXnEC/Z6Hk18JQkL1888Zv14
52vMkLwFgkUnEebA9ZI05cUj2xmVPT+yTFbryjKhM9UTefWx5RcyBOAVdU2+sakM/rQD88dr6s+l
bptDSwmNcYdQ/0TqgbFomXzEJQlHljE8eioPRyJ4lH9M29Eqcz7gAToQ83o96HKvfwRJXkDNt9mY
oJTYUVfy/pPLu2fwTOUUd46upjx+XSRZy6h+Mds+FA7XAb3npZIu5DzVY4OJRotZ8A84yBeZ8Usl
eWEeDaXzdlpO2KPhDDw5HggCKbaraODvwmi9yXqtYAU3+BlHpnlgx/YGneXCGkvctEBmbrieP2cP
mKSu86uXU/YOcIvPfuXf8s22JjUFfsXgYlaSDV9TbVFCTbihjnXvWm17L+j67uXr867IlPmy5LJi
XSG9a8olA9+Nj77F5T/abnlSteSTm5yr2ubvuilXp+twqTTbvZC0w/KtRObybRccsMYvwp3n+hJK
zA2A+qNjOo/Ybgcco9wn2HrjE2rnep063B2e0784IPED2+ETdkcuJpe78evNqCG3BJPCXxVF9c4u
TcaPMPtPlJ9WRNBPEErs49NSoxeC6RSBLnA8wHOQgYF3hG2cDCy7olHDqjN5S1XJ75Ck/ZXbK/M+
sfF+EzvKAlKJelQ43JQAE9gykdfbjI6rrOYP56kurl2dG5XKlp0hMi0jLHJlpHKfqKXMLjIlX7jd
Xka+gj7Qxo1UVbKqvEFCY3cTnWHFx22mXnFKUrXez6Q3iEVvtyFTweDrs1UqXr4S12cb/glHCJdA
jSc4YP0ICul2lQMaWHeN6Lx9n5hFxBpnb8eeqRIlhsv56wLYrnBu8UtmrmwFWTjG8MsMTHE8PK3b
xzyM7GYZOi4jZgjDJiDHb2LLflgpLxW2hCCxpCkHVkVzeuFwYGsdH4FWfCZYjIF0cPeoCndzxaL1
QK+1+KR2Y33G5jLfWGgU7pS/K0m2QJqZ6jNzuiJiK2UWjKuqHBKL+7RZLe28OKm3c2wusroy6rMC
jRrdk+MLGeGN5SIwIogTZbO591IkcJUw9znWAGqYvWFvIxwj7DoISy3d6nFCzg2dGgYtla16UBsL
IBhLjQNaYQ63iY9OcQpvH4/6JSWHsCebt8Cp4DARpqSDbHnZkDoYl464nrhFmkPlcoJVDtTSr7NJ
98CPfd20YPVloCQKwwicD1bHJdFZ5kVf8mVvx8wErAHYeJEz61/aWex6mz0bRQOglJxyfZ5tcyZW
VHx6JvRSdlfwk7f3mkQDDBCU/zs2iHg7s7aLyJyZrSuuxRFoWi2xMCW+0zWct4C0y70bt5+tw3+u
xjziphc+3vD5ZCplttO67sNVYbzXikaUs3WeqoYZcKGkd8o03jgNqDM83MlpyWYCBArJPKpdXB2R
XkA+8etZsVHxy/U7NG4qQaAdJil3umX2AONmetcJc4aayD0rIFjxaDEODnt3Evk1FqrxlE0qHyEb
AsjgQfs3xyhXYfaTqh+w7Zg2gQxbKxNn18FHR8UtWFU1L17XR6uJ/MTixFY5iXh8Awje/Og9+WFm
KhHSxJiLT7c1lNXmlIAWG3BjTAdAv83OY4UapiV8qEYgcsAbVU4VGiY8ikJdc+Nrb2pWZYeMM/U3
aB8u0o9n9tWBUeygvCwskArSMZHlOU49g3a5w1EZIHm3sK2krS/s8a5jBQGO8iF17Me/lGJ3vwBc
fyUSbsmUv2G5sAnaLDa0bUdlDec/w9SQ5vWVFc9IX9mCe2JNP7OCh4vBcHfsGoPLirvOzLjS/4e9
81quW7m26A/dPoUG0AivOwdyM8cXFCWKyDnj6++AzvG1ROpSJT+7XLZV5SNjIzVWrzXnmJ8f9wM0
bj4u6SEafhnNNrR3eDqgXfroMkTcyf77Ysc7aITxa9YLZnhF/BtE3QcY3nw0m84FwkMY9O9TNpkL
sVufsnaXjDwgcyXgYspd+8TW/H1e/90E/GYTAE3dNH54BD6QUM6JC3v5GrT1t6b5ScP6z9/8ZyNg
uX+51PNYTYh6pkPgUoj/G+AJ84R6HqWTZZKX+xMOxcFF9HdxTrDkLG/910ZA/gVcheQB2uDQEAmb
/ZONwIcHifKfWshAg87BENv+LGB1DSh79HgKhi3JW5D77lYQdbgIHQzZP1ydX7yYvzqSrmkmU1g2
RPLDi5mZmTkNkiPpdCNSrXguMqhuvYff/c+PxDH4iJoIcwEj/XxOfiMIvC3iYtf0mJ68Vruou5Su
EVPwPz7QzFI0NcXhGC5za39EAHZ2It28mgqmHPFbnMRvngjfIv77PzkMHWVpc8c/3COwWWTVqaGg
09C7fD1KMrnBkqIgDf+DS8ez6poO7kTbke+RyX4BCjmH7L/rPLxWA5MVuDS6c1ZlfwzZdKSDSHtW
dxvyby/jj9fO7lJHNG5f7IKeMDG+mdejP9xLMd4XHRXI51fww0dhPhifBL6v8FkQ+fx8owQGDN7N
vNi5xLCs7DqtdpFTeotchC+aA9AzNCk75eg1f/4oznt5ZcDINS3r/etFRECrJ0FW7Eg7IQipovZT
rkA3GvGnz89xfth++vDN56hsnVWB3gJv9c/nOLVROzJSKXaCnd0ubQsofLrm3Xx+lF+8xT8dZWZu
/0C9BKROMdAmHIVB9lGvhvsu7bNDVv1nl+6H83m3MvVxGuTwZ3hAknZkvhO9TLkAlfj710v7eFJo
Wma+lGu7JsaBd49Hjj6FKMki3RUdRQ5jXL7ZY9EMl5OZjljINGg/biU3JTjknUYi5ypKcFHBPMsO
XYkajCmqPazBI8FIzLP+qx2EoH8iTK3YeSVpUfHbyMBo70+yO2csStRWMSEP0V2ClfKCf4SAz3St
xVS7LV8MBvBlCovR1R9iW8/3CuTOc5d246pPB7Xz7AmZLdu1bR/xPMf2YPnLesRTu4izwVl1pW/u
4etk6zZmMtmgSLxpRGQeNKAdXwm9cLcSfTEQOclRIjM/9k5N/RjYDDDWo5loX6IYJUeIlWYpdNd8
ST1OOu4aGhGuX1z4+pSvGmXCdeoMz0Md3ybsrEo2MxTvtCtKxDwMF9mmiKoQ7Nw5uyll4UojbF9k
YTJTtFlcAj8ElGzxCSARRm4aiPYNHRRpHMy0C7dRNeVHqaHYdlIovI6biqWdaPoDUcbqOPgyYrqZ
J/dWH4fbsjaKp9JK9QePcyforJfFU5Ga7cRv6qA5BnbhNpirINws2D9AlxVmldzj3FJHR9TplRBh
8+xxaY5BVBYXVhu9sWNHBBBZ+kPqhG9D3Xs3jTXle7jw/Pq6zmfCEVjoKoHDyLtNBMglU63hOhpC
c8+K3rAjSsMtJE125coKA7QvbXZAV+LQBWr98OQbhXsRWX72ZglXnmQecRHbRGUrnYGEg42Cxz5h
r3rAR+mcBQjz1zG7hQevpatBoQ+dCHzhLeJYTsm3w/iZ6C8+sSXTDVCeDJSTBlTOMp8qK9mGGfwN
RHJd4a4sQrmIgyiEu9ZlVzvLDA81szgkLWdkfE4PDkGyt0MWp2862usD5ziCV2fl1DTSYSD2uve5
bslb3Ak8P6rSmJRWpsLKB2uwyzftkLpnJJWy5XUB5gJTI6KF0VDh53T2YrEEcOje14BMMYNqk1h2
Jp+4CYPflvEl6m6V9ISsNQQZdls49tELZGGxwZ/bnUNKA6AYolDf1uz1r3vQDI9TNcVbZmBNwpyn
0sNNxIh/Wk+RE5cLAoj7lrlNLL8ge6tf9Yl3yySyRK6SXtV3HSrAJ3gP6mjDf9mlw6xpqFphHCxt
Tigx+1CAdOFOMLOLn0s2MofB87N1NdAPhBXyhp7QZYNtGQd+iNxIn6GJGGtgiwFJcCek4MOa0C2X
qDnuUGvw6cPcmSwDp4K2HbjeDdq6Nl4RcxJ8I3lZzS4HnPYW4LMzU7aPRT12WwPvMnFpaMSRlTjZ
ocdjUHtIwkrRkLclkU1W/remrexVUOObKPVdk3df2mAMSRwjK7v1MIDwKbSvgpaXUmb8LE0m3XlH
52Pm8gJsIoYFLaodPziymI6aO2zSyWYCOQ1Fs0xRpDKSIRUPM33CQ82qOFySpkv4F+i8C4OiclMK
3vq4TUa8IeBzjToa11PF6pb2TbeV83e3MDlvPY1eMOk7FzQ9FDbG2rkyukaeSNuWt3Q4jQN+f47G
gvrcuhhMtGTMV13G6at64jUCpedeNFnbf61FBWrZr1lzAjN2rqSFmotojBd0jw6tDtYPKxD2FWlC
KG2rasQKUsITVoh4r7w8rs5kD8tr8b3Sat2q3Cb0nHC7RyxiRLqvrJ5DA5uqcAw5zVKXsv8aqGxf
ZAntV7JneIKBklZhcmEUTb4JesPhJqTFBZNX6mrALceEdGFW8jJA05RKcxlDCiIew+1XROXJ9fdV
tw/CpyZ25DetZ7Xq5mdEaZM8QVENT5ECmAo1M2KNo5JYCNGoU+SrDcPRadnlc9/WALhdNjlYssnK
78KBKzTZXrbC/1wtTeyqy5Y7jLNbq6qdz9fgtiMtZAkvNzt4U5te1S1rj/BZPXqXlz7GDrLq3Lzd
GBFNFD/rwhMiYu2LK9sGKSsEgzhvLxxiBncMo7ttFOTuFtOUOG+q8MIIje5RRFF9MQ5Bc+5F00Oo
Gf0DCnxMWmMebs1Jqt1EaPA6C0hXLUi1vUziJ7us0lVoBPToPR+leHjH+3xfdZq/08FkrXEvlXhb
jIIkl1oHTDb6Wxb3L0LR59BtPnpI3s29CIPkvsxYeauMFUdLHXmLhK2ga8gtheI2L7KWWdPs5B5s
2Hv1i9giBJTvNrp0Yk3aXYoZsNpmgbvQZVAAfKzhZMFOTFjMIjZ5UHH0CKaeJLpun/UlKCyngDCZ
AYCp4BKVU0VeETpCkp9K1ADK68t0QYrzXZ3qKamDRnpA5qwVy9xpywOQCODLMiXEc+UREmtbx7H/
zjrttaRi/UvpAF+X0Nz7lRZHATZmomeDQ0/IfYfjOvU652B2LQYaz2qxp5Dd41YtIC63st/qEaoV
qOQ4/VYo5uXwu+z94Nh0jTA70EEySqWty7/7So6NZW/ZVE1ziUEXl0SEdLgFleVH66YIKnM1GS3C
S9ae+tmJtbhZ5kNyAxmdxJdCWvTGKK7NcFHYY3fIEpwCaJG+mE67gzdJ42zEbGXiQ97oFu8XC0d3
pbC4n0sDTNWKbK+Bb7U+bnlPddrlUY2MPnGanV7SDh9K7yUOaAMif43XOhPVVW6X8jFtYCG2fKNx
qfk0sjJTb8XShY1x4nX1v/qJLVsmRjTjEpsZV5QIsQ8HpTkb2wd5DliP5Rthdbtkt2T2i950EwJ6
OOFd3PZpunQYr28/L7DnweDPdTyjE/b+wFyUoWOgfVdho6v1zbbWkl3JBxRlb9+dN37LAJ1oX1Y5
SsvTaAgyfvSJuiJ2q/zICw/jl0QbGALu7zZqH1Aw8++hQyBtOhRsdt9tcm1f93kH+D1VKu8JeDpW
MWtqb4cvWdJee4RebT6/AnO1/dNGhrGpxtbQpLVl0+eYN3M/bDFqs1Op3xfJrispwjIPy6HM+Bxn
WZAfhYkb5PPjyQ/l/3xAyDoznM4w/ib9/3DArKLAMQl5ZUEpe7Fglcghn2RdsYqq9KUREFiR/VIP
Kqe//P7ZoQMqrW2g93KDiFEsvRisfD6V3Xao+a5//vuMX/0+QjsMhQkaCM77TXkxhDkqizbeBWlq
HlDgpG+5UfJO9Q3aknQB4mtYwzDhRQpwGJ46i1oTtFpxgXAFUBwnQSmTHRy9ZMqms/OswwIBboKv
62jqoXuWVUjUYqt217BLwoLxhqdAQ7AqGwMb17Vpz+mTmK1fDMuciErlP7aOkPbV6Ek+wN44JPda
GEbP37+KWUbLctkjBg1+cy3kB3gv90pRUWoa4j0ISu8eDr/tvYivV7xrsAlDLiDSsBmIX+0N87EM
bSiVlI0LZHb6RpEZD7O1OXx+Oz7ssxF9gUQiSIVbwmP67hc0GDig/slw57Lf3irh58cCD+NvloEP
HQuOQqNCtwwbegVSzp9fgjZsSVYAxLyzTIpnZCZimRVWsyx1DL7ISulkj0SNnwKc3I+fn6D+8RpT
osw5IdIl4MJ8vx0mXNXsKsw8O7PuCd1JzNw9ExBZntOW0hiTsRovXCKyZ0zbfQwJ700UarZidQqU
OakM4bzeVuRHJK2DaH8eIeLzqLARkWoCQL1+LYHnNnvhodT6u+Py3371b/rVQCyk8cON/tCv3r++
BPmPepV//sY/fWop5V80Z/kXmANervm780+fmt41LWeDDrHOkz+zyv4lV3H/0vhOoR6xoM+b31Hf
/+5S8/i61vwg8Z7amvEnXWrnPZCMDqvGTIUOmjN/Ej+s0bH0SkbgnnVSgSn2vpcN5ZGMzVFfC0eO
ippkwDxpsB/TXCu5mcJCuV8AgX8LmJPeIBA01FLmxq1lyYGeigiPdOsxMSWE4kAzzqyZ9jnVLiYj
Yxqba5HoPlAUv+/LOy0rPezlXZgY6TF2wxqAP4vtySb4nC9hmTibELPTPvVGg65PSx04ShSdaQKg
RjpqE4SSAXrktlcxHQgwWFrvnSVGUZzVrd5sR6srD7pb9a/AUJ7NtHFeQR5pTwldJfzuYfFcpbG2
NPH57S2jfiGtg43v4AQjGwAdSOQ0BsNOK3KT8skRJ6i83rCyCdQLoGdU3pI+kt+hhC6oJjvk8EQM
LxA5RxeUEfpDNw5nZotYWIYDco4w0K7HmqTLpi2zVddoD4kK3btBIaobsgGehO4+DHg0152GVM3o
0iszEjQD2ko/VWla7XnpAaZHYYi1nVQcbEfhuSuSF7cpEawV5CcoZCfHksS7bZKL7ksd295+JMJ7
E2cSSmsSVvOOXX4zEEKRtgnKaOfq4TesVtXaJZf7UUmHfF8/5BtQFg5+wzRxnnW9jdfKRiqMFvoh
DdOHUnDojNj7hRb03ZNHcunaoFeB8yW0l6qAhcMWKusQ5cAhgIEWuumNjcrOWnjo9/fzE3lXdrW1
caTHLheoQbzDzFyGNJPshl/fkTQius7Yap1hjasCxygdhlj61yZs1ksyXKYLrw+0ZTChoQ8MHcI8
M37FUYx8PXeNt9DoK9JLhRHeMIFPzlRajGfBaBnndM/xuwGFvESdXG0ynDZfG8dkpym12dgcY1Z2
6xrBLox3uU3tqD+rJi/cDSqrzxrMe7hdrN5/DXSKlKQo1C6QDTHiY1vYR1m4yJUJg9ZOfUYEhgVP
DZoP7aFsWeJMhZFct/doKWF4wWDVN7ERlyPpJlA8dRpwmy7QFaazFG9jnuruscO2B7+tMHEfQUWp
Nm4/nIUlP8oureJQT2N956OhShcdlcFb3k752nHIvaJlZZ1VSrxakwKeQBg6WwJSZRZGJXC0AdUF
9VoYxcaONPch7Ebc05V9LLwsvCRTJdgkvtK+0M1MNnoora8x2MzDNKRdsLS6wNr2laCPI5v+0c1N
41LEnr1ivOahuKWdic+hH495L8xm6ThefkDeDs419UCJji3mYQAWeMHnxGbLGshcGgx9X+sxNC+N
xGhCtdp7Faj8KgyzAGqpFwt0P354FIUxLlTqAoZysLsvLDTH2kJPwJmxdQN7XXUjvt0Om13jjWs8
9NNdB3lw0fUlhSX7kBUWQ24JCJXzwMmqS8siCMZzqtswFtY1US+7KjOmi74FRp0P9kG1vNYYrfRh
D/u33zm9lV9i+xZr2csaHV7hjDfs0IvztO70Wx3o63OoSSgQhOAuWth0sMrCwNtTwNk3Q1TqS0hN
SwML8Xlqi7WW5f2Vb5bV2RjhGmPx1E41bk6CpDJ4r2losCiU7so3evzupXyVvbJOiPWzPf1FfU9i
vLUA5ZUuh6zQMQN7/rbSvWDlhcWtsAvSY0fdaG4mNxi/MSJEvCfskZSY1LyyxxLyB7rjbmUYOhDr
UMVbG2LYKvRYyHF5N8cwaIe7LNHMDRZ7f2k5nXUOjg5XKtkxe9cP+pUXu86TkWvBboS+ja0ocdeV
iStyFdXKeuIjOO1M14WXGpFGNPSBAYvMbN8iT2AzRLJ3XZeWpHGVLsiC0F78KSWmVSJb1vOOorij
BUVOSxk86ZPfnMHugoyXt6B08LcbVVUc9cRvLqdsVqIPznSpydC9wAJKf5Kye1qbWCO2TOFCtuv0
8uvY6VYtEZ3f/DHr1r09AOoIOuh2Nv1UL+4hhVlKnAXCLBklqP4B8CwKB5p21xa4jRWeZ+upJZ55
QzmLI0Q5yV6G8XCeYfhiwfLZ16rQfI4TwLaOjUpDellGEnguX3oohauhme68liVd70d9h4SjgNkm
PIVlX+Io0SYEjG5yPWlyT/WgLdyKgd861kZucEYdDXemu+qL2H8Qg0qXUZvCSbQy+uRJPWYLUfr9
veZbxBIZuJF8JJvfM5ndHeumWNbYzGtbGNfT1F7SLp+rSi05tlywpeLZu41GeidsVRa8EuEWCRvS
r8kP9uRxXccj7Zihr3JENMbcPsp8ZxditNr4TpOsa6Ml/NXxzqK4iLeE07d7T4vIgZo0dOGMDva8
UNAeUjZCfoPIUh+S2dPnpWe+qli+e69/QaFebAWcsePU1fZXaSfJl4oG5EnV1VVtpAqSj3mnjQDe
MNKWZ31vIBltxLR1Wrtdl8ru6P8E7UFZ6Us0Rc0+wNm4KeMw33btGO9a4j+IuiC+/UCIPGnOoW9e
136WX04lYieHL1cHo/xK+oX+JPqsJyTHACNsSK97kGEodsnUKaLKwuhApvwmNyKsLrp2EVvm/YB/
AathmqzDzCB4C93Orev4xbYFDnNRODAmh7owNlrpfXNinyXQD4KtU6MQApVPqy9PprPANPtjoWL/
sXMh5Ng1jQtM9+WK6JPpTZXJbUAOGCLOyL6JPX5CI+kQ8ftGAg+M845VdV0E8tmr4T2jsAouoiIn
IkWM55gYzthjmndJCXq0jAxzbYqq24YVwjeauN5zRa7y1hzC6nkQmUUPtoVvCJ52b/dk7QEheMbL
CPVDS+XG7wkdMuHJEt33IlryNqrRABiCw+HgQpy0Yz8h7/xo55apg6JOuxN4F5/2vJYvA81O7iJh
ZTcUVfExKx0+9Up68CT72IkuiDOUW9f2i1Pim5vUMoqtM2gVtHsTi9ygxDaITJIMAt0/s6OMZUeP
WnbZUahY8SPrslTI+AMwLJvBaWkYRpFa9mb/jOA0WuZ2pfCSkFJ+UfSAvGJVyQMTnWxDV2J4aR3P
SRZ1iVPDw3iuFnHiQ0C1xhJsbT4NXzP6Ac8Wik5mgPVL6rveih/ylrZpuYnSzM2XYyaq/VhrzjKN
YkSGQA+RCJYx0glpxtl5Mei4kuiUrPsuLUmIM/1XnDn6yswmgldSix0fu+bhOo6jC+reZRNqTGF0
a9poXsEXtPcktu4YIZ1JtQnDVdt5htDeHNtRiwad8qJtGFnlVuOvZciEg9KjWuMev1IMPOlaaONw
9Dx67GWmR3uNW/2cy5pG8OB5axvra43KsI4PVd3WSx/X3KrsE0yVJSikxzLQZsFwaxNFPWlXNDrx
m/TYxU6yb+TXobCTC9BoLAidTlArksuNl2HslDeAD8gkWdFODfKvYZtiAF2kWeKmt/YAZsQ8eMoJ
42MzOG5+24/wyhAGvg5CQLLJqJQXEQ7YCcwwmLYOJ3ekVsolEn41kty4EnTh50C4cfhWWEXw2rv8
QmoE9cjfyZ8FDKXNqHdgeUdvqBYSDsNKq52QRpBTnpcF/zTYgJycemYx8VhtOKI4j123JPNu1Leh
rQpATsWQvVaeJs/zcHD2SHYn3mA2cye7tW4nlMiLslLWKyAIptOTPRVHT7n9WtEsvq5mTW2Et/Eg
0iK90np8XIRbjhiYgJ7tzITUC1YD5jxlThyiSQmj9zWNKT8khrJKzLWdKP2oZbV5qDSMNxjzjDWh
RTjTrBHBsy04Ht64/G4IO/MB3Tbaa5pUGDBrKSDQaUm81Lhy14xTkEomzfjUK+8CPzWXVWP2fDP0
rr/qaIl4S4J8tPOx8GHSNAjrK4OwuAWeNatFRFkwZuIrjNR+KFsyVWavcE037DCkUXTr47B/aig9
2TPV3YkwW/8mVVO9wexQnmPTj7bCJd5yofQ0ONGm7issbkMHcx5vLYyr8sbzUq1Z4UYn6QDezD6u
q9k7TtaCX8ryvgoq+YiCvHzMcv/eS23tzERuHS6mDGWvoRdFi6Uf8nzbaUfbTYsbIj7rbOV5RWaf
t0NgXjEfebEx62PCnEBTLEiym5ZOr/HZD2ke91wQj7CQZEweIkyVd07UewD4XCSsYyv1LVuh5i6u
2v61ExKRp276xzr1C7z7fraJqoiXcKiyaVFZjRoXbD2odcqwJCckUP2XiaqPil8gG67yYbwsbQc6
auYm4XXlk22oMecgIjRCvl3TI1zr9uQSfEfGRjBN0ZkKYOalCGZOiWLngHaBh0kTXxInn+4Qtc4U
ULI64gWxMflaU/H4ELNU4A3DkLecInsiJDGfVoS2eNtG75JrkN4IPBluY5AycWmSq3HwiFJdMlpB
xBC6+S4jiXEZsS3L2X/OhaxU1RlA4IRYF03NKxio4LHsASzWYZSWj3mDtP5CkqBjoC622IyV2EK0
RZfXgbNsA6tGIEdLZHoVY6b1l9IVEX48mNIhsJfxocmGYridGM/xfWU8R+/ustVqcqfWbWsjjUYD
Xg39kUtSOc4GTElgLQ2sxcgK/ic1uzowGzGcyIXaepjebpMkHe5/aP/8QpAn3/UYibTG+EPCsU1V
RnfnvSqqKIceHYvsT8hG1Uq4dGslWHd7SPfCcVae/6ynBqEP+sGI1QatxAYUBxgL77xop3WdYw0i
+gkI9wpt72/6n+963n//NksnsBiZK9qAd1OHVHb43zy9P+HDPdkFtaK3C7vT51fgVweRWKPg55no
Kd9fABU1A5verj+FuraY/20RHQX9+u+Bxn9bkr9pSTL8dulb///41/PwKxlrL9mPXcl//tI/XUlH
/8uUEFxdQKuubSmLadk/XUlX+8ukfeUqEz0fYt0fbXTOX6QXaHQrXcPS0LbyK/7dl8QC8H/Wu7mb
+QdhgvLdcAyxHTg8vHrWHFloagYH+nFWVQ5E6JZJLY9ZYXZNCcAsDYcddvpw6+FQsQjlDcY0Z4Mh
Rc8UPjP3QzEGRbWgglYv7IwyXa5GLZontgoG/FgtMjMxo6OvlyIhgCij3V9mdVX/5gWbf9kPUzaC
CvjBLPq2xixDsfX7+ZfT2ukTr5qqo+FTshHqJZaKyfHZ2M39IEFU4W9GN8wKPxzS1OglY5cljJy7
+e6dFvRPC9HmPrBL9yxvbEEHAS+ztY1M0y814Pu0EWWlFU9uX7rlsGzNzjahMzAL2Sg/kPnes0M0
TlNHob7ILA9pl95Yw6WThYTXkzWKBoUG922iy2baml6WH/nCe9UamRljKxl7fCTKqkynJdDyLGZD
kHGthdUN18nEdIyySL00WZETC1s6HMpFIeWvK9ubdRBEhFEyWgKhlMUdoc/bsAPdeDUblRHQ2W0l
DR6C3mAaWBlMZ0dTuLQym0KeKrCFs5MmBErfhy7sWHRmw6VGvV+tysDXb6UEs7UIbbK2F3UVlU8i
GIdL3+r5GYMeOsPaUHrxpHd9PC0tsl6DiyFI+UXuqIw9c1iiwKtSkQuODkiXtzrhevVRzxFJn6a4
t8XGskereNSh4QeHpoJ7Y/t1AlpFt1V3zVZCvxUGvaMHnP6DeDb0hisX1gO/Z0RJku+rwmHo3RHB
MS09S3DopOj4XwsiiIY1WQgMFYcJe9hCYAoMLj3IgmQ5VFkaoJ0yOP8ozhSJy2RgwT1277u24q+7
vUTjUYbWVYDubVpq4JrAg4wmd8EyUd8/BvRoix1o4xlMlsdGCwTD4LKEIkFaNaimnG7GKee2drrS
5dGf0OEdpvmW2PPFccuQnKy+MPKjWwrkXlSQAthk1/Xn9PinK+FowbBAszfsDB+Xx6qEON+saxgI
CcU4mi+KIZtYaXaWCZY521+BT5F0BPphvCX9uDkxEEMukkYw4haTavMXP2rU+Tj61r3obHnquyK5
hOxOtAd6rR16EwgEIZSZl8yPu4fC0KKBiDge2aDXhsuOIs1ZBtEsM0gTLx4P+mDB/lTwLu6FVdbN
lR5Cpl2pzuaxoR/K5e1hVFUXWjPQSq+VDxgaDHBpSMICTSeAYBrxROpfEZFy74DjmT1cVprBT/wx
jd6KoR+usX6huiKVPFySYaVeaj2Dg4SYR97S0eH2JHCdLFp3Pfc27id4OZMNYJkrw8vFxpaXkkqe
XUutQXd6rPFRXiMw4EUQk80FDvVCt7ZxouVHpU9sPLyhRoLURcgoI08fLtFTl7s2mJhLGIRW+ws7
b2cqzxATjiB529z1QNIhClsXshEZbkggsiDWq9t4moS4Fy2B2WeNXomKKDmaNJsExUR/N4GxcO9C
U0vja6+LKjhzAuqH1xHMPHXzXHsaU64lMheu5aD1TMJd1+dCIIuvdh6MwoFBpsfbU5T4vpffH+R4
ENy4XLi8xxYFtY4vEG8OrUODNTQzc/02bOc6G/12YD0OidPqFxFEbQYbviQcxjZ6eQrwfPrwvVKO
CQwoGna251fRcyUrGHAL1frNq+E5TfxQsUJIcCDepCoSDDNGV4xbheeyyfJFhfNM8v/ENC061CVT
hlWTVPIUEQI4PDjgCONvys7o/C4Iz/A9IsU7Xb9I+f5M5QJouG/tvUyf+Z55bmnaPtCprGlzzJJj
EfraM/wBRhih75wyQ3MfVdeCXZ3kjQ28c85rz9u7MR/FOm7qYMWDQfsY7O3eSOg4oBUOY5IYu34h
DcZ2q8BO1Q4xmtWf5SYN1xBlL+qXjYkmiby3nI4w6Y4FGYxgve4J+9SXuMifBcM4gmLYJMQjYSNh
QCd1J2Pd/5LUnv1t8GllZbLKLprEOqOtDf4tTqrhyspt/1nBnFrj/jVXTKKNa3wA2bM0g3SjZxoK
OMBFaqE1dnXp+mPM0Gw2bAJ6Ss7Dwk/u9Ki2aSbVzWYSQEBENwzLrPKnNTp42FAJYFKF6Go9pyVc
sawXz8z9gpvOTC57WxuibVXWtKdH9sgao/At3DLI47WV3PWpWfubqsmyM5cP2CqJy+mQCDfeOAbS
qa7sgZAkNoKysDPyWz46xWPGsChYRVOdbaCl5Q8BZFIubRoiPbMUjXmLDvmpsAb8l4jDVj5M6Df4
fLBtWtPc6VPkb/pE10/Kr20idjWVjbRdKAdWNQkyaETTnAlHOc7Ce4MsoWDQN76SV5GXF1uNsMUV
McHFYxRXCOIGvbP2Ge26Dlet3Z5KBhc3bsEERpBgs1HCtZYiEpOzGdlSnUTQlEcW7HGnZdm474V0
91MT9+uxrqplo4PZKdsx2gVZbd12YTe9aloSwad0JwCQlZusfig+f7Eh+lDMmbaNDM7+LjvCv/pO
2VHmqeFESeEdhoagQ8h9KE17g48QHUdnBdQtP3q85bvPj/pOT0IhZmMNUxhTqHRt871FxPSmwA56
5R5KqINPoRmyMBSNTo3x+XHebXa+H8eyOQqqEmM2Yv1c8HVBbrW165Mkj3SXNVWrWLPZpT6pwWPB
+PODIWGTXE6G9fiJfj4YTtVa+BSBB6ZjtGPzwNx/tyxBf3XXnx/qYyGLbMvhujkQVajn3xWype/a
hRg068D8VZ6yltJb9W6COLHJj7WNGPCPjyfZhwB8dTXLVM47n40kUSDPkhRCJYlf939/grJA44vB
0JVqpA5HLu/nx3y3U+fecXKO5vBRMbl574v1kTFM4zIGPFRWRnVlg4AE4uQin8FijNATpSJ/aylA
oSLNR2Y7/PFDijdBzUZTG3QXbYOf72eemaU2JLF1gMNY7fpeGPtB9vnx89P8+CpwFFsiG7EQebEz
+fkoCft9SAG1dfAbJJZjmIVb2xl/p6f71VHYUKJYma1g6v1rbuFXL5XgXL6bwawQUbs+gHT4/Fx+
8Vgq1zQ0+pHcPDoMP59LTK4xIQW5Ouhg+edxBQ9FNzK+W+Myk6emGLrpN1u6j+sXazqrCadlGvzp
3eXLQuBNfWKZB5F71qMES41jpKMUaRMkjJkz0kSz6olH5PNT/biyEDmIi09ytq7+4Y1wUSBrU6H0
A8RTcq9z1snGwsM3RZZz9vmhfnGKPBy4LanBMdS9XyztpK84VKoTFhGQYJDKnNQLTBuwU1mx5x0c
ach/2Iua3z50T9hjMXqiOnzvXO00RmOMb+UhsXDWZSlGrkRzgi0bnd++6d+FfT/vy126E2ruSrnM
PT68abMTRGM9wUBSA/+IZKpoNMIUvC66qTrlEXZC9JaUycw12VVQa9WnruwGb4Mu0mRzkeOh8PX6
VQa1QdU5QUa7dGKrSH7zuH18wl0EYzYiFDIiadDM79mPstlQ9eHIHPhAl5ADhczwnwhm53vZRQgM
FzBgfvetlB/fXfp0vFWzOhLrrf1usfeZUese37iDcAS17uAY7B+g/TavTiX5ZAaFNz/vUShPJXkW
T12nJgnp0R2uy1qH9lD67VRuqJLCbTNK0u0/fz5/dU1mMzfWWYN7911a+cM10cqa0DyHtz6dHIpu
TUXP0sc/VINLCJGKab9r43x49/A5z28DrRweUfP9Acuwnov+cTp0pme+1FqELHgsMx7TYZb4fn52
/8vemXW3jVxb+BehF+bh8XImJVKiBlvyC5Ys2xgKU6Ew//r7lbqTOO6b9M171uqHpNsyJZEATu2z
97f/rxdDN9L2wIhbza+fTQJmkZnIaD5NCWkf2n+iWzZRnHI8s+GU9O9f7E9vNT9ZSOWNZWLn4Ham
1aSffpWgIy1WUeZ88mOPgyWbfz5ZXIicEv/9C9naUf9PlxwJXfLbPBH44Xx0sX9+pQKk20QX+sgE
0abq3uQMRyNbqDrxjOljUTcNgNgWY4ZL+m5MySIUTeC0GBH0Y7CW00OKH4ceh5HD0pqNUvO6BKRq
ALwgZaF6sT4vtPoxUsK57EcM9fddVUcsC/79T/Ln94de2AirOM818ui/jkJZNZM3KZU62QupmhEf
+01JkGifmPQz/fuX+tMH3fcsPgMu7mQkvT/5MWG12t0wga5vIRwcQzvn55e1jLaGPdU3bjX9pX74
ywyEDZn7oc2ljy/ZM//0LlVL6VisKN2TLyf3u+/bwwnsYvTpQxDxA4WqI2HaPtfTZP/Fnc7+9SPC
hgAnNlseXln78D2ctj9/GN2C2BXpv/xkYZ0plw0uEfjuODeX3rHXFJWGX32LVfCG/ZClLlFCQAwE
bZJRkzOTL7PtfH4w+xIVcRFar5FtoA8WIDIXtq18jlroZWwM+fvvA9xIOC9r+KWHiJQk+3cROvXV
yxXJJ/3xKgweBvu5aymGHtqZvbftq+neGyekMVoG0P0EwhGpMjlQphUmBGPOnmkIMMs0xl9H1IYL
2z1jP7mZf1/PVCrsa9r6VqjYLP6AQ9nmLbI0VkAVeH1EQU/b3NLGElgEcJtl3NSzXDhAL9mJDlNr
7Q6FR9d7b6X45GilpMIa7Rv6dP3mLLkGPRRWjnjUN1ZhfRvbUCCKGznXSzQ1WgydE5HeY0XlfweG
JGHr10iUBBmjOD341IfIdSUX/usigz+Gz0HEKC8RHTpsiNmdv6ZV4c0/UMtBx7Prazm4Q5iMaPQO
jemhofsqvSc7WdS3IpFDhztH8YYQcuTqrq2yEQ81kDJr0/adJXeEVPAymNAPEt/XBW6Npb5NJHMW
FN7cW747ftW751ZaWooaC97mycz4Qn50780b+XYfG1gLpEfs3L2llYzRvW56tLlMdGLa+XS4aGr9
jHJFcw9CeFhi+9wSqeZv7DF+klMddbH3lPfG41RnvLQUNO3C3SbMhD+5cJR9V41QoB+szEjVRvBx
AU6E2tyurTkYmzWhZvcIHFsFYtN3uiAZB66uDOAW7tGu25wqDLBk0YMxCwBOgoc60vyMK7qbLEJ+
Nfwe2K1Nr5b9VHCGxTocoTImvTm1T1ZFd/2eqkw+YFUK8eFiZC3Pho85AM1eV7klPlJD6hMMOMFL
dOabGCEkxP8419OPqKNhLFwGwvYfEpxX9HwzTjpZT25ue29ZnKbxVvVqhN7wcVn5Okhs6mtmDJw8
fKu8DOmNUIL1ZE1WSjCDp6KEFE3cS3vj+BTJ0NcR3MLj92orrZk7ueq/wksYh91EXPv+99WMFbpv
2JD1IAEaDD2uDsi+W7lWYlvk+VVDlfwBSD0K/MfjL/CBpt+naFfBLfb0flkJM5vyXU0ITt2QfuQy
LRuDTUMxu/xi3XhwnV2OHzu7qkryjVjgz9pdA4rtoVosOX3pp8AxBoQeT4iHkFLd/uxNhfXk53nl
rvs2zubvIRbWdgvCwnavs9WgAqczs7HD9QcBmucxawC8vSlyBZ8Vl20OYXW3c4LPDOaiw75A/S+5
kiIbGnbwcUyUbM0t3MtPRYsZbTMXiJLgr6olRJIgg3sqzY9eXxTyLkQgWwDMjb8/8f+7J/2LPSk7
TEaSf70m/Z9WwGr756LM37/mb1vS6DeUCN/UBz8fNChIoL9vSd3fcEtwZrJdVKaQI+nf0xuO/xv4
oUhrTjzUmOQZJ/7YkjrOb2zq+NMAtP7gkP4HW1K0rH+esOhq5R+HEIeFzYDv9JcJS3tH3Mbu8VMW
Ie4JzxgubUUGfInT6YRRjeAvFOt5XY/j/M2rFReTcCXXH/HqB9yzAL5xVL4VsB/OgoXwZalishx5
npGFavxqkyg3uKS0YT3MNLo80RNdgPnXRpPEt77UTRxuizygYtH2ySkp+XVQeX6YjBBEdZaP+KpU
3yzvZgOSIMP+A54CsN9jqzJxioh2c8tyin3vAPWauupcezbs0iIuN0ZO4tYa1HisspK7S2n4DtyG
JDiVsm8w6BbTHWUixb4pQparijUH/WSTfZ2MPrpgfDfP1pxhV3JmLvqBXN/ODgjwW7WdvFhRFl1o
uL23sKyeY3Z6i0k81mLxuaqkGxl4bRrnB5Vp6Wrk0cGKgfPRmrRxdx/NFgXjOWtRx/Uos2+LrN97
hdl8w4Aqd07riBVNLcWeKVE8Szf3QXazeN5TGZ0fItV1G7yHJT752Vp3TMSf6zCL77o+Ha8daIh3
qhbml6rtnWsiwvngzHlLD1A+XRHPMvylsBdk7PU35uTLr6XTTyT2IdU1QzHsA/YeG4tDBBzUiqBn
hctfCrf/ZkTOChr9vHYijNJVwg3TgJiQ0ZQizBpRmjazUjTaoGIcC8EjLZH18pm8mtxLOXg/kghM
pKKIGAnCHfe+GcVHrFrlvYWnzd7h0gE6NytYaYwlPcm9Of+UzFlEztwvt5A7mhNshPGxwYP/FBFZ
Pi+mb57JWU7YE1snAy7iqtu8N4tHt3YbnNos2TnZ1eaB23SQY7x0nOsyB9k5SdxlNwcYgldGEwYP
tFZawwp8Rki8lLJADqHmPaSG4AR/FkxqvrjFez9NzSX2/eIwT71z43ec28vGz7BwB9mLxCZ7oUHD
u5ZhsRwmNsQX0xicG3v0qOliuX7XsTZ9ymn5BlCrimNp9MAJ4hEHbOWF0HkxCWOS9s8wYsQxswDs
wIjHzU6xG25NN/Xuima8sVN8S0ON3mGAquzTpHtL+5BSuhl6xtZu4uBNOuN3T2IWSuZmWJVz6R1r
Gbtk5xHTZnZMnxxXvEMCbZK1kbj2axBWT/XgLJ+UamYM5pV5rVlYVCuEVONElpNumYijxoVGOo8Y
OlvONxW3+X0ANLNYuY4TvWcxwks1aNbtkhXPLD1YSDtIAWgx5Q3bq3I70ih/ZJEM9d+lODtwVPcV
jXpoV52wnsgnHhN79E/1KPcV/SIAAHQMKCOUfkXjKh68uDj44P45eC7V0RVwDxQb7lXPzfKVwAiN
r16JJzNzJCgpdkCE0fKHBsr794VGcSyyOQWnKSGVHE/0SwB08zmoGuDwdlmveUPxyCMH0hDjWw2j
2sQGxpc3VH6F+TqKGB/zch+r0TxDW0KxKK5DDKaFhSsIHo4o19xMnEMFilCti5HOGSTh9t3pZr4T
19ywPA72tTVOW6o7ewAJnN5eOtITzQqvfoEKEehawmVO7iiMFXscLDgGZjJ063aY/GgdGiN+UQIp
QJsVu+y611TgaHhOlhn4fiGiZlO0ieQ2pzIsKk1r3iSNbM4cdMwtLoaXnHBMqGnpzpY2s4AMkjTX
EeCFNXRc3HyEQwpTmdvaBF5h56L+WsA4o+Mtja5eGfpHpbyJwoLE6K5ZZwiybPQZVY168/Ng2iOr
hPem8ik1bUrHvCC4mGtM+aSXSPP529Kpo0+QKswLcJz0cxvS1kN5JlSczj/wRFzWGDWHC0Qd8gI4
r29VTjaDQ1d0S8K1vadjXp7J6MlPRpwVFyXKhuMBuzlob/Sm2CkBNiWdzxyx7AN1ZM6WbjNQH1Nu
f6ePoD+zzWneXApyeLj0i/uSkmh77mxrKFZ+JiIIGlGCOTSlx3JOaBi04vSegx83cWimWIHl9GjC
LVhVqbds5rlrtmqywxuWIB41CEWd3jlEvfig0eMYGZpp2pgIC1Tz9fuKAe0ooqV5Lvp4n1lNDmU3
pgFxwDoPWg1n6dyZS77ujcpdeQnHEFkPF2tI7BMOUfFllFSijqhNq8HicZtxid8o2gIPgRVOFAXL
NnoVvp9tymo0X/AQxQfuTJQIdTbhct+7h0RmvDduQCFFFxq7MgnUnZVVxdEDtbPz3URdCxoSnpOR
BJYF1PsRR6jJywUx9TuzQX9tGrSXdpZfKzJj7+bSc/vv2469M91p4D2YTQFOhKxllXFDFa89dKuq
hXGy6gknl/SQVb0JWwVK0pXFSsuzP88TmOEMIqu8lwU1kk7UXWUii0ONtQGDDaQbGqtVS6wwiEP5
I4IgeBwKWlXdaTRuM7vczmFV3g9DRfjc61+91kuICCjYzmE/9l9F5796Wfpmxv2PoFhew3p6oLik
XBsLp7DKkeWxJbG6bWX2ZINBPzVECIGuCPsTlNvqHZ1v+tzGfOFQYTF68zPO9+LUJPwUPYYDxYl1
X/iTXPwzo1aVAPKwheltM7vu3C0s9/R2sr1g049TH97LTs7+i/LjHz3s4fBQYFWOXo05tZudMcCD
jmuTZmmmnn0JdYvltjTq14YbKLNXNGysKRaEUOakPHHaaDdqzO0NQ564sQginRAugldv9uQXE6NC
fh9PaXETpJ7VPuHcSON9wcZ8qQiPjAtCR9J5+bcQI7Px7MmYCjRiXGz24e+J+ih1xW1l6LJb4OO7
wVefKcqkLnuCeW7OvJNd4n6eDHs8AAEGyVJ2/YU/qc/+AeMkVp+sdW97VoQYHwzaHEXCU8YIBuPA
LPJcLaCmU98OTjxBjMcUG8PtBLtxnVTWfBnSRF5a3s3T0sF0SbPxzSXUfmoj31gRSOn3VjXRHdrr
cctZ7H6F+NbeZNlRxDsREPoc6rg7hIUDyUeG2Z70hbmGdnItFw7kmBqS4+ImHVWQcXxqSzs7dWZy
S1iR9XJgNbdpTG3LnATyS+9AdQwpxNyj24Cu6gAywL+PNU6opiXObeBgp4IHWdwo7WALD73ZYDgp
7HJPsbr5w+1jxmjYl9ST07/hWN8AjfvhZ2X2VaDee5c8h/ccS5eJY53JIuOw+HE0+e8h7i8Oceyk
OHX960McfbB1+/btnxL4v3/NH4c4y6T8wWUQ4ePjg0cNfwrgmwTtOTWhubKK4hpGG/1bBJ/UPhwK
VqbAGlCv7Z8Ocf5vEWsZVFpOfrgazOg/sbq6v1AhWD5DpYFJoUVYjli/bhdN7hKURS3GDdgomZOk
YUMz9y/tELlVe8rNMuDmSrgyJPjAWERb4K0TFeW4TUqeagHZoHp2m+TkRnEonHNl2OwZ4Jt3aWLm
lJQWLcF6WpC7Kd5TlOYRH/fIa3F7Xfi3MT0rcuG1nk2P0Xyh0KcvSUPcWjSGzniTxjAwVimzy9oY
+MyXJ8AaiKHCGQso6pIJyny1PzCV5IvaZn7M5cISZxu6yRhcuTX1aXSXZYDtu8hFYAJcbpRrLDQO
BqS+XQjzBGy76Nbzahk2/71qvldd1s1/cdU4jqk/sf/6snn6TteKUt+//+wR/+Or/qZ+WL/BPQ24
NH7XMP7hD0eux5rNlcSI+3E9/XHRoHz4wI5ZmNkm+yXsHP9QPlxqVqDs4kdkHcQGyv2PLppALwZ+
2i3pw5++NF2sMJw1/+QpCuYWVtMIIM4YhLKaPUNOkg9b+HIcebsSg/tKd8iM2BVnOI44XzcEtZ19
gFPrIEt8X7EXq3LLTcG6KOn6TxN4ra2fmYgeia9ICLbOFpVjeimnScrNDIz2LeLJdrQbs1j3kUfR
I2rmlgzct75quuPgqGTvZVWy8YEi0ognOK4sXb+fB5MsZOS4NYiwSZH2kECCqpAy8XyuX9xGIrYi
Dx77KSHTl/m7XgUk6bsB6h1SzB2sifBQzVnxZKcODr1BuWiNbI/rl9Si5tAejOWkqG9JN4nt+1/j
MGiANZRNARi0TZJz3c4kk5Bbb6d8MR9w7tmbqgiuQ29FZ0zykrRrknwpUqVPimI4LEE/bEQGkDLO
zXaPT7s6jBkP4taZr3VTk7St7GoH43rWkqV1VwXRKakEmchJ3BshXI+AqBB0shGFKIEm1AvpPbam
U9Gy4Zprc3Hd2yif1BH9mz4HY7EwUKXGqVBwLIQtl3Vq5MtG5WZ9lj5Wri2+cTTVceyfrKxxt7bl
BbcJiNm921iYDCUkEnNRyxXYrDrjZ49Xoref/Kmc3mfR+1smLUKcgVC0fALoG2e/2Pk9PQFGM80P
bpYHX3sKB5tq/kJFnNpbjZMfeub3vWNH8achzOpdnsf+tzDzxXzuZzs/J14pqMSEKrlmWY6JuiyG
TUYE86D8tt1JxiRSCFRc45qxAT9QlNeCn/0attX4I8E2u+O4PoVrGZdAF/EjXt15hFUBBuA57S0y
ZlM9vxk+AyLpac88G7UYgKqymanJ8aerLOLU1ECUWCHfwzVYRHiKTb+6c6yhPhej9czOoelWhuPK
Q4gkdWWxapzCyhnu7LKNblz84RPdNm5Of6FllMGhN5hsd60SGkjVu0Ksl34aT3627PLKhl+xTK2z
S90mBNMoyckRTiwPc88pWxfBJysMhuy3wLGyhBkXKltzybpCWaX22y/lvWGwf/Mk0jk9e+fWt9/q
gijprSRQmN6wyPrsY6V8KGuPjBZdNkeV9W5s74vOyUWwGqKxit4XbLbZluP0cseSQ91DfAnL94iw
NUDPCh0v7Ppnr5mc+zYk1N5vUbWe3Fjl26gFBpkUVXSCA2ODp4kVKE3clA2rLKPkAJjNQ3LgpCXa
Z7sYXUGc0hQVrddA+urgVJF5VMam9OBAc2L0+b2XQ7PsYtpsfTZeSWy+LqkcO4oPjeQi56AMPnO2
tiWpW9Yp12qK+vgbp2GGzWyJ4MKyCLRcw92aff3IJ9cTK5i88EGi1rXEehqoGMU7G+VfA6iqxiGs
BhN6cU2UewXTELDp745/TgtszkYmg0/lTA5G4Lbjk2KCzTlaaceerJLjdF91gfttdp1O7O14IgGA
ihGwGTWySKw6CyTVtvIEL7kUSeuvygnnupOQA6DopcAIYY5Ntv99k9OJmIe6HenlBpy8HKZmFlX1
Hf4ymwbYuZep090IMLDmpq4HA47uFCRbM638u4mA+s5z2T3iP0W/bT1+x2uf+PpTMYb2TctxrV0J
Ku3JJ5bRSJ7F8c+UYsijyCKu+8mLN54o4IvYvROw5LXRsAIKj2soBveVXdwuie5FbuGU306pl97E
TRPs6rFzwQUDa+eiGjigbXpKZVYdNOITreKwx7BIc63m3L8SP9vS5OgYO/As5iM72nzr07ltUXxD
MbdvVNUlSPv6IRwC/9L5cnilwt6eVzAhbzgfsguSrbUR+nwN55GjNrwFjt2lPoHjVv7KM0rru66/
G/U5Pfs4stv69A7UOt5NbMSfPX22d/UpH8tUcaSYRN3VWgMojNk8DQT63hetEOAQ3qjAT47cOuMD
oGfzRQRWtlGwUl4HlmBA3bTiAGh0ugkQbs+uZyMoyUlsmnHOv+CzsE6e1i1cBIxOKxnTh6jRUSrc
UOqO1pFr1cOHu7KFkbZXFJA+k1PojrM/cKRjs7X3GB3RA6xxXC/KoJ5HKytsSxBZWq23ZA63eNxP
IB9bpsBR6zKTVmhsrdUkcEvuG63fDFrJcbWm4/MD7BolEHospFRujag/zocQNGhNaAjt7oyV3vo+
9HaN0od2BNrKOvhaT6Kcp9mCBE82bJqTXZ41zZY1SXERWosigi7PqCDtvYc14zYMrAqVscpvRTqB
enXS4SJqj2CTXfia+PBFat1r1gpYrLWwOLYi/hLlMwloqazXqhmWZwguxIg4DWpVzdP6WmT77VuI
5CZ1UZczLd2VsBCCnKu1uTJS0VVovc7Syt2oEuQnWr6RmWriAmbyOdZKn1WVNA5XQQCddkYH/JAE
TcTBSauEtI42Z0Z888b5EBF5+svNBLtv41opIuNkdc+GDYNi06sEJczFNxlpXVJ9SJTSM0nvcP4A
rprYUPGY1gOf4mDfSpAkTUg6TshF3Q7dpgY48WZPITOFmxIgCcycO0Hbioju9MGf0+ARoFaY8Mgj
vJekT8qfm+z631Px/2e+Z/L9t+P9/+Bvqau3n4f737/k74diTr7YLh1XE0h1R8rfN5uW5f6GJZPo
J88GvfNk6fi3+T6AS8dXhdp4q//LT4di6zeO1jjGORJgNCYT/R8sNm2bqsafx3sM0R7fF2M9SWW+
vV+N2aUMYHIJ0iuMelAGaFMauxI+Fx7B2ryhyT60Id7IoFv6vbDLojQ/dxw/rK2omlI92aXbka4B
oQkzugDCSe/aOhggloWPmY/gDfGxz6vM6tfNOLnVznVGXH1VFc2HnCOEAXTJs+1yOLYkpBQcM+b4
qmvOVTHnPCiHjIErCpvqlgaB6VRjEDePLLnm8+zG8RMDNe4Pw38BoznsR2Bmydqcog13wOY2L1W2
L/OJJ47nCfsJ7jx6HoQlnuUR/G+2s5z92bZIrBVFuxCt95EnHxYxeG+oUlgOqk4N54xWR1JJaTf2
q3bo8TtFRE7ZOzIt7CdAkyE0jJqNTZnI4BJFHSB5hei3l4ZR83c2c8cTScCCNwpNSi9dcWjidtzl
SxtwORsVfzEpTkbicoiZFr2Y7vlxth5GP62GPR1dHQRuNSAZNPhm1yqZlxWifkuxrBxeSGvNn+IF
vPKamxAElom6OWpPWo8f1I3N3n6J6Xu9HT3Wsopb45ZRB+ADKw8LOkV7O9a11WwCNxi3eOHwo2Zi
9I5+rIJPUU6Gze7GSO2z3JXdLlWtWYDzttyN4dATdpX0k9k8wMo9HPWYWKc3EebLO6AybKjJ5NL6
EJDlcSHkmz3PnsYfygMocXrEk6EPd/Y4jmgWeb0uE3tIQIV0Jr/oBNjb2lLF+COIM/ONrrhkBzKG
2RgAD9sy0J0YWwje76KWownHi+bRqmAJCr8rXljMaALewH6BybBDPEak2dhtcFeWc7sBioQmmQJZ
XjdpAVbCxHgzbJOkkDtG0omdUxvdTZ5s9jJu6U+QbgIAi1LlVe2U4hE+LTVrXtoX38zcqI8QUOxj
VwY0smGi+aIleybA3Iq+xuVAXfWsukFAYJL2U8wa+zi2ZbCziwFaQ1TF6jF0h3eTMWczzFQOw0eb
ubUXc3asg8bBJp5MNPglSAK3pV8ABE+98DUkMbEHs+ADf2dMsshR0nGpbDh8GxXLJ49c7kWG5vK1
6Mp408tk/tRDJDnES8wlaBhmRD+qwQMcCw1U83qqLtLLcyTkGl8C1cOQSDzoXRsrjetnP5HdajSi
6ljRRv2Z0Dg2UpS04kHgjFgTj0Ib6Mp9V7OR5BjrghZyhXnlDN6vZ5Bz0Y4Qhj1yZwGdekMcLif4
2DV3bRlHO4DrxffKEvNRRqpeT5R4wzeZo1UVd++5mbkbZ2bKAVPjHvIiiiDw2G/TOH/2itaDf5dE
0yYa7KCl3NHxeB/HVSPTpvfvRwWjjZcVnt+TTf/vU/H/81TkyG/ytPrXqtc5U0r/0zTZz4/GP77u
b7oXlAPkKxx3SDqeziT9/dkYIYnphyXUhH88FH96CJq/0TtMgAmuBsNc4P1HT8FfjbmRRwYACzoS
nI4oBXwbP3tje7qA044bBDbFik7Usp33Tq5D626BCWVjJmn7ToGDfG/Qh/4CxuyHvxiRmcYpVcGr
hIPbQWb71SaeoTp7gpH7WOb1csYpsOwMW+H8W0psCF6XmgewoxB7QAJwJLQoItTGBrsicFrPz0vc
U4BB0JmLvxawilaRNeOdFDqI3Ga0naL64uduRLvYGEvY597EWTD320rpEno4A2eYX5g/qH6BXpi6
k2ClVA3fA9hEBBgzbrlt6kQABRgfHkifs2fnYbUPR064H12kjZPO+wAD/4m7P783v6Klk2/TI+gx
Vs2bE9GezEhDkyldJMeZTKS18uHg0itVwDnq20eLygbUkikdrdVs8C59GxIn4awWBYb9yRziJNuW
fTJRFIp45b2mZkTnAsn7qEtv6s7BX4yDSDbjvbSDPoUDF47JZYmMFDaN4Fj+MCamj41dlJIK8gTh
cmcr4LAb4EOOd0QU4E8mVhoFL1MrmmrPyh/TviGAmzFjA+uLLZZ6G+v30dz6Y1IvfYpoQTJUyddS
OxIG7U2oP2wK6sOyYCUyfEHX6YxtZeFpwFXLAdpfNh3/TxuM23cvl8MFhBt2CKGdEYX2SCxsRTej
9k20dCBrH0XZlnitFFaskNblD7PFoH0XbTnupCube6k9GdxSsWd0fVavjTmKrxwQpmehfRymdnQE
BZxLh3Q/cDPhfTe084OgANVH0SRhIBnRLq2s7Nhpr0jO7R8uVgpNPmirI3pDd2K1cMBRXzyk2m8y
YCZj34xdDCyY3BsWvhSFQWWK5qegarGsGFGkvnq1FT+UIg02k/a2CJa0W5NB84ZYkNoqsvvgZXHD
1NoXIw0r3SdTHb37H7aZVjtoBu2lST5sNfBHzEvEgzJFSbCMU/VhwZm1Gwds4bwfpVw+OXbxlBtY
hXzmnGRtY+TJbN/65GtvjwvRbhcXsXtMhC411R6gFjMQaLbwbdH+oKhBy1lxT+je2kVt8wXXrKUd
RQJr0fDhMdJuI2dY6H3wAc0fWu1GgjHgn+M6sF4nuw8vVlBhW7LH7hjlojgyskQgQXA3Ke1zQteo
D8IpnZtRu6AI5+tuXpxR9DNYF+qN8hdZpfkr7yhzpvZS9fVSHPqqai5CO62aD9NVrP1XWess99Lr
httSu7MI4WPUirVna86Z5znCOtxWnCk7hwj61whPmFZ4ueyLqUVDbsIsO1V+4tz1Ya9uB+0TwymO
ZYznrknr8pCdu1TIp170I9xMXGaAIKqtMeE8q7UHrR387qbzKILeTj1GRfPDrmZp5xqxzPgI6Wvc
d4uZED1AY2i1183TrjdyE/NnnCc44SLjWGlvXIdJDroCzLA+NfGUQI2wsNLZWOpmTzObMdk12m3X
a9+dox14pvbiVYDiAFarYd9mFQNWak6bRbv3mg8fnxyzXeHSA+JX7njNa09Cn8f5V7d4AEkezi+9
9gUynwxXfiHx3YTZ/fOi/YODdhJynXAa1+7C8cNn+GE5LLX7sNE+RN52rhZjlLsoEM03x/C7/RKW
WBenGFrc5E+A/LSzMfgwOQ7a75jbcC5D5dk/cOXo/bx2Rs7aIxlhlmwmMZzpVbtvhi662NpRydGw
2C9eJHfTh+HS1N5LPDnmOepEdDHgGF/naQD1aakZSE3NzB9h4Sw+zJyW9nX2PUzUxY0we8ZjB2iX
pMGpqTluEXim/ap3qnPPsMcJlFuN9o4aVNSfbOlaj8DuPHttdka8hiI7v4P3wHo6fthQe+1IVdqb
Kvxgi54mTjxLyFMiW3/JtZe10K5W6WbZk9Xm6iEJuuBia9uX0ZN8WcEKlc8Kn8Jlgpd4HrRjttHe
WR6f40OR1RhquXqC20q7bOcPwy05CCqmKm88GUk54DqzhsvQtc7JLlibhJmUn0bPU/d4EuLN7OJm
d7IpvfJka179qK+/hl0V/JjJM2Bt6hQslyj5Nooph1KKYBxTJDUi/N7ME4QxVtTd2qj5PnEtKYP6
d4wvK1MVw1tDH08BvAV0ztpfDGzoqSs/xZxlt8zw9TH0Sj1O+1SFVy4RC6qM5ecwqXx/i5Wh/Ook
Sbiv5BSfe/jIN0MI87eYlvaYRiFFDYJiIDCxWOAQYYtL55o0roWlOgtrxt0Yqvoka4Naog4rfe4K
esiLAIrNUPWfQ/zMFGFFAyXJrgHNUTljf20SFd4uRjR/N52+wBPSZzyuI37HN8XYGU9p6vmvVGdw
6xFG7YJoNPJK37QbbDsLuMrODFGfReVcMpOlVV9R7ifCYrZ08Xy4D7oa9xiph4zansgANWSlDPZ1
EL4JErAIrM4bIfv6bCSV9xgmiSJJMDm3envNbXC278nnmGtA+bjRPAVcwLH2iANUGVXZJoLsfKb/
KccKSZNEmwKTrRPbeQ7CbthOARg0KVlrGGwKYKCQSSHuZEOkyCjSrp0G2pCproGXuO9d2hYw97pm
wXg0RI8W2sGuksoGdNpaT+gOqYsrunHvRSxjWmuGKboWSRXsSabV69F0bkNO87ztpWueJYDKzvWn
U9TZIRBQQ36nJctmLzSPAIE7GRzARkGpBx28ruJZ3cOZbe7F3MgDnR/2YXI8ZFGPnrZxpK19H1tt
8JlZwH7iCJXTGsTG+EeIKfa1rCHzx6J5gU8bbI08ujp2q3J+PrNrkG9DdbC55SWrvMspVWpa4+hX
toLh5PotpFxCSu9Z05agJbN4PNkYnL2ax9sswoSPpqt2YFS9e5w6YmdlPKx7X7j5bgzbIN84cmEN
NXETvjhJLzdKtp8qsy3vwP64VJkvprvneYcZit4X6vuMeWdkVnCw6yK8C6xg4qkQZK8MaL4CqREy
gMzxoW/yGO6piOxVYLWWwG6fWGs+2bBH0KIgRbtT7qGA1oyvgwKKYojxgQUgzsPFGY++OYNMEXLk
OiELyYcjCr4x+KZb6jvsvTC5rcAoYJiemFSrVWeb4+NgFsmzSTP7s2szA7ICWNy1F0vowaKLbha8
guU28eKjSf8ATFDWuJi5WZZQ0zLER4pO2gUtw8lPeQe0FLiJlfWMmFAbS2kn6rtDZ6Ri4SMI7GK8
cGR4Gw+AjwmitCevSOWV/Ytzdt12vkR6iRGJjB4S1PpTWo3LNmHwf1n88CZne86eZES/yC5V5ln8
lO6pZPXwJQvg/bZUebHh9AmwBSUBelaCx9kIqtUABXwje0NtG2d5a9P5K00z17Bx0bLSwd8UsLdW
Smbo6V017k3HYANNIRrkZPsmKyx4w3nyzNvi7Hq6lNYo6P3GKRhuKJm/G9zMOSvPfbWUS4RsoJwh
EfTACxFCEi8LfjHlGNFQMOOScZxmRSipOiWpdHZ0qO9gyM6nMBvu0tnFct1CxcFDxg6M7Wq7s8A5
AFGfAHaJ3tks9dytareEq0BP0cIe7HU2bCy12dKsWV7so/h/2Tuv7bqRNEs/EXIh4AIxd3MsD70T
JeYNFkVJ8N7j6ecLMKuGYmZLXffVvTqrOqtSxwGBiP3v/W1X3oDkTLfEKoh0cfm9GK3cgwgLHsGd
eWcVk71z12rNK21r3Q1UD2wX5sQXRhvFJ/x5/gG9ZtkS3nW3s8NwsCq78LoA1XVQaTLfMKPMdokP
cXpB8PDqqum2XiXbN3Hhdfo/4XdWo2wOy+JXRfBQAS0XOJ92hdBM8lGajQJnRivy4xNCJsc6Y5K4
7xafVdrtU+/BodXjtWIvVfDINtPdu+P6P7w4Z+v3ujCnUs+i+8TS+AfkXI1BfH8mXuKi8ealik9i
KpvXJWmKyyrOIurxVHr/65fS2Zn3DhNeytbtxtpk4v6dfxLXceIxwOGlKqsu9twjUE0Lvr3vv36d
vxWT6RdyGH8hOGBL8bwPeIm0nGenSWV4Arw6H+AUOCevn9Cti7i7rZuUNPigIjPmR89fKt0bxqoS
RjdGAGh6g2LJu1vf0n+9hr9xTQmNm3z36/2t6+cC81X/ms7vxaO//qF/iUfij/dUTa7fv2xTvvqD
gYqDLrTyJ1Zv1L/GKuoP4YAJNk2TLLSlDYX/Dox5fzg6LEaSzRHe6qj6D+YqHzEPuKZMgW/LVWg6
Ht04H+ApaD1R4y9BeD5QE8WB2xbybhSYjhh/dJhjMfEMdBQb43SqauDzm6T01f1QDt1ZI9nH2rWo
jyb8cfMtovg/Lirux4kPb42vhOoN0yJSh2fzw13APnZmGsIcVA4cl26USs0bf/FY5mjdwQ8htDNi
9UjE7BK60FaEf9g75quXwi8KcdcK18diUa1+i0VbL+bVheFErXjOo6hjxpBpo8YyeIYPaFD7N4i0
aTOHQ2jbPxvTYNk5b14P8eb8APOIDSTSjpDyzR2i3Ky+91fTiCMpIoArh5fE166S0pqT/dSox/rN
c6JG376l0q7/pEpCa2NTc64HQpaFm35MiG/NuXlPEWuJrEwQPGEMpA/4fupS2jwEVpSdUzORpQe6
WUg7JT0GIfaAu3QMxwOmyydacg1OlUtzTm+dOPYk6V4ZDDU3KnennZe0uMpLTlFei+4RT7dCTUhi
bd/Be4+G88kYDESUpaZAUyXede3Y82URRmyKqG7AnyPKe8NRzyaxXih1FG4Qs8+iLxbUbLkxe3dk
n1wadzhJ1bSVBMBgcA7TZSgXkhZhdtPMdLFOiyoAjo8MkQ9+ajjUOMC+h1/GEZRYI+F1G9Pbvemn
1f0AE2abBz7H82GR9HHY7Leu7CJr7U9JyIZqIi58syz13pkD61CrbHycTZNDdkSgG9yEewTpXBwq
iS6wFY1Hbh8/7H4ppGATG1R7yeZuYy8mhRMmJyAHd/oWG5N3x7deX7Afbw4JecjzUNiK5Ibnn0eC
rdguKMzsS9WJ9rGUZfKjHoWkpac3qoe6jZdru7DAKg6m/BbKyDs47Kn3RBVpViFFQSXgwKwuLjvG
P9HgHJZ6JFWBnzx6Sbns8fI107bjSiMqEY73pgSejMg8XLhji3XJidXRqXHbU29RoNzQB7MUnX0f
dXlz6E0U1LDBdca4MJfBYcQSOW8XTI1fXP4Q3cVibAJf9XvI8+LFCslR5ck8fycuEVzVeeTs/Glq
zpzKGcZtlyTec2vNS0OVeITdcfCSZleO9oydsZPFfETltUhbum3rb6w6l7TiKiBruPjVvMvCLKTp
miTgI/FIUwJ5yxCapkZcqMot3f3E93ga4Ky3lPRm0WWYesUFAivfHi77BeJBsidGRPnQbLkJPq7A
ec2JTEK3h1IE+rvSHD+9o62WGvoCdpsDwSRqVPxY312Rj5IaZiTCj7qwkf6YTo13sjBj9yjT0jul
XfNJRePyVQ7LtAe36ZyUR7qR8a3KsYjQR8NKOD4P0ew3SFAeHU55uBS4eGLcDVvYtuPMwbORfxaB
ZMfp1g39TCVi+nBt5xUoYrFgqWDbR2xRDF2UX870z2qg7DCcypBhJIHLDBNoQrnEjQsQssE2FVo3
bYYC5DXgXcHWR6CL56LNbhxujONIBTbaGBAoA2+eqAbMM4t37bEcXOQRkPhNH2T5U9AV9X3c2125
nzLLvgrqsb40KCxud9KuzZvYT8pHWVpGthM98yuTuN6lxzWq9o2Yo/MB+uXVaEXRbWyNKEi5KB59
l7aScMbOl1cjTWBVyeKLBpu+JiEj1g1sPQgXht14t0DaMuNLhVls3OKaVfeWDcZiL01Ia4yJG685
gAlV35vFrs/nXIzPIQ06HJ7FcC+6oT5D29pBXzWg+vdldGYCv0U2riPnIlJDcpDj0Dy4drkQrhde
dAfuzPpcUgR/L+cpF2ctVYi3MKCqCihYl0Igk1H7Z4kKi8tGFKwOzZxk+8Bj+w1Rg0mzKyaKYCl7
IZsnRjfaYNrCmJvOHTss5HEsrUPLy1EuNPxgfVf3iPco25ICFHrleYlQmVgOWZsPyWwnpya1pn09
uvWetWE6JTINvgzpIPgLFx3rPDd5Cq8WPQ3e3Ya4Gt25Zm4VW8bm8lKEroIiOFtRioQjaO+Zxjg4
AcHuLzrf89af7czwo4vcbIxo06PsWIOQe0aurxwBx93oc9JN68l+ArVbnZJKyluFf4tXzV+tuuUU
q9zUvsEXeon3iSXHzS7pog1ep7Y8Kclh0nONaRuK3Nj5Jt6pqnKS6xkgzNEpDRjbyzJBx+BGdzZj
7I/XtPmYW8vqrV0ezRaRMv4S+6bxZzKm9V1D39IFYToHdmAVFc+Oq4bXwc5gqVCWuWvycjrqfcnX
zFiprbVrbx1yviwdCWa+/RwF0SVGCiRJHqeAtf0a8dIlzGYziV+ks+9nY3Z2I3ZW+zA3RkzNwtKb
T17SdcW+9ur0q9MxwdrP2EMnal2xmNFKZWBX6BhCMy+O5AgpAKX7WKUxKI9+MJvnuI3SJ7Zw/FyU
2jjJcGOYTno/m95DOgXuMUlyGm9sB7fEtmgjzprx6CHZsPG6CVKI5Gyxyj9nQkyHrjfyXdmZ/F4U
Ic0lN0tS/Gm79HEbZjx8s0SRYnIIHP0QbfIrv27FZctyxl3Uzgvl8BTvbNh3WSgITLe5QKSVvgDc
fG4NAat4pm90OyaqOk/wXssNd53hIJJPQUSOi2nX3ijr/J7CvA7UWTLfOZ6IH6ZsMO2d1wrKPprM
MvCdI3+qkYc1yIMrutdwQ5DJt4jpecLdYV5vW6pzMPBt3Nyh2oHGrB3JKPk6JlP91Vd1NVAWYahz
6bQ0aNm2S7MgE0TF+WnpnE0zNsvJT7DRoun13iVO/cXZcITrqaMDY1wDOk6GyxpcODUqrCPJtikc
z92yPWk+WwlDwztMiLlz7Hno33HXLiidXAPBXpWZdw59mCcBUm5Rn9FW50y7aQwiqkukw/6rzGz/
YZowiZS1pDDQSWbvwscDM20ipWuFSi9LrtAhUtizgcyvk8KfnhpL1ffCHuWfdeAnx9Kj+3aTQqZ6
dQT5ah+7RnGs24aKG8RejNqRWHhk1NhCj3FeiVsL9xtpv4o+srCX1Q9VmE68zczQPGE3yMxtoY2x
rd175m56M8x6b/bZ/x7r/je2ANv1nV+CQD6/IKEUIRH19we7v/6xfznmBLEvAaOKNmpF96puUv3r
aCcs5w/J2YkozDtfgKNLXC0OfMxp30wD/z7VOe4fruOyf8RIIB1tNfhP3HI/ayIOpzkcNmtIjeiN
RVzngyZCPzYSWu9xN2SQ2tnm93dN1rLVnMa6/fPdefcfBJifTQnri2ELoN3ABInCx/1gSgjdyclk
1Dl3EZjk55XCPXeDekrjrvHIIFAyEEIafOFh/TtI4T++NGW1pk/yzuNL/flzxkYqpq4Uzh0hGl5a
NfDK38ifsvcwqPsTXvfW5HEDqmth3v/rT/6zIUJ/cmk5HM59zuP8cB9f3rLjsFDAmu+ynOk7aX7d
S2HSiVSdx6V+uSnHC/vr1/zAR/vrRblUcIHw3JAfEZkFhIk+rJR150KLfyzwk5+s3IO0iHVEPVWd
61+yGvPivejhMUVd333zKgyGmeHxPdSkl49IRnBrW6OBSr4si/NCCzccp8AdTHExoDmB7V/Qsqlr
Yi5KDr6AOvnrz/EzXvTtY3g2cUmkQ6IqawbyHXPQ57kNfimy7gAncK30GXvkrAfV5bfwqAgSlhdT
6rbffv2qP5tI/3pVXZYMJZYX/igWeoYpk8ltADuIQTwWxoL3URbRDwoBavBOy3TvOjRIuFJFgPyZ
h/wGb/f3GxMP60rTNBF3/I/3yqBUkdbpJNDR8W/G+oaZFVUa4VCL3zTuCNazd2rl+llRKrmzfKRR
jEcfFoFgll1hmr2446g43Rvss9LDEAsc2YFtg1dLHedlMGG5hSZlD9tKjtwsBq702wTjym9+7n/6
4DYWKtxTkrnPx6vWcoxS1cSm7/qu5iZxaNQssWuCxKfFCTnz1z/zP90kKGv6vuR/pfsRmAqKwYwN
e7DwWWBsL+YInBv5hfKiZyJzkTeJc7KHtryge4KrXDFVuM4HNdHahU8DrHuylG9VJQxtp5CGTdB0
XcqJaG0SiaIBI24xJ9xlrl+QhEKM7bPDrz/EBz7t+gNKi9/PFPjLCAN/kOaSLAx6f1biLiBxVx9W
0OV63RArq56bJqdo2B9Z92a+wJwCUrpXoI5g6VX1WTXn+Ibj1KmZwlMd0dBma7awW6mg+fX7/IdV
UNoO4j8+cBpnzA9v08BAMrBPFXcudEWsaPprFlVTPQszEI+1rkT49QvqJ+hPV7Y2ojsQWQCJIg8i
kv687OddaCVmOrdUnVIzsjIAAzW5L7gtwKv3po2fzPZg2wVxgCHaHBJAvkzi1UPc6wyTXcxUPJSA
8BKTFWCFh8aMN0DycU2sX1HLU8PbED5Rl+0gywt20/7lyvfDuimulxng568/FZ/g48fik/A721y5
Fl4S/wO6a2FiQSfsHN6VDCW2qkJv2SXMYG9Iwc3dWTFEbP45/2Cytlwj80gG5UF0UBEhq03Gnw0L
YarU1sKrsTfzTh4GzXWBB9j2YlsAk7DpEnHRM4ErcKKkqNv4VBl52O1MWZa4I8I5crfkA4ApANzl
zkjasd/zCPCqTZqg5zgY3O+wCkQXPoLdpZX75fWQBJK0aNlghq5ov/4CDDG9EeWcvZppS7kC+wCG
0fPC3AvDR/SNY+PsnXczzQdxx/P73FRubm9qO8EZZkbM0yYY0JDWy9bcuRL1BmCJNKqnvsiSkWYL
KR8QezDc1AlSkZbTmHDmbtgwJPTU3Gw9RtpfKXVqfJqSgcueLSRr4F71vdOcrHqOjVNA4OHSCntM
5NUQnJvklB/mccD+L50hbO6MEef4JnG7wiWcYxHczSOc3rcyzLNmSzYpCnZ+MqqnMOp57KZcI1gV
ueW8EgIsChoZNrYGVIXgW+Tdla770iqHbULhs9qwBWQhHiqeAm8U+1m2AAQDm3Iovw0yUlZAPOWl
D3iLlvtARAxktwuwFYmhicnufEUtJDrOpHzKVucyRxwAReGfnDCOrodUda9+kXpIGJiLjmaMYEeF
S3jdWJTLNWBYypoOhNE0ly849eJzS5dd+uwDvlJAVBJCrNujVFZwsHQ1Jkkk9wuRN3dTr8WZukIz
BIDRbRZdrGn2/DzbCKXpiB3e3eWC9k0uLI4+oWY2YeWYdUenT1mng1txO7lxWD0aa5nnUPgtzZ7F
W83nACwFnlaUoY/t8KlDRNl0syNRYTfIBIHFvwprtFwEDSfGgLeBjD17eJ5SoaovBkNim7ebJgW1
rvWc+wfD1JufhWqcMk35gSiRLy/MEPYCq73hvFAuC7oN/35FNXwYZJ8mKjSGzcqOz+cZZ+kgFeuK
Klkr3qqSIp/T+cEpav4M0oSgh8nG4tYSCz9qnJTG1jTpsRjVyOVVrNU+6cCSHTvhXS/9pdsuNF3D
vxxHaMsmiasu81mN8tF9oW1GPY0WVPF2ocvB6z0WHod1SDq52udNVLf6IAk4M891BGLGCs+9bLvl
Bds62p40Dz6lCe0iLciS1Kar/0tlpi47kKQxsS4ZBJhzVI5FVHT8nXCZ4MaQehTXlFnwN7DKgn72
Xb6cxtLd1x2FJHDtIpFck89liWGACau1ztWlksB3LNfjoR7T0EKSFwYqezicAy4PUZnANQtKv/0G
zJqvUqdXH9u259+u7zbH45VgNHCm25JtJ0qRG8+3aK382xTAfnNT5GlzFmKovO4XaP6Dw85wtkbx
OIhF7Vfabx9z3LCzxHpcS42iboK6Ouvd42xRqyTymQ/FLckrpdHQfqMrYLpP9L8bVqJvCJXtZOow
zdqhwais/VZlYKVrFdbPSQp0fTvF7Xy/bhSWtMYGMCWZ95Z1Syh5f25q3gxJxuSbY2eENWJJ0xGx
avOaXKtB2CQg/EePaHnJZcRvZ+l3W5Q1NSQtAOO1uQlqLZvwUqOdXZFWz0Gvm6Hm1IK5FliKXfra
KDCU3gzJp21gEf9Fui1Hwi+1QfvXdt3g9HqrklJw/e3t8GPrZ/KcKBi4YHtR3RwjJbcgK09ng90Z
2HbuOi/IZ7gDeezwBisLLsDGJ/KT7JF8A6S4CMpxsd5CInDBAQ9To7dBPHm6XTPe+c7YfqNNl98I
CKTO4rTfVKgr4QoH78iu1EeVlPH5UcyCjYGmWXv80tdFa8sTH6e8sDHP3se4roGV4NrNyTCvHRg8
cTt9ebpFJq7NEHwq3dK95rIObFcdP5n7K9DGRnSWw7djl+bRKLOBjuRjp+J/Lq0A1OWmc7Cvbzrh
q6dpiOVjkvo1A5SaBBR5fq6RDG7tS5RDeoNSlfP510UAzOB0T0UG3wq2LHXpza5N+oM7rPL0y+cj
0NpE3/VZJwDzi5LuM83PZbtfn9WBza8aWy2zGB7kfA8jW1BVxMHT2jo3UVv20ugGldTMKF2z1qqx
0OWOb5qWd7JeibiJRHtB6Zi+Ntij7wXqHKJoWIftrZqo8zj5pf6BktphabLKoD7LG2KocbdMiqDM
gqVmwTeIwc4nXMPEKMwfwE67L3aSiEfL0H1zmNV4NE2+eBzthi/ZtlDhmSIkClNfrDAihhU3ei3G
icomPuHaaBi2HitQg4vuuB54l1Hb+IXNLRpyRI1ZuvHGcqR97Gv+Jq1q/Cyd3qUt/sjvtO4Y18cm
XjeuqErD3m0/4rOj+alLOrIMBp1WDi265ySDB/m2qTC37ZJRZMuu0W8n8vgUaQyZv+o77tciCtVl
lhbTvbnMdsCoY8ES1GbCZ04RshzFKTeX5fisjkTFXDQ6LnnibWmgIfMBRrxxkDXVKC6FaK7qM/d+
AlnWYB93YBIbjem+OJNeWfhvq6dCJ+Izqp5OKS4wCuuVP2bnFFjzT1OBbtUPTLhHLpEg5YtedDFJ
nKxr3wTR/ViGgkWerUioj+Q4J4Fd5FwT6xfwthbpgzsNsawLemFtQt1Ct167QTjxWFublCYZz1/h
lgd36/XpWIDpEoSAI0FHJ72Svc8l4ps9kz03Hc6jcG4Y2K0XRD7m/o9KMpfY5tjhzzBRKvp4QQaE
dMg8rlfFWy9cagXi2nMo/xB1QfWCq9WGtEVkx69cCMxqbsFKBCrI2EI3R4RoXFxPm1h/IGPE8q3B
oxkWuZH/bGYjBFNaWOJaOJRBccnhZYRhPe4EExZ/K4OaJwx9PfahrLhoerTjJ8z54oa0zHLHSZ2L
+q1JoBtZtNcV0AH7jb6OYptvu8DQj2/C+xBS5Mhtox9AxQaI30zqbuhYFMqwofmyNny68wpKLRYu
uI7bzK5nXjes5uk+x5PjbSqOak+MzNn40fqHyjIPPle3RYcwdtZmEpuGvdDyMAifAr6uH4roRmhk
yYkYKt2UwDNhQvsdrxDiEx53JoGS5hHMHZsQQhzqaUUpFGAq+LxSjbdOb8mH3p/yG9JJr5ERGNtU
Je0Z40IYMg0rOwnR5Edog1SRFnwW2+NIvQVwyw08AcMn3c4TaY7HZdsheSp2KLMHCW/me44rVrnS
HZfpaPQJ7Ql01wzE/8tuw7Axx2RWJVe20wqx5amZnzjZTwAxIaJss6oqiBDY5Q8FKDE9eBpz7qw9
gU1rdT7NgW1nntd68T9PghAhUkXkBQA/lpxgMrAFRol3vEBlI73DSMJ4CBOLn6fJK/5aK8GXZLvL
dIsCSBzPHllwGr341wN7nFxv6erIhxwfduzwppopTT1yz0iugrX0cLQVt6rCDkVXU8PbCxYqHVML
8+jOCUbuhWl9mASgDJ4XNy7T7yV7TJ4uqlJ7iL72ScBNeAp83du1HgxDMyyq8yxLKpa8jjWt9LC7
XaCnNWcSvuFlrELnNFZKXIeTq56E0bXf1pIIz06JcXA5YSb0LJ6fjSac93nIarXo/syBV96u6yYh
DBZHxQNzvzaMWJneb1aB8i/zhpn2LqiQr4gpV89phruw7Fj3mppbqMvgcMSBkdJM5B68UK/MC1jA
mmltFJ1ZbhR/dwYPYrpb9dxxnebGuGmtLo23HUaNRgJY+ZSnhe+cpFxMeeLANnVnpIR6+It9Q863
7cknWJbPWaUjgpwu4tH3BZKdiyN0i87DVyITihoBnjNfPOYeDxZvmL1HnBPebqkpFqhwtFwTZtbL
wbplds38hxdaE852iAYHEi/S33tzZx145egRYsv0aYq85TIiGvGp6sN013KHsDpz2iH6BV5GQnzO
TQtfXGXcNoZXThh8VeHv7caezqzQNV77yna/JapfvmfsKn+U2dSy3R7x37CvslAuWpOIeVtiGvHH
L/iSPFK4EE2A2tRFUu/rcqrPXQIq17EkoRMmXvw5r7rwwQNGQZFuDjkmbV3zOPsuLlm7Cj5Fhkxf
y3rmTwKhGbfslAsV3i6FwYmVoc9I00NnEhijIdt7XmWF/xr3fmPcc0kBvhNg/ubb275k8Q/6cOOf
iAhv/9S/5zvOH8g6SFqeZa1E95/mO3hATd1h49PIpIdJf1n3HNiCguMoLdU69Sm07vov1rv1BzZZ
WggJb668hP9oyPNB4HVN5GueiuQ0pY2Abmn8w3vnK0STskLSmK4L1rn9wFQTw7KNu2CbYopAYnbn
82QCoro3zbSDp+wMn1KnxWXUqqL+/O7b+4cpkPhZ0F/fDVkOS0oES6x7npaj3wn6TjFXqYr6Ae41
mwLCoay5vSw9MFgDKGec3U7/LElw43/Kfb2LTHQjcbC00tlSWlt8U11n3vBn0HRpZZn4tLigno6z
5wbfxWyI6Tf66ioCv7Pz6u9PV97rRjVXd3N/kBGdGGkJuai7tieC2DtvWrJPA95L+9CRjYQOPKPB
4IULfE7EHgCUOTXtY86Zkd6SASkDyGrLc9FA8Wi7uGQcn+tNq2zcNNyHJe0gaa/O81ahp+nx2VMb
1Sv4aKLr2fCuqKob8t9MGP7+M0hKu1BmoPEJBpAfRESm4SHb76y9Ljp2pWXIgBLyOyDlTaU7uwlB
qYcqENmXX//8P0uyJCDWTLKklI5rkb/ot/Xu13fNKXSqNiyuV3VLpFHPsQ58mB9ET79+pZ9V0rdX
okVBzzVwe0vN7nz/ShVZDcyJUXntVybizUhpyjHoGI6TeIz2Zq1rrW1z9sttYrtj/ruLRl8U7y8a
ktcWIEXLgb8EO/Tjy0tpxyheeXyt8a4vedKD1AJHmh3dJW/3XgNHAxdPEh1H+rI1ar+U3ztOxadR
zc7l5NmNCSeKAmaU3CL/ZDdsdXaRj/WuMoZqZxpLLjHPlU5zht196X8zshR//6GocmPZALyIyIzH
/Oevz/R6t3DdwLgSfZC/xI1OktF70MF1otygCM/JCqVfQ19Vl9NSRwevdCbOSWKQPzrJTmI7UzSz
dcpk+E6Uk/CzC1z5N1Fzh1T8h2+ZkgwuIkRX1lbuTlg0739kj02O2USdfZUQF2bbs+vY5h+nFc7Q
DT1lM1Nt3hFMdPtNFEXkvEUBMaSpjplmPKQ46e4rOmgmYsRj+HlM8vJEVKJj+15Xn3hS+7uATeG2
XwESMRS5EaxhW1yPFYSJWrMmwlCAnTBWBAXZx/wMjSu7t5LwFigznqGsl/U1fNbHbgVZeJppIeLZ
Ym1w+oVip9FPLjPNvwBs4pxHmomxrHiMkSb6HIgt1AziiAA0Rs3SEJqqsSTTa9XW3UNvGiA3Ri3i
B23dU85goeVFYkyPgTQAdQDCCr4yIQHfgbPF+LPXTI+qaq1TWhbVSWCD/UblDMJ9pTkg8YoEGTQd
hJQynAtNDNEW9Jt6zKc9JzFamFa0SOZKMCPDGPo1KUHoI3lrswOq1A3SCmgSIcrujEeNNW4LzS7x
O5l9AUoVXViNqnDidTBOVGJYh9bLlxffK0Hc0ca8HAbiWgdjmswXS9NS2hWcslgaogJaCqDKpNkq
tqaszCtwpdHsFRB/+VkBYwVtX6NZgLKAaUlWZIsMMCZJ1Lxlw5E52Nor3qUB9BI6GvmiNXwKIDQI
JuFK6g72CoiZbDldejSYZ8FdP9ZdnqNuZHPRfMNXZlnLczuSYclBnjQs5eWrNedJZzebvuv7yrzu
0i5Pyc3F9XIcVN8Fp7yJ2cUmVlY+mBLxImGXr1ksK6egNtXEz4UVYFcEAc/DLkvHeu/h2Da3JPpE
cBMhhkki1rMco908Zaq79NrO1rGOoBTtuO15FoLWjJLgBq+T7YXbmng4F5ydtvmhyOKG1FLNwyvY
o2xR/Rzg2HCRr6DPbMtWl1xFqqeenbAlgkQbsCs4ADbnTObj9cMiYiGoMeLQqg9xNUSlNjZQo8ow
9n8YPcX3JsZQi0SA45MXd0GVBOeFTS7WhfE4tfUyn7Uoek0EejKS+T5oBzwJ6OJFfJgzL6d5um3z
autaZIW2kpRrdmxI1OB09Bzrs1Hluj3S9ji183+mcZMlJn6sntT+5yTPVX6yG9Vl+xTP/v2iJZ4D
PBtLXFAT2BIcw0oQdcegGarigYexfZ6Ei5Ue+op3sC87HMh7X2A73yIWVuNV7uMhxAFXVM0uEKI/
bzD4ZJR2kxHcSY0A3MRSlzcXS2JzVEhJT+x83gAAyzmP6pMA9XIWxjL1tlZKb/mOcvFgt/RB6tJO
2FTqNgnGxNnacc0JO+eYbVyYzHUOogpCgoHgG6o99lrq16JYMCxKGSkR4OK/t9FlNAWXT2jXW6ye
BqbEKTb+bArd9k5qL/Wta7EUMWUS/uAY9uOcjVZ/7VWQJiAj1N0VMGUeSSFFZPwDSpeGHoI4EgWy
HFiFc+Yi2XRoR3eJL4jsdW/9X7RTa3VIaMWjLyY9FPEWjuA51FGEY7tO2y2C3T4Wcf2cjVqipwNz
eGhdb/xaQd44G+SIfIVrnkMlLm3+HDcrOenCV2BmOlVkFTgvise3Y+dImNDfdowLKdCw8iQ+gwWI
kFlIGCE3scFRvTBrfXEmiZ5GZW3U3k6zgyZk1pqKFY0Fb6xsWXQveIKhCvlIqHs8xFD0MUhN8I5a
Rka3SdPT8GX5gCJPk5OM/RVzR7351FKim+LF2JdjzkuX5cLoZ7Lybjmaa3sgWhjVr6xPvC8t4Dhu
wafoa3pJNhFjEuSFlOTotspoD7grGgmaBJkS1Yz/jDXV6hCAauHMTbGxqwgdKBqbqb/KjQjZib6B
eoLoKIndz0ONDsL/z2GdT8QCMimh98ldgYkbeOS5P8SxjzWV8/p2lY3HwtYaRoPIY3cTh/qQbW5y
UVZFmjz4PC2ObWHSz6rHGA4xG2rsnCi2zks/VP1FEJXhsJsbWZNPlLN9JNU2pltT1vNrmhGonfrW
LM9qcx7SzyPQsPYsD4z8x7wAG9+3MO2jHecARIrYmqP2UMFk/GyYQX7IxyrEt+mwzM3NGN2Tcmgv
VJ4m7s61Gitk2cNNB7XCUk8IOkO4JwPPbbIYga1OTlGK+jvnaJ22FFxSe8oWuUYS1+Abpcx52POQ
GesL0fSWB2MhgyaRgUHWclid/MkpWj0aM9v080V1jfjWtcWsowVMJU/xaPFHYQyPcISMIWTMip8F
lHmqvMOCpbi7mih4e0iGtt74sj1z8mmgNGv0+HFSE3cx/VJpWV4VUBIujc50yj36Uj5chPNYRVvf
hXv6yE6k/WYi8mM6l3E7MHdqR/hw4+DDLgnm+oEqLhF/ESX0RGRudmDzp6qzmV0w32OwEUkjDc+N
oBq/wgODmJlJCJGATUxxNwGKWo5NT8iEYKfGvBHbTuzbiRoI9zqnfhiFrMLac6UJj9MWC/rY7hlF
8quNfkHOullkztrRttleTPbU7IbM8hsYEHDfmaxMsHnnYDbbLZFqr/68Fv4luJAD2NEx0+4szNvb
QoHBOvRWpZKDj0Vg3Ez9M1ryCGg7TQf5CYMa+ubohp1zBYzFH+7roEVfnUOu6H0V2/yaHBwYXcVw
Z8tL2VSRfWtNZuadAqgqfK5pMsKrtDHQ63Iaai2GyXnfXWX0gXGMVGl4aCM/jXbjZJqnGYmboS+l
1rhQgkherQeP/yopv1FStCvl3RHtb0rK/81evr7kP8kob//IXzKKDzwSuDv8SOIuRCPfVeb5/h+O
FGz0OVThZVy1kn8lIF28shKjHe41TlokJP+/jGL+YXH+or3Bw3rLcfM/klH+IdQLRJt3YVq2hVNO
H0XenVwTsrxOazsG/a84+rU2vpz1ymkf330n/6CPfDh36ZiyD9Bd4sy1WYQ/hhkX0TYzK5dxRmaf
QVWZzzu7N/2bfByM35UT/+zIcvVrARohkM1DQXoryfP9R+K3SKB22MHZLEp1g4A5XNF3YZ87iznd
skqD1P31h8Pr+vOBbT2jIUe5eNV8YUvzw6l8QvGshaSgKJ4bsgiQVLpLaDWQKiFhli4Cz8hkQ5MA
D6QAB3vnIqHPR6Y8Fk55N+zBL4Ku2fQTY6W1+lORrURyUY35tZji5hLcnoJxGKrjuDBpzBFrceRP
xfnciPwuSzOFw7XpPuHQK87V0NC9wyJxHcxdDLo4cYudHRbRca5NphohRIa6a/M7y3CW74p5z1OU
Os2TrMIrs5/j/Qh+akuroHm2WHYK8YCWpm2U2P2d1fb5j8Veyhs4DsknC2vNBtxydnDrqNgKEhqc
KovxzCyDkprk2jr6kLk3TT2PVPFMpDU6u73AFVReN5UPw5C95QtpQgOa1ljvlsYYz+o5kxBkJhVQ
NGhY5WvLdPbSW/LpDvtA1G/Y/7D7p27rYHLqfSZ5oEYwDVEjeWrJmSxo+6xcy53by6ioCEkB4y+2
Y8B1vsVhRTOVaefF176RzKv70P+cqNS6V6GpIjghrfqW+G1FUk01bK1zay4JcyUxIwuGXZhN6IL/
mkaZ727jwsluQHVjTqJuijW8H0HQQDt68uclg+0WNzvLyrj2kgVwCkj9/8femS23jWRb9FfuD8CR
GBLDK0hwEDVSsmT5BSFPmKfEjK+/C3TVbZe6q6r7PvdDR1TbkkmQQObJc/ZeW94lpn4GpCwIfqRw
wXMFiF8X6rVwqmFXTaLbubhxJeQLu/imiiLex2X8dVZpvY2AAJwiz+3Bhiwypgrhw4kZ9t9AeSSc
0DS0B+Lfl2uxhPBYkRJnoEQGoWHUS0Pha5X2aJGXciS+zToMY9kGJkida8Lc+2/Msbsvmb66wZZo
sTHIdAl+Tz7TLcFBX5su34w6aG4UD9SIDkRNk9kLqJFTqMElQ1v00WMKyk0KBosYQuJUtAII6jSW
m8og4cALExvRRXdKNWWZTGyjeWMLN32Trgj5YeezGUKOiBlEQIaxm3M45sa1TdUrJ8ptn9QYi1ub
p2eSxnDDPMkIEDJ/nwpH20kFVSczyuVLN1UzYMtafgHLlN1xljC22dJ1Z7Bb2qbs3DM2vCTo5fJJ
65V5ayyxEaDPa281OjzB6BHKCPe2x+7lDbu5wGA8Fi+OGVbGISFSbrAwW2OF/FqCc2JLph/DsRzt
dopKwK0xgi5tSlZEVGQyoGwCQjTnDXMbJuLzdMxJtp85j0YNGRihpkXLc9aOiO6ou/t2ZF6FMWnL
XLVNn6zfcNF6OrnD+ORgwQu8C91OXkh3pMRAvZMcn5nv4vjej8Niw8XTrMhlapQZ8ogwFhlhAhfd
3bUpVSuuw6KzGS+BTDgPmeQnzToZolu7UfD4qoIghvvI1iIXdpfdtPHJC5GMoZwKR/lq1HHPpEaU
oRYHVPKe8ZzC6ZW7ZqKP9c25cAHjLu60K1A5KzAwKyhamr3utdmrJuvs0cOcuFeiZBmuCkceBtHl
zw4Qf+y1phHO/tjb5pWchorB8jLA3JVa7O0lZ96r0Qiba32a5IGuE1baKZuTmVGoh4SDcj6FjbL+
sRPa4eM89+NX2yjpXzOVr3cWHsMj8y5et6ddv72I7hl3lVfJhHi4K3qowwX5PTzsLnNU7P4cRZzB
IZ7YbiusxAmJFLXX4W0TcHBIOMPfRDTA50nxXw3Nl8elFQRpyFLra5jIY/EwmVb93YKycM0bSSDj
Gha6GWy1QIzsKI8DNY9Ap0Tu3eUysd/youH9mfmg0/hyCnSYKCA3mVvw3jS75u+k1hU/KFfzZ1N0
032epTAK3aWoHqMipuBumcboLB6Z3fPc5tv/VoH/jmMKCZ/xl2XgPfFB7QxA7N1I7bdf/K0YdKwP
NJ45ta3VECzvX6K3XPEBmr6ug0k1bG8lqv46U+OPGKlRo+keFkG61r/P1LwPDpZem+IR9xT30X+U
IgQ55l0hwxJqmRSk+LQcneHau/lJXpiI7GoxH6RTZvMW3EECsJjA71tyMTAtekaqgyMoElXsRsId
PN9olTpabqWLHYMJqOJxLjQP0XCXy21MrYaRL6OrpLyvaE3Cu9G251Mx62JrJT16kaVwpe4XWgu9
Uce0utg5nk7NbHUNMsFMUgtdWPJiVEoLXNON6lm1s7qa0ya+JUVdBI62LB9DQzNXDiypOMoTRFKg
o24eo0xN5UFgawaOTJvhjW4WAZyZXuEcr8hZwypZQzst+gnwclweID8k3zVdj76OGJhuaNY6n+Rc
pf0W4KaFTDDn8dYdQu58hkEtIjsZGUGljfLec6P8NJheepdUcXczjK2218MUHJIILZyW3TAFtI8y
WAp0jVZgc0RCDqubpmziJunxMfmv2aSHXJofXcXHrDM45yVQMK/IR0haVLsHA0ZBgAHTo5qw9CvY
Y8V9p5n2rqNAegBoWt2nvatoVxNKhUIyK68QCtWbFMzJJhtjcIueAR5PucUNCIhIBLNjj7Gvspqs
zlKKF2Zd3XVfWZ9azq6PetuW7t5V9BnIYU2jmoaYm+3XPObnKc+MXdqbLsHBSEDIpwjDG6vKiPgx
RbYpKjC9Ug7t2bErl5gQO5RXpjaKH4z/ysAq9LMz3BdeTtzyaEGYjARyn5WI2laGeavj4XvV2UU+
qsKc7tgQ5cYr7IC2WbeRRUaiEriHvVlO+ZWXq/Daq9PyQQrO25QGL8lo2dusgrg0Q5SGFBexJ/S4
0CmuisNInK+o9G6TZWl6hs0r7vAMOttwssYjQIJ9lppuUFjArONeVFu47Zy5PRIYDynoql1vF9kP
bxy/6qGn7SrLCis/7nL9zE0O3ZuErCOwb6Jlc88MCEAftxnTyq1dyoeKu20DNvlUCTB1hdvYsG3b
T0vBXr5M1DIxp0Vfzi7vssWREPVR6Ou9nlxBR9c+MdaiawON7CzRIMHXl5iL3bbZpkgDYRZMdEss
Fd+aQ8N9w21LZ4LTwr6m5ev3ZZxsU2ERL4f6VdIURkVEBPEaBpsAONzbVjFH+keXOPFk13r6CAZM
6ovFbpKOcRS7wO6n3MbLoFGHPhpGJsdH2eJZIeO1yWL9GRlblAYCzdvJVsJ5ANocxi+TtRQdpjxM
AbvSI47Tz8kd5fWH5JZ4DeMFqQgbfp7qatioEPs79PtKk58mzyzT41itM9wczAFXg23FQmpfaWp4
pCdojY9dlvT4o6NIS83bzMTy8ppBtVjK7TJkpbP4sWyRxdRE8m6H1phY2fokil4LPYnyTRrrsNqg
JxbcniNshGCaF50cJz2ZuHx3nOEJ51ifXZwN9Gqiw9y51ut6zum+OpkHY/iVz8jrB8ZiGDqSrjQl
AJYw65iUlXaYHVHAEaLj45Pqwqcy6+2ZJq5J+87oFN57g/l+8N+d+t/aqU19FV/8OfL89vv4P6+V
yn51NrOvrr/0+y6tf2DPMcihtHgM2ao57v/mbHbYb8GtWTYCAxLKLJut+HflCy0beEoSVYzDZJws
vf/bpS0BtAqPNHZpXI+0QeT/394sccbZdGyQ0kg0HAAu3gk39MFuyM+LquOAOyTZZGUk70w11rcL
IVE/670/xVC976Wsr+V6eDWJN7FoYL1rDw0tE/kGuwfKx5EZBliSW9Z77/liCIPf7P28a//09d5N
vtdr4+hpGA4CB1jv701/SjMNZGWC1yt0JhSjqOm6phOWoW6yzCOqDpTJ5kWivWoGf7kP/kWT6p14
ZH1xBBY2Ghe+PQxQ7y6Wo0OLFQSA9qK67hsZKihrc31wry/W2IszJTTE313yv/iI6T7RhLMp4P6Z
at+1XarIFIVsXejTPTCp7tuAwgIzV6Kwxgr8VH99mf/0gmujSvBy3L0YY977thksTjVVm3dATItF
ZQVtz3GHucY1NY7gv2vw/vQ7fa+NIjaMNiXeKTRpfLjG+6Jypr2xRMSqHQj/IOSuJ7HEWIlV9BHc
0Vq10n2i37o5hBAOrfoZ5HT5zMzbYe9lTl36kdM6524GqOKrQbLMQt5uOQd606fZcP/mLiDR85+K
YKmDMNC5BQVaG+tdEVzCKYpSop8pgs3IetIKkl5ObZTjQo2IZN0WTaSPVxSRM7LJy0SPZ3A+o/dE
vy2gnF8lLWaPS+AcumRl+7Gdcy8Rbo77dnH1Ww6hBWghYTCTuEwHC0PwOaCpYQzcGy0nWU0lBtII
YyHnSyIV1RBWq+Ci7q419Ng0+hD0ImzI/QU5lvziDmY9b221TAMzyIZBGEPd6R4/FKjhxMUTd0jF
oL2kOQEp50YZilsuTBuk4E6Lbqry6YTo+nfu0okhiZ4k6QQi1xush6mcx+tSxIyuIUyPPum41JaX
hQABB8/pNLR4n0bOox6x7e5mCrH29KmBrFgJfC5DxiRvGjCBuYU53DMLx+boNQvLF/xptMa6wn2k
MOeiJWKwSr5O/WriZDprUOafZNe7WPKJ15K09Ug2mb3p1a46ZlI2VQKdrpAyBncjVwpvfPQLaA/N
5uIyMdKMsUjv4i3LOW/cuoQj3oerD6v3+NIY+uA3axb59tOTHpGE3ZijhJtTJYxavYlJJa4xbBE/
79U4jZhNxmYy9jdJNuH5Qb3L0UNyscY81O2+HQemtpqas/jKIxSnwBOhNVQ/NhHKfdBBr32JBxrC
bs16uu2ynpHcT3k9gezWW9W69StuSx7+i8WMeExmTgVSZkwH3BlTVms/7dxKzHz9FE7YAnrm+tvB
NvhIebrr12lCN7D5OYb9mYXoxbp57GP08P5Yr/770UKh7K5Glsvnb02d3Ji9a5FjR9qq51KVbprS
E7eXn+nCkP4InhnWjSU+aFzrQ+x0w3aMPG/HOI4bOF4fD7vLxvrQtmkYnmC8i3oz4KPdZs3kemfE
e7oyfbKpOENh+xPpbdfYLfoWt4AT9QgMVig66NUUDjtEEDN2fY1fQOShi+Oodw5smqjQGOO3CB20
/Sx6XLFNpM3hua5LmfsxZlN8hzGl1rWxePMrR/Lx2zBrDcl7absk9yMo2vGl5eOPGRET3dQaAHz9
BbgwvR9wR5waEl+TA3bgqH2qzTAOpmSGVUQe1s4DMNXEzXQcMe7tANaYt9Kt8EkO4yH05unURdX0
ZAOc38R1SMqGoc0MzpFKtODjPrXCaAjXnG2/Q2F5p9lxB4aoQYjWQRv+jEvLs7i/2tEEpJVMp8HR
hgMH7KjwewGW2RfVcgtcMfrGBBRZeZEQwJnE9m0tSo8Kf7Hma52WJZ4PrJwk7KZRsi/rpfvmJdAf
t63WR8mWm9sjI6Kbyq2H79vjVOuEz2bZduUWL85HwrLJXlTNW6k76S1MHmkdmpHKmh80uel+Ojku
LsNY5//4rMvTmW2Oe9kIOWUcbA3/+2VYgfSspkDuvOcCqATGu8gtaFsOAxleUwyzkTCR29rChDC3
2YQCJxvfyMaKnlPCzU5FZWRERIj0JVULD5a3+s/C1dV6cRm6tSeQKnlhiQvPrZ5sWQTghjlSchnR
TjfpLwBvXoT3ssDz+FwoTVuOeEt792gWYNeAHdbttDOVrrIrukDmlyUapE0gYnaVcyK/RlAa3QPs
jo/oAp+cOG6e8069zcW0rv6J/kyaJKcjwhRuJ5wpti9rzmrwLY3PvRb24yaPR6IZvNF5ZIySOdtk
GI/S7LVha46NjkFDd06cH5W7o1dd3k09TqzdAmO5iN16W00t+OcBS/XWmo2GmMPckliqzRC5qQM8
MtdNfr5mx1If8c0ZCOPcMVEI9uuw2i1ulZBHGmU9qOg2065hKYNhcoqQNNNORp9mx60OiVWC+45N
AQYMN4mj1wSpzEbYvlaTSy1Sr2AVEzEOzZPVe9F4TLKTvLVYLCwyUW+V285HRu3urba6g2CYoU3B
pY8OIE89UuEk22BmL2wWq2j73KLV2EaTtt5KPZOpbRRX+u1PH2JjG6zpqce/Mxi8G7tbOQQ4l8xN
DvYqogOxWpRIVB39BBIbUpis5BacTExvNhaQgtRn5Kn5auSaERkXm0FGbbtfp5R0CXKNbkjFK6ds
JsXGBFF9D0qBZwlZRb53ZvbxSvHCROdab8vM3GtzWQIBWCFOIEWFq5hHkcf33Vi6pd/Xo3U99r1A
pSPREKhOa7+VZsbOoZuKO8JYGvnm5OyPbSLXab5McH3NTYWGJO+kQ8Uwc0TZ/3xbeimRLzVxSiXB
hIDty1l9TrAkMFXOyJi7gdqXzj5WzyVHJoIh3C5RizGsmG50TCTmRiiveh2Npo7JqRt414C3uFYG
BLxkqZLZOaMtzaHM13ZnVQXmz6ih2zS6AtrAJpos+6rP2hTvZiPnxxA/zasd6yyss9LS67FWE663
nJhPtgw9ehodiN+sm7l9bSHqQA7jOvpjXmniqu5j7UenGm9PpB9dLt4zVc5F4GRMI7eFmyt28sbr
9CdTNWxPEW27bKec1WkYTcn6iTYkfvi4d9nW+9olaKRQLFWP4fqNpqnJ19QXq0yr5WvU9IZTQ2cs
QkFQIJ0iCRjWhQI3Et0Si8+J0vLRNhOtfxx+djOSn72NPHM9Oh1Z7S3rwT+ClbCbs0SjI5K6VMvR
flp7JbRkpzPBJzJILq0UOJPJthvRPo1rp6W4NF2ctW/HVJVOTNEN6OTpzvA/0kfXjk2eLvUNX39z
pjMWH7O1szNpXnKldXR7hrXvY60dIOLLCVpau0J5P0qug24R89bYRwR/suY2JJLUfIhclnRTRf1O
FxES3LXzhOGrOQIqJo1w7UuVlxYVZYgitZbEBz2jIunWLhaWdcnMkc6Wd2lydc1QbXkCiX22yh+l
an5o+XznrY0x7msKg7VZ5nW1uJPFPGwHOml2OxeHaW2uURuHj9PacEvX1htd2jGYLOvOWttyTLjK
B75t9uW1acfOV+ytSyNPM7uNS28v8vKbHpeGb/JR3Ym1+Vdrdv+q1oYgWMtVIUuXkINas8/XxqE9
3Jv0Ean8ysBYW4vy0mQ0Yd0njG69VJR+6YwWefGkp3+Xjc0XYvU8wjspTfSmRS8ge1ARDPVGYwdu
/ZkIFFaQmKn2TwiSgzD31DcGuQzm3NQ3Ld5Z2qCrxTaxFXfkMhBS5IcTcfH3czamyWag7P6bo/h6
6vhFeg/xhXOUA+XLwdmAWu3dsR/gYeqx49WH+uLRo4xFEKTWwvevj4f/dPrhhZBP0Mvg2G9xcON9
/KII8UKYWWnVkfhV2hS2PWlsT9jtUcZaEx4321qPLpfl8K9f95+O/usFCrGqWuDpcFL84+tyJM/N
lHTIw4Ut0GmFOhTthFBzdNZcz6oo57Ntx6zFzbBWuX/96qvw/92nixOGUzEPOG/iQiP65arnNqV7
otvVYSRWyPDJGTCe3HXVTS862C6qWfPFyvW50AR+Oqcvb+G/Cqu/UViZQPC4Gf68Y/fyve3+5zlR
UfJuuPbbb/7etnM+OAZ3j2fqjMTQgfOP/ta2c40PtuR0hQjL05FgGXT0fm/biQ82N7twmMjR6/q1
bWc6H0jc5XbAiUFTCnjOf9K2oz/4/h4z1zmdRcNBx9bBfv7HOzyarTEv0yg+toXTnyq3xHZfGnV7
QlNtbQkMourJelM/U7r6cxFR6idTss2FPh4ytOlpEIa9s1Odpx7h3iBtNnPvOXG7fE8mFe7upPeq
U0Uc6jqe6DJiX2J5BP3nwMROV5Q0TJMRrYArc4ktStrbwZvh+dbFBKgBCI2b0VxRcwRsuHCjj3qJ
fpjKXoUbgNCfGHc8k/Qa2ugLWxINu2EVkeYzMHZNbDuIvw/RWOlXYCUZVE9lOwaYz/OBWJCQacXc
JNf8ChG2jAWGfQ0mPQnrFHnJlI4HZTbVzTLOpT+1pnhZlBpOKU6mp7CeV4htG98bHnJM30MuCrOs
zNoA8l+yTZgp7GxHDrTXx7l4jGIpd4Y5MfJq+WtHNIC29eRjRWj5GmI/3LjWzH6XExHVMNmJoPlT
yCdW95jVqXOP5YCUMVxmpP7Z9Al21dxzxbmrLWx9oYcsdrACox6IRpybfMt7Jru87SxsQSR9G5rj
sBWYL2iu6wMILcg11AR6H99F9B6wfs/CyrcO6t+NJUmqKxHnW9cdw4zQb0t4ua69dH5YdAePDIKP
Vjun5L8mix5og6E2IFoh7CPrl3wfsr9eXOPQpeI1SQ257bmWIAu757CcxZU3qo9zNhMDM4vyM7PZ
+UqPa8cvZjfeymxeA2skg40oOrdWaRLj7FT5jZsWzS0yefKGEDrHjl8XlQ2ntbXvM1MLmVU5w2uo
QuOB+jUNZGRP1ySQfO8MM5rJA1lsksQS/L2cta8mOgwqtc0NVrLpOrcz2Du6zbC11MIH3ew+RaQQ
biSg92NM2FF0GjvkVA8TeI3mTUVR+1mMTf8jSQeggUUtT2nUmI+ZbRGfJMv+WrbEm226oeAjG+tC
3fSG+IwzvL8lU1ALjFF8p8H42RnHimQEWTbHISXxNk9McYfKTG+3hZrJ6I3i/mnROLGnbOWB3YT5
muvZ98VBWL1Md6ENmpqU+XH8HEdLhQ+InmUdtFrTIn1KFXNsvuVAOl0RgEoZcGeRAYhiOhbXdeMB
Zp70mZDH2rgfpf66tEQIKLqZAuuqckRRHzw7gSxkOXGjSAvmjhGUfi8ydJ+isP4uQFnMPhj+OlAQ
D6EfDIN7F2P38kvPTRhh2cYhYs058y8AQzbb+JacIOj93gh9HQwYN7MVY9COOEjdtF67RHs3nFS0
6dnTClyc/Vl1s8NbarGW9OH90Jerbi9jxDiYw7alUoas7+1ny6RezZaheTAWgxK1D/UCYwlhofCr
SZPD3VnD8Z6oj0kbMsPAMav4GBehHjR1h2TM0bStXtvui6WwsPndcirxDR2iro33mUtPNaRlspMh
KAZPzOQ6WMQcRwybP03SRO6TNuPJTRwIVF3hr7hOjPmtRW6TSuUDg/8sqO2MuMgRWQ59T2uTNkVz
lWbmsq2wMO0Hi2PPoBfRzTjIkU8gXRZIfUIeJUlPN0jwtOcx2sZ9fupFFm3pJsJKTqLKDSbNLHZp
fSKsk8yHyd5WwB6O0xIugeSnTrkU1Y2OWQQ0IhluHMKrxuAQsqaBHTOKQlYq1TyYnjKfXOnGG9um
/R5LMisZTy7zPuSU4Wy8PMteF2z61FzOeJJIWmkID585n6SQKfp48tEOqx3qE7Q+y3CbL9H8A+LP
wN86zi4mMC33naTu91PYfrVCu9namG4yOtFg+ytD9MewmHNwS6G6Bjb9mY2FENcuHw7l0pAXlYfV
arypx9Fe5R7dV6Nktwkcy2mvrTUJeoj0x4gh2cHUCnGC4lUDpoYGnTsIeuMFqBNzHB+9i4tugaOh
DnjsYKhSHMXs6NgWsvhoj9YUrLDSk92NwmfHRqRWC+O6d3TvNJVOAlQqP4f2Mm+cNiLJrfaIWAhV
8qOHk4TXlBEe7iLW3lEfchBvRgOaSC/glxBJuiWn7l7pBKxWkzFvJI/oTVxHoAvE5OKSpI0KpcXD
lJHoV5ws8Yf1zWkqiiYQC51dWZFBEYH4B2WX19cI0FDn9VZ8VIsH2rsrjpFU37CX9EGfjV+KwuoD
Ad0pYLj8sdJVfHRVGx36MTe3JHjckjFzxoxhciA0SlgSg3wAHV7slNbeRnN67kWrPYxxeo/60b0K
UTnyNOa3kVMsu8nOSAujMS+Fbw+tvZNLq7b0CiPI40OPngMaz0crgx2Ffm60ziRtRPYVECzgUHPL
uBDRyKIr37jMtDthzgy4rcu028a1LII49OrlsUiEp30aLzPyxAHWtk3W0TnclnWMPmV6nluB0+n6
zDkkeZSOslOG7AulDMciC/QeaKZNxcTLN1KoUL7QVfF9rvRJ+qJfmjsS8rR4W9PLezHrfnopKjFd
ccLSOWGV7b6ZGSNshsKZ7I0+A+kROAVZ+nOSiaEndgcCYpZAL1gxSU6x3+bUTeFg9CnTFK83fWk4
xdnFFnJViKLdMkQNHDAyO+ZENEyNXtu3HWqddnab3eg2On2/LkXkiyvFx8fGB5QBO9/FIoqeCVSp
tw59NV/VAH5WJ5l1SNRiDVuxYL0dUdqRxmObCwwSqzZPity5OOiwv5BXYcy95yKoH8QOfQQRPXju
iOJrHSJQ1syYK+ZiZbRd3HbojyKe+1MeZ9pRaxqbwg/XLHEHpuXd6VKzu03VLU2yyyR0NBKIQGNy
EELegor0tZUIGLaoItIHN1bNGdDZiNkGy/6mwga5JzUQ6TJE4APpcSTFQuDFKyRwPrU4hubuhewQ
b4s3Rb8uyKqUfo5A4tNiJtbObuXe7FDH+ESo9RAMYS3w+yRktpU5YADURsIrkzZiJqsVt9a8Aleo
gJp8UxC7dESiJF4I1kk3UU3TAikLWRK7erbKgdulE3SYu+4Ti/cSmHxIJ3J5vxAvRBQEI8XC5xsN
Gz/PxIw2SmUoTjmazjQMyTbt0DvVG8uOizsSP1x9Y+O6DzoZ39RyrHce5mFaco482jRRiXBEOv3Q
5jjhghaO2t4qyT7y+NKuyNFthi3Dx/nbFLrxZ3ruyUdjtp1TaMUlmNF5cK5bQWm2DSM98m4KQR6D
MTufOtRyL3PIwdCOpLXLtYUA40mKo7qExeDRtV/NS4QMEx11SEyHdSA3vBu0/2TNYCLddE2iv7Ge
JlfJqOngbiz703BJq8kuyTUaclDs35dAm45om3kNuUGVZwa4Dku/gjUaAIL09t5UkGbDiA3+D1E5
8xqa067xOWk5Tpt0jdSp1nCduVlzdoyqwoqJLw2iE63eoFkjeYidSHxzjelhJmHvjDW6x1hDfOo1
zgdzVP1Yj2vGD+t5+qPq9PYJcH/+KbqkAUkAe1fVjC82cQgLEnUIk5v79STWKCFzIVSIaX51pCvH
C2DoZZBg1cG8xhApk0AibPn9prqkFGVrYNFoE06S5hohRoJavPYINmI6aEK0VEFXNwjt1vgjQieG
25T0hxOLxLDlAeRhcQaDgoWVz8xUsom1pg6yIrWD2dKLapMNc4P2uOVZV1Z6wooVBnkhGgqoLv8a
Z7ZcDg5N+yBpevsH+I7xm11MMVTA3JtuBsOYzN2orGr33/P/v6PYAcawahD+/Px/eBvfkuRXvc5v
v/LbwV+XeKxWkyjdMQjbSHX/7+BPp+wDah3sV5eDtzBR+fx28DeMD8h+wMKj+bAQ9Lj/UNXq7gcP
6q6L3pZxJH/zH1ms3uEcVmSKe3El0bNzXQuZyR/P/cIGnJkiFH1s27qGEgwqg8xynfe5WXIgorUV
qYeYicDX2skMEn0z7YzCcyaYFUT6Jk9wmuTtROQ6Lclxq9n6pvO0en3c69dWCP4d9PrY5VedPm7f
qUbCDqntWMUTFkXkNkGtM4QxNAxQsVeOW8LM5n1lzNl59XcfPAQWhHRo/fdy0RaFTXa0yPpJ4ruJ
uSsTVfbMNy+q5zfHjOdk7Y1SwsXRClRVxLbueOKhQs1a/QW1avrWReN8j6dT34IEnV9nRXSWV0eZ
szHnpfs+qEj3jRrqaGRg6Ixi+wFLNP3aKm+Nj705Ldnf9E4vgPV/tPcuXwE5kg7fqhC0Rt5zS4rF
slItbO3HRWGxZfgmA3iHzB5Wn1XmUzd2jp8YhXdPCrRBcLXBpXFEwbuVZGLYL3E6U0jI6ugt/XCz
hDK+NSC5fdMxH72UjWzP8axNgUzS9KYnHoq0cOSgz1g13X0UY8fqW7O6c131EZqsPDAEunai0cC2
YOwpzL+lDfHnvzwk/0LOtHoEf+lpctEQydcb2EU5bjHYeKdnIqjLjUIBEYD5Tviqr99+RND4J7Qv
qDUcoY4w79SxSMcuYKsr0F1okMRaM11upn4SX+qMbDmykcbpLiqt7GqsTPkYzvwX2kXju1FX+ili
lH4XkzdxbUYNdnI3fI6sydh7SZI/Z+U4sDHjI0vKsdzHmtL22WDa25n5WrCIgnva7MRwEov5rbT7
61EZOtjAUB6IGms7Gk2gBaY5CyY5GoGovXgnk9cc0+2VZVXjV+IBzdVSNn6tEY0iH2J0pzp9wNtO
VF499LsuGaczD2V26wxQmnNIxYfM/CYKmNC+HSK+3mbpIk+uFRWbJHSnfpsk2MgqJ/X2YlHGxiDc
FSgCLM2p5FvyuzJJb4rYbK5nNzde5q6sv7sgV5RfjuuwD8oWsV0LvpEybtsD2RzJKe86cXPx27ul
PtxgYefiDAK9i6CJl/Qwqzj1NgtBTGcNKvhdS4V9bZKTs0sWd6EpvT6bWrYQaTK2L+Q3Nl88ppDX
lqW8jYim6W8g8+/WLCkwaWJoFKapm5yakOL9cc0yoiEMI6QH55ji46Hz+hLxfZs/zxMaQ+X0tCq8
9d5R1fKVJLZl03YtZZY1zvG3FEHKbW0b4VXTiebFaax6C1tW7KF2oOe1si37avGRMECPvRgWJhMp
s9wzBdSvK6pFX3TwKlCfTwEgZ+M8CZVZ+Pq41LnX5hvg42zqDPN2A7KbdUGtsisl604PsHgZDOX6
hn9zGqZblVXLw+W2rdPG2yRE2t2oRurXel2F0O9c8cnVivbFS/X2hUCM5jZpEwxORc2Ug9NDmXwp
RbZvKqUBF548HFJm39t7KEyZE2Ru7N65oqnmv5HoXeBb/1iv1o8fAwjjEOSdK3vtIlH7ZRyBLKDF
GabCM2cJW9t2uIcZvDbaY4qg5UbpKflidtNqT+mcEAMmp9qrbyZVxtPeBbE3+ybPYO8beRNeucC3
37LBVrPvNaAJNrWuwldlQRX0UaDpxybptZ+1zJ9q/v7VBeC/5W3R3DcdQ767f8ola5UOK+mc080M
wPdOt00dRbvGhndKn5N1JqQUvcfbwhJTxlILbLes3zj4yJM+2uEPnj2ThXmu3szJ0a/tccquYqPu
4ZTmbvgEZpohb0zomuv/9br5vk+/fvgWjQw0gAYkMev9eyc2bT3kjfJc9ZIU57Ftwx/czYwQFRDr
Zx0qyE06tdNd7gzlvgPSnvhGWdpHFyPdVVXQjxs9Qx1zOaojYVjaE3NWSvTR6pKNavryjkNfcu0Y
XP+I/cHwO/AIPwa2Cb6ixPqC1Y4j4bK4A7F1AEB7a8zKvTM4xHSnkmO4oViG+j58MYCSk32nuVdY
+4wgdOnikAwa7TAITK/KLiEljGv4OX7BNfKzhDhC/fpdj1rWK6OwYCu0taEHzLu9nVllX3Tmbi3R
oY1vZnV9zK0hfC0dHnVqAgCn66OH4yH6pnAADmB8+MMeavDVMinjnBvt3NOgM4eNZzTxN1G3yy4V
cfjKnTd8t/JiXUHWjyYlJLtP8IdYYo0KsgpWvjpRwp+NInsStbEgd2vs5JNTpF/NCoBVE8XTMRuN
dqOIPNhoFubQeBpbMhLy6TbVsaz+zY1AkfiHHZTH0OOELTz8GQgLKQfXv//lMWStLnq4ls05zlGe
bWij03m7rM05x6j9HDYx+XQhFxCTBLCjFKvfbKNbHhadNSmIivbI4cPZQvPOrxr0MiNzHZGAp8VP
TER9VO46uDI8rrojvqySko8s/90XA0Po956seG3rIWhytnAe4B+XlGP/y96ZbMeNnVv6VWrV/ORC
f4BBTQJAdCSDZLCVJlhSUkLf93j6+x2m0s7rquuy5/bAXmklKTICAfzn33t/+26qBjsspbZyHbC1
L+iWL8hfFzrVAYgj5Xh0Y7EErOTlabHKlwVJxuSnJL3mCyM9eK1DSpgPFlawURs/WpvHCtdXEnSU
Ihyp6uwPFp9ajkCpGjnV+9rM6fDWL/nRFhyeggVKd+iZ65uO4y4wa6Ki/DxJuSP4Wh0gwHKxZkZv
+dSly99NacGu5lR7rvWMRLlXQOVhadIeiIcn9Z2xRJbnN2OevPIcSF97wbpttzWz6e7qtMzeetfy
MH/krRPjPZTa4pcmd4NdnzTJh/CkfhXgHxlw0GvPmrvwqOpLBxeEgg2b+ADDgd5yjV8355ZX1D0v
VD+rtGs0jHwM1sQgG+U6uJkCrCnVc8wqGouZxVNn0zPze2JG6Uoe2GnyGzEMavzx1kewu7UgK91q
38ui5r46tCVWau7smi+qTb+N7Tk/r1wI7g5dDPiztSZ0S4AuUOST1OV6GrdHQNPRyGE4W64ds+WR
HKmHHtVv20/Dyd2TO24ChnZJ1YfrRDoqdLfNoTVN7NwRuFghd5Hczdja0l3aMmVC9e2CgUZLgRMt
IvxrbsVPKefrULc4eG3GVowquaz8Ys7LiwT19WCUmK15GHi8Mt66PX7eUf+jbP9/lG2eHf88i3Lf
/Yj/e8fery/582SrO7/h0qdEw0AjAg/xd0mbIf03Fc5w1dkS2upfkyjOb4RIkatppeNUTCnd35Mo
tLF7HhExlG6ecQ7N6v9GfTqBpH+4QdqWMqSAUuCorG6Q/2BKyftxy+fR49SZeyYTLNc+66WOXpp7
L2os69EiVt4f6kKruj1ZaYVlmxWiLY+memYmMB292UlawZSVkrzUNXELUSxvNjbcnBmHNdiuAdd2
pG9Ymx8GqN8fpdbMELElcDUX9GGCzmCwE2OfXSdG7k6H2qOKE0xZdi6zSv+pyBfUa/at+10o58jC
uegs6Yba1XW8+QsIv6tNNvOAsrcFplfAYc3TemJp6IzjrsUpnxPkazryeSAkXqQmvruLg3fIFtAv
oJBcnGRKT+m2ZbcUi6UnOdnj1xlof2hxZqGjp3KSaycVq6evl/VhGrfIC4AIll1oNvzGqAEbzPC+
LZoAP2ty05IUjalA9jlLO9/TeRpeUOCS7GIbiwh6mOb3PC2xuq/pktCd6aw2nZ7AIHd0QXlsV7Uh
XZ+kPeDn5Z1Y36O1rnZC86YRO1kUP0nLRMvua/aX/sqPf0qdKLnZ5mV5xzql2yQBF+0UV+YUek7e
V74GBk3fy8FR+mJqNm9rt3R+HLdYAJHEy7OAtoV/2nYbUHrRxmScz3IkzG5xSWRbChkBPkC/BRmq
bRc4hVy/sFRunQd+E9WXm0/lEtCgugRM8ODXVAdVKbLkp+wQHZI4zY/I9ON+jjlB2kytAY3I8rHd
QDYxQqLUGbT3POZOST64toCel63+KOj4DqupxEtpwYfdATV0PhCSWJmjG1xwW210IPxRIRSvLA/2
bUURMGFUWoa0PyqHwAPOMD48mxYMN+SFoFC4nGCLPFh5m9QnaHS6xbqe+ipcCC6usN1Y9nhCqb2F
VplUnNEpKNLBqkIr4NV7HPuY92rTJ/mEMZP4oaTLqHnFsirbHW0dGpkc1QLVfTZCmcsChsMxUMvP
GZIdNlc4gx9lK9kPUZSUS1pw11LcTjZwF59TbH3phZveMiwkN05Uzd+MP2qsVKPVihN0PS2fdVck
basOS7GjJUfQH0Z9xApT6LtBX+m4hhFBg5bGKnpfxWn6wFFcp5qhnVR+uotKPtmMnDD3mzWlBSWr
cTs30Nmn221Lx5Zco2X6NalHM2gAV+q+9gn9zj4B4Dj9gYF3JezOu2Ur50uhuOFdLgEXxHgJuOLU
eJpJFNJCyPQiaAab9hxMoZFjXoMnXipIuaFw5YO3tPHZ0nos5UO2PXqj+F18ss/JGsNBd+1stS9D
Tb6dkYtyiX08rvX7wtBkocwAWGfcNuqDFTVddeD/RMjwRDUMR+5E65PVKpwecituv7QoDOdQaAlQ
PJmxdQBE3f2cMc3bI25UE8GMAoTcmJrjTCC2JmWzUi7VCP3GpFiN5VFmPFrVzOeRwScrwyzmbmaP
OBXztc0O22K650y42ErcWSzL7aKDo0DSr9Cv8WUfXDfqw0KPIxz6vFc1BQ1bFhibZT6KZtWmvTkm
ReB4mXFTO9RYmC4s+lCkDUdaPAD6c7NZaaCZhcH7nEMH+t61MvuWoXtD5C0mdorL1IUdqWY+a9Yy
BVgnzbDUHTGcMGVYfmFi/A1Bs8TdDf8CjgpdNDgEOc01K3KIu+ERtHphG4S7yDI22i5bOUrQ5gsB
1CAuTAuE08X4n6ZmOoq2M+swGso5Hna1TUXCHWjKEdgfbJtnnaaK12mGb8MlPOxS5lDem0ozjo47
y0fHTvUgHqI1GIykPUH6kVpYUXgWFsJGYqkXFkBV1FuXojSwN5Ud2cK7GVTx3TZsTnZw29p8b4fl
nTXKRFmMg9cm0FOQbUQ6tAFf9ZQtIAsV/3Bb9f6KCzXrkM7nJX4kbh11ZKGsYoUBWv5CglqfgNC2
565xYfWk/0cp+PGvKAXwavV/6hR8qsch+V/Bt7wevv1VL/j1hb+mKo+hCk6X86u3mEPI3/UCzfoN
qj0LAJspyfgUJn7pBZb9m2cRQHBNk82qyvD+CeGAec9S3wCmDozNwTjr/DtDFRrDPwxVUAxtQ9Pg
b0ADwYuq9rp/OXV6aI2ErVpxQ03e9Mj8R6LF6mD5FFseymaknhA38NUsnImGbrRTfVq9E1tvUhR5
PT+vPAG51fDZ09vBPeapNtnwnbOKXm0986VTJWE+xNe4MY9WPrAstdDsLat6ncf8YabMZQed1wUK
aZCBdwA78OnxkL9x9eCz4bNLdb3xNFQtlT2NIf3NjBF/56l/ZhhKdr0crGAdOxBRgmnDNV/4wPw0
m6GFzDM+rkDnr1nt2Id2ti0WwNlYXtNsG89147Y3q0ymYbe0ZX6YzA1aQVFhMJsdeSrjhZtltg1n
CxzFfqDGxs9Y8DnEPTTt0jmC9owZ1T6YlqUpmTZaM9lxaF+PG1EA1sdW5Dd2a99qnXvkLn5t6DJg
Ae3pd2Wu38BTK4OMJZ+yCRqwdvOVEI0b7QetKX0umDpkI4CnB3jSLp0pFcnNzufNKm82Ylt7aQvJ
xJkB5awj0lqWbPaLEYMgWSqYcr7dqzLVYntqMaIFbEpfvVU3XubSdjipy+lLpdcGYkvrBdpq1tGl
6VZDC4s6SVl9toLykJupisztqerMPB/DdK5dAax00fFm1MUoNoyfPXttrFv95ms2nQc7YQ0tTn+e
f1eynu7Fiz1NhHgfYBMA5WvnQ0ka+GhIeznIsqqqHbOMvF/KargKijkGRkyBqrpzt94E8h+n9i3C
suaz00vzkKW06iicvJKV62jlF7EyHIoA9tcSbwceWFvX3dVZQQCCZplaudx3fKNecuaflmqrzjKq
Bqf7UlNTxhGYXUPOsF6nIstJ0tRdNj9G1BkdqrZ2ZXxvyo2k3R6fOqfng7U13XD1MMytzsusjb32
JChaceNQ0E2NL82IobuA3bNdd0HKohMS6ObdnFLY0O6BjVajr+OwfavdZnlkqbNBw86q1thjCiJt
kIuYcVTHcu+LsSccih1AQMuz05wnrixXnhflcpfrbBWx4rUfNgsBntOtEV2rIkFx4E7SQsdGfH+N
7IoDt8jg2/olT+p78FYOMUchZ2DsDJLVTof4DNxGT44YDgWAUyLI/oy57qmD6ck6gyXHW54WWLns
lq7HNrGMACBpfN+SLbl32tQNh6mBRwfveEZxaRg4tJ6NEXuKkP3RBqOQudUh5/7KzETnl2x1AmbW
SpPfDvs0FaFZFp0oh4hYaEr6gO0efyYpksUmGkifJ56eSvKWb3lJhMoc1p2OmzVMtH64wsquHtjz
xwfW/miKk33vZVP8HBXNctMUjUGHJpvtL/9ZMPyrD0SeHv+zdP7HA9H/1tVFWv1fj0S+9E/vvPsb
JkKM7uAklIDOw+1P67z5G0d8SmDYifM4VH/y64Fo2r+pp5PtErwDUm5LHqOcmIbk//xvkxYYbKi2
hC7w6cX/t7BUtoeA/xclkwUHdh9bY2GBSwlF6h8rj8fUyCv6othOTlKfQy/JiW1WFb6XpGqbvVMZ
MKirOHMfPbZdEya3Kr0AqqlB+yaQ5zsyarRjpuab0yfrQw0W7gkTXfQV6AXZP0KgzVHOm31sOoWU
Vg/oG/o860DmFYcHlo1UrA5iyZDJgZyatxzZkwscKW59pDHNM862gnIkL403bqorlUYwXjjIblNW
/exLVTkoacDY56K37tnZA3pIIksZEydBa4cw6SVYKx5Zjl1hbTbBuZ+mpYefTFnwnSG6qGFxz1lj
hGYO9Am8gAdDsgoXuPdfNOZOL0APGX7wt6B+dlbl4bEc6ZbcuY1CykmnWMPP6OwSYX3yc2dgQY1/
yz6mGv0zoYka+zPlDT+S1QQbUOGMJV6YRh+bY7ftLtcRHhsojXxffrI3q7FRzGYtv3o5wnKk3ALz
GFXPTe/W90PfTesNt5fYDiw82awlEiBFcK7YU3Owa1nBbknjPkJthkXqNLyQmR7x1OQQHS07K1vk
IzpL81WPXfeBuvSZvSYwAT2IPGmx0yjmei9dfM30bp942jf3Oa0PD3afYLnPILYee16//USfKL7z
lGVzksy3yegZ++UzEpraVf2k6637KMjVX2h9B0lAa9Wx1FGCy6jTn6OazjIKds2zKOh1XSj0uc+7
dhJPG5ik0JGZzikHRFRbEK/FKWnY/RHq5cDvrJt71MP2+7yV7ZdurI03sGqchj2ioI5vx9Sz6qJ0
ww5YIpvdefUeF870u3W1vCejS+PHxdyYF7ylEx54WPMrfuO+JyzJqSoYEjF/c7ccG2uv4yBpTBnv
6XzgCLxkVXqkk3rYTkABjJU+tFFQAcqO3J9xR4YkG9yKKQ1W2XCCpm7Twjtj/8Zza+e3ibl4D40r
MHDqneO8VEDZ7pJeaBilWeUIbedi69xs39EJTx/iZdXIiIgsmxGvBC8EkVuq5NwvpAgZPgaPOSlp
HDPi/VFuQWRjaupCgDPuPu70zRgpyAXeeR6cZtRORUvm8o1QjDecbf6DqM7l8y6jWFBQ3fVsiaI7
ag2nm3Qa+rekLS/0nse3LMhT73cY6dlkIKyXtSXOFDDLKpBGob3YppYipRPh1zj0hRFwhr3m8I+D
qRWndovn13Qw0kB4SX1H1LsN+4YhddQT2JmNAbc0M3QXjnkyv4Ixi50jH2/xXMVmdKg7RhxIcCb9
DppLvIUoBnbrfKHuY4Dl8WFX/AzHlTDPuJtGYwzWYVluBOyDUz1qdrB61bXe3Nsh66MTSYfe99x6
Oc80ZIaSoSW0BnZFNK8dWDIIJgzuNEXU+S0cdFA42WFNOcmvzSAv/bo8DVsfB5hLDu6Q2a96h+6b
jewxNxzT9+R7rwgQkOG6jbet9zgzWG0MdY48uNs48T6qer8HGHyjVU3/I1vlBfdh9KXt8vm4kI9+
qrCx32cTgYo1V4ND0U8P1OmY+7ZmBTCnyXqwnO2Stu5KHw2ouSTpi/2q51jVBV+l47DF+NnVTZC7
2xdaKm0IqfKeSe5umHNGdAPvRm7WHSxZ1saZI7S7rovme6dH7GXb893jbntg5+aGabRGe8wkoOsi
u8fwarTHra7ZiE6TOGdlqt+sBUGCUcZfa2pog1hnXZrLtQoMDwd5wYBJQU4LsZgm+Jds7AYujFkc
yCD/HDuHQmBl/Rm6WX+edCP6auY2BvclSiinzqwSXz6NSacRlHN+NEvLvqlIMO+JxyPHNDGiHcKW
dXbJQfmLEPJxbICZpnROB1kJw2DgdMdV4WwSz2bL8D3l0AtCt03VVNtGrx5dC5hjyyjk2ZtcNs9t
v1dkmdhIM36/NxSa7PVx6nZRarh76t69Q73hC2vmSHvzulgwDo4QeOdqo50KAM3aUiRZgkV4NPmD
u95ZxH0PbEFCG9F83WvHfdxvzgUumb7sRpoidGisWXzr5aXr7eLKbmn6TUfp54YJFxaRdgusmUnY
Hqya0hwdg7tycbADIgAh2G4eJGvCg8TddhZdXAQdZFjGwFG8Do3Wv3HFcR5Kx7m50czu6kRZ/Uhj
vXYxs7wK3IFXeiy4DKx5ry3ovwtc/6NhYKmeekuwXpPZD7O3yh+IefSnJCa9LqAmZ5vnoLOeKwzg
HBRpCg/UruilpqbtShbC/VjcMQ4b6JC3bWR8FR5Bo7SK3wF0Krxrpfm9Zb9Uli3u+EzlPihsOBc6
97ltbaOXuLMOi5l9jZzxd9do7cNWc3ImCjL5LILfVw7lwVDURiBl960ti3w3mRoV0EsOpc9ofsSR
pG6AGhdccmZ2nAhH176xrVa4ofM9QAzqQtDA+WOlOxeaS6vbcuvGsBwMqCgYdNLBn5NuJoVE4IEA
wRCFTdl/jFnyTBEKoxTzRbqZ+m42p+Io9WwLCMEbxLrUzRVrrhpmWgwBVtfvqPI1Q1DS6Tcjz5+F
4dQKTqF9TQyZHuvUlT86vWO6139GBMNcumt8T8gvNFJrQWvDSlhyTZ69NdpuGwqfdtJsvyCuNHuw
eOcZgwD3zqYJKeJlqxlP5jFbVkptpuZkr+SYM0d/SQnS3RZc87sqdYDudr13MLIh8RstO3RT0Zzr
YXmyNro29C2pdgV4FnA228dAntgfzLF+YvFN0r7feK2jkqgQJRoTTmnqXNeKpqBlBHTQCff3KDbe
dZLqX7TWNu8RcPCr4w9v9YHryv69NEodNWfswwak7k1TTZ/57x+ynH3mgo8evlJC2K5oiLX089Ft
wIL2VmPhGGYzPrlOcmBikVc8SuSIijnbs1td7o1KRg9dVJ873vS66A5pol2SFaHclg2XqO7GrP0X
I8DgAwyjyV5g/TjXaEnGA8dim7OaUdXXMVFBNQIJcsI27UBusnik35JFcwI6a16HDJWfYbPVq3sM
1TGuLO8Gs95PxIFja3BQT4R2H839/Vao1u+BLXxPqVRTfu0KUiZbvzzP/fjQ6MM9avQd01rq840p
vR0iCjXWMWcGHGN/zfiY226RTIHN2psuFmnZt1VG5bhTthX0LjwmWPn7ncjL7YH0T37zn4Pfv3Lw
M4g+E5D/nw9+F555/69N6K8v/PsmlLMdcE66Em1pGToe6F/nPl1tQlUcXjPwn/E/SL9/bkI9yilw
LfPH6HI20em/HfzUkhSNl+OGxk0L69e/5Zy2JH//Xw5+FgcPNq3o3qhwtmvpn77ev6xCUb6pYFmk
cbsBIGKdRNSE+5wKsJFi7e8EfDJuepBV+NDZGTcmy9y+CKPAIs3+5thPjbiNeHCSrBDlPiax6st6
6+/quDomnArPbjvLwCo8sidkUp+IIDV+XcXiZkgpcmms0nmC7r+A//AGQC81ZeV609a7UqFRnB7r
Dt9P3xttm1bgYSPzgM+QuDRfsyOFx/I1uXPgDJ3pF0ZmbKPHmRAUyiOV7LqG76nRj23fcEwDDeTL
wjnrVhREI7E0gCwfo63PwZg1hFenLvM7s1rvIiQYkjBaQIyHQmyHR3DRi5AFr75fcY0d7JqBjs6m
g6js6s1bp4xpFijvhopaLN19RyY4hIAxfOuMwdwXsiTaYJNQMUuIM3pJeIlXygqGyvWOaz+mVwmd
J6BBaDs2ueH5pMZwkDQoN/GQ3Xerp/ltn2/AP1J9N+JM4IbU8DghKBOQEULyZwfHUbboz3kq7xKd
EwNgpqunlSoiLg8erqUGk9suogmJ1gsc7Racj8CItINIM923k/XVHqaV57r6JZp8CIaRXvti5TbU
kZCCjDJ+L3svQCotzw2q600D5cY3DcqtNrkXjPFk5toqGHOQ1Ckh/R0HsaMXeedhrTXfzcFOp1sk
XlczrXfgyWwmrsbdmeOy7A0r9rDXI5sasKOfZdZsp153J57tc7vvF53IeS/WoF80K6jgDHFbBBYz
OtYOi4MFtT/72iyNddMK97RWUeljmQTz33czAnl8IM0lcWc2bVCw9cuz9rnunVd32W4zY5a7eHKs
vahSLQSlmDBJld82O/uatYN1UHowXLO5CjUvE+fW8H5Ym8gCVrJ2wDXxTHSALCyXhNvFFGhk9Z7u
6JXFKH3bdIf7k4uma/UFac3BPgEO1L+u1sYGo+tvMMd/ZyJZQuIvTZhRD3NUvXn+tlUuqjHXQkor
NKeNxjomG/lHi04xH+RTGxAEfBf9UAa5hK4NnwinYb22B93lHaxNj3RZRqIpMrOXznDiO/iC5d50
v8der52XmM52G+vrc0Fkp/c5bVkBhrT0Wk4ceisURFaqnDSa1OuetWoB8C094gwEQgO8U3f90BV7
N8tnaGSEmbZ8LMl5ajKsFixUA1GIB1T6jaBnXoZ6TxJ3JCMVULqJsi0z56QzX/pp7BJaNeLTYE/G
DYfgMRCAiF847PEqUvEWGFYmfSf25sCeGYxYufOotDPtZaVjYzcInfjs1KI5Jw2x3nHTd92WV0+5
MNeHiAPvWcf7qcodHY4lsyDjRiB4DpahdPwRyEFowkTb86OOt1JUJv+iuK0geh0A/F+ElX9PcYX4
sImL09SyHx7dSQRy4/Vstt6mk72g1MfUfnJgcQOsgPa5mTY1bw1Pmpuexmpyzi6OhB0Ck5q823DW
0GITVsO7bS6cwAILuDNa7/dxKK4phXGRPj4UYzXstCylnzgVP0prW/dFt910g7zFbj+gANFF4ZBF
rayq2suYbgd4TQ21WvB1EsxJO91Kv7V1zOrB3Z4wISxHqdx6RS4FDCryrMBp1tBIGZ+7quWSip3u
bjXkfiyNb16r6ExpZhIU7UkkGEnsl9ILR+wduDmzw2K1PyZaNncQ5KOL3WXmQSt0/Ry5BQD2wgCS
sDaQfoa8CWavdI+Qz+7rwvjqOP1tFlvZqbeXV3dmKpIp6ctiNZ3TqKXVs+dNb5y956Bp5A8nYfcz
RWoQj4tnQx9vpDV0l8Y1zmmNccnGsHBXSIeGnO6hSEDUAbZ2/ahtf3bdiDPPw6RibyO2A2tMg4gM
XdgSwr5di7k7WEvn7sjPe0fY06xriCauAOhWaz3WRaXfoF2P+8lY2/3gknxbXP7GaiPJDvvooc+d
W8qdFo7crNPymXVgrsfFnuwkQdzSfmpy3ADYGVIOhP0p7tAopskUrPlHQ82EWgABwvlS5Mv7HI3j
Ua7yox4NAubUVuxHY5gPS7WIfcy525fl5N0THn/QYsmmAvWVH3y+a9BX/MGGPl9G1zrb6nB20v3S
piBEHas46Yl4G6G2cxZcPsy0MbgXjuPJnbaOe01KVxqNoUfuv+k5maz5EAvucrMrmPs7t2QVZpgc
pU17H8vZ3BsFM/RiNfohltkbLjP7tAn3eaV8r4dKumtE/NMUjTwXVRHthSzYXTQcNOxa4umxSu3s
kj0nycuTfOOuuu/oMw5mmnzM6jskOwXjSIeoRwpxReuh6s2gsxr8Y61bz6+wo0rJR7FFgaOBjquv
dO/B3nkzu198aepDBhTP7k1m8DrFDCNVRuLFHOkxdIi8wjhBtrL7mrt3viNuqYSwSoliplVKJZD9
IZd1f4hn2R9SWvVLWav+ENr+M17/K+M1dWjaPx2vDz9qcET/TVD59TW/JmvqPIhf6ZgIcI1Ty/FX
GJH9G75Li4cNk60iAjE+/01S+dskbWroLjg0PRX/UCLLv+MpcPF1/nWQVgoKflC+mebosHkZ+vnz
vwzSnlHTSFq7xdF04y/Ykpbd0Oc1K2ztvRLOU0c1W0Vs5t0t9fd1nvX9KFfmmonhiE/HJlrjZLLj
OfUFVuxKn+2TN+Z02K4aEXnBWY9xo/vJ/R0kBpv+oHZ77VbERfMV4pd2FQZEk00MY2AW8+Y3bpru
I1Et4RjLazal7sOM1J+7SOnVnM58txGw7dyyhxWGEayz1Z21gZXnVN6vPSIizIdhlxXLiZPr9mgD
AA5qOUuYAfP4bKRe7sfYHCmXhcFoCZ2p2yQJP8RvFByQ1phnOI9lkdwNGhvCzORn0rQqfdDRRUPG
yfbBNWVoEWEbl3WnIok7jIpoA3L6RuqfM745zUFnNcv3FLv2TT6zCTXh5+2aonUOdj9rgFo6iBV0
b/qzVSxhYZofQ0Z0GD0kClIYNrtIjt+MaaV+c5jOdJBRHZpCaM2wEx62oWL5L70dlR3VtWz7/QBp
aavFfaQqukbRLsfG9KhDkLV+9RqjeB9oI3+zp2xfejMJhKG85qje4D1cUDOZS64eSai46xozZiyi
lw26b5u/j1udPuYmC02zF4NP6IleryaeuqcW3s8ToGz7BrDEBnm0tDtGfqe9pQE7vSA6zu+RZ/Qf
DLze61KaOZF0PICBwy31NsETELK/sk600ruPMHi4nRWmesobk30cTDDHMs2kg8VvKl6rvLJvbODU
BxVKuljVRpMThb01RljAa7eyNdyArLbOi+fh990lI7JUbzTVuesjFjBgeaoz5eXQClq3wkaZ0jRN
zJzijos24L9X1vw943T2VRoTqGhssDQ6GWn0+tld7ZpRGS5liiqU16xfkA9vrJncLL4wpvdGxTxw
aqtMXs6Rr8zIe8LRWB5WmxKLkV4IDoi44eiGZbG74e09UrgNRNBOyUx0rWt9azHdvVJZpX3vRmme
hImPzo+ZVY9xV/PvJLCpeQGFPy0rvEvCrGyda7s6LwPfUhoj6RoN1viDEXNp2jCBiGQAp+YJugKz
JobLz6iIGlfqn+qbvradnMwt7wMmY76hThCiDT+brFYOM2rMbL4kfP4OKcd9uVsWoo5IeaQY6VYp
XhsdZYyjYP9B2/cExMpsftgLWPporJv7z58si7LG3U/UkxDRIFD1GG8JvkS7Q+WCm+w+WgvXoKVa
q6BJwRgD2/TcZ9bs187qgFdQv/hglut1JTf7IsGv/CQ1mxkne+ImErgm6TrN66dDNlvZ188rLWPh
SF1urMzM+mqg1S6wUEmJoG8QEU2YUTIqFdFkXy1vNt7mSqQ1DV+WfOwg45zqHJy3zjQcdN1AwDMe
pXVkLuauRzXYWZQb75oRgZHgIT584KtOL3ibnXtMZSvWbN24RlpGFQpLhTDhimQZ79moyQa5rNmm
h4vyD7oZxeTyN6I15PsiTsRTvbVEiZ2sfmpjcKh1oaj76t0qZ/q70nilELrPccP4+jC5fq0Waata
qelYCSNslWrT5sR8+3FeY7YFC1f9xn+lLgwrEn2+8bmqy7ZLXyWXqV0fKLV5nlpWhJNdf8UvD9iN
7hHPvTOG8R5N7yGhIggVJDmWWffTZlHomXXBwcWjFF1eYbHtzSk5ANt4jQm3BphnWO6pnWMT2ayn
BUHutfZdtZcceI6ROTTr8aCnunO1WGD2apPpwEzgPMh201F7Tl1Sy56W6yVdvGBe4LewEjXVbpQY
+HKvLwaVujVEHE4CbFKdOs92rgd0bWVo3cmmBYOrdq/D5xpWsJCtYsqHWuNHqza1rdrZYifrw0rt
cU0Wuh2L3YoFL49JzrzTaN7TohR9ITT/jk36d4QxmnrUhrgAC8dmia2xUPtjaOGskulsJkvsOPXT
qDbNmJ+3j5LlM7x84DtqH92wmK6ysYH3nh9MtbO27Y03WO2xl3akwkLttnOW3M7KiCm99pSr/beG
t+I4q524Rqkj9hz25EBPzo3anGN3/tKqXfpS1drtqvbrndq0Z6sDUYpYnqaXrS84dY76+tNcGwJ0
7OlTtbG31O5eOqyZddb5g95n39bPDX/GASxVW38Nc8AO6AtmOi8iCjFtG/cDpRTEmH3pH1L6wYY2
4UVPLbJCovQFrXLXCz2biA7mpwBRfYoRldIlsCRWtzVSBSm3/JHLqgs1pWOYStGgoB1xoxxFdswr
Dl14g8koKBWkt4083ErjRNSXIH7TfBuVZtK67HIyfXrXlJ6iKWXFUxoLMNjfNUv70iYc6ZQKMys9
xlTKDCeO3K+VWtMh22CnID7Cx3CXKU0HDkHP2sAkSqu5t5ww45Ahwf3AnDxdpZKF8F6rGUJpRb2S
jeZPBWky0BT8eMpeMgmRx1IyU68Ep6HrCtoxS8mmrWcjOYlpzzN93hPnO89xSaO5krCkErNgVS5A
E1omK1Ntw5rOvTRTM3+ttLX4OivFzFHaGSsE6DZKT+Nkg7RWfspsiVLcok/xzVE63PQpyfWf8hxx
CudiKM0OWDHy3YCQNyhFz9GpYcjZfkGnrVlvsTQU4ZRnrBHsDgSyXtFTW7c2Zy5r41Rlo41caprr
zpbSGiOlOkZ/6I8okfOnKLl9CpSDV4nLELv2iUkhP+ha3YbpUkR+MeM3DBN006o0jHv4asPL3KXz
sUlk++a0A2qr0l3jTdWsSpKbwmpSX5PbKVc6bakUW01pt41ScWul52Luy/zsU+NVam+kdN/VKr5L
pQT3ShNmm4c6rHTi4lMxVtrxqFRkZoa7pc72lkDMNWLHLxCbs0/ZOasm1Ni5hb+hVOlU6dOlUqqp
DbKQ8cAfKBWbhikeA0rZhu02PWxK7c6V7l0rBXxVWjjhF+QfMxdfcJFeqJnsf8wyZQBx1mHvKTl9
VMK6MFm/dV2aBqOS3bVPAR4lnidofV9JfAGNB16p12b71WwWKNNLHPQYPVfHlLSFKKO+C1xtrfSD
M5OaKHSIuFMd/2iXFUITj7wJmHg4KcvAoi3LmfMlWzNlKJjb6DaN26sV2XbwX+ydyXbcRra1X+Wu
O4cX+mZwJ9lnsk+RlKgJFiVKaANAoA3g6f8vkvZfslxlLc9r4lUui2ImmogT5+y9vyAO8yMRjeoq
zsM06je5kRbWFjcmMh5WV+sqGOgoj9u8wfLa7Asx5cmD49PP4xXuwJPyhTWsFFw05FLcP1BMi3ek
aXDhmyJIgnXqUaoU6/zCQCVbV3cnNBnVe8eksm/DTCW8k1SiLtEs1bQIp9HFFaopq+yGHxXcVe1W
2okLitUdpg+xxrNaGtSa5F69y0fPvemhuEqiqrYLc7IMrtgaeXDPdBfoaxl5+Z0MAMGC9ZnXuYbD
Wp3V30waGJtBjm0TMhsnD5hsSO9jQ0Ssi36G08/KI8k50vjZSYNoE0oV+oi4WGYotUxW45Ukg/51
0gjb7EKzreL4JIzMXyW5aeLaxjA1jhnKaQ3CxRJT7lXvZnuTBk6kcbke3NxFA3QBQb/hBEcYI0V7
61vFuqzdrylO6k3cA+CdE83izS1d9Cdz23/B9NW/kaxECLsG+Nph5x4cDfVt8+iDOQ5YOCW1DMzf
sS+Oy4UEvBB9d+1mrfEASGT5WBIrd9Ol4isH0ERsa1sOMEF6UjBoTdebDN6wFICHe7AlbwwZ9ZoV
9/1uqLJx12pYMeWLv7VJWT33cYQjyLHOjoYbEx2SdCtLI49NN6IxrDHISgOR/QE0smyc6nq58JLl
3Jd3RSURf6BmS78Q4oWwPNaYZWGlbAVmpOnLHA1r6oAyCt/CC595TDzrnGloc98G8GU0yHm5MJ0Z
vsB39i+s58GcqseKon/rWUt4Fdd9vetYGAHOLSi64mrVTByyCJUvbrNkmF6QtVobXwYOulroFesW
QRNEHH75HWwRdUe3JeXgm0X9I2OvNom3uGmrBbct1XPPaFRlwGovQbDEespu/J52QhwCp88OLakL
B2VU3wq1wNGdseuOTnddtAPexqQNz74wx/sk7ZszHsplU0yS6jZ38e/qzEmCTVDBR2F84oM9cfCL
NwEypZ2Ri/BYkvzTvvve/2vX/ZVdF7Op9euh6r9T0zJW1T/6h5rW+83VfhA39GFrvrtI/pDTur85
5Le7nNyIpXrvC/3R/PF/4zgOCozSisgVoqz/1Qxy6CY5FgnlDi0cdHjOP+kGBabu9vwQL+ISgo1o
F1UtsVd6WvtTOkdQKBabsssPCjojkArCOIMNsjGaD/bYRpxrxwYvJ6FbqX+M7ZkzE2SSKFz7S4eY
yJ4wheyQJxK1yg6WyINR1rDBtVNXEC0IveYNmiWHFy2TaoiKu6094p56ZJE2CQ+5fCkb3zmOmcVB
ayLkDWF+yWIIyRlARxrXLxgt0TDBMW+3I9hqlic8lNdWaruv78CsCAaQntT6PlNZO2z2NvDXdtsV
hv4RjvJiXeQZJ2UJd4ZQbX7x1Ojjcd+F6pwoL3qm6FDnNrfByRQC2S87b9DeJXZV1Kfaa+vw5EdB
h9qDU3hZac6VlVYGko8EG33jMguZS0UefTFoClcTufhVGRa1B9NyrEeTvslrYCt9ojeGA6co52mZ
QI1U1CkHMq5J+/ZFZ90mtuT7N0FCH8Iv+auZJTOcCGDJdHtIFN1bTuVA0K9b249ZVxJBH0tT405a
/tgllF+APHqdE83OGBI+AFNjPu1U8ttMJ7GRPhOLux4cnzXMjxTf2i34nWHhNC9AlrTk+QIuGRj+
3Ppkkl5VaQC4ogD1EY4xQ6spUzcIqEfMjlFxrDQ/ZhUY+nr6KsYrKZSgo8Jzzf/zfkNLE/wu4984
erYHfYfJ40NrbS5d98mf61kBESG7d6MKG3CH2ZVF9gBqja9Qzzl/SwMSIyPYt4T545UD12XKDR1w
qwwN2phdxgCBESTZXvbCG5lMi9T8SJ6Ty0hbQFFf4Rn8njJKJzJhrKJnhipndFzebq5SHw9jTONn
sbv8IRjdyF2VShpUnsJ+rIDxvFygRHgRedALDI7xbibAjPzX2Oafv2d+6Ifo0gFKUQxmq6AfeRrs
tuPORk4fOO+Ca3QNGBrLIMA72iQdDx8ChXQTjxppGkwNuzldimRr9o11m9LzxAwcKW4w02cOi2GU
0I4p8gbQS0WTEPViVJIbRe3I82bxWl7XeMzdw8WLqvWvzppzBp8bBRNtEqGbHY7JnIZ8KsETwwCv
e1PK5VcS98a9G/VzAlINZJu+RaHTA6/zhuYltDr+sl6a6Ik8O9oivM728ziiudC0prbJ4+fLI3yB
ucxFR/q8ftlxkjQvsQ/faXIGLslk07JStNHuxYIC0U1zOiK270bP+O24cH3dwPZpylCT2gKzvnpH
T1xeiQGezx5ULBcPeBQ322ThyKxMvhBr3x44weg5Fvljj4TZxs9Gbo7GqkHCy84smVSXbcDL6ddg
FBc7zPZl6lFsTZng65iIut/tpPJCUiNHjQfMcHjJSX3h+lw4cRcGEcIKVhCa+oSMpXV0PdVldL1I
n1uI0Z5HoiZijw6YEXLuGoIude5zOSbBxmjR5G4JtMLUVTbBwfdac/fORJI4+UGQGK3GtXMZHOK4
p91ChE66jXgpYjoPgg+0OKxYwq6n9Dx3qrmhuaV9SBJA0cy7TAawewyrAo+vsEr+HtcXLgndEEjy
niXDNAFx9V4zcAUBBJ0bHnRa4GkhXwozlofI6pJ93Kf2Y+AA4iKubYp3YUpC74cuiuB+qYElkhCR
iHCDgifKiGxuVAm09jFGb9Kckhrz2NapaKifBCXcHkJvtid4EH7POHGXyix2X7vMZmm24plnCjg1
D/hMNpRct13pvZpTxBuuKst6lMOMWcObp3lD+gN4QmHWPC9WR7esrnhKpwjvxkr40rrNSIx9FLBC
W+S0DVXZyICcN5G28Xxy85a/Hp1D94Yvkh5nirGBsEcwQ/rZazPPyq/cZmgPA/E7cnd55l3sj3Jt
MgUl5FXq559kbOt2yMbo2cOryfc09bI3TpgrH0bSc9QOHzvrW9v1GNVRn/I8RrqV18gwejachRv5
vqTlnQVZpgkmHiWS3dvhmIedNFZMbKeWjEbDund93q6yLKKcUyyX1wGAcnnjxBi6zwABlLVW0mvT
3WVlrevU8vdTGspnK3MqHJxJMhcfvclhnShd3bK2xinbu2nvvUYlXdJ8kOLBSgd7HSbVG3lG0bFt
tHc7lKbenOOEFZjASusWPwwLGQJP3uAQexzy7TStrPTOntP5wPLjiGljJQMlxIqUk5oI3nqJrgQM
uXRlBzGhDG2XReXDkpffcjMrgxABoZE8s5W2B1KMBLeoMnlrikFRIfBOEmvMEkOIxGR7+dqRrf9W
V+K5Tqz2FMWKqh476UR4t++0j7YbHutIb0SdX5WPZC80V+wx4T3uNJMWRjs6u1aChZeW1d96yBqu
uqFM0Lsk6VMWSHLnOO58llg9DbuWZPxG3hoJAx2JnHeABAdLGNOh75l6pUNzRSBgK+J7M6VTE0U9
qY9Q15pO7gw/wDKB1TIXwTkm4cX8OPuki7NP1AIXncUIglWVEHuQrP5mcczB3jR4Sje2by/VOoAh
imleuvm6qW1xwJSCEYTRMhZct3B2RWXjSw+yZWcOajoR98wkB88gsna7giS4m3308wQ3GBmBHN0A
e9omU/IKXexyFxJvcurIhH4IMiUPmTIaOpyT9YS3uL4xTL+64xAUngIaXZvSAr3kkzW1TUI6AABv
FFoREhmuWjWaN3gRTXK+DU+9lm6dP82BeEL/Isvrkgb1A/jvamugZwnX7tJGu5Ah2fdubqMvKYwS
IpciwDo8ZFvpBdkmbGfyjI08OpijHDczswgQtI1KcSIz/x6cLr8JiUWcb7he/lveh9VuGaaYfRwd
VJJNT1GUNzsEZe0+iKfPIDrXxG8GX4ihnM+pR6fJKvFxOkWQr+zeax84YKaUPxWiWSXUV+JZHg1y
yFY4m7qbMEtJV1yIUamDQezq2XD3cUT0c0Mi2zaR3aMkUyKnPUdltO0EtJJ+IXSgQNlK4y5ttkRk
kmkmWutkg0s6eFHdHYtocK9rvFVrLlpFA056H5Rf42WSMsSiumB7YsXSQ6ri3pX5JqDqNJbCumMT
0PKZsdqhNvCPZeuQOFUD0gDUcbCNrt0D6qBmnRuaK0k0HDwcpqsOt9JLFyto8E0b3RA7+zBkAr9Q
VZnnos3D63ou+ydb2cb1LJhVYl8I+Dnmq/6Xfiyxg8S2vZzgQsp9nvX1J8IcQYgR0jFmPN+gGNFF
hZjlHOPW9KWJMssKGNy6DIw9Df0qxHFi8v2K4veTMjRSzgpKAHxt22nNhatD+8n6pzk67M24oFNO
Fx/gQUYUuocSLuYcfBwr761JEzArvaX5jGapVyvrOOet8xq3Jjq5uO7UJyriLdV1SyWIGW5Dj7zY
9tL1H2PJisLK34LjqElgMeiKH8xOOXuRlsj07BkewFRa2hGGpW3VMIjD9935Ycu16z1ac1NRWtvE
K9uZWpwUvvycYYhg4ET6C3L6pRtx9miTT5pj94Hq22zwWFXNOklj/EC1tgYRlmOwMLWZT1r9MD0b
RWeHbHux7a8ybS5qcRm12m6EvqO+yTrei4yh4TPRs+Vx0QalSFuVFm1aGlJsdFEeZDtfW5qmBBvX
Bhmltjpl78YnVG64oECRJ9e0g29TbZEy0mi4Em144xc4e9i84g9CW6qiCYPBauDsghng4rrqLg4s
gsYYChjyYs1i1SIW8N2ylV/8WwkHt/gu7rWvq9EWL3Vxe9GZZVFHg3qxgU0XU5h3cYgF73Yx++Id
S96NZIlnDs5LSCib3NkDA411mIWkFuKD9sSVxKwvd0VNybUxPQGFd2xteJMe0lL6ywT9UMmSSb7y
R5e9KYNjOJ9Ma1Hn2camYwQRcn5JuCJUJOqzH0789++H5P+pBnFfZ1Xf/d//Is74+ehMVyy0OUDb
Acdo/d9/EFIMaQz8rc9yXGsRDEdR1476uLiMmz4RCrrInSsiqpEaEi2JbVPB5vv3H8D6ixnWIp/C
0mf4AIm1o3XgP36CKfVJj7P75OCpKKRlVnXA/4bIiu1by+jShGIzbvaZk6XJVd/ESwUOpYtvk6q3
HkNzYLReQ2/555cFXLtDDphPXyMI9If+4bJUzhAjjHWTAyGqFOmK3R9kbk1NOnI4XveZTeUzCDxB
G2NMmnf/93+MG72gs35qaPDrQX+FOm/Ucn/KIavIwUfKuHBN5pKjUG7JGWQLiV+CAYBIZ+LmMfmG
zmMRxMbR0kjSyi0Jfx9d2dh3zHvwXa1MUjHSQ69P0I1Mqvz7hSuNPIuF9h/fRBTGlhc4EVKjwPr5
eo0RumjHQI9TIRtrV2CDhw6/RNFQNJFFKddVI6qtrzr5KhBfnGVPr0KmnOWzWrVnUclfAPAs3fP5
8yXE5c0kShu9kZ5fHrsf7qDhaekEdcOhzXWUoG/4NHdpST2jIqAODC/U08lG7eFaaBcIeQo3hBhB
KrVatuQ14eb6DMaV/ftL5fy7D+aTx0KAN+kqf0HzBSOTHNHK9MA4hQo1wQpcDitgZG2gqIrIRfrA
sCJ0j3NN2coMs+6K0+ja43lwxwi96ThFz6Y5c1p2L3UxGQsZsnIOUYm7UL4TmUXNHetpD5gM6xHk
NW+2IWK6JUXQKgAquC3e3g+lmSBOaFh0F4AICXUmEBUm95gT06rruNesKni2FixCdJKDhhPQ318O
+8+p3ii5LD+wEYYRaE8LMfo51Tu1YELMJDPvndRjDbTrBRZ2iG+RZ0bx6Vn4o2twJ7iUK1sDk5VI
+VhzNiwfVISM8UPiIHhGHoElMS9d/icXi3+qoJyT7aU95Ngadzi1OV0a+vYJFrCEDtg6C5ox2SYj
E/hlFvx2hrc0b/xiZqwcciB4u3zZ/3aif9WJJj2B+/6f7T03r7xTrxWX8z046fj2f/9rv//Qv3rQ
JuuwSaADzWbn4t/5vQcdRL+RauvRStbenUs85B8t6AiEoh2GYeT6HkNIk3fxj0iH4DeiWcihpaWN
qJFcyX/Sgv4pN5Jfb/p0U9ApmlHElvHTHobUMG9FWhAym1gEGsejWyGzSuYnQaAWoYKe94vXRv+F
f1rdWGUBOZuezSeHA/nTtt1T2fYGBdUBLVf7YBojufRMUn+xN/9FZclXigIbFYjnu8RH/7QN9V7H
WcZL1YF2VbafmL4/FHWLJVGjTkxjohjG8bGh0DfO3RSopx+egX9Tm3iAKX7+miyROqNKVyhc25+2
4WGYQ8RmQY9C3KdzoKZ0wd+TmofRpR2v7LQ9qVyRyMkQSlD2xk7crdomM1i/Tcf7UIce9gjcuvNN
N6GjWSUWILFwmQoISgV/lr4KnXUH1g2VX5MTEOzFnc6eDOf5u+znghFWWGwWRWp96nrjOmaAehJE
SHyKMwnfbGRKytTLmgXyAwcFn28Hy8GkXn/0WXZu26mwHm2FEK6npjhNfte8hhDIMOPW48xUjW80
VuX4jAdh3ne5qq5ji5WsjTFs4UxChJLGZv05zebmxUpMfnBSGfxwqeythXf/zKGOhIaxY8Jx5FKx
rEGw4WfpSbnOXiffdysz6OxtQGYlVtqZ9H9Vp3eeXBC4uFFL5HJi64591j6QSAgVbAyAVuV9gCaB
FvsNg10iGDA3bQgObk/FYMuHTvSEZA+B2tO3InKgX/g4Tj8+034fn2W++B+4O/Z26Uwb4ZJXcrJS
8utcQ1BIAotnCCnpU9rTmh7orjUMeSvz4E8R79DUxienpxHsw2s4SJKAvk9DMz+ZLT8ym2330Ucs
fk1NhhYzoQwcyqX7mAMvv1Y1zUwhQq5IlNOBwJE24W/3h4W5PtQznGOUb1M1ctCSdnFu/DRCPYKc
IrfrFrIc/5oUFgnTSU5m98FQpHxU7iC/Kqx6T6HRz3Rvh/JYh9zcOQB+roac9nfnVC2WJSz9x4ZQ
TSiAXrEh8FrtDfR052Syip0fpvIWyAX4kygZvxXmDCSO/OWdKJEdxKNVf6anMT7HEZKNSI78VY72
BAFbW1mKbxxNRnMbF/plN6R3ZyTmuHYjvgsASZL+IiI/xqLgUSTLc/xmFdmssxTcu8TlTsQj/C63
aiAOGg4R1mUzcF2LpIHkTqdITZx2Nr0ysgrJcxyffZqpX73IXG6qKZ2fCHclsbvmZSihKO6Mourf
THzOj5lL3CcuimVnGVzbLuE+5rS5SX/lESXtbPw2t3z7pZhhusiFO+HSv97TsJm/t4T5v5QJ6emQ
LF4moxtOadYK2KLfTUb/44qsLp8+QIyiKu28zyb+EEiF8fCc2DybK9sosr1t1uHGdcvPLhb0bz05
ZbfkyvNQKoRuKuVG+YHRE9DvNneNcFxo35N3N8z0kSvgji8DlurPeC95WoNi2ZEUUH92hDcjpDbo
b4RziOQFx+QaXlj9moQk9a4zB3NO1EbF5vLlwpSXgEGJcVbEkfYbRQDcDV6L7mPTGcV5ZowQrkZt
UbN6Kz6pMocyPpnZgY52QAsUkereUxnIHKJLuU2iIJAAwJr8BJElus6BDDpb33bkbU9samh/DIvI
KvyXsa6m/mvWDu5LBhazSA6EzFVg3frFqHRrd6LaA4DooeFyBvfsaKKe1Gw9K5wRCPkDmj8LDexG
yoWsfdP0sHnZNrbpWgE1IFLhdqhpdIHDjU6uUdz3mupXm+XZ8IZb/J6C3nrgPSwtaAEvUM4tklQ4
9vGtMKSzQQ2VHBKUhUd6LU+d50ITLGMAg+78JQthfLnj8FaktjgaVYJwERphitsLSf7QXNfQQbal
N6p1Fyc9bJpO0ijDxafZhliKrBNonWhjzW2wLgMv2SSahugiDrkxogZ3JeKkk5/TgSrosGQlAgfG
mrE8MvcoCXNV7lqaibcSGTKolSjL70lDbPHKIeFkP3ToTyO3Os+a22gLI7rK06QhYCKfdn7KCysJ
EL5CfIHqn4PrcdEcSNsaIUJqNqQIEOk0qMK39WTY68bB4TNWmLlSE7akrSmTk5dFhwHwJAeyaMcx
tLu2Ko2ltLn2X7tmmkjWkRHgSrFoiGVS9tj3GlChvoXYTrMuh84uUbaawzHBE0U+A+HGbGHwMee4
AzQwDfsEiTAKWJLUduOFqGmrfptX6IAIyrLQUBcd0cwDFgpATTk0ZfU5RHVPzEKhriqVjBiTwHdG
F5Knr/wZFs6IpyHA2bcBMwAygL4FFaIjH6jOQgwBHnTQ5kIKnVlEcFAVjd2tGt6rG+JVmqtJA0Yx
PdtHWzVQDdOUt6rbJkAuoWbyBBLWi7PPbxUjZgefMFA00uGrw1RunNGoT1brL6+NRpzas1geG7p6
ydrqIjg1XnQUCMnvM81HHeNBngrREN1v07WrNUe1nBKgea7jPgSaslpfgKtJO5HVhPJb4oqlkYmZ
atJwVuJ98k+BnzC51ehWV0Nch2g0djIta4bT4qEERLTuMnM6ZpmjnBVJ9pvESKLnMkysPTlLWo4G
MDYcVbyNppgs2AhPFh424yx6Fd5acplP4IFGiPRelLrER4GYdBN5S+MtuI5Ub/tEHkwtRgMSmTbC
TYsbQBTWEagLttKMWIKrcomdlyEPZqIqPCwBWELK7iqdE9ylOZiCb40Qoty4QeWrjclQ8bhIADKN
MNr9YJXey1QOyPmWIsuv3T7pvgon980bq3PpQqysykq8l2g0zcOUFl22YoLVERWDwHcXpN74pc7B
kvblpOuCRj4o1RPYK8eKhMlRZFeGYgS0iucgD1a86xBHnbG9jmRXu+uWFChEE7WXEStJEvCaXDTv
brbj7IAeufliE95EoEND25B7Q56/LpHy3GEfKjFwE75dXUe4ylicGT2HGTL3dTLZ2CxMupMJwqhw
/l6VJWaL2YjPTUHeIk86ZUIQQ/XbJJ7GIaWZWMu08e6WLDPORt00fN3MwRlYZEW4SUyYZYIij8Rh
XzVfVDMszRZDvLy1UKStQGrL03vxJVE3PqJv696gb+fhxkZ7R50sYqb8akagRxnqf1CFpCzTBWO1
tUcQQnlql0eyA6prnKfLwTW7iWYcneW+zTmQi8ZGJ5V6HZt7JGrjXNEjf85gVN8lgkqj8vzmFmmd
/hSR/OQYemyIMVMvyouYv/do71cZ8o/yGElp3bMMVm9O49eEISc+VmbKxJOf6M6QQEyxmbtm3nM2
H57TzOTeWRi9yUwX7bzXivsrc8z5/gOmoSRhL68ptl6ajvl0N+vyN/Lrl6BX5dHGObRyEpdWnVDz
93Bm+g1euN5WeRatrGwicWDWMS4MnJ3yWKD9ffjFIcL66yEicOyQQyOHGQxq5k9nJW8wHDqqU3sg
PzVfz2CEsaWKaGYogs+6AeW1iVIn+I73dDxc+raGZb8yMMJokTjbjADnrUF83GYAHX5D79Z9GQGF
3GDVLK5MUxBl5uJAu2kSklWu2jQNjzHCx43pMuLKFBdScAsPSZR5d6bFZKVFXHJWJX0NNu5lVyln
RkRAFdVKzEa1vrMEABrnMWn9D4YXzN8FYkGP6ZiLiM7peLbpWlJv0DkiFI0HB4kRtRKHFOrBpOAP
LQjBK8AFgjfgUiORTCofqpK2NvIoXS6hD/8UYd8k2yDzP7jQcbaQS5rbAt3WNVNV9n6Lox5y1vE5
WQxGTWgmys+ETBT+qS+XYCRlaEq4SFkGqk91Pbi4pEgZoTROXBoHhyBc8mQ9uyckcMMXquznOnYt
2phOUxwDfymTY8FWsomh9RTHmEIqRjhD12wd4zQIkcBT6VyR29G9BaWjwKPiKD8TIZ/jPCYvdSS9
KaqxGXhUgiW22n2gCKEwZoorjjHmgVMPj3bodh/NnBLfriwPN7tBHIMADgxgShO1U7f5MudDsWsz
3AjDyK5mFtNyiLGs9RuQqcNzn5Wfg1ZLOxU6kRAAcrZp52ykmOfaRcUUZqdl4eLzshvvEiyLFxYX
GlYkhkKwSUKvL4+9F9avRBPVr+5ssSfbOIxWFWqJnQOp+54TABozaZb4YThs+WVFJCG5IB+Vspyj
qfr6c69r6iplIpCKngQ8dylB4CIFGggRSgT2QRqWOYAjGK5Z8CCcdng2LcANkE/rV69r0ey6VLaN
xakFK/rCm9fXwMLsnIO8hNdw2wcZpufYVfVrH1fhxgl7KtLYdRkl197CO9JhtmB6bvEfoanJrxcV
QygWOtRU5fjD3OWAJkmeCICgG2JPvOqKTFtA2iJfdt4MnpHwcvlpwox5bU0cb7smxZhmNe0pm4Pq
2seNsW9ZuPbkojPCDKvxGT8Ux6ppzvahPnlHDPpuBYlrhwBx+1NIINj3kLd02Wbh0ryQcHk/qqD5
0g89xxzTS+6simmwYN6wZg4C9hUV+8PlUys3onkQZjUPRl3qe+BMuLn1q6o4ybKRFBjkOaR+9giY
3akW9uoqNyH4DWPGiVQfGjKFnX6TKlc+wAbhztQ4NN4ua2BTabESZ+wZoDwOoBXFBudpx+dS6cNg
jY3gaklAuamRrsblMbQVR18eb2ke1KAZcQknTaeb5cPlpE3+cslXwf3jW5xYJUKZIx767FAidsMZ
QG7/EPve+nIsMxKDy+BKThQ0erj0uoECr2feFQ0H8SlNv7fhMt8svG7VWs0Jm8CEKo0ZJV0DZubF
WTauEisKD2KzIbishzpQ93IYaYogfFgIXCR2UC18I3J20JgkC69gHTG9smOtKUoK01s3g1FvI8R/
+4qGCRALxEDrRAnvzoZR+4GNxgSlBg38Y5+3dGIWYBRwm10aFF4/ya8JWrBtZ/bzU2Xwmsd2Wx4N
fah1PJdljZNUfLqckGENEOtIaEO7rhYNfRI2h2y5sMQ5Fr/+cm4OXI2F1POsqk7dI9q/b8ildJkS
6GjJUrBJyc4sdu+PZkbLCE1EeUQYEp9Nq6yuETeA/oNTeR32nfwEnHo5oD2ilzHoGmUSTnpHK5p1
KzF7FneDWQMyq/qzQiS9YSaI7IpJ7A4hFJcw9WT71axAjU1kYVsoPwVHaBLeDn3OO62fZ9nqZRh3
WXdVdqgG1lEWUGsULT8e9XK+yhw22lR3GyeZ612AwvizFfJI6IHe2yDj+jW14uQuGBqO661+fuC7
IJul/1P6fJ1Ydx0uZUUY0ZlKcDedxTRyenfZJnF/24+XvcHqab0NKE/uApZ8zvs0r0bDc+8Ix/DY
KiaErzLiCsu5sB8ngrnXkXDpW9RUIC7HEIZDZLkwfMW/NXAjGQ+WxxmuzvXiDBWGC4oHRKxEd1Av
vXTwrZpdu9QURaiNtuTXjM/zRHnSFPRFTLIuHg3BGCRmHftUa7Ft6pfxiXOjv760YsZeq8rsJj5B
z8GTrGhkdKwmzZryEktuCFqWSMrlMPQUmYIXe987Dt0noIoVZKux/oxCjMbgRK+OTFdKtJ6CxfG1
xpimHubqi7dOL7Mq4GpwYp+vYE4kHzlNzQ0yYaHruE5x+m9x2bYclp+agGrJWCaOimM3cjFNlrd0
5D2CP8Su5Y8NtTUmg8Yw47Oa6FPYpRLZkRQ/eZoIoH4N9FLpaBlKWzgFKD4b/yP+CboNRrd1ZMT+
ADqIruDS0hWs+mC+CS6iMRkM3wIcZXvcp+UK1x4vLhEexaYB//WlEy0lh8QxeATpRfHYkIhrB9Xn
cfS4aktgOEc7ZBhFy4lr0JcmVeg4yU9UJTmOLIVYelWaNYQke/CILzZMFtlJUk7UdUxwLIGCm3Hg
hs9hsdwUNq3My79eXsxZk45WhjW0XxGjGOeGTeUIBUPdI/WYdyJFlcfgjBc6c+UpCTwWmRE8xp3b
BAtcI0ZJN42/UAlPGP9VV3wf3KX2t2nHweHSoAu65rMLtPw86SpgVpJSuLGXYc8Bjm8MC6XMp8MQ
ui9Lm6QblH08ERxkt4MX8MuKeghPfYwJ7O/LVQ2AaP7c2b8MxBxy1C0He54eNfwwtxxq6IDAPfuD
i48LGtoyeHeBj6grwXx9Ii3FXKUIhZiKE1McJDUIgc5zDgvFQRJXnF0qR54IpJ9JHmjkJxzA7t2Y
2eqJJWHZ/eLD/mWWaVpMMZna+yEDzejnDxsGYRGMhtMdDEJ5iK+s/A8zRloSkfP0ziCCiPJaF6IW
MZqPBVL1jUkr41RQ87zis0aJolfhv/9Ql6nEn6+gg00BUQEfKgCF/VO9nww8ySRXdwchHMmDFhGs
1YWDvF4mY9yTVJNuOL0v29lx6E3EA022nFDpPSpoTnLuWJyxZssTPApWg9ir3xq0fg+hnzRbVlkK
Q6OtscT1nrH5+0/+b04qMDL0OJQbHzo0S/5871GFFHWSgChCUi1PcUTfhs491aPMZftQ6ubrgtl1
M7ImfkaJpifWFefCofd+n738d1T5i1ElkkVNhfvPo8qn/jX9cUz5+w/8Pqa0TMIEPbjoJLv/nhT/
/xMILfc3U0+zPLIINeKOiejvc0qXfHkLuCysiB8HlKQScmhFhOu9jzX/Adou/GlgaFIdOw56CBM9
BIl1zk/LCijMLGX0M99EmolerEOETayjDFyehXAd/NtKq5sTRKd0aQnzntmJVOar+1lWQKglzCYy
N9U92csIs7XVJJ1n7140FpO2VV0qYNMYnidTV4VC+G48wduYEd6taZgxoX1KYxWJ5jAInJN+Mo28
fGYZG3e6MBAnwBgkpNJAteoQuErAgP8wIfFQ4zEJiGOIj3GgjBxLeijHD83IRf5gVHVgI95PbSSN
+URkF9fSde5CPAJr5gcjtXZjYmLkGCxXqCNm5GnCxToyldktnpp0LwN7cRgI+fEjNt/0kXXUOfCl
atCZg/FlSkX2GOZuizqMTedB1d5tr1p5ZIdBKlfHw2tkmWDjO4Tiq6xos7VvEuQVMdwrSUhTCxGn
p5w92iPNDLggx7dpYqp6xZhQVJaOOlO3aVKMxpEAB60RB9ExfzBmi5HVBs9JToS12zAH3tug8Yb9
yDSwlwfLTGILAIgA51qos1+aWXvTEMRYcReEZ9tiPF4e8/+uCL9YEezA93mb/vOKcE7rt2//Q1TQ
zwKG9x/8Q8Bg/UakEl45h+Ai+z2A9A8Bg/Ubz79LlBvb/WUN+GFd4IHHd0fTg1fX/tfy4PLXue/e
Oa14+AdLA0Ofn0oOVqvQMV0yCkkoxT7307Yj22RoRRTVB4PJ1iqf05qeht1nqKaJWsls79MkxvGm
NBo0s0PzqUw842hOwa1dD2WxFkuqaypXPESjqAjTM5/p6NEyR4+b72qgYRteJefYopxdu1iOd+hw
Jn1Au23KkTwKZd3nampfI0fc+FN54xgTBg56sz3aMd5V4RGODD5tbLPvgzlkt4LruMYKTUBNxVZs
GiHwYM+GYmQuV3Vk3vsWpIionV41LQ1zMtFr7qzxO9n3rsyLjYDHt0WbfBs4pNAjA8LJVH2Piupm
skYCijnCuNmww/FxM8zLvZvT8Uz4U21u4BrI/h97Z7IcN5J16Vdp6z3SMA+L3sTMCM4MUaQ2MIoS
MU8Od8CBp+8PzOFXUtkpq15XLaoyrUgiAoPj+r3nfOcFOD3E425+9UjPLQfrtQn8p27qdw3ZxWuk
IM5npo2HTIRoJk3kWE0fY7c16PZL56kYypcANejOTMZ7wuCvljMgK/rQblG+4YzCrwOJdOeUgK9x
JaAeT2jJDONwTpzxPqw1AlPbTy7AG7+SyRjtF4I4TokTo3nSGxfTnTH2nBi8266XHe3FH6ELffbT
6X5s3afUKY6JLl9El78QfnAdpI7wV77bb12+0Ohmb42cbt2SazU5ctdFLcpqtziCxKSLLVPIfDa7
GbvhRDHmj1exJxaihZluGVfKtSJsBLFmNm3ft4NuWr0oUFYrUp7ZqC/bneVYrcsPGN18O/bmrbTH
vUpZwUO6yDT6T22A/X0o0jen5Mc8K7sqGEiRGuEdwgYma844ELrd9DjHkvaK9MtNFjn4xHsOhM86
36SRO18KLz820/woXEjcOGbOFREFeqoJXEmFRHedvbBtQTBn69ewmU8DLKJ1norsuuiCJ9o6X4mW
uonGDD8IHLHJlofZw2PT6eE8d8SNIJ/lRnUOCbg8EklDiCySxC+l5hNj7pTlnusJZdjh1cWdAAle
rjq7cnB1mY91Yr1GzoiFgbR7wqjKoxUM506os6vLt8rMiY30G4nUVJ+d2EpXRSbB+NgN9i/fSNeW
lWVkk3Perdq/Jir3CRt3TnvYu249N9jJ5ff4ntgM4TaOjv+Ev2A6YHLE90SIfWsb7Zc8NqJ1kKcQ
m4x4AI/AbVfqJF6DSiLLIGLqSDLncOwab7ggijq80INh3MArLbdw/aobAkannZmWw5GUWjItjNJ5
BdLyZRqEf2mFqEC5a5oMBq8Am55voorRMF2z8SUOCMvgJQ3ieJ+7Xf1Y1PFjpcGibGa3j2CG2Nio
0hh+VkHvmTZCoUvorUB/wCRsWjmJLePs1NoIsoB4A+M5O4aNpMIIumtSbW7rhpwzgiYeG8NK1rhJ
vO2gvBddT+K1rm3FU5mn29IHthyA6GnnyN9VWaUIX20Wgo8nacNx+8+5/dpYTUv7uoJ8DG3M17a1
cwJSrvgU8YrEWzgKMQB5zebkBp2H2mumNqupCJ4Cw79GNjNexIN4M0Zxcv3i+MNL5/b3Dc6PSu6l
gvtx24PKzQ6iEBc2Vm0veNcU/7BxzAgUUPlYNAeXqGEwv51cglOvM68jotPyf7FP/Wi5Xo4W8UKj
t2a6Vuh/kIZF7qhqn1YtWxVyhWqrOAJJwI7isKD/+/f6uCHmSI6zQANRFhMb/f72+uF7jQGigjxu
mwNNvJcoZjVcluPcGqEh96u+ueCfzF9sbD8K396PGfLmZxMWLf/Luf7hmIlTR2lImBrCNy/dgiQ7
N5oHG93MYTTQMi3fFyPvSfQsgP/+dX/SB78fO6KyXQTVFtr8vx8bpeo451NYH+jAOJu8qcLbiSbq
slycCB4smK7p1xGW4a4YBzh7Q89zG8HSFQt4hIzdpJ5PKkHODCPwEGEsXxMDsrXD8TT6LN9Iztt1
AX+ra/IrspPwCQ73ukoeTS9F+6rda0Uoz3pRUu09r2mf6ScygA5ZHv79m/7DLUQ/kv49m16EjB/V
hXaZMcm0Xcjldr9zG/PWjGYctTDHfnGcj12K5Yy6Fu2AwAM7AJTg72eUNjTx1uFyr0a49nt8u5OF
CcosWYRrcmXpDhRXMrEY5g/TbSDN6o7GeUbTNHnrBtblpVTJCwoIy9Yn2mr4y0d1NiL/2hHDPg1Z
7r2WLmuSpD5mAZvsVY+koiqxmSAgVT4pRGv3daEftViobHbmHgGyV9uR2KoTFsG3OIOxXRclV1GH
zZ6NzlvczI9honaz7Hl5k22J7P+AYzFbJwDdFnf/qQjo0ttqvg2mzsGrz9+OQuOL8OBhBwDhfnEi
/2GFQUyPIhT9YABG/8MzT8uv6VzsxId5RLJEOaFZ2UAu+RgcncO/X7QP+1V3uWYe0aVcLZpg3kdX
iLCnDHfVVOMDG+7dPjuC0/rFgvn+JH1YMfG62q67/Hdkv++Zf3jKs7QraFua9aGJhnbXZ9peu/H8
uqz0zHanvUSHWNjuITLs6zGO0m1Ql0dDx5/7PP8a+kO9YpclkMfkzmHIeYmnEatTO1VXlpW8zf7o
bIOYlO/S8eclWRAPJriAyzLzt0D4P4VQ6FZ+j3TInUC7l1iEVygP5bqDnL6D0paunKiz90pjcTTt
7M2ruQW7rLgadEHgCbCe0M8pUC2omZ7VkiAH6WUw5X1T2+mW6IDf0yn+n7YU9x+eWK4FGn2TdZhZ
kf33B6m2AcMhmK0PVslGYWBvvM4kGDEmzHznlDOQUW5tyim8JgS0JWdVkItmVTdEWD+GhIdvDb9W
uzGex5XE9rPBA/Y05q2zCRGKAaPyr2PsyWu6btcplvGNJ1iJWhq9myCfHk17fEVPusqC7AFbBFUV
bLy1QGPJDAIOJaepheS5h8m6j9rxPvF8QKHQ2Fduy8LHaGlcRYabbxBjkMXizY9RK4ZftB//4SHh
nbH8x0Klbn/s4Y1JF5RyHNAqYWejxMHTMfJxXFOt4jb5xRWxfmoZ8pwQyOSwrIH8WFArf78knetM
WKpUfRB2XyMIJokhjPMj7CCM8FwfRibQHCc2SIPNMkWa61OWlJjnKABVE/urpo5a6IVDt418wkKz
spc4QcKvfWFdGnDByghefRpR7cPtczZOizYon5EvTKcqWF7G3GaJU7zE41KljjbEKvOqUzUjlsZe
U65uB8QnO8klfd9ekm7vEC3HD0aiOBLBzW+047BrYyVX5SzTCx3SZVo2QTFt4s0owZfUajxnko1k
WCRqPXds9bx5PAua4HRsGUo6w9kurNvOyI6OQ7VmkbqOdWXaLP9goElCXrvckK0adhYBQdvlMeq1
dw1l9+wTt422qjB4nlpjXXZUS2acX+kO6U/Q8tPC8J663OMRk3F3GXn6VUi5GRUnGF71VUZgML0e
SnFMWE95OtyPtA3XTuMdIMjAzcyPxOZ16DF4gKUsj2yK90TykU2L7gZJ0/zoj/KqtLwvaT/Wx8Ly
rpkHbRxbTOtlY0RUIPr7TjSnkMq+lO4TkXq/eh+/Q5M/rIfUOh6aXo8uIXKZv99LUOHzDrt3deiD
6ZWAg/ve5L03sM2KPR7rpf5632o3MrJ2MqLSe3/m61TuprEfEUTya13lbApZ59sIaWY4CCfYlDKB
W2CHNel/ajqUFpjNISsgPSZutu3qMnkFGRNdtQK/7pzwXpQzcoCaz86cybm2DdaYXE6Pg0O5ZQqH
OFgzU2udSGZdIZV1wsaQ92EKZRBKG2V2kKuzhEiyEjYtP8JOCCsor+C03bse1A3sBHqbMTDbdON8
qtIRpEwVEgmC1tJrple/B1gpMLMG7A4IPfGvB14ibDLVGY7u7VLNy+DP9+t/O2y/6rA5vE9+KA82
L/LlDyPQ9Uv1/f/87+vv4/86vABzQfv9/cfmu/37b/7ZYjN/A1v1P62yP9tr9m8eAyEkYLS5KF9M
luw/G2zeb87SqI8irEC80Mj3+dMgRE8evjg/ziRu4ZX/Zwahn8oZihhiZUNenXwKzEJ/f7Rc3IdJ
FzLshQqdrh0S0VY0cB5/OCn/sAP86fW8HIQdIEYovidCi78fRALtbKMIRYwqiEXTQT9v0mAI1m3h
yu2/H+qnDRKHcjkttNPxTnnOh0M1FZ78PHHmgwYXx0sjK0627cAeaAgqL5NMEjsqDNYtz0UxMjW/
OPxPp5PZGMIKKlHL4qKRUP+3/Zldzkh9fKiaDGrPdhV8DrP+F7uTn9/jHILoXqKfuG72xw2uEMak
IM10C3zqrD3nsY/QuCqbhHU0T9ylfzWM/+HKOYsd7sPuHdERKtLFbcysxlxEjD/Uok6CzR+NVA/q
lvltArqS4KbIqKjz4ooWo/uJgUqHBifppLkiryWvyEmKcOZDHwE00jcxnBg7saJVimPpQo1BhAqu
GaJujfoWwHHfR+Ru2J3VAiZDNCTyCP11Xjlf7ZwsiqGXb7UbojoS0rQfp56ywJgicmYKRsrXaacI
I0pZMZU56Uei0sRlxhSHCG87ECkesKg6+xAPPiPgatCoCucuTlDyehIJiY+ffzW4JHqoRCbXCiE8
Q5kIzixzWVRQXofTYAacGiZXKgc964DNdoPyvsncV38O76QA+DW6IVlIpv6SAJjhELmPLpO/iVYZ
ymA7d3t4FBSEtbXx+nz8LlLAxPS1btrJN2gONmLr2og5mbP411o7BZl/fny0E+cxwKVzzFOiT7o+
IDhpGL47vhGddd1nm8nKc5Iqu+QsiflYK5KtQHkSStosfa0xHlBTlfE2N3V6VfdLih9MVDxn48lL
TL/YjuTBToiSpyS6kGGusOg2QXTuAvboKQ61NSAnwBxmnpunurViC0moEP4ntw6Mz2kxiBtER/yd
UGv73FjFcAJ5rg70ZhDPgPyuuKpeeiLJkGR6RPGI/XDoVCTBoAzr8tuuoeGaQ5zbwpOxd0NWmo+Y
5sPNNHR6baSZrZ5VZnb0x8yJqm8OkjObo3kLu8ZaxeCXNmnnExRCEzQihETEl8gvxV071+KWIJzL
OJqc524O5dlVTnHojNS6srTjH6qaewFjSbZTstb7unKeU+RKE21Mlexyuu8H9nbRnekn+R6Zrria
E6O5VTAt7F5NV4luWmgaKP13YkRi3PhekqwyH1u5BahhLyJXnZB8o9qaU/82C/pdHCOgWMXAu6Hb
J18QdqYX/NpnPRAmXMXdRrfjHWryTzlaLTKwSEBzK3S7ssc5kaUYf4kCHO+MeLT2tpOZTNpa0m4r
Yju9tu9OhGsB4MI20txUE+8N7mjbJzwqTsw7QHbTS2/AJy55aC6HJCd4LfHtvaOpbHyijimLK0Tz
RdwFm87sOFpCMizPi2E4a2KD4l0MAeeojTB+DimjaOEl0T6J4/Gk8zwn7U2Nax8OxL4fwLZWRQWx
3IU06sZKr1GCRyvHL8fjbKfWpYYvsItzP0Jx0+TrqkCh6AfpixM7nyNrpjkvpXmfEXl8sAlkDriu
WPiTB1AVLhU0Z9rJYKe4jSIVqBAI8gwa5qjBNl1oLdKU/Mrou/Yu7+JyU3fzN/Kl+nCVmsW0CuNk
uIiNRG3xR9zpSe3YOiaH3FAEUrE5288oaNYJTpVPwjKCiuVpNDYtJS7tkcZ56QekeA1Jy9te77o2
cc6e1wJxB41VX9TB0IOCb50X1u3wAg879GwrBc06pAjsU8UV8tx2vo7LQpLCE2MebAjqumRBmi8s
TcxEa3vPohn7Fe7TJaIpbtZlG9ub3kwvkUHuU14Aq2ow2TMliyCyrKz6ul8IpYP9aUHzAdS36nUS
iqMrQmMzzwY5d4URXiVx8Z1Jd842pd8GCsKjMpEYI4Yeblq3r6IVKI1ww5Lg32RTri8jH/WmX9nk
K4RZsWnGeXxibuWsFifcAlDPobuUPg/QioiR/C3KjfKzNXbmGYSwe+fMub9xShKRrLIi0R00pbMP
iDza+jX3l6V9/a2qJvr1VNqc5poktCB/9FKP9maUNeW6E6VCE4sdKndZPcqwK/dqDtxLdM5jR6dp
Hm6qPjQOFpUNOMfgNbCchIxCUBibLvbyi5A4jiWYzdrXXlZtkcjTgBqm7GAXuOosP0oPCnntqdGK
QHbpeTd+ZhWH1EgSzEbbKsGpWE4pp39I9SeLlQvBeBQSOD2VZwcjzZpRKAQMQxb2g9v5W3+sqs/Y
c90vmsCwax8/0Oe+djZNkY0MKVshrpXVyl1RESpF5kt+YLQmEMZxk/HyfKvxhuCPECjp4ald8H4c
L4YcTnzUaWZ5J2lVk41HrOzV73XFf4v8XxT5jgeF7oeq6Kci/zEjgqj+ewjRH7/0Z33v/WYvRn7m
4PQHbWrAv+I9Q+c3P8DIT+KB56FFW/KJ/qjxHfAAHsbCRUzj+zYKnb9qfAdELYAQmkt+ENrviNr/
YJDOTf6xiOPwSLf4k3wKCv2lbP2hiAsHUFjNlFiHMJxqkGtDE67FgmGb66kjSs7BqxB/mYhuQOK/
YNtM1RJnu6DcoNuoa6ch/TISgN68ILbiLZaD8BYTV3tCD12emxrAG1Fz4UUXy3MMISxcT6p7MbFP
CBwJnOBPvTDqR1uySW2rJaxlsA3xzYtrnr00iS6hvHovtdktHA27916wAPFDEA0gf/qN8b3QqFJ5
I1X6O2E9UZAfs94dr9Mm2Ar6QGGi85OZF22494e4PtPmYFC9SgzF1EAiZdjYaWOcDdejF4d9a9i2
IUTOgAdt1RMGROih7ehrS2jMB0UafimLEotHTzwIp6Wx7QNd6+Qyby21xmeyKIRIDtjG4Th6O6vj
tURe2Ve3mutTMiK09sLZpUnoFk8ip/3lWbG7MUA+QEN1xkfbzqd7WLIWHVZiP/fsTdpb+N5msH8P
PEdbZDxLlNQEV2r9KTX7dIMBriTkch664LHts0Hic9Rgf2Yxo/rUeQzKKY6W6QBrr7RvuswBkmTg
pDy/R+Io1Eh0dcuxfXYTpOH+IrVlMV/OcmFxLqBtWueogDyEJHiEbwKVDE1+uyhYURSbw0oszNEe
nIVaB7KHcOq0NYBUZMTgYqDc4/A3REcVMdaE4liCcAUETPxjaeVc1xjfpL+iA8fPTWnF72BkLKgv
F9akHc3wDjxZAed1Q6CKnsIrIAeXur9ME3gz7yjhsCkgUdHsih4tZQBMEyFbCW5N9OW25fE1qkUh
PVKOzHstI3iaC5GxhZbf7128LOwidD+fonri+FNlIR5LLARmuTvzhd71x3YnABbJYoayiWKfDzBa
HZilIKGltq6GGGM4qzzzrHgoSLuchJNvQqgu7iYMGt++joeF7NlLtCYXsh3AtyRNLr/B5yKwh4QH
8vDw2mSccV5w+zLPQco0Bu/EYUXIAv+HG9b8ee0vXz6c6VGv4OBwBgXuh2w1Q0+/eGePap1yWeZe
ts9+ooy1a8BJRDhqm7fgKQgmXI7ok6ehd4MBzhUQ2wI0GGzObz7CQR5FAfXLcT0Aqu5oDzMqVMt9
MacFq+lS5J58U7TPnW3hTexwYx8S6PPu3TsZtUCl2lzAv6IPGfsKsmxnIzpYJU7J15oq9O9AvPzP
rswn4/H9U4Zo15JDORH9t2b3zIf1sPoRW2071jXAh5q2WQGxgJb4yHUu6P7OD5LZcYGAZbmkjGKX
c5JPZn8tp6g5AdohcEo0/Hs0LYSg3zG+RgMdq2gW6i4zfSS0Y8kKFaBWPbiVaU27BWb2Ns8L2jf3
jeWeAqbfrBAQhdW+wT/YnAKr0mqdtoUG2VNglJCRPR96xif35sKXHnLIF4zZlUNuisJGX6Y1SvLI
jdpLGap103rhBLnH6IhgsVFYqArb3noSDO18M4hPeTRFj1xMP90svZ57hA4StC0Bns/SVX28C3Jb
PwzcxWQyhdVudix7bQLmhzUo+9fcQLtBmxE4chmV+iH0jWod2IIb2xaj4MtwAi7B1hh8u6poHJK7
PNB0chSls/GiugdUS5+XXgn9psNoRcFrhzfUQbLRhM6WfT2kJrsnWCxJclLL6uX8TogeHgUy4Utf
IU3ngNV4M1qei2M+sRO4lIyTUBew38ew2V6A6HBoa4ZpumYOnNzVVlvfl0OD+2UoyrxZ4dOwPwGW
IDsYO8Z3N6icY4wg6pAPofWt9IL3aaMOcDvhAQZVmn13Oj2eEUxMF8C7qi2RDfG6yYxPqKDEI5rL
nqK/WGJQIkDEk8UW38Y2dGnpmhyISNc7M6ymbZ2Y83dopjiRsVX1Jzo3wUKYWrzKDDKd56nI+xPi
drzMtGOsCzUjiULC6JFBu7ie43cHNJaL4HIx3IrFHk3nBqf0/O6a1lMHSnqxUpd4qoGckpGMqhbv
YREOvXVZgofr7mbXSS8GM9rLwde7eXCGTY+c/wodQ7MqDBXf1oNgNZlIwMmMVt1bdf1EshybYhn1
c7IfVOZctgWGtE9x6zSPY1qKh3J0bzFAd6D6FsJU0lv3MUrfhzoAGlsqLcObjp7ggWEmxJyEcVdi
j/rkxuF5Zt/4WfUECTbaa8TeG+tm2eBg6jgMQkfbwhkPuqWLo1r7tu9p4fhVm1Kfm6kJsJkkiimm
GXTXp+RCaEBB2zIX2CtzR+DlH4jo3ZajWZN8Gqfjl7jVFfQJV3n5zqyUqg5TV1L3GxhvAMyTJB5q
U57tugifMzsye16FpMiq3FUQi432YvAd7mrs+F80r/cThnF1LW3zyyjC7go/+iQhj+rWX+MpkZc9
u8PN4Eb2w8TI7TTp3LorLF++DeTAfpmipOletDTL4S7zRQzZjxzhi6Qs6jV7wCd7muO7FKvSpmBS
taIU1JeDhMqC7wk6jY/3qHeMG3of7A8xQWMiDqrvzN30ZTdn+Tb2JvsO3ufwHGY+Hu+K5kDURt6N
VmMSrIqaMFjCjXEQBkZcXAEpsDHvKdO4c4vGg9uixi2nK6Bn5etj21f1l0xJd40c4lOsWvNYmOJR
8krcQsv0Nn1uPlvEKudj3l8ak+c+jSNeap65SaytuLe2sZGmpz5xkxsnbNSVCsQhVMxLi8BmbGxa
jCeDptXu5ZhKl2+IU8dOXacEaWErycvPgGPPrWJm6WU1hohhSutznLtkaZd+xZQDJz0kkAL9Rllu
LOTRrIUt8UXaB2jjRPG8Sdg3IXfgFb6LGP4A1bVb5y5MXP82jIR8aISreNETOcb3SeW6mDWEUzlc
kSJEQKVKPvm0iE61MDIwnYurrZ68XSSr6iHLG4bhOeXHDo9thgCqzJH3mdpYKQkraTX1aXqLxA34
r2NOZ1OI4TT1jvnZEPziQP7aFSsQ7mtN2OBGVtGdI81h39Yq5V9ttz05+EbuU68qh/VU9+NWNXWW
rtKxsY7KzdVdlpEiJmL/ImTaeNkUwHpg8DPfxL39mKr0iQFPTIyZFVJQ0Av6NLRRtwp6LXnj9s7R
byt90GYCFB3pzw4CO9cB7/0ImbtCmLIOA4VWZipSjyehksW61XQtUYnydiTlEbINAZz7lh7lYxvx
xYdWiwfSsoJdr7s43/I6JFqJ7IcNbduC/gg7ey0sgHtkidOMJRB8npL+hKLRdcicmNRJC7fZjbZN
yCa/o6+Citjy9QJc+JZ3yn8jP29Eb+l72DAjWb7iJusOkYjibbmUVm3Vs+MdJrRrhI7T31gappnR
EXxeD9k6VKG6GlvL3sQwdNf0AgeyzQP7BAJvuJ7x0DmfeL+hjCHlkhSqKtLVbS4z8sQKr7lHkZj4
92UEEHztGZFYMealLKhH92uBlCvZRX5d8wCZ1IIFdniCKPRDMpT6kr13v51UEel13ofxXU8ZcEXa
ccvKOznJU1ABjkC8RC8jdqPnRFnN/RwjE1hVSbrrCjVder3nXXd1SgwyOANjoxpPHR0CCE8aVOY+
rDN9a3myP6djdezG7tSGs950RK7RyGj6VyBd5n6QnThauMb2IgkfKdTGXdCLzRAI9y5Hvk8PCZoS
AduIo8ojoC7kn1k0z9OCF25zfLs1WT6V7c/3yjGBQhRVSSMussth1QKPXzm14oQ48XxZKGFUr9Og
+1sjmuYbI2Wgu03azFNfQ9meWzXVRbCiq+vG9r4yWNwuYo2WCC7BfWOVn4Ej6PSEfz+IL53afJFj
1F5pj0IOoWunLvCxxotGcaJLXORpcB8xyDU/ZxC8kUGvBLLK24b25c7DMyBQDXnt+Hle0N+uI8Ik
uEWq1N3y9ruQv2PCf9jJ/8N84+MwhRmKFzooIpCxM2f7OP4iT14Bf6KuDYRwL0aHnaiXpfZ5xgr+
LRLWr8B13sdRGFAAOAXIhhyEKpQKH+ZTBEtOKOz65lBXIrqUKaV7z8L8UhDcmW7QrRNJhcLlGpmc
QpkugABP694y0uoq98jh3b3zNP2udsVNJQYLmpFPMoCwrehxSCH3D2SqLllzdUzZVvn9NzMxnYgN
vSvnB9tfUls6DUI4UwRPSHBUL4hnR/nQk4bTo+myrJEAP585/Bfaqi1RtqFmw5bEHnEQDpmFq4IV
41wFDgEBJVZybpn6DcBD/eBECRW9JJMLhpRtts8mMQiarqUOjGXtNNlgWUZ8N0PT6ndRzsZhHyaE
tEz8oLhxmxbGvkgtRuC9FRINsqTavMcP/PtFX7odP8oJIszroBAxFyxDwuCjkLGgQo793myA2C77
ZWDm7A2AzbBd+/cDLcPTnw5EJAhlAK4/uu0f2i6CHVyH1fRQpkQv0JyoUBDUHdeHZ28JalhCgRI4
s/5q5i37/J8ePQTBiPeRjAfGrx9nkS1WHWy7ugE029pnf0SlkoE0pX4sxaHRBkf1ZcAmwICg9it8
s/Uz3AQnGYPDiMEj8N2P333MPbhMsWgOvdXy10n5IJwlKDpiX3Is5BvXWvz3gzuhx08WCioQPcXG
r04CojFdbZ3fz8Z/25u/aG8iE3bRXv019P2pvXkFKpep8P/wTf/4jT96m77/G3Aaxr+O7fmApyOe
pj/1C9ZvkEVpbSLxCn73CP4pXwhobSLFDBlS29z5aBT+ki84+BCDABUx+VrcIQgs/oPW5sfldNFg
IrVYfIsO44ilkftjY3NCX+vIyZhJsdySPONNV2F+88PZ+IdXxM+HQLhB7xbtHB/Zsz4cIh4JVUpo
Tx3IvVsVMxO1CeGtzyn965z/fxxl+RQ/dGhFTFqUly6QyfpLb3xp9Hf5KzTrr77IB21CkDVuzdgd
FcZ8F5h3EwXf/PXfvwWZJB/fqCSrQUymHLO5M5D+fThdPWYsXIX0WTyjFov9yKQUNEGSBAtC04uL
8t4xq/hollBHHYgtmOAdvSXozNpPehj3GTOSRzul2bHO5j7fCBnc2R45wJt00ONlRANgx8JibhyJ
1Nwa4vghM22VrgKiIs9TESJsBHB1QlUZrMOm/ULYxQbKVL8lO204AMRde+gzwfFAgEZDEKRXlHhM
fjvFRpaY7JMvVH6RmmVwMsPZfzaqAFVA6k3pldkZ/qlMFvmXCcQgNTzms0ml9KpYyGKzKtSliqr5
U4aYbpO2KRrCoKOqq4JjnJFVG9IM2vQ4LPegoC9dzGyfMHy4d2OsrL2hgnLbOCK/oEdFJ0xZ7q4v
QnYDurWuQrPAUu+4eoWOe7h3AskfKUJ5GVBdbRv4ChPRX711xaCZ5yGPknXSqPQuzofxld3QdDdA
sOjXfqwDZmA5x8vm74vB9CltlUB8Clzuk4+11dmMs/VdiAW14vWufDMWJ8ta56V8jGxeWjvNJuRu
GEz+0HKCGXJcNRNApVUlKzRwk+dvqpbNdunHDiqcJfwyhl3Yrvl8iBs8iD2qzI3rPHG/y95wiRmT
6ls+60/ubH+P6sh71rbHBEIZ2ZMsdH5hgh/CJ5d2TPJG9ztuWIGghADHQ96xZcyBhuKnA430yGaZ
/o3mc+S07Y4VZc1jZkyQGHUXnKpQpVfLBGLreMICpjimd+SP5hcJhJNNJFrBxiY097T8cYR5vp+s
I2JxkThMJpNT2HlHb3Ltw2yh2oTEuowdc7kfq7AA+ZYPzKhn9YBHkB8WUc+NEWbeXZlMzeIpLo4h
0OSVazQKXn/k3oQRpxPcGg2FSrT2xmbtvKaGzvOL3ParHU5FUm51R4DfWonYusfnltxNSWY+5DV9
XShywLvYc4NvTBJzj4Q0/hoHngPYyDbia3uMmngN6ClQK9ei7M/j2L2ZAOBuCLL313pO3OPUiu6y
M+hAWpBvLnzydG9jqPl7CDPOLW3Q5HJ0vUdkHPMdGe39uNbeYB4U2gv7ohNEziilS42mNo2/Sq3K
FXP0Rq4cQxl7nGbhG0Ez4ZuRxHLdG/14EoEVfU3RGm1hIgDeAt1jbo1eRivCHpbzEZuFvyFo4htt
e85kP+CtgnGJ5qG3pkNF0XFZJol7NvGGb+MptAYO5ll7vBRLv8odn0I7Hr7UsZfemRWsIkATpb9x
lUYYHmSDs6rwDr1aRS+PJMxW14qI2BfhOPVVrZLoRluzcy4j5rjMpUMD2pLlncYlXQ0bEfSZVoS3
lK/1y5R6452YiCjUtCaudd/hK9OQTPou8k4FMax7q/NINZ+k/9BODmCqeZoP3WiEA6Nje9HNW8vi
VdqxvBNMgMALEdfCjtP3vQ3Qt2Y3xKP55mY+chrYjulDJ4b8mwfT6GANLEKFUfV7bg3Mgwjwdu3U
9nvZkIy96Vt6FrxV3C2D/u5UjrS+lqEDZnK7IpaaTS9/04tTn9jTIF4DUZmPfNqEUUozHydIbCcv
txcHAEzpNRBqk2jhKo8uQiqGXYNmm44U2iGvj5odo72G1kpiUMIXGUZMn63hmmCTeUeVILfmJMSF
ITC3gH2B8RSnsYENQbEhsc0yQskhOQ+6mWkA4T2/pUrtvo6dlCxjQwFkwg33KbzZtWQV+JKx4SWZ
OQgO0s6H74FZzzv4s96JPk+9H5uM3OrQyNuXnv3QVxnU8PzKKIvfevS2iMj0eIM/HnPY8uN27XsP
VeqKi0ljyYfSEtDTnnN90wOjxRNRNNOWe3jm7JI95loJURLvh8xmNIx4JSAIsZEkBMEppfm1gCjy
OdCy3wxYl8TKFY6xpRE0XQGYytc2NLJ7t9bxc+6mzeOQVdVeRqreE2Yfb7MZhlQOlAZWkhmtTa1Q
ozfqBUGovAgDHxt9onIPNX0B3wgmE4unGK4jaXL66tQztsKKMoT0eriyGJFFq8lq9IGIkIkpXQuw
TdgOydJmCNyApDRd0OHzpdpAPJkPkjwMQQMIxEhEB+fB0r35JPthvsvcnkvXViE7phYhSjAuKMe5
VRw2K0DA6BluiiXUsG6C7v+ydyY9ciNptv0vvWeBpHFc9MZHusc8S9oQEZKSs3Eyjr++D9WFepKH
IwLq9QOqEqjKTNFJGm34vnvP1R6rhCMH/D1evSdm47J0RXPoqNj88A3+aWr/zkPROPZFaGDoipy2
3Zg1VD++fs3bsxttDqLSsufBT/y9lLXz4NeOtrWtBt6xUnIfZT6aumWxQwFJDykF/TU4rrYVRu+j
UcRpTQ1rvBXNZL0aRZ1vZcUAd8LFL8yIXnNCV1vyyOVPArS7g9nq7WObOfMzAym6JVIowh/S+Q9y
obziC/b3SVPJvdcI54tiQ4qXlqi9yxwaI2d0ArT3ZqiNt4rWIWdcvf/Zy1B7KtwqXOOtTY0NAVP/
fk+ZGsN/Jp0fO1pi2KHDMa6pgGiPiHSYZKAhH9PcXPCOY/JVdq13B7iBw7/e2S+im6yXvtGsF4T/
0zUrlbOL61jbTCBCNxp93sANIdqiWGvuy5h4E7OhS6JlNLh/PXUS4eINLCoPvhkZiZKilg+f74Io
VgPzXVyuZTcDimMg7ugA6BduTeCY9FN1KCYlthVYt/XY6BYfsetPx86c8pvQo5ttEAGT0ZZgLBPU
NN9RYffYV3hkcHvJeI2LP9xSvQaJa6kefSV1ohsdBtTBmUbnix+G/Z6uqWXDvGMx1AGtPQ9zDYSp
BTxu1GA4ogEzPmrALGYKNKhSaslbk03jNZPCdACjJW9cOKUbWK0UjRda6LMOG8NeyXlIt3OHFd41
AFfnPp7ajsiyG5HF2q4TZna0usK+SAcSRgx30Ai2q0ZyzVuWbhea3N6tS02sxrlws41pwMFfITaj
4DLm/cFvIqxDodXSt1EA79bSleVjV9Jr6phw2ANJt71AaauIuQYy1nSwTSNgP1fTYFTHOnSGHXnG
GgzsTGqPra6D/PMKenNgQ+jCo9hb6xHGy5Wyq5SWb4Lvwesx19VkAe8VZ/pnvWM4FRVoaeEnxpse
gZu2irqlszvobxN2nW5FVJDAMN+Gx7jlw0xAxRzncZjvGiqsR2ewpq2HafjgTWZfrbA1Y1ApfKcf
VzQVmOlkK2ZEkSPfvCbIKFiH/I9Hqhyorvww7i87paXrkH/0FtESVcByrkNKAKm1T3Qxk8MYEqNI
Q3a5oxs3xtk2+3YMrDYx23WXFA8mxalt6aWSqPlY2yu7VA0gvclEhzF5dPJk/SB6MZFknGgXtOBv
u4rWWGnV8RJc+9OrlYuThhZZlxurPJ2oSxI6tKEMw8xpR22z87xm2JZwD/chSbsryb6ExpfddDhs
dHfLDjE+VrNdrFU83YK1LtdZ6xTfsVx8b2daNWYrduYIl5l9W32AMm6uiDB4HMqYFj35PQGz1Z4H
0a9hwchNFBbNzs+8L8iVm7VKF1kliIBw4xEiucoEZn/dU9pB2vRFcrfifiUeeXZVyF+YseXVWIVX
lYyjddZHhBUleZmsStF3+3lO429R19tBNhqgoYmV7bfQVsuHCpwQveRIr0FLmvFFnDrVrZRZ9YV8
IVoi4KkpPFbd94qu1YNrNNa4yT1op10/zUcz8bO9lcddoMWZPYJ+ra1by2vmW3ClzQM082zbF51L
HDvQyY0zO852RKa5DqHM7lF/pzvoLxzJ9Tw5RqkxEeem6jcfcuaFQWU+mLPc9pvNQHrbUO28bsyy
i1a+sb03vo6O9K4Mv1P6ujHt8q6vUySPlEaH23CeyoOaYn+fanG7o8vOp0gbBOwZ0lOaRA1vcTOG
9psVWzUEuHiebixDpXfSJpm+IyLuq9Owv1qNRFxfT/hvvmZ57B6BDcoXONBIV2vZiWd9WSEdA0O9
HnsxAGjZXcSJZ13FRUsipcLADOx9OOZ21F8M2pR9Vxbhz6vY4OWWnQpve7cqfhStq697B0lF26al
ySdSuUcD6+Zlo2IbtQcH7NXUS4uzbmt12wnY/5OQbrHNQtught738XWpTT8zOm9fzNIlycGfPfy8
pBrYEEPWaV9MmCzjmaUwLuJu1WkjPMSpYSZL8zRIK/DdFfBhXi+r7XHiVEGMggAjboCPbqt50ybF
o5YnX0apMD4xy68o3EDw8iHyZ0b1grwF5xTKIfDallt3G5udMWRlp3gkhbC8VHNuUqkO2Upto4Jg
U7G2qHV2kHaRztLOtSg7/5xU3pEu3tgHA2XPs9JqueLc6e05xSAY0JLwKReaumRRzG/ZKqavsGXL
p7SGtVl1JIbvK82ejBXthCTbk4oa2isiJSh1a0reUXQfJMklyfgtaxwTFjqy7GNvdj+jwcPeSnkH
1bEnLwQ72+8S9hI9arfdOFp2PZc9yg86G/leZfT6B17VJfEPA7jIulLXlHej65TN0Cq1lvYhZeX6
qomccN02qXnP9/9DSSIDqbATH9q5cA5FqOYjuZTdbaZTZLCiPMZh3SIUmVwDeUVBc4lW/ZsAcmGl
7fAN+dvD3JmttXOdGPS1ROSdkoOyVxX6az61/AHTCeEnMa2le1vP22JNDXvn0BtGM9B3yIpBrWhe
ae3j2HEvIZdOTC5N5x5igvKCNDWjN3tCmC+ZCVFeadEO0Zz7yFGH9STyi29h4eqbKvJfENwOFzoN
uD1/irmpx1o9WIkF69hrbnoALG/RHPa7Phu8hOc2pVe+Pw/7voEzAsLZ29dROjbUV3goInRf3D62
HpO+bHZph47YxE1HzDx7qil2/J2t2XslYvOWM8gzE3J2M1azc6wR9q/UQB+9QrrzShr6TMb04AWk
N6TXCycEgjjidrQu7G7H1q5BQg/ynkgw+DOmdgdXXuFqmIq7MNGcW7fWo42TIs8y4l78Y0SSWPt0
AHrdJdExlHF3I+0xvsRuaT9YVerLaE2zX+u+plJbhdDl9wXT7bavRLWB96jfEfbhBOjpUPpgBd1P
vcgfFDMuiEkJkc/v9T365ceowxQ/urpzFBFEctQ335DKuUEaIYkZ2AgemUi1oBB+f8lWzoVyU0TX
bVRn7H9L+U+nUlDUuareRJ3SLfIUHMFVVMfZW/nLmWHgIb7wSEnZUC0h9ChqzcfO1MZpTYC07V8n
eROZ61LW9bgSDaqkXS3HmaNZ3PjX0EZyAGPEapAr4u/jpI02FSWsR8dsf46j6jAVsVVpatEc9Xn4
7tqcGuzchKJr2xyS6n7CSJ2lBwIxDYiPRqChbjzy/dv0S53nAvoP5nUU9uwK8w3lju+tmXSbUp/C
NRSZW3MaoFmOzqvLEWRM50tyu+/YQxF841Im0jrP+G75+XBhEYS8dWpBISWTzQ2UsaAn++Gf2BH2
ra1r5l07+v/Uo6U9R3x6T+Yv+4/dlvUiXR0X1CIWKU3a5R5QRbc1kxrXgVpiJIipvP64EPq+CooS
hS4TlnTfeM/pQOxgyl7zmoC2e73qNYpxSVUyJus95/Hikzisd5Vdb7kaXUzdcyhJnaZ8uaM9sk9C
ujGVpIboLX+hwTpu86jKNx/f2LlLGaaA52LjQmPq+7NOrbcOUcWjwY3FXvQ4gsZZgT82rnT1KV/l
vfNsAbmgu7UsUJjvgKMGUtQph4scEGDUXWa5ygKngTsUMnhXNXzmfdkzuP7+/kwD4Rx1ONt8Bw61
yZ41tTJpA7LmAcRa/MVpKNlxJrVWH1/qnVWRt8YHTQvDBaH2rvecMfnPVaU1QTHFOBQhDqZMbl56
yEwqmjnlj9tqMqgg5nN81YGR/+T6SyX+9+4kSnXfFIL+jYP/1NRPKvVTZFU4YsCReoVGAV5yg0CD
nz6+ydMW6HIRMKwYCJGd02w96XePBssFuskmUIrSrTvE7CIiV4TXuanPwTyZ46rv/HFb4hXcfXzp
c+OHpqtt6j7Nm3dZpb5NEzEyRbMUSaZtJWzkwulSCHY1Pcc9ErEDmwj62n582XOfvrCWfFberOn8
0uL/1skRLRkTpGUiKahTqFlF/0RK/RxEDqMW3fr/ZcAiYKDZamHiBXn75wcZNcTJo1LmcqRiPtZm
TUg3yT91iJDk4xszFmTD6YChj4xti+YeKoUTpAMKk3+/S9i/w/f219icwu7HqBibWpsbV5SU9b3j
zforETEUk8Bb/R8G7WIldh1LQKs6bStnrlDzEOlYktzIurO7kmp+xBT78a2em+V4hUv7SqfxeQol
tcbQ6iyMwv87C/RpSCvCn0YsDmn1yYRz7iu0aJMvACBBi3H5Kb8Nl2wkT3ciMyoYhhpfz1B+c7zy
28e389k1liH72zUSW5mE3jBGDFNdzU6zx6969/Elzg4Oxp/By2F4uO8Gh596Q2MqEn3Zu15FnW4e
TXwh67kfki+xxgxTy16/iUjY2VRkYBy8UHw2o73/9GBIouchlhFmJQP1z/tE/dkJrfTrIMJ8AHdf
OevByOrLXEvrQ1b5cvPxTb9/rlwPJz7RmvYiczj59uol02WqRI2ddGSD4kx3bmy4n2wl3o9FQQ/d
JsMYt/d79rIfGQrdcV4HiQIx0laQJMqqv3RTehkf386ZK3ETC5sa8gBApZNh4rdJMk8TGk6mNsSP
WnshJvexatLnj69z5jWBDzN14FrL7shaJu7fhiOKxkz4jVviTta3Tf6Kt3OdIrBN6vATkpL5fo0l
SfW3S51sV6hROWHhcKmOPIaNJS0MIoML6HD0+25b93J+QhVb7G36H0TNWVT39aYOv8Ji1oB9mASS
0f3dmy1lNJzjFMALooyPNiE8RyVGjXQzcijDnHMgkECB55ZuEecqBbZRperooiu8HsqOCjZRTBA4
qTiuBgf36seP1DqV2/xawenrYSZDQY6u6c9nCvNNEz5em2BuY/XiF1K/NnrvfnKc5LUgDvPYLUlX
TR5+bcaMAPhsomYyOgfHAaSK3nht1Gi9zO6pCDkYKSdey7K4J6MKRh+FJSBXNckPeD/xFbmrsEkF
CdED1pumN92jhn12PVqlBaFlxiihPJP8rCzdUMJzL6E82LxgP1yPzNcbPxqgp0TjxmL18Xlapsa5
EX7SmxsO8pNF68xYMwFCoOBgzWLLfzLWQhwk7D4mnkuqtZe9gSOItz4GUdrgPRhxYwUfv4n3Gx4M
UC7IDvSUCOtONzx1CaZ/II8p8D2c2dRbi20dNerSEZXaY5pWlzGl10cr8T9jLp35fNnN6YuV0MM1
ePr5wvDptbhzJI7WafrSAwX9VtPvebQNJ/351zeJwIPZiFoH/z3dOtIX5bw5AXcCM0ZXpDdo4tEJ
ajdaKpsDjvzEW7c02FGkYnz5+2mKfZVAQWhzMkBn8udQdyEtUXaScAhhpO7rQT5GY4TUI52av94G
WMskhUxuOV5BE/zzStSAMDcgHg+Icn6ZQLNuTG/s+IqE+OthynYDwRTCKE4f+inUo2rLEjJil6Mr
IGlrdii8ivQGc6Gzo/D04+O3936g4NzkxkwDkR1yjpNlK0rySlokbgXIakQAIhWjyYAXbt3mIms/
eYbvP0AuxtaGrQHWU/MUO1ajDYmdruDONOsxFtoLOIYf6Sgeo8H5ZA+yfMt/7k+5FMdSh1tjzj/V
1hJrk0ygjLOAWLWtoFbqYzlfuXmPf072R8qUn+1Gz18RVwIytuWjO11eCPXwyuWKtdEfM796LSfj
UTSkRXbEvKzizrz8+1fHxlv82nVwxZMRaRNa7KjQzQKt645T3geWld3gMPjkMu83NvjpAW5b8GDY
fZwWFHpPhxnGHx30molr1pXWoRpZET++mfdTJVcxFswRFCOHfeOfn9eIH0qmKXb7RlDRotKzztPu
H1c6gBsUDXVvXgvkoR9f1Hy/UnJVJg6c0ADFiG3/86phMSufY18W+PZEFZzActa6iqQXqBTadpY0
sdvJz82VVpKeh5vWr2h7Yc1VYx0dcvrIO+LBUIjb9b3fZRlOGKJCf20L6tK0L5DFOU++OThBpFr7
k19/9sV4SIppBi5o9uXv/7Z1QpIQ53Q28oDqtNymk5/CfaTO+fEzOjdBYFVfSkoY237Z2X+/SmFh
4pBRmQdSufmqLPtAz4xHz1Wf7VrOfLA2RFlUlY5DcN7Jq7AJz4NgLJmIxkogZAnjw+jo4+7juzk3
A6HupwwHLYlix7tnppsj7tgM8RDZoL3LMjXandoS7/nWp9bf76I5MyITZclYoFqnJ1RPJQ5wcD7R
KQt/LM+uSZy7oglfPr6rcx+Px9fuIsk9g4EiOUgaM8ydIE/w4mfEMqyM0P5Bs6XcNZHtfR/yKj1Q
LWw/WarOzXkLyox99S9t98nqQelUjwVhNHDdzRsltdeZJIgqfa7S+YHp+pOrnRvwHHvIJSAGwHtX
JCNJFQlp1WYBIZbZnnx7924w008Dbs6NEUYH8Fhr4fGeHvj9zgQAQsl9Mb/pz0mslzsNxfEqTEWf
05tzB7A8HpitUvU3NZ6Yazt3BYRdNJ3zVOHmitJqY9QkSOeDhx6jI2rtk5XUOPvkgTssX6aw2f/8
+fE3YavbGM9ZbUaLNoGqXw3ll2tUZe0hcb2XbqQ64VYxTQwpkuds6NsDke3fYhQds1OpYzUU1oEq
kr9yJq1a+TH38fGoPPMc6WmzBQU2QXHxdEHMXX4D3J4yGOT8o5oNtdMrxJRhjn5lev34Wmceh/FL
Y2wvhVp23X8+DtOYdN3yFFv70PihU3DYFLb+2k65DFwfziOlcvXJDuPMR2cYdOzY0bBivdti900+
wXEvub3U/hInkbY2Ue3Qx2jmlSAB/qluhnqDGqMP/v5eQcrBZGBnYwAG+fNeLW1xy3jYhjirXdfO
0FCVzu+oxsNtyKLnybOjT0bbuTe5MOwsF26Cz1T25xX5VgbVWjXZGzqQzMmAJyylUHcDPLWAFJ3P
rndmzeEG2UNhj6Jee0qJBzpK0iyUEsB9EZ0Li9RPvS7rjUAR+8mtnb2UjyfGI7uEOv/JglC5VqLw
jZeB4Zfy1s7redW4yrlIOsP4ZPo6N0YFH9TiQ1gq/SdjtEcSJ2cqAzDTu8cuLvGH1/CIeH9JVN95
nVR/fThiAsN0AbzcpH1y+gEaI702s51BYZszGj93uG+6hoRpx/nkQmcmZkrqEBYJaLGwcSwP+bed
SDUPKMBCjoCErrxE47j35vrx40FvC/6Mkw39H9dYxuhv1/C1NEuthSGMoN8g+CSpji0Oy3uzA1MZ
5kCykkiHuDs01aZ10uipHBoXsRC92s5rMop/HWpICWyiJCZ0Cy/B2JK6nQeJUA2ZIVZ8Z/rRuJZT
H34NK13uixZxFqfbaY0MNjzEcFyCWR/HW9to0OqmtO/vZ79AbCUN0hnLom32el+HPgeoMbpJc53d
YZkkINOT5iYe3XhvNO10yG0kmr3AxdfjLA68zH9Myqxd84QB4lEralZkplcB4sRiBWir2oZdbCMW
zobL0hLJekjgRX38eM+NTVZx8gvoHNKnOBmbTt3WoL4Ym8iEX+tRveJGu7GEBuMQso02fJYgeO6z
Y8/NZo/yPQ2hk+vZ8SRrHPEyUDVpLMxjg5kdBiU/2by+L/nB/6RrSOGPGsE72Kg1ZjGcAV8GiMjv
qipp0Ax63+vsiSb0FYKUdWeb36JGfnJkEuevS5WWJ8rh+vRc4VdFXVSDTU2EVJcv8ajjEmos7Q6j
i55v0cxwxqntItyqrK83uUQkqHWSibw2+4ONyt9OB+0g9E7bGcoCsIcwlAFX7el30sH20zfb6Dmo
j0gByYqPNr7CLpn0Lg56I3wAaAYGabbrVaZSC5rzXEXblN9DAmYF980lywj8yr4ah3qHo4v/v5gJ
4m1VunU113yuhf3Zqzj3xjGKkh5FG44Xsjyy377fRG9toIIgx3X1OtEpXE2Dvs8MnO0fj+Rzc9Fv
1zndGPVVX+SE+soAfpVOfI7TrYs43n58kXMLIvwsTqsm/TZMlX/ejF6TMldbDeD/DnrWRHgkh/GX
MovR1LfTJ6azsxejXsmZxcfddnqIcBomI5nzrWgxFAVoNvveqohlQn0kVPLJ4zs3ETiU/VktsOy9
2/zm0yScFBUVRtHmzmzh3Bvh9FLmzU+VoFmInU+epHFuXCw9bw6wSAjc0z7N3FY5z5d9WjrmMS4v
0zh6czMcTGrxm1JocWBVpMTAGBH3iR7GAaSxdh+VibzyIi/b+bAInvC28kURpGvNnzyPsz+PCZEy
EvVb2td/vulhDFsti9nmDHX1E1MzSJn+IRfoSD4eUWev879QXUQb7zYHba9NcYUeL+AkWlHNUa9y
0oZN2TWfLKTntq0UpxBtkI/h858/b0gMPg4OtJeBwjMSt0hcB3nXlPYx9YybvKwfi9z/pFBxbgD/
dsnTDWs6WzB+bL0ItGHcR135k8xQxO3OsSn7T84c4tz45US6pAxAl6aW9OftqcEDqTm6BdOMOX0D
L/PPkJDD1pOYvqZ8G621SgPcxYy8TerFa6AZizITQlLr9+2LRVGFVDSvDToTxwKuNnxGsWoeotkn
tEDm+boIW283uoP37NnMmivIGAimtHbczLAVgrk0/9EHEztL6YFx1b+lZXeNFIcwXLZ8idcDNp5E
AgBqMh8qRNcs9qb9yWg69xT8xalLiYNxe9qAzfMKhCb+hGCu5sOsZmOldOvFruwLaqYvKiHE4+Ph
e+4VL84shDIuxdbTx16lRjTVbIaCpPY1dHEdSdgzp9+NiMKc8IBFk/7xFd9zDD0LxQwxoSafC8fM
kzcdaWRXOl5eBE4x++t46JwHKyYqXorJvojLPH+uTHD5wNwW3xWdBy9W+XPRzWoL6sDfa8OAcv3j
H3XmubPZWCzQJLVwnDg5KPnO5BXKFHmQ+RFcm2ZyrmTMtnFKy/YF7tEcoIt8+/ia79z1Hg9i2d1w
+OHM9O7sCwtvrsKeL7qdQ6SsIrJ2CFLFrg1hKvjER60YKSgn7XzrR028nujJ4LywjM3HP0ScmcMW
XzhyDBAHNNrMP789HWkE0JmkwLecCloji68hEfl8h7Za2hc8GfegUtTIWKxgCucUkQ2toI+aNHF/
O4hB301TqH+JLTbeppr1L2yLodwODCkcU6TcAyfbI8n/OSHGZsrut5az5KIJjdA2TaogdmqX4LXO
3XjRhQkf8CETcrzhs8WENvEhvMRe5x9z3f2qd1P2ycH83P3TAcOD7i4d+tPCEeW2lGASwf3n2fgQ
I0sL4NomLwnIjt3Hz/rcpRBeozXAjc6ycbIBoelU1/DRi8AvRbypam9x841VdvRj6OYfX+vXezs5
enEsWPRhFDHpoJ6Maqk5OfmWCYcDODTeStEwxuwFr2dP4lm/kW5uXBgQp2/VaA7XpqlFd6YirQ80
VAUeSW8Ov37Q/8c3fIJvWHp0fFP/QQm8xzckUv5sS0Xx7P8hHP79b/0b4eABmvVoDaPXJM5xyWv9
D8LBd/9FlY42CEF5zGEUFf+Dp7X8f1EbIbEcHSS1PNtlCLRYF+L//i9L/GuRZNq/FKc0ChAt/QXD
gRrWMkv8NtqWgFlGmcv2kx9Ik/BkXgff78Mxl1Dmda2E6I8/DDD+aMgQ1YsxVtsMzEO5mkSPP3tc
uIdb6pkCgXLu4m+ZEwkHbGqvxgkwE2B3TKcv45xb1rPh09PcDK3xFnlm9ATR0V0nEdj13rLUFZpw
dTsz14SQ71NqaCV6hato4G9i2xj9ak8GI/0plcoLBDfkR4+YuRsl3rTBCslebevRW2G1UZd96lvy
SWTkRF22eNZ0HO7O0BGMUIjF2k5zWprtiGq/1Fd+ylI5tXR6M0LyRKOLdeyK7itlxSEeV11faFeZ
SOx5VTeUBXYZ7/aBVbUgu8eUZcbMHiZPRgxCK4opta6bJO0doKB2+4N9Tf3gWJ15aGH97c0xxUXt
T1t8z8m61euEHkhvmvvUTKAliOzWSd0wDfhHxBU86rDYqFEkGEGpkawaC9G1MrTXMQM84OlpMRzg
V2qAg32xRVoBK6v3cCzMsVvbW4hB7b2h5/ZVTxbR1lDdgk30/RrIy+yHz3PhuQ+Va4ePjZpM79CE
imDUtK3s/CJvLVg0mIjSL/3QxFRrTHedcdrmGVSw0FDVHx2/zIlvdXmWRDolK9NpQ32VTSQaqE5F
3lqLKtLQEme+ryUZPvo+xKobwPfjQNywAzLVwMI8zHLjelMfo0wnCdibwjCwysL8UpGuVuCu0+ZH
PwfoSvDp4CaBtaSnPlOA7eRTtOh59W0nLZiSW4TqZGPszW4hkh7iyJYohNLcTozXqJ2biDeHC83m
9L8tWmtt1pV1jfcUiJ8e4uTypXFI+hkPSehsAUcS0ZqVQ7pObPCSVlkXaxwSilVVga9fJD74LWxz
2Ob4LxDYeHQmNfcxG21K3+aBtOQre/HIzcO8AvdxbdUzIec2Vq4R4oabyZ10svZJ0+K7kfLJquEy
u2ge4Tb001dDH7Bquwmo/3560LG6YO7nGD07NdzNQtMPuNIyArNq8+iz8q6y1mi3rcYBGM5Tgn0y
hwrnlcmFlk/zQcc6yQvKgXti3pPKs9YEObgrfPKQajE17EpglOpI4SA9tMnw1pRNfmyARVwgrCNm
dS5Qh1XTHufyurUqUo9n8iEzrd4khQbhvtZ8bVUZaYyRMv5pz/UXdzRSPFZkoTq1PkNibWB70iMY
Nn43RZf4Ozi0J5RUanpVKtGwK5eJsepNO1xbTWrc8uvTixSoYbPAPasDMvHuJ9zLaeNhmdq5fGwB
hktwdBUJjdGsgrKuD3KwH2qR34N6uJyNcO83nb6wIR4TB5+U3vpHNxruCY09yLkwN55OwEHK049Q
WXkEqLR1vfem8SrFtLHybWI4mirHdh7O7JhC69kRFIAwzLQbo8h/5pbe4IIcMO1j0HtINA7F2ObW
vsIwUyubSTDxrqzFxp0WCHPZURgrCg3WHQZxuV3yfNeu3w+MrYo9Ou/DQd8GQ1uL/S7wmvz7TMY9
ScC6f8ToiXKsQZ2OUiol+k6lQeex++CrMO6iuL7rMURpHjc1l/J69Kz0NV9ms6wLSSuBKqhdVJVp
3Sdm7RzLSsVrXlizqzjaf8VV/AWKSg/7YPwnVoURRG6LwjGpc6x3SwlWC/1jNyVi2zKt3ymsgqto
dvxDlrr3odPcDb3Ssc263kWZaoML/89RL8wrZOT2bgjsTqj0OjVxpNcqU3udF7XTy7q7tiM7vhfj
6F81o34/E4OC+x1DZGQCbPG7m2ksdvhlwBGkwP9m2d636ON5QjF0ZT3dpSIT/LzSeo0t8phFzOpQ
I2/LDNRQqXoEZOzsTCCyD0M2XFVa3axHXIhPrpY+2RHpwbnWv7az/8WJiLrpiNisjK6iEJwDSDWH
HQ0CskHSPVGD5KKmtXVtGlG9HzyigTFxbe1mbpfT7mOFFoQBnHHuLIg5vrDrQb+ODXHfASHO2/jZ
ybCBEku01amZrJhpt47mf7N8IG9gn9fZMpdWmnfrtWLfJul4P/LqsPn3NH2YRr1vWRgZX3L04BsS
0/jUNAJaTbe/Ind5i8fziBJN7ey+Ni8aJ/WAS1egIug6xutsyr19PnbzIS5VwPnr2CdhtifZkqRQ
n/5j0ms7FrN8PYe+u/IGi1yYEuH1d/zEBKgplDXX06xbd3FhaRDSmvoq7xJtPQ09pInUjt8QpVjr
wewuxwTiohzyJ8PqA4n53e9nFtbU9zG/qwe4ONd14hbf+1EizJu+pG4GXJb7cUbg0mtOuMlFP4mD
0RTGzopD9IsRNIbrER9uDyKjrjbdHBsXdmJHu0kT06rtIvE1LLsKnJGBo1ZrQCfAOGRm6gshb4kf
JpimbGJnrVjXqoTy5FTi2qYLVu1kV3WXZiTDdQLtNPA7PVmFQnuKtWFZnodoU8JH1Tz7etCpzWoy
lzd6VPWIJqfcihIONml3L1PNO/htNh/HXjxZI6xHugsYkMMCOMwOioVYiBQG7SbLKqc+YJ01t73y
vxdaf2vEbrJW1qDuW1veEgauresM39yEFS7jCNM2otnhzCqPBOW8eC0FnDGBmKEZamtwexsT7OM3
pleyh40pfE1no9kOFJoOCGPNLejVeO/kBAd4+IoJebG42bb/6kdUMaXuaVf49TKYpIrIpL71/nHo
wG86u4ILH4v8tfTc6cEdNGeVdd5XkRFyWHiF++zitd5ooaPDK4nTRxlJfTUO+nLs5VgpBNGMo7V8
RLywdCVIU9rVXsKE7PPzoqYttkX6o2qyt0nX3Hvfl/2LaHt8tV18neuZTfgQS7YL6r9YewldyfVc
Ndaq0pv8op3nMki7zmKPIKMrkOGBysJsraGg3XYQV++9AogF023c3WFU9ILZdeoXbfYDfDDjYw9p
dwedA3CFP2fJpVTqB1mO35mdc8LsHX8D5Kd7SlLjwpHC31d+M23sQUu2wPNZIChrQZ0V/TrG9SLX
Wpma11LQHkJ4VF8SHITlW7XTZWENfgCCdty4cf09j9D2QehJjNuq6o0HJsh23IpOwEhxFLjovSUj
ko4LK2PxajX5tYa6dhHBcdrl7AWf9aER07r0cg+fhzUJWCnCeJO57bzhm4bYMS+YkTCuV5qRs2Eg
a2lnoqsCpOKxPS76o9vN2irp9I0U5k3IQUXw3coGBFjs55uCncc6BlkfxZTajGKIL5pucAlJ6aMH
7OKqMa7YaK2JQ3pu/PngmMMPIkLBkFZ0PwpVjVuwSM6BNAngLaPtr1gk97y1o51agAmSvtrkJA2t
Rqv71itLrU3UqrjsQzjoeRmumpB0eI2I8tiS1WoKl8BWz8gDAeJ3FTdpf5RgzMJGXKdxKp4SCw9F
Xjke6RhFeZGquKAl4z9Mc7zLewy61DYsgn/eujxmw5SGJTLy8MmIyATLa7i2miU24A/pWtrE9OIv
OTbOJLduTS1RMu4KQgog2ZvGkgtACqrVbzzwVUwniU06gANQHqi8N2fxt8FHW8wGH6Y5j7jwq6ex
lOUWSSspFElBtDZ5nGhXCny8bA1zpUEWiNyKNTEvD2Vp3fuoQvZOJL7nsnsqq8m+ASl6pwrOKaay
p904SGvdVGpTWROG3spurrQG9Foza+YzzhVsunlR/A97Z7IjN7Jt2V8pvDkT7BugXg1Iunu4R9+p
iQkRUkSwb41mbL6+FpX5EqmQSqp8QM1qcC+ubqac7myMx87Ze6/HecSTjPeTV92C7acAsxeSfBsV
RNJA4i1aTNUko9V9N+9bQU2XQ4Z7KQcjJjCJwJScu3yu3HDRGYG6s588ekZ10WcQPAYbTqbsmzeK
XxGWmdgZxdpGmVaaXFJ1PWcio/Uo60fihfHKkhe97+0m2NnMayi6fYxeWlFdlimLyzKV9T7Qnf7K
9ZMvuhiYpKGEP2RTOd/2i6ftA+EaEZ1Gqh6jC671rrhq5kVemXob1S2xAqsAG5LZ+nJlFsFJQ9iG
vqa1Ik8pFXqBN13Ae3xp2W9UhvbZ9NfntHMPniHkBdvchZMBI6Naj4lfqt2qaYcqe9P8HgUXsaQX
hii6s74cbpDanzdzxvJIYFIE10Lfdx3bW2UO1sEa1cFsHSO0iuIcXxgv0EI/6aX/6HgZ7b98fZ49
+TWR6Ze2Lbl/WutWjpdemzy2aiW6Zm7SJ00z0Vna1XHM1zVKLe9iDfxPftfGQxC0h5KXY0gYTneV
JGaBd1Y3LmwbrhZD9EgjXDwaJVEkZJyl+lWZtBPlmXYj8Rr5pMTOK6+EIuHn8iboQ6Lasz1TQHEc
uIOfliF7tcqJeySZljCzTDGEk10xG8yc+nMFRrClAWjUCK1MJjxza1UUeO3gQXIZGhzC5og6de4R
37jloci1dIg6c9CzqC0J1TUnI4/mSTlscrr+cQIdfyRMQR2pqstjQKDLwQ4ae98ta3o+6dLdYzJ9
WAZEE4wIrgNfFjfE7RtvTi7k+Zrl7qmz8POa1VKe4BMve2LGhge7WRgRDOYze/jismxsNvipfr2u
qYqUaNMLa/asSEJ0vGRkbO/6FaWE1c70qAkd2CvP1vZj4PkwcuAJWE1zUI1lwzqBWVBjoycoZNwM
2YsWNoTepzYiWbcrrJ2ZVcm1a4wujcfli19LcAum9+ylFWeMopYcM+Zr2GWPKA/Qt0zqiqhtygqR
ebyLg6dA1wmApLcM+C1TodY5DWXQsMZTyceLYCJvjk0WRntu13ra0+hkZExeSzvPxT5r9epI3Xj0
6qaIqqpW+61xuWM1JzSidppdVeaHAkEBmyn/DnSifWArTMfFmovPqgyIAEhsvbzkVc1bCMZCdwXZ
8Zy5ih92qD5ikxQ7AnpAyii2H61h9ufeAmPbJbL3DCaFEQ1kXTPsFjqsln48idZ661d5iXaXcC72
FuaaXxms7jtC7ggIH7iM7RbiEJSQv6pqIvdWM0K3zce47H3tfLKLm9wk/qts68vU9T60fiAO1NeA
Kjtuf1A8+8bQD1h+FH58cKkdmoa9hOwVab40wzwfX9e2u3Xb8XLpyBcalgRs8EbSIOyiMK0mqrW6
CaeRpOekol1jiUjPZlZlR0/OmF/goig7h6JlOYGwIfJvG6TocmSNRICC0lh9UV7xJfccZHz9zTy2
8zEXC3iyvj9nif7AUKDZE3O3Y6vFnWzgdh2VmAj7yPUrvAXmwZ8n2igrL117JAqsM+6WQjsCf9yt
yi2jvjeagI3O2nzsgcMSLjZN/p6AwQfWzjuT0EB+kRp35bfAIn+K0oHt4KiBU1+7UNIRiI0kn04Z
qmIyKZovzdgGt0UKmoRqFrdGD29wttZH37Bv0FaPzMtIereEvkct7RGVNhQMNFpHA0voLXDTveKh
TrJX3+ivxEoIvO8+w0EhGfF5NGpidvy3QWFm0v0cpAdhFiRxBXFfNJFRdEW89uqNRJ0yqrTyKeu1
bNfb8IsEOO3SJKsFYCu9kpW0zLhp6AVkxkrZUiSM8IqbIWOBjoQc3DnqyD65rqUyTxo1PcSlFIn4
pNiUqx6YgpC8yTt4QGGgd/2uEXMzxNnohVPvEnhvnA+6ExFyCjRjLiu5p4uT4kiQhJishtfzhl56
ecGgH3OmMKsgZOIyHPOqT258VrUxbIUxOKT1kfTlEwi5uuODBgRI7GtfaMt+0MppiCwjo9UGkIGn
sO5Nme8LOzB6M2w4R07S0XOQ2qJfSMYLgNTJxxwvILUIOhbh/5N+/eG13UjK4n9ug4CvFBesc9n4
v77/o/jzz+lru3W/v/vDrhnzcbmVr8Ny9yoI0vqvPvT2b/7f/sO/Gue/6cQj/NyUAP/nTvy+ovx6
+a4P/9ff+a8+vP4HH7FZHhAebg114+8+vO/9gc/Yhfds0P3+1lH/GxNHyjJRyVvrHt+H6VnMff7q
w5v2H/TmcU6AN/Q2rdO/6sNvI51/NOEZG+MbRK0DpJn/qb8f5aXTrK+8+uWZaQLDhRQa1HVkmwDP
bWkRbeg5iKZKVwLrDDIIsf84Vzd/Hud/0JW9QaUxiv/8j3fTLUc3bcQuqNCQKDCGeB8s0ROLxp59
JkpVmmrnLbW7MwjtjBeP4eJ/41AEWODdxTT/g0KfPCNlGLUzHmwDen1lGlNoCaA0eJj6/8av4lQy
l2dO66IB/X48upKu2C1MGuiDzPmBda+PB/IBo5Ha7M8JGc8FN/5PTuAm4vjH5ft2Ai1+0zcPFFSD
dxO7WY2SUC1OICmXAUnA5i37K/dtVm5Mn2EjtFoa2YrsVlnK2n+nBv3r4JtnmLvYCN475UagUAkG
x/FAT8wNDRQVrMV2/xuN3Y/3CNtaIkGYfruMrd67n0Tqs1NHY38YAnZg3JuNGEOHWF+1KzYS1G9+
1LvJPj8KMx7PFvAxJvs/xKo4vTKtjBnGgVgDYDjl8IoF/A1iQR1CND13E8gfv74ztxHu99cQHQWp
HGAkmfv9oCEkZYjS2mrlodAdJ2qSoOJiBb+DlG833Q9HsdHM++wCGeBsp/kfsjwihEnmA1dysHLS
eyxNu0g1cb0wtotmvf6XupRvZxHR+t9He/cIMI5M+9Sp5AEZDNBmoutSVbO/BtYIcHebbpTll1+f
xvcer2/H3LRA2A4RgLrvl7IlK11/mnjs8B7agCXs6kOqy+ToEpN9Jtu0jGV/BwfWZxNsixd31P1T
51hnMh3aA3kkaicZa1M1e91XeNzaccFYBFh37O9XTK2VRxYfwQLrbxYm4yfXHzk1MfMuE37MSts/
/8eV8UXqmu3IY5RPEg2nrU0kARMMr3ZgmHU2A9Sind9OdDbLbmdWs/2kr8SeSoM9mjeuVpQS4HVt
+Fb6m2fB+elX2/aRPOEO/3n31YqgcsvVqcbDPGY7M0GcjIJjjnrfxUnVp+IRzhsZlZNLP6et1uaE
t2+4EBiwy7jeYEYKQSwa1SLEPqOj5OjAEje+zlQ0Xc5TaQ5XAGu0I4rnNu7VODJjoOXXj0PwQU65
BtXKT6LAoruMqtbbo4nJQ2UNPsSl+TSWtCEmDWzYmND+mSvkQHb5KCdfXJV0rBgdr+V+sGQeT9p4
3QYeIcy5R2KiXZHpSZl9AdlIB/vUq0PRlFoEqeutXKy70acVHXhpeYYpfrzmk5v9r+/WH5cZH2es
hWR/k279IAOciWuSzrRddJFdaaVEEenrRyOfH0gO29qKQAX/G0d0WKwB2HvbevP9bUYalvLpP47E
RidHQ5A6aaRf2Q1fDBatnjJwP/36eD+u26hLWW3wr5CohDX3++OJNFAN12Y8FEvVhaaypyNcY9Lw
cebHvz7Uj7cpKkAkYohLA1w6781+qXRUwXiAt6CvnPNW641jO8nfOUh+ehRUuZQpFtqv97aOWk+0
Giwlrzt3YBpHu1Q7k33q3/z6x7yXebGO8Wsww/hUiwbmtHcXioTTLWeeXehMkFLc0hnau0CfYldg
2bYTAS/W4sbHLpaeBv/jYKYHTKv575aldz6Mb1+DEgafLoYgA0vG99evJ9RgRWgOQRW9xQ4HULUH
ezXumR1g9Lfs1T4aDWDAQW9fq3by7pCgT4fU0dUlmXnWySnpsf761Jg//U64zDALIcf+wZuf2pqG
X9QShyaVzVEfnF2gy4lZ3dhfJYJQvsyTgFodHuWq15Zr2eVL5Oa4xIiBbGOvYZJqzOoKXgSj5umJ
FoUZ9fnY3S+NzMNuzJ0zh3nvqVmqK00ff1dc/PwHYOhCmMOkTbfYDPxzrU+MIagXf+KkZstdOqDy
kJOdPmasYqAGvSJOhKFHteeOvLGG+rRk67Ofew9iYAIqu4RxI5TJHVbF4BZ6Zvvg2+sr2oLmZMHi
3U8dW3V6ORrvirHaD3n/u+Si95E/f94W//gF7+5OtA984XYRB5qrRCiuQXMaGbHHhJfHYz6wyEuX
mWOhHy2GT+y5aez++i6wfnoXIGvW0SCSwPP+cUfDYU+LI8WWBzvSf4CG+oWy6sazEehWgf7SVmr+
iMUt+yrI3pUqjchhhaZsZSTcMPQwdUGzE3V2OOUGkb6eKTtGEbp+mJ2iiOwiNV6XBl/YkHj3nlXu
HL1oiQ0NPnZ+QaCScvQLyAObBrh99pR+7y4cKLXhRHdTIH7HcPmxdEOopUMqo0Jw9R88Ow4ZEmVS
sCCQLfaxSQ5wPKpYWwnabFeUOr8+uz9Ztl1qYHaemACpFd/tKERVus3AonPo0uaN5MaEt7YqQnte
g98cafuk7ytSfhZWB4SGNt6g94V9n6Sy8xKHO2lIH0rDSj8CjIZMXS/sJpylBHmnu5p/SlzjX8p3
t5vYBUOEj9raMiPeCx3HNO/NpGB8SJrx52T0b2avv9Pt5K3yxi9sed3fvKDeKyv/PCCOVRpgbLiJ
p/v+uQ/IVSJcgVuWbXgDoI+6Z2EOtTSgDC21vuoJubp5Ncfp0lHc2OTtMzYcYp1q5dfX96c3k7M5
uQl0JH/k3bIOOBQ8AaPxA7IXMqg7zw0ZfZPsnbdp5GTF268P95OXprulqW2ZT84Wjvn9D3eDotxQ
OVzkZcAT0IE0WaWf/WaP+NPzuyUgcSdxepk+f3+YQhhkttidOLBHJkNdzVmsmiKAe+Nrx0kQwZ0q
W8YalNndhDyMCGWj2s1KO18xSf+mbH5vdfl2talH+LlUzijl311t4kUT+r76AIbYRq/gDZoTwg4e
rwU2gDqc3BZnZiv5ALhSAUAF5faVE+tFx2yr7r0MF6O2TJcqQ1XPPG6URoR6Rbz8+tr85FGnXCI2
CtIV9tH3D2DXdOvY0VI+OGY+3GIPc/ftsiGqh014+ndP7ObPh/qffZ4f2xS+u0Wl0aawPf+H8Jlp
kc6aCRyaFuIdoC5euhcDMfhqgVdUG1q0QW0PmTeaYVtK/TcLzU9+J+kZLoJ1HZue995lnGl0iZ3G
7Q/MNRA3IDrf2aBaduwa8n9/KAg2NmwT/ID+D0mFzPBF1w9efxjXpH6ziVK7XcH7kovs6r+7fD/Z
QnD5NlOAg/OeW//7e95ckxTLCZcvt0g5TlCi3Ndpb+54u62hPtcgh9ps+c3y8ZNziRwdExfcNcMm
heL7g4IbasYgc/rDYmLBqB1ivPMCfdugM6T9zU3z3gq8PUdUGjoBiUzD0Ca+e4780m5luhpcOHvQ
+727LOMQ5Zk9rTGeyqaK3EGYsUtNXkW9pSZtz86ROQi+IKu+rX2HWwl85RocExICPpjEomfxAFNa
xl21iVSQNWbP7eRswlsfEiZwBsZvAmowVBV+EtNdl2zrOFAOuNXJ0q3l3EEydyBT3gNFYw+oTdIy
Mx5caa4GQ+jZMfcFDHl3ZwWQwD4FDGHqV7egWZKGHTuY7HzO0NYx+yuH7FGAJ8Mo3NBdI4bZqO2d
Rgb3qWZiCIlJlkpc4aaUSPtGuSS3rjAq9JzS16Z9zRAeFpS0g7KJMVza6SUkJMdDTWO1xV46fXWv
tMBFZtBo2N436mq4pIMJpTbLP9QCc2U4S7stjigV0w4ELzNjmMLQ0SFKLM1wUSi2k3kEG2qqDkJM
QRnPyllAAyjsG+d4oRKdvkMNtqOrna24yjF8PnsYUpbQS8Y5Wn27He47J9e8QzsKop+Z+qn7JreH
cbdofeDd6W3tpzu5qFQeKWJnhDtzkO9RpzBwsbuUGTURLmTpgXpud1Wytf90zQww1grHfyyyvorm
qmYSL+xMGWHRdQ60KHlLn3cPJaH7mHRm9anSfP1ubFyAHXUxn2nw43dWH1zLakH1J/Zz5jV3kE1C
ZWfprlyb/GDa5RSXAcqBVKqTpZYpMjvxXJQQGhxpJjFxH9a+tqwXDNTTTjWL4DsM3sEVk74LoDcx
bl4ZN03MsouG7DcUrfMXD4ZAbEtGhY2nntfedc6UNa+hmhfEG7jMdRe9ntvfOEE97Ay9yW+Ar68R
cjHj3K+r7NKauB7sFhAG58mHebWcg6MZUKeBa2bLnBAAYpeg20pJUSGAoPGOigUpfbdlNR97tDAh
oY/kRa/l9bdJJ1PtUznPZrzqRP7NI0GaRYbauPRKxCTM+nKu7E3i23e1liHxnsDBreuwRrALZJyY
i3lYKV3vkrTqnghT0i+ajPn2MvZuPOvj8OaS/B9pI5Ic6A3VwWtb5ziAjAjBs8/4n3OE64vn72hS
nExj3udOZ+xLZ/lU67L/1OTJmefY97lcPjkzGupJD2jUyeRT7SIB4Ams/aOSXrNXGoiN1dEeysBP
TiKx8hict7/TC8SEFeS40C6CNc7YN9zlA3o4Yvr8OyFn3sqWuBjhA4TVZr1eNAwY/dSd+Vhvz3JR
18B7ffVmC9LRl3xa6XCVKgfsRTxM36wklFNpDmmya/NgfECbmSHB5Ob5WJMYiCSrZx/Bq5xFokjl
9Lnj3F8RY8e8fEkwjZfGUZfpstNakBWusaJuHdt2N/NAQNEznUVc+MuUTuIzHDdPADE3E3sq41WY
w2fNsPZ6Ab8o1Ey+88HTzPYr+pqyO7NKiEJx7Q+eCpcWR8aFprkjI3TPR21eLcrRTrRndejWZKaf
DSgaEMCXDVxDSDQPGV39G/jp5gPqwjI/ToU77Jwg76+MyfT3ba5Qnc89zThC5PUvrp5QT9Lf7Xbe
qlfnHa++r8jYU3dXLWkbFZOTWxfzLLDwqTJ5C2juy4h3c83mO1F6vC7+/MicqX4Dyuc24VIL46mZ
vSFmi+ZcB43Zfc4DMvkE9uvDSL304C824gLB5yxaRab0aPantWU/nc8kmJm2JT7ShWMMUgDN3o9K
cidkVtB/yogQ/oo2v9yXs4aOvDfzswJzQoWUcSz3OeL+j07b4w3w2gm8RuLUI4JQwcNRmRoyWt0m
B8x1ibmk3DvK3iljjxbyjl1pMMCWNxShKR0C93DMU/WhT6Z03fnYBPyQOExYVC2ENgRujAaPkF4Q
Mk6sIydoHNm9jrI3JN1dmnvB6dQ+NGQlSYJ+yiA7T1E5nKGAUR8UEUbTZZok6XXu9z4J+9162Y6+
fwEZgk+1uvxg67l7r0YTYwnlXQ9cPsuui0l0T7TuzB2NM4eEXh7VHemf635lVk2cxUxAKqaH9BqP
KUxNVA/ONQ9Rz0PF1aUJ35/KGpihl2Xdl0Glw629DsaDyDnfeVEuhxV0z8HPOKnaYC/nqI76W2Rk
3Rdn22FCm143TX1f5AfObH7mzPUmU5ZwmAa7P6EYDy5WJbovI6TCTwpo0G6FKP+1RVAHW1xmnNYe
psYp3QALMhhBd0/CubbXXsPP2wbp9Zw7OfQRt66Xl7XA8wY50ZwspHDWhNn9gohMs4vhLmIWzvwe
W02ToXfxpUwQ1be68dAZCONyB/lU52bplUsKwJObumUMtQ7JgKmRQhQqn9LOkZa5S0e/Py0kpMSp
JtX5UPPjyaSbHzco3RPIoZyUQv52p0MZk5DN1jDzHep/lLFMLKy+Og5lUifhGNDEib8B1rJ65F9I
SLIN03SqxrhYu1aGK885baxGEFFJ09r3FCagFHF3kiwViuZxu8slrBVmLqZznyP3+WC3WHOiqeVL
oj0p7/xx6J4trAD3WrCivyfEObte3BrwqbCb4RMZOfON7wr5Qe/m8i7fLrc5JP6FUxjJXW8rDlQi
QwjwxqA2wMR1bQvOml9kyw1MwOVNXwnr1Gab3ASa9smdWRf2sdezhmTUiU9s1/KOQnp+JA5BvKyT
srXTOtAS32lAxd68jjZfRChK0ob0WxCLNa4G8sXVgOKwkq+1FoH5SO7sjA1GSBYpOLBaKRcmj+RO
WtHgs/S6Nncaa1Z2XZVFa0Q1+WI3RG3SxCWFm2utC9xMR9dq/SYKxPjW+ho7NqXXRdTXU/+G5Nb4
YKfdFCtMZa+uKqSMePT6W1aL9a01i26IXLMBgzYUjnxFa4tfPFG4iLSu47S4vMnFQZ9Kg+gPSl5Y
jJV2B72P1cxz1evc+f3tmKAll73ZXY1oWz7PRdLfGqOfXicu7CxIGqC8hW8dWceCYbf4PN+Nlo4f
+zxv9NtB8wVrPHAe59guLScPOeIle+JkDyoEDSpaAo++6Yhht08s/2kFKnKV1F16UNWWKekSE9bz
2rywBrsELeOl+Q38u25Pbqh4xI2FYnbN3sa05f8SHTrWRHXWFydInb3dVWuEUrSNTWtuIkdZ7sHg
fIVMNO24HAeeQ/yyy52ByPWGImQKG9BJH8wqtRHptPdjYF/i3kC9tynUknEAEyWD4qqn/4ODRZ2K
GhMgkXDutT7VxlXm1awbWGQOs55rl8RUdtcNYpd7NzHbYzDncOAwKK8hwqYRSZSjk7YyntSyVHHO
s3mpp9NwAXa8OaVZs4SU+pSAAeM/WqjPwMmIDvea+a5slfWiKvvU57rBkubzX5ZA6uMaXTSP9jm6
OPsj9baOhHVuvwTTNmdqx31GZ/nYJ63HtCyjIFVFu3xEhpXe6U027YH7nrlt1ccBOu80JKHgzJ/W
Z/p/9eey9laPdw4nydTslIWeHU7kLQuq9KIsxbHUdCtUiaZflzUBIUJKBl9YSWIq1OnG9kv9gD5U
3EvAxSx1QXonBQeRTuLdSB3qC43pJWSnbz+jSnc/uGIkHSn3PsyFjrgKQTZ1IKVcWOdg8Np8yi5z
n8YNerwj5EXjS6Yn0175mn4YTWON/VxCD8a+SLc3G8OppFWYLot7TnEBr9B2Dpiw2j2PEwtwW7A7
Td0+OARVELypUpof5842roI6WFEt1PZDhzoumqlh94BIsZMnovqAD9u7hbYjsJ2Iud971IXhMA7p
jhiq7nVl1GRGXTrmV33BbZA3FX4JDSYPy1qHgtmuC4GiD6EyAwSCp0czkp5LQW+nxXOxzOUpxauB
prCCdmprF+1SzLcrWS84xuo9j+I+t9aCQs3B4ph48qq2HeBVZUuZYSscfx6Y1I4cyDtfR09Z1pZ/
LhZCqBI922UOMdww35zrunNaNMwT7qy1QQy8LK26dB0SlKnRNGyZttucunQurqvCyjC1FitiwGFo
2JYSaM9jxAxNXQbJWHyqTds9OAYNeFprLW+sdbN/4ZWZb4LE6i8Wmtns6jyVlyGoZyzjU67fYf09
DYU3nyVqxMUpysuKqwyHbfJY9duK4eg04qoR4wV93yV0RXFmzFrwCU9tyD7neWibLWnHWaO+w/df
eAQf4F4ZjU/zgnqtNb0vxuq+JjhSn6hYqyewVS2LltAevcohaErJdDd6sr4lh8qPq2UwGHoHI1Lk
Ocnwe+jzmTJrlZ80q53sWHm68M5QZKItbGy3vdamtEzDZvHaa5oqm2DdL9KWMQB56NyjTvFU10Vz
iwK8vkUHX1ZhvrCAFtk0vlTC1L80oshewA3jLDQ1PrBHBXByiAa/x9nvT58GKh6uW84mhxwchKVK
c61j1cGnXYO5+8zbks7dWhloClMakkc07eYD9TE70xKi7CktZ/FSl+34IqSgiSAWWb+VdkNXQaxj
8qSLwvhSZgNvegxa8w2G4uTJLAc24TbcqiCC5yheNKfT6tBcVeChEHWa+6qfWRhENk8trkTYjHs7
mOhoyDnj9shMSYHTNlV7n7mydKgx2+TJMRz+TtDN1RB7qGAd8vB1biPCM8YyVoJvuSsc5FKbSYNf
tRlc67DI7Uac56szsm/UG2UArQI6ne4pXvnkVfPn9mhPND/jzA4W7QBhhRJgZEKaIDKvg4si2yiI
7oAPOqq+2Z+1lVcdPG6ZPKlB4RNJZR7MYZI69ZspJUeVvbUY8WRbwdOfJ9PB1iSJdrOQdRMVjzLN
M9a5DdlPtAegJWlk9WRcYB/ZmgIWAMh7B/1Yc6jygnYPyoKcDSaC9rPOoAt0bfbObOxHZ3XOl2Fs
750JRQWXkHlrNIGY25y7Dv0QgphKWPKoGNShxhOQ4Swb1Zty6cyG0nS67NLVjOyhXJR5aGTTfKyN
wLvFDYIfsOt8/WHKOrEQCmEbyTUW2Rl9ndL5jlTlfOu8Sbh44E8bIKQTedUR14Rnl95/tsT0ZTiL
Shv591fs4y85u5ecwDsq4kUo8ZoXoqgOgRx6BhhBnRcHvczNOapITaLe5XKuZw39v9OUCzS63IdU
dBCoiIbV3YEmCmSJiiD8HscxjzrZk/xdFKJzVMsNk9hgecbVsWKmv86UpUf9VkJWXgPrvUIb+GgU
urnDSaKfmEkDMamldVun/nyBlin/sK7Z9DiZ0JG/9QP/fxrEbzSojDh9Gup/99t/TINoG1KivtOg
/vV3/tKgks76BxWMy6zN22SlW6N1ehXjf/6HZhjuHzqxxbrFZBFp5JbS0LSAKAl8CNCgEoKvg6ui
TIMX9bcG1bb/QGVBQuimbN3gY8a/yYKAy0jX+B+jQAa5BIJvcYSMZ0yyaN+1sjs0+iYbl+zaw+ti
cDPWWCGmzHQip3fL5cwj4QWobplm9Lxyq7tMqZ+jClnxi0hwIYceBG/edXrWz8ds7dHbt8Jzv66D
iQe/yaFc2bQ0L1ocNtXHfEWk2IpVfymsdA5CAxolyDvH8JYYj6SyDmwq2kdvHD3aUn2g1AlD3DBd
Dp3b7LKxxFG+4Akhg8AtLztkvJEhE0SJi3ahy6XLw6Hz0YoVzQpIcRmelDThnePeONpqBma+EMH1
ik5HYlGyMAfSq8rMHRwM7AW2m+WXxGhNYLOlx95ZDkfV1qgOh7yZ4aJqB7OQZtyawcepmYkj1gC6
R3UKdjhccIh+nB3RRRj9cK8u80UWGDk0LGyaBmtraST0MNqqwGoGmtsB+4kUC7NONYho1RJ06SFX
nrOsr9LAGZE7J/ZZ4kZ0tH7OJ8NzvnJGlvNSBEUyPDA8W4/jYAvNPveGdC53hB+FnT25c3cY/C6r
diaiussWimZuV5tvhYZ/s8dkXCsjmmw6cdYZ6cEQ6mes3B1dvHM6EA2Ov8gQvPPn3ZSVssCtQqbR
TGqiUWO4VoDtScdFoTkbSKXLIwgWz+vijsn2Z0WO+p0QvFixyGnzC+DFrngLmM280bamA3CFhtSp
jXsP3+HeHXOP6olRtPeJPjc2z76GykiRAYIdyy4nik05aUqVLI45/iELfE15axjtsPu2arPoTdfM
F1So53nBbYmBKl66kq6CaRByV/CKZW5CZyUHYlqyHTTybr4bXWmz1aFujfNgyBoUK2N68v3RswnU
4WxHJuDkM73RcV5U1uIcCTMb9ivQlOfW7Kqv5tjT9wtK4eJ36mlHjH7iY/MjeYmcAhEYJ2Fhs7Wt
tGL7xGjqzG7kU1bYFH5razs3GmfQoQLpUqIxbf08Lex6T9iJdlAWL2+Pw11WIEwOBpLm26Ydjc0v
5xfAdWmT1r0/yRBsXXm++dTZOZkCxxnNnaOadOcqH5MCp95Y2ReuX6ynJlnxixT6EqN2e+Y7ksGh
Y7yWFY2VjFlHLG33ggmeIEezTJ6yAUELDSl1wPpk79CuNidpeN0jG4grp/Gc2+3Ovk4MoceebhGs
0RuXa4F9JMu7MfItmJcbURwbtNXpb8xZ9OvWKdNPKb3X86G3CVlVZXUmKuYMS+6mh6JQ5SHJBTGz
fSdezImBZecOwT26I+LfLN+88Evvw2rq141VEFuCIfmiXJVzgf1dg7Yqpo9O34KQLcDbYk+3zM8A
NmeGNMvapmAHdOuOlDMJDFZYb5rnYyEdORv7cgWzLsfqK9PkgFwXkudiTS59EJbKte87a5oznM+q
/Wr7S/qAwRXiaFsOzhccm/mhIY6Ez+i0Y+WzDbKsDtG3pD0z6Ri5y5lIEb8oil2iinlvNal/NjuE
6U5dg2dPuli7Ric1uNHlmJ8bQSYfxmxzz3B+HthsMVgoMDmby0UwZVrklElwpnlZ54e+1Xsnn8FM
QO5G5b9Acc5ugsrPz1TSNi9ergdxpS/Acbt6G2ssrb1tlI1j4hZ3Yz34R9J9ZoQ5i3NvaG2Hxnpa
TJzxVhJNI34hvTBi9jEkiND7y6+KSrGyS916guRNvl4mCQyaALQxZXCdz44/BTEi0/WuZYQU2d4w
fcQ4yobXKtpLs+oAnShv/sq+kBwD0xrfUsyIUen0zPKqDMWdbVqfTAI7rlcjD64VVO2bBXjo3qjS
8cbEfHZORq6+obPXMhI90I9924p0B3BUf/ZJw4vtWbZ3NErbkciCjIifQmohNOr0DUeaftaoxvts
MQfQAL4MAQCdqYqycVEuVW02xU3Lyu9P2Gg9X7mXZr+mEU+ktbdTw3xM+6CD+upkpzYYupseqm08
9rrizAbZ8spUcrwnw7inb4Val9J9gXmYGRs3eO6R6BvKPKJlXiQy+v61rknZMOY2oMQ220tiL4pI
s/rhYm3a6fZ/s3cezZHjWpv+KxOzZwVJ0C5mMemU8lLJlNkwVDL0HjTgr58HJfX9Slndqrn7jrjd
HbpKJUkQODg45zUFxvJIp4XnLVIp5NEqTaJjgXfyeWJCmYCbl3G0G+3brC+ac78JkI+ZrB6yuJeE
n51whqoZyPm4nqPUWdV0K3DmTs3LbmzyL2VYt1/ioOquoCxG900epafDjFdtMgXLHRVgpTFuGdCg
UW0j+khAgao+2Tg8bU3hxTblMefnkfOwP9w5KCqrVQr8a2OkUBo916m3lBnNq7b3oeL5QVSfVPgS
SliQEy3cTJX5Ou2ofge1IxhHOX11ZriH7ogwCkIgqASh7bGcWKnlPWKVYhrrOqIRF8tkgtFlhl/U
4qLG4Sxs9EFlDsWqj/t052Hcc+anTXNLm5MGiwGWCN/eKEgdnN/ns6HFEBlMHGXNf5PjnzSvPyTH
EKFsgBH/nBx/UTWKdfGvQmlvf/NrcgwkxScHhWjyE2Xwn+QYGpYGMQttQ6EVz/6TG7uftJeSFpNH
kpIGzS+5sfkJb0Cq1iYCgeZPI5W/+GlvSBmobf9I8NGZ76+ZcYAlj8WJ17WYZYDyNB7jF3JANIAf
QIlkuhjKp7gvNknx45fR+BtozgGKxDy8wAGgo5vxt2tmLhBkHt0ITuHhQzpepChtln/CG2m8xruH
gVjDYV3rC2LECm3p/cMoErrCRY/yPHMLBdoJNVVcZIGLhoGdt+73Ppvj4DGpo0CaR2ZjI8m1rguX
MtoJLLk2Lp/qFoWQ+DIenARxxqOoi80jhZUzeqtwQcuz4TUVNXVaWrymqDDkFexIo45uVSt3KKC5
J+hfW1dZW5PnKmp7CPLbOg0OfmbE9kiTAWLBKCCqunj/JPkNomfxSI3fqUYfpkKN+ucq9RSYl2qw
TzqrSe/UXAynRdTSYlm0ueeOElYhylNfov/izt5yEVA7mb4btYm6iRGXaKRIu1uDInPEJeyGZkFU
IkyMm8k0qL9sBWL0KOaQIWRyBvVZ0Bg5+jdq/P9EDQ7EzL1/Dhr/t3jo83cH6te/+Ctk2OEnRKKB
QUGVN19Pxq8hg+jxid0AzBKgLJCtHgf3t+O0b32ixcjHfYdFQN2NlfZG6XT5lQsrS/MKNCYTtudB
iPgoZBycpvXtwCfF0wa9LJ7zN2lvKr6qpJLjPCeUOLOXAkkqYW4mtIpbuZEys9V9Rnlc7nrF4gdd
o1z3ETpMU51ZNR1veNaGLkFpgnxNOSiMKCytgiJP5rvO5GiuYOM03uKt0miOR2M9ipFu4FoU5Lli
g2lBb1/iQQDwcRWbjTHdJZIW1BajLzqkiBmFqa1buDiFHokeLK67mtPMDbt1Mc1GEO0qBMaadK36
JKqMP4EzdZD5nyDkeNoDxEbKnX9YWFRF3gehGp0PkEiL+9z00xjS5Ij9RLtkOkLk5zSzQi45W2lV
vrQUy9QtMOmQW7OToeN5KmuK57tf5tbfhOCfmNt3t+RjukXh3Q0gWQF5O7glP7PnskaT5MkqTJeK
gpPG+cniDG2fcrz30ilflX4KFgMZlCbg0JXNDRyxzGzq/KGee0Xv2h/oIiB4O/Y0HIAGLojpFTOv
Yivlkiz3SedF2vF7yVvvYllyi4/R0O3ddoXC/ADw6eOHer9xQWdjkEGRA9OnBYF6s94Lft24EtSk
jLyonk2grN6Ni65G/bksonq5+vhC77Gl+kJUjTSJCosJTQw53FQI0DSO5ugJNxZcdLRKZs4pAxRk
/jALP3Mup752RbJSnlsYEi262B8/5+SJf8I6v8dG/rwTylcwf11aqx6cp/ePDIJdmeGceU8IW3Xe
hYsaBKazXWlABjmJew+I1H87yC5FPUKJIN3wNZL3/RUNFLn8Gk+qx2Jou1pRbGqMMQeRsETo0Hw8
znoS/jJJGWcClwOrWfMCfvc4tWmp5U3q2k8YrPep82zrwnhyHDUD8y6uWz3EhfIQxNp+fOHfZpLL
HPL0/yBGEXQPGAmiK/oOGHn/OCPXhXBD5hfB+DmyjZTR/fhSB8ht/QqRt4WNDkKfGUXt8/2Aoldk
4aBll0994bilv0/DqLrDqYUYtZZ+HMXN5RwukVme1WlXeeaWA0O+3Gc9hUuxKgsCItod6Kkif5FB
P3DWyVjZxVkOQCZQe8g+DtKkH9/0by9GM7RCcNW8HUikhwHNCvOAGptZPVbAY7mLzgjz7GW0lOF+
resSjaINhMxa/omNdUBcZbCwUoS17wXQs2kSHIatyAC50XSu8QPAnWUva9wXoTisfcp+nbm2RGH3
xZ5lkvsPCmAtGm1t13UhLT6DQt4t7fmpq8g550X+iCsAP9QmPJvjGQwQCiB/GKXgcHlygz4UBJYJ
6WRAfv7+3brx1HTl0NU/EB2D7brKAiWXq96bOybVokysdBFCa3rvwhBRymrqK8dhM6jAHRMsw9yJ
1SMTsMxeUGxiZNj+nHwBbGQBon15DcBO1BBd3HmIva9QIGnUogyI4oZcjYi08XaqTnpswxXoMN5I
UkY6RBs9dm1qY5NDBtc0ceT8DXwmKcSKlp8uBtlZJgjy5pKiy7qzndZlfbfJlM5XDeVaEMbTwFl1
JWTUL1cs/9AFNVkxNbulzrhHCyX8Cq2parC+5n3dZNWWwk+x3C9S+OPt2LXe+Jn8u+CzSZURQVZJ
4tW8M5t+I5fWRqu5WmfUlljoEbZkPExtZlmCNmJSeZW76qfM5pOelUZ8JPX8vqRBDRdDXsvJL9nM
VDtnhOAexS6wjlkccmkjnUI+vggwZ/XGgADjXYgwT9tvKPi54z5yxpaKuFMF6kjXF6pTFF3UcDLM
A1rN8OHoNCsNULXUaTD2VChXZiT1ntkGkc1qA1sjeySMUHnL8/3bA7jot/GoFWR5L9uYcDsZUNes
mH49xpEEsaL0TQMf5z7y+E/qNwo4UI9MEdX010Fom9botiIFvoamqw1Fe16JZHEZg0GkikvPWGFn
J0rUPFP8OqpOnk+MnEuxiA9MyALlJ1XRDQAWrSTUVxQcBbIX1UQew9KA2OPxtPQi06UOJbuWyGnB
99uMIlr5uZJu7fuIkwo9XRoQE6ypsQpDZk1sU6lWa4FGJH8FVTfydzKWeSBODGdO1WNbziNjWM9j
xvVdAiOmQkGBgSoiOj7yWROVumrM0e5cgA4hYGXNgt8pj2yRh8jCBoXCViBAFG9ro9Pv3bdHosC2
W8TIw9T0dbiTTiAsVG6Be7ZiPAn7ET3/DTAlh6UwZByzM9689Nm7Orjw3JLi6fk/pwH0S7ZxQtwn
vTU8apagCtqcmSIW+lL7EV9Hbo/6dqDzNjCkeXrROwHzPx3QmkJzERIGt4Umjh7jdkS76mWYp4Hh
XAJQNvWmIAV09hyyHMYnNrUtzlqn1uNtE1T8u7WCggXsZ5LYQOq4kGU4U8o6V53SUkJLgp7oQ9aK
Ti9pxMj50s5EaITKY0/eWK1kY4nx1k9zm1FIal93h2kF9RneYByI+cK26zvubyEX07NapGmH+F4e
Lpa7nwM0PrpNZt5CvUjDcWMFjq8jE76w2bLzTGPnYkTRiJ3MVexAxEwWcAHxCBr0ylVqZvoHPYwl
ZxuWEw5DJApT7YFndMccEzJTFq0JVyoT6WVtJZSfV+Tq+g1XiEWY1g4mXT8aqE6ZgEVWc9fKGjRN
AaZjOs1hJHOPkdHzblqYa7X7UKExzMOgQALq9yYs28ipLuq+DmeUzMzUmYotgZhws5UizlSLgsGA
LMRqIG+fx1VkezLZIz6MOCin8pwwSy9vAk2U6GCreOYwm/MFPAVyBEkSn9FVoTdwIWdkjZg8aaZD
ii8n1aKjjtI3P5mw0JhDQMLbPD6tl3rhd9hwDZ2FOrcgVPYt0HU0dYGaiGo1m4Y1ID81eVQ6d1nV
Drwl9E1s9oJalRPfFVKMZJAQ2w6ZucAqIjnuTNlMfJIjTMvvZBfpuJSbYzlfo6SsM8LEGWLCU+MA
W0PDPDGIDiOjyFqwbNkzocYW7c36mLff4nFCyZ+ZHhT9wo0ns0GfZO1YSEM2O8Il2xFwQYReNmXk
AoHcYrKkN1lYYy3TcfbctDbYlDtFfFBBYjiX9CC7BtSZKl1nj+lSxSMFdVd3K6SqdYplokGhHssA
SPP52zmEqK8HZ6pbgZtOTocTBhX9WCDLx0MGGQDlZxQoNqCcq2jrILzR3kTtzMOnNZu/2gJO87lj
H8MzRqkuE5+FnQ0L6fQeBJkewbdpXaYgSwgyTi2YuEs668TZqw0d7nsjYNOyQCswxsLvwg6UnCpi
xLJ8I05ZuU4Qwaune0yv6MJOCbubPsw7SUV9sZT33UAxuANfPRe3+MyDtV51XZsCi65Q8tp59Tg0
j03JHnPaxaXhnEfcqVjXFT2e7ykxdwEkUtXFkwNbtftc1l7ZPUyLVUyXS2gUphakkPVpI1zaK8gz
VqEWtHCE0w87rN2D8aJrkwgQi1fS/ToTBdvqloIX3dCWd9QR5Oeg1S4f1dihLEhPddQp/dJNqlg5
virscNV0hpLfkAodnBuvkMqB4dw6wNhXeFgr0LINnRoLLoKKYnksE3ayAlPrYloWgLDFQh8xspep
Pp1ZHMPKk/n5BHCg2YE1ipFHJUFbbuPMTpBjhIvun/T0DIKVcMD7rSE1hjXAsFj24cYA74UCiO9T
yULwJd5DO5UUyBB3PY3CCkq1NVmJvYsajB3kCmvpJV0nkXCNqwbJPecOzC7IK6p9vkJCLazxXbyd
MSOQ50YvK+OzYzj9ci8rZvWKYrrX3S3+GKOEUEjP75qjgO7QguD56DfeJgSyolt4kj4XLc6grFdh
XgsbR+9u6dvgh1VmQfWU4Oqm206eVO1zmLkCOO/gN7W/AgbqUnsEitu6wWbITbfwjqLSyL0L7CyM
PD8aPeqSRfKcBHglgFWoAxCM9cZypVrg7QgpjPiis3mY7Oot+6YLA4f58xSX9IpWOEXqDbUpBWDA
O4jsTeNsmmjq0C6vTZO2816Nvks2Fpl4ke26WelcszK6jAyqE/Oot5WQQMLibtHwY69lA2c5JI6n
I1wJnItQkhoqsqId6huA8PSDNVNwurSxQUoKvnVk63GTMmOXkZULo+BI+SAeIohjtc7+wFXpk4Of
WWgWr5WD2154NLRl6n11EWzkVqzG8HNtrCWpNTTQHwiTbt+T2SOIzSgdObZLFjyZ5G7GOlQTKrOn
WQAmadJdtAjJF1H2rrkdLcgAYh86dkFKVMGXIaaUQ2nyoOQlAfUm1y07HRBxzWSPngJA/NPxpELJ
ADUVBNtiHbTTzJ12ceJz7QEMbb3cjI7b8rs6ClHA52BWR6yl3q077p/ysI6TueMXfMTOrJA7qqIG
zb2HEJ0GPhJGI9HGlkPn/ZimtgK0ZQN4PIvrbGRblE2jc6mq8XXKglC+HiNZV560Xgajp3m2mQpr
1M0hCyVPBKabiJYiaoGdy/ATw5VOkX6We7y+1LvU2w7mWDXjmCO4SUTzQmxXq5UlIoOBbGIoTPWR
SksOHcVgMLCEGSrHzXrojYTp89dIwIQAQjY0CJBRH6oSvrEuJTjvTW5VCqgACZGeiikYH84s5Ry5
X4vOovb0+hrZMC3rnuPfIG+DNpp5YpGhVNzth36kBXpRxfk4JVfLlJlRiMCn72b5Pmm8GMMQh3R0
vF18W2exFsZVFJ+6Dj3b5BibQ51UmDJLScEnW+mDfOC1TJaSeh1otHQyOx95ftQaSZxttCWJgHXT
de7ebOJ+DK4Wmdh1euZFvsn9qMXR60AgyMqjjjlJ5i3WInqJtGWrC15V1vKBaHR0omYVHI3T1tIT
TEQDYgBHre0X5NlosOrdNRnHmE1zAGvLT/TTyQI9gWLEfpSAGdQ6KjI4LmuTEcheogWQoaLFrvSn
yUq65WoqAp/t0qL9yx6WJL5ODdHRg6yysUSj7/Z1eeTS5b3guwRs/KjrCXwl+rHU/r+PwRQD3QGW
lAOcLFvmAqQmRU6Q7ZzO0XO3qOywOi8nKx7lJi76wBpO+IJSkNRONVTO9WCMJdeqlo5HMJsx1cUK
oFgZnNaaI1/sh2n3MHZDKspVnw+NJLgoMJhnzmTBA1tBPmOelcBmGNmscTmxmdasX0jvhKSXHDx5
z1K5izoVk835yfNDNY9Hsy3a/GFMcCcm63rNfPrYHMk1+jroeNp0DnMSg7cTcYC7DInBDFSG01cV
t4KfYs4scB2QfZkfAQ63y5VpjKa5FglI82AzJl3cG/vAa8Rw6y2FGIy1MdGcv4Kkqw/dIFR1FtbN
lj7k+2GnE/m4qZkfES6SvDVZUtBFPT5Ar52W8OhW5CihWy/3jLqOuPCPOe4dtz70mF6fH5hOHhBQ
vqiLFh0qG2Kyt298dPhQwPNnpv7eCjDqecRUmDzqdelVY6FTK7BtIX4xqq2LHtfwcez1xKgmXT8y
IqH0lESVY0L635nnqmVAsIBJiPiGZCBBYOklzmk5bs49D0nci0VNWXwUJdU8XHuw/vrjYJgRJwmg
BiJLMviGQ34Ap20kdHpA1vma0IHjGR5lGObwJnXzizgzvZ4a5zzOWaUtEgkEKRL+wUPpdCI6Yys3
6lPg68GiiBZ90/UyT9D4WWVKszwQJM9OnDGA77DhkGQy+6ekqnilqTXoWx8qWBDlFvO2SMotUAwn
Bz1AcYQPLooZBVxEByzJazQS7DV6+C0rz0hxvdtViajyB1HP+oSuXiNHOPc60S0tNHnzPxQE/6Zm
hL0ftlc0dHz3NxEkYM7BhCDf9GPGtIjlNIK2QwUNPfwWudZ+6HjeP1zysNxJmSrgeOroch4CLIek
d9VUCKRJT/5wvUl3b16nRgElia3r45rY75dCoJIcF41Lm+L5odaLncQNrUpR/0idSMen2nPESFJI
sCZ2fXytn9XAX+vHFqVjH40O20cR8/euFMSwvpiKXPyYRQmS83RINIFh7UonYRkChsciENshIJoP
+Cy5UFxBMLUBukjS5txNFUJ3NrC90xWe/jUyv/U+qi7WRwQwYT17gu+1Ez99fPu/DRXScjTiQ+RY
OY7bpv79L+2MuYtKbQvlPsjUmrkPNih9LGRz5Qj18aV+m3OCwjBKpcB1qasGh/Vu0igg7CRQD2EC
O1btI9ydpntr8fUS8aIYhMwfHu6whYLAHzJKsGC5pmujb/b+4cCRiyCmfv/QQKTj2+XMYrsaUiL7
5xizdJZyFJLvk0wofn4ugBl3l0Q7uGYfP/vhMNM1xSycIi1tUtdCQuP9nUyVnEcIS+I7NQmOjipJ
qFIFFc4Uf5IAOhxlKL8mTyswdvXpIB0Wr3MSQyQnMuv7UNV+fi6bQh/N04yT2n5MbJ01fvxo74EW
NE0Qy6DsTJMXCz2SpoMZJDNwysEEGhgyj64nIwKhwxxBUfFeo64tZpSo01gl4drP3YSd8eMb+CkI
8usKJNUStlZ88THd49Ht94PLKTEprMavvreJqeJqSy9rybdUPZIwO3pNW8Yu0akxIpU6fr8VxQ0X
2rrYlp6EwXIMLFsPTpm5usRD6R+5JoqroeC0sBRBxZbQI+cY9JtASCNAH8TKJdHan1y9WY5qqMd6
k0QmC3+FQKKuv0IHonhkTd2Mvxt62lW2DUjmbXmc0loOlk2dGzq3gv2g0y6js1GX+GkaxTvzmpTc
xkfkh69vmq7htvzXAn1Pak/UzPFD0jUcYCV6e7UtnSxHWZkRScweUj3lsTjrqEza4zzqIkuVU5b9
ePh/m3CA67XUDmB+Gz29w6k9cLJIDHNR3/A6FOSscSP1EQgqms4A3krWH19Sr5Z3L5xQiyIiPRrk
dwJfIw5+DVo0ykDO9cGE/Y6na4wQbrz8XKuQ5saF2ZvcwcopwoFD1GxFOik0ilLfzce3cfjkAsQ4
bo+oM/LYNN4PGi8o71QT7zL5lteUP09gusjyzs4nuzuze/kHY+jDCCJIznxBpcjDyDJwDrWXPMuM
kcHo++9j22TLvZv5elpkWaMzq4+fSwPNfh1fvl174AbocNN5E6C93o+vFs8uimq076AfmcEmonwp
8dajjMpJN80mdgdkFZaS//gUbJiXM0JM9xzW3A7HA8q6lGA48uj+fTOJgjzUWhydqKcxJ5QExVkF
HCpLdFlrNnQZIJB4FyTHY+DpMnFe0h25HdF/4OGM3GUvimMgnISVsdTxmgMB8N9jzP9SVeC7ZcbO
+ceDcDDejAFau0iUo+LmA6w7HAPXjWVYesN8N5Qw7HKel1ZFvjIm9GDvP76UBtW9H28CmOt7AC48
tkWEvt6P91Q31FQtJ7pFVebntQaX0mmOI5nemgj1hKDX3jsuoPokWM2VrpK+/dSNSBukHBBMBtd1
fF3P5CzYEOnsso+oKBg5aN0FAdsmgUOeNqBFj5TA4EBsUc/heJwuBLVx99b4o1ukm0gG+hisnSUw
F34HWUO/8MXNuIrxszvuv5YmRosKqNwYbqLfJF45MX/sjwT+egNFWheW31porEjmLrB3fXiOUCDm
C5VVTpRAPh7S4P3rQ8AB/QFbm6+GLnvhb5C8licYA7OJHotR+F+zrkK/yKY9uvfyoHGo8SdyFztz
eKqCtIg2jRNV+9LOi/sxTs3xJ1WMpmksVqGhgn6FWm57F3F+7a+KuQdFmwSjvU/D7Lqk1fY4Nk6P
T2NnJGpNL8e7xGe4Pk3MtD9nR0pwPkWnIN/gMiO+LPSRx5Oog8+2alB1dDZUDfN7YzFAA8sCi5w1
FgZXDrtSvnMKQ+BO1wGHblS7pSde3Cf08E+KwqZLkDWScl6dT7TwpFV8BzUBBXCOodUNS2taG9F0
/q3N/vzQJFBIV1HnJZQw4r6HbVNVt5MvhvtUCGiLgWlAjjCo233Lh7B/Koymu4Eo35MWRcM+m4cM
xxBHNeuKftGMH02YGqtBG2IVeDTJKRwp2CRZ9mUIPKgHQQT1QU5dfYu7GyUxxzIQnzIMZ42m5bUj
lfnDVrL/bvmLc4fOASKns1ee5n6fbp1Upacfz4j3wZoJQVuZYOaSKjjIih3CaZDXyP3Wjasn3hdE
Yjuq8q1X1EjGeJ3p3X18sfcL+vViPkA5vc2Twx1mJNHikNp1YfWEFF4JRmg2b62K+uqqLPPz0RHI
Is8or1/TIvTzP+Rjv838n48JVoeWDUH8EDYxuH1Y505XPrV4gOAyDjtgRszJAvj28UP+/Kb/2YZ/
PiW8OoAHGD2wIR+idGa7zO0RrMyTNdWsGcx8Kcuh7mqlmzkp/M+VXUafoZ3gjoiLbthsBH6KxdGY
uqgnFRLYF2A977KDL3BSGa1/x36LARN1RXlfliQvtqxKJJal5VybY1a9wMcMzirKs9ejrewvYcY5
FddTy4TsmseXotQ2bYZfelRvcnpx1hRSWOtC9ZTVmEBk7dDtrNg1H8xZivXC+/tDLnSgIsuQ6DSA
NIhxQQfXPkwJLMPvZ6gsyxNIeAY/SUVyhIpCsZ+X+QE1tOKbMMJ5MyATjsxLZ3hwl9Dw23z8Zly9
Qb97M8jm6VMdYECAY9hpvN9QLMRWaB8k/lM80DignIbF16xlrTc9XRK5GZ1y3vulhB6YGk1Jt6cu
9zV1q/Ox8UbYsH5sQBWJnb1A7ob+RAR1OaWevu5y4zxVlX+mhDqqRCluqYEWl7XBS1t5NMbUepEz
bZes7qO13yCERtoIK3hy0hflZemF8NHuyakU71MkNy6xrkD8pY764YfCAvbOdO382qgCNghvtqad
sCV0LIHVyu1UhEm2TlqTB0hmC0kzGdMCwK0U21xULaobxzWCszRRzheLqnaEgFbuzn+Y9nrsDscW
dw+O+x6nWf9QOx4mMe0104+e2tRxL/BFzO6bVCjoX21lIh+l2fAfv84D5Wxmlc8xC9QteCQBBO9Q
1hXAftFhNZc9w2RxTiibQSqPBmWcUqjMdjQi8FQSbtw9NcLE2jme5Vmahua1MYZi9/G9eL9PLVJN
bXAe2ChOWodgwG4qXXSvsHGPZxoMnNsh49cIqIybtkR6rTVBvK+GskbwVrrUCjfo8Lj7BDjshjpJ
iHRpjQbOpqs9/2sqi1GXfimhV0afnOde2u9bIeYLb0ji4xitFhg2vpYv6XF0gFrfmOWw6qygXgfl
4jZHBsOyy3JpnIeeNfKByTfOvB6dHjVPbGcZSkk7PK5ki4JCmp/heEcL3BB4MWJeWFRASqaMHi5N
z3sIRmpLLtLfSHuujpOyEHiG+8BlmIm0i7Tgdn8lwrSi5QqiDlGCmb6S9IoixszNb84n1M17hEUg
160Zv9pC+M+fuiMTZ9wvsqvTr0M1yRcH+imlHpwS/1T4+j3+MFNCQHNA15C9+a2uJ2w6oXD08ufA
oz6wCiGT/gDloega8so4U/lPS6+9Iyrjh0JcHmqtN0JP+3iS/N2EDTQEma0vCB1qA+/jD0ipvuwX
v3iOSk8NKLzzQjy0rYqztPDkzkT74bbFo26nvCTaNmE0f0sCCFTMk8W6/cPN/M2C1SQXzQixwVoe
InaXckAKbM6z59g3vZvWs/rPsKwN9JNIMtgXh4sBiupJ41TlMQ6huHNWPhsZBm/zVeonAYDkahrP
kNcRLyDnW3cVtGl+84e7/C1l8D3wrpBibDDTHCoPhmwsI1WGrTM8U/Vu4zvtsNCvqSSq1dCbI3YS
Y05PqV+Qpgg6t35J0OrIV0tkN9ORgOh774ZFDM10yu/szhnokLAL7LqsKxjuOPPXDq7nb/PtX+mC
W9U8/5///fAExQrxKQ4pj/JXphU7vM7p/plocfE8/a/z5zl9rP/mz/5iW5gCIQIHSTnK8GC6TCbu
XwQtE40CMNAmpXLUCJBH+g/dQvj8EXQKvbezMQhdDXujWwjoFrauwQlUOTj7sOz+C7rFoUkK8rRc
Hui+Q+USN67D9K6F2r5MwEzOOntI1QPGMy60IMeXztZMQqOCXjlxilH7VNR9aaCQgyBUt6aMUe1r
OiRHHq3ip07EA3Z5ZuMi3KnG5XSuPP+57Qp/A5LS65Z2X0mk53rIQ8WknBs2giVA5mocMJPmGOJX
KOJxiqIOhHzpkiXhJdJYkhywHjQ6oPFAB6sbUSFxuPamUZrfCjFpPNfiGCjZdEltVlRn0JYFVOkb
K3uEvLzAXlzcfE7OvLFqm+Amsf2lnoB80E/AUrF05ILnfNWU/W1Pkm1tA0qohfklbX1wAUeAagIb
jolZVuZpytaC5aDZPiZG3+38tlFXrl1UMKZYzfypp4zle1OZfvpapfh3Af5hAQK5Qmvjn9ff5rl4
mB66519X3+vfvC0+H6Kjg7QkAoSkMf5PQtPb4uNX1JExLaKux6K0OUm+UZ1E+IlXjX0JZAEXTL2W
a/9r7QXwoywLCAoQe/Y+U/w3a48W0rssEyg3pRKsUsjioX6EnIjf76B5NiakHGG7V55KvsoMFewN
3WBS4XkpYQr7XSl3TauuihrA07pAbx/SZgg00SQhGtMqA3m8WF+jdCg5dle5tyYjnJ5n6RmbgC9f
BxHCrZr+XdGCQ3S2+O4YXbDBVQhH9xhXBoX8NsK1ITxGBjHFh911bzI5VQidyuWiyFxUGIIBUR4f
MLGjC8/dCckjggd1BF3aL4B9JIha4tDXnc7AocCGiQL1Mjc7mrg5m7Tea46xQI+OAdnKz0gJI+LV
p98zvzW+pkVp3MZthZB/O1coAtnxtgEMumqCvrlcZqpc5dxfj0H8hCkzDwmibQUm69qxVb4LwzzZ
KFfro8aVPAJ/9NJ0IkW6L5TAYShpbV0EE3Z2K4FLLlw9Ge1rD0zxKvXluSRRXBGBrlE1vY3G4dwC
9bVKOGMgtmudzbQwV0VejYh0TfpfECdUeeYEzVcaaoD7LDmfgFn9jk71sdfW46oQ4jpX+ffWxXUC
neAbEOPLN4hE5qah/LKhLDXsBhNrEdrCa6bg7SwiFNlgr+aRp28BBLrLV4ct4iiggMxLkRsY7o55
fRP3YXFfq8G5B8dcHYmqAJsXRwLFXbSzMGaHLW+WL/3SXJmes4A9N04kvd6HGjDvLa71GBWniL2u
RYOPQGA3V8UE9DVYkEJwZXupACR8dfLg1uvT+qiecRq0ehUDU8nR8CKh2SP6icpxEdwVS2O0SFNM
d7ETxScOBDB/7cd9eW2H0fBomOR9a781xbW0C3FRIl+Jfgtg/GBFA2HZFkl1IwwLS/eu6rCWrcXn
vpDhrg+iakOhCswFKwclrzGFNGzgTFzOiO51gBlQS2ksi6IC6n4ZOxtN+9GrL5CBGk4pH0uAip3h
3vm070+d0jO/o842bnol0zUyIna6ATVco4kQdFG3wrbWPAVn68rjGgO7lQuyXr0YlbsYR0FX19GL
whv7vLCxjEVg1cm3hZ9yYEBRAQxcZr3mh/8G+j8Eel3EoD3xz5Eex6v3hNbXP3gL86H5CQIiB6E3
mvtbiA+9Tzh3cXrljESd+Nf8yhGfCOJ0lRyOLtTPfsmvHBN1KI5XVFQAMfzMyv6L/IoK2fsYD1+T
Jjr7CaxxbYX60w/ol967KqVENSNFCRS+wqkBNxQhIzv/PFMPfiqrcTmeIumwegoNFwfRml8IOmzf
YGBRbY783riC82fGq6RR45UjZHSfL8hnn7bpPD8mMs3iY8IY2m1RNQhjDecm3g0Esm2E9dW9In5f
D10j+lWnYDCeJFlQPI14656N7RDcJ3OdgZwuOsjzEqSFQsQDy18ppuMEEfjj0R2LbZaIFqAtaGDU
fkvhPQWWVzyT6RzHyBZeZOE8IjXZOp/zyBiWzTA20YsUCJHQTTnHOzjhBFql2TeovO0DAWP8MsfI
uthwZF8MAGrxCuoqHY9u9mEEjWG5mRVF+MyN5/PF73A7DRHVePFLw7iuq4xY7NMhuhgNm7jrNKh2
x6DHUtCpwjmzkywnw0M0Cle9CbWeBTOgfeFF/dYdo+SbhWrVvBZBGRz12gNlRQeouFEWutLUp4/d
GrfFfToV8RGqe8EJXLvxyKznhgZxWXo3ZRIj3IovRuGjWJXYFAiQUoRwlFcWjsxOHT4pTS1bK2TL
zXVSjMOpF3aQ9KO8PRmiPNtmvYV4Ml7OKAq2dCc69Nihoygkw82wCS6QosVDAAXe4fPol+2ernq9
Rze1/5EYgK3XYVoW9dpBvuqmLSZ5ggQbCh9oH17XYUGFzmiqAgoz6EJkWZbsEq5/jdgj6LevBZvP
Cu0mGZxaMDmQGl60xE8Eku6E8wv6WsAfs22BMt5lBfkDgdC0xXHTa1oAUQhdQRTo5YnMYFTRL5nj
q0A2LyTzatibcmnTjYEb6Av6U4XDyQHQNsomi3ysOsRX9hEST/fRMGfHo6ja7RKqTIuHe+MDOmQB
9VxaIHVTubvQEB0ncvg2O6sORQzF2gKiLvs4u2/NPJrHa2Qc05rqLx0VeeRbY/p5Un7y/9g7s+24
jWzb/sr5AdRA37wC2TOTPSVSLxgkJaFvA4Emvv5O0HaVJZ9jXb/Xi6psi8xMJBARe++15rqtzGAx
yq98u+aEf7Hq0SuHs11zZj/r0GOa7JpWahVfJ6ILNhVK1dCwh/Flcib36NN/ekp8XiNG3oZE/sHG
T7Wd8LvhoDSMsT7EtYFxoYmrsOYJjUaUV6dlAMMOjLLi8SasZ2l6dK4U8l4NMZnzabNlWl1F3bAq
mtELcWoazC2NWLpciVVtysK4MpFjX6B2E57Z2Pecag8lHKqzYmYVLXqvb2d0pwd37rjucp7p5ow2
We2133MH2nWnX2tOs7gbISQbPK3cXZar4YSFDPtXvnhHaw6mswQ6vJm6qth3jpT08SvVXbmikyew
bNX9YtR2HWaN6+zdvB7utUDcqZQHs0BFyfDwydBYBkq/+MrmaG9ylzljA9DxUZNmeY3/3YtE3TF7
nB3jARAzq5Zf1WUYoLYMsSbNUVzQ4MunxI9G08ZWKItbaF2fArsvcWnxYGsNRLUhuXeBMW2rxsgj
CBd1lDOvw2gvSv/QK7dCWMcUScub6ZEyOt3o4xIcPTL/SBh1x71v5ua920qxYXkqtovdO0dAFRXk
94BWcYKd4eIEhb7F0TefMZKozxZj1mevgnZBam4Z4n1LTxClvEdmTvKqndxyZpESrCnMaVkr4Zpo
7zo8T/r/RaJudNBhYQbp9pZQ+vJbkbT+oWEcfkDjnJ8ng4HANhHJvFoXiPys9SqaBDTNJCu6a0La
sz2Hff+q6M1XpAj0g5IMOWkMBNoJumFbCbxhPIZ1egc0Fc+F4vgXuUnJ1TaxGhEbpQXBe0b8Cdfc
GrOOL4EIkxTV9TlzUnGTI6X4OuqORtRHofacX/Wt7rd0T21P7nrhV8+QQfzbdEjaJUr4+p9z39mZ
jtSuKaHrG6Tg2WY1qzzSfSu/i8UeXjymBw8eB/e7riN4ZDE6fVe2tryMavCPOVx0qo9CI4PON0sW
3TSTD5ltNSc/FdarJbilLauDNmZ29cU3WnGYQaXfCOGQADJ0kqdqWh4So3J9cCtGBlw8GM46yvaz
cEr4cqmTR5iVig1+CZbMMrkhGz4/ZLGW3RJM6vkwyHwvSljz11RB0wxj7GUnvWzB4xZ5dZ2ZZfyU
1gruGY4G8WX5aNsqbczOJqK9gzDjToTKmN8q0qojZbXq0RotcM0x4oywLLMhCSmNnrpkMs8qjacz
1pS18ezqOfdbl947rjQeILCY9GfzdrNM3UCu4zKkn9uupdeM//82FU2chCxM3YEdfX5NYTk/Wqnt
iVC6nJOnySoi3bQVyGI5nECf3g1yETnZB5YxDM965wbEby3uZBT686IlJe0Z6sfsMwOsGETM0LiS
najQIeCphioIiK6stog+us1ijXO1bfVZffUHcFxxsdRR32cswTgXjRGP0cSYJV3kftKrx2meiW0q
JnJvEoo6vspyA0a2vLPaBeZM7Z1korWbDgDFb1PP/56Pf3E+xtZPa+D/Ph7/0b38n+b7/8AUktVb
9sNx+bef/6Mp4v4Ligg9bNSZRNvRe/x3R9Lz/gVCyqeviOrpoy/yn66IDxhqJWIEyJPWczHNyv90
RfwVS8J/RCBmmvynf3BiXtsrfxq9rU0RlBxQVjlY0RxFmPRjU4Q9qGCiNOsHfLKQQb+XTCnnJT7m
RFnVYM6rTD8JPd5SaD6T4MApQfxishr82Kb/7S1YrgvRlc9Ms/WnNn0DNLb1fYB3Tb/o17H9vATt
WYzFtiZNqTCZdLM2bQLOlSjQ4kvbJvmeGSLRPuaLPdIYSDcMsJOLrjR2U383kPfUesZ1lwIutJ1x
NbRvNFD1od6+2zO7ScOuXjPWLr7kwtyu/3exwb5my5NQeA0qEQptuzjBgRgMlvwEUFunk9kUKn0g
UEPrhWVt9IIYGav+tPg4kbknQDizbHJ6AgxIXjWMdM4EiDKoK/zSD2mWXih4ccYNltiK4mxr8o7K
XG7nGqqqFgx3bvBiWNpWJN6rwi+7peQNA9eKbNfD08GenqaEWZcb1o+olxQ1WvyYd1O/LUS1HYf2
C/0cfZ+V8jYR3lVu1G8qYffLi6hzSYHC9OCH0zCQaVLX79Vs6/sCsAGQxem9thPyaaQ412JywpLp
f+sKXkztssK6SSpyTz4emf8uLr9YXJjvmn/bZr3C8fwq/txk/f1H/ii/7X85rBngKRgj2Pg2KYH/
PeIwGXHYJrW0jVSFB/rfC8o6afhjAWFFIpcPVzrTRErHfwZkNuwfZ4EOaxGzFhJCYCSBNXV/bqt2
ZKKWeTK7qBNb34jwfxskIAHnnLrVZdbSKPMIICR7maSDJr5u6oXzfe/oWh9sQErYxkMJEhO1pxAY
p+atpubejg+InWCtS2tkROJ19MCuC1yLvrer+rGyp+sBx346h4vpUXpAFV71lIMoK/c82p14L5Lp
brAzL44MU2NUl7oe4r4gWHak0QP/VcuD5uPPP2MPy2jtBUatdyGHrVztTaNfc8lwxhDYJPSVsEkL
VRzwGMjuNod9/NB32NhEqaw06jnRG+zgY95eEVfE9LVZgmcN5U3DSyyu2s5YbbN9S/ADkuKlhtvQ
ZP5NQR/2pfO8aaMFzfQlY2J+C0bf2zVycfAXpShxcqJjKBwsginDodHafaGq8ojhPv3iCqd7NoVl
Nuh1suC9Cfz3cl6ufb2HVYcyejnyR3wZpWsRTJTphxVFuB1yK4hmS4cpNxJthV6KkJFIh1uCsiwZ
s5AKP6ggp2LxLu2YTvVkgNaoNVXdSkOKTzMgkiPB7NNeKW+5C4S5nDh1dzDpIctraBC17JCWefaV
+8G5y/EkY3FHznuTVrW/nx23P4hmNs50YurHVHnU9+QJ3nJ+96JxTlKKbWh3F1Zu87OG9ckO3c60
bho7WXcBavGKId4RiIe6KgdnGTfQG+Dkmiyl2nrUmrQYdC3d8ENp5+xqS9ypL9pStTt0idoeA7c6
2qmp3vXK9I6pMNoHpS/xtdS65twQI1DtbUUi+CyVOxrGbh7xMrvUtb//71DQpEgvmmO2xIhnOryt
LuzGgBykU96iEa9P5JBMJSHihEaCqjF77d7XDH/SkUaUYlIM+2JDf//vivr/BegLGA793Xnt3MhM
ZD9R743ffur3RdX3/8VKyJmKDiWnLVTw/15UA3j46HtheyKM/zjB/XtRtRg2oznheOfT9URMRFf1
90XW5BeukhE6oWiMVlTUPzmlAfX74ZRmoLjn1MDoGMklbpefBVLAeifZZEZ/dOqYsMQ814x7APbq
4o+MlpoOu0LotJ7+JjQvfvQIfTouVR2fNPjQJ9GbIw1PzziDk6z3ha3GyCTTuILCUGiPPvPYDYhm
Am4bfQhAy+TzDUwO+S3vTcYyaVJ+shnpbNuKqOmEp5/OiZ3Om9r0xg1Dgj4yEr2f9kOlqUPT0bWT
tZx/odX/aZfhCpDXzBmVy8A1/YueO6e/NzZj2x7n3phvaS/iJl9kgJ5xWD8X7/tPt8jtb+KzP8cQ
cyz/87n44/XY19ACsJuCTPvpUGquwCqkbu1x0kCkz0n5tjZMogw87y9e6UdnAM4lvlF8JNBffdw+
7Mk/nsAVFacSZMfQme7ESm+CcboAVvchSz2MZmnvlzSP7//xx1vl3EiauJl8aoAfX5RQDjFVtSiP
0k0XJPiSSaKgo+6QEOOQyPrPX22FTGJTxGwBfezHV0sCfwKSmJMBp09gQuqe7MDZpdNMpGrw+Pev
9ZNe6+N6Qg/jRTycmH8VSmFJLdOq0LNjl84l3bmUTKhN11UNIh+DzvGSzjeyl+w/ohgPihj3dpsJ
91eRxH+9gVDI48m0GRGvYsOfvtbSEN6CuDY/dpKgn80sFkG+aBw/Bm5LENHff+i/3kOonKjhoN5R
LnIC/PEC9x2JS0Pv5sfWUOoOy7TYDBpPcJu2RXpcREanzauhv/3idf+3D4nICnGV66Kp+dmoViQ5
ST8uYTH11AHYHvk2J0tOwLIymf+z1wIDzO9HFk3OCKug/mFZ+9Nox85wa49pkB0zgwMcqli0Wq3e
L1fJMllPf389f1pvP14LjDKXkiBwG63Oj9czB32g9Rr3kFrUZCCl9apTib/M+FXty+/5j/CV0pfP
RNnNVIxFZjUO//g60oVXCDktO8Y6M2z49Dkfyl5qGmej5TykWQY8eCZ/KAuh5uTxVq+S9BeunJ/u
nfU90O5noUOzsYr5frp3xgUzNCNZ3sMoOBgbY2ei46Gejq2lOjWJT66Tay2/WM8/LuFPHx29Lx/c
AsUJLWz9Cv70dY6JOzYq9rJjimric5+71Yk0o+Ua3FwKuqStRThoa1DJhPnCi+KJ2Ofj5NbzV6Zh
Xf/eMrg6FXEdH5K1doizmD9Urt39/Z3wv71PahyOBt7akfmrasSx4kl5mnYAeum+wbax+wgfTsBX
VLqTy8E4b5lN5WSKkMg7FRcdIf1aYsfxUWKgvwqGID7OmW9dB5orsNWP2LQ2TRp44/7v3+tf71qf
kHf0N/Ay8IP8XIkR1wdrq5yyYxXo5EsWxCwVUS3EsP371/npqeeO8XXWmNVw7vPnz3tjpmGYxfad
MUdu1F2QrdlZdYFNhrO68/D3r/Xzcv7xYnhLMJ07Dv2wn00mOIUcYc85y3nTk6Hrx+OGfjJJYTwq
tPdbpAFABa4MOXsvWlUn+7lxhl9cWANZ61+eVIjLGIAJROKLhtD34+1aYhU1eTIIl5ZTvxy90mQx
HYLZao+JbNUd5Z7+5qTEUmbIg9Z8rpSeCSkuuPfANzlXIhnjUyDlcktX3ZSh6HKSQLtyQFdqFpW6
ECrBvBjAyD1wivj7OMvyk7+U6sK4eGYm2/Xu2vwvmDL5ztXY6yy4NOzNe0cW7oObtvphACVxTmsb
fbDeZtqj5k3qbkG0IsOyTsebqteH1zLGJqRIX7tQnC8QZuY6/k6ioNOe6qpjBFIzUD4oYdhil3sE
wwKZ6NczAhYYPaw7035Ng9h4r2VlPU3Mk7sQlt6a6DjH9vdyHOxpgw3CwqFGuuslsXiykTkmG6Mf
szeZsngTg+F8h5rim1FdcWxcJVaEI0xZkMidnrr2fsKTJzYAMsRX35PmFiaL9wKspvfvmVJxv/H0
J6QxNwEvj5FXu/NNwdqpC+m9KDt2NjOUu4u3/iwMH94GuiV722WTYFJIGfgYNNZyYZ8pP3UQ7m4+
Lm/sTsPWrFP9rrVAuZ8a9NZga43EtU4mMcuXIgkquSVAJye1+mO1kljP+0GxQvlEH36pm4I7EjKV
oUdlaagD0i+u3eLAMop6XU8f7TmzP8seQktkJnp9axWmt46F+D1TmpEWN7TJRnRe9taTXA5Upe+X
ZB+ooCSQHLXzQ55Y1pMP8cskwptrW1lm9lYSarUzGBO+5ivFCG6RIIwwhpt650zazESi6Odbfezm
m2yhet1gU82+IBxnaQJI9onEG5uQ+/U+rKYmPvmSsWG0pKRUbtRscIAxKpqBgEm4l3C5qEsCY4z0
G0qvJRzEqO4qR4O2oirOOTIVTLVyPgD2rHxScSS4wba6SNvXdFo7vbPP3esU9nzbx4giDjKlYnCd
Rnt0GdnyPSb2cklwS54KH5aI0ooNTaEZU0zZ7YbcMw7JpAjuELFDlnfT35G2kR11v6+vSD63I2b2
xLmbQr/A51Mn2enugdCG+DEZPChKsnjt3Lq4oJUviEF2vJtKefsiI+YRj8u817PcevF9HruWbGu9
WRjzFySX6sDOCNcxzcig07ML5qaK7B7aMY4L2/wUZOMNFLnllBvBLsW7vUMR0ZwQrTC31GRLB2wK
MC7yscrC7yMYJ+VmGQcZmsImytmxX3rM6ReA/zf9PKxZmeTBj+T3Rmw41s7psic3dqvtIlrzinyE
SCe9MQLEM+2LoNKjQhmryEAHb9baKsyC9B6fwFvQmq+4S+GAapUFkZOxs6nId9F0/7lzBaHyIyq1
aJl9djXZml8qC08MKJBwNLPr1M2mTWG7j+MYXzW1lzwPtM9AiC1EuQPEjFr4P5umMpdrN7OsywA+
7c7ISnHSRnLOlSL5yOsWv12TVT0Ae+sikohvSAvaw2I0uURnOMbk1CdWfjIauzHCWEu8s3RK3lBT
IjkNx8VUT46yrd08lbHcDqMZXCES6G44KNnpZnJZLwpPL59QLidP0tSnh6VxOD80goS1sB3Vcik8
ZW3xT3g7uxj8r5BA++NcuuTAdUHFi3KKvvSJfu8703TvTcuytZSU23X/YRzetJhUs7arbsXgqcjj
SSOlTaNHG5pFE0f9wlmk8BEHFrUrInyKGUtRPTEBj9kRPBC2hzan9KFdVWwqjnk70kHtPV4Ku436
1qxuhD58AntHZM5EsIbdKT+PkrLxwR7A74GZlpsM4sk23tV54dyunMqdCxDh85An05Ul582QxdMJ
OzmQQ2SUwRcrnwmpcsiGhEjDOnmsgz49MQUm5decfHFQQJ/aEOLvQIlQaneErHrbaumf64aBtF6h
1pAAdb8P9oyWwq0N89GsHO/zPBEvttedTIsWCc02biTnMTzUh1ap4HrWOvcOHDdI2aZpI4y43oEK
OjgEs0E2ZGvI/ltr+v62Re5+6gYsuZWtk1bbE3IEW+WMmbzmCFN78NnK4I60DIIFYiu2KP7zlBi9
tDcAAmt0H4YyOPGlBg+zgx6KTRhVTq2N9vusdHHnDRpdg64GMkFewYYx3RYabk2QF3mie8xN5c5l
EItGM7OfikU0JPcIAN2xkR/jvDMvXMFsg70JoFNs7EfH4cYGpYVTR4+gd5u3SVc6B6fzrHOQJCi/
WuU8xE5nkNM7NfuSZIVdqYT/Kgc+EgtNF41iyqzIH5o+Q4pKtsEH+psoXUMgroqTT7U+W9dS95sb
XcUc+0FmQOwVhP9ul0JrbGZLY7lHLeu9OIVLE6fpkium+X6ziWO7PC6w3r4NlONntGWSRriGGNRq
g1FEWlGzpxMH20d1MzrXVOy0lempUgAYzak0loGna8B6lVclAjFnuPHFPB+sjjBxFM/+oZpVf5yA
6EJYjf2rhkjaSy7p7drJWL0Vdee526INus82OrMdUN7ie+BUGXmngBOPmqzpJeVl/8kT7ZeKX73t
u8YucTkQdR4JQFmvemvnE4uA0NCfkizF5qoPpGPXZNLmSl4Z8ZJFhD5t+cazbVGZ75OGGTaTLf4v
J2DAVifJcvEC2bx5Rj2eFNLgjR+wB3apBb/QQc1D+vVwa5CC8Jb3BWt2V7JrsAj0BcbW0fa6wnka
dIlz6R3lI7mQxNTO6fdUA0I7ZIAdebCHmjJp0L53blpfZqc1r7PJkU9aEo9vdp/5L4kM4C3UNbzP
zawr32HbQxnoVSS7VvVBc+3lZJp5kMBMGT8vA6oLvag6hF1jiSS3I3sVVJURcYpKrqFYeRsAvHQ1
zC5GPIe3inc1zFhec/2CCLdE3jSxZzTmslRRKaVLNuBKvA2NvJsPRrwK2PqqlZvBNhuWs0UlD75F
zkc0OyZ6vGBmGzHoDnFflgGrj1DaY4annvTAhu+NTWFvQQM5tSqT77AoFRVGWm5qcji/d72ffYlB
hKFI54hzWfGKNdOffj64uhV/WhzTetXMVvtuunI6xx8BdbXKI6Ph186wA54MMMKhKZ3+S0y2BcdJ
PYjItnjiYBxvh9jVEQB19671KQEzHS6K5TUuY26q6pPu1Hqo+9q9N84F6P9aRcytdvTy3bCvUYEg
karCmcPJxsNiDeCc1C2fGhtxht1EJMG/FaVJuqJGnRzKFE374iYHZhrmTrrTt0FZwZ5a3o663gx2
BYJXqBruyRSVExnZaISVI3d+EiQRAhzMcDG3s57PxtXikJWuDLSR/OK0kf7eXDqCOggM3ttDNuOg
gzsKTje55PX4XWt1K+wUyaTuOJqnjMYu6J10PmX9AiUf8nhoziM6wbaXe+hy+lsxIJWixmfX4SB0
smVjb0WQdbtqGlDiDXN+Lox5X7gMwS0OXBFFtcu8Z76ZXFiTqT27BwfYbKRXxPxBztgAoEPrxFHw
djaEDkQhZ3wyiG9DrzXbVmvU3nCzJmQs/aWHTLnrl9a9Glp6B0TXHfNJ3CGPfc1ce9fEEBx0GVzX
lThVWvcyVepGFvEJkcxT28cXllwaRkh7rrAufcep98kIgnuPbGYyS0Aj5OVroGeMmwqalN4QvGEZ
IYG0X8dBmuE8NWVGvGZjvs2BwcFKS1jkU/NYuvBKGYjvctlezak3ofJy36sxwP5e0dUOicqzt8kk
5WdsHe/zmB3dXJq7ziuzKVqCJfmsM81R6HH84mT37YgClei4JrNIudxCmn+ex1kc5JCene5J90f5
2PmQjlORPXhWkh68KSiivhvls2b2/nbGSHUYqWHOUvbaoZ/z9TFf9JNjZd6zK+wa6QGa/w1g+v6Y
MbO/kVO+lhNekM77BlkbKaJ9YSOQctV5GB2t36XVfI9HM/iKznLRTlpb0tAJC5Du+t4czcm6GvxK
iJwEgJGQUxOYM+LVrshfkQO7E40LYl6PCQK1YIfRse1Dupp2PgBALY2dIRjHhQXnoQNUC0+7HhDp
4TrWmrwLtYCmqSsmSs6CCMVemvGLnxTxdzD4PIC8KiMGBxFqz1GEQmoD9p6yKOG2lwA24pI+0zrT
QC4bv0hSWbex1lFjNCbs10zN12AFKYG7eLlotkOVnBEzCIbX1a/hpWTjdggWyg7psSxNYECi2lir
EyObx2+5Mqeb3F2Ms24UCkJBX5zIXo1f4DTT5E5wMN0b8HvRjOGRpd816m/EKbrOZUjHteTF0QJp
zmnF564eOTqUmqvvW+A5R872/GoNuy90dgr0jbMkagc1jfpqcocvblkR09pz/CPCu711ehUVaFmP
NboVjPxNfzQLwUYqrPhkpQ5NAcbIF1969AjWSc3H60E/QYHSuD1Qfdwn1AnIoj27ev74K4Ffmfe6
S9nfeHmw9xxHHUyraF9FNVCDzb1Jl8C3pptJcezRKDaZ9ajafQgKLiaTZQctyUAe5doobsuZMQr0
wo0s+Meyylr8Olka7LWAt1hBzzm5aqj3Ljb1z0028AHITMcun87qTtB4uXWy0ngmRopvvQZDcIyB
0B57GB23xcx5FzajflCFVJe5XZYhmokWP5IaFT+2DmVfN6ZtEzlL3u05qq2cFVl6/WYs4qkIM0VX
hOYli4HE3RTriAYae3S6YxGT8s79j+znHDRJ+0rzLyPePKej6KuroO8FauMywIrC3jFgZkpUsxuK
abLPmJP1a8eYnCsSL5iQKYfmVayK08d9p2W12o0534ClhvJT2ZfqLgXQQpk0a+v7S1Hcw1Pg42qU
WXelXK9JKZmyGfwj39V83RBQcHJpUkY2IaMXszbqfbO24oSsFfiZGIF1OQGaaTBMudhCL4NNllsY
jOsvLHP3AXqeBsNw9PmGGvr5XutvZkgrz5XOjxS13R89Qlk3bTNwtQx35oaF3rdcRn7RdlF94Gy6
SdOfU8Mh9bQYADBngvs+1TheGx591s1H48lA2P9dGTZNpZy7yVL80nzWmldaibW1YTsfn7DvG+fA
mOLTmMbNa5wCfFnilEdHS3mEwa8wm5yG+BS3RvMKcGY4YqrSQBGJkaCpsC9j457igE9Ymy7trzhJ
Ck7AEOD3QZ2ZZ+qW/vMQrJe30sviJBsu0yga834qAMp8PLCmKNKvFYysV+I+eOlZCkA5A2q1gZYr
cYS+Jl4VgNGEMIO7oePngj4jc7j336Qjxig1MkqPoX2vdT9A2B9jShj7+ARAsN5DAOZhn3kC4UAE
dCxqAM09gcpJ4y4Xixb4pa3G+KWfHOQZylXGVZmYBvm+bnxySot3PlD5OJua5XAPNofmB2NRf+Os
d8GENubstA4tBWQ9Y1T4ZNqGUyC5SzylvyVkHKJFJkUtYhbLM930TrxpqE5xsLE+BjZXKnET7VFR
EHz34pYPHAzrPdivDjfPaeNTloCH4RywKEJ3pb/Bk0nZ57vp+M13qZMjCoz5GfDl/GUefaZQggM5
UWpsMtuUYwU7Y5t3Z0OM9XU6DfIx0yf/azva8feMmNzT6KREmScTO5OdTd1ucbwFNwnC++MYdPFL
7jpOHYoeRfzGa2hwb8qWdJzf2s//lY79QjpGSNoq3/y/hamXTCA/6LM/i8d+/6E/dA544FeWxYc/
y6Sv/4d5C3/uKmBgCsW//N2aizeL0Z7BSAh1F+7bP1tz3dVmb+rr7A/3NurWfyJvwObzY3ediZ6H
t153mF5awI9+nij0hgtIqEvSk3L0uUPnzXRoCO08Npewde3xRU8qD8+F09zTT62vaSQQW+1XuhHV
gcy3hpfp+GgLtWx7cy5u6FvmBSBgLLuB1+9JeLZOA3lGIUGbeGscf/ahEccBWMm4mDxSiZz0agSx
d9YT4P1hQw4XyVTF7Wo/2Fd6kO5jHD57G6PNwAlGizekkLsfJMxjgSHtIgUVpWKQr0WAWIc+rPB8
Xnkzwi5qhIX2pRdDVk7luM81k3Ng3cT3TWfbWHa0aT5KDvGFal69ovQvqqDPEfazP2z5C1hiRnfe
4cNxbyag8MnWcIMSs1Pc6Edjie0DPgbtfWr67jsgoOAG8rp/xDTTA5RBUI8vpzVuIR3K/WBZ/b0t
bFpE9MpYnQvijSPKv2+53uhR7uRgMQlz4XBHkMg1/enkSrRKe6/dZOVCtY15ramuPi5Z9zwGc3ef
T6a7L0C3PaXtMDwEwYDAttRU/0ZCTvLck4MQRNKBueG6CZ0+yN2Khbo+lnrhZaHJgfaY4g7xIhPV
3WsHY0ZGpj19dtkmuMh1+UZlMBwCRQilYWfZuyJB+Zzp/Y2mEudU9EN7Aq6trtq4HKPa8cTOm31h
bno3W5D8LpJY98ZMiucgCxDzcpUkv63SxA7xXHm1YN2KerLP+KBzgArCiOWZIF1C2h093c9dXD42
tZ1+LoaMZvEEtBTl/9w0FOwOkeNa7Oh0dzl+iRD9W3HsQIVcpB0oARRexxC+GGO8S9chGdkmVC6T
YOdFOWhQggTz9B2fLI6SFpcxmyPJLYTYp/Vt5uKdsbvFOyd9Q1cLz1fIRlZd2kHLz6ZmGQvV52Rr
YWMvJNk7TZt8ij1FhRnIxH7r5smm4dw67hoHy9+C83NQLZOKzeih9m38Gh545QR3Sbyk0cTxu01p
cqUI6tzeuabmH99rzyqOei+6aMoBQ0JMlMsee9d8pdTgMh8iZOopaPL4WavYm05xB+l4G9Se8bWb
mMVgkZ6w1eHRiLfjUhgvQ1DGdZSQkHNnyLqjdtSxX7eT8Vqwa+A8XoblXkzE9h1sqyBat/eD5pDh
XcQ4aM32aihJOYHFhvXJgg9/RXS3/SbdDmWlYXPTRqR3lAe04j6Od927AKta9CP0+OAR3x+g/iX3
sJPZOAXLDfkAzc5P6+oVslfw1Gf2m6ZPKxWgty6GdJdvTtsvHfeE0dQkr8T1c56AeIzKPh88vqy6
fxk8BgDh4uXtkejwYVNpo8Tc6TjBGbsiuUxDf2cIugZhl/E897rTrWZFe+uXrYJGg51SjXinZrvN
NnYaAL2Yhu5UNIZ3os6Fd2FhIuU62Pm+kZIVrSelKqLdpe/H0s7uzVFz9k2mFzM60iG2t7bX6y9m
kZIYb7OYjqbOMCao8WPv0bqUR+w53XVhx2RNMAQb7mnaoH5H4pB/LrIc/yEZ59bEYhbLY5zMtR/B
+Wi/jKSu9Adbo2fc6UFCU1lfxI0teu29cTwOM8LIx9ulowrNC5UGYaPlQR8GnHZ2mp92X1wkwd86
mNwvi10bF0swst8Ok0CCbjmk2UQBhtWbdAniYoNfvtq46RQfU1ObGLfo7UNS4Ob1i2C6Am+Hv7ws
uo2L/8VejTDjaokJVnMMtEnsC6thpjHsbj/joUlqR+7FaqvJENmNnFAy3DbaarzBru5uu9WMoz58
OeNq0WlWs47+4dspVwvPrBursdQuGRqBV+2nNvuMQgLXz+LZVDzP/lK4GILS3+xBDHnxChHvCBgl
yN0bI5/iHVO2/t6tSv3eNbzklmVx3nt+oY5jMn1y7Lq+7wLfv5eGiE1sn3n8aerd+tkCIMF8xKun
U7okxSef2EMWqYnHys/aeh0BVLcIvbqdSGhDDVlhXwdJJaJmVOY2d/qEZZvdLpqrJbuWZiB3ne91
+cYSVYWXWB+epVtoVPrwLkIBoZJHPTDtEAk0rgeDt69m1Lgc7GJaIWqIH2wSS485lqTHRGo+GAR8
vt+sVTFbf4hnh1VHu6yK2qBp0dauKtuED/5OLBL+66V39h9us3nV5TLVQKJL/Ig6JGSc7HJ7McPZ
GJiyDox5iLxgPZKr1tccFGrdDHkwntnbrpR96Ky64PhDIoyKJb5n0nhs3Ny89HOTNFG9KoqXVVuc
rCrj9Xo+kn9DIZOr/sBy4ZFq0Gs3xYdE2TQn564MVPoVh3h2yGZtguHRzbREHH1YTsv/Y+88duxG
1i39Ko2es8AgGTQN3Am3N+lTaTQhUkoVvQt6Pn1/3GVTp46qq8c1ufcAhdT2Eb9Z61uL2tlIETp6
k+cdeoEWWgVlftsv+mh+T0ili0U1bV4E1M1FTD1fdNUXiXW3qK2Hi/CaYYW3QuQvNmS06XsmzxYT
MTbycB/GQ8PFGPuVMVwXSLr1RdstLjJvuSi+40X7rQ9BemgWPXhxkYbHF5l4dJGMWxmFPgBiZxv3
SXobLNpypOes8FphvxqL8tyY0KC30XJoDhdp+jwMct4oZRjlQ4F4Hap8yIkduVF1qi/ydr1wGVH2
7C9f40X/TpJvU9/aF1k8ZKVa82ciJiSsb1yJZ0LZYu6xXzT1eO8Q2HPx885DVpnQzofrkaSBaQt7
wtlWHv4Wch/sYMUW624WpIicyJxocmZrWvQiK1PGb9C6cKYS+KDLjRqY/gHxwKA721dCjGPf7kqi
KPTuyFfWYNjj9AWspLc6mF8pe8fnNNWKr0k/sqRtO+cRCVl1rOv4sS4cCHVmnR+wFVYrp+vzFUl/
93Y2Y6DvAMtFb0lrvyL76L4AZaKCwN8a+o3sXh1PS/bIHbPbWsD4sHLtzIdj+K6Cm1Gkbf2zOct+
SfSr09QfatON/biLsz0plO0dqV/ptOo6K0LBoNgcPQJqVpt8Npg2sFujnSwH4rV+kdH92z39XfcE
2ByrzH/vnq6/fVHfR7kjqFz+6DfrjfwJDCm+GkRJ6Pas5T/9br1BJi4dnQ6dxh4lwR9dFCJxAq7J
paTDAqUv0BL+KhLHlPMPrHsozb/rmgBq6+jBEUTrps3U4DsJ3RJhwykb9Wcznz0cCQzI8QtiXLbq
ZCrOvRNbU5Uf4uV8ji5Hdbqc2nI5v5vlJM9yl0O94OlfqeWkN5Yzf7wc/+1yEyzpZWxjTKVtC9Y9
L9ZyZ6jL9cH6vdsyf4ivjeV2SS8XDUt2Y1OJqGGaJ83rdrmR4CLUW713c6485C7tcnN5l0ssXu4z
fCTDcaEkQWFa7ju9HoKnTo80g/6u9O6zyM3vldE+2ctd2SCyAT/A/WnXcr7nWlb3Y2gGW3O5Z+eg
HTfaYLZHto8zNGVcvP3i57WixdqL9zt77Ba/r7M4f+OLCRiuAzvBxRkMOS16xqzfsa1YnMNmiIfY
ixzx4Fx8xaOdbHqSPkNf04vxrBYHsosVGaUJpmQBhBD8wOJV1hfXctHiX9YxMqfjqBrfXNzN5BHF
5xqOFGPSxf3MmBEjdM1n+Clb3NHu0EdbbXFMqxyKHVJlfNRZz5opKVLX9ZPFZ20sjmsN6/WQJgkR
iSMKi8WX3diet9eHEns3psJzsfi3o4uVm9ii6QG6f7dNqYNXKAmMG1exuZgWHzjcoOFsLd5wHBLm
G0S28ph4on0Ay4uJPF/85EyGWuZMkeEe8sVvPnPGb2vhaGSgZcWd1urmA8mC7au5eNUnZDePxuJf
txcnO7lt2jUbji2U4BY+6WJ4x8Pu3RI3kL9Aoe23YnHGFy0e+WFxyw+Lbx4mxUgT0TQ3oq3Kc7L4
672L1T7hi8PUaXHgmxczfq0Ex7J2MelDIU831uLcLy4mfnvx80+Lsz/Xy37rAs/wKcbfeqN3T8VC
ArBMWV1bZJmtuoUToC3EANiq43a8YAT6hShQLWyBLIQyoC+8gWQhD+gV9Kp4oRGkMqmQUCyMAveC
Kwgu6IL6gjFg4tKdCrh8nF9QDhAEIg4lynlNXB2QeJHrz2yCxjOOch1NDawE8oNp/cqq7u+UFs6v
dVYZEnJ8NZ4waYSPnpXKG7e26AmqcNf3Ds2i3rQ0ApGxSaXZTn7Xz2nOd7Jw6AvrhZfSjhJmaItE
rhkKjaGDC0XLTBKsXB7jO6bvTQaEk/m1H4z1CHiCGJsnjpHqdiqyeU/IFul7XS430I31KycSaI66
vuLKpK/ZqGiqb/IwD29UZBlru7bNzxktJGpmTY3PTRA5YEXcbnqgSjCRDBWZtpkTEe2ljXC3m7nc
YQ44Q7DqNXhe26Ka9JskMIVYabJI82stdcMndvl15Tt2GVQrq64DTpK4mkHFlO8ZwnEX+34+Xpmz
k7OoS2WcruEjak9h3zTeBn6VF6zYD45rMxYJVSdJrcYWf/2c+5VbjXdGpotnhR4KfkvFqqzeZnbJ
ROoK8pU7xnxwYd6NxpaVUZh7q3CYbKYxo941+kPQsJ23P4VOXrX37TLoWbww/NqPbH0bbV61bpKP
1RrHcjo8qGQM3a8W2zL2zZGT4Yv4lAOPrZ2NW4Fe22oAQ5L3yakqke5I/1EKDzqX2791wN/VATiI
kLj/9zrgJoo/EkZ/+YPfJqj6T1y5WLoYflLjShMz7681gGthInOwYTAu/c7Pb4mfMC2whjWFw+CK
P/u9CDDdn5YLXEDTMuj8sPv/k6JAUGh8cBSgUienSxJbixIDa893NUEwaGGPTEYe+pGoBuxEc3of
ZewGLlsHc2KF55mEIleKJZIYRqSeWVu9eo0+fpKFW72Stt0862bRPIcj1M4/vZN/4apaVNJ/Fv3z
7AyAKktyE0YnrND89z+J/r0ODpwYPOuQkK74JtEd3DLAKc6FHBmP1XE27Zhr9KuGzb/1S+H7dfw/
4TfcoRnx0MWfHV3UXN89OgruBeGPvQ/dB/lk32m4g8jIKpsIR6YawQtB0+aKoj72rlIPdDZDH+mc
Ub0XpDhOtnMaLS/+JBIVfx7nYn53uqbu19U8mccwC5sNAY3ZriWNPd0gX7LvoBpzsY2scVl/5u1Z
VGa1tRAy4dzoAj8ZcxJgrb7JbyJjwl8PRElARkV8jMHWcdZdh3TWd7sI1J/Z2qPfJ7bxGrpFioKR
5GEEZOXJaYDuKJgU9xHBqtuSQQoQn9Z0021Ye17ECAUMpRlb+rOmlLZxU+exQ62FpG4mypqTsyqu
0dGGOGU1+D+qNPs98o1glXJ9+jCMOiAHztDXfhjY0aqKiogZ1Ti9FImbcwk1rA7lkASMCKf2mcC7
pa7SgSf5uoiI4+YDsPfErE/bISIOd/QMQlQsg0EeVND6nlz15E5v4lisEy6U1wxH4hpJqa6QbIze
ZuioB7aIXpkJxfyU7sfADdEW1rWd+bMVtY+iKwlObJ2hO+AWyGCAGaCTxhi5CtvPAa1jDC9zS8Jf
4CIrbVOkt9KukE5Y4WyeilHpCDLD2EDgxLDNT9Rs8bEmmrWXvWFofmbZ7OWkfHHwHNKf28VtWqiR
8UrNILmT1A+WapPCDxF5b/UkUVvVDvKWsGVtNxuQM+vI6LcY0CiP+37NL9U7YB/N72dj6kn5Lrvk
OCdIOsFAOm8RI7n9zBJ742VVu59ihr3b1mjRnTiosmxEhxby7R794o6lhiAO1x2PniuCJ8b23d4d
oqEiXEBG36xB72+IbhglaCQn/4b9Ji0R+kLdrCVqM98TYR37AIOlCfwGu9ia395DFMLRuu7SuEOb
lqCOHR5QiMVj5deEV7MNNYOazOgRFpfvUge+Fwk2B8wPKtkZejm8Mz5BPNunTI8jv4Liq19B+1Lx
Wx9nWbX3it4ygAyxZ5272WTwbyb9iz3GoXdGEFa+zZrZdqvA60bFr6LW4JcFXZKtlQd8Y2W3hN5u
2k6htyhRjF2hbykmKMFOKzZdr83xA7GE00QScg2aWAsKVqAlFsNwrSDeVxApB0ou2n9WkxgrC8Kn
hxQ9AusmroK2OKtoiAHo6Gb51pSOeRCorPiqj3p5mNImvRcOh2ZIVY2uZo6LGwSIzrXRlbVHsejx
aGp5bVMUyAcWEWLY1LIJGsZiVgOnz04o1OKeZ4+Nad7X5Tjv43KoXpGul68DfRSjbdlX/ZqNq+lu
GiZ6ZMDoY/dFT1SnXyWxkvq1F2CsW1WkUb+pJmPLTHQZ0fbLUe7xyqMVqbYG5n6XczQlNf16jI35
KWtYS5crJIFz2uzGwAgyVglYwaY3iQhJr44YiHX+H8YGj3VBNoGYSmDs4XV9KcIxixtfo/56Y6WV
89VRc3MimcC+rhvBM8aRW2po3IEoLXVetavpGW4mrCYjIeyxAUdFJONdx176xgLAp3xW7tmNkhk8
wiKktlq7U98fxtJpGXr2pASec005CUciOwN0WpV1KGD6LlpoqmT4uzLo1kWjnM9aXwwTzFLFfilD
C4gCHSa0jjiD6bof1c7wWgqtRL0+QTh0bYSUAbamQ2iMVMlDU35pRPvJHAHR9R7B3jvResMdjjwz
W2tM8+CaRUuRLdw4pwcuKR0tmQRb0enpVWQuenVNo8uOskE9Gmk32j5mGfmVgY+doKcX0RY32CYx
Smq/TMjxbGVJeaJdj84kTtMTtiRWIkym3iPBTomTSRr8wTOMmaKdhJdHjKycAogOSUf16gzMQ507
xDqSuEyhW6Ia9afWKcgMGUw2OKK3E7XmHEd+GEoLnBkHfpObzfO/heP/C2eAstGk2vrvheP1t/7t
nSr82+VfO7z/z//+9U9+LR2FYEaEVMn0dKZKCwf799JRLK7L39buQFx0xyT3Brs7gKgF8PLrwMiE
sK3j7VskeIvXl1nSPxgg4S3/WBDBZIWUQZinZ8KLxtz9nc01QtPfF6pCex80zhNRzvIwmUJj4D1n
+nqKyMNej1V5tIVXC06Fut8QfNBsBtvNdp3R1GcZ6J3xwqWYonjKFPu4sTetlVHV9Judsia2dFb/
0qa5WrchbjO4qgaNfO8yR6lgcK9HlNM9HohJ3HdmU74WfdDfIF4KRtZOBXDudFYOaV8YA7ZxbqV7
RyX5qlNpjxGJzc/O9niKPnY7zI5hWCJ10iZzvLWmybG3MJCHcI9NfO5whCX6F9ApGJayKU3fa0er
sevIPveHIR9vggBfmg/jmdeeVzkupGSMU+dQTspCxIbQrdrR5PFfzQal9xG57oScXNbTIeR2SdYI
G0ft6PIEy5MVYLHz6QBz885wq/LOs5LwfoaGcgNF1K8SsjDWQ5RjewuaElHAoJx97mVFvUqscoaJ
ysDjlrFYSoCYhRmousIp9okYebwnQG0DHTTVPhAy7nZ5YISms3Ppk8MtFDp91tcj5PACQxAqNeKB
0BKLVUsrfLAaUXYYp0PoWKsEWC8c802MvDGjS68yqzHv+5SaU5m2AFwl4wAxW0oR4gUbJl3K86sy
VPmWfhlXTWeifeC80SAU3ARi0rZ9UIpmWMmmNQ3ezK532nPD4CtaU+/ZTrnXEYwGSLIiIuJqC8wX
XxzuRQT6ct5q45KziWBiyPpj23ZdRfzPlCetSWxM0/QDnXo6UE6Kl5By3phf6cqnQr23YP5y1Kak
GWTBLxbgfzvlv+uUGa4g1PnRgTf8r+M31XybPh56lz/79dBzTPh3MJ9Y89J9/TIZ/7VfJhSALThx
PbTSOuqiP83MSd1YziYaWY9gOc7MP45AyHj8cxyDdJKWAGDxT45AQj4+HoF08pJG3sUB71IPA8X6
2JEaoNNzE7vB3us1LDmQcxkXhliNT1HQy9Ooo99+CLmPj6UeRx3YoaK9iyqtz4GnCZwpSvUo8S4K
aCfoCPFcUBpGNaJCDAMrvsNyo++ctDD90KsRALNWvA5h7plrpDvB42gU8sUu+jd8N6uQf+qxrykk
2xRndaO8R1QdCWFjFe1waWeUlVLQcinqvquO87rw3cQV941d0llUrf7ipQzyqUxi474oUO42i4Kx
XMgtdsUfDjYaaoIYxut8RFQqNCHug9mANddo3s+NoRAFEnmPSrHPMfmEPceIj/OregN+0CJNQLk8
W8jJL28U4evuWjnRFz5/+jyt4a+BNDBOTNXs7hhQeOUqybvDnCbWCgU5f9hIMnQRlVbTkl3g5d5z
n1CLr4rM1UHC4iy9qGal4c37nL38HoUA8kKt49GFu6AlEg2GVwzxZYhZ1DPa9JQE3hcb7NgaqE8q
cbt8jTNce+06DLO0TRwNdmeKs3IbT98NEsfrlGaQdPqwEy+gYJeqedT517IcPIhbZdrPczQsoKw6
OKbRGL1rWTNeV8wBd5fn1yzPim82rJSE/4v8t+XDKHLYOo7Ntn6rq46ABaAFq9KtwOiVvMlIHdpN
gdwjwseA6DV0EZnAImzTdDjbRhBF+yBDr75nUqvMbSSdNEaPi4OOxgy6YYEH+zhb5aFXIKn8Num7
bUtx/VLh5LS3oppQ/fNVwXbc5nwX3ApFc9c0ax49XhGkBeMHvJB8KPM5e1KamT1ECFxe6ipqzm5h
eo8J4t9tZBrKXjO8NI8IJ8JTUCN/SqbK9DMaKPyHfNgU1Ckb2BZdfl/yIpOZmT0GrqbYSbAsfipr
oixsr7X9ManYpVKt71wLbA8xm+bPg20O5CqrPKesNeeR68FAUrD1Er2NrtOs5N/yuqza2qVtoP+w
KCNYivcKwfumRQlyj/MOKfs8pBgMU0zKrR5c5TZ96wpBhbtU82Krssh8wsmS7nIXQTML48jDhtXG
0MhToZNKVlovhOV151zqz1yVU7KimWIpk3Szhscjza7yMJjJjwaAso1dnMxoK6sVPUBxDAOqNBa6
rrrh1ilvG3vO7xpAAFucozmieEvAZiXTRxg19i7igfezY2Mw96z5GFl1SleKQWM1ZNL8NKLD9GU+
YR8NFL6KAR2cD9CXH4aBJWrFZBzTZ9uPG6NsLdJ7gmRmfNXAM4M2f4W4AJkKg5cTw31528rQYH3f
w3rUHTpKH/1FkPhQi9G+e3XcrYdRd156RGlXgRDh10klCXVteVATH/1ceem6sE38IYkoI/qMBBjy
Sudv3uba40evJWos9mGZ1w+1p1cJEkUBnDLqzRhdTTF/GuWkM+Cvo2usxeo461X5pNly2hm1w1jR
xLTdwuOukKoX00yp0WettcZ91WzMrpCCn7IchN8xWlr3to05PqCIwnHA/JLXbx4osCCbV3npwNWZ
QwXsnchCbbLZdqQD1j4/L/Al+HrddSBCnVKQZwhxQWHxerSdUGdBmKl0Zag8OfXIRadVr8gZ1BPD
jn0Q7Pj1vX7cRXpYYJfK38pZrzcqngyklbVzTTQILVqaLbpzI6ILH0YsKE7BNHU1u7OidkuRISwK
/QsmA/0Cp1Jjo+W+nCwEEQc/47ZLj6j74T6JGW/M5VdU2RxaF1c+yYDu2taQZqLiKpmuOBM3DMPK
YjeGHM9sUQyLnwMQCDQoPBDZMAuXazHDZH06Xw36gE4+whxZXHPbT9eNSokwLkuiWi5GBAVL5JdU
2H/Lpb8rl2DX0mD993LpJs3eojL/2CH+8ke/CQysn0DxMk8yiBtbyiXqnt8FBouOwLYhWy0ZzJfB
/m8RSs7yX0wQU5IgpT8qJRP5tkRSTR9JxcRW4p9USgSUfayUBB7jRSLusd8wxIIl/lgpqT51i9EW
9dFqNTZoVrbFKtVuzbx17yRz4hLzKH2Q37JiJVZM2Z32KWplQtyYbZSNPzIgmvE/5/gudlrHfvex
m+rshGEyTm5beAqf+QHiZ57t4hiJMDu1Q2Jg8UsVwzlISEeDkcbWTj2Sm4muPSdVrdEvRlXJTBAG
yy6fxA4sRA/bPjKqbd4Pynvt48l0966O4U+19WS/9MPYubcTkVR4FOLozISG+DXzIi/yWPEyt1xU
R91FgFSqkp6qWsTe5xY9MIxRcu91a7kBFvpoPgD2Ga6zyEJav3UvmFJ+zrzcaGRKxXkwJbBMMQ+x
zoawf+GcFuTDuWTVGsSeyjXcdAIS3F8QqUHG+wlNHnQY+NRAevpAwEfvCPzuCzJy+IUfmUaxZOae
Fo2cFRVRGaSrvFNo8KhzCuI4UWtpcPtbzyI0NHLn2hJrttQQzVO7DwtwAyw4I7bBLkHSc/I+B9O0
YODbHFAKVVEZW/h2ETvsjHQM1DWFmXbQh0Ld6okb+DORET7YAuLcmohcT03rdyE98UOqsWDxzUaf
8YYXw53IBrm1vWp6c6ok3QxZB2YinSIqkqbeogpJz4q6G2uUlR/Ksu12BEDVrV8X+N2R6HYHtx9R
ZUXpNs8LIq/tKLyhNixWfZSNa5sN6tpqJasLOyz3zewFdyof8ueg0FrUzwHE41nrqxsMVZ/SMg/v
zLBuboeod+4Ice5facDHNZL/4KiqaLzj+1Bup76MmZyOAXbJcnpOqfaN1dBh7wocI1gPInauicIK
niI02/sxsrUbbQzAtCKF9ba9o8xzYAfZTku0eF4LB3P5U1W70ncgRn2qbVE8NNOYYkYIIrJRZFKb
I8AS5YyrcprnQ6EMGxF3C9QZvW97GFjg7IYsDZ9MSvOTN2MQQoovh0fLIzKKobxCToB5L/tZDBaL
Evr9JXeBeNJNapQzAnRD3rLvcw5qkBCjnXWTdJbpW+bonMVUoabA95YtrJmuv+nC0DghqSv3lsWC
pE0mPmumJuqOjU7xpBqCw/rAqb6QMPUsakTbbea6Rz5puCQVwx/gJFgYpmy8C+wmOhbWqB5DiryX
jpCafLkoja9JqfSTNheMeuvadI4DJsStlVTfFh/RXkiu2mhMuckDJ8G16HYvBFpkzxMD+GdzaGO5
krWbPtdEJhLwwy/M1lpCYR1hbDxnaLfkxZ6GksgQOp9slyCZvim8Qh6HsfFoIfA94FzDlI82Nyby
U5KByJpIj2+LIBmPo1axi0BQaPItDhM/wjCS+XGrNWtLq6dNOXTIZAPqRN4XYk0xt65CTV8h6hno
Ez1StdhsPFmOZt60mvoUz+ohIWP7fZQlMmHdW+Il5ICMjEnZnDwyMbJOOTogrNpM4dnA4p+Kw4Nn
Nc7VNKian0bXPMDvxm2q9PKr3aF1qCDg3JqBN3+pF++HL5jhoJIfqlOYhNanMLLkyq6pEPwhryf0
3ACRLEN0r61EuFMSqhWkmP3nVBDEm4xUUHEVvjXERnzLBlYpTV+fjS4YNtIexjW2WPPFYPOzN/HH
u4T9DNPZGDElWqk9MM1uDY1fnBUxscH5t1VM3yOfUWh5lyYNDoIKj/om60Zx3TcxQdJZQMqIHyHm
HfcG+pT7crAaF+THYD70beB+SYccklEXd4SoueQcbwKc5PcWoTznsi/kG117eSIMTtnMwQXnXKcz
9wtFEVQ4TKLGJ5MGpYonxOMktOYaAAvbzbBD2y5MiSu5iaMDrTHM42qClKEhPL0G80wXMshy1erj
15o7714M9jLhC5oV/yhtfRI0NLh49NraGs9au7RWTMO+Wlj2fi416x2LkYHBsm/a1USCM11TsiGq
T+NHrqVXwxi5V56ZpudIR6zM0vVrpBsQhHVG/NY4fip19YAmRV+5QkWgsdgwxbSJ2xjpAWSi2bur
IT1tNJgBsOFpRPehFl1naR9uCakN1oS8iWeQftYuQXK15ff+NZkL9742GMxFLBIeQ4eCG4BKdRyS
NEf3G8jsSpZIoGRT9FdloYd7TElTTIdutzsL+8Md39ycjD9vuCULTr3XY6PpzDlERtljuU+hHVhH
nuG0NoaqWJVYHVknpTK/zQNNbjNjKg8CiddKR2mwnho9PmsqdADKFOWu7cZubXVj+2ooAuoyt8Rq
66Sf20Z8SeqKIBCux3M/5CG6pGaIbi23JhKoKbFV5ZEBhn9sfhZo7DadmLqHRLflprcGtYFemG4t
F28zGsbgAUZDc404oN0NnkkSRxOrmz5MTLFJZg8YhAVabaWpSDsM3Qk3SLSSxfBFgcb6jJ2mI/Wa
MJ7cRbc9QYz2OfY+R272TaVxc0Co78CbSNN1LflfMKU8sF/S3vdxqx9w01trkNXG1mhjmOOVlnz1
SHzh7Iy0HaMDjWYvyO6SNgM11iTxluF4fegoSDYdtME9hIrF2ETlpQ2l3KVG1J/ivATBlY042lpB
+rI+0akyDO83ptMUX1s5AEmxsse4C8WqmyJ7P/RmvYrl1WwN1b6wckBblWdsSyG/1np112HMAt1Z
JGwT5x1HtOZPpvYi0JH6ERgowgBmKoxMh++il9dOpe4cvdmhBN/NAyniep4Oy04Z2nXL5IEx9pb1
guvTIhq+HcOtsJDANXMWboHUXJkkjN17zTjsMrsjbGFKwvVs5nc0kLcTvdiWIQbgy1IrVnY2MUnr
xBoFa7ZrUASu2xnRoBWWri+jTuyK3pw5hB3zRmtH8lY8zXlsLSPez0kA3EOKb3VgM6KYEgIgciw6
RlxJLrI04j4wu7sB0v7XOJ/qjaPx9SsbbW+zHbmzNYgYXjtHfi/BvOte1R3GXHl7RIAaAIPZPebt
dJfF8jOOt0+XBuHfXupveim0QYty6b/3Us9x87UsuCf+PHn+9a9+U2rZP7mISiRYXOkSs/KndZtn
/OSiZv0T7/uP7RvNFG5X8hMggV9mz783VJbxk0UPhIEW3A8G8X9mel12a39IoSzX86QDS9JgQcKl
yyzlYztlCD1KUZPYJ49p817lUK0lRJo9jpEUsaBqJI3k72/QX+if/uoB8f0uTGTJNFB8pwxLedXI
B3J5MqXhrkU/wN1Hc3FLwtgSeteIvyG80nn+xwt0LEb1nseQH8TrxxeIIHtumO5bJ6eM7LfE4wHQ
m4rHRiK6/fFL+ygru7yXfNR81pyn7BK+F8Ij4IjCLhXWCUOkfIudRO1lO8dUUkYorlsqnyeHaf01
99x4/+OH/otXyTeJRA7X1cm9ZB3xQdE21Gk/kWRhnRojQavgVui2EUyQo0ubla9+/GDiYw9+eaF8
A2HXS1u4S2Lmx0cbsTrlzhhb1LaI69h/KkqoIdEzprCtk4ScZEkVHfNxpJKaVNQ3L5YoQa+g5NBW
ulF45x8/o/98+TbLaFCzKB9tBwrWxyeEgBcbIXuOkztYvFwPwetO15ha/38+1jIcYTZioabHPfHh
reae1rNomqyTyQrxurO05t1pwd90iVG9/vhlLe/jxx8n2CNmLOgodQn7/zudYtxCyrPLzjphnWAr
gni4M8CU/vhB/uq94xACZsSDLQFMH1+P3icWspfMOqHNKU8JCdIsXO1KW4k5ZR/x4wf7jqO7fHVA
bJHNajAp4i38fnwDZFkw7hXmiVReKjkTtsZJQFijzVZNBVs1lW8WwByk+t54P0WtyfYnMA9/8zT+
8xsMxZtjD68//wMRw8cXHRjCCAJYhifM7cbRJMYTI3/guecK2NtKh8OYb9KU/QNsr24S3PL8eMHw
xDtOELX/8bP5q09g0WOQCsknzVLx45NJM5xheVrx4+2D8V7XkQYOWPhOFn6szT9/qIV1zXqOq8X4
/htFn6RK5dTmKcbzfe95IT9Z+jWOetfmk/jxg3086jm+LUv39GXnuuQK/MfXFyRYmeFpwY89kczK
NlBVr4WZVa/z4I63BFlxOvz4ES8hXX/8YpaHRPXMGhcO/PIBfy8lqdKZIaQg11QPSLJGVrBAaJkV
3NvgZ+/jJuBzNeVM9p6bGI9xyE8qH1sUrVpRDWs3tmsUeVx/lxOktdKq4QtgxLgRIm0W61iUf/cm
wVn/8CuXDExJnWfdZXtLAhtX48ePn31PYo0L6rTJ9Hyrz0zxy9jWtqFo0s4vdeQcIRTfRAH3xBE0
2RvmrVAtFSPAzZRkPEeaMz7IQIYt/uG8fR8xiDK7iWZ+VwYgXsIyVYLjGNYQaiwR4jypI3e8z+xa
7fWEP1OMdg8OvkbFVMYwD4OR1K9t75QMRi3zqBLewAun4TaMM01tSJnznihHtWQFhrkWe8HcDqGX
Eym4y15kp7jTY/ARYReb9g5BCY/h8k4zi0GuUiMuwqZkEQxKuy+uG2DkMB+AFL1OqPDmnRbMnn0c
KrM8NRi41HpSooiOaRa172mS1a9OVRjVMRfxdA9ueryFZqH1/lylYfxZTNDAfWc27cXwiDz4iXaT
716b2m8pC9qZxsKQbxPm0XcUhMsN3ffyDa2N8bWaAwM8mlPfK7vNd3KAk8kQxEJ813jEkQ6e5IYR
E+28Ztb8SEfXPVtBCnBjtHhHIcA/AeGNd4FpNu+qadlSlYZ4bGeD98dDqnzfgHN7MgiUeq88i88J
nYn3JPBnvad5aNCimC2m+Qa4wMqdlPfUVWzDfC2YzIMXIK4BZjyJx7nlfbM6nZnG5ZYruKkZEaMc
9Kc8Usk+RLGbgQRw+GaTO0XzlLPjco7RUphoCaCwsM69M5um8Z51jD1uMl3T7LUsMnFNPBHfmtTU
5ZtjQyRm95ZUCIBBjTH01APHPlbLean1GFZ3jQWLfoekkSdjsi6mmWdK9W6XEb+/Ug8nFo+zK64j
Lc/4KCXD+lVQAtJeOxN0Mr9NAwYnojD5LveJ5j2R9cc/67bQg8A3jbeVWHbjLcahcTtl3Mt+W7C+
WFVmCJkcVm0I+jCXb31Zyzc76oDhkmbMllVOQj2E5mzs53kAOmGEtvW56Pvi0Z3j6Sqr4S/UzQjr
FyOUcLci1tUxzsqelGsGlljRRzCFxVzCMgco90i2bDygIl8E8Q7xzeRcufoptyIyYfPUA6gmG1zu
UmMAWczTY4rygwC7qELcqjPJANOUoqLXm+KurRr63CTo8m+lVO3PrjWzvDCc7tqzZYfJeExQn6G8
qobVnHFwDTp2Cb/VpurFzoCkbRs52dBlHbFu2qI4l2SEhVsdqQuc9g6OA+4ihqRkaF17SS8GnOhN
9Dk0NWbAJUousNP2ri6m4ARs1al3bjPYrxVZD1v8VvNnOxxKmGeM4pmyWfPnIqvJdJXGzBq652N0
AwlAKh2Kzwk6snZd9CAt4a5BsKYYJS1trBf+ico1xk4YOHuKly0Rze1yMAV+UerBfZfCVi3Sujok
KmogOXXTtyAsh00EU/du8sr8JU57uNNTATKrYEia1E3sO6l6c1qL30c8a+vAyKNV1yuxzQG7JsrV
rq0x0jn+zQDNAkiPSKxtJzPLdpXWHuQfX+GXDsvlk6+GM5WuC7hOsHJgxz34VhDwQFbmAWftwujg
lmxhMxZK67mctI2Rl92nKrXratUXzbaT7GyBtX/NnKZ88bKYZbwnUOprwf/l7tya00aWOP5VXPsO
he7Sw27VAROTOLYTJ85lXygFMAwISeiCBJ9+f7rgWPJlXR7XOdTRmwMZzTQ9PT3/7v63dkohdu/M
GSfrz5xKeyBezPtHU9+Qejfv8Yta5Bt8hFgRBoUkDT8B46LUsLFaibsbJ8plR12yJWKStPNhECbq
8tzMxzjYqgZ3wQBrm0znUQ+DFOwd8MUeVev9XrJ1vkVWSnmFneZGb1iEiAiIEfXZ9teg/3CHG4Ss
xooOFSNkaANr50UEhxzOYzs1xjDEqHpAhrVXjKbkYXy2gm8P5l8twDELA6xtzj0KPkdcOHO7V75C
FMjWT8lCHOk5XAojQ1mFP0PYwZiatSUQtfJ8j7L/zRx/bkEXPkUL1IA9D0f7+m9jSdnK7Q6Kr35M
qt54SDscyHOXejaDvJi0HGPVMb4Dsjrvo4VDB7xgB4Won88FqTLKcvEr3ibuMjS0oaGLOYgyzdbi
H96e+N4X2NRpL22rC/tyS0s6MByxGi6ybDOCPXH/bmf74Q2Y9NqCo0nPbrZGtL425+Gt6u1/5Kqu
XK2ogxhhVy1voDpROtTTUJ3Cbzqf7oXIvsxTi1+OHQ+6uiWBva/P6XfQ3y4ERNUbL7Y+mAZFvnRV
8egHHpvY8cEqpT/biL4NvXN9E+wuNuQpXpv7XED1QOmv0jf5FYC/wBO+dfxt7g/hovAu8ijSr/bE
SK6okEyv18LewBmkxBN92/GGQbLXfgWOuT1PzHCvwnmpCrMf25oYrOBk6GcpfFX99cbDXDi0Jliu
bf3DLtv+Goed7EtGOstnJSXTPyIZ9e9VZpL0QeYKzIFLX6EqiirgS0ffCVgtDO1Dx8kcSGS389hV
BVj/2tKcoS8oMiWDpEPDU+JG0ZmCyXvXwZndnuaKqoIgA07l7xaer301V2EI/5S2/xKKBSGHXQpZ
Hlg03IPz7GfqUSk87MWxLj7kIs+NAURxMOhC1WevLs28l4VnziKNR9xyOx+X1j64gcNJpRZilcJY
S6/F3mqUojyXZGmGt7STITslDLdnOQfhub+M1/DuODRlIp+Y68UC40ZLsrEiBiGeRYccOGv7ea5u
M4245hgQGQLB6OcqT0h8oC7jI3UNmFGtt3MghA4pAjhV1xRYkSMXqBeJtdsb/R3Zyjb8OpaOQVSy
WaCSdUGXe8hF5+Fcf6/rGzJQPHM/ilNLXMdrZXMDcBx/s72dPtzmewBnUn/7K1J2+jpdV5V+vl9a
p1qYWWKgjKEIgRedcygpmPfGVHV7pzqi+rTdc0+hWtaKBkYwFlckPuY3vSij86tI6AwrNFoC2ES+
LQrAfePdJraMbBCowonPUnT3duwt8u+hrSWTzBhbU+hEAV17FK3Fg5gaAm+wDKDGpJBBC273yX4j
TqMFxFAjiohujUU+/xQv17Ss34s4+aARaAj6QeBvThe5oMxMt6JosOJ0vup42XKo9swxBLlzfPb5
fpfnUIIGFlGwVE/ojJ6Cb3d0a/uD+okgHVjz/fKqBwVarz8m64RgmleQrMON/HnR0fjVPAAkfbQO
CeSltIiEEryu3/u/wULrhZy6iUsBmgDzTWfR7noWs2PiQ5p+8emnQPjJ1+B1X3p+oLr24F/QVYgo
uHbfYYd3cyon/NwQnsu60unszz8oaAW+VAySVLgW83DP9wJ/Xn9MBLBr0daJDE/u3LzpnnCeWv7z
K6vk+Px3GlOfBMTGC/nPRdBAidUCHnzJ4lsj/F685nQNakEsnQtv+ZD2c3/xDiyLCjXABbBQPtUL
//sycKdr4Z+y2SMxSRpIOZfhF0qhNcY9KVhUQqt0KOcWXT7o1H0pWHaXtufkaQNElA9S+p9oQmsF
s7vyHHDESjurGuLX7ANN75L1BYxFTXj5kF9+XwjwZ3ZNUze4OACU8rBPjksIVhl6eMl+aMnxniYU
3eppzwWeV66xbQxop9UFbSl2xLGtXgOKlNYBo0uoqOipDXZSPKDF93XANruUwRTo12/xHJcOgMbq
1U/z+p1AdIwFFuGxIuDD0zYHbARqLTQuwcemBCrFJtW+fP3yNVScRuhFSK9afssQWE5XsWmQbhIr
KR/AyONSAg1uK+mtoHR1QG6ip7CtFE/LLeBk1DQASuh+KylVfsgRnYwKzP/SW0HvasSbyY8ktlM8
ra1QFIKaRS0Up+OxaYFi0g64nJTEXsAzUMkBM0nEfGz9ttGl4QN1XYpWacnRSQGaCl3WIuhWl8Qo
3ES79n9aFoGaX+rfCnFTxlbvleOyCERAC845Od/A6TrsAt0mjFo+bK7W4YjzhIRgGC+fo9MFahSp
wJYTgtVVoQuk6BvioOJpmUUaKJOrbxGdPViMYzMLJBwU1eNSUoBPvmh0zJ2gflpSsKyuTaIIh8Nv
D+K4NgRQtCltFtSuAw0e1bC1wrc2BFWxJp+Q4FHfKI7OUVB1JierC5QF4wzZXD6qI4Itdt8sVMaR
rm7cG45uLxArlr08F4cDnhJpM9rj6+/18KSKm2XtQlQm6JgcpV5P1iBogERcjlVVbR2N3JhsnasC
lU530jkuS4B+Fs3upewhy+f0J3PCedxZtjV0BIxJJ5BZPpW8j0gHNJ2sCVkpcCXg2kgNWI0ktm7P
JYICE4BK0cvRWYJCfSXXD5JqQu1LT/Va1VuXBQuklWytXgEilc/RaQEsN05lpF9/ZdApVrQ5VpwD
ntw+FQu8GR0BXKj2QuWXHtFeIFRdZCRKWQQdgmncRPLz6t+6ZRdNp0uqMMxB1rECy0W+may3zNmI
7YdcE8t3sHsN36CHtww1UpHJ+HKL8AJVuYvSDBbCm5bxGTGLHwvjPPWFQ3zi4ed1bKJkhSIA0fhi
Ea6p3l1h08XffzXQ1jJ+cu/DQzylfE/93+sFPnx1412HVR3+cSRmkRtNFrvyg109zUt3TZDnP577
y23WK3NSsTN/z+TPPxrzvKf//zJwvHIP4xQyUXrF5pEelyLGwG8OXGL88gOvXD9248MUyylTM3L4
+9GA250peE4UA9cTt0Hki8asqzun7KwHgRdE7rTBZlvB/fIj+/5skohJmhxEUIikCizKDn4689zM
jWb3R7btgmhXeuQ6FHYS3J4gnHT9qyl2B0BK/i3vkLpoEsEBh2qcWLLzP5sF0bw55doRlR15hMSF
OMywVG9aCuBwyQ78fgrnwWGYctwKYJUe1/OEH4jmjgRLw3uSHtqfCrdlRSokTHrkIGtsc674RTRE
dtjzh7aJ6o832C/nzCydrHaHKZa/XwUQy875Y5CK+IGYHbrSHl72ept64Qq/YT1q30x2zhcuGUau
Pz3MsBAHJGRv8RNeuHHsTkibmiVJQ6fr0Jz01MVkIeZuMxEC2PENdviF4CyIg6Sh2TCUFOTe8tOO
KbiORRg2bBNNLYsg61uMHjzRL/NpRtAXHevUSCctG1K7xrKTfq5NjeSknyYwlR44Oxm56zBeiOax
Xl8d5WXyHBHhG0z+YpaLSeMYAwp+ixP9cpad/IRN8KDMpUmpUGZpoQRRsjgZuNDBi+ZpVse73+YF
p+6qvfcrfFR2+Kf6MEj+nM+xMMkOTUPVdq5ZCZXLiuLTzPfjnbd1W9eEOiojO/z1IpjOTt7HD862
Ct6SHf5LkD6hiGQcFHWKb/OCh4pYDP8G/uBXpD+L41nDpagTh2Sn/nWWN2+VdRaG7Lg3ibs4CLaw
KTVSKzvst1m05mRrjMxR/AZn8TfBzaal3lqVpSg76e8u544/T5pbsw7xSw8+i5OTRydPFO8NlO9Z
ogNJe/V9F5AfOm/8miYl+Yd/eMoDfwxpukvxfYg/HVJ3H/tvTXCt+MbEm7nRX/8AAAD//w==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HR_Dashboard (pg 3)'!A1"/><Relationship Id="rId7" Type="http://schemas.openxmlformats.org/officeDocument/2006/relationships/chart" Target="../charts/chart12.xml"/><Relationship Id="rId2" Type="http://schemas.openxmlformats.org/officeDocument/2006/relationships/hyperlink" Target="#'HR_Dashboard (pg 2)'!A1"/><Relationship Id="rId1" Type="http://schemas.openxmlformats.org/officeDocument/2006/relationships/hyperlink" Target="#HR_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HR_Dashboard (pg 4)'!A1"/><Relationship Id="rId9"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hyperlink" Target="#'HR_Dashboard (pg 3)'!A1"/><Relationship Id="rId7" Type="http://schemas.openxmlformats.org/officeDocument/2006/relationships/chart" Target="../charts/chart15.xml"/><Relationship Id="rId2" Type="http://schemas.openxmlformats.org/officeDocument/2006/relationships/hyperlink" Target="#'HR_Dashboard (pg 2)'!A1"/><Relationship Id="rId1" Type="http://schemas.openxmlformats.org/officeDocument/2006/relationships/hyperlink" Target="#HR_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HR_Dashboard (pg 4)'!A1"/></Relationships>
</file>

<file path=xl/drawings/_rels/drawing7.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hyperlink" Target="#'HR_Dashboard (pg 3)'!A1"/><Relationship Id="rId7" Type="http://schemas.openxmlformats.org/officeDocument/2006/relationships/chart" Target="../charts/chart17.xml"/><Relationship Id="rId2" Type="http://schemas.openxmlformats.org/officeDocument/2006/relationships/hyperlink" Target="#'HR_Dashboard (pg 2)'!A1"/><Relationship Id="rId1" Type="http://schemas.openxmlformats.org/officeDocument/2006/relationships/hyperlink" Target="#HR_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HR_Dashboard (pg 4)'!A1"/><Relationship Id="rId9"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hyperlink" Target="#'HR_Dashboard (pg 3)'!A1"/><Relationship Id="rId7" Type="http://schemas.openxmlformats.org/officeDocument/2006/relationships/chart" Target="../charts/chart20.xml"/><Relationship Id="rId2" Type="http://schemas.openxmlformats.org/officeDocument/2006/relationships/hyperlink" Target="#'HR_Dashboard (pg 2)'!A1"/><Relationship Id="rId1" Type="http://schemas.openxmlformats.org/officeDocument/2006/relationships/hyperlink" Target="#HR_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HR_Dashboard (pg 4)'!A1"/><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4</xdr:col>
      <xdr:colOff>428626</xdr:colOff>
      <xdr:row>15</xdr:row>
      <xdr:rowOff>23813</xdr:rowOff>
    </xdr:from>
    <xdr:to>
      <xdr:col>11</xdr:col>
      <xdr:colOff>261940</xdr:colOff>
      <xdr:row>30</xdr:row>
      <xdr:rowOff>130969</xdr:rowOff>
    </xdr:to>
    <xdr:graphicFrame macro="">
      <xdr:nvGraphicFramePr>
        <xdr:cNvPr id="3" name="Chart 2">
          <a:extLst>
            <a:ext uri="{FF2B5EF4-FFF2-40B4-BE49-F238E27FC236}">
              <a16:creationId xmlns:a16="http://schemas.microsoft.com/office/drawing/2014/main" id="{81A2E3A7-D226-0111-34DA-2CA70A8FBF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125015</xdr:colOff>
      <xdr:row>31</xdr:row>
      <xdr:rowOff>83343</xdr:rowOff>
    </xdr:from>
    <xdr:to>
      <xdr:col>10</xdr:col>
      <xdr:colOff>988217</xdr:colOff>
      <xdr:row>48</xdr:row>
      <xdr:rowOff>119062</xdr:rowOff>
    </xdr:to>
    <xdr:graphicFrame macro="">
      <xdr:nvGraphicFramePr>
        <xdr:cNvPr id="7" name="Chart 6">
          <a:extLst>
            <a:ext uri="{FF2B5EF4-FFF2-40B4-BE49-F238E27FC236}">
              <a16:creationId xmlns:a16="http://schemas.microsoft.com/office/drawing/2014/main" id="{7A71C700-12A0-7010-9B5F-9C358CFE9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351234</xdr:colOff>
      <xdr:row>48</xdr:row>
      <xdr:rowOff>166687</xdr:rowOff>
    </xdr:from>
    <xdr:to>
      <xdr:col>11</xdr:col>
      <xdr:colOff>142875</xdr:colOff>
      <xdr:row>67</xdr:row>
      <xdr:rowOff>55959</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E6B24FE4-80CF-4C48-BC3E-C513671A5E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437459" y="9310687"/>
              <a:ext cx="4535091" cy="35087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428624</xdr:colOff>
      <xdr:row>1</xdr:row>
      <xdr:rowOff>83344</xdr:rowOff>
    </xdr:from>
    <xdr:to>
      <xdr:col>12</xdr:col>
      <xdr:colOff>300038</xdr:colOff>
      <xdr:row>14</xdr:row>
      <xdr:rowOff>50006</xdr:rowOff>
    </xdr:to>
    <xdr:graphicFrame macro="">
      <xdr:nvGraphicFramePr>
        <xdr:cNvPr id="2" name="Chart 1">
          <a:extLst>
            <a:ext uri="{FF2B5EF4-FFF2-40B4-BE49-F238E27FC236}">
              <a16:creationId xmlns:a16="http://schemas.microsoft.com/office/drawing/2014/main" id="{69226A55-A8F6-C1E0-9441-3B0467AEA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1266825</xdr:colOff>
      <xdr:row>0</xdr:row>
      <xdr:rowOff>90487</xdr:rowOff>
    </xdr:from>
    <xdr:to>
      <xdr:col>9</xdr:col>
      <xdr:colOff>352425</xdr:colOff>
      <xdr:row>14</xdr:row>
      <xdr:rowOff>166687</xdr:rowOff>
    </xdr:to>
    <xdr:graphicFrame macro="">
      <xdr:nvGraphicFramePr>
        <xdr:cNvPr id="2" name="Chart 1">
          <a:extLst>
            <a:ext uri="{FF2B5EF4-FFF2-40B4-BE49-F238E27FC236}">
              <a16:creationId xmlns:a16="http://schemas.microsoft.com/office/drawing/2014/main" id="{14DEE254-C867-44F5-6351-7D1D20B63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819150</xdr:colOff>
      <xdr:row>33</xdr:row>
      <xdr:rowOff>114300</xdr:rowOff>
    </xdr:from>
    <xdr:to>
      <xdr:col>5</xdr:col>
      <xdr:colOff>1200150</xdr:colOff>
      <xdr:row>44</xdr:row>
      <xdr:rowOff>119062</xdr:rowOff>
    </xdr:to>
    <xdr:graphicFrame macro="">
      <xdr:nvGraphicFramePr>
        <xdr:cNvPr id="5" name="Chart 4">
          <a:extLst>
            <a:ext uri="{FF2B5EF4-FFF2-40B4-BE49-F238E27FC236}">
              <a16:creationId xmlns:a16="http://schemas.microsoft.com/office/drawing/2014/main" id="{E7EB9592-DEB8-485C-8273-A6224EFE4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885825</xdr:colOff>
      <xdr:row>17</xdr:row>
      <xdr:rowOff>161925</xdr:rowOff>
    </xdr:from>
    <xdr:to>
      <xdr:col>9</xdr:col>
      <xdr:colOff>22814</xdr:colOff>
      <xdr:row>31</xdr:row>
      <xdr:rowOff>55051</xdr:rowOff>
    </xdr:to>
    <xdr:graphicFrame macro="">
      <xdr:nvGraphicFramePr>
        <xdr:cNvPr id="7" name="Chart 6">
          <a:extLst>
            <a:ext uri="{FF2B5EF4-FFF2-40B4-BE49-F238E27FC236}">
              <a16:creationId xmlns:a16="http://schemas.microsoft.com/office/drawing/2014/main" id="{FD755784-00EB-42DC-B147-288097F5E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515279</xdr:colOff>
      <xdr:row>0</xdr:row>
      <xdr:rowOff>139855</xdr:rowOff>
    </xdr:from>
    <xdr:to>
      <xdr:col>12</xdr:col>
      <xdr:colOff>532006</xdr:colOff>
      <xdr:row>8</xdr:row>
      <xdr:rowOff>92927</xdr:rowOff>
    </xdr:to>
    <mc:AlternateContent xmlns:mc="http://schemas.openxmlformats.org/markup-compatibility/2006" xmlns:a14="http://schemas.microsoft.com/office/drawing/2010/main">
      <mc:Choice Requires="a14">
        <xdr:graphicFrame macro="">
          <xdr:nvGraphicFramePr>
            <xdr:cNvPr id="3" name="TerminationType">
              <a:extLst>
                <a:ext uri="{FF2B5EF4-FFF2-40B4-BE49-F238E27FC236}">
                  <a16:creationId xmlns:a16="http://schemas.microsoft.com/office/drawing/2014/main" id="{6EBED855-2330-898E-2F37-5712BF40D7C5}"/>
                </a:ext>
              </a:extLst>
            </xdr:cNvPr>
            <xdr:cNvGraphicFramePr/>
          </xdr:nvGraphicFramePr>
          <xdr:xfrm>
            <a:off x="0" y="0"/>
            <a:ext cx="0" cy="0"/>
          </xdr:xfrm>
          <a:graphic>
            <a:graphicData uri="http://schemas.microsoft.com/office/drawing/2010/slicer">
              <sle:slicer xmlns:sle="http://schemas.microsoft.com/office/drawing/2010/slicer" name="TerminationType"/>
            </a:graphicData>
          </a:graphic>
        </xdr:graphicFrame>
      </mc:Choice>
      <mc:Fallback xmlns="">
        <xdr:sp macro="" textlink="">
          <xdr:nvSpPr>
            <xdr:cNvPr id="0" name=""/>
            <xdr:cNvSpPr>
              <a:spLocks noTextEdit="1"/>
            </xdr:cNvSpPr>
          </xdr:nvSpPr>
          <xdr:spPr>
            <a:xfrm>
              <a:off x="9819578" y="139855"/>
              <a:ext cx="1828800" cy="1439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480430</xdr:colOff>
      <xdr:row>9</xdr:row>
      <xdr:rowOff>81776</xdr:rowOff>
    </xdr:from>
    <xdr:to>
      <xdr:col>12</xdr:col>
      <xdr:colOff>497157</xdr:colOff>
      <xdr:row>23</xdr:row>
      <xdr:rowOff>3950</xdr:rowOff>
    </xdr:to>
    <mc:AlternateContent xmlns:mc="http://schemas.openxmlformats.org/markup-compatibility/2006" xmlns:a14="http://schemas.microsoft.com/office/drawing/2010/main">
      <mc:Choice Requires="a14">
        <xdr:graphicFrame macro="">
          <xdr:nvGraphicFramePr>
            <xdr:cNvPr id="4" name="DepartmentType">
              <a:extLst>
                <a:ext uri="{FF2B5EF4-FFF2-40B4-BE49-F238E27FC236}">
                  <a16:creationId xmlns:a16="http://schemas.microsoft.com/office/drawing/2014/main" id="{4FB78679-5F9C-BFD6-86CB-CC402459FD83}"/>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9784729" y="175445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190036</xdr:colOff>
      <xdr:row>5</xdr:row>
      <xdr:rowOff>12082</xdr:rowOff>
    </xdr:from>
    <xdr:to>
      <xdr:col>16</xdr:col>
      <xdr:colOff>206763</xdr:colOff>
      <xdr:row>10</xdr:row>
      <xdr:rowOff>139391</xdr:rowOff>
    </xdr:to>
    <mc:AlternateContent xmlns:mc="http://schemas.openxmlformats.org/markup-compatibility/2006" xmlns:a14="http://schemas.microsoft.com/office/drawing/2010/main">
      <mc:Choice Requires="a14">
        <xdr:graphicFrame macro="">
          <xdr:nvGraphicFramePr>
            <xdr:cNvPr id="8" name="Training Type">
              <a:extLst>
                <a:ext uri="{FF2B5EF4-FFF2-40B4-BE49-F238E27FC236}">
                  <a16:creationId xmlns:a16="http://schemas.microsoft.com/office/drawing/2014/main" id="{2B437C0B-B38B-3682-4217-D47F8B8D4C5F}"/>
                </a:ext>
              </a:extLst>
            </xdr:cNvPr>
            <xdr:cNvGraphicFramePr/>
          </xdr:nvGraphicFramePr>
          <xdr:xfrm>
            <a:off x="0" y="0"/>
            <a:ext cx="0" cy="0"/>
          </xdr:xfrm>
          <a:graphic>
            <a:graphicData uri="http://schemas.microsoft.com/office/drawing/2010/slicer">
              <sle:slicer xmlns:sle="http://schemas.microsoft.com/office/drawing/2010/slicer" name="Training Type"/>
            </a:graphicData>
          </a:graphic>
        </xdr:graphicFrame>
      </mc:Choice>
      <mc:Fallback xmlns="">
        <xdr:sp macro="" textlink="">
          <xdr:nvSpPr>
            <xdr:cNvPr id="0" name=""/>
            <xdr:cNvSpPr>
              <a:spLocks noTextEdit="1"/>
            </xdr:cNvSpPr>
          </xdr:nvSpPr>
          <xdr:spPr>
            <a:xfrm>
              <a:off x="11910432" y="941350"/>
              <a:ext cx="1828800" cy="1056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207460</xdr:colOff>
      <xdr:row>0</xdr:row>
      <xdr:rowOff>175865</xdr:rowOff>
    </xdr:from>
    <xdr:to>
      <xdr:col>18</xdr:col>
      <xdr:colOff>371708</xdr:colOff>
      <xdr:row>4</xdr:row>
      <xdr:rowOff>81311</xdr:rowOff>
    </xdr:to>
    <mc:AlternateContent xmlns:mc="http://schemas.openxmlformats.org/markup-compatibility/2006" xmlns:a14="http://schemas.microsoft.com/office/drawing/2010/main">
      <mc:Choice Requires="a14">
        <xdr:graphicFrame macro="">
          <xdr:nvGraphicFramePr>
            <xdr:cNvPr id="11" name="Quarters (ExitDate)">
              <a:extLst>
                <a:ext uri="{FF2B5EF4-FFF2-40B4-BE49-F238E27FC236}">
                  <a16:creationId xmlns:a16="http://schemas.microsoft.com/office/drawing/2014/main" id="{C5C78913-5EED-9FD3-F35A-70ECBF8F8FE4}"/>
                </a:ext>
              </a:extLst>
            </xdr:cNvPr>
            <xdr:cNvGraphicFramePr/>
          </xdr:nvGraphicFramePr>
          <xdr:xfrm>
            <a:off x="0" y="0"/>
            <a:ext cx="0" cy="0"/>
          </xdr:xfrm>
          <a:graphic>
            <a:graphicData uri="http://schemas.microsoft.com/office/drawing/2010/slicer">
              <sle:slicer xmlns:sle="http://schemas.microsoft.com/office/drawing/2010/slicer" name="Quarters (ExitDate)"/>
            </a:graphicData>
          </a:graphic>
        </xdr:graphicFrame>
      </mc:Choice>
      <mc:Fallback xmlns="">
        <xdr:sp macro="" textlink="">
          <xdr:nvSpPr>
            <xdr:cNvPr id="0" name=""/>
            <xdr:cNvSpPr>
              <a:spLocks noTextEdit="1"/>
            </xdr:cNvSpPr>
          </xdr:nvSpPr>
          <xdr:spPr>
            <a:xfrm>
              <a:off x="11927856" y="175865"/>
              <a:ext cx="3184370" cy="648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166805</xdr:colOff>
      <xdr:row>12</xdr:row>
      <xdr:rowOff>37635</xdr:rowOff>
    </xdr:from>
    <xdr:to>
      <xdr:col>16</xdr:col>
      <xdr:colOff>183532</xdr:colOff>
      <xdr:row>17</xdr:row>
      <xdr:rowOff>127774</xdr:rowOff>
    </xdr:to>
    <mc:AlternateContent xmlns:mc="http://schemas.openxmlformats.org/markup-compatibility/2006" xmlns:a14="http://schemas.microsoft.com/office/drawing/2010/main">
      <mc:Choice Requires="a14">
        <xdr:graphicFrame macro="">
          <xdr:nvGraphicFramePr>
            <xdr:cNvPr id="9" name="Years (ExitDate)">
              <a:extLst>
                <a:ext uri="{FF2B5EF4-FFF2-40B4-BE49-F238E27FC236}">
                  <a16:creationId xmlns:a16="http://schemas.microsoft.com/office/drawing/2014/main" id="{F8DAE056-C5C2-95CB-DB64-D4712A5A1215}"/>
                </a:ext>
              </a:extLst>
            </xdr:cNvPr>
            <xdr:cNvGraphicFramePr/>
          </xdr:nvGraphicFramePr>
          <xdr:xfrm>
            <a:off x="0" y="0"/>
            <a:ext cx="0" cy="0"/>
          </xdr:xfrm>
          <a:graphic>
            <a:graphicData uri="http://schemas.microsoft.com/office/drawing/2010/slicer">
              <sle:slicer xmlns:sle="http://schemas.microsoft.com/office/drawing/2010/slicer" name="Years (ExitDate)"/>
            </a:graphicData>
          </a:graphic>
        </xdr:graphicFrame>
      </mc:Choice>
      <mc:Fallback xmlns="">
        <xdr:sp macro="" textlink="">
          <xdr:nvSpPr>
            <xdr:cNvPr id="0" name=""/>
            <xdr:cNvSpPr>
              <a:spLocks noTextEdit="1"/>
            </xdr:cNvSpPr>
          </xdr:nvSpPr>
          <xdr:spPr>
            <a:xfrm>
              <a:off x="11306409" y="2267879"/>
              <a:ext cx="1828800" cy="1019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xdr:colOff>
      <xdr:row>1</xdr:row>
      <xdr:rowOff>180975</xdr:rowOff>
    </xdr:from>
    <xdr:to>
      <xdr:col>7</xdr:col>
      <xdr:colOff>28575</xdr:colOff>
      <xdr:row>12</xdr:row>
      <xdr:rowOff>166687</xdr:rowOff>
    </xdr:to>
    <xdr:graphicFrame macro="">
      <xdr:nvGraphicFramePr>
        <xdr:cNvPr id="2" name="Chart 1">
          <a:extLst>
            <a:ext uri="{FF2B5EF4-FFF2-40B4-BE49-F238E27FC236}">
              <a16:creationId xmlns:a16="http://schemas.microsoft.com/office/drawing/2014/main" id="{052B3FD0-234D-F721-7735-89957F54D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619127</xdr:colOff>
      <xdr:row>14</xdr:row>
      <xdr:rowOff>114299</xdr:rowOff>
    </xdr:from>
    <xdr:to>
      <xdr:col>5</xdr:col>
      <xdr:colOff>609601</xdr:colOff>
      <xdr:row>23</xdr:row>
      <xdr:rowOff>161924</xdr:rowOff>
    </xdr:to>
    <xdr:graphicFrame macro="">
      <xdr:nvGraphicFramePr>
        <xdr:cNvPr id="4" name="Chart 3">
          <a:extLst>
            <a:ext uri="{FF2B5EF4-FFF2-40B4-BE49-F238E27FC236}">
              <a16:creationId xmlns:a16="http://schemas.microsoft.com/office/drawing/2014/main" id="{67E398DD-B296-6F70-D9C3-3021B9713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549520</xdr:colOff>
      <xdr:row>0</xdr:row>
      <xdr:rowOff>122115</xdr:rowOff>
    </xdr:from>
    <xdr:to>
      <xdr:col>8</xdr:col>
      <xdr:colOff>329711</xdr:colOff>
      <xdr:row>13</xdr:row>
      <xdr:rowOff>109901</xdr:rowOff>
    </xdr:to>
    <xdr:graphicFrame macro="">
      <xdr:nvGraphicFramePr>
        <xdr:cNvPr id="2" name="Chart 1">
          <a:extLst>
            <a:ext uri="{FF2B5EF4-FFF2-40B4-BE49-F238E27FC236}">
              <a16:creationId xmlns:a16="http://schemas.microsoft.com/office/drawing/2014/main" id="{49590983-AF9B-B4F8-AF45-DEE42A766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334839</xdr:colOff>
      <xdr:row>14</xdr:row>
      <xdr:rowOff>74123</xdr:rowOff>
    </xdr:from>
    <xdr:to>
      <xdr:col>15</xdr:col>
      <xdr:colOff>541458</xdr:colOff>
      <xdr:row>28</xdr:row>
      <xdr:rowOff>150324</xdr:rowOff>
    </xdr:to>
    <xdr:graphicFrame macro="">
      <xdr:nvGraphicFramePr>
        <xdr:cNvPr id="3" name="Chart 2">
          <a:extLst>
            <a:ext uri="{FF2B5EF4-FFF2-40B4-BE49-F238E27FC236}">
              <a16:creationId xmlns:a16="http://schemas.microsoft.com/office/drawing/2014/main" id="{FB4614AF-7F5F-582D-149B-8DFDAAFBB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329548</xdr:colOff>
      <xdr:row>29</xdr:row>
      <xdr:rowOff>77992</xdr:rowOff>
    </xdr:from>
    <xdr:to>
      <xdr:col>7</xdr:col>
      <xdr:colOff>98180</xdr:colOff>
      <xdr:row>42</xdr:row>
      <xdr:rowOff>159076</xdr:rowOff>
    </xdr:to>
    <xdr:graphicFrame macro="">
      <xdr:nvGraphicFramePr>
        <xdr:cNvPr id="4" name="Chart 3">
          <a:extLst>
            <a:ext uri="{FF2B5EF4-FFF2-40B4-BE49-F238E27FC236}">
              <a16:creationId xmlns:a16="http://schemas.microsoft.com/office/drawing/2014/main" id="{A52C409F-72AE-2385-A38E-9FD64B790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339247</xdr:colOff>
      <xdr:row>8</xdr:row>
      <xdr:rowOff>65242</xdr:rowOff>
    </xdr:from>
    <xdr:to>
      <xdr:col>7</xdr:col>
      <xdr:colOff>548014</xdr:colOff>
      <xdr:row>10</xdr:row>
      <xdr:rowOff>39145</xdr:rowOff>
    </xdr:to>
    <xdr:sp macro="" textlink="">
      <xdr:nvSpPr>
        <xdr:cNvPr id="2" name="TextBox 1">
          <a:hlinkClick xmlns:r="http://schemas.openxmlformats.org/officeDocument/2006/relationships" r:id="rId1"/>
          <a:extLst>
            <a:ext uri="{FF2B5EF4-FFF2-40B4-BE49-F238E27FC236}">
              <a16:creationId xmlns:a16="http://schemas.microsoft.com/office/drawing/2014/main" id="{659619AD-2AA7-482E-BE65-F2F440C6B1C5}"/>
            </a:ext>
          </a:extLst>
        </xdr:cNvPr>
        <xdr:cNvSpPr txBox="1"/>
      </xdr:nvSpPr>
      <xdr:spPr>
        <a:xfrm>
          <a:off x="2768122" y="1589242"/>
          <a:ext cx="1427967" cy="354903"/>
        </a:xfrm>
        <a:prstGeom prst="roundRect">
          <a:avLst>
            <a:gd name="adj" fmla="val 48810"/>
          </a:avLst>
        </a:prstGeom>
        <a:solidFill>
          <a:srgbClr val="D4F5F8"/>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7030A0"/>
              </a:solidFill>
              <a:latin typeface="+mn-lt"/>
            </a:rPr>
            <a:t>DASHBOARD</a:t>
          </a:r>
        </a:p>
      </xdr:txBody>
    </xdr:sp>
    <xdr:clientData/>
  </xdr:twoCellAnchor>
  <xdr:twoCellAnchor>
    <xdr:from>
      <xdr:col>5</xdr:col>
      <xdr:colOff>352295</xdr:colOff>
      <xdr:row>13</xdr:row>
      <xdr:rowOff>182675</xdr:rowOff>
    </xdr:from>
    <xdr:to>
      <xdr:col>7</xdr:col>
      <xdr:colOff>561062</xdr:colOff>
      <xdr:row>15</xdr:row>
      <xdr:rowOff>156578</xdr:rowOff>
    </xdr:to>
    <xdr:sp macro="" textlink="">
      <xdr:nvSpPr>
        <xdr:cNvPr id="3" name="TextBox 2">
          <a:hlinkClick xmlns:r="http://schemas.openxmlformats.org/officeDocument/2006/relationships" r:id="rId2"/>
          <a:extLst>
            <a:ext uri="{FF2B5EF4-FFF2-40B4-BE49-F238E27FC236}">
              <a16:creationId xmlns:a16="http://schemas.microsoft.com/office/drawing/2014/main" id="{508CF515-4314-4A48-86D6-E636703FE2A8}"/>
            </a:ext>
          </a:extLst>
        </xdr:cNvPr>
        <xdr:cNvSpPr txBox="1"/>
      </xdr:nvSpPr>
      <xdr:spPr>
        <a:xfrm>
          <a:off x="2792261" y="2727024"/>
          <a:ext cx="1435274" cy="365342"/>
        </a:xfrm>
        <a:prstGeom prst="roundRect">
          <a:avLst>
            <a:gd name="adj" fmla="val 48810"/>
          </a:avLst>
        </a:prstGeom>
        <a:solidFill>
          <a:srgbClr val="7030A0"/>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mn-lt"/>
            </a:rPr>
            <a:t>WORKFORCE</a:t>
          </a:r>
        </a:p>
      </xdr:txBody>
    </xdr:sp>
    <xdr:clientData/>
  </xdr:twoCellAnchor>
  <xdr:twoCellAnchor>
    <xdr:from>
      <xdr:col>5</xdr:col>
      <xdr:colOff>352295</xdr:colOff>
      <xdr:row>16</xdr:row>
      <xdr:rowOff>130481</xdr:rowOff>
    </xdr:from>
    <xdr:to>
      <xdr:col>7</xdr:col>
      <xdr:colOff>561062</xdr:colOff>
      <xdr:row>18</xdr:row>
      <xdr:rowOff>104385</xdr:rowOff>
    </xdr:to>
    <xdr:sp macro="" textlink="">
      <xdr:nvSpPr>
        <xdr:cNvPr id="4" name="TextBox 3">
          <a:hlinkClick xmlns:r="http://schemas.openxmlformats.org/officeDocument/2006/relationships" r:id="rId3"/>
          <a:extLst>
            <a:ext uri="{FF2B5EF4-FFF2-40B4-BE49-F238E27FC236}">
              <a16:creationId xmlns:a16="http://schemas.microsoft.com/office/drawing/2014/main" id="{9E84A070-CC5A-429E-841F-C5ECBB50217D}"/>
            </a:ext>
          </a:extLst>
        </xdr:cNvPr>
        <xdr:cNvSpPr txBox="1"/>
      </xdr:nvSpPr>
      <xdr:spPr>
        <a:xfrm>
          <a:off x="2792261" y="3261988"/>
          <a:ext cx="1435274" cy="365342"/>
        </a:xfrm>
        <a:prstGeom prst="roundRect">
          <a:avLst>
            <a:gd name="adj" fmla="val 48810"/>
          </a:avLst>
        </a:prstGeom>
        <a:solidFill>
          <a:srgbClr val="7030A0"/>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mn-lt"/>
            </a:rPr>
            <a:t>PERFORMANCE</a:t>
          </a:r>
        </a:p>
      </xdr:txBody>
    </xdr:sp>
    <xdr:clientData/>
  </xdr:twoCellAnchor>
  <xdr:twoCellAnchor>
    <xdr:from>
      <xdr:col>5</xdr:col>
      <xdr:colOff>326199</xdr:colOff>
      <xdr:row>11</xdr:row>
      <xdr:rowOff>13050</xdr:rowOff>
    </xdr:from>
    <xdr:to>
      <xdr:col>7</xdr:col>
      <xdr:colOff>534966</xdr:colOff>
      <xdr:row>12</xdr:row>
      <xdr:rowOff>182673</xdr:rowOff>
    </xdr:to>
    <xdr:sp macro="" textlink="">
      <xdr:nvSpPr>
        <xdr:cNvPr id="5" name="TextBox 4">
          <a:hlinkClick xmlns:r="http://schemas.openxmlformats.org/officeDocument/2006/relationships" r:id="rId4"/>
          <a:extLst>
            <a:ext uri="{FF2B5EF4-FFF2-40B4-BE49-F238E27FC236}">
              <a16:creationId xmlns:a16="http://schemas.microsoft.com/office/drawing/2014/main" id="{E32270A3-D707-4ED8-8B0D-1081430B75C3}"/>
            </a:ext>
          </a:extLst>
        </xdr:cNvPr>
        <xdr:cNvSpPr txBox="1"/>
      </xdr:nvSpPr>
      <xdr:spPr>
        <a:xfrm>
          <a:off x="2766165" y="2165961"/>
          <a:ext cx="1435274" cy="365342"/>
        </a:xfrm>
        <a:prstGeom prst="roundRect">
          <a:avLst>
            <a:gd name="adj" fmla="val 48810"/>
          </a:avLst>
        </a:prstGeom>
        <a:solidFill>
          <a:srgbClr val="7030A0"/>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mn-lt"/>
            </a:rPr>
            <a:t>TRAINING</a:t>
          </a:r>
        </a:p>
      </xdr:txBody>
    </xdr:sp>
    <xdr:clientData/>
  </xdr:twoCellAnchor>
  <xdr:twoCellAnchor>
    <xdr:from>
      <xdr:col>6</xdr:col>
      <xdr:colOff>104384</xdr:colOff>
      <xdr:row>1</xdr:row>
      <xdr:rowOff>52192</xdr:rowOff>
    </xdr:from>
    <xdr:to>
      <xdr:col>23</xdr:col>
      <xdr:colOff>548013</xdr:colOff>
      <xdr:row>3</xdr:row>
      <xdr:rowOff>65239</xdr:rowOff>
    </xdr:to>
    <xdr:sp macro="" textlink="">
      <xdr:nvSpPr>
        <xdr:cNvPr id="6" name="TextBox 5">
          <a:extLst>
            <a:ext uri="{FF2B5EF4-FFF2-40B4-BE49-F238E27FC236}">
              <a16:creationId xmlns:a16="http://schemas.microsoft.com/office/drawing/2014/main" id="{D962673A-D808-4BE0-B993-81BCEC468101}"/>
            </a:ext>
          </a:extLst>
        </xdr:cNvPr>
        <xdr:cNvSpPr txBox="1"/>
      </xdr:nvSpPr>
      <xdr:spPr>
        <a:xfrm>
          <a:off x="3157603" y="247911"/>
          <a:ext cx="11260376" cy="404486"/>
        </a:xfrm>
        <a:prstGeom prst="roundRect">
          <a:avLst/>
        </a:prstGeom>
        <a:solidFill>
          <a:srgbClr val="120C3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HR  Analysis </a:t>
          </a:r>
          <a:r>
            <a:rPr lang="en-US" sz="2800" b="1" baseline="0">
              <a:solidFill>
                <a:schemeClr val="bg1"/>
              </a:solidFill>
            </a:rPr>
            <a:t> DASHBOARD </a:t>
          </a:r>
          <a:endParaRPr lang="en-US" sz="2800" b="1">
            <a:solidFill>
              <a:schemeClr val="bg1"/>
            </a:solidFill>
          </a:endParaRPr>
        </a:p>
      </xdr:txBody>
    </xdr:sp>
    <xdr:clientData/>
  </xdr:twoCellAnchor>
  <xdr:twoCellAnchor editAs="oneCell">
    <xdr:from>
      <xdr:col>5</xdr:col>
      <xdr:colOff>600206</xdr:colOff>
      <xdr:row>3</xdr:row>
      <xdr:rowOff>189409</xdr:rowOff>
    </xdr:from>
    <xdr:to>
      <xdr:col>7</xdr:col>
      <xdr:colOff>378391</xdr:colOff>
      <xdr:row>7</xdr:row>
      <xdr:rowOff>171847</xdr:rowOff>
    </xdr:to>
    <xdr:pic>
      <xdr:nvPicPr>
        <xdr:cNvPr id="7" name="Graphic 6" descr="Bar graph with upward trend with solid fill">
          <a:extLst>
            <a:ext uri="{FF2B5EF4-FFF2-40B4-BE49-F238E27FC236}">
              <a16:creationId xmlns:a16="http://schemas.microsoft.com/office/drawing/2014/main" id="{398ADCA8-BCA7-4633-B62F-8E81A39F5BC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29081" y="760909"/>
          <a:ext cx="997385" cy="744438"/>
        </a:xfrm>
        <a:prstGeom prst="rect">
          <a:avLst/>
        </a:prstGeom>
        <a:effectLst>
          <a:softEdge rad="0"/>
        </a:effectLst>
      </xdr:spPr>
    </xdr:pic>
    <xdr:clientData/>
  </xdr:twoCellAnchor>
  <xdr:twoCellAnchor>
    <xdr:from>
      <xdr:col>8</xdr:col>
      <xdr:colOff>117432</xdr:colOff>
      <xdr:row>8</xdr:row>
      <xdr:rowOff>13049</xdr:rowOff>
    </xdr:from>
    <xdr:to>
      <xdr:col>24</xdr:col>
      <xdr:colOff>274007</xdr:colOff>
      <xdr:row>23</xdr:row>
      <xdr:rowOff>78289</xdr:rowOff>
    </xdr:to>
    <xdr:graphicFrame macro="">
      <xdr:nvGraphicFramePr>
        <xdr:cNvPr id="12" name="Chart 11">
          <a:extLst>
            <a:ext uri="{FF2B5EF4-FFF2-40B4-BE49-F238E27FC236}">
              <a16:creationId xmlns:a16="http://schemas.microsoft.com/office/drawing/2014/main" id="{F9204909-73EF-4AF6-9091-58322C2C6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91337</xdr:colOff>
      <xdr:row>23</xdr:row>
      <xdr:rowOff>182673</xdr:rowOff>
    </xdr:from>
    <xdr:to>
      <xdr:col>16</xdr:col>
      <xdr:colOff>339246</xdr:colOff>
      <xdr:row>36</xdr:row>
      <xdr:rowOff>78290</xdr:rowOff>
    </xdr:to>
    <xdr:graphicFrame macro="">
      <xdr:nvGraphicFramePr>
        <xdr:cNvPr id="13" name="Chart 12">
          <a:extLst>
            <a:ext uri="{FF2B5EF4-FFF2-40B4-BE49-F238E27FC236}">
              <a16:creationId xmlns:a16="http://schemas.microsoft.com/office/drawing/2014/main" id="{A56EFB08-2562-4F77-BBBF-E3BDC39DB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469725</xdr:colOff>
      <xdr:row>23</xdr:row>
      <xdr:rowOff>182671</xdr:rowOff>
    </xdr:from>
    <xdr:to>
      <xdr:col>24</xdr:col>
      <xdr:colOff>313151</xdr:colOff>
      <xdr:row>36</xdr:row>
      <xdr:rowOff>65240</xdr:rowOff>
    </xdr:to>
    <xdr:graphicFrame macro="">
      <xdr:nvGraphicFramePr>
        <xdr:cNvPr id="15" name="Chart 14">
          <a:extLst>
            <a:ext uri="{FF2B5EF4-FFF2-40B4-BE49-F238E27FC236}">
              <a16:creationId xmlns:a16="http://schemas.microsoft.com/office/drawing/2014/main" id="{4456C929-7F33-4F5C-9BB9-DA64469B2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117432</xdr:colOff>
      <xdr:row>3</xdr:row>
      <xdr:rowOff>143527</xdr:rowOff>
    </xdr:from>
    <xdr:to>
      <xdr:col>17</xdr:col>
      <xdr:colOff>91335</xdr:colOff>
      <xdr:row>7</xdr:row>
      <xdr:rowOff>166101</xdr:rowOff>
    </xdr:to>
    <mc:AlternateContent xmlns:mc="http://schemas.openxmlformats.org/markup-compatibility/2006" xmlns:a14="http://schemas.microsoft.com/office/drawing/2010/main">
      <mc:Choice Requires="a14">
        <xdr:graphicFrame macro="">
          <xdr:nvGraphicFramePr>
            <xdr:cNvPr id="8" name="DepartmentType 7">
              <a:extLst>
                <a:ext uri="{FF2B5EF4-FFF2-40B4-BE49-F238E27FC236}">
                  <a16:creationId xmlns:a16="http://schemas.microsoft.com/office/drawing/2014/main" id="{D7AD61BE-F05C-4693-968B-CF0EE110C7B1}"/>
                </a:ext>
              </a:extLst>
            </xdr:cNvPr>
            <xdr:cNvGraphicFramePr/>
          </xdr:nvGraphicFramePr>
          <xdr:xfrm>
            <a:off x="0" y="0"/>
            <a:ext cx="0" cy="0"/>
          </xdr:xfrm>
          <a:graphic>
            <a:graphicData uri="http://schemas.microsoft.com/office/drawing/2010/slicer">
              <sle:slicer xmlns:sle="http://schemas.microsoft.com/office/drawing/2010/slicer" name="DepartmentType 7"/>
            </a:graphicData>
          </a:graphic>
        </xdr:graphicFrame>
      </mc:Choice>
      <mc:Fallback xmlns="">
        <xdr:sp macro="" textlink="">
          <xdr:nvSpPr>
            <xdr:cNvPr id="0" name=""/>
            <xdr:cNvSpPr>
              <a:spLocks noTextEdit="1"/>
            </xdr:cNvSpPr>
          </xdr:nvSpPr>
          <xdr:spPr>
            <a:xfrm>
              <a:off x="4397158" y="730685"/>
              <a:ext cx="5884622" cy="80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143528</xdr:colOff>
      <xdr:row>3</xdr:row>
      <xdr:rowOff>143527</xdr:rowOff>
    </xdr:from>
    <xdr:to>
      <xdr:col>24</xdr:col>
      <xdr:colOff>247911</xdr:colOff>
      <xdr:row>7</xdr:row>
      <xdr:rowOff>182671</xdr:rowOff>
    </xdr:to>
    <mc:AlternateContent xmlns:mc="http://schemas.openxmlformats.org/markup-compatibility/2006" xmlns:a14="http://schemas.microsoft.com/office/drawing/2010/main">
      <mc:Choice Requires="a14">
        <xdr:graphicFrame macro="">
          <xdr:nvGraphicFramePr>
            <xdr:cNvPr id="9" name="Years (ExitDate) 4">
              <a:extLst>
                <a:ext uri="{FF2B5EF4-FFF2-40B4-BE49-F238E27FC236}">
                  <a16:creationId xmlns:a16="http://schemas.microsoft.com/office/drawing/2014/main" id="{DBA4CADA-969E-460A-8CD6-A263B46ACFD6}"/>
                </a:ext>
              </a:extLst>
            </xdr:cNvPr>
            <xdr:cNvGraphicFramePr/>
          </xdr:nvGraphicFramePr>
          <xdr:xfrm>
            <a:off x="0" y="0"/>
            <a:ext cx="0" cy="0"/>
          </xdr:xfrm>
          <a:graphic>
            <a:graphicData uri="http://schemas.microsoft.com/office/drawing/2010/slicer">
              <sle:slicer xmlns:sle="http://schemas.microsoft.com/office/drawing/2010/slicer" name="Years (ExitDate) 4"/>
            </a:graphicData>
          </a:graphic>
        </xdr:graphicFrame>
      </mc:Choice>
      <mc:Fallback xmlns="">
        <xdr:sp macro="" textlink="">
          <xdr:nvSpPr>
            <xdr:cNvPr id="0" name=""/>
            <xdr:cNvSpPr>
              <a:spLocks noTextEdit="1"/>
            </xdr:cNvSpPr>
          </xdr:nvSpPr>
          <xdr:spPr>
            <a:xfrm>
              <a:off x="10333973" y="730685"/>
              <a:ext cx="4397157" cy="8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65239</xdr:colOff>
      <xdr:row>22</xdr:row>
      <xdr:rowOff>78287</xdr:rowOff>
    </xdr:from>
    <xdr:to>
      <xdr:col>8</xdr:col>
      <xdr:colOff>78288</xdr:colOff>
      <xdr:row>33</xdr:row>
      <xdr:rowOff>104382</xdr:rowOff>
    </xdr:to>
    <xdr:grpSp>
      <xdr:nvGrpSpPr>
        <xdr:cNvPr id="14" name="Group 13">
          <a:extLst>
            <a:ext uri="{FF2B5EF4-FFF2-40B4-BE49-F238E27FC236}">
              <a16:creationId xmlns:a16="http://schemas.microsoft.com/office/drawing/2014/main" id="{7C9A278B-B714-4EC6-BC7D-A5F23043CA78}"/>
            </a:ext>
          </a:extLst>
        </xdr:cNvPr>
        <xdr:cNvGrpSpPr/>
      </xdr:nvGrpSpPr>
      <xdr:grpSpPr>
        <a:xfrm>
          <a:off x="2500918" y="4282894"/>
          <a:ext cx="1850013" cy="2121595"/>
          <a:chOff x="2531301" y="4227535"/>
          <a:chExt cx="1852809" cy="2179006"/>
        </a:xfrm>
      </xdr:grpSpPr>
      <xdr:sp macro="" textlink="">
        <xdr:nvSpPr>
          <xdr:cNvPr id="16" name="TextBox 15">
            <a:extLst>
              <a:ext uri="{FF2B5EF4-FFF2-40B4-BE49-F238E27FC236}">
                <a16:creationId xmlns:a16="http://schemas.microsoft.com/office/drawing/2014/main" id="{F0123704-0F9C-1F66-A373-BAB9D70986D9}"/>
              </a:ext>
            </a:extLst>
          </xdr:cNvPr>
          <xdr:cNvSpPr txBox="1"/>
        </xdr:nvSpPr>
        <xdr:spPr>
          <a:xfrm>
            <a:off x="2596540" y="4879931"/>
            <a:ext cx="1657090" cy="1526610"/>
          </a:xfrm>
          <a:prstGeom prst="rect">
            <a:avLst/>
          </a:prstGeom>
          <a:noFill/>
          <a:ln w="9525" cmpd="sng">
            <a:solidFill>
              <a:srgbClr val="D4F5F8"/>
            </a:solidFill>
          </a:ln>
          <a:effectLst>
            <a:glow rad="101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0">
              <a:solidFill>
                <a:schemeClr val="dk1"/>
              </a:solidFill>
              <a:latin typeface="+mj-lt"/>
            </a:endParaRPr>
          </a:p>
          <a:p>
            <a:r>
              <a:rPr lang="en-US" sz="1400" b="0">
                <a:solidFill>
                  <a:schemeClr val="bg1"/>
                </a:solidFill>
                <a:latin typeface="+mj-lt"/>
              </a:rPr>
              <a:t>Delivers key HR training metrics across departments to drive effective strategic decisions.</a:t>
            </a:r>
          </a:p>
          <a:p>
            <a:endParaRPr lang="en-US" sz="1100"/>
          </a:p>
        </xdr:txBody>
      </xdr:sp>
      <xdr:sp macro="" textlink="">
        <xdr:nvSpPr>
          <xdr:cNvPr id="17" name="TextBox 16">
            <a:extLst>
              <a:ext uri="{FF2B5EF4-FFF2-40B4-BE49-F238E27FC236}">
                <a16:creationId xmlns:a16="http://schemas.microsoft.com/office/drawing/2014/main" id="{C2EB9396-301A-2B59-A746-D0BC5D801FB1}"/>
              </a:ext>
            </a:extLst>
          </xdr:cNvPr>
          <xdr:cNvSpPr txBox="1"/>
        </xdr:nvSpPr>
        <xdr:spPr>
          <a:xfrm>
            <a:off x="2531301" y="4227535"/>
            <a:ext cx="1852809" cy="469726"/>
          </a:xfrm>
          <a:prstGeom prst="roundRect">
            <a:avLst>
              <a:gd name="adj" fmla="val 50000"/>
            </a:avLst>
          </a:prstGeom>
          <a:noFill/>
          <a:ln w="9525" cmpd="sng">
            <a:solidFill>
              <a:srgbClr val="D4F5F8"/>
            </a:solidFill>
          </a:ln>
          <a:effectLst>
            <a:glow rad="101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effectLst>
                  <a:glow rad="139700">
                    <a:schemeClr val="accent1">
                      <a:satMod val="175000"/>
                      <a:alpha val="40000"/>
                    </a:schemeClr>
                  </a:glow>
                </a:effectLst>
              </a:rPr>
              <a:t>Executive Summary</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339247</xdr:colOff>
      <xdr:row>8</xdr:row>
      <xdr:rowOff>65242</xdr:rowOff>
    </xdr:from>
    <xdr:to>
      <xdr:col>7</xdr:col>
      <xdr:colOff>548014</xdr:colOff>
      <xdr:row>10</xdr:row>
      <xdr:rowOff>39145</xdr:rowOff>
    </xdr:to>
    <xdr:sp macro="" textlink="">
      <xdr:nvSpPr>
        <xdr:cNvPr id="2" name="TextBox 1">
          <a:hlinkClick xmlns:r="http://schemas.openxmlformats.org/officeDocument/2006/relationships" r:id="rId1"/>
          <a:extLst>
            <a:ext uri="{FF2B5EF4-FFF2-40B4-BE49-F238E27FC236}">
              <a16:creationId xmlns:a16="http://schemas.microsoft.com/office/drawing/2014/main" id="{3C4523BF-886A-46A3-ABE4-7315003F626D}"/>
            </a:ext>
          </a:extLst>
        </xdr:cNvPr>
        <xdr:cNvSpPr txBox="1"/>
      </xdr:nvSpPr>
      <xdr:spPr>
        <a:xfrm>
          <a:off x="2768122" y="1589242"/>
          <a:ext cx="1427967" cy="354903"/>
        </a:xfrm>
        <a:prstGeom prst="roundRect">
          <a:avLst>
            <a:gd name="adj" fmla="val 48810"/>
          </a:avLst>
        </a:prstGeom>
        <a:solidFill>
          <a:srgbClr val="D4F5F8"/>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7030A0"/>
              </a:solidFill>
              <a:latin typeface="+mn-lt"/>
            </a:rPr>
            <a:t>DASHBOARD</a:t>
          </a:r>
        </a:p>
      </xdr:txBody>
    </xdr:sp>
    <xdr:clientData/>
  </xdr:twoCellAnchor>
  <xdr:twoCellAnchor>
    <xdr:from>
      <xdr:col>5</xdr:col>
      <xdr:colOff>352295</xdr:colOff>
      <xdr:row>13</xdr:row>
      <xdr:rowOff>156579</xdr:rowOff>
    </xdr:from>
    <xdr:to>
      <xdr:col>7</xdr:col>
      <xdr:colOff>561062</xdr:colOff>
      <xdr:row>15</xdr:row>
      <xdr:rowOff>130482</xdr:rowOff>
    </xdr:to>
    <xdr:sp macro="" textlink="">
      <xdr:nvSpPr>
        <xdr:cNvPr id="3" name="TextBox 2">
          <a:hlinkClick xmlns:r="http://schemas.openxmlformats.org/officeDocument/2006/relationships" r:id="rId2"/>
          <a:extLst>
            <a:ext uri="{FF2B5EF4-FFF2-40B4-BE49-F238E27FC236}">
              <a16:creationId xmlns:a16="http://schemas.microsoft.com/office/drawing/2014/main" id="{399D8B67-2734-4A86-827D-A8AA38D0F184}"/>
            </a:ext>
          </a:extLst>
        </xdr:cNvPr>
        <xdr:cNvSpPr txBox="1"/>
      </xdr:nvSpPr>
      <xdr:spPr>
        <a:xfrm>
          <a:off x="2792261" y="2700928"/>
          <a:ext cx="1435274" cy="365342"/>
        </a:xfrm>
        <a:prstGeom prst="roundRect">
          <a:avLst>
            <a:gd name="adj" fmla="val 48810"/>
          </a:avLst>
        </a:prstGeom>
        <a:solidFill>
          <a:srgbClr val="7030A0"/>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mn-lt"/>
            </a:rPr>
            <a:t>WORKFORCE</a:t>
          </a:r>
        </a:p>
      </xdr:txBody>
    </xdr:sp>
    <xdr:clientData/>
  </xdr:twoCellAnchor>
  <xdr:twoCellAnchor>
    <xdr:from>
      <xdr:col>5</xdr:col>
      <xdr:colOff>352294</xdr:colOff>
      <xdr:row>16</xdr:row>
      <xdr:rowOff>130482</xdr:rowOff>
    </xdr:from>
    <xdr:to>
      <xdr:col>7</xdr:col>
      <xdr:colOff>561061</xdr:colOff>
      <xdr:row>18</xdr:row>
      <xdr:rowOff>104386</xdr:rowOff>
    </xdr:to>
    <xdr:sp macro="" textlink="">
      <xdr:nvSpPr>
        <xdr:cNvPr id="4" name="TextBox 3">
          <a:hlinkClick xmlns:r="http://schemas.openxmlformats.org/officeDocument/2006/relationships" r:id="rId3"/>
          <a:extLst>
            <a:ext uri="{FF2B5EF4-FFF2-40B4-BE49-F238E27FC236}">
              <a16:creationId xmlns:a16="http://schemas.microsoft.com/office/drawing/2014/main" id="{5D2DF633-8958-488B-A8D2-3B2A2AE81CE2}"/>
            </a:ext>
          </a:extLst>
        </xdr:cNvPr>
        <xdr:cNvSpPr txBox="1"/>
      </xdr:nvSpPr>
      <xdr:spPr>
        <a:xfrm>
          <a:off x="2792260" y="3261989"/>
          <a:ext cx="1435274" cy="365342"/>
        </a:xfrm>
        <a:prstGeom prst="roundRect">
          <a:avLst>
            <a:gd name="adj" fmla="val 48810"/>
          </a:avLst>
        </a:prstGeom>
        <a:solidFill>
          <a:srgbClr val="7030A0"/>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mn-lt"/>
            </a:rPr>
            <a:t>PERFORMANCE</a:t>
          </a:r>
        </a:p>
      </xdr:txBody>
    </xdr:sp>
    <xdr:clientData/>
  </xdr:twoCellAnchor>
  <xdr:twoCellAnchor>
    <xdr:from>
      <xdr:col>5</xdr:col>
      <xdr:colOff>339247</xdr:colOff>
      <xdr:row>11</xdr:row>
      <xdr:rowOff>13050</xdr:rowOff>
    </xdr:from>
    <xdr:to>
      <xdr:col>7</xdr:col>
      <xdr:colOff>548014</xdr:colOff>
      <xdr:row>12</xdr:row>
      <xdr:rowOff>182673</xdr:rowOff>
    </xdr:to>
    <xdr:sp macro="" textlink="">
      <xdr:nvSpPr>
        <xdr:cNvPr id="5" name="TextBox 4">
          <a:hlinkClick xmlns:r="http://schemas.openxmlformats.org/officeDocument/2006/relationships" r:id="rId4"/>
          <a:extLst>
            <a:ext uri="{FF2B5EF4-FFF2-40B4-BE49-F238E27FC236}">
              <a16:creationId xmlns:a16="http://schemas.microsoft.com/office/drawing/2014/main" id="{22D7B764-0D91-42F1-B6A0-003C64B95E77}"/>
            </a:ext>
          </a:extLst>
        </xdr:cNvPr>
        <xdr:cNvSpPr txBox="1"/>
      </xdr:nvSpPr>
      <xdr:spPr>
        <a:xfrm>
          <a:off x="2779213" y="2165961"/>
          <a:ext cx="1435274" cy="365342"/>
        </a:xfrm>
        <a:prstGeom prst="roundRect">
          <a:avLst>
            <a:gd name="adj" fmla="val 48810"/>
          </a:avLst>
        </a:prstGeom>
        <a:solidFill>
          <a:srgbClr val="7030A0"/>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mn-lt"/>
            </a:rPr>
            <a:t>TRAINING</a:t>
          </a:r>
        </a:p>
      </xdr:txBody>
    </xdr:sp>
    <xdr:clientData/>
  </xdr:twoCellAnchor>
  <xdr:twoCellAnchor>
    <xdr:from>
      <xdr:col>6</xdr:col>
      <xdr:colOff>169623</xdr:colOff>
      <xdr:row>1</xdr:row>
      <xdr:rowOff>39144</xdr:rowOff>
    </xdr:from>
    <xdr:to>
      <xdr:col>23</xdr:col>
      <xdr:colOff>613252</xdr:colOff>
      <xdr:row>3</xdr:row>
      <xdr:rowOff>52191</xdr:rowOff>
    </xdr:to>
    <xdr:sp macro="" textlink="">
      <xdr:nvSpPr>
        <xdr:cNvPr id="6" name="TextBox 5">
          <a:extLst>
            <a:ext uri="{FF2B5EF4-FFF2-40B4-BE49-F238E27FC236}">
              <a16:creationId xmlns:a16="http://schemas.microsoft.com/office/drawing/2014/main" id="{1DD3A440-B4B5-46A8-8DA6-CF29342A7949}"/>
            </a:ext>
          </a:extLst>
        </xdr:cNvPr>
        <xdr:cNvSpPr txBox="1"/>
      </xdr:nvSpPr>
      <xdr:spPr>
        <a:xfrm>
          <a:off x="3222842" y="234863"/>
          <a:ext cx="11260376" cy="404486"/>
        </a:xfrm>
        <a:prstGeom prst="roundRect">
          <a:avLst/>
        </a:prstGeom>
        <a:solidFill>
          <a:srgbClr val="120C3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HR  Analysis</a:t>
          </a:r>
          <a:r>
            <a:rPr lang="en-US" sz="2800" b="1" baseline="0">
              <a:solidFill>
                <a:schemeClr val="bg1"/>
              </a:solidFill>
            </a:rPr>
            <a:t>  DASHBOARD </a:t>
          </a:r>
          <a:endParaRPr lang="en-US" sz="2800" b="1">
            <a:solidFill>
              <a:schemeClr val="bg1"/>
            </a:solidFill>
          </a:endParaRPr>
        </a:p>
      </xdr:txBody>
    </xdr:sp>
    <xdr:clientData/>
  </xdr:twoCellAnchor>
  <xdr:twoCellAnchor editAs="oneCell">
    <xdr:from>
      <xdr:col>5</xdr:col>
      <xdr:colOff>600206</xdr:colOff>
      <xdr:row>3</xdr:row>
      <xdr:rowOff>189409</xdr:rowOff>
    </xdr:from>
    <xdr:to>
      <xdr:col>7</xdr:col>
      <xdr:colOff>378391</xdr:colOff>
      <xdr:row>7</xdr:row>
      <xdr:rowOff>171847</xdr:rowOff>
    </xdr:to>
    <xdr:pic>
      <xdr:nvPicPr>
        <xdr:cNvPr id="7" name="Graphic 6" descr="Bar graph with upward trend with solid fill">
          <a:extLst>
            <a:ext uri="{FF2B5EF4-FFF2-40B4-BE49-F238E27FC236}">
              <a16:creationId xmlns:a16="http://schemas.microsoft.com/office/drawing/2014/main" id="{2DCC76D3-FFE4-485F-A4B4-8A30E334D5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29081" y="760909"/>
          <a:ext cx="997385" cy="744438"/>
        </a:xfrm>
        <a:prstGeom prst="rect">
          <a:avLst/>
        </a:prstGeom>
        <a:effectLst>
          <a:softEdge rad="0"/>
        </a:effectLst>
      </xdr:spPr>
    </xdr:pic>
    <xdr:clientData/>
  </xdr:twoCellAnchor>
  <xdr:twoCellAnchor>
    <xdr:from>
      <xdr:col>8</xdr:col>
      <xdr:colOff>117432</xdr:colOff>
      <xdr:row>8</xdr:row>
      <xdr:rowOff>65241</xdr:rowOff>
    </xdr:from>
    <xdr:to>
      <xdr:col>23</xdr:col>
      <xdr:colOff>495822</xdr:colOff>
      <xdr:row>23</xdr:row>
      <xdr:rowOff>26096</xdr:rowOff>
    </xdr:to>
    <xdr:graphicFrame macro="">
      <xdr:nvGraphicFramePr>
        <xdr:cNvPr id="12" name="Chart 11">
          <a:extLst>
            <a:ext uri="{FF2B5EF4-FFF2-40B4-BE49-F238E27FC236}">
              <a16:creationId xmlns:a16="http://schemas.microsoft.com/office/drawing/2014/main" id="{290C494A-FEF7-4A30-8CC1-76ADE6F5B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143528</xdr:colOff>
      <xdr:row>23</xdr:row>
      <xdr:rowOff>143528</xdr:rowOff>
    </xdr:from>
    <xdr:to>
      <xdr:col>23</xdr:col>
      <xdr:colOff>365342</xdr:colOff>
      <xdr:row>35</xdr:row>
      <xdr:rowOff>169624</xdr:rowOff>
    </xdr:to>
    <xdr:graphicFrame macro="">
      <xdr:nvGraphicFramePr>
        <xdr:cNvPr id="13" name="Chart 12">
          <a:extLst>
            <a:ext uri="{FF2B5EF4-FFF2-40B4-BE49-F238E27FC236}">
              <a16:creationId xmlns:a16="http://schemas.microsoft.com/office/drawing/2014/main" id="{42313B5E-0247-4F24-8E00-6BB448B60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104384</xdr:colOff>
      <xdr:row>3</xdr:row>
      <xdr:rowOff>156575</xdr:rowOff>
    </xdr:from>
    <xdr:to>
      <xdr:col>17</xdr:col>
      <xdr:colOff>78287</xdr:colOff>
      <xdr:row>7</xdr:row>
      <xdr:rowOff>179149</xdr:rowOff>
    </xdr:to>
    <mc:AlternateContent xmlns:mc="http://schemas.openxmlformats.org/markup-compatibility/2006" xmlns:a14="http://schemas.microsoft.com/office/drawing/2010/main">
      <mc:Choice Requires="a14">
        <xdr:graphicFrame macro="">
          <xdr:nvGraphicFramePr>
            <xdr:cNvPr id="8" name="DepartmentType 6">
              <a:extLst>
                <a:ext uri="{FF2B5EF4-FFF2-40B4-BE49-F238E27FC236}">
                  <a16:creationId xmlns:a16="http://schemas.microsoft.com/office/drawing/2014/main" id="{CF085072-17D2-45BA-A98D-F20A7090AC0F}"/>
                </a:ext>
              </a:extLst>
            </xdr:cNvPr>
            <xdr:cNvGraphicFramePr/>
          </xdr:nvGraphicFramePr>
          <xdr:xfrm>
            <a:off x="0" y="0"/>
            <a:ext cx="0" cy="0"/>
          </xdr:xfrm>
          <a:graphic>
            <a:graphicData uri="http://schemas.microsoft.com/office/drawing/2010/slicer">
              <sle:slicer xmlns:sle="http://schemas.microsoft.com/office/drawing/2010/slicer" name="DepartmentType 6"/>
            </a:graphicData>
          </a:graphic>
        </xdr:graphicFrame>
      </mc:Choice>
      <mc:Fallback xmlns="">
        <xdr:sp macro="" textlink="">
          <xdr:nvSpPr>
            <xdr:cNvPr id="0" name=""/>
            <xdr:cNvSpPr>
              <a:spLocks noTextEdit="1"/>
            </xdr:cNvSpPr>
          </xdr:nvSpPr>
          <xdr:spPr>
            <a:xfrm>
              <a:off x="4384110" y="743733"/>
              <a:ext cx="5884622" cy="80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169623</xdr:colOff>
      <xdr:row>3</xdr:row>
      <xdr:rowOff>169621</xdr:rowOff>
    </xdr:from>
    <xdr:to>
      <xdr:col>24</xdr:col>
      <xdr:colOff>156576</xdr:colOff>
      <xdr:row>8</xdr:row>
      <xdr:rowOff>13047</xdr:rowOff>
    </xdr:to>
    <mc:AlternateContent xmlns:mc="http://schemas.openxmlformats.org/markup-compatibility/2006" xmlns:a14="http://schemas.microsoft.com/office/drawing/2010/main">
      <mc:Choice Requires="a14">
        <xdr:graphicFrame macro="">
          <xdr:nvGraphicFramePr>
            <xdr:cNvPr id="9" name="Years (ExitDate) 3">
              <a:extLst>
                <a:ext uri="{FF2B5EF4-FFF2-40B4-BE49-F238E27FC236}">
                  <a16:creationId xmlns:a16="http://schemas.microsoft.com/office/drawing/2014/main" id="{CE525ACA-26DA-4E47-9AFA-899061FCCE49}"/>
                </a:ext>
              </a:extLst>
            </xdr:cNvPr>
            <xdr:cNvGraphicFramePr/>
          </xdr:nvGraphicFramePr>
          <xdr:xfrm>
            <a:off x="0" y="0"/>
            <a:ext cx="0" cy="0"/>
          </xdr:xfrm>
          <a:graphic>
            <a:graphicData uri="http://schemas.microsoft.com/office/drawing/2010/slicer">
              <sle:slicer xmlns:sle="http://schemas.microsoft.com/office/drawing/2010/slicer" name="Years (ExitDate) 3"/>
            </a:graphicData>
          </a:graphic>
        </xdr:graphicFrame>
      </mc:Choice>
      <mc:Fallback xmlns="">
        <xdr:sp macro="" textlink="">
          <xdr:nvSpPr>
            <xdr:cNvPr id="0" name=""/>
            <xdr:cNvSpPr>
              <a:spLocks noTextEdit="1"/>
            </xdr:cNvSpPr>
          </xdr:nvSpPr>
          <xdr:spPr>
            <a:xfrm>
              <a:off x="10360068" y="756779"/>
              <a:ext cx="4279727" cy="822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65240</xdr:colOff>
      <xdr:row>22</xdr:row>
      <xdr:rowOff>130479</xdr:rowOff>
    </xdr:from>
    <xdr:to>
      <xdr:col>8</xdr:col>
      <xdr:colOff>78289</xdr:colOff>
      <xdr:row>33</xdr:row>
      <xdr:rowOff>91334</xdr:rowOff>
    </xdr:to>
    <xdr:grpSp>
      <xdr:nvGrpSpPr>
        <xdr:cNvPr id="14" name="Group 13">
          <a:extLst>
            <a:ext uri="{FF2B5EF4-FFF2-40B4-BE49-F238E27FC236}">
              <a16:creationId xmlns:a16="http://schemas.microsoft.com/office/drawing/2014/main" id="{9AC69749-B26D-4F18-978D-FCF38B56B771}"/>
            </a:ext>
          </a:extLst>
        </xdr:cNvPr>
        <xdr:cNvGrpSpPr/>
      </xdr:nvGrpSpPr>
      <xdr:grpSpPr>
        <a:xfrm>
          <a:off x="2500919" y="4335086"/>
          <a:ext cx="1850013" cy="2056355"/>
          <a:chOff x="2505205" y="4292775"/>
          <a:chExt cx="1852809" cy="2113766"/>
        </a:xfrm>
      </xdr:grpSpPr>
      <xdr:sp macro="" textlink="">
        <xdr:nvSpPr>
          <xdr:cNvPr id="15" name="TextBox 14">
            <a:extLst>
              <a:ext uri="{FF2B5EF4-FFF2-40B4-BE49-F238E27FC236}">
                <a16:creationId xmlns:a16="http://schemas.microsoft.com/office/drawing/2014/main" id="{220F7CD6-D4D3-D43F-3D83-DB9FBFB6654F}"/>
              </a:ext>
            </a:extLst>
          </xdr:cNvPr>
          <xdr:cNvSpPr txBox="1"/>
        </xdr:nvSpPr>
        <xdr:spPr>
          <a:xfrm>
            <a:off x="2596540" y="4879931"/>
            <a:ext cx="1657090" cy="1526610"/>
          </a:xfrm>
          <a:prstGeom prst="rect">
            <a:avLst/>
          </a:prstGeom>
          <a:noFill/>
          <a:ln w="9525" cmpd="sng">
            <a:solidFill>
              <a:srgbClr val="D4F5F8"/>
            </a:solidFill>
          </a:ln>
          <a:effectLst>
            <a:glow rad="101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0">
              <a:solidFill>
                <a:schemeClr val="dk1"/>
              </a:solidFill>
              <a:latin typeface="+mj-lt"/>
            </a:endParaRPr>
          </a:p>
          <a:p>
            <a:r>
              <a:rPr lang="en-US" sz="1400" b="0">
                <a:solidFill>
                  <a:schemeClr val="bg1"/>
                </a:solidFill>
                <a:latin typeface="+mj-lt"/>
              </a:rPr>
              <a:t>Delivers key HR training metrics across departments to drive effective strategic decisions.</a:t>
            </a:r>
          </a:p>
          <a:p>
            <a:endParaRPr lang="en-US" sz="1100"/>
          </a:p>
        </xdr:txBody>
      </xdr:sp>
      <xdr:sp macro="" textlink="">
        <xdr:nvSpPr>
          <xdr:cNvPr id="16" name="TextBox 15">
            <a:extLst>
              <a:ext uri="{FF2B5EF4-FFF2-40B4-BE49-F238E27FC236}">
                <a16:creationId xmlns:a16="http://schemas.microsoft.com/office/drawing/2014/main" id="{E000E6B8-6786-F04E-7620-665212694D94}"/>
              </a:ext>
            </a:extLst>
          </xdr:cNvPr>
          <xdr:cNvSpPr txBox="1"/>
        </xdr:nvSpPr>
        <xdr:spPr>
          <a:xfrm>
            <a:off x="2505205" y="4292775"/>
            <a:ext cx="1852809" cy="469726"/>
          </a:xfrm>
          <a:prstGeom prst="roundRect">
            <a:avLst>
              <a:gd name="adj" fmla="val 50000"/>
            </a:avLst>
          </a:prstGeom>
          <a:noFill/>
          <a:ln w="9525" cmpd="sng">
            <a:solidFill>
              <a:srgbClr val="D4F5F8"/>
            </a:solidFill>
          </a:ln>
          <a:effectLst>
            <a:glow rad="101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effectLst>
                  <a:glow rad="139700">
                    <a:schemeClr val="accent1">
                      <a:satMod val="175000"/>
                      <a:alpha val="40000"/>
                    </a:schemeClr>
                  </a:glow>
                </a:effectLst>
              </a:rPr>
              <a:t>Executive Summary</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339247</xdr:colOff>
      <xdr:row>8</xdr:row>
      <xdr:rowOff>65242</xdr:rowOff>
    </xdr:from>
    <xdr:to>
      <xdr:col>7</xdr:col>
      <xdr:colOff>548014</xdr:colOff>
      <xdr:row>10</xdr:row>
      <xdr:rowOff>39145</xdr:rowOff>
    </xdr:to>
    <xdr:sp macro="" textlink="">
      <xdr:nvSpPr>
        <xdr:cNvPr id="2" name="TextBox 1">
          <a:hlinkClick xmlns:r="http://schemas.openxmlformats.org/officeDocument/2006/relationships" r:id="rId1"/>
          <a:extLst>
            <a:ext uri="{FF2B5EF4-FFF2-40B4-BE49-F238E27FC236}">
              <a16:creationId xmlns:a16="http://schemas.microsoft.com/office/drawing/2014/main" id="{A25EBC70-C057-4999-9BEB-D96B87CBE72A}"/>
            </a:ext>
          </a:extLst>
        </xdr:cNvPr>
        <xdr:cNvSpPr txBox="1"/>
      </xdr:nvSpPr>
      <xdr:spPr>
        <a:xfrm>
          <a:off x="3387247" y="1589242"/>
          <a:ext cx="1427967" cy="354903"/>
        </a:xfrm>
        <a:prstGeom prst="roundRect">
          <a:avLst>
            <a:gd name="adj" fmla="val 48810"/>
          </a:avLst>
        </a:prstGeom>
        <a:solidFill>
          <a:srgbClr val="D4F5F8"/>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7030A0"/>
              </a:solidFill>
              <a:latin typeface="+mn-lt"/>
            </a:rPr>
            <a:t>DASHBOARD</a:t>
          </a:r>
        </a:p>
      </xdr:txBody>
    </xdr:sp>
    <xdr:clientData/>
  </xdr:twoCellAnchor>
  <xdr:twoCellAnchor>
    <xdr:from>
      <xdr:col>5</xdr:col>
      <xdr:colOff>352295</xdr:colOff>
      <xdr:row>13</xdr:row>
      <xdr:rowOff>169626</xdr:rowOff>
    </xdr:from>
    <xdr:to>
      <xdr:col>7</xdr:col>
      <xdr:colOff>561062</xdr:colOff>
      <xdr:row>15</xdr:row>
      <xdr:rowOff>143529</xdr:rowOff>
    </xdr:to>
    <xdr:sp macro="" textlink="">
      <xdr:nvSpPr>
        <xdr:cNvPr id="3" name="TextBox 2">
          <a:hlinkClick xmlns:r="http://schemas.openxmlformats.org/officeDocument/2006/relationships" r:id="rId2"/>
          <a:extLst>
            <a:ext uri="{FF2B5EF4-FFF2-40B4-BE49-F238E27FC236}">
              <a16:creationId xmlns:a16="http://schemas.microsoft.com/office/drawing/2014/main" id="{5A3C0F11-B0BB-4E13-94C3-D962CA5A4746}"/>
            </a:ext>
          </a:extLst>
        </xdr:cNvPr>
        <xdr:cNvSpPr txBox="1"/>
      </xdr:nvSpPr>
      <xdr:spPr>
        <a:xfrm>
          <a:off x="2792261" y="2713975"/>
          <a:ext cx="1435274" cy="365342"/>
        </a:xfrm>
        <a:prstGeom prst="roundRect">
          <a:avLst>
            <a:gd name="adj" fmla="val 48810"/>
          </a:avLst>
        </a:prstGeom>
        <a:solidFill>
          <a:srgbClr val="7030A0"/>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mn-lt"/>
            </a:rPr>
            <a:t>WORKFORCE</a:t>
          </a:r>
        </a:p>
      </xdr:txBody>
    </xdr:sp>
    <xdr:clientData/>
  </xdr:twoCellAnchor>
  <xdr:twoCellAnchor>
    <xdr:from>
      <xdr:col>5</xdr:col>
      <xdr:colOff>352295</xdr:colOff>
      <xdr:row>16</xdr:row>
      <xdr:rowOff>130482</xdr:rowOff>
    </xdr:from>
    <xdr:to>
      <xdr:col>7</xdr:col>
      <xdr:colOff>561062</xdr:colOff>
      <xdr:row>18</xdr:row>
      <xdr:rowOff>104386</xdr:rowOff>
    </xdr:to>
    <xdr:sp macro="" textlink="">
      <xdr:nvSpPr>
        <xdr:cNvPr id="4" name="TextBox 3">
          <a:hlinkClick xmlns:r="http://schemas.openxmlformats.org/officeDocument/2006/relationships" r:id="rId3"/>
          <a:extLst>
            <a:ext uri="{FF2B5EF4-FFF2-40B4-BE49-F238E27FC236}">
              <a16:creationId xmlns:a16="http://schemas.microsoft.com/office/drawing/2014/main" id="{5D620475-BF78-4BC7-A48A-A21EFF5B1E52}"/>
            </a:ext>
          </a:extLst>
        </xdr:cNvPr>
        <xdr:cNvSpPr txBox="1"/>
      </xdr:nvSpPr>
      <xdr:spPr>
        <a:xfrm>
          <a:off x="2792261" y="3261989"/>
          <a:ext cx="1435274" cy="365342"/>
        </a:xfrm>
        <a:prstGeom prst="roundRect">
          <a:avLst>
            <a:gd name="adj" fmla="val 48810"/>
          </a:avLst>
        </a:prstGeom>
        <a:solidFill>
          <a:srgbClr val="7030A0"/>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mn-lt"/>
            </a:rPr>
            <a:t>PERFORMANCE</a:t>
          </a:r>
        </a:p>
      </xdr:txBody>
    </xdr:sp>
    <xdr:clientData/>
  </xdr:twoCellAnchor>
  <xdr:twoCellAnchor>
    <xdr:from>
      <xdr:col>5</xdr:col>
      <xdr:colOff>339247</xdr:colOff>
      <xdr:row>11</xdr:row>
      <xdr:rowOff>2</xdr:rowOff>
    </xdr:from>
    <xdr:to>
      <xdr:col>7</xdr:col>
      <xdr:colOff>548014</xdr:colOff>
      <xdr:row>12</xdr:row>
      <xdr:rowOff>169625</xdr:rowOff>
    </xdr:to>
    <xdr:sp macro="" textlink="">
      <xdr:nvSpPr>
        <xdr:cNvPr id="5" name="TextBox 4">
          <a:hlinkClick xmlns:r="http://schemas.openxmlformats.org/officeDocument/2006/relationships" r:id="rId4"/>
          <a:extLst>
            <a:ext uri="{FF2B5EF4-FFF2-40B4-BE49-F238E27FC236}">
              <a16:creationId xmlns:a16="http://schemas.microsoft.com/office/drawing/2014/main" id="{04D1F82F-EEE5-45B4-AC83-FD22B3227175}"/>
            </a:ext>
          </a:extLst>
        </xdr:cNvPr>
        <xdr:cNvSpPr txBox="1"/>
      </xdr:nvSpPr>
      <xdr:spPr>
        <a:xfrm>
          <a:off x="2779213" y="2152913"/>
          <a:ext cx="1435274" cy="365342"/>
        </a:xfrm>
        <a:prstGeom prst="roundRect">
          <a:avLst>
            <a:gd name="adj" fmla="val 48810"/>
          </a:avLst>
        </a:prstGeom>
        <a:solidFill>
          <a:srgbClr val="7030A0"/>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mn-lt"/>
            </a:rPr>
            <a:t>TRAINING</a:t>
          </a:r>
        </a:p>
      </xdr:txBody>
    </xdr:sp>
    <xdr:clientData/>
  </xdr:twoCellAnchor>
  <xdr:twoCellAnchor>
    <xdr:from>
      <xdr:col>6</xdr:col>
      <xdr:colOff>234863</xdr:colOff>
      <xdr:row>1</xdr:row>
      <xdr:rowOff>52192</xdr:rowOff>
    </xdr:from>
    <xdr:to>
      <xdr:col>24</xdr:col>
      <xdr:colOff>65239</xdr:colOff>
      <xdr:row>3</xdr:row>
      <xdr:rowOff>65239</xdr:rowOff>
    </xdr:to>
    <xdr:sp macro="" textlink="">
      <xdr:nvSpPr>
        <xdr:cNvPr id="6" name="TextBox 5">
          <a:extLst>
            <a:ext uri="{FF2B5EF4-FFF2-40B4-BE49-F238E27FC236}">
              <a16:creationId xmlns:a16="http://schemas.microsoft.com/office/drawing/2014/main" id="{A96A3BA2-2BCA-4CC9-9E93-BDFF27F993AA}"/>
            </a:ext>
          </a:extLst>
        </xdr:cNvPr>
        <xdr:cNvSpPr txBox="1"/>
      </xdr:nvSpPr>
      <xdr:spPr>
        <a:xfrm>
          <a:off x="3288082" y="247911"/>
          <a:ext cx="11260376" cy="404486"/>
        </a:xfrm>
        <a:prstGeom prst="roundRect">
          <a:avLst/>
        </a:prstGeom>
        <a:solidFill>
          <a:srgbClr val="120C3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HR  Analysis</a:t>
          </a:r>
          <a:r>
            <a:rPr lang="en-US" sz="2800" b="1" baseline="0">
              <a:solidFill>
                <a:schemeClr val="bg1"/>
              </a:solidFill>
            </a:rPr>
            <a:t>  DASHBOARD </a:t>
          </a:r>
          <a:endParaRPr lang="en-US" sz="2800" b="1">
            <a:solidFill>
              <a:schemeClr val="bg1"/>
            </a:solidFill>
          </a:endParaRPr>
        </a:p>
      </xdr:txBody>
    </xdr:sp>
    <xdr:clientData/>
  </xdr:twoCellAnchor>
  <xdr:twoCellAnchor editAs="oneCell">
    <xdr:from>
      <xdr:col>5</xdr:col>
      <xdr:colOff>600206</xdr:colOff>
      <xdr:row>3</xdr:row>
      <xdr:rowOff>189409</xdr:rowOff>
    </xdr:from>
    <xdr:to>
      <xdr:col>7</xdr:col>
      <xdr:colOff>378391</xdr:colOff>
      <xdr:row>7</xdr:row>
      <xdr:rowOff>171847</xdr:rowOff>
    </xdr:to>
    <xdr:pic>
      <xdr:nvPicPr>
        <xdr:cNvPr id="7" name="Graphic 6" descr="Bar graph with upward trend with solid fill">
          <a:extLst>
            <a:ext uri="{FF2B5EF4-FFF2-40B4-BE49-F238E27FC236}">
              <a16:creationId xmlns:a16="http://schemas.microsoft.com/office/drawing/2014/main" id="{91B8C262-CD44-4A0D-8A66-FF0C8003F6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648206" y="760909"/>
          <a:ext cx="997385" cy="744438"/>
        </a:xfrm>
        <a:prstGeom prst="rect">
          <a:avLst/>
        </a:prstGeom>
        <a:effectLst>
          <a:softEdge rad="0"/>
        </a:effectLst>
      </xdr:spPr>
    </xdr:pic>
    <xdr:clientData/>
  </xdr:twoCellAnchor>
  <xdr:twoCellAnchor>
    <xdr:from>
      <xdr:col>8</xdr:col>
      <xdr:colOff>143528</xdr:colOff>
      <xdr:row>8</xdr:row>
      <xdr:rowOff>3522</xdr:rowOff>
    </xdr:from>
    <xdr:to>
      <xdr:col>24</xdr:col>
      <xdr:colOff>169623</xdr:colOff>
      <xdr:row>21</xdr:row>
      <xdr:rowOff>104382</xdr:rowOff>
    </xdr:to>
    <xdr:graphicFrame macro="">
      <xdr:nvGraphicFramePr>
        <xdr:cNvPr id="8" name="Chart 7">
          <a:extLst>
            <a:ext uri="{FF2B5EF4-FFF2-40B4-BE49-F238E27FC236}">
              <a16:creationId xmlns:a16="http://schemas.microsoft.com/office/drawing/2014/main" id="{6D2D98F8-263E-4ABB-A3C2-03D09F5DA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339247</xdr:colOff>
      <xdr:row>22</xdr:row>
      <xdr:rowOff>13048</xdr:rowOff>
    </xdr:from>
    <xdr:to>
      <xdr:col>24</xdr:col>
      <xdr:colOff>143528</xdr:colOff>
      <xdr:row>35</xdr:row>
      <xdr:rowOff>143527</xdr:rowOff>
    </xdr:to>
    <xdr:graphicFrame macro="">
      <xdr:nvGraphicFramePr>
        <xdr:cNvPr id="9" name="Chart 8">
          <a:extLst>
            <a:ext uri="{FF2B5EF4-FFF2-40B4-BE49-F238E27FC236}">
              <a16:creationId xmlns:a16="http://schemas.microsoft.com/office/drawing/2014/main" id="{93C44DDE-4B4E-4755-9682-2D674CA7F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156576</xdr:colOff>
      <xdr:row>22</xdr:row>
      <xdr:rowOff>0</xdr:rowOff>
    </xdr:from>
    <xdr:to>
      <xdr:col>17</xdr:col>
      <xdr:colOff>156576</xdr:colOff>
      <xdr:row>35</xdr:row>
      <xdr:rowOff>186193</xdr:rowOff>
    </xdr:to>
    <xdr:graphicFrame macro="">
      <xdr:nvGraphicFramePr>
        <xdr:cNvPr id="13" name="Chart 12">
          <a:extLst>
            <a:ext uri="{FF2B5EF4-FFF2-40B4-BE49-F238E27FC236}">
              <a16:creationId xmlns:a16="http://schemas.microsoft.com/office/drawing/2014/main" id="{4A51E63D-BAE2-4C9F-ADC7-8ECF7C5F7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313151</xdr:colOff>
      <xdr:row>3</xdr:row>
      <xdr:rowOff>143527</xdr:rowOff>
    </xdr:from>
    <xdr:to>
      <xdr:col>24</xdr:col>
      <xdr:colOff>143528</xdr:colOff>
      <xdr:row>7</xdr:row>
      <xdr:rowOff>143526</xdr:rowOff>
    </xdr:to>
    <mc:AlternateContent xmlns:mc="http://schemas.openxmlformats.org/markup-compatibility/2006" xmlns:a14="http://schemas.microsoft.com/office/drawing/2010/main">
      <mc:Choice Requires="a14">
        <xdr:graphicFrame macro="">
          <xdr:nvGraphicFramePr>
            <xdr:cNvPr id="12" name="Years (ExitDate) 2">
              <a:extLst>
                <a:ext uri="{FF2B5EF4-FFF2-40B4-BE49-F238E27FC236}">
                  <a16:creationId xmlns:a16="http://schemas.microsoft.com/office/drawing/2014/main" id="{490A62BF-5173-4B6E-851E-5372E91B332C}"/>
                </a:ext>
              </a:extLst>
            </xdr:cNvPr>
            <xdr:cNvGraphicFramePr/>
          </xdr:nvGraphicFramePr>
          <xdr:xfrm>
            <a:off x="0" y="0"/>
            <a:ext cx="0" cy="0"/>
          </xdr:xfrm>
          <a:graphic>
            <a:graphicData uri="http://schemas.microsoft.com/office/drawing/2010/slicer">
              <sle:slicer xmlns:sle="http://schemas.microsoft.com/office/drawing/2010/slicer" name="Years (ExitDate) 2"/>
            </a:graphicData>
          </a:graphic>
        </xdr:graphicFrame>
      </mc:Choice>
      <mc:Fallback xmlns="">
        <xdr:sp macro="" textlink="">
          <xdr:nvSpPr>
            <xdr:cNvPr id="0" name=""/>
            <xdr:cNvSpPr>
              <a:spLocks noTextEdit="1"/>
            </xdr:cNvSpPr>
          </xdr:nvSpPr>
          <xdr:spPr>
            <a:xfrm>
              <a:off x="10503596" y="730685"/>
              <a:ext cx="4123151" cy="782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300104</xdr:colOff>
      <xdr:row>3</xdr:row>
      <xdr:rowOff>130479</xdr:rowOff>
    </xdr:from>
    <xdr:to>
      <xdr:col>17</xdr:col>
      <xdr:colOff>274007</xdr:colOff>
      <xdr:row>7</xdr:row>
      <xdr:rowOff>153053</xdr:rowOff>
    </xdr:to>
    <mc:AlternateContent xmlns:mc="http://schemas.openxmlformats.org/markup-compatibility/2006" xmlns:a14="http://schemas.microsoft.com/office/drawing/2010/main">
      <mc:Choice Requires="a14">
        <xdr:graphicFrame macro="">
          <xdr:nvGraphicFramePr>
            <xdr:cNvPr id="14" name="DepartmentType 3">
              <a:extLst>
                <a:ext uri="{FF2B5EF4-FFF2-40B4-BE49-F238E27FC236}">
                  <a16:creationId xmlns:a16="http://schemas.microsoft.com/office/drawing/2014/main" id="{A201A71C-3D85-4F37-8D55-8E8A10C4F02F}"/>
                </a:ext>
              </a:extLst>
            </xdr:cNvPr>
            <xdr:cNvGraphicFramePr/>
          </xdr:nvGraphicFramePr>
          <xdr:xfrm>
            <a:off x="0" y="0"/>
            <a:ext cx="0" cy="0"/>
          </xdr:xfrm>
          <a:graphic>
            <a:graphicData uri="http://schemas.microsoft.com/office/drawing/2010/slicer">
              <sle:slicer xmlns:sle="http://schemas.microsoft.com/office/drawing/2010/slicer" name="DepartmentType 3"/>
            </a:graphicData>
          </a:graphic>
        </xdr:graphicFrame>
      </mc:Choice>
      <mc:Fallback xmlns="">
        <xdr:sp macro="" textlink="">
          <xdr:nvSpPr>
            <xdr:cNvPr id="0" name=""/>
            <xdr:cNvSpPr>
              <a:spLocks noTextEdit="1"/>
            </xdr:cNvSpPr>
          </xdr:nvSpPr>
          <xdr:spPr>
            <a:xfrm>
              <a:off x="4579830" y="717637"/>
              <a:ext cx="5884622" cy="80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91336</xdr:colOff>
      <xdr:row>22</xdr:row>
      <xdr:rowOff>156575</xdr:rowOff>
    </xdr:from>
    <xdr:to>
      <xdr:col>8</xdr:col>
      <xdr:colOff>104385</xdr:colOff>
      <xdr:row>33</xdr:row>
      <xdr:rowOff>117430</xdr:rowOff>
    </xdr:to>
    <xdr:grpSp>
      <xdr:nvGrpSpPr>
        <xdr:cNvPr id="15" name="Group 14">
          <a:extLst>
            <a:ext uri="{FF2B5EF4-FFF2-40B4-BE49-F238E27FC236}">
              <a16:creationId xmlns:a16="http://schemas.microsoft.com/office/drawing/2014/main" id="{B5792CE0-C4E9-4CE2-8D82-6AF3FC97576C}"/>
            </a:ext>
          </a:extLst>
        </xdr:cNvPr>
        <xdr:cNvGrpSpPr/>
      </xdr:nvGrpSpPr>
      <xdr:grpSpPr>
        <a:xfrm>
          <a:off x="2527015" y="4361182"/>
          <a:ext cx="1850013" cy="2056355"/>
          <a:chOff x="2505205" y="4292775"/>
          <a:chExt cx="1852809" cy="2113766"/>
        </a:xfrm>
      </xdr:grpSpPr>
      <xdr:sp macro="" textlink="">
        <xdr:nvSpPr>
          <xdr:cNvPr id="16" name="TextBox 15">
            <a:extLst>
              <a:ext uri="{FF2B5EF4-FFF2-40B4-BE49-F238E27FC236}">
                <a16:creationId xmlns:a16="http://schemas.microsoft.com/office/drawing/2014/main" id="{E43B291C-268D-17FA-5496-2E701AF4A466}"/>
              </a:ext>
            </a:extLst>
          </xdr:cNvPr>
          <xdr:cNvSpPr txBox="1"/>
        </xdr:nvSpPr>
        <xdr:spPr>
          <a:xfrm>
            <a:off x="2596540" y="4879931"/>
            <a:ext cx="1657090" cy="1526610"/>
          </a:xfrm>
          <a:prstGeom prst="rect">
            <a:avLst/>
          </a:prstGeom>
          <a:noFill/>
          <a:ln w="9525" cmpd="sng">
            <a:solidFill>
              <a:srgbClr val="D4F5F8"/>
            </a:solidFill>
          </a:ln>
          <a:effectLst>
            <a:glow rad="101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0">
              <a:solidFill>
                <a:schemeClr val="dk1"/>
              </a:solidFill>
              <a:latin typeface="+mj-lt"/>
            </a:endParaRPr>
          </a:p>
          <a:p>
            <a:r>
              <a:rPr lang="en-US" sz="1400" b="0">
                <a:solidFill>
                  <a:schemeClr val="bg1"/>
                </a:solidFill>
                <a:latin typeface="+mj-lt"/>
              </a:rPr>
              <a:t>Delivers key HR training metrics across departments to drive effective strategic decisions.</a:t>
            </a:r>
          </a:p>
          <a:p>
            <a:endParaRPr lang="en-US" sz="1100"/>
          </a:p>
        </xdr:txBody>
      </xdr:sp>
      <xdr:sp macro="" textlink="">
        <xdr:nvSpPr>
          <xdr:cNvPr id="17" name="TextBox 16">
            <a:extLst>
              <a:ext uri="{FF2B5EF4-FFF2-40B4-BE49-F238E27FC236}">
                <a16:creationId xmlns:a16="http://schemas.microsoft.com/office/drawing/2014/main" id="{0F0DB56C-E5CB-B891-5C26-2323D264F399}"/>
              </a:ext>
            </a:extLst>
          </xdr:cNvPr>
          <xdr:cNvSpPr txBox="1"/>
        </xdr:nvSpPr>
        <xdr:spPr>
          <a:xfrm>
            <a:off x="2505205" y="4292775"/>
            <a:ext cx="1852809" cy="469726"/>
          </a:xfrm>
          <a:prstGeom prst="roundRect">
            <a:avLst>
              <a:gd name="adj" fmla="val 50000"/>
            </a:avLst>
          </a:prstGeom>
          <a:noFill/>
          <a:ln w="9525" cmpd="sng">
            <a:solidFill>
              <a:srgbClr val="D4F5F8"/>
            </a:solidFill>
          </a:ln>
          <a:effectLst>
            <a:glow rad="101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effectLst>
                  <a:glow rad="139700">
                    <a:schemeClr val="accent1">
                      <a:satMod val="175000"/>
                      <a:alpha val="40000"/>
                    </a:schemeClr>
                  </a:glow>
                </a:effectLst>
              </a:rPr>
              <a:t>Executive Summary</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339247</xdr:colOff>
      <xdr:row>8</xdr:row>
      <xdr:rowOff>65242</xdr:rowOff>
    </xdr:from>
    <xdr:to>
      <xdr:col>7</xdr:col>
      <xdr:colOff>548014</xdr:colOff>
      <xdr:row>10</xdr:row>
      <xdr:rowOff>39145</xdr:rowOff>
    </xdr:to>
    <xdr:sp macro="" textlink="">
      <xdr:nvSpPr>
        <xdr:cNvPr id="2" name="TextBox 1">
          <a:hlinkClick xmlns:r="http://schemas.openxmlformats.org/officeDocument/2006/relationships" r:id="rId1"/>
          <a:extLst>
            <a:ext uri="{FF2B5EF4-FFF2-40B4-BE49-F238E27FC236}">
              <a16:creationId xmlns:a16="http://schemas.microsoft.com/office/drawing/2014/main" id="{E41FF59A-05DC-41C2-DC9A-103E306C660D}"/>
            </a:ext>
          </a:extLst>
        </xdr:cNvPr>
        <xdr:cNvSpPr txBox="1"/>
      </xdr:nvSpPr>
      <xdr:spPr>
        <a:xfrm>
          <a:off x="3405514" y="1630995"/>
          <a:ext cx="1435274" cy="365342"/>
        </a:xfrm>
        <a:prstGeom prst="roundRect">
          <a:avLst>
            <a:gd name="adj" fmla="val 48810"/>
          </a:avLst>
        </a:prstGeom>
        <a:solidFill>
          <a:srgbClr val="D4F5F8"/>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7030A0"/>
              </a:solidFill>
              <a:latin typeface="+mn-lt"/>
            </a:rPr>
            <a:t>DASHBOARD</a:t>
          </a:r>
        </a:p>
      </xdr:txBody>
    </xdr:sp>
    <xdr:clientData/>
  </xdr:twoCellAnchor>
  <xdr:twoCellAnchor>
    <xdr:from>
      <xdr:col>5</xdr:col>
      <xdr:colOff>352295</xdr:colOff>
      <xdr:row>13</xdr:row>
      <xdr:rowOff>182674</xdr:rowOff>
    </xdr:from>
    <xdr:to>
      <xdr:col>7</xdr:col>
      <xdr:colOff>561062</xdr:colOff>
      <xdr:row>15</xdr:row>
      <xdr:rowOff>156577</xdr:rowOff>
    </xdr:to>
    <xdr:sp macro="" textlink="">
      <xdr:nvSpPr>
        <xdr:cNvPr id="7" name="TextBox 6">
          <a:hlinkClick xmlns:r="http://schemas.openxmlformats.org/officeDocument/2006/relationships" r:id="rId2"/>
          <a:extLst>
            <a:ext uri="{FF2B5EF4-FFF2-40B4-BE49-F238E27FC236}">
              <a16:creationId xmlns:a16="http://schemas.microsoft.com/office/drawing/2014/main" id="{B09AEB14-148E-1220-23D2-338C9B132D1B}"/>
            </a:ext>
          </a:extLst>
        </xdr:cNvPr>
        <xdr:cNvSpPr txBox="1"/>
      </xdr:nvSpPr>
      <xdr:spPr>
        <a:xfrm>
          <a:off x="2779213" y="2727023"/>
          <a:ext cx="1435274" cy="365342"/>
        </a:xfrm>
        <a:prstGeom prst="roundRect">
          <a:avLst>
            <a:gd name="adj" fmla="val 48810"/>
          </a:avLst>
        </a:prstGeom>
        <a:solidFill>
          <a:srgbClr val="7030A0"/>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mn-lt"/>
            </a:rPr>
            <a:t>WORKFORCE</a:t>
          </a:r>
        </a:p>
      </xdr:txBody>
    </xdr:sp>
    <xdr:clientData/>
  </xdr:twoCellAnchor>
  <xdr:twoCellAnchor>
    <xdr:from>
      <xdr:col>5</xdr:col>
      <xdr:colOff>365343</xdr:colOff>
      <xdr:row>16</xdr:row>
      <xdr:rowOff>143529</xdr:rowOff>
    </xdr:from>
    <xdr:to>
      <xdr:col>7</xdr:col>
      <xdr:colOff>574110</xdr:colOff>
      <xdr:row>18</xdr:row>
      <xdr:rowOff>117433</xdr:rowOff>
    </xdr:to>
    <xdr:sp macro="" textlink="">
      <xdr:nvSpPr>
        <xdr:cNvPr id="8" name="TextBox 7">
          <a:hlinkClick xmlns:r="http://schemas.openxmlformats.org/officeDocument/2006/relationships" r:id="rId3"/>
          <a:extLst>
            <a:ext uri="{FF2B5EF4-FFF2-40B4-BE49-F238E27FC236}">
              <a16:creationId xmlns:a16="http://schemas.microsoft.com/office/drawing/2014/main" id="{D3501A3D-6885-2392-C9BA-0ACA9C0FCB7E}"/>
            </a:ext>
          </a:extLst>
        </xdr:cNvPr>
        <xdr:cNvSpPr txBox="1"/>
      </xdr:nvSpPr>
      <xdr:spPr>
        <a:xfrm>
          <a:off x="2792261" y="3275036"/>
          <a:ext cx="1435274" cy="365342"/>
        </a:xfrm>
        <a:prstGeom prst="roundRect">
          <a:avLst>
            <a:gd name="adj" fmla="val 48810"/>
          </a:avLst>
        </a:prstGeom>
        <a:solidFill>
          <a:srgbClr val="7030A0"/>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mn-lt"/>
            </a:rPr>
            <a:t>PERFORMANCE</a:t>
          </a:r>
        </a:p>
      </xdr:txBody>
    </xdr:sp>
    <xdr:clientData/>
  </xdr:twoCellAnchor>
  <xdr:twoCellAnchor>
    <xdr:from>
      <xdr:col>5</xdr:col>
      <xdr:colOff>339247</xdr:colOff>
      <xdr:row>11</xdr:row>
      <xdr:rowOff>13049</xdr:rowOff>
    </xdr:from>
    <xdr:to>
      <xdr:col>7</xdr:col>
      <xdr:colOff>548014</xdr:colOff>
      <xdr:row>12</xdr:row>
      <xdr:rowOff>182672</xdr:rowOff>
    </xdr:to>
    <xdr:sp macro="" textlink="">
      <xdr:nvSpPr>
        <xdr:cNvPr id="9" name="TextBox 8">
          <a:hlinkClick xmlns:r="http://schemas.openxmlformats.org/officeDocument/2006/relationships" r:id="rId4"/>
          <a:extLst>
            <a:ext uri="{FF2B5EF4-FFF2-40B4-BE49-F238E27FC236}">
              <a16:creationId xmlns:a16="http://schemas.microsoft.com/office/drawing/2014/main" id="{9BE28D4A-9F76-9E34-0BAC-E8ED7E3F60EF}"/>
            </a:ext>
          </a:extLst>
        </xdr:cNvPr>
        <xdr:cNvSpPr txBox="1"/>
      </xdr:nvSpPr>
      <xdr:spPr>
        <a:xfrm>
          <a:off x="2766165" y="2165960"/>
          <a:ext cx="1435274" cy="365342"/>
        </a:xfrm>
        <a:prstGeom prst="roundRect">
          <a:avLst>
            <a:gd name="adj" fmla="val 48810"/>
          </a:avLst>
        </a:prstGeom>
        <a:solidFill>
          <a:srgbClr val="7030A0"/>
        </a:solidFill>
        <a:ln w="9525" cmpd="sng">
          <a:solidFill>
            <a:srgbClr val="96E6EE"/>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mn-lt"/>
            </a:rPr>
            <a:t>TRAINING</a:t>
          </a:r>
        </a:p>
      </xdr:txBody>
    </xdr:sp>
    <xdr:clientData/>
  </xdr:twoCellAnchor>
  <xdr:twoCellAnchor>
    <xdr:from>
      <xdr:col>6</xdr:col>
      <xdr:colOff>91336</xdr:colOff>
      <xdr:row>1</xdr:row>
      <xdr:rowOff>52192</xdr:rowOff>
    </xdr:from>
    <xdr:to>
      <xdr:col>23</xdr:col>
      <xdr:colOff>521917</xdr:colOff>
      <xdr:row>3</xdr:row>
      <xdr:rowOff>65239</xdr:rowOff>
    </xdr:to>
    <xdr:sp macro="" textlink="">
      <xdr:nvSpPr>
        <xdr:cNvPr id="14" name="TextBox 13">
          <a:extLst>
            <a:ext uri="{FF2B5EF4-FFF2-40B4-BE49-F238E27FC236}">
              <a16:creationId xmlns:a16="http://schemas.microsoft.com/office/drawing/2014/main" id="{0DD61B63-316C-586D-7808-1F85E785656D}"/>
            </a:ext>
          </a:extLst>
        </xdr:cNvPr>
        <xdr:cNvSpPr txBox="1"/>
      </xdr:nvSpPr>
      <xdr:spPr>
        <a:xfrm>
          <a:off x="3131507" y="247911"/>
          <a:ext cx="11260376" cy="404486"/>
        </a:xfrm>
        <a:prstGeom prst="roundRect">
          <a:avLst/>
        </a:prstGeom>
        <a:solidFill>
          <a:srgbClr val="120C3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perspectiveFront"/>
            <a:lightRig rig="threePt" dir="t"/>
          </a:scene3d>
        </a:bodyPr>
        <a:lstStyle/>
        <a:p>
          <a:pPr algn="ctr"/>
          <a:r>
            <a:rPr lang="en-US" sz="2800" b="1">
              <a:solidFill>
                <a:schemeClr val="bg1"/>
              </a:solidFill>
              <a:effectLst>
                <a:outerShdw blurRad="50800" dist="38100" dir="2700000" algn="tl" rotWithShape="0">
                  <a:prstClr val="black">
                    <a:alpha val="40000"/>
                  </a:prstClr>
                </a:outerShdw>
              </a:effectLst>
            </a:rPr>
            <a:t>HR  Analysis</a:t>
          </a:r>
          <a:r>
            <a:rPr lang="en-US" sz="2800" b="1" baseline="0">
              <a:solidFill>
                <a:schemeClr val="bg1"/>
              </a:solidFill>
              <a:effectLst>
                <a:outerShdw blurRad="50800" dist="38100" dir="2700000" algn="tl" rotWithShape="0">
                  <a:prstClr val="black">
                    <a:alpha val="40000"/>
                  </a:prstClr>
                </a:outerShdw>
              </a:effectLst>
            </a:rPr>
            <a:t>  DASHBOARD </a:t>
          </a:r>
          <a:endParaRPr lang="en-US" sz="2800" b="1">
            <a:solidFill>
              <a:schemeClr val="bg1"/>
            </a:solidFill>
            <a:effectLst>
              <a:outerShdw blurRad="50800" dist="38100" dir="2700000" algn="tl" rotWithShape="0">
                <a:prstClr val="black">
                  <a:alpha val="40000"/>
                </a:prstClr>
              </a:outerShdw>
            </a:effectLst>
          </a:endParaRPr>
        </a:p>
      </xdr:txBody>
    </xdr:sp>
    <xdr:clientData/>
  </xdr:twoCellAnchor>
  <xdr:twoCellAnchor editAs="oneCell">
    <xdr:from>
      <xdr:col>5</xdr:col>
      <xdr:colOff>600206</xdr:colOff>
      <xdr:row>3</xdr:row>
      <xdr:rowOff>189409</xdr:rowOff>
    </xdr:from>
    <xdr:to>
      <xdr:col>7</xdr:col>
      <xdr:colOff>378391</xdr:colOff>
      <xdr:row>7</xdr:row>
      <xdr:rowOff>171847</xdr:rowOff>
    </xdr:to>
    <xdr:pic>
      <xdr:nvPicPr>
        <xdr:cNvPr id="13" name="Graphic 12" descr="Bar graph with upward trend with solid fill">
          <a:extLst>
            <a:ext uri="{FF2B5EF4-FFF2-40B4-BE49-F238E27FC236}">
              <a16:creationId xmlns:a16="http://schemas.microsoft.com/office/drawing/2014/main" id="{5D13DCB4-8C69-89F8-D8F2-01FD3F543E9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666473" y="776567"/>
          <a:ext cx="1004692" cy="765314"/>
        </a:xfrm>
        <a:prstGeom prst="rect">
          <a:avLst/>
        </a:prstGeom>
        <a:effectLst>
          <a:softEdge rad="0"/>
        </a:effectLst>
      </xdr:spPr>
    </xdr:pic>
    <xdr:clientData/>
  </xdr:twoCellAnchor>
  <xdr:twoCellAnchor editAs="oneCell">
    <xdr:from>
      <xdr:col>7</xdr:col>
      <xdr:colOff>574109</xdr:colOff>
      <xdr:row>3</xdr:row>
      <xdr:rowOff>195718</xdr:rowOff>
    </xdr:from>
    <xdr:to>
      <xdr:col>16</xdr:col>
      <xdr:colOff>430583</xdr:colOff>
      <xdr:row>8</xdr:row>
      <xdr:rowOff>39144</xdr:rowOff>
    </xdr:to>
    <mc:AlternateContent xmlns:mc="http://schemas.openxmlformats.org/markup-compatibility/2006" xmlns:a14="http://schemas.microsoft.com/office/drawing/2010/main">
      <mc:Choice Requires="a14">
        <xdr:graphicFrame macro="">
          <xdr:nvGraphicFramePr>
            <xdr:cNvPr id="19" name="DepartmentType 2">
              <a:extLst>
                <a:ext uri="{FF2B5EF4-FFF2-40B4-BE49-F238E27FC236}">
                  <a16:creationId xmlns:a16="http://schemas.microsoft.com/office/drawing/2014/main" id="{AC82C146-983C-4806-A5E6-446D56774105}"/>
                </a:ext>
              </a:extLst>
            </xdr:cNvPr>
            <xdr:cNvGraphicFramePr/>
          </xdr:nvGraphicFramePr>
          <xdr:xfrm>
            <a:off x="0" y="0"/>
            <a:ext cx="0" cy="0"/>
          </xdr:xfrm>
          <a:graphic>
            <a:graphicData uri="http://schemas.microsoft.com/office/drawing/2010/slicer">
              <sle:slicer xmlns:sle="http://schemas.microsoft.com/office/drawing/2010/slicer" name="DepartmentType 2"/>
            </a:graphicData>
          </a:graphic>
        </xdr:graphicFrame>
      </mc:Choice>
      <mc:Fallback xmlns="">
        <xdr:sp macro="" textlink="">
          <xdr:nvSpPr>
            <xdr:cNvPr id="0" name=""/>
            <xdr:cNvSpPr>
              <a:spLocks noTextEdit="1"/>
            </xdr:cNvSpPr>
          </xdr:nvSpPr>
          <xdr:spPr>
            <a:xfrm>
              <a:off x="4227534" y="773351"/>
              <a:ext cx="5884624" cy="831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313150</xdr:colOff>
      <xdr:row>13</xdr:row>
      <xdr:rowOff>130480</xdr:rowOff>
    </xdr:from>
    <xdr:to>
      <xdr:col>23</xdr:col>
      <xdr:colOff>521918</xdr:colOff>
      <xdr:row>25</xdr:row>
      <xdr:rowOff>13047</xdr:rowOff>
    </xdr:to>
    <xdr:graphicFrame macro="">
      <xdr:nvGraphicFramePr>
        <xdr:cNvPr id="24" name="Chart 23">
          <a:extLst>
            <a:ext uri="{FF2B5EF4-FFF2-40B4-BE49-F238E27FC236}">
              <a16:creationId xmlns:a16="http://schemas.microsoft.com/office/drawing/2014/main" id="{0899F5A8-4C08-45AA-8E32-70FB2D42D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195719</xdr:colOff>
      <xdr:row>13</xdr:row>
      <xdr:rowOff>117432</xdr:rowOff>
    </xdr:from>
    <xdr:to>
      <xdr:col>18</xdr:col>
      <xdr:colOff>104383</xdr:colOff>
      <xdr:row>25</xdr:row>
      <xdr:rowOff>1</xdr:rowOff>
    </xdr:to>
    <xdr:graphicFrame macro="">
      <xdr:nvGraphicFramePr>
        <xdr:cNvPr id="25" name="Chart 24">
          <a:extLst>
            <a:ext uri="{FF2B5EF4-FFF2-40B4-BE49-F238E27FC236}">
              <a16:creationId xmlns:a16="http://schemas.microsoft.com/office/drawing/2014/main" id="{7583180A-42D7-4D9D-A93C-CEE8C6515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195719</xdr:colOff>
      <xdr:row>25</xdr:row>
      <xdr:rowOff>130480</xdr:rowOff>
    </xdr:from>
    <xdr:to>
      <xdr:col>23</xdr:col>
      <xdr:colOff>469726</xdr:colOff>
      <xdr:row>36</xdr:row>
      <xdr:rowOff>26096</xdr:rowOff>
    </xdr:to>
    <xdr:graphicFrame macro="">
      <xdr:nvGraphicFramePr>
        <xdr:cNvPr id="26" name="Chart 25">
          <a:extLst>
            <a:ext uri="{FF2B5EF4-FFF2-40B4-BE49-F238E27FC236}">
              <a16:creationId xmlns:a16="http://schemas.microsoft.com/office/drawing/2014/main" id="{72A2EA97-DCC9-46C0-8BB9-70F0456B4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561061</xdr:colOff>
      <xdr:row>9</xdr:row>
      <xdr:rowOff>26095</xdr:rowOff>
    </xdr:from>
    <xdr:to>
      <xdr:col>11</xdr:col>
      <xdr:colOff>52191</xdr:colOff>
      <xdr:row>10</xdr:row>
      <xdr:rowOff>156575</xdr:rowOff>
    </xdr:to>
    <xdr:sp macro="" textlink="">
      <xdr:nvSpPr>
        <xdr:cNvPr id="3" name="TextBox 2">
          <a:extLst>
            <a:ext uri="{FF2B5EF4-FFF2-40B4-BE49-F238E27FC236}">
              <a16:creationId xmlns:a16="http://schemas.microsoft.com/office/drawing/2014/main" id="{78B4CFA7-DCE2-3C60-1CA2-374094AAAC03}"/>
            </a:ext>
          </a:extLst>
        </xdr:cNvPr>
        <xdr:cNvSpPr txBox="1"/>
      </xdr:nvSpPr>
      <xdr:spPr>
        <a:xfrm>
          <a:off x="4827739" y="1787568"/>
          <a:ext cx="1578801" cy="32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effectLst>
                <a:glow rad="101600">
                  <a:schemeClr val="accent1">
                    <a:satMod val="175000"/>
                    <a:alpha val="40000"/>
                  </a:schemeClr>
                </a:glow>
              </a:effectLst>
            </a:rPr>
            <a:t>Average of Tenure</a:t>
          </a:r>
        </a:p>
      </xdr:txBody>
    </xdr:sp>
    <xdr:clientData/>
  </xdr:twoCellAnchor>
  <xdr:twoCellAnchor>
    <xdr:from>
      <xdr:col>11</xdr:col>
      <xdr:colOff>587159</xdr:colOff>
      <xdr:row>8</xdr:row>
      <xdr:rowOff>169625</xdr:rowOff>
    </xdr:from>
    <xdr:to>
      <xdr:col>13</xdr:col>
      <xdr:colOff>730685</xdr:colOff>
      <xdr:row>11</xdr:row>
      <xdr:rowOff>91337</xdr:rowOff>
    </xdr:to>
    <xdr:sp macro="" textlink="">
      <xdr:nvSpPr>
        <xdr:cNvPr id="4" name="TextBox 3">
          <a:extLst>
            <a:ext uri="{FF2B5EF4-FFF2-40B4-BE49-F238E27FC236}">
              <a16:creationId xmlns:a16="http://schemas.microsoft.com/office/drawing/2014/main" id="{7AF13AFB-8D6B-82DD-FF2E-7A52F58A759A}"/>
            </a:ext>
          </a:extLst>
        </xdr:cNvPr>
        <xdr:cNvSpPr txBox="1"/>
      </xdr:nvSpPr>
      <xdr:spPr>
        <a:xfrm>
          <a:off x="6941508" y="1735378"/>
          <a:ext cx="1448321" cy="508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effectLst>
                <a:glow rad="101600">
                  <a:schemeClr val="accent1">
                    <a:satMod val="175000"/>
                    <a:alpha val="40000"/>
                  </a:schemeClr>
                </a:glow>
              </a:effectLst>
            </a:rPr>
            <a:t>Employees</a:t>
          </a:r>
          <a:r>
            <a:rPr lang="en-US" sz="1200" b="1" baseline="0">
              <a:solidFill>
                <a:schemeClr val="bg1"/>
              </a:solidFill>
              <a:effectLst>
                <a:glow rad="101600">
                  <a:schemeClr val="accent1">
                    <a:satMod val="175000"/>
                    <a:alpha val="40000"/>
                  </a:schemeClr>
                </a:glow>
              </a:effectLst>
            </a:rPr>
            <a:t> Completed Training </a:t>
          </a:r>
          <a:endParaRPr lang="en-US" sz="1200" b="1">
            <a:solidFill>
              <a:schemeClr val="bg1"/>
            </a:solidFill>
            <a:effectLst>
              <a:glow rad="101600">
                <a:schemeClr val="accent1">
                  <a:satMod val="175000"/>
                  <a:alpha val="40000"/>
                </a:schemeClr>
              </a:glow>
            </a:effectLst>
          </a:endParaRPr>
        </a:p>
      </xdr:txBody>
    </xdr:sp>
    <xdr:clientData/>
  </xdr:twoCellAnchor>
  <xdr:twoCellAnchor>
    <xdr:from>
      <xdr:col>15</xdr:col>
      <xdr:colOff>13048</xdr:colOff>
      <xdr:row>9</xdr:row>
      <xdr:rowOff>52191</xdr:rowOff>
    </xdr:from>
    <xdr:to>
      <xdr:col>17</xdr:col>
      <xdr:colOff>182671</xdr:colOff>
      <xdr:row>10</xdr:row>
      <xdr:rowOff>169623</xdr:rowOff>
    </xdr:to>
    <xdr:sp macro="" textlink="">
      <xdr:nvSpPr>
        <xdr:cNvPr id="5" name="TextBox 4">
          <a:extLst>
            <a:ext uri="{FF2B5EF4-FFF2-40B4-BE49-F238E27FC236}">
              <a16:creationId xmlns:a16="http://schemas.microsoft.com/office/drawing/2014/main" id="{83E0CFFB-4EA4-8E98-CAAC-EDAA1FF3C383}"/>
            </a:ext>
          </a:extLst>
        </xdr:cNvPr>
        <xdr:cNvSpPr txBox="1"/>
      </xdr:nvSpPr>
      <xdr:spPr>
        <a:xfrm>
          <a:off x="9081370" y="1813664"/>
          <a:ext cx="1396130" cy="313151"/>
        </a:xfrm>
        <a:prstGeom prst="rect">
          <a:avLst/>
        </a:prstGeom>
        <a:solidFill>
          <a:srgbClr val="13093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effectLst>
                <a:glow rad="101600">
                  <a:schemeClr val="accent1">
                    <a:satMod val="175000"/>
                    <a:alpha val="40000"/>
                  </a:schemeClr>
                </a:glow>
              </a:effectLst>
            </a:rPr>
            <a:t>Total</a:t>
          </a:r>
          <a:r>
            <a:rPr lang="en-US" sz="1200" b="1" baseline="0">
              <a:solidFill>
                <a:schemeClr val="bg1"/>
              </a:solidFill>
              <a:effectLst>
                <a:glow rad="101600">
                  <a:schemeClr val="accent1">
                    <a:satMod val="175000"/>
                    <a:alpha val="40000"/>
                  </a:schemeClr>
                </a:glow>
              </a:effectLst>
            </a:rPr>
            <a:t> Termination</a:t>
          </a:r>
          <a:endParaRPr lang="en-US" sz="1200" b="1">
            <a:solidFill>
              <a:schemeClr val="bg1"/>
            </a:solidFill>
            <a:effectLst>
              <a:glow rad="101600">
                <a:schemeClr val="accent1">
                  <a:satMod val="175000"/>
                  <a:alpha val="40000"/>
                </a:schemeClr>
              </a:glow>
            </a:effectLst>
          </a:endParaRPr>
        </a:p>
      </xdr:txBody>
    </xdr:sp>
    <xdr:clientData/>
  </xdr:twoCellAnchor>
  <xdr:twoCellAnchor editAs="oneCell">
    <xdr:from>
      <xdr:col>16</xdr:col>
      <xdr:colOff>521918</xdr:colOff>
      <xdr:row>3</xdr:row>
      <xdr:rowOff>156575</xdr:rowOff>
    </xdr:from>
    <xdr:to>
      <xdr:col>24</xdr:col>
      <xdr:colOff>469726</xdr:colOff>
      <xdr:row>8</xdr:row>
      <xdr:rowOff>39144</xdr:rowOff>
    </xdr:to>
    <mc:AlternateContent xmlns:mc="http://schemas.openxmlformats.org/markup-compatibility/2006" xmlns:a14="http://schemas.microsoft.com/office/drawing/2010/main">
      <mc:Choice Requires="a14">
        <xdr:graphicFrame macro="">
          <xdr:nvGraphicFramePr>
            <xdr:cNvPr id="6" name="Years (ExitDate) 1">
              <a:extLst>
                <a:ext uri="{FF2B5EF4-FFF2-40B4-BE49-F238E27FC236}">
                  <a16:creationId xmlns:a16="http://schemas.microsoft.com/office/drawing/2014/main" id="{1BB93AD7-E3C0-4432-9626-E5DB968D3BB2}"/>
                </a:ext>
              </a:extLst>
            </xdr:cNvPr>
            <xdr:cNvGraphicFramePr/>
          </xdr:nvGraphicFramePr>
          <xdr:xfrm>
            <a:off x="0" y="0"/>
            <a:ext cx="0" cy="0"/>
          </xdr:xfrm>
          <a:graphic>
            <a:graphicData uri="http://schemas.microsoft.com/office/drawing/2010/slicer">
              <sle:slicer xmlns:sle="http://schemas.microsoft.com/office/drawing/2010/slicer" name="Years (ExitDate) 1"/>
            </a:graphicData>
          </a:graphic>
        </xdr:graphicFrame>
      </mc:Choice>
      <mc:Fallback xmlns="">
        <xdr:sp macro="" textlink="">
          <xdr:nvSpPr>
            <xdr:cNvPr id="0" name=""/>
            <xdr:cNvSpPr>
              <a:spLocks noTextEdit="1"/>
            </xdr:cNvSpPr>
          </xdr:nvSpPr>
          <xdr:spPr>
            <a:xfrm>
              <a:off x="10203493" y="743733"/>
              <a:ext cx="4149247" cy="861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78287</xdr:colOff>
      <xdr:row>21</xdr:row>
      <xdr:rowOff>182672</xdr:rowOff>
    </xdr:from>
    <xdr:to>
      <xdr:col>8</xdr:col>
      <xdr:colOff>91336</xdr:colOff>
      <xdr:row>32</xdr:row>
      <xdr:rowOff>143527</xdr:rowOff>
    </xdr:to>
    <xdr:grpSp>
      <xdr:nvGrpSpPr>
        <xdr:cNvPr id="20" name="Group 19">
          <a:extLst>
            <a:ext uri="{FF2B5EF4-FFF2-40B4-BE49-F238E27FC236}">
              <a16:creationId xmlns:a16="http://schemas.microsoft.com/office/drawing/2014/main" id="{41F3ACEA-8BB2-86B4-05EE-669748B9DE93}"/>
            </a:ext>
          </a:extLst>
        </xdr:cNvPr>
        <xdr:cNvGrpSpPr/>
      </xdr:nvGrpSpPr>
      <xdr:grpSpPr>
        <a:xfrm>
          <a:off x="2500358" y="4196779"/>
          <a:ext cx="1850014" cy="2056355"/>
          <a:chOff x="2505205" y="4292775"/>
          <a:chExt cx="1852809" cy="2113766"/>
        </a:xfrm>
      </xdr:grpSpPr>
      <xdr:sp macro="" textlink="">
        <xdr:nvSpPr>
          <xdr:cNvPr id="10" name="TextBox 9">
            <a:extLst>
              <a:ext uri="{FF2B5EF4-FFF2-40B4-BE49-F238E27FC236}">
                <a16:creationId xmlns:a16="http://schemas.microsoft.com/office/drawing/2014/main" id="{9DAACF16-D113-8DAA-C79C-AF159257E5C8}"/>
              </a:ext>
            </a:extLst>
          </xdr:cNvPr>
          <xdr:cNvSpPr txBox="1"/>
        </xdr:nvSpPr>
        <xdr:spPr>
          <a:xfrm>
            <a:off x="2596540" y="4879931"/>
            <a:ext cx="1657090" cy="1526610"/>
          </a:xfrm>
          <a:prstGeom prst="rect">
            <a:avLst/>
          </a:prstGeom>
          <a:noFill/>
          <a:ln w="9525" cmpd="sng">
            <a:solidFill>
              <a:srgbClr val="D4F5F8"/>
            </a:solidFill>
          </a:ln>
          <a:effectLst>
            <a:glow rad="101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0">
              <a:solidFill>
                <a:schemeClr val="dk1"/>
              </a:solidFill>
              <a:latin typeface="+mj-lt"/>
            </a:endParaRPr>
          </a:p>
          <a:p>
            <a:r>
              <a:rPr lang="en-US" sz="1400" b="0">
                <a:solidFill>
                  <a:schemeClr val="bg1"/>
                </a:solidFill>
                <a:latin typeface="+mj-lt"/>
              </a:rPr>
              <a:t>Delivers key HR training metrics across departments to drive effective strategic decisions.</a:t>
            </a:r>
          </a:p>
          <a:p>
            <a:endParaRPr lang="en-US" sz="1100"/>
          </a:p>
        </xdr:txBody>
      </xdr:sp>
      <xdr:sp macro="" textlink="">
        <xdr:nvSpPr>
          <xdr:cNvPr id="11" name="TextBox 10">
            <a:extLst>
              <a:ext uri="{FF2B5EF4-FFF2-40B4-BE49-F238E27FC236}">
                <a16:creationId xmlns:a16="http://schemas.microsoft.com/office/drawing/2014/main" id="{64D9A83E-5517-6907-8ACB-E05332BDA2C3}"/>
              </a:ext>
            </a:extLst>
          </xdr:cNvPr>
          <xdr:cNvSpPr txBox="1"/>
        </xdr:nvSpPr>
        <xdr:spPr>
          <a:xfrm>
            <a:off x="2505205" y="4292775"/>
            <a:ext cx="1852809" cy="469726"/>
          </a:xfrm>
          <a:prstGeom prst="roundRect">
            <a:avLst>
              <a:gd name="adj" fmla="val 50000"/>
            </a:avLst>
          </a:prstGeom>
          <a:noFill/>
          <a:ln w="9525" cmpd="sng">
            <a:solidFill>
              <a:srgbClr val="D4F5F8"/>
            </a:solidFill>
          </a:ln>
          <a:effectLst>
            <a:glow rad="101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effectLst>
                  <a:glow rad="139700">
                    <a:schemeClr val="accent1">
                      <a:satMod val="175000"/>
                      <a:alpha val="40000"/>
                    </a:schemeClr>
                  </a:glow>
                </a:effectLst>
              </a:rPr>
              <a:t>Executive Summary</a:t>
            </a:r>
          </a:p>
        </xdr:txBody>
      </xdr:sp>
    </xdr:grpSp>
    <xdr:clientData/>
  </xdr:twoCellAnchor>
  <xdr:oneCellAnchor>
    <xdr:from>
      <xdr:col>11</xdr:col>
      <xdr:colOff>339247</xdr:colOff>
      <xdr:row>11</xdr:row>
      <xdr:rowOff>143527</xdr:rowOff>
    </xdr:from>
    <xdr:ext cx="184731" cy="264560"/>
    <xdr:sp macro="" textlink="">
      <xdr:nvSpPr>
        <xdr:cNvPr id="12" name="TextBox 11">
          <a:extLst>
            <a:ext uri="{FF2B5EF4-FFF2-40B4-BE49-F238E27FC236}">
              <a16:creationId xmlns:a16="http://schemas.microsoft.com/office/drawing/2014/main" id="{2A28E6B5-FAC3-36DD-D82B-E64645C5C673}"/>
            </a:ext>
          </a:extLst>
        </xdr:cNvPr>
        <xdr:cNvSpPr txBox="1"/>
      </xdr:nvSpPr>
      <xdr:spPr>
        <a:xfrm>
          <a:off x="6693596" y="22964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391438</xdr:colOff>
      <xdr:row>23</xdr:row>
      <xdr:rowOff>143527</xdr:rowOff>
    </xdr:from>
    <xdr:ext cx="184731" cy="264560"/>
    <xdr:sp macro="" textlink="">
      <xdr:nvSpPr>
        <xdr:cNvPr id="15" name="TextBox 14">
          <a:extLst>
            <a:ext uri="{FF2B5EF4-FFF2-40B4-BE49-F238E27FC236}">
              <a16:creationId xmlns:a16="http://schemas.microsoft.com/office/drawing/2014/main" id="{251F5FB2-0F21-2818-CC87-BFEBDEEDA315}"/>
            </a:ext>
          </a:extLst>
        </xdr:cNvPr>
        <xdr:cNvSpPr txBox="1"/>
      </xdr:nvSpPr>
      <xdr:spPr>
        <a:xfrm>
          <a:off x="4044863" y="46450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19</xdr:col>
      <xdr:colOff>39143</xdr:colOff>
      <xdr:row>8</xdr:row>
      <xdr:rowOff>190498</xdr:rowOff>
    </xdr:from>
    <xdr:to>
      <xdr:col>22</xdr:col>
      <xdr:colOff>169622</xdr:colOff>
      <xdr:row>11</xdr:row>
      <xdr:rowOff>122464</xdr:rowOff>
    </xdr:to>
    <xdr:sp macro="" textlink="">
      <xdr:nvSpPr>
        <xdr:cNvPr id="16" name="TextBox 15">
          <a:extLst>
            <a:ext uri="{FF2B5EF4-FFF2-40B4-BE49-F238E27FC236}">
              <a16:creationId xmlns:a16="http://schemas.microsoft.com/office/drawing/2014/main" id="{DA44FCF1-9526-54EF-A770-7C81F54123AB}"/>
            </a:ext>
          </a:extLst>
        </xdr:cNvPr>
        <xdr:cNvSpPr txBox="1"/>
      </xdr:nvSpPr>
      <xdr:spPr>
        <a:xfrm>
          <a:off x="11115357" y="1714498"/>
          <a:ext cx="1668086" cy="503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effectLst>
                <a:glow rad="139700">
                  <a:schemeClr val="accent1">
                    <a:satMod val="175000"/>
                    <a:alpha val="40000"/>
                  </a:schemeClr>
                </a:glow>
              </a:effectLst>
            </a:rPr>
            <a:t>Average Satisfaction Score </a:t>
          </a:r>
        </a:p>
      </xdr:txBody>
    </xdr:sp>
    <xdr:clientData/>
  </xdr:twoCellAnchor>
  <xdr:oneCellAnchor>
    <xdr:from>
      <xdr:col>25</xdr:col>
      <xdr:colOff>521918</xdr:colOff>
      <xdr:row>9</xdr:row>
      <xdr:rowOff>130479</xdr:rowOff>
    </xdr:from>
    <xdr:ext cx="184731" cy="264560"/>
    <xdr:sp macro="" textlink="">
      <xdr:nvSpPr>
        <xdr:cNvPr id="17" name="TextBox 16">
          <a:extLst>
            <a:ext uri="{FF2B5EF4-FFF2-40B4-BE49-F238E27FC236}">
              <a16:creationId xmlns:a16="http://schemas.microsoft.com/office/drawing/2014/main" id="{22623C91-5345-C7D7-721B-F27CEBB44861}"/>
            </a:ext>
          </a:extLst>
        </xdr:cNvPr>
        <xdr:cNvSpPr txBox="1"/>
      </xdr:nvSpPr>
      <xdr:spPr>
        <a:xfrm>
          <a:off x="15018185" y="189195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HALLAH" refreshedDate="46242.847386226851" createdVersion="8" refreshedVersion="8" minRefreshableVersion="3" recordCount="1606" xr:uid="{D6517305-D6C1-415B-BD2E-FE3D80782DC8}">
  <cacheSource type="worksheet">
    <worksheetSource name="Table2"/>
  </cacheSource>
  <cacheFields count="40">
    <cacheField name="ID" numFmtId="1">
      <sharedItems containsSemiMixedTypes="0" containsString="0" containsNumber="1" containsInteger="1" minValue="6" maxValue="2998"/>
    </cacheField>
    <cacheField name="FirstName" numFmtId="49">
      <sharedItems/>
    </cacheField>
    <cacheField name="LastName" numFmtId="49">
      <sharedItems/>
    </cacheField>
    <cacheField name="StartDate" numFmtId="164">
      <sharedItems containsSemiMixedTypes="0" containsNonDate="0" containsDate="1" containsString="0" minDate="2018-08-07T00:00:00" maxDate="2023-08-07T00:00:00"/>
    </cacheField>
    <cacheField name="ExitDate" numFmtId="164">
      <sharedItems containsSemiMixedTypes="0" containsNonDate="0" containsDate="1" containsString="0" minDate="2018-11-19T00:00:00" maxDate="2023-08-07T00:00:00" count="820">
        <d v="2023-07-03T00:00:00"/>
        <d v="2023-01-29T00:00:00"/>
        <d v="2023-06-29T00:00:00"/>
        <d v="2019-11-04T00:00:00"/>
        <d v="2022-11-27T00:00:00"/>
        <d v="2023-02-17T00:00:00"/>
        <d v="2022-06-16T00:00:00"/>
        <d v="2023-05-12T00:00:00"/>
        <d v="2022-02-04T00:00:00"/>
        <d v="2023-06-18T00:00:00"/>
        <d v="2020-11-06T00:00:00"/>
        <d v="2023-05-27T00:00:00"/>
        <d v="2022-12-04T00:00:00"/>
        <d v="2022-11-11T00:00:00"/>
        <d v="2022-07-05T00:00:00"/>
        <d v="2023-05-24T00:00:00"/>
        <d v="2022-06-21T00:00:00"/>
        <d v="2021-10-01T00:00:00"/>
        <d v="2021-09-17T00:00:00"/>
        <d v="2021-07-18T00:00:00"/>
        <d v="2022-09-09T00:00:00"/>
        <d v="2023-04-10T00:00:00"/>
        <d v="2023-01-05T00:00:00"/>
        <d v="2019-10-28T00:00:00"/>
        <d v="2023-04-13T00:00:00"/>
        <d v="2023-07-06T00:00:00"/>
        <d v="2019-01-09T00:00:00"/>
        <d v="2023-04-02T00:00:00"/>
        <d v="2022-10-16T00:00:00"/>
        <d v="2021-05-31T00:00:00"/>
        <d v="2021-02-07T00:00:00"/>
        <d v="2023-06-08T00:00:00"/>
        <d v="2023-07-22T00:00:00"/>
        <d v="2023-06-22T00:00:00"/>
        <d v="2021-12-20T00:00:00"/>
        <d v="2020-06-21T00:00:00"/>
        <d v="2022-08-30T00:00:00"/>
        <d v="2023-05-10T00:00:00"/>
        <d v="2023-04-07T00:00:00"/>
        <d v="2021-12-31T00:00:00"/>
        <d v="2022-12-10T00:00:00"/>
        <d v="2023-01-22T00:00:00"/>
        <d v="2022-07-04T00:00:00"/>
        <d v="2022-03-02T00:00:00"/>
        <d v="2023-01-13T00:00:00"/>
        <d v="2022-08-25T00:00:00"/>
        <d v="2022-05-04T00:00:00"/>
        <d v="2023-01-10T00:00:00"/>
        <d v="2021-02-25T00:00:00"/>
        <d v="2020-08-24T00:00:00"/>
        <d v="2023-07-16T00:00:00"/>
        <d v="2022-06-02T00:00:00"/>
        <d v="2023-02-24T00:00:00"/>
        <d v="2022-03-05T00:00:00"/>
        <d v="2022-10-09T00:00:00"/>
        <d v="2023-07-24T00:00:00"/>
        <d v="2023-07-09T00:00:00"/>
        <d v="2023-01-27T00:00:00"/>
        <d v="2022-10-10T00:00:00"/>
        <d v="2020-10-18T00:00:00"/>
        <d v="2022-10-14T00:00:00"/>
        <d v="2020-06-03T00:00:00"/>
        <d v="2023-05-07T00:00:00"/>
        <d v="2020-01-15T00:00:00"/>
        <d v="2020-09-06T00:00:00"/>
        <d v="2020-12-02T00:00:00"/>
        <d v="2023-07-29T00:00:00"/>
        <d v="2020-08-28T00:00:00"/>
        <d v="2021-10-26T00:00:00"/>
        <d v="2023-07-17T00:00:00"/>
        <d v="2020-05-19T00:00:00"/>
        <d v="2021-10-17T00:00:00"/>
        <d v="2022-01-04T00:00:00"/>
        <d v="2022-01-18T00:00:00"/>
        <d v="2023-04-26T00:00:00"/>
        <d v="2023-05-01T00:00:00"/>
        <d v="2022-04-18T00:00:00"/>
        <d v="2019-02-10T00:00:00"/>
        <d v="2021-12-17T00:00:00"/>
        <d v="2019-08-15T00:00:00"/>
        <d v="2022-10-13T00:00:00"/>
        <d v="2023-05-29T00:00:00"/>
        <d v="2022-06-18T00:00:00"/>
        <d v="2022-09-14T00:00:00"/>
        <d v="2021-04-14T00:00:00"/>
        <d v="2023-08-05T00:00:00"/>
        <d v="2019-02-21T00:00:00"/>
        <d v="2022-08-31T00:00:00"/>
        <d v="2023-01-20T00:00:00"/>
        <d v="2021-07-02T00:00:00"/>
        <d v="2022-09-22T00:00:00"/>
        <d v="2023-07-14T00:00:00"/>
        <d v="2021-07-10T00:00:00"/>
        <d v="2022-07-31T00:00:00"/>
        <d v="2022-10-28T00:00:00"/>
        <d v="2022-12-03T00:00:00"/>
        <d v="2022-10-25T00:00:00"/>
        <d v="2022-10-24T00:00:00"/>
        <d v="2023-07-26T00:00:00"/>
        <d v="2020-04-14T00:00:00"/>
        <d v="2021-05-01T00:00:00"/>
        <d v="2021-11-12T00:00:00"/>
        <d v="2021-01-30T00:00:00"/>
        <d v="2022-02-28T00:00:00"/>
        <d v="2022-08-27T00:00:00"/>
        <d v="2023-07-30T00:00:00"/>
        <d v="2023-07-07T00:00:00"/>
        <d v="2019-10-13T00:00:00"/>
        <d v="2022-09-05T00:00:00"/>
        <d v="2022-01-22T00:00:00"/>
        <d v="2022-01-12T00:00:00"/>
        <d v="2023-01-21T00:00:00"/>
        <d v="2023-04-28T00:00:00"/>
        <d v="2023-08-06T00:00:00"/>
        <d v="2023-03-12T00:00:00"/>
        <d v="2023-03-27T00:00:00"/>
        <d v="2023-06-19T00:00:00"/>
        <d v="2022-12-29T00:00:00"/>
        <d v="2021-12-11T00:00:00"/>
        <d v="2022-12-25T00:00:00"/>
        <d v="2022-11-10T00:00:00"/>
        <d v="2022-12-12T00:00:00"/>
        <d v="2021-08-03T00:00:00"/>
        <d v="2021-02-27T00:00:00"/>
        <d v="2020-08-30T00:00:00"/>
        <d v="2022-04-16T00:00:00"/>
        <d v="2021-02-04T00:00:00"/>
        <d v="2023-05-26T00:00:00"/>
        <d v="2023-05-30T00:00:00"/>
        <d v="2022-09-20T00:00:00"/>
        <d v="2022-06-26T00:00:00"/>
        <d v="2023-04-09T00:00:00"/>
        <d v="2023-04-17T00:00:00"/>
        <d v="2022-09-01T00:00:00"/>
        <d v="2023-02-18T00:00:00"/>
        <d v="2021-10-22T00:00:00"/>
        <d v="2020-09-12T00:00:00"/>
        <d v="2020-04-07T00:00:00"/>
        <d v="2022-01-09T00:00:00"/>
        <d v="2022-07-16T00:00:00"/>
        <d v="2021-10-30T00:00:00"/>
        <d v="2021-09-18T00:00:00"/>
        <d v="2023-07-04T00:00:00"/>
        <d v="2022-12-14T00:00:00"/>
        <d v="2022-07-23T00:00:00"/>
        <d v="2023-03-22T00:00:00"/>
        <d v="2023-01-09T00:00:00"/>
        <d v="2021-03-22T00:00:00"/>
        <d v="2023-03-28T00:00:00"/>
        <d v="2023-05-15T00:00:00"/>
        <d v="2020-10-06T00:00:00"/>
        <d v="2023-02-10T00:00:00"/>
        <d v="2020-12-10T00:00:00"/>
        <d v="2022-01-25T00:00:00"/>
        <d v="2023-03-26T00:00:00"/>
        <d v="2023-06-24T00:00:00"/>
        <d v="2022-09-25T00:00:00"/>
        <d v="2023-07-10T00:00:00"/>
        <d v="2023-02-06T00:00:00"/>
        <d v="2023-02-03T00:00:00"/>
        <d v="2023-04-11T00:00:00"/>
        <d v="2022-07-22T00:00:00"/>
        <d v="2022-02-26T00:00:00"/>
        <d v="2021-10-13T00:00:00"/>
        <d v="2022-11-26T00:00:00"/>
        <d v="2023-07-27T00:00:00"/>
        <d v="2023-05-03T00:00:00"/>
        <d v="2021-09-14T00:00:00"/>
        <d v="2022-05-05T00:00:00"/>
        <d v="2020-05-02T00:00:00"/>
        <d v="2022-07-26T00:00:00"/>
        <d v="2023-06-20T00:00:00"/>
        <d v="2023-06-13T00:00:00"/>
        <d v="2023-07-11T00:00:00"/>
        <d v="2022-05-10T00:00:00"/>
        <d v="2021-12-02T00:00:00"/>
        <d v="2022-01-01T00:00:00"/>
        <d v="2023-07-01T00:00:00"/>
        <d v="2021-11-10T00:00:00"/>
        <d v="2020-03-20T00:00:00"/>
        <d v="2020-08-23T00:00:00"/>
        <d v="2022-10-21T00:00:00"/>
        <d v="2020-08-06T00:00:00"/>
        <d v="2020-09-05T00:00:00"/>
        <d v="2022-04-03T00:00:00"/>
        <d v="2021-05-21T00:00:00"/>
        <d v="2022-04-04T00:00:00"/>
        <d v="2023-06-26T00:00:00"/>
        <d v="2023-06-03T00:00:00"/>
        <d v="2021-02-26T00:00:00"/>
        <d v="2022-09-29T00:00:00"/>
        <d v="2022-11-02T00:00:00"/>
        <d v="2021-08-05T00:00:00"/>
        <d v="2022-12-06T00:00:00"/>
        <d v="2022-11-13T00:00:00"/>
        <d v="2021-04-21T00:00:00"/>
        <d v="2023-05-18T00:00:00"/>
        <d v="2021-08-11T00:00:00"/>
        <d v="2022-08-18T00:00:00"/>
        <d v="2020-06-11T00:00:00"/>
        <d v="2022-04-25T00:00:00"/>
        <d v="2020-03-30T00:00:00"/>
        <d v="2021-09-25T00:00:00"/>
        <d v="2022-11-05T00:00:00"/>
        <d v="2019-09-05T00:00:00"/>
        <d v="2022-08-13T00:00:00"/>
        <d v="2023-06-12T00:00:00"/>
        <d v="2022-10-11T00:00:00"/>
        <d v="2023-06-06T00:00:00"/>
        <d v="2021-04-17T00:00:00"/>
        <d v="2020-02-07T00:00:00"/>
        <d v="2023-03-11T00:00:00"/>
        <d v="2021-02-08T00:00:00"/>
        <d v="2021-08-23T00:00:00"/>
        <d v="2021-06-27T00:00:00"/>
        <d v="2022-09-26T00:00:00"/>
        <d v="2022-07-08T00:00:00"/>
        <d v="2022-10-30T00:00:00"/>
        <d v="2023-04-25T00:00:00"/>
        <d v="2023-07-28T00:00:00"/>
        <d v="2021-09-08T00:00:00"/>
        <d v="2022-07-10T00:00:00"/>
        <d v="2021-09-13T00:00:00"/>
        <d v="2023-02-11T00:00:00"/>
        <d v="2021-08-31T00:00:00"/>
        <d v="2023-06-16T00:00:00"/>
        <d v="2021-03-21T00:00:00"/>
        <d v="2021-09-24T00:00:00"/>
        <d v="2021-01-18T00:00:00"/>
        <d v="2022-06-08T00:00:00"/>
        <d v="2021-01-29T00:00:00"/>
        <d v="2023-03-31T00:00:00"/>
        <d v="2022-12-19T00:00:00"/>
        <d v="2022-07-15T00:00:00"/>
        <d v="2022-11-14T00:00:00"/>
        <d v="2021-10-18T00:00:00"/>
        <d v="2022-05-13T00:00:00"/>
        <d v="2021-12-22T00:00:00"/>
        <d v="2021-07-25T00:00:00"/>
        <d v="2022-06-22T00:00:00"/>
        <d v="2023-02-12T00:00:00"/>
        <d v="2023-03-16T00:00:00"/>
        <d v="2023-03-08T00:00:00"/>
        <d v="2023-01-25T00:00:00"/>
        <d v="2021-09-04T00:00:00"/>
        <d v="2021-01-20T00:00:00"/>
        <d v="2023-04-27T00:00:00"/>
        <d v="2019-07-10T00:00:00"/>
        <d v="2022-06-11T00:00:00"/>
        <d v="2023-05-19T00:00:00"/>
        <d v="2022-07-19T00:00:00"/>
        <d v="2022-11-21T00:00:00"/>
        <d v="2019-12-26T00:00:00"/>
        <d v="2021-06-01T00:00:00"/>
        <d v="2022-07-27T00:00:00"/>
        <d v="2021-08-17T00:00:00"/>
        <d v="2021-06-08T00:00:00"/>
        <d v="2023-05-28T00:00:00"/>
        <d v="2023-03-15T00:00:00"/>
        <d v="2021-03-05T00:00:00"/>
        <d v="2021-11-20T00:00:00"/>
        <d v="2021-09-26T00:00:00"/>
        <d v="2020-05-04T00:00:00"/>
        <d v="2023-01-12T00:00:00"/>
        <d v="2022-03-18T00:00:00"/>
        <d v="2021-06-06T00:00:00"/>
        <d v="2023-07-13T00:00:00"/>
        <d v="2021-05-29T00:00:00"/>
        <d v="2021-12-15T00:00:00"/>
        <d v="2021-12-08T00:00:00"/>
        <d v="2023-07-18T00:00:00"/>
        <d v="2021-10-10T00:00:00"/>
        <d v="2021-06-23T00:00:00"/>
        <d v="2023-02-09T00:00:00"/>
        <d v="2023-01-01T00:00:00"/>
        <d v="2022-08-26T00:00:00"/>
        <d v="2021-11-25T00:00:00"/>
        <d v="2020-11-02T00:00:00"/>
        <d v="2022-03-25T00:00:00"/>
        <d v="2022-12-17T00:00:00"/>
        <d v="2020-01-10T00:00:00"/>
        <d v="2023-02-27T00:00:00"/>
        <d v="2022-08-03T00:00:00"/>
        <d v="2020-12-19T00:00:00"/>
        <d v="2023-01-11T00:00:00"/>
        <d v="2021-06-04T00:00:00"/>
        <d v="2021-04-07T00:00:00"/>
        <d v="2018-12-25T00:00:00"/>
        <d v="2020-01-14T00:00:00"/>
        <d v="2022-04-13T00:00:00"/>
        <d v="2022-05-28T00:00:00"/>
        <d v="2020-10-17T00:00:00"/>
        <d v="2023-04-16T00:00:00"/>
        <d v="2020-09-28T00:00:00"/>
        <d v="2021-06-16T00:00:00"/>
        <d v="2022-05-01T00:00:00"/>
        <d v="2022-08-10T00:00:00"/>
        <d v="2023-06-27T00:00:00"/>
        <d v="2022-10-20T00:00:00"/>
        <d v="2023-08-04T00:00:00"/>
        <d v="2021-01-23T00:00:00"/>
        <d v="2023-06-14T00:00:00"/>
        <d v="2021-04-03T00:00:00"/>
        <d v="2022-10-19T00:00:00"/>
        <d v="2023-08-03T00:00:00"/>
        <d v="2023-06-02T00:00:00"/>
        <d v="2022-04-22T00:00:00"/>
        <d v="2020-08-29T00:00:00"/>
        <d v="2023-07-12T00:00:00"/>
        <d v="2019-03-06T00:00:00"/>
        <d v="2020-12-20T00:00:00"/>
        <d v="2020-03-06T00:00:00"/>
        <d v="2021-10-23T00:00:00"/>
        <d v="2022-10-02T00:00:00"/>
        <d v="2022-01-08T00:00:00"/>
        <d v="2022-07-12T00:00:00"/>
        <d v="2022-02-21T00:00:00"/>
        <d v="2021-07-28T00:00:00"/>
        <d v="2022-02-27T00:00:00"/>
        <d v="2021-09-10T00:00:00"/>
        <d v="2023-02-05T00:00:00"/>
        <d v="2020-03-12T00:00:00"/>
        <d v="2023-02-28T00:00:00"/>
        <d v="2020-07-19T00:00:00"/>
        <d v="2023-05-23T00:00:00"/>
        <d v="2023-05-20T00:00:00"/>
        <d v="2022-05-27T00:00:00"/>
        <d v="2021-11-01T00:00:00"/>
        <d v="2023-03-13T00:00:00"/>
        <d v="2020-12-24T00:00:00"/>
        <d v="2021-12-19T00:00:00"/>
        <d v="2023-05-11T00:00:00"/>
        <d v="2021-07-21T00:00:00"/>
        <d v="2022-07-11T00:00:00"/>
        <d v="2022-01-23T00:00:00"/>
        <d v="2021-08-06T00:00:00"/>
        <d v="2022-05-15T00:00:00"/>
        <d v="2022-12-02T00:00:00"/>
        <d v="2019-10-25T00:00:00"/>
        <d v="2023-06-10T00:00:00"/>
        <d v="2023-03-23T00:00:00"/>
        <d v="2023-04-05T00:00:00"/>
        <d v="2023-03-09T00:00:00"/>
        <d v="2021-02-09T00:00:00"/>
        <d v="2020-02-09T00:00:00"/>
        <d v="2021-07-23T00:00:00"/>
        <d v="2022-05-24T00:00:00"/>
        <d v="2022-06-06T00:00:00"/>
        <d v="2021-10-03T00:00:00"/>
        <d v="2019-07-25T00:00:00"/>
        <d v="2021-11-08T00:00:00"/>
        <d v="2022-12-07T00:00:00"/>
        <d v="2021-04-25T00:00:00"/>
        <d v="2021-12-01T00:00:00"/>
        <d v="2020-02-14T00:00:00"/>
        <d v="2021-10-06T00:00:00"/>
        <d v="2021-03-02T00:00:00"/>
        <d v="2023-04-24T00:00:00"/>
        <d v="2022-07-25T00:00:00"/>
        <d v="2022-07-01T00:00:00"/>
        <d v="2020-12-22T00:00:00"/>
        <d v="2019-12-31T00:00:00"/>
        <d v="2021-01-26T00:00:00"/>
        <d v="2021-07-20T00:00:00"/>
        <d v="2022-11-19T00:00:00"/>
        <d v="2021-10-28T00:00:00"/>
        <d v="2023-02-20T00:00:00"/>
        <d v="2022-10-26T00:00:00"/>
        <d v="2023-04-29T00:00:00"/>
        <d v="2021-10-09T00:00:00"/>
        <d v="2022-03-23T00:00:00"/>
        <d v="2022-12-30T00:00:00"/>
        <d v="2021-10-25T00:00:00"/>
        <d v="2023-03-07T00:00:00"/>
        <d v="2023-07-21T00:00:00"/>
        <d v="2023-06-21T00:00:00"/>
        <d v="2021-09-15T00:00:00"/>
        <d v="2022-10-27T00:00:00"/>
        <d v="2021-08-24T00:00:00"/>
        <d v="2023-06-23T00:00:00"/>
        <d v="2021-11-07T00:00:00"/>
        <d v="2021-09-23T00:00:00"/>
        <d v="2023-04-12T00:00:00"/>
        <d v="2023-05-05T00:00:00"/>
        <d v="2020-11-29T00:00:00"/>
        <d v="2023-03-30T00:00:00"/>
        <d v="2021-12-07T00:00:00"/>
        <d v="2022-08-14T00:00:00"/>
        <d v="2021-11-21T00:00:00"/>
        <d v="2019-08-26T00:00:00"/>
        <d v="2022-08-22T00:00:00"/>
        <d v="2023-01-18T00:00:00"/>
        <d v="2023-06-01T00:00:00"/>
        <d v="2022-01-06T00:00:00"/>
        <d v="2021-11-23T00:00:00"/>
        <d v="2021-07-16T00:00:00"/>
        <d v="2020-12-03T00:00:00"/>
        <d v="2019-08-05T00:00:00"/>
        <d v="2022-12-11T00:00:00"/>
        <d v="2021-10-16T00:00:00"/>
        <d v="2022-02-10T00:00:00"/>
        <d v="2022-09-16T00:00:00"/>
        <d v="2023-02-04T00:00:00"/>
        <d v="2023-04-20T00:00:00"/>
        <d v="2020-05-07T00:00:00"/>
        <d v="2022-11-23T00:00:00"/>
        <d v="2021-12-26T00:00:00"/>
        <d v="2021-02-15T00:00:00"/>
        <d v="2019-03-11T00:00:00"/>
        <d v="2021-04-29T00:00:00"/>
        <d v="2021-09-06T00:00:00"/>
        <d v="2023-02-08T00:00:00"/>
        <d v="2023-07-25T00:00:00"/>
        <d v="2022-11-12T00:00:00"/>
        <d v="2022-03-12T00:00:00"/>
        <d v="2023-03-03T00:00:00"/>
        <d v="2021-11-28T00:00:00"/>
        <d v="2022-09-23T00:00:00"/>
        <d v="2022-04-20T00:00:00"/>
        <d v="2019-07-09T00:00:00"/>
        <d v="2023-05-21T00:00:00"/>
        <d v="2020-09-02T00:00:00"/>
        <d v="2022-01-11T00:00:00"/>
        <d v="2022-05-30T00:00:00"/>
        <d v="2019-12-04T00:00:00"/>
        <d v="2022-08-20T00:00:00"/>
        <d v="2022-10-03T00:00:00"/>
        <d v="2021-06-20T00:00:00"/>
        <d v="2020-09-08T00:00:00"/>
        <d v="2021-04-24T00:00:00"/>
        <d v="2023-03-06T00:00:00"/>
        <d v="2023-02-26T00:00:00"/>
        <d v="2021-09-07T00:00:00"/>
        <d v="2022-10-07T00:00:00"/>
        <d v="2020-02-18T00:00:00"/>
        <d v="2021-11-19T00:00:00"/>
        <d v="2021-05-04T00:00:00"/>
        <d v="2022-11-06T00:00:00"/>
        <d v="2021-05-19T00:00:00"/>
        <d v="2023-02-14T00:00:00"/>
        <d v="2020-08-12T00:00:00"/>
        <d v="2022-09-15T00:00:00"/>
        <d v="2022-08-29T00:00:00"/>
        <d v="2021-10-19T00:00:00"/>
        <d v="2022-07-29T00:00:00"/>
        <d v="2023-07-19T00:00:00"/>
        <d v="2020-09-29T00:00:00"/>
        <d v="2023-04-08T00:00:00"/>
        <d v="2023-01-30T00:00:00"/>
        <d v="2020-05-25T00:00:00"/>
        <d v="2021-09-27T00:00:00"/>
        <d v="2020-10-08T00:00:00"/>
        <d v="2023-02-25T00:00:00"/>
        <d v="2019-11-18T00:00:00"/>
        <d v="2022-07-09T00:00:00"/>
        <d v="2023-02-22T00:00:00"/>
        <d v="2020-08-01T00:00:00"/>
        <d v="2023-01-28T00:00:00"/>
        <d v="2022-03-22T00:00:00"/>
        <d v="2023-07-31T00:00:00"/>
        <d v="2023-05-16T00:00:00"/>
        <d v="2019-11-14T00:00:00"/>
        <d v="2019-03-13T00:00:00"/>
        <d v="2018-12-17T00:00:00"/>
        <d v="2020-07-21T00:00:00"/>
        <d v="2022-07-21T00:00:00"/>
        <d v="2022-09-03T00:00:00"/>
        <d v="2019-12-28T00:00:00"/>
        <d v="2021-05-07T00:00:00"/>
        <d v="2020-10-01T00:00:00"/>
        <d v="2022-05-31T00:00:00"/>
        <d v="2021-03-19T00:00:00"/>
        <d v="2023-04-03T00:00:00"/>
        <d v="2021-12-12T00:00:00"/>
        <d v="2023-06-09T00:00:00"/>
        <d v="2021-05-22T00:00:00"/>
        <d v="2022-04-14T00:00:00"/>
        <d v="2020-10-16T00:00:00"/>
        <d v="2023-05-04T00:00:00"/>
        <d v="2019-05-27T00:00:00"/>
        <d v="2021-06-18T00:00:00"/>
        <d v="2019-07-26T00:00:00"/>
        <d v="2022-07-30T00:00:00"/>
        <d v="2022-12-16T00:00:00"/>
        <d v="2021-06-05T00:00:00"/>
        <d v="2022-08-19T00:00:00"/>
        <d v="2023-01-07T00:00:00"/>
        <d v="2023-07-20T00:00:00"/>
        <d v="2022-11-17T00:00:00"/>
        <d v="2019-12-09T00:00:00"/>
        <d v="2023-02-01T00:00:00"/>
        <d v="2022-09-28T00:00:00"/>
        <d v="2022-02-08T00:00:00"/>
        <d v="2021-12-13T00:00:00"/>
        <d v="2023-01-14T00:00:00"/>
        <d v="2023-07-05T00:00:00"/>
        <d v="2021-08-02T00:00:00"/>
        <d v="2022-01-07T00:00:00"/>
        <d v="2022-04-08T00:00:00"/>
        <d v="2019-10-14T00:00:00"/>
        <d v="2022-10-23T00:00:00"/>
        <d v="2022-08-02T00:00:00"/>
        <d v="2023-05-02T00:00:00"/>
        <d v="2022-01-28T00:00:00"/>
        <d v="2019-12-12T00:00:00"/>
        <d v="2022-11-01T00:00:00"/>
        <d v="2021-05-26T00:00:00"/>
        <d v="2023-07-02T00:00:00"/>
        <d v="2023-08-02T00:00:00"/>
        <d v="2022-06-14T00:00:00"/>
        <d v="2020-08-15T00:00:00"/>
        <d v="2020-06-08T00:00:00"/>
        <d v="2022-12-13T00:00:00"/>
        <d v="2022-11-09T00:00:00"/>
        <d v="2021-04-19T00:00:00"/>
        <d v="2023-01-23T00:00:00"/>
        <d v="2022-04-09T00:00:00"/>
        <d v="2022-03-10T00:00:00"/>
        <d v="2023-05-14T00:00:00"/>
        <d v="2022-06-03T00:00:00"/>
        <d v="2022-03-26T00:00:00"/>
        <d v="2023-06-15T00:00:00"/>
        <d v="2021-04-05T00:00:00"/>
        <d v="2021-08-22T00:00:00"/>
        <d v="2022-12-24T00:00:00"/>
        <d v="2021-06-25T00:00:00"/>
        <d v="2022-08-01T00:00:00"/>
        <d v="2023-03-17T00:00:00"/>
        <d v="2019-11-27T00:00:00"/>
        <d v="2021-03-04T00:00:00"/>
        <d v="2020-03-07T00:00:00"/>
        <d v="2021-12-29T00:00:00"/>
        <d v="2019-08-28T00:00:00"/>
        <d v="2023-03-04T00:00:00"/>
        <d v="2023-03-02T00:00:00"/>
        <d v="2023-06-28T00:00:00"/>
        <d v="2020-06-14T00:00:00"/>
        <d v="2019-03-23T00:00:00"/>
        <d v="2023-03-05T00:00:00"/>
        <d v="2020-10-20T00:00:00"/>
        <d v="2022-09-19T00:00:00"/>
        <d v="2022-01-27T00:00:00"/>
        <d v="2021-03-06T00:00:00"/>
        <d v="2023-02-15T00:00:00"/>
        <d v="2019-10-02T00:00:00"/>
        <d v="2023-02-07T00:00:00"/>
        <d v="2023-03-14T00:00:00"/>
        <d v="2023-04-30T00:00:00"/>
        <d v="2022-06-12T00:00:00"/>
        <d v="2020-10-04T00:00:00"/>
        <d v="2022-08-09T00:00:00"/>
        <d v="2021-05-30T00:00:00"/>
        <d v="2022-10-31T00:00:00"/>
        <d v="2022-04-28T00:00:00"/>
        <d v="2022-04-21T00:00:00"/>
        <d v="2022-10-22T00:00:00"/>
        <d v="2023-04-04T00:00:00"/>
        <d v="2019-08-19T00:00:00"/>
        <d v="2022-05-18T00:00:00"/>
        <d v="2021-03-30T00:00:00"/>
        <d v="2021-02-12T00:00:00"/>
        <d v="2022-11-03T00:00:00"/>
        <d v="2019-10-11T00:00:00"/>
        <d v="2022-09-12T00:00:00"/>
        <d v="2023-01-06T00:00:00"/>
        <d v="2022-11-28T00:00:00"/>
        <d v="2022-11-16T00:00:00"/>
        <d v="2020-01-13T00:00:00"/>
        <d v="2021-03-27T00:00:00"/>
        <d v="2022-08-05T00:00:00"/>
        <d v="2022-04-23T00:00:00"/>
        <d v="2022-03-14T00:00:00"/>
        <d v="2021-11-14T00:00:00"/>
        <d v="2019-05-13T00:00:00"/>
        <d v="2022-05-14T00:00:00"/>
        <d v="2021-10-15T00:00:00"/>
        <d v="2020-12-26T00:00:00"/>
        <d v="2023-01-02T00:00:00"/>
        <d v="2021-02-13T00:00:00"/>
        <d v="2019-10-15T00:00:00"/>
        <d v="2020-06-24T00:00:00"/>
        <d v="2020-07-04T00:00:00"/>
        <d v="2022-08-24T00:00:00"/>
        <d v="2019-04-09T00:00:00"/>
        <d v="2023-05-13T00:00:00"/>
        <d v="2023-01-03T00:00:00"/>
        <d v="2020-01-21T00:00:00"/>
        <d v="2023-05-31T00:00:00"/>
        <d v="2020-07-11T00:00:00"/>
        <d v="2023-01-15T00:00:00"/>
        <d v="2023-06-04T00:00:00"/>
        <d v="2021-10-27T00:00:00"/>
        <d v="2023-03-29T00:00:00"/>
        <d v="2023-02-19T00:00:00"/>
        <d v="2020-03-14T00:00:00"/>
        <d v="2023-04-06T00:00:00"/>
        <d v="2020-04-26T00:00:00"/>
        <d v="2020-08-10T00:00:00"/>
        <d v="2022-05-11T00:00:00"/>
        <d v="2023-06-30T00:00:00"/>
        <d v="2021-10-08T00:00:00"/>
        <d v="2020-03-16T00:00:00"/>
        <d v="2022-02-18T00:00:00"/>
        <d v="2023-04-19T00:00:00"/>
        <d v="2023-01-04T00:00:00"/>
        <d v="2021-05-20T00:00:00"/>
        <d v="2022-08-12T00:00:00"/>
        <d v="2020-12-14T00:00:00"/>
        <d v="2023-05-06T00:00:00"/>
        <d v="2021-08-18T00:00:00"/>
        <d v="2021-06-17T00:00:00"/>
        <d v="2022-06-13T00:00:00"/>
        <d v="2021-10-11T00:00:00"/>
        <d v="2021-12-06T00:00:00"/>
        <d v="2022-07-13T00:00:00"/>
        <d v="2022-04-10T00:00:00"/>
        <d v="2019-01-26T00:00:00"/>
        <d v="2022-04-26T00:00:00"/>
        <d v="2022-06-10T00:00:00"/>
        <d v="2021-09-30T00:00:00"/>
        <d v="2021-03-17T00:00:00"/>
        <d v="2022-12-01T00:00:00"/>
        <d v="2021-07-31T00:00:00"/>
        <d v="2020-12-11T00:00:00"/>
        <d v="2019-06-27T00:00:00"/>
        <d v="2021-09-05T00:00:00"/>
        <d v="2019-09-25T00:00:00"/>
        <d v="2020-10-09T00:00:00"/>
        <d v="2021-05-12T00:00:00"/>
        <d v="2023-02-21T00:00:00"/>
        <d v="2023-06-17T00:00:00"/>
        <d v="2021-10-29T00:00:00"/>
        <d v="2022-05-02T00:00:00"/>
        <d v="2022-11-08T00:00:00"/>
        <d v="2020-03-10T00:00:00"/>
        <d v="2020-11-15T00:00:00"/>
        <d v="2022-06-29T00:00:00"/>
        <d v="2019-04-23T00:00:00"/>
        <d v="2022-11-29T00:00:00"/>
        <d v="2022-07-28T00:00:00"/>
        <d v="2021-05-25T00:00:00"/>
        <d v="2022-09-10T00:00:00"/>
        <d v="2021-11-29T00:00:00"/>
        <d v="2022-06-04T00:00:00"/>
        <d v="2022-02-25T00:00:00"/>
        <d v="2020-12-23T00:00:00"/>
        <d v="2021-06-22T00:00:00"/>
        <d v="2021-12-27T00:00:00"/>
        <d v="2019-04-29T00:00:00"/>
        <d v="2022-08-16T00:00:00"/>
        <d v="2020-01-27T00:00:00"/>
        <d v="2022-03-15T00:00:00"/>
        <d v="2023-04-14T00:00:00"/>
        <d v="2022-08-23T00:00:00"/>
        <d v="2022-04-07T00:00:00"/>
        <d v="2021-03-24T00:00:00"/>
        <d v="2020-04-20T00:00:00"/>
        <d v="2022-02-11T00:00:00"/>
        <d v="2020-07-02T00:00:00"/>
        <d v="2023-03-21T00:00:00"/>
        <d v="2022-03-06T00:00:00"/>
        <d v="2021-03-14T00:00:00"/>
        <d v="2022-09-24T00:00:00"/>
        <d v="2022-03-24T00:00:00"/>
        <d v="2021-06-24T00:00:00"/>
        <d v="2021-01-27T00:00:00"/>
        <d v="2021-06-26T00:00:00"/>
        <d v="2022-06-23T00:00:00"/>
        <d v="2023-05-17T00:00:00"/>
        <d v="2022-06-20T00:00:00"/>
        <d v="2022-10-05T00:00:00"/>
        <d v="2020-03-21T00:00:00"/>
        <d v="2022-01-29T00:00:00"/>
        <d v="2023-05-25T00:00:00"/>
        <d v="2022-02-16T00:00:00"/>
        <d v="2021-11-09T00:00:00"/>
        <d v="2021-05-23T00:00:00"/>
        <d v="2023-06-07T00:00:00"/>
        <d v="2021-07-08T00:00:00"/>
        <d v="2021-11-03T00:00:00"/>
        <d v="2023-05-09T00:00:00"/>
        <d v="2021-05-13T00:00:00"/>
        <d v="2020-03-01T00:00:00"/>
        <d v="2022-09-08T00:00:00"/>
        <d v="2021-03-15T00:00:00"/>
        <d v="2021-10-20T00:00:00"/>
        <d v="2020-04-13T00:00:00"/>
        <d v="2020-04-21T00:00:00"/>
        <d v="2019-10-12T00:00:00"/>
        <d v="2020-05-29T00:00:00"/>
        <d v="2019-12-19T00:00:00"/>
        <d v="2022-09-04T00:00:00"/>
        <d v="2021-06-13T00:00:00"/>
        <d v="2023-02-16T00:00:00"/>
        <d v="2020-11-04T00:00:00"/>
        <d v="2022-09-06T00:00:00"/>
        <d v="2021-04-10T00:00:00"/>
        <d v="2023-05-08T00:00:00"/>
        <d v="2020-01-07T00:00:00"/>
        <d v="2020-01-23T00:00:00"/>
        <d v="2022-07-20T00:00:00"/>
        <d v="2021-08-25T00:00:00"/>
        <d v="2020-09-23T00:00:00"/>
        <d v="2021-10-04T00:00:00"/>
        <d v="2021-08-13T00:00:00"/>
        <d v="2022-03-29T00:00:00"/>
        <d v="2022-09-02T00:00:00"/>
        <d v="2022-10-01T00:00:00"/>
        <d v="2022-11-25T00:00:00"/>
        <d v="2022-06-19T00:00:00"/>
        <d v="2019-01-13T00:00:00"/>
        <d v="2022-08-07T00:00:00"/>
        <d v="2021-12-21T00:00:00"/>
        <d v="2019-03-25T00:00:00"/>
        <d v="2021-11-26T00:00:00"/>
        <d v="2019-02-28T00:00:00"/>
        <d v="2018-11-19T00:00:00"/>
        <d v="2022-01-02T00:00:00"/>
        <d v="2022-11-22T00:00:00"/>
        <d v="2023-01-31T00:00:00"/>
        <d v="2021-07-06T00:00:00"/>
        <d v="2019-10-09T00:00:00"/>
        <d v="2023-06-25T00:00:00"/>
        <d v="2022-09-11T00:00:00"/>
        <d v="2022-09-17T00:00:00"/>
        <d v="2020-05-28T00:00:00"/>
        <d v="2020-09-17T00:00:00"/>
        <d v="2021-11-05T00:00:00"/>
        <d v="2022-03-28T00:00:00"/>
        <d v="2022-08-08T00:00:00"/>
        <d v="2022-10-17T00:00:00"/>
        <d v="2021-10-12T00:00:00"/>
        <d v="2020-01-05T00:00:00"/>
        <d v="2022-02-15T00:00:00"/>
        <d v="2022-03-31T00:00:00"/>
        <d v="2019-04-24T00:00:00"/>
        <d v="2021-03-07T00:00:00"/>
        <d v="2019-10-10T00:00:00"/>
        <d v="2021-07-11T00:00:00"/>
        <d v="2021-01-09T00:00:00"/>
        <d v="2020-01-08T00:00:00"/>
        <d v="2019-01-04T00:00:00"/>
        <d v="2020-11-21T00:00:00"/>
        <d v="2020-07-10T00:00:00"/>
        <d v="2018-11-29T00:00:00"/>
        <d v="2019-08-04T00:00:00"/>
        <d v="2021-07-14T00:00:00"/>
        <d v="2020-09-04T00:00:00"/>
        <d v="2021-02-18T00:00:00"/>
        <d v="2022-12-09T00:00:00"/>
        <d v="2020-05-17T00:00:00"/>
        <d v="2023-07-23T00:00:00"/>
        <d v="2022-03-09T00:00:00"/>
        <d v="2021-04-28T00:00:00"/>
        <d v="2020-12-30T00:00:00"/>
        <d v="2020-07-30T00:00:00"/>
        <d v="2021-09-21T00:00:00"/>
        <d v="2022-12-08T00:00:00"/>
        <d v="2021-12-03T00:00:00"/>
        <d v="2021-07-24T00:00:00"/>
        <d v="2022-06-27T00:00:00"/>
        <d v="2023-04-01T00:00:00"/>
        <d v="2020-08-31T00:00:00"/>
        <d v="2021-01-10T00:00:00"/>
        <d v="2021-09-29T00:00:00"/>
        <d v="2021-01-06T00:00:00"/>
        <d v="2021-12-28T00:00:00"/>
        <d v="2022-05-12T00:00:00"/>
        <d v="2022-08-11T00:00:00"/>
        <d v="2019-04-02T00:00:00"/>
        <d v="2021-11-04T00:00:00"/>
        <d v="2022-12-05T00:00:00"/>
        <d v="2022-10-18T00:00:00"/>
        <d v="2022-03-04T00:00:00"/>
        <d v="2021-12-14T00:00:00"/>
        <d v="2022-12-28T00:00:00"/>
        <d v="2022-03-11T00:00:00"/>
        <d v="2020-02-19T00:00:00"/>
        <d v="2021-11-16T00:00:00"/>
        <d v="2019-06-19T00:00:00"/>
        <d v="2023-08-01T00:00:00"/>
        <d v="2020-06-23T00:00:00"/>
        <d v="2020-01-11T00:00:00"/>
        <d v="2020-10-15T00:00:00"/>
        <d v="2021-08-14T00:00:00"/>
        <d v="2022-05-22T00:00:00"/>
        <d v="2019-12-27T00:00:00"/>
        <d v="2019-10-01T00:00:00"/>
        <d v="2022-05-19T00:00:00"/>
        <d v="2020-08-26T00:00:00"/>
        <d v="2022-03-27T00:00:00"/>
        <d v="2019-07-05T00:00:00"/>
        <d v="2021-12-30T00:00:00"/>
        <d v="2019-04-25T00:00:00"/>
        <d v="2020-01-17T00:00:00"/>
        <d v="2020-07-29T00:00:00"/>
        <d v="2020-11-24T00:00:00"/>
        <d v="2020-01-09T00:00:00"/>
        <d v="2019-10-08T00:00:00"/>
        <d v="2021-04-20T00:00:00"/>
        <d v="2022-05-08T00:00:00"/>
        <d v="2020-03-18T00:00:00"/>
        <d v="2022-09-27T00:00:00"/>
        <d v="2022-07-24T00:00:00"/>
        <d v="2021-12-16T00:00:00"/>
        <d v="2022-02-12T00:00:00"/>
        <d v="2022-04-06T00:00:00"/>
        <d v="2022-02-23T00:00:00"/>
        <d v="2020-01-18T00:00:00"/>
        <d v="2022-02-01T00:00:00"/>
        <d v="2023-03-24T00:00:00"/>
        <d v="2023-03-10T00:00:00"/>
        <d v="2021-07-13T00:00:00"/>
        <d v="2020-10-02T00:00:00"/>
        <d v="2021-01-28T00:00:00"/>
        <d v="2021-09-22T00:00:00"/>
        <d v="2022-01-13T00:00:00"/>
        <d v="2022-04-12T00:00:00"/>
        <d v="2022-11-15T00:00:00"/>
        <d v="2022-08-04T00:00:00"/>
      </sharedItems>
      <fieldGroup par="39"/>
    </cacheField>
    <cacheField name="Turnover" numFmtId="1">
      <sharedItems containsSemiMixedTypes="0" containsString="0" containsNumber="1" containsInteger="1" minValue="0" maxValue="1807"/>
    </cacheField>
    <cacheField name="Tenure (years)" numFmtId="166">
      <sharedItems containsSemiMixedTypes="0" containsString="0" containsNumber="1" minValue="0" maxValue="4.947296372347707" count="853">
        <n v="1.2402464065708418"/>
        <n v="2.2286105407255303"/>
        <n v="1.4346338124572211"/>
        <n v="1.2347707049965777"/>
        <n v="0.50924024640657084"/>
        <n v="3.2032854209445585"/>
        <n v="2.9377138945927448"/>
        <n v="2.0999315537303218"/>
        <n v="0.18617385352498289"/>
        <n v="3.0609171800136892"/>
        <n v="1.1006160164271048"/>
        <n v="4.6543463381245723E-2"/>
        <n v="2.2559890485968515"/>
        <n v="1.7275838466803559"/>
        <n v="1.0157426420260096"/>
        <n v="1.0704996577686516"/>
        <n v="1.1745379876796715"/>
        <n v="2.2067077344284738"/>
        <n v="3.0116358658453115"/>
        <n v="1.215605749486653"/>
        <n v="3.7672826830937716"/>
        <n v="0.99110198494182067"/>
        <n v="2.4366872005475702"/>
        <n v="0.95277207392197127"/>
        <n v="1.5578370978781657"/>
        <n v="6.5708418891170434E-2"/>
        <n v="0.31211498973305957"/>
        <n v="0.6652977412731006"/>
        <n v="0.10403832991101986"/>
        <n v="2.2340862422997945"/>
        <n v="1.2785763175906912"/>
        <n v="0.60232717316906226"/>
        <n v="8.2135523613963035E-2"/>
        <n v="0.15605749486652978"/>
        <n v="3.2361396303901437"/>
        <n v="1.5852156057494866"/>
        <n v="1.998631074606434"/>
        <n v="3.7015742642026011"/>
        <n v="2.1108829568788501"/>
        <n v="0.37234770704996578"/>
        <n v="0.1806981519507187"/>
        <n v="0.7227926078028748"/>
        <n v="0.75564681724845995"/>
        <n v="0.79397672826830934"/>
        <n v="1.2320328542094456"/>
        <n v="0.1998631074606434"/>
        <n v="2.083504449007529"/>
        <n v="1.1663244353182751"/>
        <n v="0.77207392197125257"/>
        <n v="0.5229295003422314"/>
        <n v="0.82135523613963035"/>
        <n v="0.64065708418891165"/>
        <n v="2.1218343600273784"/>
        <n v="3.4743326488706368"/>
        <n v="0.74469541409993156"/>
        <n v="2.7186858316221767"/>
        <n v="2.5763175906913074"/>
        <n v="3.2963723477070501"/>
        <n v="2.7378507871321012E-2"/>
        <n v="1.4921286789869952"/>
        <n v="1.2484599589322383"/>
        <n v="2.0095824777549622"/>
        <n v="0.88158795345653662"/>
        <n v="0.29568788501026694"/>
        <n v="0.33127994524298426"/>
        <n v="0.49555099247091033"/>
        <n v="0.83504449007529091"/>
        <n v="3.6276522929500343"/>
        <n v="1.8507871321013005"/>
        <n v="4.9281314168377825E-2"/>
        <n v="1.5496235455167693"/>
        <n v="2.5215605749486651"/>
        <n v="1.0266940451745379"/>
        <n v="1.1882272416153319"/>
        <n v="1.6071184120465434"/>
        <n v="0.63244353182751545"/>
        <n v="0.72553045859000687"/>
        <n v="1.7631759069130732"/>
        <n v="2.4421629021218343"/>
        <n v="1.7056810403832992"/>
        <n v="0.97193702943189597"/>
        <n v="2.4640657084188913E-2"/>
        <n v="0.60506502395619444"/>
        <n v="0.13963039014373715"/>
        <n v="1.6290212183436004"/>
        <n v="1.5112936344969199"/>
        <n v="0.70088980150581792"/>
        <n v="1.9767282683093772"/>
        <n v="0.85420944558521561"/>
        <n v="4.8514715947980838"/>
        <n v="2.1163586584531142"/>
        <n v="0.2299794661190965"/>
        <n v="3.6221765913757702"/>
        <n v="3.4715947980835042"/>
        <n v="1.8234086242299794"/>
        <n v="1.4811772758384667"/>
        <n v="1.3607118412046544"/>
        <n v="0.10677618069815195"/>
        <n v="1.0020533880903491"/>
        <n v="0.71731690622861055"/>
        <n v="3.1868583162217661"/>
        <n v="0.26830937713894593"/>
        <n v="0.2135523613963039"/>
        <n v="9.034907597535935E-2"/>
        <n v="0.56947296372347711"/>
        <n v="1.2292950034223136"/>
        <n v="1.538672142368241"/>
        <n v="2.406570841889117"/>
        <n v="2.9924709103353866"/>
        <n v="2.4804928131416837"/>
        <n v="0.67077344284736484"/>
        <n v="3.0116358658453114E-2"/>
        <n v="0.51745379876796715"/>
        <n v="2.2943189596167008"/>
        <n v="1.267624914442163"/>
        <n v="0.731006160164271"/>
        <n v="0.37782340862422997"/>
        <n v="0"/>
        <n v="2.9541409993155372"/>
        <n v="0.62422997946611913"/>
        <n v="0.3942505133470226"/>
        <n v="0.58316221765913756"/>
        <n v="1.6837782340862424"/>
        <n v="2.5571526351813825"/>
        <n v="3.0663928815879533"/>
        <n v="0.23545516769336072"/>
        <n v="1.6317590691307324"/>
        <n v="2.2505133470225873"/>
        <n v="0.56673511293634493"/>
        <n v="1.2813141683778233"/>
        <n v="2.4449007529089664"/>
        <n v="2.3764544832306638"/>
        <n v="2.7268993839835729"/>
        <n v="0.18891170431211499"/>
        <n v="5.7494866529774126E-2"/>
        <n v="1.8179329226557153"/>
        <n v="2.751540041067762"/>
        <n v="2.3791923340177958"/>
        <n v="2.0807665982203969"/>
        <n v="4.1971252566735116"/>
        <n v="3.3456536618754278"/>
        <n v="0.55304585900068448"/>
        <n v="0.41067761806981518"/>
        <n v="1.3086926762491444"/>
        <n v="0.15058179329226556"/>
        <n v="1.8973305954825461"/>
        <n v="2.0561259411362083"/>
        <n v="4.2546201232032859"/>
        <n v="1.1827515400410678"/>
        <n v="2.7926078028747434"/>
        <n v="2.4229979466119098"/>
        <n v="0.73648186173853525"/>
        <n v="0.34223134839151265"/>
        <n v="7.939767282683094E-2"/>
        <n v="1.6427104722792607"/>
        <n v="1.352498288843258"/>
        <n v="1.4209445585215605"/>
        <n v="1.7686516084873374"/>
        <n v="1.6481861738535251"/>
        <n v="2.2258726899383983"/>
        <n v="0.43805612594113619"/>
        <n v="0.40246406570841892"/>
        <n v="6.8446269678302529E-2"/>
        <n v="4.0027378507871321"/>
        <n v="2.2806297056810405"/>
        <n v="0.44900752908966463"/>
        <n v="1.377138945927447"/>
        <n v="2.3162217659137578"/>
        <n v="1.3716632443531827"/>
        <n v="4.380561259411362E-2"/>
        <n v="0.31759069130732376"/>
        <n v="0.53661875427789185"/>
        <n v="1.3497604380561259"/>
        <n v="2.7132101300479126"/>
        <n v="1.1498973305954825"/>
        <n v="1.0924024640657084"/>
        <n v="0.41615331964407942"/>
        <n v="7.3921971252566734E-2"/>
        <n v="1.0951403148528405E-2"/>
        <n v="2.9650924024640659"/>
        <n v="2.6283367556468171"/>
        <n v="3.247091033538672"/>
        <n v="0.88980150581793294"/>
        <n v="0.15331964407939766"/>
        <n v="0.89801505817932925"/>
        <n v="1.4784394250513346"/>
        <n v="1.6618754277891854"/>
        <n v="2.7761806981519506"/>
        <n v="2.5270362765229293"/>
        <n v="0.68993839835728954"/>
        <n v="1.1581108829568789"/>
        <n v="0.76659822039698833"/>
        <n v="2.239561943874059"/>
        <n v="3.9260780287474333"/>
        <n v="0.11498973305954825"/>
        <n v="2.3436002737850785"/>
        <n v="0.12867898699520877"/>
        <n v="0.97467488021902804"/>
        <n v="3.8329911019849415E-2"/>
        <n v="3.0280629705681039"/>
        <n v="1.2950034223134839"/>
        <n v="2.3025325119780971"/>
        <n v="1.1964407939767283"/>
        <n v="2.5708418891170433"/>
        <n v="1.2265571526351813"/>
        <n v="0.24914442162902123"/>
        <n v="1.2183436002737851"/>
        <n v="0.23819301848049282"/>
        <n v="4.0657084188911705"/>
        <n v="0.52019164955509922"/>
        <n v="1.0622861054072552"/>
        <n v="0.61601642710472282"/>
        <n v="0.36960985626283366"/>
        <n v="2.4996577686516086"/>
        <n v="1.3004791238877482"/>
        <n v="1.4592744695414099"/>
        <n v="2.9568788501026693"/>
        <n v="4.043805612594114"/>
        <n v="0.24640657084188911"/>
        <n v="0.39151266255989048"/>
        <n v="0.83778234086242298"/>
        <n v="0.35044490075290896"/>
        <n v="1.5414099931553731"/>
        <n v="2.9075975359342916"/>
        <n v="2.4722792607802875"/>
        <n v="4.1615331964407938"/>
        <n v="0.48459958932238195"/>
        <n v="1.5030800821355237"/>
        <n v="1.623545516769336"/>
        <n v="0.14784394250513347"/>
        <n v="0.52840520191649554"/>
        <n v="2.3983572895277208"/>
        <n v="0.98562628336755642"/>
        <n v="3.2799452429842573"/>
        <n v="2.5023956194387407"/>
        <n v="1.6892539356605065"/>
        <n v="2.4202600958247777"/>
        <n v="2.5325119780971939"/>
        <n v="9.856262833675565E-2"/>
        <n v="2.0752908966461328"/>
        <n v="0.77754962354551682"/>
        <n v="3.1321013004791238"/>
        <n v="1.9958932238193019"/>
        <n v="2.21492128678987"/>
        <n v="0.31485284052019163"/>
        <n v="0.78576317590691303"/>
        <n v="1.8015058179329226"/>
        <n v="3.077344284736482"/>
        <n v="3.5838466803559208"/>
        <n v="1.6344969199178645"/>
        <n v="2.8774811772758384"/>
        <n v="2.1327857631759071"/>
        <n v="2.5598904859685145"/>
        <n v="4.7501711156741955"/>
        <n v="0.53935660506502392"/>
        <n v="1.891854893908282"/>
        <n v="1.3744010951403149"/>
        <n v="2.707734428473648"/>
        <n v="0.32306639288158795"/>
        <n v="0.34496919917864477"/>
        <n v="0.33675564681724846"/>
        <n v="1.8809034907597535"/>
        <n v="0.58863791923340181"/>
        <n v="2.3353867214236823"/>
        <n v="1.6180698151950719"/>
        <n v="0.45722108145106094"/>
        <n v="1.9164955509924708E-2"/>
        <n v="0.2655715263518138"/>
        <n v="0.91991786447638602"/>
        <n v="0.68446269678302529"/>
        <n v="1.1772758384668036"/>
        <n v="1.0130047912388775"/>
        <n v="0.57221081451060918"/>
        <n v="0.53114305270362761"/>
        <n v="1.270362765229295"/>
        <n v="1.4702258726899384"/>
        <n v="7.665982203969883E-2"/>
        <n v="2.6830937713894594"/>
        <n v="2.9185489390828199"/>
        <n v="0.95550992470910334"/>
        <n v="3.2142368240930868"/>
        <n v="0.35318275154004108"/>
        <n v="0.38877481177275841"/>
        <n v="2.5900068446269677"/>
        <n v="3.3976728268309375"/>
        <n v="0.16427104722792607"/>
        <n v="0.27926078028747431"/>
        <n v="0.76112251882272419"/>
        <n v="0.27104722792607805"/>
        <n v="2.0698151950718686"/>
        <n v="0.20807665982203971"/>
        <n v="0.65982203969883646"/>
        <n v="1.0239561943874058"/>
        <n v="4.6214921286789874"/>
        <n v="3.4496919917864477"/>
        <n v="2.0123203285420943"/>
        <n v="0.44353182751540043"/>
        <n v="1.0650239561943875"/>
        <n v="0.5612594113620808"/>
        <n v="1.8151950718685832"/>
        <n v="1.0732375085557837"/>
        <n v="0.44079397672826831"/>
        <n v="0.67351129363449691"/>
        <n v="4.0821355236139629"/>
        <n v="2.1245722108145104"/>
        <n v="2.1546885694729636"/>
        <n v="0.29021218343600275"/>
        <n v="4.3422313483915129"/>
        <n v="3.5592060232717319E-2"/>
        <n v="3.1457905544147846"/>
        <n v="0.77481177275838464"/>
        <n v="2.8829568788501025"/>
        <n v="2.0944558521560577"/>
        <n v="1.9657768651608487"/>
        <n v="3.0006844626967832"/>
        <n v="3.5345653661875427"/>
        <n v="2.9021218343600275"/>
        <n v="2.7159479808350446"/>
        <n v="1.4072553045859"/>
        <n v="1.3579739904175223"/>
        <n v="1.3169062286105406"/>
        <n v="3.6057494866529773"/>
        <n v="1.6563997262149213"/>
        <n v="0.40520191649555098"/>
        <n v="1.1416837782340863"/>
        <n v="0.96372347707049966"/>
        <n v="2.7378507871321012"/>
        <n v="0.21081451060917181"/>
        <n v="1.3305954825462012"/>
        <n v="1.4537987679671458"/>
        <n v="2.0342231348391513"/>
        <n v="0.9117043121149897"/>
        <n v="1.9630390143737166"/>
        <n v="2.8884325804243667"/>
        <n v="0.45995893223819301"/>
        <n v="0.2518822724161533"/>
        <n v="0.69541409993155368"/>
        <n v="4.3778234086242298"/>
        <n v="2.6064339493497606"/>
        <n v="6.0232717316906229E-2"/>
        <n v="1.7440109514031485"/>
        <n v="1.0677618069815196"/>
        <n v="1.2210814510609171"/>
        <n v="0.59411362080766594"/>
        <n v="0.49007529089664614"/>
        <n v="2.7898699520876113"/>
        <n v="1.9603011635865846"/>
        <n v="0.66255989048596853"/>
        <n v="1.4264202600958247"/>
        <n v="1.0321697467488022"/>
        <n v="1.0485968514715949"/>
        <n v="3.0828199863107462"/>
        <n v="2.5735797399041753"/>
        <n v="0.67624914442162898"/>
        <n v="0.6078028747433265"/>
        <n v="0.12320328542094455"/>
        <n v="0.98015058179329229"/>
        <n v="1.7385352498288844"/>
        <n v="0.6269678302532512"/>
        <n v="0.66803559206023266"/>
        <n v="1.429158110882957"/>
        <n v="0.24366872005475701"/>
        <n v="1.5523613963039014"/>
        <n v="0.95003422313483921"/>
        <n v="1.6098562628336757"/>
        <n v="0.13415468856947296"/>
        <n v="0.7885010266940452"/>
        <n v="0.10951403148528405"/>
        <n v="1.9082819986310746"/>
        <n v="3.0034223134839153"/>
        <n v="1.7768651608487338"/>
        <n v="1.9794661190965093"/>
        <n v="0.29842573579739906"/>
        <n v="1.6865160848733745"/>
        <n v="2.6529774127310062"/>
        <n v="1.4674880219028064"/>
        <n v="1.6427104722792608E-2"/>
        <n v="3.3073237508555784"/>
        <n v="0.38603696098562629"/>
        <n v="1.6673511293634498"/>
        <n v="1.5660506502395619"/>
        <n v="0.63518138261464752"/>
        <n v="3.0882956878850103"/>
        <n v="3.3264887063655029"/>
        <n v="1.3689253935660506"/>
        <n v="0.17796030116358658"/>
        <n v="3.5154004106776182"/>
        <n v="1.4976043805612593"/>
        <n v="0.87611225188227237"/>
        <n v="4.8131416837782339"/>
        <n v="1.3333333333333333"/>
        <n v="0.25462012320328542"/>
        <n v="2.8555783709787819"/>
        <n v="3.9698836413415468"/>
        <n v="0.33949349760438058"/>
        <n v="0.61875427789185489"/>
        <n v="0.82956878850102667"/>
        <n v="2.1902806297056809"/>
        <n v="3.3347022587268995"/>
        <n v="1.4510609171800137"/>
        <n v="0.99657768651608492"/>
        <n v="1.7878165639972621"/>
        <n v="2.1738535249828885"/>
        <n v="4.4490075290896645"/>
        <n v="2.4914442162902124"/>
        <n v="3.5071868583162216"/>
        <n v="1.1690622861054072"/>
        <n v="3.3675564681724848"/>
        <n v="0.69267624914442161"/>
        <n v="3.7563312799452429"/>
        <n v="1.0403832991101984"/>
        <n v="0.70910335386721424"/>
        <n v="0.68172484599589322"/>
        <n v="0.63791923340177958"/>
        <n v="4.2464065708418888"/>
        <n v="1.3689253935660506E-2"/>
        <n v="0.82409308692676253"/>
        <n v="2.1984941820670771"/>
        <n v="5.4757015742642025E-3"/>
        <n v="1.3114305270362765"/>
        <n v="1.4647501711156743"/>
        <n v="0.92539356605065026"/>
        <n v="2.2422997946611911"/>
        <n v="0.73921971252566732"/>
        <n v="3.14031485284052"/>
        <n v="2.4175222450376452"/>
        <n v="0.88432580424366869"/>
        <n v="1.7713894592744694"/>
        <n v="0.94182067077344289"/>
        <n v="1.9164955509924708"/>
        <n v="1.730321697467488"/>
        <n v="9.3086926762491445E-2"/>
        <n v="1.5359342915811087"/>
        <n v="3.9972621492128679"/>
        <n v="0.2327173169062286"/>
        <n v="2.5078713210130048"/>
        <n v="0.74743326488706363"/>
        <n v="2.7707049965776864"/>
        <n v="0.89527720739219707"/>
        <n v="0.22450376454483231"/>
        <n v="0.24093086926762491"/>
        <n v="0.68720054757015747"/>
        <n v="0.75838466803559201"/>
        <n v="1.3251197809719371"/>
        <n v="2.0479123887748116"/>
        <n v="1.1937029431895962"/>
        <n v="1.054072553045859"/>
        <n v="0.87063655030800824"/>
        <n v="1.2457221081451062"/>
        <n v="0.50376454483230659"/>
        <n v="1.0294318959616702"/>
        <n v="1.9137577002053388"/>
        <n v="1.9219712525667352"/>
        <n v="0.48733744010951402"/>
        <n v="1.6728268309377139"/>
        <n v="0.81040383299110197"/>
        <n v="1.9904175222450375"/>
        <n v="3.0910335386721424"/>
        <n v="2.8446269678302532"/>
        <n v="4.0629705681040384"/>
        <n v="1.3196440793976729"/>
        <n v="0.51197809719370291"/>
        <n v="4.4544832306639286"/>
        <n v="3.6084873374401094"/>
        <n v="0.84873374401095136"/>
        <n v="0.55852156057494862"/>
        <n v="0.91444216290212188"/>
        <n v="3.3730321697467489"/>
        <n v="1.5003422313483916"/>
        <n v="8.761122518822724E-2"/>
        <n v="1.4729637234770705"/>
        <n v="0.16974674880219029"/>
        <n v="2.7597535934291582"/>
        <n v="0.30937713894592744"/>
        <n v="1.2648870636550309"/>
        <n v="1.7111567419575633"/>
        <n v="2.0889801505817931"/>
        <n v="2.7104722792607805"/>
        <n v="1.4017796030116358"/>
        <n v="3.6249144421629023"/>
        <n v="0.50102669404517453"/>
        <n v="1.1362080766598219"/>
        <n v="0.32580424366872007"/>
        <n v="6.2970568104038324E-2"/>
        <n v="1.108829568788501"/>
        <n v="0.1971252566735113"/>
        <n v="0.50650239561943877"/>
        <n v="0.97741273100616022"/>
        <n v="1.7193702943189597"/>
        <n v="2.2778918548939084"/>
        <n v="0.13689253935660506"/>
        <n v="4.2819986310746065"/>
        <n v="0.15879534565366188"/>
        <n v="0.30116358658453113"/>
        <n v="0.79123887748117727"/>
        <n v="3.460643394934976"/>
        <n v="2.2313483915126624"/>
        <n v="0.48186173853524983"/>
        <n v="0.81314168377823404"/>
        <n v="4.344969199178645"/>
        <n v="1.9192334017796031"/>
        <n v="1.8480492813141685"/>
        <n v="3.0937713894592744"/>
        <n v="3.1348391512662559"/>
        <n v="1.9849418206707734"/>
        <n v="0.58042436687200549"/>
        <n v="0.96646132785763172"/>
        <n v="1.1143052703627652"/>
        <n v="2.0150581793292264"/>
        <n v="3.4387405886379194"/>
        <n v="3.7946611909650922"/>
        <n v="1.7084188911704312"/>
        <n v="0.47364818617385351"/>
        <n v="1.7467488021902806"/>
        <n v="2.190280629705681E-2"/>
        <n v="1.8590006844626967"/>
        <n v="0.21902806297056809"/>
        <n v="0.55030800821355241"/>
        <n v="3.0855578370978782"/>
        <n v="2.1273100616016429"/>
        <n v="0.17248459958932238"/>
        <n v="4.4654346338124569"/>
        <n v="0.20533880903490759"/>
        <n v="0.34770704996577684"/>
        <n v="2.1382614647501712"/>
        <n v="4.1095140314852845"/>
        <n v="1.516769336071184"/>
        <n v="2.0725530458590007"/>
        <n v="0.73374401095140318"/>
        <n v="3.7234770704996576"/>
        <n v="3.7125256673511293"/>
        <n v="0.4134154688569473"/>
        <n v="2.9267624914442161"/>
        <n v="2.1656399726214923"/>
        <n v="1.9931553730321698"/>
        <n v="1.3360711841204653"/>
        <n v="2.0670773442847366"/>
        <n v="0.9691991786447639"/>
        <n v="0.67898699520876116"/>
        <n v="1.0376454483230664"/>
        <n v="1.5277207392197125"/>
        <n v="0.72005475701574262"/>
        <n v="4.4462696783025324"/>
        <n v="0.75290896646132788"/>
        <n v="1.3388090349075976"/>
        <n v="2.1519507186858315"/>
        <n v="1.1471594798083504"/>
        <n v="0.53388090349075978"/>
        <n v="2.1601642710472277"/>
        <n v="0.3805612594113621"/>
        <n v="1.5550992470910336"/>
        <n v="3.2197125256673513"/>
        <n v="2.4558521560574951"/>
        <n v="2.0287474332648872"/>
        <n v="1.0075290896646132"/>
        <n v="0.99931553730321698"/>
        <n v="1.0047912388774811"/>
        <n v="0.17522245037645448"/>
        <n v="0.52566735112936347"/>
        <n v="2.4668035592060233"/>
        <n v="3.7043121149897331"/>
        <n v="0.13141683778234087"/>
        <n v="3.698836413415469"/>
        <n v="3.0472279260780288"/>
        <n v="3.5619438740588638"/>
        <n v="0.96098562628336759"/>
        <n v="0.22176591375770022"/>
        <n v="4.8268309377138943"/>
        <n v="2.2696783025325118"/>
        <n v="2.0041067761806981"/>
        <n v="4.046543463381246"/>
        <n v="1.8617385352498288"/>
        <n v="0.33401779603011633"/>
        <n v="3.2443531827515399"/>
        <n v="4.7720739219712529"/>
        <n v="2.6255989048596851"/>
        <n v="3.9041752224503763"/>
        <n v="0.49828884325804246"/>
        <n v="0.38329911019849416"/>
        <n v="2.6392881587953458"/>
        <n v="1.7221081451060918"/>
        <n v="1.1909650924024642"/>
        <n v="1.2429842573579739"/>
        <n v="2.0369609856262834"/>
        <n v="1.1225188227241616"/>
        <n v="1.9356605065023955"/>
        <n v="1.3415468856947297"/>
        <n v="0.92813141683778233"/>
        <n v="2.4257357973990419"/>
        <n v="2.9733059548254621"/>
        <n v="0.32854209445585214"/>
        <n v="0.4271047227926078"/>
        <n v="1.0513347022587269"/>
        <n v="2.6885694729637235"/>
        <n v="0.45174537987679669"/>
        <n v="0.59137577002053388"/>
        <n v="1.514031485284052"/>
        <n v="1.9575633127994525"/>
        <n v="3.7700205338809036"/>
        <n v="0.14236824093086928"/>
        <n v="0.65434633812457221"/>
        <n v="0.4791238877481177"/>
        <n v="4.0684462696783026"/>
        <n v="1.5824777549623545"/>
        <n v="1.2511978097193703"/>
        <n v="1.8288843258042438"/>
        <n v="4.1067761806981518E-2"/>
        <n v="1.5961670088980151"/>
        <n v="4.6379192334017798"/>
        <n v="0.81587953456536622"/>
        <n v="2.3326488706365502"/>
        <n v="3.4414784394250515"/>
        <n v="1.2019164955509924"/>
        <n v="0.1834360027378508"/>
        <n v="2.431211498973306"/>
        <n v="3.6440793976728267"/>
        <n v="1.5058179329226558"/>
        <n v="1.6043805612594113"/>
        <n v="1.6125941136208077"/>
        <n v="0.79671457905544152"/>
        <n v="0.51471594798083509"/>
        <n v="0.57768651608487342"/>
        <n v="4.4955509924709105"/>
        <n v="1.7577002053388091"/>
        <n v="5.4757015742642023E-2"/>
        <n v="2.3737166324435317"/>
        <n v="9.5824777549623541E-2"/>
        <n v="1.4182067077344285"/>
        <n v="0.93634496919917864"/>
        <n v="3.6632443531827517"/>
        <n v="0.61054072553045857"/>
        <n v="1.0759753593429158"/>
        <n v="3.8357289527720737"/>
        <n v="2.8008213552361396"/>
        <n v="0.98288843258042435"/>
        <n v="1.4866529774127311"/>
        <n v="4.7419575633127993"/>
        <n v="0.4462696783025325"/>
        <n v="1.0431211498973305"/>
        <n v="1.7029431895961671"/>
        <n v="0.84325804243668723"/>
        <n v="0.8459958932238193"/>
        <n v="2.5927446954140998"/>
        <n v="2.2915811088295688"/>
        <n v="4.5886379192334017"/>
        <n v="2.3189596167008899"/>
        <n v="1.0814510609171799"/>
        <n v="1.5468856947296372"/>
        <n v="2.6009582477754964"/>
        <n v="1.2238193018480492"/>
        <n v="0.892539356605065"/>
        <n v="0.76933607118412051"/>
        <n v="1.0102669404517455"/>
        <n v="3.7371663244353184"/>
        <n v="3.2005475701574264"/>
        <n v="3.1101984941820673"/>
        <n v="1.1197809719370295"/>
        <n v="3.5592060232717317"/>
        <n v="2.7049965776865159"/>
        <n v="0.49281314168377821"/>
        <n v="1.0787132101300478"/>
        <n v="2.5434633812457221"/>
        <n v="1.0184804928131417"/>
        <n v="1.7412731006160165"/>
        <n v="1.6262833675564681"/>
        <n v="4.2737850787132103"/>
        <n v="1.7987679671457906"/>
        <n v="2.3381245722108144"/>
        <n v="1.5770020533880904"/>
        <n v="0.70636550308008217"/>
        <n v="1.1800136892539357"/>
        <n v="2.7789185489390826"/>
        <n v="1.160848733744011"/>
        <n v="3.1074606433949348"/>
        <n v="3.5208761122518824"/>
        <n v="1.1389459274469542"/>
        <n v="0.20260095824777549"/>
        <n v="0.29295003422313481"/>
        <n v="0.91718001368925395"/>
        <n v="2.97056810403833"/>
        <n v="0.25735797399041754"/>
        <n v="1.2046543463381245"/>
        <n v="2.0917180013689256"/>
        <n v="2.4038329911019849"/>
        <n v="1.0978781656399725"/>
        <n v="0.10130047912388775"/>
        <n v="4.3942505133470222"/>
        <n v="3.8001368925393568"/>
        <n v="0.3613963039014374"/>
        <n v="3.2498288843258041"/>
        <n v="2.0177960301163584"/>
        <n v="3.1512662559890487"/>
        <n v="1.0841889117043122"/>
        <n v="1.7932922655715264"/>
        <n v="0.7118412046543463"/>
        <n v="2.1054072553045859"/>
        <n v="2.6858316221765914"/>
        <n v="2.1409993155373033"/>
        <n v="2.647501711156742"/>
        <n v="0.16153319644079397"/>
        <n v="0.8076659822039699"/>
        <n v="3.9288158795345653"/>
        <n v="3.1156741957563314"/>
        <n v="1.9110198494182067"/>
        <n v="1.4757015742642026"/>
        <n v="0.54757015742642023"/>
        <n v="3.3045859000684463"/>
        <n v="1.4401095140314852"/>
        <n v="2.2231348391512662"/>
        <n v="1.6153319644079398"/>
        <n v="2.4394250513347022"/>
        <n v="3.0581793292265571"/>
        <n v="2.409308692676249"/>
        <n v="1.6454483230663928"/>
        <n v="3.7973990417522243"/>
        <n v="2.1437371663244353"/>
        <n v="0.88706365503080087"/>
        <n v="2.6748802190280632"/>
        <n v="3.1704312114989732"/>
        <n v="1.8945927446954141"/>
        <n v="3.0718685831622174"/>
        <n v="2.817248459958932"/>
        <n v="2.3928815879534566"/>
        <n v="8.4873374401095145E-2"/>
        <n v="0.65160848733744015"/>
        <n v="2.8856947296372346"/>
        <n v="0.12594113620807665"/>
        <n v="0.64887063655030797"/>
        <n v="2.4531143052703626"/>
        <n v="0.35865845311430528"/>
        <n v="4.4791238877481181"/>
        <n v="1.2128678986995209"/>
        <n v="2.5653661875427791"/>
        <n v="1.5797399041752225"/>
        <n v="1.700205338809035"/>
        <n v="0.11225188227241616"/>
        <n v="0.19438740588637921"/>
        <n v="1.9739904175222451"/>
        <n v="0.7419575633127995"/>
        <n v="1.4099931553730323"/>
        <n v="0.22724161533196441"/>
        <n v="1.7905544147843941"/>
        <n v="2.0068446269678302"/>
        <n v="0.30663928815879532"/>
        <n v="2.8062970568104038"/>
        <n v="1.4428473648186173"/>
        <n v="0.59685147159479812"/>
        <n v="2.3080082135523612"/>
        <n v="2.3600273785078714"/>
        <n v="2.8473648186173852"/>
        <n v="3.055441478439425"/>
        <n v="1.1991786447638604"/>
        <n v="0.11772758384668036"/>
        <n v="7.1184120465434639E-2"/>
        <n v="2.0506502395619437"/>
        <n v="3.7453798767967146"/>
        <n v="1.5605749486652978"/>
        <n v="1.3278576317590691"/>
        <n v="1.6947296372347707"/>
        <n v="1.2566735112936345"/>
        <n v="3.5783709787816562"/>
        <n v="2.324435318275154"/>
        <n v="2.8637919233401781"/>
        <n v="0.46817248459958932"/>
        <n v="1.2375085557837098"/>
        <n v="0.94729637234770703"/>
        <n v="2.5872689938398357"/>
        <n v="0.28747433264887062"/>
        <n v="2.537987679671458"/>
        <n v="3.6878850102669403"/>
        <n v="2.4969199178644765"/>
        <n v="4.1752224503764541"/>
        <n v="2.9952087611225187"/>
        <n v="2.1683778234086244"/>
        <n v="3.6851471594798082"/>
        <n v="4.2080766598220398"/>
        <n v="1.7330595482546201"/>
        <n v="2.6995208761122518"/>
        <n v="1.6016427104722792"/>
        <n v="2.5352498288843259"/>
        <n v="3.030800821355236"/>
        <n v="0.94455852156057496"/>
        <n v="0.58590006844626963"/>
        <n v="0.41889117043121149"/>
        <n v="1.9520876112251881"/>
        <n v="2.193018480492813"/>
        <n v="3.6167008898015056"/>
        <n v="3.2087611225188226"/>
        <n v="1.5085557837097878"/>
        <n v="3.4962354551676933"/>
        <n v="3.5427789185489389"/>
        <n v="3.3867214236824092"/>
        <n v="2.086242299794661"/>
        <n v="1.3908281998631074"/>
        <n v="0.84052019164955505"/>
        <n v="1.8781656399726214"/>
        <n v="1.5715263518138261"/>
        <n v="0.42162902121834361"/>
        <n v="2.8309377138945928"/>
        <n v="0.47638603696098564"/>
        <n v="2.4284736481861739"/>
        <n v="2.4750171115674195"/>
        <n v="3.9863107460643397"/>
        <n v="3.2334017796030117"/>
        <n v="4.5420944558521557"/>
        <n v="1.431895961670089"/>
        <n v="2.7378507871321013E-3"/>
        <n v="0.83230663928815884"/>
        <n v="1.9247091033538672"/>
        <n v="1.4373716632443532"/>
        <n v="1.3990417522245038"/>
        <n v="1.8891170431211499"/>
        <n v="2.729637234770705"/>
        <n v="1.0951403148528405"/>
        <n v="2.0424366872005475"/>
        <n v="0.5420944558521561"/>
        <n v="3.2279260780287475"/>
        <n v="3.5728952772073921"/>
        <n v="0.40793976728268311"/>
        <n v="4.947296372347707"/>
        <n v="1.7494866529774127"/>
        <n v="1.3826146475017111"/>
        <n v="2.4339493497604381"/>
        <n v="1.3552361396303902"/>
        <n v="3.4031485284052021"/>
        <n v="1.106091718001369"/>
        <n v="1.83709787816564"/>
        <n v="1.9055441478439425"/>
        <n v="1.6399726214921286"/>
        <n v="0.55578370978781655"/>
        <n v="0.75017111567419581"/>
        <n v="3.2525667351129361"/>
        <n v="3.4168377823408624"/>
        <n v="0.46269678302532513"/>
        <n v="2.6338124572210813"/>
        <n v="2.1574264202600957"/>
        <n v="2.4613278576317592"/>
        <n v="2.4695414099931554"/>
        <n v="0.14510609171800137"/>
        <n v="1.1279945242984257"/>
        <n v="0.87337440109514031"/>
        <n v="1.2731006160164271"/>
        <n v="1.3442847364818618"/>
        <n v="1.1526351813826146"/>
        <n v="0.99383983572895274"/>
        <n v="1.675564681724846"/>
        <n v="0.65708418891170428"/>
        <n v="1.8453114305270362"/>
        <n v="0.9883641341546886"/>
        <n v="1.5633127994524298"/>
        <n v="1.7357973990417521"/>
        <n v="3.5482546201232035"/>
        <n v="1.6509240246406571"/>
      </sharedItems>
    </cacheField>
    <cacheField name="Title" numFmtId="49">
      <sharedItems/>
    </cacheField>
    <cacheField name="Supervisor" numFmtId="49">
      <sharedItems/>
    </cacheField>
    <cacheField name="ADEmail" numFmtId="0">
      <sharedItems/>
    </cacheField>
    <cacheField name="BusinessUnit" numFmtId="49">
      <sharedItems count="10">
        <s v="WBL"/>
        <s v="CCDR"/>
        <s v="BPC"/>
        <s v="MSC"/>
        <s v="EW"/>
        <s v="PYZ"/>
        <s v="NEL"/>
        <s v="SVG"/>
        <s v="TNS"/>
        <s v="PL"/>
      </sharedItems>
    </cacheField>
    <cacheField name="EmployeeStatus" numFmtId="49">
      <sharedItems count="5">
        <s v="Active"/>
        <s v="Future Start"/>
        <s v="Voluntarily Terminated"/>
        <s v="Leave of Absence"/>
        <s v="Terminated for Cause"/>
      </sharedItems>
    </cacheField>
    <cacheField name="EmployeeType" numFmtId="49">
      <sharedItems count="3">
        <s v="Full-Time"/>
        <s v="Contract"/>
        <s v="Part-Time"/>
      </sharedItems>
    </cacheField>
    <cacheField name="PayZone" numFmtId="49">
      <sharedItems count="3">
        <s v="Zone B"/>
        <s v="Zone C"/>
        <s v="Zone A"/>
      </sharedItems>
    </cacheField>
    <cacheField name="EmployeeClassificationType" numFmtId="49">
      <sharedItems/>
    </cacheField>
    <cacheField name="TerminationType" numFmtId="49">
      <sharedItems count="4">
        <s v="Involuntary"/>
        <s v="Resignation"/>
        <s v="Retirement"/>
        <s v="Voluntary"/>
      </sharedItems>
    </cacheField>
    <cacheField name="DepartmentType" numFmtId="49">
      <sharedItems count="6">
        <s v="Sales"/>
        <s v="IT/IS"/>
        <s v="Production       "/>
        <s v="Executive Office"/>
        <s v="Software Engineering"/>
        <s v="Admin Offices"/>
      </sharedItems>
    </cacheField>
    <cacheField name="Division" numFmtId="49">
      <sharedItems/>
    </cacheField>
    <cacheField name="DOB" numFmtId="164">
      <sharedItems containsDate="1" containsMixedTypes="1" minDate="1941-03-09T00:00:00" maxDate="2001-11-05T00:00:00"/>
    </cacheField>
    <cacheField name="State" numFmtId="49">
      <sharedItems count="24">
        <s v="CA"/>
        <s v="OR"/>
        <s v="TX"/>
        <s v="GA"/>
        <s v="CO"/>
        <s v="KY"/>
        <s v="MA"/>
        <s v="IN"/>
        <s v="ND"/>
        <s v="CT"/>
        <s v="PA"/>
        <s v="RI"/>
        <s v="VA"/>
        <s v="UT"/>
        <s v="ID"/>
        <s v="MT"/>
        <s v="WA"/>
        <s v="NH"/>
        <s v="AZ"/>
        <s v="TN"/>
        <s v="AL"/>
        <s v="NY"/>
        <s v="NC"/>
        <s v="ME"/>
      </sharedItems>
    </cacheField>
    <cacheField name="JobFunctionDescription" numFmtId="49">
      <sharedItems/>
    </cacheField>
    <cacheField name="GenderCode" numFmtId="49">
      <sharedItems count="2">
        <s v="Female"/>
        <s v="Male"/>
      </sharedItems>
    </cacheField>
    <cacheField name="LocationCode" numFmtId="1">
      <sharedItems containsSemiMixedTypes="0" containsString="0" containsNumber="1" containsInteger="1" minValue="1013" maxValue="98052"/>
    </cacheField>
    <cacheField name="Performance Score" numFmtId="49">
      <sharedItems count="4">
        <s v="Exceeds"/>
        <s v="Fully Meets"/>
        <s v="Needs Improvement"/>
        <s v="PIP"/>
      </sharedItems>
    </cacheField>
    <cacheField name="Current Employee Rating" numFmtId="1">
      <sharedItems containsSemiMixedTypes="0" containsString="0" containsNumber="1" containsInteger="1" minValue="1" maxValue="5"/>
    </cacheField>
    <cacheField name="Employee ID" numFmtId="1">
      <sharedItems containsSemiMixedTypes="0" containsString="0" containsNumber="1" containsInteger="1" minValue="1002" maxValue="4000"/>
    </cacheField>
    <cacheField name="Survey Date" numFmtId="164">
      <sharedItems containsDate="1" containsMixedTypes="1" minDate="2022-01-09T00:00:00" maxDate="2023-12-08T00:00:00"/>
    </cacheField>
    <cacheField name="Engagement Score" numFmtId="1">
      <sharedItems containsSemiMixedTypes="0" containsString="0" containsNumber="1" containsInteger="1" minValue="1" maxValue="5"/>
    </cacheField>
    <cacheField name="Satisfaction Score" numFmtId="1">
      <sharedItems containsSemiMixedTypes="0" containsString="0" containsNumber="1" containsInteger="1" minValue="1" maxValue="5"/>
    </cacheField>
    <cacheField name="Training Date" numFmtId="164">
      <sharedItems containsSemiMixedTypes="0" containsNonDate="0" containsDate="1" containsString="0" minDate="2022-08-05T00:00:00" maxDate="2023-08-06T00:00:00"/>
    </cacheField>
    <cacheField name="Training Program Name" numFmtId="49">
      <sharedItems count="5">
        <s v="Customer Service"/>
        <s v="Leadership Development"/>
        <s v="Technical Skills"/>
        <s v="Communication Skills"/>
        <s v="Project Management"/>
      </sharedItems>
    </cacheField>
    <cacheField name="Training Type" numFmtId="49">
      <sharedItems count="2">
        <s v="External"/>
        <s v="Internal"/>
      </sharedItems>
    </cacheField>
    <cacheField name="Training Outcome" numFmtId="49">
      <sharedItems count="4">
        <s v="Passed"/>
        <s v="Failed"/>
        <s v="Incomplete"/>
        <s v="Completed"/>
      </sharedItems>
    </cacheField>
    <cacheField name="Location" numFmtId="49">
      <sharedItems/>
    </cacheField>
    <cacheField name="Trainer" numFmtId="49">
      <sharedItems/>
    </cacheField>
    <cacheField name="Training Duration(Days)" numFmtId="1">
      <sharedItems containsSemiMixedTypes="0" containsString="0" containsNumber="1" containsInteger="1" minValue="1" maxValue="5"/>
    </cacheField>
    <cacheField name="Training Cost" numFmtId="165">
      <sharedItems containsSemiMixedTypes="0" containsString="0" containsNumber="1" minValue="100.17" maxValue="999.96"/>
    </cacheField>
    <cacheField name="Months (ExitDate)" numFmtId="0" databaseField="0">
      <fieldGroup base="4">
        <rangePr groupBy="months" startDate="2018-11-19T00:00:00" endDate="2023-08-07T00:00:00"/>
        <groupItems count="14">
          <s v="&lt;11/19/2018"/>
          <s v="Jan"/>
          <s v="Feb"/>
          <s v="Mar"/>
          <s v="Apr"/>
          <s v="May"/>
          <s v="Jun"/>
          <s v="Jul"/>
          <s v="Aug"/>
          <s v="Sep"/>
          <s v="Oct"/>
          <s v="Nov"/>
          <s v="Dec"/>
          <s v="&gt;8/7/2023"/>
        </groupItems>
      </fieldGroup>
    </cacheField>
    <cacheField name="Quarters (ExitDate)" numFmtId="0" databaseField="0">
      <fieldGroup base="4">
        <rangePr groupBy="quarters" startDate="2018-11-19T00:00:00" endDate="2023-08-07T00:00:00"/>
        <groupItems count="6">
          <s v="&lt;11/19/2018"/>
          <s v="Qtr1"/>
          <s v="Qtr2"/>
          <s v="Qtr3"/>
          <s v="Qtr4"/>
          <s v="&gt;8/7/2023"/>
        </groupItems>
      </fieldGroup>
    </cacheField>
    <cacheField name="Years (ExitDate)" numFmtId="0" databaseField="0">
      <fieldGroup base="4">
        <rangePr groupBy="years" startDate="2018-11-19T00:00:00" endDate="2023-08-07T00:00:00"/>
        <groupItems count="8">
          <s v="&lt;11/19/2018"/>
          <s v="2018"/>
          <s v="2019"/>
          <s v="2020"/>
          <s v="2021"/>
          <s v="2022"/>
          <s v="2023"/>
          <s v="&gt;8/7/2023"/>
        </groupItems>
      </fieldGroup>
    </cacheField>
  </cacheFields>
  <extLst>
    <ext xmlns:x14="http://schemas.microsoft.com/office/spreadsheetml/2009/9/main" uri="{725AE2AE-9491-48be-B2B4-4EB974FC3084}">
      <x14:pivotCacheDefinition pivotCacheId="2140107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6">
  <r>
    <n v="6"/>
    <s v="Latia"/>
    <s v="Costa"/>
    <d v="2022-04-06T00:00:00"/>
    <x v="0"/>
    <n v="453"/>
    <x v="0"/>
    <s v="Area Sales Manager"/>
    <s v="Jacob Braun"/>
    <s v="latia.costa@bilearner.com"/>
    <x v="0"/>
    <x v="0"/>
    <x v="0"/>
    <x v="0"/>
    <s v="Temporary"/>
    <x v="0"/>
    <x v="0"/>
    <s v="General - Eng"/>
    <d v="1942-01-07T00:00:00"/>
    <x v="0"/>
    <s v="Technician"/>
    <x v="0"/>
    <n v="90007"/>
    <x v="0"/>
    <n v="4"/>
    <n v="3433"/>
    <s v="25-03-2023"/>
    <n v="1"/>
    <n v="5"/>
    <d v="2022-08-06T00:00:00"/>
    <x v="0"/>
    <x v="0"/>
    <x v="0"/>
    <s v="Lancehaven"/>
    <s v="David Stewart"/>
    <n v="5"/>
    <n v="295.08"/>
  </r>
  <r>
    <n v="7"/>
    <s v="Sharlene"/>
    <s v="Terry"/>
    <d v="2020-11-06T00:00:00"/>
    <x v="1"/>
    <n v="814"/>
    <x v="1"/>
    <s v="Area Sales Manager"/>
    <s v="Tracy Marquez"/>
    <s v="sharlene.terry@bilearner.com"/>
    <x v="1"/>
    <x v="0"/>
    <x v="1"/>
    <x v="1"/>
    <s v="Full-Time"/>
    <x v="0"/>
    <x v="0"/>
    <s v="Engineers"/>
    <d v="1957-07-03T00:00:00"/>
    <x v="1"/>
    <s v="Engineer"/>
    <x v="0"/>
    <n v="97756"/>
    <x v="1"/>
    <n v="2"/>
    <n v="3434"/>
    <s v="21-04-2023"/>
    <n v="1"/>
    <n v="4"/>
    <d v="2022-10-07T00:00:00"/>
    <x v="1"/>
    <x v="1"/>
    <x v="0"/>
    <s v="Jeremyshire"/>
    <s v="Stephanie Garza"/>
    <n v="3"/>
    <n v="790.15"/>
  </r>
  <r>
    <n v="9"/>
    <s v="Joseph"/>
    <s v="Martins"/>
    <d v="2022-01-21T00:00:00"/>
    <x v="2"/>
    <n v="524"/>
    <x v="2"/>
    <s v="Area Sales Manager"/>
    <s v="George Jenkins"/>
    <s v="joseph.martins@bilearner.com"/>
    <x v="2"/>
    <x v="0"/>
    <x v="2"/>
    <x v="0"/>
    <s v="Temporary"/>
    <x v="1"/>
    <x v="0"/>
    <s v="Engineers"/>
    <d v="1949-11-11T00:00:00"/>
    <x v="2"/>
    <s v="Engineer"/>
    <x v="1"/>
    <n v="78207"/>
    <x v="1"/>
    <n v="5"/>
    <n v="3436"/>
    <s v="30-07-2023"/>
    <n v="5"/>
    <n v="5"/>
    <d v="2023-04-09T00:00:00"/>
    <x v="1"/>
    <x v="1"/>
    <x v="1"/>
    <s v="Nicolebury"/>
    <s v="Megan Wilson"/>
    <n v="5"/>
    <n v="192.61"/>
  </r>
  <r>
    <n v="11"/>
    <s v="Dheepa"/>
    <s v="Nguyen"/>
    <d v="2018-08-10T00:00:00"/>
    <x v="3"/>
    <n v="451"/>
    <x v="3"/>
    <s v="Area Sales Manager"/>
    <s v="Brian Miller"/>
    <s v="dheepa.nguyen@bilearner.com"/>
    <x v="3"/>
    <x v="0"/>
    <x v="0"/>
    <x v="1"/>
    <s v="Temporary"/>
    <x v="2"/>
    <x v="0"/>
    <s v="General - Con"/>
    <d v="1948-06-04T00:00:00"/>
    <x v="3"/>
    <s v="Technician"/>
    <x v="0"/>
    <n v="30428"/>
    <x v="1"/>
    <n v="3"/>
    <n v="3438"/>
    <s v="28-10-2022"/>
    <n v="4"/>
    <n v="2"/>
    <d v="2022-10-05T00:00:00"/>
    <x v="2"/>
    <x v="1"/>
    <x v="1"/>
    <s v="Nunezmouth"/>
    <s v="Sharon Flores DDS"/>
    <n v="2"/>
    <n v="208.17"/>
  </r>
  <r>
    <n v="12"/>
    <s v="Bartholemew"/>
    <s v="Khemmich"/>
    <d v="2022-05-25T00:00:00"/>
    <x v="4"/>
    <n v="186"/>
    <x v="4"/>
    <s v="Area Sales Manager"/>
    <s v="Charles Parks"/>
    <s v="bartholemew.khemmich@bilearner.com"/>
    <x v="4"/>
    <x v="0"/>
    <x v="0"/>
    <x v="2"/>
    <s v="Temporary"/>
    <x v="0"/>
    <x v="0"/>
    <s v="Splicing"/>
    <s v="24-11-1981"/>
    <x v="4"/>
    <s v="Splicer"/>
    <x v="1"/>
    <n v="80820"/>
    <x v="1"/>
    <n v="3"/>
    <n v="3439"/>
    <s v="30-10-2022"/>
    <n v="1"/>
    <n v="2"/>
    <d v="2023-03-09T00:00:00"/>
    <x v="2"/>
    <x v="0"/>
    <x v="2"/>
    <s v="Port Margaretview"/>
    <s v="Kimberly Garcia"/>
    <n v="1"/>
    <n v="421.07"/>
  </r>
  <r>
    <n v="13"/>
    <s v="Xana"/>
    <s v="Potts"/>
    <d v="2019-12-05T00:00:00"/>
    <x v="5"/>
    <n v="1170"/>
    <x v="5"/>
    <s v="Area Sales Manager"/>
    <s v="Gregory Walker"/>
    <s v="xana.potts@bilearner.com"/>
    <x v="1"/>
    <x v="0"/>
    <x v="1"/>
    <x v="2"/>
    <s v="Full-Time"/>
    <x v="1"/>
    <x v="0"/>
    <s v="Finance &amp; Accounting"/>
    <d v="1951-06-11T00:00:00"/>
    <x v="5"/>
    <s v="Controller"/>
    <x v="0"/>
    <n v="40220"/>
    <x v="1"/>
    <n v="3"/>
    <n v="3440"/>
    <s v="24-09-2022"/>
    <n v="1"/>
    <n v="4"/>
    <d v="2023-05-29T00:00:00"/>
    <x v="3"/>
    <x v="0"/>
    <x v="1"/>
    <s v="Nancyview"/>
    <s v="Christopher Underwood"/>
    <n v="1"/>
    <n v="649.03"/>
  </r>
  <r>
    <n v="15"/>
    <s v="Kaylah"/>
    <s v="Moon"/>
    <d v="2019-07-09T00:00:00"/>
    <x v="6"/>
    <n v="1073"/>
    <x v="6"/>
    <s v="Area Sales Manager"/>
    <s v="Ashley Scott"/>
    <s v="kaylah.moon@bilearner.com"/>
    <x v="5"/>
    <x v="0"/>
    <x v="0"/>
    <x v="2"/>
    <s v="Full-Time"/>
    <x v="2"/>
    <x v="1"/>
    <s v="Field Operations"/>
    <s v="24-11-1952"/>
    <x v="6"/>
    <s v="Laborer"/>
    <x v="1"/>
    <n v="2810"/>
    <x v="0"/>
    <n v="2"/>
    <n v="3442"/>
    <s v="31-10-2022"/>
    <n v="2"/>
    <n v="5"/>
    <d v="2023-03-06T00:00:00"/>
    <x v="4"/>
    <x v="0"/>
    <x v="1"/>
    <s v="Port Davidshire"/>
    <s v="Victoria Berry"/>
    <n v="4"/>
    <n v="286.87"/>
  </r>
  <r>
    <n v="16"/>
    <s v="Kristen"/>
    <s v="Tate"/>
    <d v="2021-04-05T00:00:00"/>
    <x v="7"/>
    <n v="767"/>
    <x v="7"/>
    <s v="Area Sales Manager"/>
    <s v="Lauren Jones"/>
    <s v="kristen.tate@bilearner.com"/>
    <x v="0"/>
    <x v="0"/>
    <x v="0"/>
    <x v="1"/>
    <s v="Part-Time"/>
    <x v="3"/>
    <x v="1"/>
    <s v="Project Management - Con"/>
    <d v="1994-08-04T00:00:00"/>
    <x v="5"/>
    <s v="Coordinator"/>
    <x v="1"/>
    <n v="2621"/>
    <x v="1"/>
    <n v="3"/>
    <n v="3443"/>
    <s v="29-04-2023"/>
    <n v="2"/>
    <n v="2"/>
    <d v="2023-02-18T00:00:00"/>
    <x v="2"/>
    <x v="0"/>
    <x v="1"/>
    <s v="East Katie"/>
    <s v="Gary Thornton"/>
    <n v="3"/>
    <n v="402.13"/>
  </r>
  <r>
    <n v="17"/>
    <s v="Bobby"/>
    <s v="Rodgers"/>
    <d v="2021-11-28T00:00:00"/>
    <x v="8"/>
    <n v="68"/>
    <x v="8"/>
    <s v="Area Sales Manager"/>
    <s v="Matthew Jackson"/>
    <s v="bobby.rodgers@bilearner.com"/>
    <x v="6"/>
    <x v="0"/>
    <x v="1"/>
    <x v="2"/>
    <s v="Part-Time"/>
    <x v="3"/>
    <x v="0"/>
    <s v="Engineers"/>
    <s v="15-11-1983"/>
    <x v="5"/>
    <s v="Director"/>
    <x v="1"/>
    <n v="44553"/>
    <x v="1"/>
    <n v="3"/>
    <n v="3444"/>
    <s v="14-12-2022"/>
    <n v="1"/>
    <n v="2"/>
    <d v="2022-11-02T00:00:00"/>
    <x v="2"/>
    <x v="0"/>
    <x v="1"/>
    <s v="Jacobburgh"/>
    <s v="William Willis"/>
    <n v="2"/>
    <n v="388.84"/>
  </r>
  <r>
    <n v="20"/>
    <s v="Mariela"/>
    <s v="Schultz"/>
    <d v="2020-05-26T00:00:00"/>
    <x v="9"/>
    <n v="1118"/>
    <x v="9"/>
    <s v="Area Sales Manager"/>
    <s v="Michelle Evans MD"/>
    <s v="mariela.schultz@bilearner.com"/>
    <x v="1"/>
    <x v="1"/>
    <x v="2"/>
    <x v="1"/>
    <s v="Part-Time"/>
    <x v="0"/>
    <x v="0"/>
    <s v="General - Con"/>
    <s v="17-02-1964"/>
    <x v="2"/>
    <s v="Technician"/>
    <x v="0"/>
    <n v="43481"/>
    <x v="1"/>
    <n v="3"/>
    <n v="3447"/>
    <d v="2023-08-05T00:00:00"/>
    <n v="5"/>
    <n v="1"/>
    <d v="2023-04-02T00:00:00"/>
    <x v="0"/>
    <x v="1"/>
    <x v="2"/>
    <s v="Kristenton"/>
    <s v="Kimberly Doyle"/>
    <n v="3"/>
    <n v="353.21"/>
  </r>
  <r>
    <n v="21"/>
    <s v="Angela"/>
    <s v="Molina"/>
    <d v="2019-10-01T00:00:00"/>
    <x v="10"/>
    <n v="402"/>
    <x v="10"/>
    <s v="Area Sales Manager"/>
    <s v="Patricia Cook"/>
    <s v="angela.molina@bilearner.com"/>
    <x v="7"/>
    <x v="1"/>
    <x v="0"/>
    <x v="2"/>
    <s v="Temporary"/>
    <x v="2"/>
    <x v="0"/>
    <s v="Engineers"/>
    <d v="1958-12-05T00:00:00"/>
    <x v="2"/>
    <s v="Specialist"/>
    <x v="1"/>
    <n v="50705"/>
    <x v="1"/>
    <n v="3"/>
    <n v="3448"/>
    <s v="28-03-2023"/>
    <n v="5"/>
    <n v="1"/>
    <d v="2023-05-16T00:00:00"/>
    <x v="3"/>
    <x v="1"/>
    <x v="3"/>
    <s v="West Jamesview"/>
    <s v="Lindsay Williams"/>
    <n v="4"/>
    <n v="911.05"/>
  </r>
  <r>
    <n v="22"/>
    <s v="Gerald"/>
    <s v="Preston"/>
    <d v="2023-05-10T00:00:00"/>
    <x v="11"/>
    <n v="17"/>
    <x v="11"/>
    <s v="Area Sales Manager"/>
    <s v="Ashley Reeves"/>
    <s v="gerald.preston@bilearner.com"/>
    <x v="4"/>
    <x v="1"/>
    <x v="1"/>
    <x v="0"/>
    <s v="Temporary"/>
    <x v="0"/>
    <x v="0"/>
    <s v="General - Eng"/>
    <s v="18-09-1992"/>
    <x v="4"/>
    <s v="Technician"/>
    <x v="1"/>
    <n v="5168"/>
    <x v="1"/>
    <n v="5"/>
    <n v="3449"/>
    <s v="30-06-2023"/>
    <n v="3"/>
    <n v="2"/>
    <d v="2022-10-02T00:00:00"/>
    <x v="3"/>
    <x v="0"/>
    <x v="3"/>
    <s v="Josebury"/>
    <s v="Joseph Faulkner"/>
    <n v="3"/>
    <n v="242.21"/>
  </r>
  <r>
    <n v="23"/>
    <s v="Reilly"/>
    <s v="Moyer"/>
    <d v="2020-09-01T00:00:00"/>
    <x v="12"/>
    <n v="824"/>
    <x v="12"/>
    <s v="Area Sales Manager"/>
    <s v="Stanley Harvey"/>
    <s v="reilly.moyer@bilearner.com"/>
    <x v="3"/>
    <x v="0"/>
    <x v="1"/>
    <x v="1"/>
    <s v="Temporary"/>
    <x v="1"/>
    <x v="0"/>
    <s v="Field Operations"/>
    <d v="1994-11-08T00:00:00"/>
    <x v="4"/>
    <s v="Operator"/>
    <x v="1"/>
    <n v="11765"/>
    <x v="0"/>
    <n v="2"/>
    <n v="3450"/>
    <s v="18-01-2023"/>
    <n v="4"/>
    <n v="3"/>
    <d v="2023-01-12T00:00:00"/>
    <x v="2"/>
    <x v="1"/>
    <x v="3"/>
    <s v="South Benjaminfurt"/>
    <s v="Laura Davis"/>
    <n v="4"/>
    <n v="186.07"/>
  </r>
  <r>
    <n v="24"/>
    <s v="Carlee"/>
    <s v="French"/>
    <d v="2021-02-18T00:00:00"/>
    <x v="13"/>
    <n v="631"/>
    <x v="13"/>
    <s v="Area Sales Manager"/>
    <s v="Michael Bradshaw"/>
    <s v="carlee.french@bilearner.com"/>
    <x v="8"/>
    <x v="0"/>
    <x v="1"/>
    <x v="1"/>
    <s v="Full-Time"/>
    <x v="3"/>
    <x v="0"/>
    <s v="General - Con"/>
    <s v="15-01-1968"/>
    <x v="4"/>
    <s v="Technician"/>
    <x v="1"/>
    <n v="71071"/>
    <x v="0"/>
    <n v="3"/>
    <n v="3451"/>
    <s v="29-04-2023"/>
    <n v="5"/>
    <n v="1"/>
    <d v="2023-03-22T00:00:00"/>
    <x v="2"/>
    <x v="0"/>
    <x v="3"/>
    <s v="Duncanview"/>
    <s v="d"/>
    <n v="1"/>
    <n v="921.97"/>
  </r>
  <r>
    <n v="28"/>
    <s v="Charity"/>
    <s v="Miranda"/>
    <d v="2021-06-29T00:00:00"/>
    <x v="14"/>
    <n v="371"/>
    <x v="14"/>
    <s v="Area Sales Manager"/>
    <s v="Daniel Rodriguez"/>
    <s v="charity.miranda@bilearner.com"/>
    <x v="0"/>
    <x v="0"/>
    <x v="0"/>
    <x v="1"/>
    <s v="Temporary"/>
    <x v="1"/>
    <x v="0"/>
    <s v="Project Management - Eng"/>
    <s v="18-01-1999"/>
    <x v="5"/>
    <s v="Manager"/>
    <x v="1"/>
    <n v="3763"/>
    <x v="0"/>
    <n v="4"/>
    <n v="3455"/>
    <d v="2022-12-08T00:00:00"/>
    <n v="2"/>
    <n v="1"/>
    <d v="2023-03-17T00:00:00"/>
    <x v="4"/>
    <x v="0"/>
    <x v="0"/>
    <s v="Wadefurt"/>
    <s v="Timothy Moreno"/>
    <n v="1"/>
    <n v="220.41"/>
  </r>
  <r>
    <n v="31"/>
    <s v="Cory"/>
    <s v="Robinson"/>
    <d v="2022-04-28T00:00:00"/>
    <x v="15"/>
    <n v="391"/>
    <x v="15"/>
    <s v="Area Sales Manager"/>
    <s v="Elizabeth Anderson"/>
    <s v="cory.robinson@bilearner.com"/>
    <x v="2"/>
    <x v="1"/>
    <x v="1"/>
    <x v="2"/>
    <s v="Full-Time"/>
    <x v="3"/>
    <x v="0"/>
    <s v="Field Operations"/>
    <d v="1996-12-08T00:00:00"/>
    <x v="2"/>
    <s v="Laborer"/>
    <x v="0"/>
    <n v="5194"/>
    <x v="2"/>
    <n v="3"/>
    <n v="3458"/>
    <s v="14-02-2023"/>
    <n v="2"/>
    <n v="5"/>
    <d v="2022-12-02T00:00:00"/>
    <x v="3"/>
    <x v="1"/>
    <x v="1"/>
    <s v="North Deborahville"/>
    <s v="Joseph Ward"/>
    <n v="2"/>
    <n v="409.27"/>
  </r>
  <r>
    <n v="32"/>
    <s v="Saniya"/>
    <s v="Yu"/>
    <d v="2021-04-18T00:00:00"/>
    <x v="16"/>
    <n v="429"/>
    <x v="16"/>
    <s v="Area Sales Manager"/>
    <s v="Erin Bailey"/>
    <s v="saniya.yu@bilearner.com"/>
    <x v="1"/>
    <x v="1"/>
    <x v="2"/>
    <x v="2"/>
    <s v="Full-Time"/>
    <x v="2"/>
    <x v="0"/>
    <s v="General - Con"/>
    <d v="1944-09-02T00:00:00"/>
    <x v="2"/>
    <s v="Splicer"/>
    <x v="1"/>
    <n v="8779"/>
    <x v="0"/>
    <n v="2"/>
    <n v="3459"/>
    <s v="26-10-2022"/>
    <n v="4"/>
    <n v="4"/>
    <d v="2023-06-14T00:00:00"/>
    <x v="3"/>
    <x v="1"/>
    <x v="0"/>
    <s v="Chapmanbury"/>
    <s v="Joseph Thomas"/>
    <n v="4"/>
    <n v="168.32"/>
  </r>
  <r>
    <n v="34"/>
    <s v="Lincoln"/>
    <s v="Compton"/>
    <d v="2019-07-18T00:00:00"/>
    <x v="17"/>
    <n v="806"/>
    <x v="17"/>
    <s v="Area Sales Manager"/>
    <s v="Tammy Conner"/>
    <s v="lincoln.compton@bilearner.com"/>
    <x v="4"/>
    <x v="1"/>
    <x v="0"/>
    <x v="1"/>
    <s v="Part-Time"/>
    <x v="1"/>
    <x v="0"/>
    <s v="General - Con"/>
    <s v="29-12-1997"/>
    <x v="4"/>
    <s v="Foreman"/>
    <x v="1"/>
    <n v="78046"/>
    <x v="2"/>
    <n v="1"/>
    <n v="3461"/>
    <s v="24-04-2023"/>
    <n v="1"/>
    <n v="4"/>
    <d v="2023-01-05T00:00:00"/>
    <x v="2"/>
    <x v="0"/>
    <x v="3"/>
    <s v="Taylorland"/>
    <s v="Micheal Munoz"/>
    <n v="2"/>
    <n v="948.43"/>
  </r>
  <r>
    <n v="35"/>
    <s v="Aliana"/>
    <s v="Nolan"/>
    <d v="2018-09-13T00:00:00"/>
    <x v="18"/>
    <n v="1100"/>
    <x v="18"/>
    <s v="Area Sales Manager"/>
    <s v="Brianna Mathews"/>
    <s v="aliana.nolan@bilearner.com"/>
    <x v="3"/>
    <x v="0"/>
    <x v="1"/>
    <x v="2"/>
    <s v="Full-Time"/>
    <x v="0"/>
    <x v="0"/>
    <s v="Field Operations"/>
    <d v="1942-09-08T00:00:00"/>
    <x v="4"/>
    <s v="Coordinator"/>
    <x v="1"/>
    <n v="27270"/>
    <x v="2"/>
    <n v="3"/>
    <n v="3462"/>
    <d v="2022-08-11T00:00:00"/>
    <n v="3"/>
    <n v="3"/>
    <d v="2023-07-19T00:00:00"/>
    <x v="4"/>
    <x v="0"/>
    <x v="3"/>
    <s v="Erinville"/>
    <s v="Stacey Esparza"/>
    <n v="1"/>
    <n v="320.01"/>
  </r>
  <r>
    <n v="36"/>
    <s v="Kayden"/>
    <s v="Dodson"/>
    <d v="2020-04-30T00:00:00"/>
    <x v="19"/>
    <n v="444"/>
    <x v="19"/>
    <s v="Area Sales Manager"/>
    <s v="Jessica Peters"/>
    <s v="kayden.dodson@bilearner.com"/>
    <x v="8"/>
    <x v="0"/>
    <x v="2"/>
    <x v="2"/>
    <s v="Temporary"/>
    <x v="2"/>
    <x v="0"/>
    <s v="Field Operations"/>
    <s v="21-06-1951"/>
    <x v="7"/>
    <s v="Tower Hand"/>
    <x v="1"/>
    <n v="12703"/>
    <x v="1"/>
    <n v="1"/>
    <n v="3463"/>
    <s v="18-09-2022"/>
    <n v="4"/>
    <n v="3"/>
    <d v="2022-08-29T00:00:00"/>
    <x v="2"/>
    <x v="1"/>
    <x v="2"/>
    <s v="Harperchester"/>
    <s v="Heather Edwards"/>
    <n v="4"/>
    <n v="926.19"/>
  </r>
  <r>
    <n v="37"/>
    <s v="James"/>
    <s v="Duke"/>
    <d v="2018-12-03T00:00:00"/>
    <x v="20"/>
    <n v="1376"/>
    <x v="20"/>
    <s v="Area Sales Manager"/>
    <s v="Mark Harris"/>
    <s v="james.duke@bilearner.com"/>
    <x v="5"/>
    <x v="0"/>
    <x v="1"/>
    <x v="0"/>
    <s v="Full-Time"/>
    <x v="0"/>
    <x v="0"/>
    <s v="Shop (Fleet)"/>
    <s v="17-06-1998"/>
    <x v="6"/>
    <s v="Mechanic"/>
    <x v="1"/>
    <n v="66835"/>
    <x v="2"/>
    <n v="5"/>
    <n v="3464"/>
    <s v="29-12-2022"/>
    <n v="2"/>
    <n v="5"/>
    <d v="2022-11-13T00:00:00"/>
    <x v="0"/>
    <x v="0"/>
    <x v="0"/>
    <s v="Trevorside"/>
    <s v="Michaela Wright"/>
    <n v="2"/>
    <n v="290.47000000000003"/>
  </r>
  <r>
    <n v="39"/>
    <s v="Clayton"/>
    <s v="Walker"/>
    <d v="2022-04-13T00:00:00"/>
    <x v="21"/>
    <n v="362"/>
    <x v="21"/>
    <s v="Area Sales Manager"/>
    <s v="Jon Holden"/>
    <s v="clayton.walker@bilearner.com"/>
    <x v="5"/>
    <x v="0"/>
    <x v="2"/>
    <x v="1"/>
    <s v="Full-Time"/>
    <x v="2"/>
    <x v="1"/>
    <s v="Aerial"/>
    <s v="26-01-1979"/>
    <x v="5"/>
    <s v="Supervisor"/>
    <x v="1"/>
    <n v="64288"/>
    <x v="0"/>
    <n v="4"/>
    <n v="3466"/>
    <d v="2023-04-08T00:00:00"/>
    <n v="1"/>
    <n v="3"/>
    <d v="2022-12-07T00:00:00"/>
    <x v="0"/>
    <x v="0"/>
    <x v="0"/>
    <s v="West Angelaside"/>
    <s v="Erika Jackson"/>
    <n v="3"/>
    <n v="447.66"/>
  </r>
  <r>
    <n v="42"/>
    <s v="Ryland"/>
    <s v="Shepherd"/>
    <d v="2020-07-29T00:00:00"/>
    <x v="22"/>
    <n v="890"/>
    <x v="22"/>
    <s v="Area Sales Manager"/>
    <s v="James Berry"/>
    <s v="ryland.shepherd@bilearner.com"/>
    <x v="9"/>
    <x v="1"/>
    <x v="1"/>
    <x v="0"/>
    <s v="Full-Time"/>
    <x v="1"/>
    <x v="0"/>
    <s v="Field Operations"/>
    <s v="21-02-1945"/>
    <x v="2"/>
    <s v="Driver"/>
    <x v="0"/>
    <n v="81905"/>
    <x v="2"/>
    <n v="3"/>
    <n v="3469"/>
    <d v="2023-01-08T00:00:00"/>
    <n v="5"/>
    <n v="5"/>
    <d v="2022-08-15T00:00:00"/>
    <x v="3"/>
    <x v="1"/>
    <x v="1"/>
    <s v="North Jeanetteville"/>
    <s v="Lisa Barnes"/>
    <n v="2"/>
    <n v="552.54"/>
  </r>
  <r>
    <n v="43"/>
    <s v="Esteban"/>
    <s v="Gilbert"/>
    <d v="2018-11-14T00:00:00"/>
    <x v="23"/>
    <n v="348"/>
    <x v="23"/>
    <s v="Area Sales Manager"/>
    <s v="Gail Ali"/>
    <s v="esteban.gilbert@bilearner.com"/>
    <x v="2"/>
    <x v="1"/>
    <x v="1"/>
    <x v="1"/>
    <s v="Part-Time"/>
    <x v="2"/>
    <x v="0"/>
    <s v="Field Operations"/>
    <s v="31-05-1997"/>
    <x v="2"/>
    <s v="Technician"/>
    <x v="0"/>
    <n v="12491"/>
    <x v="2"/>
    <n v="3"/>
    <n v="3470"/>
    <d v="2023-06-05T00:00:00"/>
    <n v="1"/>
    <n v="2"/>
    <d v="2022-09-26T00:00:00"/>
    <x v="4"/>
    <x v="0"/>
    <x v="0"/>
    <s v="New Molly"/>
    <s v="Katie Wong MD"/>
    <n v="1"/>
    <n v="986.96"/>
  </r>
  <r>
    <n v="48"/>
    <s v="Vance"/>
    <s v="Trujillo"/>
    <d v="2021-09-21T00:00:00"/>
    <x v="24"/>
    <n v="569"/>
    <x v="24"/>
    <s v="Area Sales Manager"/>
    <s v="Rebecca Simpson"/>
    <s v="vance.trujillo@bilearner.com"/>
    <x v="8"/>
    <x v="0"/>
    <x v="0"/>
    <x v="1"/>
    <s v="Temporary"/>
    <x v="1"/>
    <x v="0"/>
    <s v="General - Con"/>
    <s v="25-12-1957"/>
    <x v="7"/>
    <s v="Foreman"/>
    <x v="1"/>
    <n v="90406"/>
    <x v="1"/>
    <n v="2"/>
    <n v="3475"/>
    <s v="25-01-2023"/>
    <n v="4"/>
    <n v="3"/>
    <d v="2022-11-02T00:00:00"/>
    <x v="0"/>
    <x v="1"/>
    <x v="0"/>
    <s v="South Taylorfurt"/>
    <s v="Jenna Sherman"/>
    <n v="2"/>
    <n v="648.76"/>
  </r>
  <r>
    <n v="49"/>
    <s v="Charlie"/>
    <s v="Koch"/>
    <d v="2023-06-12T00:00:00"/>
    <x v="25"/>
    <n v="24"/>
    <x v="25"/>
    <s v="Area Sales Manager"/>
    <s v="Samantha Cardenas"/>
    <s v="charlie.koch@bilearner.com"/>
    <x v="5"/>
    <x v="0"/>
    <x v="2"/>
    <x v="2"/>
    <s v="Temporary"/>
    <x v="3"/>
    <x v="0"/>
    <s v="Fielders"/>
    <s v="20-06-1945"/>
    <x v="6"/>
    <s v="Engineer"/>
    <x v="1"/>
    <n v="95774"/>
    <x v="2"/>
    <n v="2"/>
    <n v="3476"/>
    <d v="2023-03-03T00:00:00"/>
    <n v="5"/>
    <n v="5"/>
    <d v="2022-11-18T00:00:00"/>
    <x v="1"/>
    <x v="1"/>
    <x v="2"/>
    <s v="Stephanieshire"/>
    <s v="Dr. Margaret Allen"/>
    <n v="4"/>
    <n v="533.5"/>
  </r>
  <r>
    <n v="51"/>
    <s v="Thomas"/>
    <s v="Chandler"/>
    <d v="2018-09-17T00:00:00"/>
    <x v="26"/>
    <n v="114"/>
    <x v="26"/>
    <s v="Area Sales Manager"/>
    <s v="Richard Hodges"/>
    <s v="thomas.chandler@bilearner.com"/>
    <x v="0"/>
    <x v="0"/>
    <x v="0"/>
    <x v="1"/>
    <s v="Temporary"/>
    <x v="1"/>
    <x v="0"/>
    <s v="Wireline Construction"/>
    <d v="1957-10-10T00:00:00"/>
    <x v="5"/>
    <s v="Groundman"/>
    <x v="0"/>
    <n v="45149"/>
    <x v="1"/>
    <n v="2"/>
    <n v="3478"/>
    <s v="29-11-2022"/>
    <n v="3"/>
    <n v="4"/>
    <d v="2022-10-05T00:00:00"/>
    <x v="2"/>
    <x v="0"/>
    <x v="2"/>
    <s v="Port Matthew"/>
    <s v="Daniel Solomon"/>
    <n v="1"/>
    <n v="526.74"/>
  </r>
  <r>
    <n v="52"/>
    <s v="Sarai"/>
    <s v="Stone"/>
    <d v="2022-08-02T00:00:00"/>
    <x v="27"/>
    <n v="243"/>
    <x v="27"/>
    <s v="Area Sales Manager"/>
    <s v="Madison Wilson"/>
    <s v="sarai.stone@bilearner.com"/>
    <x v="6"/>
    <x v="0"/>
    <x v="1"/>
    <x v="2"/>
    <s v="Part-Time"/>
    <x v="0"/>
    <x v="0"/>
    <s v="Project Management - Con"/>
    <s v="17-05-1962"/>
    <x v="2"/>
    <s v="Technician"/>
    <x v="0"/>
    <n v="96336"/>
    <x v="1"/>
    <n v="2"/>
    <n v="3479"/>
    <d v="2022-03-11T00:00:00"/>
    <n v="4"/>
    <n v="4"/>
    <d v="2023-01-18T00:00:00"/>
    <x v="3"/>
    <x v="1"/>
    <x v="0"/>
    <s v="Stephanieburgh"/>
    <s v="Michael Dixon"/>
    <n v="3"/>
    <n v="443.45"/>
  </r>
  <r>
    <n v="53"/>
    <s v="Jerimiah"/>
    <s v="Harmon"/>
    <d v="2022-09-08T00:00:00"/>
    <x v="28"/>
    <n v="38"/>
    <x v="28"/>
    <s v="Area Sales Manager"/>
    <s v="Eric King"/>
    <s v="jerimiah.harmon@bilearner.com"/>
    <x v="9"/>
    <x v="1"/>
    <x v="0"/>
    <x v="1"/>
    <s v="Temporary"/>
    <x v="2"/>
    <x v="0"/>
    <s v="Catv"/>
    <d v="1946-09-08T00:00:00"/>
    <x v="2"/>
    <s v="Supervisor"/>
    <x v="0"/>
    <n v="75671"/>
    <x v="1"/>
    <n v="1"/>
    <n v="3480"/>
    <s v="25-07-2023"/>
    <n v="1"/>
    <n v="5"/>
    <d v="2023-03-02T00:00:00"/>
    <x v="1"/>
    <x v="0"/>
    <x v="1"/>
    <s v="North Amyfurt"/>
    <s v="Robert Hill"/>
    <n v="1"/>
    <n v="887.15"/>
  </r>
  <r>
    <n v="54"/>
    <s v="Leland"/>
    <s v="Allen"/>
    <d v="2019-03-07T00:00:00"/>
    <x v="29"/>
    <n v="816"/>
    <x v="29"/>
    <s v="Area Sales Manager"/>
    <s v="Brandon Harris"/>
    <s v="leland.allen@bilearner.com"/>
    <x v="2"/>
    <x v="1"/>
    <x v="0"/>
    <x v="1"/>
    <s v="Part-Time"/>
    <x v="3"/>
    <x v="0"/>
    <s v="Wireline Construction"/>
    <d v="1965-11-12T00:00:00"/>
    <x v="2"/>
    <s v="Splicer"/>
    <x v="1"/>
    <n v="61149"/>
    <x v="1"/>
    <n v="4"/>
    <n v="3481"/>
    <d v="2023-02-03T00:00:00"/>
    <n v="5"/>
    <n v="2"/>
    <d v="2023-05-29T00:00:00"/>
    <x v="2"/>
    <x v="0"/>
    <x v="2"/>
    <s v="East Charleston"/>
    <s v="Glenda Ryan"/>
    <n v="5"/>
    <n v="758.95"/>
  </r>
  <r>
    <n v="55"/>
    <s v="Cristal"/>
    <s v="Bolton"/>
    <d v="2019-10-29T00:00:00"/>
    <x v="30"/>
    <n v="467"/>
    <x v="30"/>
    <s v="Area Sales Manager"/>
    <s v="Matthew Flores"/>
    <s v="cristal.bolton@bilearner.com"/>
    <x v="1"/>
    <x v="1"/>
    <x v="0"/>
    <x v="2"/>
    <s v="Temporary"/>
    <x v="1"/>
    <x v="0"/>
    <s v="Catv"/>
    <d v="1990-11-02T00:00:00"/>
    <x v="2"/>
    <s v="Lineman"/>
    <x v="1"/>
    <n v="57302"/>
    <x v="2"/>
    <n v="2"/>
    <n v="3482"/>
    <s v="22-10-2022"/>
    <n v="4"/>
    <n v="5"/>
    <d v="2023-03-03T00:00:00"/>
    <x v="2"/>
    <x v="1"/>
    <x v="1"/>
    <s v="Saraland"/>
    <s v="Jennifer Brown"/>
    <n v="1"/>
    <n v="627.11"/>
  </r>
  <r>
    <n v="59"/>
    <s v="Brendon"/>
    <s v="Mcconnell"/>
    <d v="2022-10-31T00:00:00"/>
    <x v="31"/>
    <n v="220"/>
    <x v="31"/>
    <s v="Area Sales Manager"/>
    <s v="Victoria Krause"/>
    <s v="brendon.mcconnell@bilearner.com"/>
    <x v="8"/>
    <x v="0"/>
    <x v="2"/>
    <x v="1"/>
    <s v="Temporary"/>
    <x v="0"/>
    <x v="0"/>
    <s v="Fielders"/>
    <s v="14-11-1990"/>
    <x v="7"/>
    <s v="Engineer"/>
    <x v="1"/>
    <n v="19665"/>
    <x v="1"/>
    <n v="4"/>
    <n v="3486"/>
    <s v="27-08-2022"/>
    <n v="3"/>
    <n v="1"/>
    <d v="2023-07-23T00:00:00"/>
    <x v="4"/>
    <x v="1"/>
    <x v="3"/>
    <s v="Lake Angelafort"/>
    <s v="Daniel Jones"/>
    <n v="5"/>
    <n v="812.59"/>
  </r>
  <r>
    <n v="68"/>
    <s v="Tia"/>
    <s v="Ellis"/>
    <d v="2023-06-22T00:00:00"/>
    <x v="32"/>
    <n v="30"/>
    <x v="32"/>
    <s v="Area Sales Manager"/>
    <s v="Daniel Cabrera"/>
    <s v="tia.ellis@bilearner.com"/>
    <x v="8"/>
    <x v="0"/>
    <x v="2"/>
    <x v="0"/>
    <s v="Temporary"/>
    <x v="2"/>
    <x v="0"/>
    <s v="Wireline Construction"/>
    <s v="27-01-1993"/>
    <x v="7"/>
    <s v="Laborer"/>
    <x v="1"/>
    <n v="1115"/>
    <x v="1"/>
    <n v="4"/>
    <n v="3495"/>
    <d v="2022-08-09T00:00:00"/>
    <n v="4"/>
    <n v="3"/>
    <d v="2022-12-21T00:00:00"/>
    <x v="0"/>
    <x v="0"/>
    <x v="0"/>
    <s v="Port Andrew"/>
    <s v="Christian Higgins"/>
    <n v="1"/>
    <n v="701.55"/>
  </r>
  <r>
    <n v="71"/>
    <s v="Joel"/>
    <s v="Mcmillan"/>
    <d v="2023-04-26T00:00:00"/>
    <x v="33"/>
    <n v="57"/>
    <x v="33"/>
    <s v="Area Sales Manager"/>
    <s v="Peter Harvey"/>
    <s v="joel.mcmillan@bilearner.com"/>
    <x v="5"/>
    <x v="0"/>
    <x v="0"/>
    <x v="2"/>
    <s v="Full-Time"/>
    <x v="3"/>
    <x v="0"/>
    <s v="General - Sga"/>
    <s v="17-10-1998"/>
    <x v="5"/>
    <s v="Laborer"/>
    <x v="0"/>
    <n v="36087"/>
    <x v="1"/>
    <n v="2"/>
    <n v="3498"/>
    <s v="19-06-2023"/>
    <n v="3"/>
    <n v="3"/>
    <d v="2023-05-30T00:00:00"/>
    <x v="4"/>
    <x v="0"/>
    <x v="1"/>
    <s v="Yorkport"/>
    <s v="Amy Clark"/>
    <n v="1"/>
    <n v="208.43"/>
  </r>
  <r>
    <n v="72"/>
    <s v="Maci"/>
    <s v="Frost"/>
    <d v="2018-09-25T00:00:00"/>
    <x v="34"/>
    <n v="1182"/>
    <x v="34"/>
    <s v="Area Sales Manager"/>
    <s v="Patrick Daniel"/>
    <s v="maci.frost@bilearner.com"/>
    <x v="0"/>
    <x v="0"/>
    <x v="2"/>
    <x v="1"/>
    <s v="Temporary"/>
    <x v="0"/>
    <x v="0"/>
    <s v="Field Operations"/>
    <s v="16-01-1971"/>
    <x v="5"/>
    <s v="Technician"/>
    <x v="0"/>
    <n v="61457"/>
    <x v="1"/>
    <n v="5"/>
    <n v="3499"/>
    <s v="21-07-2023"/>
    <n v="5"/>
    <n v="3"/>
    <d v="2023-01-30T00:00:00"/>
    <x v="2"/>
    <x v="1"/>
    <x v="2"/>
    <s v="East Bradley"/>
    <s v="Angela Lee"/>
    <n v="2"/>
    <n v="762.45"/>
  </r>
  <r>
    <n v="73"/>
    <s v="Nevaeh"/>
    <s v="Lucas"/>
    <d v="2018-11-20T00:00:00"/>
    <x v="35"/>
    <n v="579"/>
    <x v="35"/>
    <s v="Area Sales Manager"/>
    <s v="Bryan Douglas"/>
    <s v="nevaeh.lucas@bilearner.com"/>
    <x v="6"/>
    <x v="0"/>
    <x v="0"/>
    <x v="0"/>
    <s v="Part-Time"/>
    <x v="3"/>
    <x v="0"/>
    <s v="Shop (Fleet)"/>
    <s v="25-02-2000"/>
    <x v="2"/>
    <s v="Mechanic"/>
    <x v="0"/>
    <n v="80424"/>
    <x v="1"/>
    <n v="1"/>
    <n v="3500"/>
    <s v="14-05-2023"/>
    <n v="4"/>
    <n v="1"/>
    <d v="2023-06-15T00:00:00"/>
    <x v="1"/>
    <x v="0"/>
    <x v="2"/>
    <s v="Smithchester"/>
    <s v="Larry Morales"/>
    <n v="4"/>
    <n v="779.79"/>
  </r>
  <r>
    <n v="74"/>
    <s v="Garrett"/>
    <s v="Zimmerman"/>
    <d v="2020-08-30T00:00:00"/>
    <x v="36"/>
    <n v="730"/>
    <x v="36"/>
    <s v="Area Sales Manager"/>
    <s v="Destiny Hopkins"/>
    <s v="garrett.zimmerman@bilearner.com"/>
    <x v="9"/>
    <x v="1"/>
    <x v="2"/>
    <x v="2"/>
    <s v="Part-Time"/>
    <x v="2"/>
    <x v="0"/>
    <s v="General - Con"/>
    <s v="19-04-1959"/>
    <x v="2"/>
    <s v="Technician"/>
    <x v="1"/>
    <n v="6240"/>
    <x v="1"/>
    <n v="4"/>
    <n v="3501"/>
    <s v="20-02-2023"/>
    <n v="2"/>
    <n v="3"/>
    <d v="2023-06-09T00:00:00"/>
    <x v="4"/>
    <x v="0"/>
    <x v="0"/>
    <s v="South Kaylachester"/>
    <s v="Troy Adams"/>
    <n v="3"/>
    <n v="135.94999999999999"/>
  </r>
  <r>
    <n v="79"/>
    <s v="Laila"/>
    <s v="Woodard"/>
    <d v="2019-08-27T00:00:00"/>
    <x v="37"/>
    <n v="1352"/>
    <x v="37"/>
    <s v="Area Sales Manager"/>
    <s v="Jordan Vega"/>
    <s v="laila.woodard@bilearner.com"/>
    <x v="3"/>
    <x v="0"/>
    <x v="0"/>
    <x v="0"/>
    <s v="Temporary"/>
    <x v="3"/>
    <x v="0"/>
    <s v="Field Operations"/>
    <d v="1988-06-07T00:00:00"/>
    <x v="7"/>
    <s v="Technician"/>
    <x v="1"/>
    <n v="38740"/>
    <x v="1"/>
    <n v="2"/>
    <n v="3506"/>
    <s v="27-06-2023"/>
    <n v="2"/>
    <n v="2"/>
    <d v="2023-05-21T00:00:00"/>
    <x v="1"/>
    <x v="1"/>
    <x v="3"/>
    <s v="Deleonport"/>
    <s v="Jonathan Peterson"/>
    <n v="1"/>
    <n v="781.81"/>
  </r>
  <r>
    <n v="80"/>
    <s v="Ivan"/>
    <s v="Huff"/>
    <d v="2021-02-25T00:00:00"/>
    <x v="38"/>
    <n v="771"/>
    <x v="38"/>
    <s v="Area Sales Manager"/>
    <s v="John Miller"/>
    <s v="ivan.huff@bilearner.com"/>
    <x v="8"/>
    <x v="0"/>
    <x v="0"/>
    <x v="2"/>
    <s v="Full-Time"/>
    <x v="2"/>
    <x v="0"/>
    <s v="Project Management - Con"/>
    <s v="24-03-1973"/>
    <x v="0"/>
    <s v="Manager"/>
    <x v="1"/>
    <n v="9437"/>
    <x v="1"/>
    <n v="4"/>
    <n v="3507"/>
    <s v="31-03-2023"/>
    <n v="2"/>
    <n v="5"/>
    <d v="2023-05-25T00:00:00"/>
    <x v="4"/>
    <x v="1"/>
    <x v="0"/>
    <s v="Loriberg"/>
    <s v="Michael Copeland"/>
    <n v="4"/>
    <n v="651.77"/>
  </r>
  <r>
    <n v="84"/>
    <s v="Karli"/>
    <s v="Barker"/>
    <d v="2021-08-17T00:00:00"/>
    <x v="39"/>
    <n v="136"/>
    <x v="39"/>
    <s v="Area Sales Manager"/>
    <s v="Shawn Dudley"/>
    <s v="karli.barker@bilearner.com"/>
    <x v="0"/>
    <x v="0"/>
    <x v="2"/>
    <x v="0"/>
    <s v="Full-Time"/>
    <x v="1"/>
    <x v="0"/>
    <s v="Finance &amp; Accounting"/>
    <s v="18-02-1997"/>
    <x v="5"/>
    <s v="Director"/>
    <x v="0"/>
    <n v="41111"/>
    <x v="1"/>
    <n v="4"/>
    <n v="3511"/>
    <d v="2023-11-05T00:00:00"/>
    <n v="5"/>
    <n v="4"/>
    <d v="2023-04-07T00:00:00"/>
    <x v="2"/>
    <x v="1"/>
    <x v="3"/>
    <s v="Anthonyville"/>
    <s v="Juan Peck"/>
    <n v="3"/>
    <n v="344.44"/>
  </r>
  <r>
    <n v="85"/>
    <s v="Tyrone"/>
    <s v="Sosa"/>
    <d v="2023-04-17T00:00:00"/>
    <x v="33"/>
    <n v="66"/>
    <x v="40"/>
    <s v="Area Sales Manager"/>
    <s v="Lindsay Chang"/>
    <s v="tyrone.sosa@bilearner.com"/>
    <x v="6"/>
    <x v="1"/>
    <x v="1"/>
    <x v="1"/>
    <s v="Temporary"/>
    <x v="3"/>
    <x v="0"/>
    <s v="Yard (Material Handling)"/>
    <s v="25-10-1996"/>
    <x v="2"/>
    <s v="Coordinator"/>
    <x v="0"/>
    <n v="58860"/>
    <x v="1"/>
    <n v="2"/>
    <n v="3512"/>
    <s v="20-02-2023"/>
    <n v="5"/>
    <n v="1"/>
    <d v="2022-11-25T00:00:00"/>
    <x v="3"/>
    <x v="1"/>
    <x v="1"/>
    <s v="Bryantport"/>
    <s v="Sharon Miller"/>
    <n v="2"/>
    <n v="206.44"/>
  </r>
  <r>
    <n v="86"/>
    <s v="Damaris"/>
    <s v="Cisneros"/>
    <d v="2022-09-02T00:00:00"/>
    <x v="15"/>
    <n v="264"/>
    <x v="41"/>
    <s v="Area Sales Manager"/>
    <s v="Sharon Ruiz"/>
    <s v="damaris.cisneros@bilearner.com"/>
    <x v="9"/>
    <x v="1"/>
    <x v="1"/>
    <x v="1"/>
    <s v="Temporary"/>
    <x v="0"/>
    <x v="0"/>
    <s v="General - Con"/>
    <s v="13-11-1959"/>
    <x v="2"/>
    <s v="Laborer"/>
    <x v="1"/>
    <n v="93051"/>
    <x v="1"/>
    <n v="5"/>
    <n v="3513"/>
    <d v="2023-11-05T00:00:00"/>
    <n v="4"/>
    <n v="1"/>
    <d v="2023-06-03T00:00:00"/>
    <x v="3"/>
    <x v="0"/>
    <x v="3"/>
    <s v="East Adam"/>
    <s v="Katie Harrington"/>
    <n v="1"/>
    <n v="599"/>
  </r>
  <r>
    <n v="88"/>
    <s v="Kinsley"/>
    <s v="Flowers"/>
    <d v="2022-03-09T00:00:00"/>
    <x v="40"/>
    <n v="276"/>
    <x v="42"/>
    <s v="Area Sales Manager"/>
    <s v="Mary Reilly"/>
    <s v="kinsley.flowers@bilearner.com"/>
    <x v="1"/>
    <x v="1"/>
    <x v="2"/>
    <x v="2"/>
    <s v="Part-Time"/>
    <x v="2"/>
    <x v="0"/>
    <s v="Finance &amp; Accounting"/>
    <s v="29-04-1997"/>
    <x v="4"/>
    <s v="Controller"/>
    <x v="1"/>
    <n v="59593"/>
    <x v="1"/>
    <n v="4"/>
    <n v="3515"/>
    <d v="2023-03-07T00:00:00"/>
    <n v="3"/>
    <n v="5"/>
    <d v="2023-02-04T00:00:00"/>
    <x v="0"/>
    <x v="1"/>
    <x v="3"/>
    <s v="West Keith"/>
    <s v="Elizabeth Cook"/>
    <n v="1"/>
    <n v="143.96"/>
  </r>
  <r>
    <n v="89"/>
    <s v="Deborah"/>
    <s v="Love"/>
    <d v="2022-04-07T00:00:00"/>
    <x v="41"/>
    <n v="290"/>
    <x v="43"/>
    <s v="Area Sales Manager"/>
    <s v="Eric Goodman"/>
    <s v="deborah.love@bilearner.com"/>
    <x v="7"/>
    <x v="0"/>
    <x v="1"/>
    <x v="0"/>
    <s v="Part-Time"/>
    <x v="2"/>
    <x v="0"/>
    <s v="Project Management - Con"/>
    <s v="25-06-1988"/>
    <x v="4"/>
    <s v="Coordinator"/>
    <x v="1"/>
    <n v="96350"/>
    <x v="1"/>
    <n v="5"/>
    <n v="3516"/>
    <s v="15-11-2022"/>
    <n v="2"/>
    <n v="3"/>
    <d v="2023-06-22T00:00:00"/>
    <x v="2"/>
    <x v="1"/>
    <x v="2"/>
    <s v="Lake Stephen"/>
    <s v="Gregory Kramer"/>
    <n v="1"/>
    <n v="570.41999999999996"/>
  </r>
  <r>
    <n v="91"/>
    <s v="Roberto"/>
    <s v="Michael"/>
    <d v="2021-04-10T00:00:00"/>
    <x v="42"/>
    <n v="450"/>
    <x v="44"/>
    <s v="Area Sales Manager"/>
    <s v="Cheryl Henry"/>
    <s v="roberto.michael@bilearner.com"/>
    <x v="3"/>
    <x v="0"/>
    <x v="1"/>
    <x v="0"/>
    <s v="Part-Time"/>
    <x v="0"/>
    <x v="0"/>
    <s v="General - Eng"/>
    <s v="24-05-1969"/>
    <x v="0"/>
    <s v="Coordinator"/>
    <x v="0"/>
    <n v="13249"/>
    <x v="1"/>
    <n v="2"/>
    <n v="3518"/>
    <s v="13-05-2023"/>
    <n v="4"/>
    <n v="2"/>
    <d v="2023-06-27T00:00:00"/>
    <x v="0"/>
    <x v="1"/>
    <x v="3"/>
    <s v="Port Vanessafort"/>
    <s v="Michael Parker"/>
    <n v="3"/>
    <n v="826.58"/>
  </r>
  <r>
    <n v="92"/>
    <s v="Elaine"/>
    <s v="Ewing"/>
    <d v="2021-12-19T00:00:00"/>
    <x v="43"/>
    <n v="73"/>
    <x v="45"/>
    <s v="Area Sales Manager"/>
    <s v="Dan Hernandez"/>
    <s v="elaine.ewing@bilearner.com"/>
    <x v="8"/>
    <x v="0"/>
    <x v="2"/>
    <x v="1"/>
    <s v="Temporary"/>
    <x v="1"/>
    <x v="0"/>
    <s v="Aerial"/>
    <s v="28-03-1951"/>
    <x v="0"/>
    <s v="Groundman"/>
    <x v="1"/>
    <n v="17123"/>
    <x v="1"/>
    <n v="2"/>
    <n v="3519"/>
    <d v="2023-10-06T00:00:00"/>
    <n v="1"/>
    <n v="3"/>
    <d v="2022-12-11T00:00:00"/>
    <x v="1"/>
    <x v="0"/>
    <x v="2"/>
    <s v="Deborahshire"/>
    <s v="Patrick Reeves"/>
    <n v="4"/>
    <n v="930.69"/>
  </r>
  <r>
    <n v="93"/>
    <s v="Caiden"/>
    <s v="Munoz"/>
    <d v="2020-12-13T00:00:00"/>
    <x v="44"/>
    <n v="761"/>
    <x v="46"/>
    <s v="Area Sales Manager"/>
    <s v="Teresa Daniel"/>
    <s v="caiden.munoz@bilearner.com"/>
    <x v="8"/>
    <x v="0"/>
    <x v="0"/>
    <x v="1"/>
    <s v="Temporary"/>
    <x v="0"/>
    <x v="0"/>
    <s v="Project Management - Con"/>
    <d v="1963-01-03T00:00:00"/>
    <x v="8"/>
    <s v="Manager"/>
    <x v="0"/>
    <n v="18983"/>
    <x v="1"/>
    <n v="1"/>
    <n v="3520"/>
    <s v="17-09-2022"/>
    <n v="5"/>
    <n v="1"/>
    <d v="2022-09-11T00:00:00"/>
    <x v="0"/>
    <x v="0"/>
    <x v="2"/>
    <s v="North Anthonybury"/>
    <s v="Robin Sims"/>
    <n v="1"/>
    <n v="607.92999999999995"/>
  </r>
  <r>
    <n v="96"/>
    <s v="Rohan"/>
    <s v="Chapman"/>
    <d v="2021-06-25T00:00:00"/>
    <x v="45"/>
    <n v="426"/>
    <x v="47"/>
    <s v="Area Sales Manager"/>
    <s v="Tony Mcconnell"/>
    <s v="rohan.chapman@bilearner.com"/>
    <x v="1"/>
    <x v="0"/>
    <x v="0"/>
    <x v="2"/>
    <s v="Temporary"/>
    <x v="1"/>
    <x v="0"/>
    <s v="General - Con"/>
    <s v="19-12-1978"/>
    <x v="5"/>
    <s v="Laborer"/>
    <x v="0"/>
    <n v="23092"/>
    <x v="1"/>
    <n v="2"/>
    <n v="3523"/>
    <s v="27-02-2023"/>
    <n v="3"/>
    <n v="2"/>
    <d v="2023-07-10T00:00:00"/>
    <x v="1"/>
    <x v="0"/>
    <x v="2"/>
    <s v="South William"/>
    <s v="Felicia Berg"/>
    <n v="2"/>
    <n v="451.18"/>
  </r>
  <r>
    <n v="97"/>
    <s v="Emmanuel"/>
    <s v="Franklin"/>
    <d v="2021-07-26T00:00:00"/>
    <x v="46"/>
    <n v="282"/>
    <x v="48"/>
    <s v="Area Sales Manager"/>
    <s v="Adam Gibson"/>
    <s v="emmanuel.franklin@bilearner.com"/>
    <x v="4"/>
    <x v="1"/>
    <x v="1"/>
    <x v="0"/>
    <s v="Full-Time"/>
    <x v="1"/>
    <x v="0"/>
    <s v="Field Operations"/>
    <d v="1999-11-11T00:00:00"/>
    <x v="2"/>
    <s v="Laborer"/>
    <x v="1"/>
    <n v="6074"/>
    <x v="1"/>
    <n v="2"/>
    <n v="3524"/>
    <s v="19-05-2023"/>
    <n v="3"/>
    <n v="2"/>
    <d v="2023-01-02T00:00:00"/>
    <x v="3"/>
    <x v="1"/>
    <x v="3"/>
    <s v="Wilsonmouth"/>
    <s v="Jessica Vazquez"/>
    <n v="5"/>
    <n v="124.65"/>
  </r>
  <r>
    <n v="98"/>
    <s v="Clayton"/>
    <s v="Mccormick"/>
    <d v="2022-07-03T00:00:00"/>
    <x v="47"/>
    <n v="191"/>
    <x v="49"/>
    <s v="Area Sales Manager"/>
    <s v="Stephanie Duke"/>
    <s v="clayton.mccormick@bilearner.com"/>
    <x v="3"/>
    <x v="1"/>
    <x v="1"/>
    <x v="0"/>
    <s v="Temporary"/>
    <x v="2"/>
    <x v="0"/>
    <s v="General - Con"/>
    <s v="29-01-1967"/>
    <x v="2"/>
    <s v="Foreman"/>
    <x v="1"/>
    <n v="72264"/>
    <x v="1"/>
    <n v="2"/>
    <n v="3525"/>
    <d v="2023-01-02T00:00:00"/>
    <n v="1"/>
    <n v="2"/>
    <d v="2022-10-09T00:00:00"/>
    <x v="1"/>
    <x v="0"/>
    <x v="2"/>
    <s v="East Michaelburgh"/>
    <s v="Tara Christensen"/>
    <n v="4"/>
    <n v="237.75"/>
  </r>
  <r>
    <n v="100"/>
    <s v="Ahmed"/>
    <s v="Hawkins"/>
    <d v="2020-05-01T00:00:00"/>
    <x v="48"/>
    <n v="300"/>
    <x v="50"/>
    <s v="Area Sales Manager"/>
    <s v="Hannah Snyder"/>
    <s v="ahmed.hawkins@bilearner.com"/>
    <x v="9"/>
    <x v="0"/>
    <x v="0"/>
    <x v="0"/>
    <s v="Temporary"/>
    <x v="2"/>
    <x v="0"/>
    <s v="Aerial"/>
    <s v="15-10-1974"/>
    <x v="4"/>
    <s v="Lineman"/>
    <x v="1"/>
    <n v="46645"/>
    <x v="1"/>
    <n v="1"/>
    <n v="3527"/>
    <s v="27-02-2023"/>
    <n v="1"/>
    <n v="3"/>
    <d v="2023-01-06T00:00:00"/>
    <x v="4"/>
    <x v="1"/>
    <x v="1"/>
    <s v="Berryland"/>
    <s v="Scott Richardson"/>
    <n v="4"/>
    <n v="396.28"/>
  </r>
  <r>
    <n v="102"/>
    <s v="Callum"/>
    <s v="Mcdaniel"/>
    <d v="2020-01-03T00:00:00"/>
    <x v="49"/>
    <n v="234"/>
    <x v="51"/>
    <s v="Area Sales Manager"/>
    <s v="Samuel Moore"/>
    <s v="callum.mcdaniel@bilearner.com"/>
    <x v="7"/>
    <x v="0"/>
    <x v="2"/>
    <x v="1"/>
    <s v="Full-Time"/>
    <x v="3"/>
    <x v="0"/>
    <s v="Field Operations"/>
    <s v="18-06-1994"/>
    <x v="7"/>
    <s v="Top Hand"/>
    <x v="1"/>
    <n v="67282"/>
    <x v="1"/>
    <n v="2"/>
    <n v="3529"/>
    <s v="15-07-2023"/>
    <n v="2"/>
    <n v="3"/>
    <d v="2022-09-04T00:00:00"/>
    <x v="4"/>
    <x v="1"/>
    <x v="2"/>
    <s v="South Andretown"/>
    <s v="Julie Hoffman"/>
    <n v="1"/>
    <n v="515.55999999999995"/>
  </r>
  <r>
    <n v="106"/>
    <s v="Slade"/>
    <s v="Griffith"/>
    <d v="2021-06-01T00:00:00"/>
    <x v="50"/>
    <n v="775"/>
    <x v="52"/>
    <s v="Area Sales Manager"/>
    <s v="Kelsey Gibson"/>
    <s v="slade.griffith@bilearner.com"/>
    <x v="3"/>
    <x v="0"/>
    <x v="1"/>
    <x v="0"/>
    <s v="Full-Time"/>
    <x v="3"/>
    <x v="0"/>
    <s v="General - Sga"/>
    <d v="1966-12-11T00:00:00"/>
    <x v="8"/>
    <s v="Administrator"/>
    <x v="1"/>
    <n v="65183"/>
    <x v="1"/>
    <n v="2"/>
    <n v="3533"/>
    <d v="2023-08-01T00:00:00"/>
    <n v="2"/>
    <n v="5"/>
    <d v="2023-05-11T00:00:00"/>
    <x v="1"/>
    <x v="1"/>
    <x v="3"/>
    <s v="North Janet"/>
    <s v="Jamie Dougherty"/>
    <n v="4"/>
    <n v="418.4"/>
  </r>
  <r>
    <n v="108"/>
    <s v="Veronica"/>
    <s v="Rowe"/>
    <d v="2018-12-11T00:00:00"/>
    <x v="51"/>
    <n v="1269"/>
    <x v="53"/>
    <s v="Area Sales Manager"/>
    <s v="Brian Morton"/>
    <s v="veronica.rowe@bilearner.com"/>
    <x v="5"/>
    <x v="0"/>
    <x v="0"/>
    <x v="2"/>
    <s v="Temporary"/>
    <x v="2"/>
    <x v="0"/>
    <s v="Fielders"/>
    <d v="1994-02-02T00:00:00"/>
    <x v="5"/>
    <s v="Engineer"/>
    <x v="0"/>
    <n v="29811"/>
    <x v="1"/>
    <n v="4"/>
    <n v="3535"/>
    <d v="2022-01-11T00:00:00"/>
    <n v="1"/>
    <n v="5"/>
    <d v="2023-06-25T00:00:00"/>
    <x v="2"/>
    <x v="0"/>
    <x v="2"/>
    <s v="Derrickview"/>
    <s v="Katherine Valentine"/>
    <n v="1"/>
    <n v="936.96"/>
  </r>
  <r>
    <n v="110"/>
    <s v="Neveah"/>
    <s v="Rowe"/>
    <d v="2022-05-28T00:00:00"/>
    <x v="52"/>
    <n v="272"/>
    <x v="54"/>
    <s v="Area Sales Manager"/>
    <s v="Dawn Perez"/>
    <s v="neveah.rowe@bilearner.com"/>
    <x v="6"/>
    <x v="1"/>
    <x v="1"/>
    <x v="1"/>
    <s v="Part-Time"/>
    <x v="2"/>
    <x v="0"/>
    <s v="Field Operations"/>
    <d v="1954-11-07T00:00:00"/>
    <x v="2"/>
    <s v="Foreman"/>
    <x v="1"/>
    <n v="63882"/>
    <x v="1"/>
    <n v="2"/>
    <n v="3537"/>
    <d v="2022-09-09T00:00:00"/>
    <n v="4"/>
    <n v="2"/>
    <d v="2023-02-06T00:00:00"/>
    <x v="1"/>
    <x v="1"/>
    <x v="3"/>
    <s v="Griffintown"/>
    <s v="Janice Leblanc"/>
    <n v="4"/>
    <n v="853.77"/>
  </r>
  <r>
    <n v="111"/>
    <s v="Keith"/>
    <s v="Baxter"/>
    <d v="2019-06-16T00:00:00"/>
    <x v="53"/>
    <n v="993"/>
    <x v="55"/>
    <s v="Area Sales Manager"/>
    <s v="Diane Parker"/>
    <s v="keith.baxter@bilearner.com"/>
    <x v="9"/>
    <x v="1"/>
    <x v="2"/>
    <x v="1"/>
    <s v="Part-Time"/>
    <x v="1"/>
    <x v="0"/>
    <s v="Fielders"/>
    <s v="29-08-1959"/>
    <x v="2"/>
    <s v="Engineer"/>
    <x v="1"/>
    <n v="62328"/>
    <x v="1"/>
    <n v="2"/>
    <n v="3538"/>
    <s v="20-04-2023"/>
    <n v="1"/>
    <n v="5"/>
    <d v="2022-10-06T00:00:00"/>
    <x v="2"/>
    <x v="1"/>
    <x v="1"/>
    <s v="East Crystal"/>
    <s v="Joshua Mcguire"/>
    <n v="4"/>
    <n v="141.07"/>
  </r>
  <r>
    <n v="113"/>
    <s v="Maya"/>
    <s v="Mccann"/>
    <d v="2020-03-12T00:00:00"/>
    <x v="54"/>
    <n v="941"/>
    <x v="56"/>
    <s v="Area Sales Manager"/>
    <s v="Dakota Robinson"/>
    <s v="maya.mccann@bilearner.com"/>
    <x v="1"/>
    <x v="0"/>
    <x v="0"/>
    <x v="0"/>
    <s v="Part-Time"/>
    <x v="2"/>
    <x v="0"/>
    <s v="Splicing"/>
    <d v="1983-09-06T00:00:00"/>
    <x v="4"/>
    <s v="Supervisor"/>
    <x v="1"/>
    <n v="18721"/>
    <x v="0"/>
    <n v="4"/>
    <n v="3540"/>
    <s v="25-06-2023"/>
    <n v="2"/>
    <n v="2"/>
    <d v="2022-10-26T00:00:00"/>
    <x v="3"/>
    <x v="0"/>
    <x v="2"/>
    <s v="West Josephmouth"/>
    <s v="Kristin Rodriguez"/>
    <n v="2"/>
    <n v="903.46"/>
  </r>
  <r>
    <n v="114"/>
    <s v="Aaron"/>
    <s v="Weber"/>
    <d v="2020-04-06T00:00:00"/>
    <x v="55"/>
    <n v="1204"/>
    <x v="57"/>
    <s v="Area Sales Manager"/>
    <s v="Melanie Garcia"/>
    <s v="aaron.weber@bilearner.com"/>
    <x v="7"/>
    <x v="0"/>
    <x v="0"/>
    <x v="0"/>
    <s v="Full-Time"/>
    <x v="0"/>
    <x v="0"/>
    <s v="Field Operations"/>
    <s v="27-10-1991"/>
    <x v="7"/>
    <s v="Technician"/>
    <x v="1"/>
    <n v="78938"/>
    <x v="0"/>
    <n v="2"/>
    <n v="3541"/>
    <s v="28-11-2022"/>
    <n v="1"/>
    <n v="3"/>
    <d v="2023-05-22T00:00:00"/>
    <x v="0"/>
    <x v="0"/>
    <x v="0"/>
    <s v="East Timothy"/>
    <s v="Ronald Butler"/>
    <n v="4"/>
    <n v="380.3"/>
  </r>
  <r>
    <n v="117"/>
    <s v="Samara"/>
    <s v="Mcbride"/>
    <d v="2023-06-29T00:00:00"/>
    <x v="56"/>
    <n v="10"/>
    <x v="58"/>
    <s v="Area Sales Manager"/>
    <s v="Laura Salinas"/>
    <s v="samara.mcbride@bilearner.com"/>
    <x v="8"/>
    <x v="0"/>
    <x v="1"/>
    <x v="2"/>
    <s v="Temporary"/>
    <x v="2"/>
    <x v="0"/>
    <s v="Aerial"/>
    <s v="16-09-2000"/>
    <x v="0"/>
    <s v="Foreman"/>
    <x v="1"/>
    <n v="13902"/>
    <x v="1"/>
    <n v="2"/>
    <n v="3544"/>
    <s v="14-09-2022"/>
    <n v="3"/>
    <n v="5"/>
    <d v="2023-05-02T00:00:00"/>
    <x v="1"/>
    <x v="0"/>
    <x v="0"/>
    <s v="Rayborough"/>
    <s v="Mrs. Nicole Simon"/>
    <n v="3"/>
    <n v="842.93"/>
  </r>
  <r>
    <n v="119"/>
    <s v="Paris"/>
    <s v="Carr"/>
    <d v="2021-07-31T00:00:00"/>
    <x v="57"/>
    <n v="545"/>
    <x v="59"/>
    <s v="Area Sales Manager"/>
    <s v="Jeffrey Huffman"/>
    <s v="paris.carr@bilearner.com"/>
    <x v="1"/>
    <x v="0"/>
    <x v="0"/>
    <x v="0"/>
    <s v="Part-Time"/>
    <x v="3"/>
    <x v="0"/>
    <s v="General - Con"/>
    <s v="14-07-1980"/>
    <x v="8"/>
    <s v="Foreman"/>
    <x v="1"/>
    <n v="35786"/>
    <x v="0"/>
    <n v="1"/>
    <n v="3546"/>
    <d v="2023-10-05T00:00:00"/>
    <n v="2"/>
    <n v="5"/>
    <d v="2022-11-21T00:00:00"/>
    <x v="4"/>
    <x v="0"/>
    <x v="0"/>
    <s v="New Faith"/>
    <s v="Stephanie Horton"/>
    <n v="4"/>
    <n v="426.45"/>
  </r>
  <r>
    <n v="121"/>
    <s v="Sanaa"/>
    <s v="Glass"/>
    <d v="2021-07-11T00:00:00"/>
    <x v="58"/>
    <n v="456"/>
    <x v="60"/>
    <s v="Area Sales Manager"/>
    <s v="Stephen Garcia"/>
    <s v="sanaa.glass@bilearner.com"/>
    <x v="0"/>
    <x v="0"/>
    <x v="2"/>
    <x v="2"/>
    <s v="Full-Time"/>
    <x v="1"/>
    <x v="0"/>
    <s v="General - Con"/>
    <s v="25-01-1964"/>
    <x v="5"/>
    <s v="Technician"/>
    <x v="0"/>
    <n v="40135"/>
    <x v="1"/>
    <n v="1"/>
    <n v="3548"/>
    <d v="2022-06-10T00:00:00"/>
    <n v="5"/>
    <n v="5"/>
    <d v="2022-08-16T00:00:00"/>
    <x v="1"/>
    <x v="0"/>
    <x v="0"/>
    <s v="Lake Tinamouth"/>
    <s v="Corey Hernandez"/>
    <n v="3"/>
    <n v="368.8"/>
  </r>
  <r>
    <n v="122"/>
    <s v="Ryan"/>
    <s v="Lynch"/>
    <d v="2018-10-15T00:00:00"/>
    <x v="59"/>
    <n v="734"/>
    <x v="61"/>
    <s v="Area Sales Manager"/>
    <s v="Tracy Castro MD"/>
    <s v="ryan.lynch@bilearner.com"/>
    <x v="8"/>
    <x v="0"/>
    <x v="0"/>
    <x v="1"/>
    <s v="Full-Time"/>
    <x v="2"/>
    <x v="0"/>
    <s v="Field Operations"/>
    <s v="17-03-1955"/>
    <x v="3"/>
    <s v="Technician"/>
    <x v="0"/>
    <n v="72975"/>
    <x v="1"/>
    <n v="2"/>
    <n v="3549"/>
    <s v="19-04-2023"/>
    <n v="1"/>
    <n v="4"/>
    <d v="2022-11-02T00:00:00"/>
    <x v="3"/>
    <x v="0"/>
    <x v="1"/>
    <s v="Claudiashire"/>
    <s v="John Gutierrez DDS"/>
    <n v="5"/>
    <n v="788.67"/>
  </r>
  <r>
    <n v="123"/>
    <s v="Charlie"/>
    <s v="Atkinson"/>
    <d v="2021-11-26T00:00:00"/>
    <x v="60"/>
    <n v="322"/>
    <x v="62"/>
    <s v="Area Sales Manager"/>
    <s v="Jennifer Hicks"/>
    <s v="charlie.atkinson@bilearner.com"/>
    <x v="7"/>
    <x v="1"/>
    <x v="2"/>
    <x v="1"/>
    <s v="Temporary"/>
    <x v="1"/>
    <x v="0"/>
    <s v="Wireline Construction"/>
    <s v="26-03-1988"/>
    <x v="2"/>
    <s v="Billing"/>
    <x v="1"/>
    <n v="57754"/>
    <x v="1"/>
    <n v="1"/>
    <n v="3550"/>
    <s v="23-01-2023"/>
    <n v="3"/>
    <n v="5"/>
    <d v="2023-04-09T00:00:00"/>
    <x v="4"/>
    <x v="1"/>
    <x v="3"/>
    <s v="New Bonnie"/>
    <s v="Lisa Gibbs"/>
    <n v="4"/>
    <n v="363.11"/>
  </r>
  <r>
    <n v="125"/>
    <s v="Harper"/>
    <s v="Ramos"/>
    <d v="2020-02-16T00:00:00"/>
    <x v="61"/>
    <n v="108"/>
    <x v="63"/>
    <s v="Area Sales Manager"/>
    <s v="Maria Chan"/>
    <s v="harper.ramos@bilearner.com"/>
    <x v="9"/>
    <x v="0"/>
    <x v="0"/>
    <x v="0"/>
    <s v="Full-Time"/>
    <x v="2"/>
    <x v="0"/>
    <s v="Field Operations"/>
    <d v="1942-11-08T00:00:00"/>
    <x v="4"/>
    <s v="Foreman"/>
    <x v="1"/>
    <n v="28714"/>
    <x v="2"/>
    <n v="1"/>
    <n v="3552"/>
    <s v="14-10-2022"/>
    <n v="3"/>
    <n v="4"/>
    <d v="2022-11-26T00:00:00"/>
    <x v="1"/>
    <x v="0"/>
    <x v="1"/>
    <s v="Charlottebury"/>
    <s v="John Miller"/>
    <n v="4"/>
    <n v="480.87"/>
  </r>
  <r>
    <n v="128"/>
    <s v="Matilda"/>
    <s v="Randall"/>
    <d v="2023-01-06T00:00:00"/>
    <x v="62"/>
    <n v="121"/>
    <x v="64"/>
    <s v="Area Sales Manager"/>
    <s v="Daniel Wolf"/>
    <s v="matilda.randall@bilearner.com"/>
    <x v="4"/>
    <x v="0"/>
    <x v="0"/>
    <x v="1"/>
    <s v="Temporary"/>
    <x v="1"/>
    <x v="0"/>
    <s v="General - Eng"/>
    <d v="1988-11-01T00:00:00"/>
    <x v="7"/>
    <s v="Drafter"/>
    <x v="0"/>
    <n v="48104"/>
    <x v="1"/>
    <n v="4"/>
    <n v="3555"/>
    <s v="13-01-2023"/>
    <n v="2"/>
    <n v="5"/>
    <d v="2023-03-04T00:00:00"/>
    <x v="1"/>
    <x v="0"/>
    <x v="0"/>
    <s v="Nashview"/>
    <s v="Darlene Vega"/>
    <n v="4"/>
    <n v="566.12"/>
  </r>
  <r>
    <n v="129"/>
    <s v="Damien"/>
    <s v="Howe"/>
    <d v="2019-07-18T00:00:00"/>
    <x v="63"/>
    <n v="181"/>
    <x v="65"/>
    <s v="Area Sales Manager"/>
    <s v="Sarah Petersen"/>
    <s v="damien.howe@bilearner.com"/>
    <x v="1"/>
    <x v="0"/>
    <x v="0"/>
    <x v="0"/>
    <s v="Temporary"/>
    <x v="2"/>
    <x v="0"/>
    <s v="Wireline Construction"/>
    <s v="16-06-1961"/>
    <x v="0"/>
    <s v="Vp"/>
    <x v="1"/>
    <n v="86009"/>
    <x v="0"/>
    <n v="2"/>
    <n v="3556"/>
    <d v="2023-11-06T00:00:00"/>
    <n v="2"/>
    <n v="2"/>
    <d v="2023-02-11T00:00:00"/>
    <x v="0"/>
    <x v="1"/>
    <x v="2"/>
    <s v="Christinastad"/>
    <s v="Mandy Morrison"/>
    <n v="1"/>
    <n v="513.91999999999996"/>
  </r>
  <r>
    <n v="132"/>
    <s v="Wilson K"/>
    <s v="Adinolfi"/>
    <d v="2019-11-06T00:00:00"/>
    <x v="64"/>
    <n v="305"/>
    <x v="66"/>
    <s v="Production Technician I"/>
    <s v="Andrea Gutierrez"/>
    <s v="wilson k.adinolfi@bilearner.com"/>
    <x v="6"/>
    <x v="0"/>
    <x v="2"/>
    <x v="1"/>
    <s v="Full-Time"/>
    <x v="2"/>
    <x v="2"/>
    <s v="Field Operations"/>
    <s v="18-11-1991"/>
    <x v="6"/>
    <s v="Assistant"/>
    <x v="1"/>
    <n v="1960"/>
    <x v="1"/>
    <n v="2"/>
    <n v="3559"/>
    <s v="27-12-2022"/>
    <n v="3"/>
    <n v="2"/>
    <d v="2022-11-30T00:00:00"/>
    <x v="4"/>
    <x v="0"/>
    <x v="1"/>
    <s v="West Michelletown"/>
    <s v="John Allen"/>
    <n v="2"/>
    <n v="959.81"/>
  </r>
  <r>
    <n v="135"/>
    <s v="Jean"/>
    <s v="Crimmings"/>
    <d v="2019-05-21T00:00:00"/>
    <x v="22"/>
    <n v="1325"/>
    <x v="67"/>
    <s v="Production Technician I"/>
    <s v="Stephen Rodriguez"/>
    <s v="jean.crimmings@bilearner.com"/>
    <x v="1"/>
    <x v="1"/>
    <x v="1"/>
    <x v="0"/>
    <s v="Full-Time"/>
    <x v="2"/>
    <x v="2"/>
    <s v="Shop (Fleet)"/>
    <d v="1954-09-04T00:00:00"/>
    <x v="6"/>
    <s v="Manager"/>
    <x v="0"/>
    <n v="1821"/>
    <x v="0"/>
    <n v="2"/>
    <n v="3562"/>
    <s v="27-11-2022"/>
    <n v="2"/>
    <n v="1"/>
    <d v="2023-01-02T00:00:00"/>
    <x v="4"/>
    <x v="0"/>
    <x v="1"/>
    <s v="West William"/>
    <s v="Jason Gallegos"/>
    <n v="3"/>
    <n v="808.05"/>
  </r>
  <r>
    <n v="137"/>
    <s v="Susan"/>
    <s v="Lundy"/>
    <d v="2019-01-26T00:00:00"/>
    <x v="65"/>
    <n v="676"/>
    <x v="68"/>
    <s v="Production Technician II"/>
    <s v="Diana Johnson"/>
    <s v="susan.lundy@bilearner.com"/>
    <x v="7"/>
    <x v="2"/>
    <x v="0"/>
    <x v="1"/>
    <s v="Temporary"/>
    <x v="1"/>
    <x v="2"/>
    <s v="Aerial"/>
    <d v="1994-07-11T00:00:00"/>
    <x v="6"/>
    <s v="Lineman"/>
    <x v="0"/>
    <n v="2122"/>
    <x v="1"/>
    <n v="1"/>
    <n v="3564"/>
    <d v="2023-12-03T00:00:00"/>
    <n v="4"/>
    <n v="4"/>
    <d v="2022-12-10T00:00:00"/>
    <x v="2"/>
    <x v="0"/>
    <x v="2"/>
    <s v="North Richard"/>
    <s v="Kimberly Thomas"/>
    <n v="4"/>
    <n v="106.14"/>
  </r>
  <r>
    <n v="141"/>
    <s v="Quinn"/>
    <s v="Rarrick"/>
    <d v="2023-07-11T00:00:00"/>
    <x v="66"/>
    <n v="18"/>
    <x v="69"/>
    <s v="Production Technician I"/>
    <s v="Susan Brown"/>
    <s v="quinn.rarrick@bilearner.com"/>
    <x v="4"/>
    <x v="2"/>
    <x v="0"/>
    <x v="0"/>
    <s v="Part-Time"/>
    <x v="0"/>
    <x v="2"/>
    <s v="Field Operations"/>
    <d v="1974-08-12T00:00:00"/>
    <x v="6"/>
    <s v="Foreman"/>
    <x v="1"/>
    <n v="2478"/>
    <x v="1"/>
    <n v="2"/>
    <n v="3568"/>
    <d v="2023-07-02T00:00:00"/>
    <n v="2"/>
    <n v="4"/>
    <d v="2022-08-23T00:00:00"/>
    <x v="4"/>
    <x v="1"/>
    <x v="2"/>
    <s v="Frenchside"/>
    <s v="Anthony Nixon"/>
    <n v="2"/>
    <n v="201.76"/>
  </r>
  <r>
    <n v="142"/>
    <s v="Beatrice"/>
    <s v="Chace"/>
    <d v="2019-02-09T00:00:00"/>
    <x v="67"/>
    <n v="566"/>
    <x v="70"/>
    <s v="Production Technician I"/>
    <s v="Margaret Hampton"/>
    <s v="beatrice.chace@bilearner.com"/>
    <x v="3"/>
    <x v="0"/>
    <x v="2"/>
    <x v="0"/>
    <s v="Temporary"/>
    <x v="0"/>
    <x v="2"/>
    <s v="Catv"/>
    <s v="19-07-1995"/>
    <x v="6"/>
    <s v="Supervisor"/>
    <x v="0"/>
    <n v="2763"/>
    <x v="1"/>
    <n v="2"/>
    <n v="3569"/>
    <s v="24-12-2022"/>
    <n v="1"/>
    <n v="3"/>
    <d v="2022-11-09T00:00:00"/>
    <x v="2"/>
    <x v="0"/>
    <x v="2"/>
    <s v="Fernandezborough"/>
    <s v="Rachel Foster"/>
    <n v="4"/>
    <n v="730.04"/>
  </r>
  <r>
    <n v="143"/>
    <s v="Adrienne J"/>
    <s v="Homberger"/>
    <d v="2019-04-19T00:00:00"/>
    <x v="68"/>
    <n v="921"/>
    <x v="71"/>
    <s v="Production Technician II"/>
    <s v="Brandon Miller"/>
    <s v="adrienne j.homberger@bilearner.com"/>
    <x v="8"/>
    <x v="2"/>
    <x v="0"/>
    <x v="0"/>
    <s v="Temporary"/>
    <x v="3"/>
    <x v="2"/>
    <s v="Fielders"/>
    <s v="23-11-1974"/>
    <x v="6"/>
    <s v="Engineer"/>
    <x v="0"/>
    <n v="2445"/>
    <x v="1"/>
    <n v="1"/>
    <n v="3570"/>
    <d v="2023-02-01T00:00:00"/>
    <n v="2"/>
    <n v="5"/>
    <d v="2023-03-29T00:00:00"/>
    <x v="4"/>
    <x v="0"/>
    <x v="1"/>
    <s v="Port Kristopherfurt"/>
    <s v="Matthew Ramirez"/>
    <n v="2"/>
    <n v="796.88"/>
  </r>
  <r>
    <n v="144"/>
    <s v="Marilyn"/>
    <s v="Linares"/>
    <d v="2022-07-07T00:00:00"/>
    <x v="69"/>
    <n v="375"/>
    <x v="72"/>
    <s v="Production Technician I"/>
    <s v="Dr. Matthew Schmitt"/>
    <s v="marilyn.linares@bilearner.com"/>
    <x v="6"/>
    <x v="2"/>
    <x v="2"/>
    <x v="1"/>
    <s v="Full-Time"/>
    <x v="1"/>
    <x v="2"/>
    <s v="Field Operations"/>
    <s v="29-08-1947"/>
    <x v="6"/>
    <s v="Engineer"/>
    <x v="0"/>
    <n v="1886"/>
    <x v="1"/>
    <n v="4"/>
    <n v="3571"/>
    <s v="23-11-2022"/>
    <n v="4"/>
    <n v="1"/>
    <d v="2023-08-04T00:00:00"/>
    <x v="4"/>
    <x v="0"/>
    <x v="3"/>
    <s v="North William"/>
    <s v="Tanya Melendez"/>
    <n v="3"/>
    <n v="834.44"/>
  </r>
  <r>
    <n v="145"/>
    <s v="Timothy"/>
    <s v="Sullivan"/>
    <d v="2019-03-12T00:00:00"/>
    <x v="70"/>
    <n v="434"/>
    <x v="73"/>
    <s v="Production Technician I"/>
    <s v="Shawn Berry"/>
    <s v="timothy.sullivan@bilearner.com"/>
    <x v="0"/>
    <x v="0"/>
    <x v="1"/>
    <x v="2"/>
    <s v="Part-Time"/>
    <x v="2"/>
    <x v="2"/>
    <s v="Fielders"/>
    <d v="1994-07-06T00:00:00"/>
    <x v="6"/>
    <s v="Engineer"/>
    <x v="1"/>
    <n v="2747"/>
    <x v="1"/>
    <n v="5"/>
    <n v="3572"/>
    <d v="2022-05-12T00:00:00"/>
    <n v="5"/>
    <n v="5"/>
    <d v="2023-05-19T00:00:00"/>
    <x v="1"/>
    <x v="1"/>
    <x v="1"/>
    <s v="Port Dennis"/>
    <s v="Brady Newton"/>
    <n v="5"/>
    <n v="569.16999999999996"/>
  </r>
  <r>
    <n v="146"/>
    <s v="Jennifer"/>
    <s v="Medeiros"/>
    <d v="2020-03-09T00:00:00"/>
    <x v="71"/>
    <n v="587"/>
    <x v="74"/>
    <s v="Production Technician I"/>
    <s v="Brittany Martin"/>
    <s v="jennifer.medeiros@bilearner.com"/>
    <x v="6"/>
    <x v="0"/>
    <x v="1"/>
    <x v="0"/>
    <s v="Full-Time"/>
    <x v="0"/>
    <x v="2"/>
    <s v="Field Operations"/>
    <s v="26-10-1983"/>
    <x v="6"/>
    <s v="Driller"/>
    <x v="0"/>
    <n v="2346"/>
    <x v="0"/>
    <n v="4"/>
    <n v="3573"/>
    <s v="31-12-2022"/>
    <n v="4"/>
    <n v="1"/>
    <d v="2022-10-06T00:00:00"/>
    <x v="0"/>
    <x v="1"/>
    <x v="3"/>
    <s v="Port Desireeburgh"/>
    <s v="Francis Cox"/>
    <n v="4"/>
    <n v="386.07"/>
  </r>
  <r>
    <n v="147"/>
    <s v="Anna"/>
    <s v="Von Massenbach"/>
    <d v="2021-05-18T00:00:00"/>
    <x v="72"/>
    <n v="231"/>
    <x v="75"/>
    <s v="Production Technician I"/>
    <s v="Timothy Weaver"/>
    <s v="anna.von massenbach@bilearner.com"/>
    <x v="0"/>
    <x v="1"/>
    <x v="1"/>
    <x v="0"/>
    <s v="Full-Time"/>
    <x v="0"/>
    <x v="2"/>
    <s v="Underground"/>
    <d v="1951-06-05T00:00:00"/>
    <x v="6"/>
    <s v="Laborer"/>
    <x v="0"/>
    <n v="2124"/>
    <x v="1"/>
    <n v="1"/>
    <n v="3574"/>
    <d v="2023-07-07T00:00:00"/>
    <n v="3"/>
    <n v="3"/>
    <d v="2022-09-05T00:00:00"/>
    <x v="0"/>
    <x v="1"/>
    <x v="3"/>
    <s v="Port Amy"/>
    <s v="Sharon Mcfarland"/>
    <n v="1"/>
    <n v="309.56"/>
  </r>
  <r>
    <n v="148"/>
    <s v="George"/>
    <s v="Johnson"/>
    <d v="2021-04-28T00:00:00"/>
    <x v="73"/>
    <n v="265"/>
    <x v="76"/>
    <s v="Production Technician I"/>
    <s v="Amanda Smith"/>
    <s v="george.johnson@bilearner.com"/>
    <x v="3"/>
    <x v="2"/>
    <x v="2"/>
    <x v="2"/>
    <s v="Temporary"/>
    <x v="1"/>
    <x v="2"/>
    <s v="Field Operations"/>
    <d v="1987-05-03T00:00:00"/>
    <x v="6"/>
    <s v="Groundman"/>
    <x v="1"/>
    <n v="2445"/>
    <x v="0"/>
    <n v="5"/>
    <n v="3575"/>
    <s v="26-06-2023"/>
    <n v="5"/>
    <n v="1"/>
    <d v="2022-12-12T00:00:00"/>
    <x v="2"/>
    <x v="1"/>
    <x v="2"/>
    <s v="South Paulport"/>
    <s v="Brian Hood"/>
    <n v="3"/>
    <n v="583.21"/>
  </r>
  <r>
    <n v="149"/>
    <s v="Angela"/>
    <s v="Erilus"/>
    <d v="2021-07-21T00:00:00"/>
    <x v="74"/>
    <n v="644"/>
    <x v="77"/>
    <s v="Production Technician II"/>
    <s v="Marc Cummings"/>
    <s v="angela.erilus@bilearner.com"/>
    <x v="9"/>
    <x v="0"/>
    <x v="0"/>
    <x v="0"/>
    <s v="Full-Time"/>
    <x v="3"/>
    <x v="2"/>
    <s v="Engineers"/>
    <s v="26-04-1992"/>
    <x v="6"/>
    <s v="Project Manager"/>
    <x v="0"/>
    <n v="2133"/>
    <x v="0"/>
    <n v="4"/>
    <n v="3576"/>
    <s v="23-03-2023"/>
    <n v="2"/>
    <n v="3"/>
    <d v="2023-02-02T00:00:00"/>
    <x v="4"/>
    <x v="0"/>
    <x v="3"/>
    <s v="East Taylor"/>
    <s v="Jesse Sullivan"/>
    <n v="5"/>
    <n v="398.65"/>
  </r>
  <r>
    <n v="154"/>
    <s v="Ross"/>
    <s v="Strickland"/>
    <d v="2020-11-20T00:00:00"/>
    <x v="75"/>
    <n v="892"/>
    <x v="78"/>
    <s v="Production Technician I"/>
    <s v="Paul Walker"/>
    <s v="ross.strickland@bilearner.com"/>
    <x v="7"/>
    <x v="0"/>
    <x v="0"/>
    <x v="2"/>
    <s v="Part-Time"/>
    <x v="3"/>
    <x v="2"/>
    <s v="Wireline Construction"/>
    <d v="1943-08-03T00:00:00"/>
    <x v="6"/>
    <s v="Foreman"/>
    <x v="1"/>
    <n v="18389"/>
    <x v="1"/>
    <n v="2"/>
    <n v="3581"/>
    <s v="29-08-2022"/>
    <n v="3"/>
    <n v="4"/>
    <d v="2023-01-29T00:00:00"/>
    <x v="3"/>
    <x v="0"/>
    <x v="3"/>
    <s v="Michaelberg"/>
    <s v="Todd Ramirez"/>
    <n v="1"/>
    <n v="122.07"/>
  </r>
  <r>
    <n v="155"/>
    <s v="Augustus"/>
    <s v="Drake"/>
    <d v="2020-08-19T00:00:00"/>
    <x v="46"/>
    <n v="623"/>
    <x v="79"/>
    <s v="Production Technician I"/>
    <s v="Elizabeth Robertson"/>
    <s v="augustus.drake@bilearner.com"/>
    <x v="8"/>
    <x v="0"/>
    <x v="2"/>
    <x v="0"/>
    <s v="Part-Time"/>
    <x v="2"/>
    <x v="2"/>
    <s v="Yard (Material Handling)"/>
    <d v="1968-09-08T00:00:00"/>
    <x v="6"/>
    <s v="Laborer"/>
    <x v="1"/>
    <n v="90676"/>
    <x v="1"/>
    <n v="4"/>
    <n v="3582"/>
    <s v="17-09-2022"/>
    <n v="2"/>
    <n v="2"/>
    <d v="2022-09-09T00:00:00"/>
    <x v="3"/>
    <x v="1"/>
    <x v="3"/>
    <s v="Lopezborough"/>
    <s v="Erik Reeves"/>
    <n v="4"/>
    <n v="875.02"/>
  </r>
  <r>
    <n v="156"/>
    <s v="Gracelyn"/>
    <s v="Huynh"/>
    <d v="2021-04-28T00:00:00"/>
    <x v="76"/>
    <n v="355"/>
    <x v="80"/>
    <s v="Production Technician I"/>
    <s v="Tasha Mayer"/>
    <s v="gracelyn.huynh@bilearner.com"/>
    <x v="0"/>
    <x v="0"/>
    <x v="0"/>
    <x v="1"/>
    <s v="Temporary"/>
    <x v="2"/>
    <x v="2"/>
    <s v="Field Operations"/>
    <s v="20-11-1958"/>
    <x v="6"/>
    <s v="Construction Manager"/>
    <x v="0"/>
    <n v="16011"/>
    <x v="2"/>
    <n v="4"/>
    <n v="3583"/>
    <d v="2023-05-07T00:00:00"/>
    <n v="4"/>
    <n v="1"/>
    <d v="2023-03-18T00:00:00"/>
    <x v="3"/>
    <x v="1"/>
    <x v="2"/>
    <s v="Philipburgh"/>
    <s v="Jennifer Woods"/>
    <n v="4"/>
    <n v="116.4"/>
  </r>
  <r>
    <n v="159"/>
    <s v="Jaqueline"/>
    <s v="Terrell"/>
    <d v="2019-02-01T00:00:00"/>
    <x v="77"/>
    <n v="9"/>
    <x v="81"/>
    <s v="Production Technician I"/>
    <s v="Veronica Wiley"/>
    <s v="jaqueline.terrell@bilearner.com"/>
    <x v="4"/>
    <x v="0"/>
    <x v="2"/>
    <x v="0"/>
    <s v="Full-Time"/>
    <x v="1"/>
    <x v="2"/>
    <s v="People Services"/>
    <s v="27-12-2000"/>
    <x v="6"/>
    <s v="Manager"/>
    <x v="0"/>
    <n v="24711"/>
    <x v="1"/>
    <n v="2"/>
    <n v="3586"/>
    <s v="31-01-2023"/>
    <n v="4"/>
    <n v="2"/>
    <d v="2022-09-30T00:00:00"/>
    <x v="3"/>
    <x v="0"/>
    <x v="3"/>
    <s v="Browntown"/>
    <s v="Tamara Hayes"/>
    <n v="1"/>
    <n v="502.7"/>
  </r>
  <r>
    <n v="160"/>
    <s v="Quinn"/>
    <s v="Mccullough"/>
    <d v="2021-05-10T00:00:00"/>
    <x v="78"/>
    <n v="221"/>
    <x v="82"/>
    <s v="Production Technician I"/>
    <s v="Katherine Gay"/>
    <s v="quinn.mccullough@bilearner.com"/>
    <x v="3"/>
    <x v="0"/>
    <x v="0"/>
    <x v="0"/>
    <s v="Temporary"/>
    <x v="1"/>
    <x v="2"/>
    <s v="General - Eng"/>
    <s v="25-12-1977"/>
    <x v="6"/>
    <s v="Administrative"/>
    <x v="1"/>
    <n v="74564"/>
    <x v="1"/>
    <n v="2"/>
    <n v="3587"/>
    <s v="24-05-2023"/>
    <n v="1"/>
    <n v="2"/>
    <d v="2023-03-22T00:00:00"/>
    <x v="1"/>
    <x v="0"/>
    <x v="3"/>
    <s v="New Larryshire"/>
    <s v="Darren Lam"/>
    <n v="5"/>
    <n v="570.04"/>
  </r>
  <r>
    <n v="161"/>
    <s v="Selena"/>
    <s v="Greer"/>
    <d v="2019-06-25T00:00:00"/>
    <x v="79"/>
    <n v="51"/>
    <x v="83"/>
    <s v="Production Technician I"/>
    <s v="Paul Lopez"/>
    <s v="selena.greer@bilearner.com"/>
    <x v="6"/>
    <x v="0"/>
    <x v="0"/>
    <x v="1"/>
    <s v="Full-Time"/>
    <x v="2"/>
    <x v="2"/>
    <s v="Shop (Fleet)"/>
    <d v="1972-08-03T00:00:00"/>
    <x v="6"/>
    <s v="Mechanic"/>
    <x v="1"/>
    <n v="14504"/>
    <x v="1"/>
    <n v="2"/>
    <n v="3588"/>
    <d v="2023-10-05T00:00:00"/>
    <n v="4"/>
    <n v="2"/>
    <d v="2023-03-23T00:00:00"/>
    <x v="3"/>
    <x v="0"/>
    <x v="0"/>
    <s v="Montgomeryland"/>
    <s v="Casey Johnston"/>
    <n v="1"/>
    <n v="538.83000000000004"/>
  </r>
  <r>
    <n v="163"/>
    <s v="Dominik"/>
    <s v="Mullen"/>
    <d v="2021-02-25T00:00:00"/>
    <x v="80"/>
    <n v="595"/>
    <x v="84"/>
    <s v="Production Technician I"/>
    <s v="Jessica Allen"/>
    <s v="dominik.mullen@bilearner.com"/>
    <x v="5"/>
    <x v="1"/>
    <x v="2"/>
    <x v="1"/>
    <s v="Full-Time"/>
    <x v="2"/>
    <x v="2"/>
    <s v="Field Operations"/>
    <s v="31-05-1995"/>
    <x v="6"/>
    <s v="Laborer"/>
    <x v="1"/>
    <n v="66167"/>
    <x v="1"/>
    <n v="4"/>
    <n v="3590"/>
    <d v="2022-06-12T00:00:00"/>
    <n v="2"/>
    <n v="5"/>
    <d v="2023-04-02T00:00:00"/>
    <x v="1"/>
    <x v="0"/>
    <x v="3"/>
    <s v="North Janetbury"/>
    <s v="Michelle Baker"/>
    <n v="1"/>
    <n v="274.33"/>
  </r>
  <r>
    <n v="164"/>
    <s v="Abdullah"/>
    <s v="Ellison"/>
    <d v="2021-11-23T00:00:00"/>
    <x v="81"/>
    <n v="552"/>
    <x v="85"/>
    <s v="Production Technician I"/>
    <s v="Dr. William Thompson"/>
    <s v="abdullah.ellison@bilearner.com"/>
    <x v="7"/>
    <x v="1"/>
    <x v="1"/>
    <x v="0"/>
    <s v="Part-Time"/>
    <x v="3"/>
    <x v="2"/>
    <s v="Field Operations"/>
    <s v="14-11-1998"/>
    <x v="6"/>
    <s v="Supervisor"/>
    <x v="0"/>
    <n v="21634"/>
    <x v="2"/>
    <n v="5"/>
    <n v="3591"/>
    <s v="27-07-2023"/>
    <n v="2"/>
    <n v="1"/>
    <d v="2023-03-01T00:00:00"/>
    <x v="0"/>
    <x v="1"/>
    <x v="1"/>
    <s v="Michaelfurt"/>
    <s v="Amy Murray"/>
    <n v="1"/>
    <n v="247.01"/>
  </r>
  <r>
    <n v="165"/>
    <s v="Andre"/>
    <s v="Guzman"/>
    <d v="2021-10-05T00:00:00"/>
    <x v="82"/>
    <n v="256"/>
    <x v="86"/>
    <s v="Production Technician I"/>
    <s v="Mrs. Audrey Gonzalez DDS"/>
    <s v="andre.guzman@bilearner.com"/>
    <x v="8"/>
    <x v="1"/>
    <x v="1"/>
    <x v="0"/>
    <s v="Full-Time"/>
    <x v="3"/>
    <x v="2"/>
    <s v="Field Operations"/>
    <s v="23-12-1998"/>
    <x v="6"/>
    <s v="Technician"/>
    <x v="1"/>
    <n v="9454"/>
    <x v="1"/>
    <n v="3"/>
    <n v="3592"/>
    <s v="15-11-2022"/>
    <n v="4"/>
    <n v="1"/>
    <d v="2023-01-30T00:00:00"/>
    <x v="1"/>
    <x v="0"/>
    <x v="2"/>
    <s v="Williamsborough"/>
    <s v="Daniel Wilson"/>
    <n v="1"/>
    <n v="734.68"/>
  </r>
  <r>
    <n v="168"/>
    <s v="Fisher"/>
    <s v="Stafford"/>
    <d v="2020-09-22T00:00:00"/>
    <x v="83"/>
    <n v="722"/>
    <x v="87"/>
    <s v="Production Technician I"/>
    <s v="Nicole Delgado"/>
    <s v="fisher.stafford@bilearner.com"/>
    <x v="0"/>
    <x v="0"/>
    <x v="1"/>
    <x v="2"/>
    <s v="Temporary"/>
    <x v="1"/>
    <x v="2"/>
    <s v="Engineers"/>
    <d v="1952-02-03T00:00:00"/>
    <x v="6"/>
    <s v="Technician"/>
    <x v="1"/>
    <n v="56703"/>
    <x v="1"/>
    <n v="1"/>
    <n v="3595"/>
    <s v="19-01-2023"/>
    <n v="2"/>
    <n v="3"/>
    <d v="2023-02-21T00:00:00"/>
    <x v="2"/>
    <x v="0"/>
    <x v="0"/>
    <s v="Popetown"/>
    <s v="Angela Sanchez"/>
    <n v="2"/>
    <n v="252.88"/>
  </r>
  <r>
    <n v="170"/>
    <s v="Brenton"/>
    <s v="Monroe"/>
    <d v="2020-06-06T00:00:00"/>
    <x v="84"/>
    <n v="312"/>
    <x v="88"/>
    <s v="Production Technician II"/>
    <s v="Autumn Decker"/>
    <s v="brenton.monroe@bilearner.com"/>
    <x v="5"/>
    <x v="1"/>
    <x v="1"/>
    <x v="1"/>
    <s v="Part-Time"/>
    <x v="2"/>
    <x v="2"/>
    <s v="General - Con"/>
    <s v="31-10-1986"/>
    <x v="6"/>
    <s v="Foreman"/>
    <x v="0"/>
    <n v="17650"/>
    <x v="1"/>
    <n v="1"/>
    <n v="3597"/>
    <s v="27-10-2022"/>
    <n v="5"/>
    <n v="4"/>
    <d v="2023-03-03T00:00:00"/>
    <x v="2"/>
    <x v="0"/>
    <x v="2"/>
    <s v="Port Jennifershire"/>
    <s v="Katrina Maldonado"/>
    <n v="4"/>
    <n v="505.59"/>
  </r>
  <r>
    <n v="171"/>
    <s v="Derick"/>
    <s v="Rocha"/>
    <d v="2018-09-28T00:00:00"/>
    <x v="85"/>
    <n v="1772"/>
    <x v="89"/>
    <s v="Production Technician II"/>
    <s v="Alex Moore"/>
    <s v="derick.rocha@bilearner.com"/>
    <x v="7"/>
    <x v="2"/>
    <x v="2"/>
    <x v="2"/>
    <s v="Full-Time"/>
    <x v="1"/>
    <x v="2"/>
    <s v="Project Management - Eng"/>
    <d v="1950-06-10T00:00:00"/>
    <x v="6"/>
    <s v="Supervisor"/>
    <x v="0"/>
    <n v="72750"/>
    <x v="2"/>
    <n v="1"/>
    <n v="3598"/>
    <d v="2023-01-07T00:00:00"/>
    <n v="2"/>
    <n v="5"/>
    <d v="2022-10-11T00:00:00"/>
    <x v="2"/>
    <x v="1"/>
    <x v="0"/>
    <s v="Aliciahaven"/>
    <s v="Matthew Alvarado"/>
    <n v="3"/>
    <n v="373.87"/>
  </r>
  <r>
    <n v="175"/>
    <s v="Helena"/>
    <s v="Davenport"/>
    <d v="2021-04-11T00:00:00"/>
    <x v="15"/>
    <n v="773"/>
    <x v="90"/>
    <s v="Production Technician II"/>
    <s v="Crystal Mcneil"/>
    <s v="helena.davenport@bilearner.com"/>
    <x v="1"/>
    <x v="2"/>
    <x v="0"/>
    <x v="0"/>
    <s v="Part-Time"/>
    <x v="0"/>
    <x v="2"/>
    <s v="Engineers"/>
    <d v="1994-12-10T00:00:00"/>
    <x v="6"/>
    <s v="Engineer"/>
    <x v="0"/>
    <n v="30766"/>
    <x v="1"/>
    <n v="5"/>
    <n v="3602"/>
    <d v="2023-04-08T00:00:00"/>
    <n v="3"/>
    <n v="3"/>
    <d v="2023-04-09T00:00:00"/>
    <x v="2"/>
    <x v="0"/>
    <x v="2"/>
    <s v="New Michael"/>
    <s v="Joyce Williams"/>
    <n v="1"/>
    <n v="632.59"/>
  </r>
  <r>
    <n v="176"/>
    <s v="Houston"/>
    <s v="Aguirre"/>
    <d v="2018-11-29T00:00:00"/>
    <x v="86"/>
    <n v="84"/>
    <x v="91"/>
    <s v="Production Technician II"/>
    <s v="Christine Costa"/>
    <s v="houston.aguirre@bilearner.com"/>
    <x v="4"/>
    <x v="2"/>
    <x v="0"/>
    <x v="2"/>
    <s v="Part-Time"/>
    <x v="1"/>
    <x v="2"/>
    <s v="Field Operations"/>
    <s v="15-02-1977"/>
    <x v="6"/>
    <s v="Technician"/>
    <x v="0"/>
    <n v="58348"/>
    <x v="1"/>
    <n v="2"/>
    <n v="3603"/>
    <d v="2022-08-10T00:00:00"/>
    <n v="5"/>
    <n v="1"/>
    <d v="2022-10-02T00:00:00"/>
    <x v="2"/>
    <x v="0"/>
    <x v="2"/>
    <s v="East Kristaton"/>
    <s v="Daniel Daugherty"/>
    <n v="3"/>
    <n v="680.48"/>
  </r>
  <r>
    <n v="177"/>
    <s v="Kane"/>
    <s v="Owen"/>
    <d v="2019-01-16T00:00:00"/>
    <x v="87"/>
    <n v="1323"/>
    <x v="92"/>
    <s v="Production Technician II"/>
    <s v="Mark Hale"/>
    <s v="kane.owen@bilearner.com"/>
    <x v="3"/>
    <x v="0"/>
    <x v="2"/>
    <x v="0"/>
    <s v="Full-Time"/>
    <x v="1"/>
    <x v="2"/>
    <s v="Field Operations"/>
    <d v="1948-09-03T00:00:00"/>
    <x v="6"/>
    <s v="Foreman"/>
    <x v="0"/>
    <n v="44626"/>
    <x v="2"/>
    <n v="4"/>
    <n v="3604"/>
    <s v="15-12-2022"/>
    <n v="3"/>
    <n v="5"/>
    <d v="2023-03-23T00:00:00"/>
    <x v="4"/>
    <x v="0"/>
    <x v="1"/>
    <s v="Lake Scotttown"/>
    <s v="Ryan Russell"/>
    <n v="3"/>
    <n v="287.70999999999998"/>
  </r>
  <r>
    <n v="179"/>
    <s v="Clarissa"/>
    <s v="Winters"/>
    <d v="2019-08-01T00:00:00"/>
    <x v="88"/>
    <n v="1268"/>
    <x v="93"/>
    <s v="Production Technician I"/>
    <s v="Eric Gonzales"/>
    <s v="clarissa.winters@bilearner.com"/>
    <x v="7"/>
    <x v="2"/>
    <x v="2"/>
    <x v="1"/>
    <s v="Full-Time"/>
    <x v="0"/>
    <x v="2"/>
    <s v="Billable Consultants"/>
    <s v="13-03-1965"/>
    <x v="6"/>
    <s v="Engineer"/>
    <x v="1"/>
    <n v="95618"/>
    <x v="1"/>
    <n v="3"/>
    <n v="3606"/>
    <s v="27-03-2023"/>
    <n v="3"/>
    <n v="5"/>
    <d v="2022-10-31T00:00:00"/>
    <x v="4"/>
    <x v="1"/>
    <x v="0"/>
    <s v="New Derrick"/>
    <s v="Elizabeth Powell"/>
    <n v="2"/>
    <n v="255.6"/>
  </r>
  <r>
    <n v="180"/>
    <s v="Frankie"/>
    <s v="Atkins"/>
    <d v="2019-06-18T00:00:00"/>
    <x v="84"/>
    <n v="666"/>
    <x v="94"/>
    <s v="Production Technician I"/>
    <s v="Christopher Murray"/>
    <s v="frankie.atkins@bilearner.com"/>
    <x v="4"/>
    <x v="0"/>
    <x v="0"/>
    <x v="2"/>
    <s v="Full-Time"/>
    <x v="1"/>
    <x v="2"/>
    <s v="Project Management - Con"/>
    <d v="1976-03-08T00:00:00"/>
    <x v="6"/>
    <s v="Coordinator"/>
    <x v="1"/>
    <n v="15195"/>
    <x v="1"/>
    <n v="5"/>
    <n v="3607"/>
    <s v="18-07-2023"/>
    <n v="2"/>
    <n v="4"/>
    <d v="2023-05-04T00:00:00"/>
    <x v="0"/>
    <x v="0"/>
    <x v="0"/>
    <s v="Port Tammyside"/>
    <s v="Andre Maxwell"/>
    <n v="4"/>
    <n v="321.91000000000003"/>
  </r>
  <r>
    <n v="187"/>
    <s v="Bridget"/>
    <s v="Deleon"/>
    <d v="2020-01-08T00:00:00"/>
    <x v="89"/>
    <n v="541"/>
    <x v="95"/>
    <s v="Production Technician I"/>
    <s v="Clifford Martinez"/>
    <s v="bridget.deleon@bilearner.com"/>
    <x v="2"/>
    <x v="0"/>
    <x v="1"/>
    <x v="0"/>
    <s v="Temporary"/>
    <x v="3"/>
    <x v="2"/>
    <s v="Project Management - Con"/>
    <s v="31-08-1973"/>
    <x v="6"/>
    <s v="Field Project Manager"/>
    <x v="1"/>
    <n v="23691"/>
    <x v="1"/>
    <n v="2"/>
    <n v="3614"/>
    <d v="2023-04-07T00:00:00"/>
    <n v="4"/>
    <n v="5"/>
    <d v="2023-06-04T00:00:00"/>
    <x v="1"/>
    <x v="0"/>
    <x v="0"/>
    <s v="Emilymouth"/>
    <s v="Paul Bradley"/>
    <n v="3"/>
    <n v="868.85"/>
  </r>
  <r>
    <n v="188"/>
    <s v="Martin"/>
    <s v="Weber"/>
    <d v="2021-05-13T00:00:00"/>
    <x v="90"/>
    <n v="497"/>
    <x v="96"/>
    <s v="Production Technician I"/>
    <s v="Lee Hudson"/>
    <s v="martin.weber@bilearner.com"/>
    <x v="1"/>
    <x v="1"/>
    <x v="0"/>
    <x v="0"/>
    <s v="Part-Time"/>
    <x v="2"/>
    <x v="2"/>
    <s v="General - Con"/>
    <s v="14-05-1986"/>
    <x v="6"/>
    <s v="Manager"/>
    <x v="1"/>
    <n v="74388"/>
    <x v="0"/>
    <n v="2"/>
    <n v="3615"/>
    <d v="2023-06-02T00:00:00"/>
    <n v="3"/>
    <n v="1"/>
    <d v="2022-12-17T00:00:00"/>
    <x v="3"/>
    <x v="1"/>
    <x v="0"/>
    <s v="New Paul"/>
    <s v="James Young"/>
    <n v="4"/>
    <n v="701.34"/>
  </r>
  <r>
    <n v="192"/>
    <s v="Karissa"/>
    <s v="Bowers"/>
    <d v="2023-03-23T00:00:00"/>
    <x v="75"/>
    <n v="39"/>
    <x v="97"/>
    <s v="Production Technician I"/>
    <s v="Robert Wright"/>
    <s v="karissa.bowers@bilearner.com"/>
    <x v="8"/>
    <x v="0"/>
    <x v="0"/>
    <x v="2"/>
    <s v="Full-Time"/>
    <x v="0"/>
    <x v="2"/>
    <s v="General - Con"/>
    <s v="17-03-1984"/>
    <x v="6"/>
    <s v="Technician"/>
    <x v="1"/>
    <n v="76278"/>
    <x v="1"/>
    <n v="3"/>
    <n v="3619"/>
    <s v="30-04-2023"/>
    <n v="1"/>
    <n v="5"/>
    <d v="2022-11-10T00:00:00"/>
    <x v="4"/>
    <x v="1"/>
    <x v="0"/>
    <s v="Davismouth"/>
    <s v="Ashley Ball"/>
    <n v="2"/>
    <n v="656.68"/>
  </r>
  <r>
    <n v="193"/>
    <s v="Noel"/>
    <s v="Ramirez"/>
    <d v="2023-03-22T00:00:00"/>
    <x v="91"/>
    <n v="114"/>
    <x v="26"/>
    <s v="Production Technician I"/>
    <s v="Mr. Nicholas Austin"/>
    <s v="noel.ramirez@bilearner.com"/>
    <x v="5"/>
    <x v="0"/>
    <x v="2"/>
    <x v="2"/>
    <s v="Temporary"/>
    <x v="0"/>
    <x v="2"/>
    <s v="General - Eng"/>
    <d v="1994-12-10T00:00:00"/>
    <x v="6"/>
    <s v="Specialist"/>
    <x v="1"/>
    <n v="77580"/>
    <x v="1"/>
    <n v="2"/>
    <n v="3620"/>
    <s v="29-08-2022"/>
    <n v="1"/>
    <n v="2"/>
    <d v="2022-12-20T00:00:00"/>
    <x v="2"/>
    <x v="1"/>
    <x v="3"/>
    <s v="North Ebony"/>
    <s v="Christine Carter"/>
    <n v="3"/>
    <n v="654.22"/>
  </r>
  <r>
    <n v="195"/>
    <s v="Danika"/>
    <s v="Fleming"/>
    <d v="2020-07-09T00:00:00"/>
    <x v="92"/>
    <n v="366"/>
    <x v="98"/>
    <s v="Production Technician II"/>
    <s v="Christopher Ayers"/>
    <s v="danika.fleming@bilearner.com"/>
    <x v="7"/>
    <x v="0"/>
    <x v="2"/>
    <x v="2"/>
    <s v="Temporary"/>
    <x v="1"/>
    <x v="2"/>
    <s v="Field Operations"/>
    <s v="16-10-1995"/>
    <x v="6"/>
    <s v="Laborer"/>
    <x v="0"/>
    <n v="75607"/>
    <x v="1"/>
    <n v="3"/>
    <n v="3622"/>
    <s v="26-07-2023"/>
    <n v="3"/>
    <n v="1"/>
    <d v="2023-05-11T00:00:00"/>
    <x v="4"/>
    <x v="0"/>
    <x v="3"/>
    <s v="East Kevinport"/>
    <s v="Mary Little"/>
    <n v="1"/>
    <n v="977.23"/>
  </r>
  <r>
    <n v="198"/>
    <s v="Gabriel"/>
    <s v="Dodson"/>
    <d v="2021-11-11T00:00:00"/>
    <x v="93"/>
    <n v="262"/>
    <x v="99"/>
    <s v="Production Technician II"/>
    <s v="Tammy Navarro"/>
    <s v="gabriel.dodson@bilearner.com"/>
    <x v="8"/>
    <x v="2"/>
    <x v="1"/>
    <x v="0"/>
    <s v="Part-Time"/>
    <x v="1"/>
    <x v="2"/>
    <s v="Engineers"/>
    <s v="14-12-1975"/>
    <x v="6"/>
    <s v="Engineer"/>
    <x v="0"/>
    <n v="54392"/>
    <x v="1"/>
    <n v="5"/>
    <n v="3625"/>
    <s v="28-08-2022"/>
    <n v="5"/>
    <n v="2"/>
    <d v="2023-03-26T00:00:00"/>
    <x v="2"/>
    <x v="0"/>
    <x v="2"/>
    <s v="East Jaime"/>
    <s v="Lisa Suarez"/>
    <n v="2"/>
    <n v="617.27"/>
  </r>
  <r>
    <n v="200"/>
    <s v="Ruth"/>
    <s v="Harrell"/>
    <d v="2019-08-21T00:00:00"/>
    <x v="94"/>
    <n v="1164"/>
    <x v="100"/>
    <s v="Production Technician II"/>
    <s v="Jesse Wilson"/>
    <s v="ruth.harrell@bilearner.com"/>
    <x v="0"/>
    <x v="2"/>
    <x v="1"/>
    <x v="1"/>
    <s v="Full-Time"/>
    <x v="1"/>
    <x v="2"/>
    <s v="Field Operations"/>
    <s v="23-02-1967"/>
    <x v="6"/>
    <s v="Supervisor"/>
    <x v="0"/>
    <n v="52646"/>
    <x v="1"/>
    <n v="3"/>
    <n v="3627"/>
    <s v="29-01-2023"/>
    <n v="1"/>
    <n v="1"/>
    <d v="2022-08-30T00:00:00"/>
    <x v="1"/>
    <x v="1"/>
    <x v="2"/>
    <s v="West Amandaburgh"/>
    <s v="Jessica Mills"/>
    <n v="5"/>
    <n v="113.89"/>
  </r>
  <r>
    <n v="202"/>
    <s v="Reginald"/>
    <s v="Lowery"/>
    <d v="2022-08-27T00:00:00"/>
    <x v="95"/>
    <n v="98"/>
    <x v="101"/>
    <s v="Production Technician I"/>
    <s v="Dr. David Austin Jr."/>
    <s v="reginald.lowery@bilearner.com"/>
    <x v="6"/>
    <x v="2"/>
    <x v="1"/>
    <x v="0"/>
    <s v="Full-Time"/>
    <x v="3"/>
    <x v="2"/>
    <s v="Field Operations"/>
    <s v="26-11-1983"/>
    <x v="6"/>
    <s v="Laborer"/>
    <x v="1"/>
    <n v="70056"/>
    <x v="1"/>
    <n v="5"/>
    <n v="3629"/>
    <s v="18-11-2022"/>
    <n v="2"/>
    <n v="4"/>
    <d v="2023-07-30T00:00:00"/>
    <x v="2"/>
    <x v="1"/>
    <x v="2"/>
    <s v="Jacksonville"/>
    <s v="Rachel Hood"/>
    <n v="1"/>
    <n v="343.76"/>
  </r>
  <r>
    <n v="204"/>
    <s v="Shaniya"/>
    <s v="Becker"/>
    <d v="2022-08-08T00:00:00"/>
    <x v="96"/>
    <n v="78"/>
    <x v="102"/>
    <s v="Production Technician I"/>
    <s v="Kristin Salinas"/>
    <s v="shaniya.becker@bilearner.com"/>
    <x v="4"/>
    <x v="0"/>
    <x v="1"/>
    <x v="1"/>
    <s v="Full-Time"/>
    <x v="2"/>
    <x v="2"/>
    <s v="Wireline Construction"/>
    <s v="28-04-1947"/>
    <x v="6"/>
    <s v="Apprentice"/>
    <x v="1"/>
    <n v="12978"/>
    <x v="1"/>
    <n v="3"/>
    <n v="3631"/>
    <d v="2023-10-02T00:00:00"/>
    <n v="4"/>
    <n v="1"/>
    <d v="2023-04-10T00:00:00"/>
    <x v="0"/>
    <x v="1"/>
    <x v="3"/>
    <s v="Smithchester"/>
    <s v="Dr. Joseph Graham"/>
    <n v="1"/>
    <n v="691.12"/>
  </r>
  <r>
    <n v="205"/>
    <s v="Ryan"/>
    <s v="Oconnell"/>
    <d v="2022-09-24T00:00:00"/>
    <x v="97"/>
    <n v="30"/>
    <x v="32"/>
    <s v="Production Technician I"/>
    <s v="Bridget Jones"/>
    <s v="ryan.oconnell@bilearner.com"/>
    <x v="1"/>
    <x v="0"/>
    <x v="1"/>
    <x v="1"/>
    <s v="Full-Time"/>
    <x v="0"/>
    <x v="2"/>
    <s v="Field Operations"/>
    <d v="1945-03-10T00:00:00"/>
    <x v="6"/>
    <s v="Foreman"/>
    <x v="1"/>
    <n v="37983"/>
    <x v="1"/>
    <n v="3"/>
    <n v="3632"/>
    <s v="27-02-2023"/>
    <n v="3"/>
    <n v="4"/>
    <d v="2023-06-23T00:00:00"/>
    <x v="2"/>
    <x v="1"/>
    <x v="3"/>
    <s v="West Stacystad"/>
    <s v="Erica Johnson"/>
    <n v="2"/>
    <n v="174.85"/>
  </r>
  <r>
    <n v="207"/>
    <s v="Keyon"/>
    <s v="Haley"/>
    <d v="2023-06-23T00:00:00"/>
    <x v="98"/>
    <n v="33"/>
    <x v="103"/>
    <s v="Production Technician I"/>
    <s v="Eric Cunningham"/>
    <s v="keyon.haley@bilearner.com"/>
    <x v="5"/>
    <x v="0"/>
    <x v="2"/>
    <x v="0"/>
    <s v="Full-Time"/>
    <x v="2"/>
    <x v="2"/>
    <s v="General - Sga"/>
    <s v="26-04-1962"/>
    <x v="6"/>
    <s v="Supervisor"/>
    <x v="0"/>
    <n v="40148"/>
    <x v="1"/>
    <n v="5"/>
    <n v="3634"/>
    <s v="25-06-2023"/>
    <n v="2"/>
    <n v="5"/>
    <d v="2022-09-15T00:00:00"/>
    <x v="2"/>
    <x v="0"/>
    <x v="2"/>
    <s v="Mariabury"/>
    <s v="Danielle Griffin"/>
    <n v="3"/>
    <n v="254.68"/>
  </r>
  <r>
    <n v="212"/>
    <s v="Jaylen"/>
    <s v="Acosta"/>
    <d v="2019-09-19T00:00:00"/>
    <x v="99"/>
    <n v="208"/>
    <x v="104"/>
    <s v="Production Technician I"/>
    <s v="Mark Knight"/>
    <s v="jaylen.acosta@bilearner.com"/>
    <x v="1"/>
    <x v="1"/>
    <x v="1"/>
    <x v="1"/>
    <s v="Full-Time"/>
    <x v="2"/>
    <x v="2"/>
    <s v="Field Operations"/>
    <d v="1966-08-01T00:00:00"/>
    <x v="6"/>
    <s v="Runner"/>
    <x v="0"/>
    <n v="8655"/>
    <x v="1"/>
    <n v="3"/>
    <n v="3639"/>
    <s v="17-03-2023"/>
    <n v="3"/>
    <n v="2"/>
    <d v="2023-03-30T00:00:00"/>
    <x v="3"/>
    <x v="0"/>
    <x v="3"/>
    <s v="Mcleanchester"/>
    <s v="Mike Becker"/>
    <n v="3"/>
    <n v="160.86000000000001"/>
  </r>
  <r>
    <n v="214"/>
    <s v="Kiersten"/>
    <s v="Ellis"/>
    <d v="2020-02-07T00:00:00"/>
    <x v="100"/>
    <n v="449"/>
    <x v="105"/>
    <s v="Production Technician I"/>
    <s v="Eric Michael"/>
    <s v="kiersten.ellis@bilearner.com"/>
    <x v="4"/>
    <x v="1"/>
    <x v="1"/>
    <x v="0"/>
    <s v="Full-Time"/>
    <x v="3"/>
    <x v="2"/>
    <s v="General - Con"/>
    <s v="15-01-1971"/>
    <x v="6"/>
    <s v="Operator"/>
    <x v="1"/>
    <n v="56039"/>
    <x v="1"/>
    <n v="3"/>
    <n v="3641"/>
    <d v="2022-07-11T00:00:00"/>
    <n v="2"/>
    <n v="5"/>
    <d v="2023-07-28T00:00:00"/>
    <x v="1"/>
    <x v="1"/>
    <x v="0"/>
    <s v="Toddburgh"/>
    <s v="Amber Nelson"/>
    <n v="3"/>
    <n v="831.52"/>
  </r>
  <r>
    <n v="215"/>
    <s v="Karissa"/>
    <s v="Carrillo"/>
    <d v="2020-04-29T00:00:00"/>
    <x v="101"/>
    <n v="562"/>
    <x v="106"/>
    <s v="Production Technician I"/>
    <s v="Alexandra Martin"/>
    <s v="karissa.carrillo@bilearner.com"/>
    <x v="3"/>
    <x v="1"/>
    <x v="1"/>
    <x v="0"/>
    <s v="Full-Time"/>
    <x v="2"/>
    <x v="2"/>
    <s v="Field Operations"/>
    <s v="31-05-1978"/>
    <x v="6"/>
    <s v="Laborer"/>
    <x v="1"/>
    <n v="7474"/>
    <x v="1"/>
    <n v="3"/>
    <n v="3642"/>
    <d v="2022-08-10T00:00:00"/>
    <n v="4"/>
    <n v="1"/>
    <d v="2022-11-20T00:00:00"/>
    <x v="3"/>
    <x v="1"/>
    <x v="3"/>
    <s v="Michelleshire"/>
    <s v="Angela Garcia"/>
    <n v="1"/>
    <n v="234.74"/>
  </r>
  <r>
    <n v="220"/>
    <s v="Nathen"/>
    <s v="Arias"/>
    <d v="2020-12-28T00:00:00"/>
    <x v="102"/>
    <n v="33"/>
    <x v="103"/>
    <s v="Production Technician II"/>
    <s v="Craig Leblanc"/>
    <s v="nathen.arias@bilearner.com"/>
    <x v="4"/>
    <x v="2"/>
    <x v="2"/>
    <x v="2"/>
    <s v="Part-Time"/>
    <x v="0"/>
    <x v="2"/>
    <s v="Engineers"/>
    <s v="24-07-1966"/>
    <x v="6"/>
    <s v="Engineer"/>
    <x v="0"/>
    <n v="20847"/>
    <x v="1"/>
    <n v="3"/>
    <n v="3647"/>
    <s v="28-12-2022"/>
    <n v="2"/>
    <n v="4"/>
    <d v="2022-08-10T00:00:00"/>
    <x v="2"/>
    <x v="1"/>
    <x v="3"/>
    <s v="Duarteside"/>
    <s v="Crystal Brown"/>
    <n v="4"/>
    <n v="199.55"/>
  </r>
  <r>
    <n v="223"/>
    <s v="Amirah"/>
    <s v="Stanley"/>
    <d v="2019-10-03T00:00:00"/>
    <x v="103"/>
    <n v="879"/>
    <x v="107"/>
    <s v="Production Technician II"/>
    <s v="Jason Jenkins"/>
    <s v="amirah.stanley@bilearner.com"/>
    <x v="5"/>
    <x v="2"/>
    <x v="0"/>
    <x v="0"/>
    <s v="Part-Time"/>
    <x v="2"/>
    <x v="2"/>
    <s v="Field Operations"/>
    <s v="25-12-1991"/>
    <x v="6"/>
    <s v="Laborer"/>
    <x v="0"/>
    <n v="72818"/>
    <x v="1"/>
    <n v="3"/>
    <n v="3650"/>
    <s v="30-06-2023"/>
    <n v="3"/>
    <n v="2"/>
    <d v="2023-01-09T00:00:00"/>
    <x v="3"/>
    <x v="0"/>
    <x v="0"/>
    <s v="Mirandaburgh"/>
    <s v="Michaela Wells"/>
    <n v="4"/>
    <n v="242.71"/>
  </r>
  <r>
    <n v="225"/>
    <s v="Owen"/>
    <s v="Dillon"/>
    <d v="2019-08-30T00:00:00"/>
    <x v="104"/>
    <n v="1093"/>
    <x v="108"/>
    <s v="Production Technician I"/>
    <s v="Victoria Maldonado"/>
    <s v="owen.dillon@bilearner.com"/>
    <x v="6"/>
    <x v="2"/>
    <x v="2"/>
    <x v="1"/>
    <s v="Part-Time"/>
    <x v="1"/>
    <x v="2"/>
    <s v="Field Operations"/>
    <s v="16-08-1946"/>
    <x v="6"/>
    <s v="Supervisor"/>
    <x v="1"/>
    <n v="96845"/>
    <x v="1"/>
    <n v="3"/>
    <n v="3652"/>
    <d v="2022-01-09T00:00:00"/>
    <n v="1"/>
    <n v="5"/>
    <d v="2023-01-31T00:00:00"/>
    <x v="3"/>
    <x v="0"/>
    <x v="2"/>
    <s v="Adamsberg"/>
    <s v="Mrs. Lydia Riley"/>
    <n v="3"/>
    <n v="962.45"/>
  </r>
  <r>
    <n v="226"/>
    <s v="Bridget"/>
    <s v="Bray"/>
    <d v="2021-02-04T00:00:00"/>
    <x v="105"/>
    <n v="906"/>
    <x v="109"/>
    <s v="Production Technician I"/>
    <s v="William Watson"/>
    <s v="bridget.bray@bilearner.com"/>
    <x v="9"/>
    <x v="2"/>
    <x v="1"/>
    <x v="0"/>
    <s v="Part-Time"/>
    <x v="3"/>
    <x v="2"/>
    <s v="General - Con"/>
    <s v="29-06-1995"/>
    <x v="6"/>
    <s v="Foreman"/>
    <x v="1"/>
    <n v="67277"/>
    <x v="0"/>
    <n v="3"/>
    <n v="3653"/>
    <s v="31-05-2023"/>
    <n v="4"/>
    <n v="4"/>
    <d v="2023-01-20T00:00:00"/>
    <x v="0"/>
    <x v="0"/>
    <x v="1"/>
    <s v="Lake Carlmouth"/>
    <s v="Kim Moss"/>
    <n v="1"/>
    <n v="791.72"/>
  </r>
  <r>
    <n v="231"/>
    <s v="Emery"/>
    <s v="Gillespie"/>
    <d v="2022-11-04T00:00:00"/>
    <x v="106"/>
    <n v="245"/>
    <x v="110"/>
    <s v="Production Technician I"/>
    <s v="Thomas Jackson"/>
    <s v="emery.gillespie@bilearner.com"/>
    <x v="2"/>
    <x v="0"/>
    <x v="2"/>
    <x v="1"/>
    <s v="Temporary"/>
    <x v="0"/>
    <x v="2"/>
    <s v="Project Management - Con"/>
    <s v="25-11-1966"/>
    <x v="6"/>
    <s v="Technician"/>
    <x v="0"/>
    <n v="95682"/>
    <x v="1"/>
    <n v="3"/>
    <n v="3658"/>
    <d v="2023-02-08T00:00:00"/>
    <n v="5"/>
    <n v="4"/>
    <d v="2022-08-18T00:00:00"/>
    <x v="1"/>
    <x v="0"/>
    <x v="2"/>
    <s v="South Sean"/>
    <s v="Jeffrey Moreno"/>
    <n v="2"/>
    <n v="799.88"/>
  </r>
  <r>
    <n v="232"/>
    <s v="Kaylee"/>
    <s v="Baldwin"/>
    <d v="2019-10-02T00:00:00"/>
    <x v="107"/>
    <n v="11"/>
    <x v="111"/>
    <s v="Production Technician I"/>
    <s v="Eric Powell"/>
    <s v="kaylee.baldwin@bilearner.com"/>
    <x v="1"/>
    <x v="0"/>
    <x v="0"/>
    <x v="2"/>
    <s v="Part-Time"/>
    <x v="3"/>
    <x v="2"/>
    <s v="Field Operations"/>
    <s v="30-10-1989"/>
    <x v="6"/>
    <s v="Engineer"/>
    <x v="1"/>
    <n v="86746"/>
    <x v="0"/>
    <n v="1"/>
    <n v="3659"/>
    <s v="26-08-2022"/>
    <n v="3"/>
    <n v="1"/>
    <d v="2023-01-27T00:00:00"/>
    <x v="1"/>
    <x v="0"/>
    <x v="0"/>
    <s v="North Ashleytown"/>
    <s v="Jeffrey Olson"/>
    <n v="5"/>
    <n v="242.87"/>
  </r>
  <r>
    <n v="234"/>
    <s v="Reagan"/>
    <s v="Brennan"/>
    <d v="2022-02-28T00:00:00"/>
    <x v="108"/>
    <n v="189"/>
    <x v="112"/>
    <s v="Production Technician I"/>
    <s v="Denise Roman"/>
    <s v="reagan.brennan@bilearner.com"/>
    <x v="3"/>
    <x v="0"/>
    <x v="1"/>
    <x v="1"/>
    <s v="Temporary"/>
    <x v="0"/>
    <x v="2"/>
    <s v="Executive"/>
    <s v="22-05-1952"/>
    <x v="6"/>
    <s v="Vp"/>
    <x v="1"/>
    <n v="21624"/>
    <x v="1"/>
    <n v="3"/>
    <n v="3661"/>
    <d v="2023-06-07T00:00:00"/>
    <n v="3"/>
    <n v="2"/>
    <d v="2023-05-06T00:00:00"/>
    <x v="0"/>
    <x v="0"/>
    <x v="0"/>
    <s v="Tyroneburgh"/>
    <s v="Timothy Wheeler"/>
    <n v="2"/>
    <n v="471.5"/>
  </r>
  <r>
    <n v="236"/>
    <s v="Brandon"/>
    <s v="Anderson"/>
    <d v="2019-10-07T00:00:00"/>
    <x v="109"/>
    <n v="838"/>
    <x v="113"/>
    <s v="Production Technician I"/>
    <s v="Sean Kennedy"/>
    <s v="brandon.anderson@bilearner.com"/>
    <x v="9"/>
    <x v="1"/>
    <x v="2"/>
    <x v="0"/>
    <s v="Full-Time"/>
    <x v="2"/>
    <x v="2"/>
    <s v="General - Con"/>
    <s v="23-11-1977"/>
    <x v="6"/>
    <s v="Foreman"/>
    <x v="0"/>
    <n v="13534"/>
    <x v="0"/>
    <n v="3"/>
    <n v="3663"/>
    <s v="26-04-2023"/>
    <n v="2"/>
    <n v="3"/>
    <d v="2023-03-22T00:00:00"/>
    <x v="2"/>
    <x v="1"/>
    <x v="0"/>
    <s v="Judyburgh"/>
    <s v="Christopher Long"/>
    <n v="3"/>
    <n v="816.64"/>
  </r>
  <r>
    <n v="237"/>
    <s v="Diana"/>
    <s v="Garza"/>
    <d v="2020-10-06T00:00:00"/>
    <x v="110"/>
    <n v="463"/>
    <x v="114"/>
    <s v="Production Technician I"/>
    <s v="Robert Reid"/>
    <s v="diana.garza@bilearner.com"/>
    <x v="5"/>
    <x v="1"/>
    <x v="0"/>
    <x v="1"/>
    <s v="Part-Time"/>
    <x v="0"/>
    <x v="2"/>
    <s v="Field Operations"/>
    <s v="15-08-1956"/>
    <x v="6"/>
    <s v="Locator"/>
    <x v="0"/>
    <n v="2667"/>
    <x v="1"/>
    <n v="3"/>
    <n v="3664"/>
    <s v="30-05-2023"/>
    <n v="5"/>
    <n v="3"/>
    <d v="2023-03-14T00:00:00"/>
    <x v="3"/>
    <x v="1"/>
    <x v="2"/>
    <s v="Schaeferhaven"/>
    <s v="Regina Richardson PhD"/>
    <n v="1"/>
    <n v="210.44"/>
  </r>
  <r>
    <n v="239"/>
    <s v="Davin"/>
    <s v="Peters"/>
    <d v="2022-04-29T00:00:00"/>
    <x v="111"/>
    <n v="267"/>
    <x v="115"/>
    <s v="Production Technician I"/>
    <s v="Melissa Shaw"/>
    <s v="davin.peters@bilearner.com"/>
    <x v="8"/>
    <x v="0"/>
    <x v="0"/>
    <x v="2"/>
    <s v="Full-Time"/>
    <x v="0"/>
    <x v="2"/>
    <s v="Field Operations"/>
    <s v="19-05-1956"/>
    <x v="6"/>
    <s v="Laborer"/>
    <x v="1"/>
    <n v="16052"/>
    <x v="1"/>
    <n v="3"/>
    <n v="3666"/>
    <s v="26-04-2023"/>
    <n v="5"/>
    <n v="2"/>
    <d v="2023-08-02T00:00:00"/>
    <x v="4"/>
    <x v="1"/>
    <x v="3"/>
    <s v="New Betty"/>
    <s v="Toni Bridges"/>
    <n v="3"/>
    <n v="343.52"/>
  </r>
  <r>
    <n v="240"/>
    <s v="Leyla"/>
    <s v="Warren"/>
    <d v="2022-12-11T00:00:00"/>
    <x v="112"/>
    <n v="138"/>
    <x v="116"/>
    <s v="Production Technician I"/>
    <s v="Brooke Meyer"/>
    <s v="leyla.warren@bilearner.com"/>
    <x v="0"/>
    <x v="0"/>
    <x v="2"/>
    <x v="0"/>
    <s v="Temporary"/>
    <x v="1"/>
    <x v="2"/>
    <s v="Billable Consultants"/>
    <s v="23-08-1998"/>
    <x v="6"/>
    <s v="Technician"/>
    <x v="1"/>
    <n v="18998"/>
    <x v="1"/>
    <n v="3"/>
    <n v="3667"/>
    <s v="18-11-2022"/>
    <n v="1"/>
    <n v="1"/>
    <d v="2023-02-03T00:00:00"/>
    <x v="1"/>
    <x v="1"/>
    <x v="3"/>
    <s v="North Williamborough"/>
    <s v="Emily Robinson"/>
    <n v="3"/>
    <n v="860.31"/>
  </r>
  <r>
    <n v="241"/>
    <s v="Victoria"/>
    <s v="Allen"/>
    <d v="2023-08-06T00:00:00"/>
    <x v="113"/>
    <n v="0"/>
    <x v="117"/>
    <s v="Production Technician I"/>
    <s v="Christopher Clark"/>
    <s v="victoria.allen@bilearner.com"/>
    <x v="2"/>
    <x v="0"/>
    <x v="0"/>
    <x v="1"/>
    <s v="Full-Time"/>
    <x v="3"/>
    <x v="2"/>
    <s v="Underground"/>
    <s v="24-05-1996"/>
    <x v="6"/>
    <s v="Operator"/>
    <x v="1"/>
    <n v="33735"/>
    <x v="2"/>
    <n v="3"/>
    <n v="3668"/>
    <s v="29-06-2023"/>
    <n v="1"/>
    <n v="5"/>
    <d v="2022-11-28T00:00:00"/>
    <x v="0"/>
    <x v="0"/>
    <x v="3"/>
    <s v="East John"/>
    <s v="James Lee"/>
    <n v="4"/>
    <n v="265.55"/>
  </r>
  <r>
    <n v="242"/>
    <s v="Tyler"/>
    <s v="Hines"/>
    <d v="2020-03-28T00:00:00"/>
    <x v="114"/>
    <n v="1079"/>
    <x v="118"/>
    <s v="Production Technician I"/>
    <s v="Joshua Francis"/>
    <s v="tyler.hines@bilearner.com"/>
    <x v="1"/>
    <x v="2"/>
    <x v="1"/>
    <x v="2"/>
    <s v="Temporary"/>
    <x v="2"/>
    <x v="2"/>
    <s v="Finance &amp; Accounting"/>
    <s v="16-01-1967"/>
    <x v="6"/>
    <s v="Clerk"/>
    <x v="1"/>
    <n v="81928"/>
    <x v="1"/>
    <n v="3"/>
    <n v="3669"/>
    <d v="2023-11-04T00:00:00"/>
    <n v="4"/>
    <n v="2"/>
    <d v="2023-08-03T00:00:00"/>
    <x v="4"/>
    <x v="1"/>
    <x v="3"/>
    <s v="Stacyhaven"/>
    <s v="Linda Moore"/>
    <n v="1"/>
    <n v="183.85"/>
  </r>
  <r>
    <n v="243"/>
    <s v="Sandra"/>
    <s v="Atkinson"/>
    <d v="2022-08-11T00:00:00"/>
    <x v="115"/>
    <n v="228"/>
    <x v="119"/>
    <s v="Production Technician II"/>
    <s v="Walter Shaw"/>
    <s v="sandra.atkinson@bilearner.com"/>
    <x v="7"/>
    <x v="0"/>
    <x v="0"/>
    <x v="2"/>
    <s v="Full-Time"/>
    <x v="1"/>
    <x v="2"/>
    <s v="Billable Consultants"/>
    <s v="17-01-1969"/>
    <x v="6"/>
    <s v="Engineer"/>
    <x v="0"/>
    <n v="14006"/>
    <x v="2"/>
    <n v="3"/>
    <n v="3670"/>
    <s v="16-08-2022"/>
    <n v="2"/>
    <n v="2"/>
    <d v="2022-09-25T00:00:00"/>
    <x v="4"/>
    <x v="0"/>
    <x v="3"/>
    <s v="East Rhonda"/>
    <s v="Emily Davis"/>
    <n v="5"/>
    <n v="942.09"/>
  </r>
  <r>
    <n v="244"/>
    <s v="Simone"/>
    <s v="Hayes"/>
    <d v="2023-01-26T00:00:00"/>
    <x v="116"/>
    <n v="144"/>
    <x v="120"/>
    <s v="Production Technician II"/>
    <s v="Alexander Roberts"/>
    <s v="simone.hayes@bilearner.com"/>
    <x v="4"/>
    <x v="2"/>
    <x v="2"/>
    <x v="2"/>
    <s v="Temporary"/>
    <x v="0"/>
    <x v="2"/>
    <s v="Splicing"/>
    <s v="29-12-1989"/>
    <x v="6"/>
    <s v="Splicer"/>
    <x v="0"/>
    <n v="45376"/>
    <x v="2"/>
    <n v="3"/>
    <n v="3671"/>
    <d v="2023-10-01T00:00:00"/>
    <n v="3"/>
    <n v="4"/>
    <d v="2023-01-20T00:00:00"/>
    <x v="3"/>
    <x v="0"/>
    <x v="0"/>
    <s v="East Andrew"/>
    <s v="Cindy Fletcher"/>
    <n v="4"/>
    <n v="381.94"/>
  </r>
  <r>
    <n v="246"/>
    <s v="Lane"/>
    <s v="Zuniga"/>
    <d v="2022-06-11T00:00:00"/>
    <x v="47"/>
    <n v="213"/>
    <x v="121"/>
    <s v="Production Technician II"/>
    <s v="Casey Morris"/>
    <s v="lane.zuniga@bilearner.com"/>
    <x v="8"/>
    <x v="2"/>
    <x v="0"/>
    <x v="0"/>
    <s v="Temporary"/>
    <x v="3"/>
    <x v="2"/>
    <s v="People Services"/>
    <s v="19-02-1973"/>
    <x v="6"/>
    <s v="Manager"/>
    <x v="0"/>
    <n v="47767"/>
    <x v="1"/>
    <n v="3"/>
    <n v="3673"/>
    <d v="2023-08-06T00:00:00"/>
    <n v="3"/>
    <n v="3"/>
    <d v="2023-03-21T00:00:00"/>
    <x v="0"/>
    <x v="0"/>
    <x v="0"/>
    <s v="Davisfort"/>
    <s v="Daniel Wood"/>
    <n v="3"/>
    <n v="578.02"/>
  </r>
  <r>
    <n v="247"/>
    <s v="Isabelle"/>
    <s v="Shields"/>
    <d v="2020-06-25T00:00:00"/>
    <x v="43"/>
    <n v="615"/>
    <x v="122"/>
    <s v="Production Technician II"/>
    <s v="Sarah Williamson"/>
    <s v="isabelle.shields@bilearner.com"/>
    <x v="2"/>
    <x v="2"/>
    <x v="2"/>
    <x v="1"/>
    <s v="Part-Time"/>
    <x v="3"/>
    <x v="2"/>
    <s v="Engineers"/>
    <d v="1996-01-05T00:00:00"/>
    <x v="6"/>
    <s v="Engineer"/>
    <x v="0"/>
    <n v="39141"/>
    <x v="1"/>
    <n v="3"/>
    <n v="3674"/>
    <d v="2023-02-04T00:00:00"/>
    <n v="4"/>
    <n v="4"/>
    <d v="2022-11-08T00:00:00"/>
    <x v="4"/>
    <x v="1"/>
    <x v="3"/>
    <s v="South Robin"/>
    <s v="Alyssa Swanson"/>
    <n v="2"/>
    <n v="223.29"/>
  </r>
  <r>
    <n v="248"/>
    <s v="Mario"/>
    <s v="Mays"/>
    <d v="2020-06-08T00:00:00"/>
    <x v="117"/>
    <n v="934"/>
    <x v="123"/>
    <s v="Production Technician II"/>
    <s v="Melissa Torres"/>
    <s v="mario.mays@bilearner.com"/>
    <x v="1"/>
    <x v="0"/>
    <x v="0"/>
    <x v="1"/>
    <s v="Full-Time"/>
    <x v="1"/>
    <x v="2"/>
    <s v="Engineers"/>
    <s v="28-08-1952"/>
    <x v="6"/>
    <s v="Technician"/>
    <x v="0"/>
    <n v="70090"/>
    <x v="1"/>
    <n v="3"/>
    <n v="3675"/>
    <d v="2023-05-05T00:00:00"/>
    <n v="5"/>
    <n v="3"/>
    <d v="2022-09-07T00:00:00"/>
    <x v="0"/>
    <x v="1"/>
    <x v="0"/>
    <s v="East Biancabury"/>
    <s v="Catherine Hardin"/>
    <n v="5"/>
    <n v="992.37"/>
  </r>
  <r>
    <n v="256"/>
    <s v="Kai"/>
    <s v="Gaines"/>
    <d v="2021-11-02T00:00:00"/>
    <x v="118"/>
    <n v="39"/>
    <x v="97"/>
    <s v="Production Technician I"/>
    <s v="Mackenzie Porter"/>
    <s v="kai.gaines@bilearner.com"/>
    <x v="0"/>
    <x v="0"/>
    <x v="2"/>
    <x v="1"/>
    <s v="Temporary"/>
    <x v="0"/>
    <x v="2"/>
    <s v="Finance &amp; Accounting"/>
    <d v="1956-06-01T00:00:00"/>
    <x v="6"/>
    <s v="Administration"/>
    <x v="1"/>
    <n v="33204"/>
    <x v="1"/>
    <n v="3"/>
    <n v="3683"/>
    <s v="25-10-2022"/>
    <n v="2"/>
    <n v="1"/>
    <d v="2022-12-28T00:00:00"/>
    <x v="4"/>
    <x v="1"/>
    <x v="3"/>
    <s v="Wongchester"/>
    <s v="Debra Williams"/>
    <n v="1"/>
    <n v="990.69"/>
  </r>
  <r>
    <n v="257"/>
    <s v="Noelle"/>
    <s v="Levy"/>
    <d v="2019-12-01T00:00:00"/>
    <x v="119"/>
    <n v="1120"/>
    <x v="124"/>
    <s v="Production Technician I"/>
    <s v="Robert Simmons"/>
    <s v="noelle.levy@bilearner.com"/>
    <x v="6"/>
    <x v="0"/>
    <x v="1"/>
    <x v="1"/>
    <s v="Part-Time"/>
    <x v="0"/>
    <x v="2"/>
    <s v="Field Operations"/>
    <d v="1954-03-08T00:00:00"/>
    <x v="6"/>
    <s v="Technician"/>
    <x v="1"/>
    <n v="76198"/>
    <x v="1"/>
    <n v="3"/>
    <n v="3684"/>
    <s v="16-04-2023"/>
    <n v="5"/>
    <n v="5"/>
    <d v="2022-10-29T00:00:00"/>
    <x v="3"/>
    <x v="1"/>
    <x v="3"/>
    <s v="Lake Janet"/>
    <s v="Timothy Coleman"/>
    <n v="2"/>
    <n v="939.39"/>
  </r>
  <r>
    <n v="258"/>
    <s v="Kylie"/>
    <s v="Jimenez"/>
    <d v="2022-08-16T00:00:00"/>
    <x v="120"/>
    <n v="86"/>
    <x v="125"/>
    <s v="Production Technician I"/>
    <s v="Jordan Harrison"/>
    <s v="kylie.jimenez@bilearner.com"/>
    <x v="9"/>
    <x v="0"/>
    <x v="0"/>
    <x v="1"/>
    <s v="Full-Time"/>
    <x v="2"/>
    <x v="2"/>
    <s v="Project Management - Con"/>
    <s v="22-06-1986"/>
    <x v="6"/>
    <s v="Coordinator"/>
    <x v="1"/>
    <n v="10600"/>
    <x v="1"/>
    <n v="3"/>
    <n v="3685"/>
    <d v="2023-03-01T00:00:00"/>
    <n v="4"/>
    <n v="3"/>
    <d v="2023-01-06T00:00:00"/>
    <x v="1"/>
    <x v="0"/>
    <x v="0"/>
    <s v="Mcclureshire"/>
    <s v="Tiffany Thornton"/>
    <n v="1"/>
    <n v="941.12"/>
  </r>
  <r>
    <n v="259"/>
    <s v="Carly"/>
    <s v="Figueroa"/>
    <d v="2021-04-25T00:00:00"/>
    <x v="121"/>
    <n v="596"/>
    <x v="126"/>
    <s v="Production Technician I"/>
    <s v="Jesse Farmer"/>
    <s v="carly.figueroa@bilearner.com"/>
    <x v="2"/>
    <x v="1"/>
    <x v="2"/>
    <x v="2"/>
    <s v="Full-Time"/>
    <x v="2"/>
    <x v="2"/>
    <s v="Engineers"/>
    <s v="20-04-1998"/>
    <x v="6"/>
    <s v="Director"/>
    <x v="1"/>
    <n v="67909"/>
    <x v="0"/>
    <n v="1"/>
    <n v="3686"/>
    <d v="2023-03-01T00:00:00"/>
    <n v="3"/>
    <n v="3"/>
    <d v="2023-07-05T00:00:00"/>
    <x v="4"/>
    <x v="1"/>
    <x v="2"/>
    <s v="Lake Katelyn"/>
    <s v="Elizabeth Allen"/>
    <n v="3"/>
    <n v="878.11"/>
  </r>
  <r>
    <n v="261"/>
    <s v="Brynn"/>
    <s v="Harding"/>
    <d v="2019-05-04T00:00:00"/>
    <x v="122"/>
    <n v="822"/>
    <x v="127"/>
    <s v="Production Technician I"/>
    <s v="Kathleen Clark"/>
    <s v="brynn.harding@bilearner.com"/>
    <x v="7"/>
    <x v="1"/>
    <x v="1"/>
    <x v="0"/>
    <s v="Full-Time"/>
    <x v="0"/>
    <x v="2"/>
    <s v="Wireline Construction"/>
    <s v="19-09-1951"/>
    <x v="6"/>
    <s v="Manager"/>
    <x v="0"/>
    <n v="42113"/>
    <x v="0"/>
    <n v="3"/>
    <n v="3688"/>
    <d v="2022-02-12T00:00:00"/>
    <n v="4"/>
    <n v="4"/>
    <d v="2022-11-26T00:00:00"/>
    <x v="0"/>
    <x v="1"/>
    <x v="1"/>
    <s v="Edwinfurt"/>
    <s v="Stephanie Saunders"/>
    <n v="4"/>
    <n v="269.88"/>
  </r>
  <r>
    <n v="263"/>
    <s v="Jaylene"/>
    <s v="Deleon"/>
    <d v="2020-08-04T00:00:00"/>
    <x v="123"/>
    <n v="207"/>
    <x v="128"/>
    <s v="Production Technician I"/>
    <s v="Adam Barber"/>
    <s v="jaylene.deleon@bilearner.com"/>
    <x v="3"/>
    <x v="0"/>
    <x v="2"/>
    <x v="2"/>
    <s v="Temporary"/>
    <x v="3"/>
    <x v="2"/>
    <s v="Yard (Material Handling)"/>
    <s v="14-11-1950"/>
    <x v="6"/>
    <s v="Laborer"/>
    <x v="1"/>
    <n v="60287"/>
    <x v="2"/>
    <n v="3"/>
    <n v="3690"/>
    <s v="31-05-2023"/>
    <n v="4"/>
    <n v="3"/>
    <d v="2023-04-03T00:00:00"/>
    <x v="2"/>
    <x v="1"/>
    <x v="3"/>
    <s v="Davidside"/>
    <s v="Elizabeth Davis"/>
    <n v="5"/>
    <n v="589.5"/>
  </r>
  <r>
    <n v="266"/>
    <s v="Amya"/>
    <s v="Vega"/>
    <d v="2019-05-20T00:00:00"/>
    <x v="124"/>
    <n v="468"/>
    <x v="129"/>
    <s v="Production Technician II"/>
    <s v="Alexa Smith"/>
    <s v="amya.vega@bilearner.com"/>
    <x v="7"/>
    <x v="0"/>
    <x v="2"/>
    <x v="0"/>
    <s v="Temporary"/>
    <x v="0"/>
    <x v="2"/>
    <s v="Project Management - Con"/>
    <d v="1977-01-08T00:00:00"/>
    <x v="6"/>
    <s v="Field Project Manager"/>
    <x v="0"/>
    <n v="13727"/>
    <x v="0"/>
    <n v="2"/>
    <n v="3693"/>
    <d v="2023-09-04T00:00:00"/>
    <n v="3"/>
    <n v="1"/>
    <d v="2023-01-24T00:00:00"/>
    <x v="4"/>
    <x v="0"/>
    <x v="3"/>
    <s v="Martineztown"/>
    <s v="Corey Morales"/>
    <n v="1"/>
    <n v="861.5"/>
  </r>
  <r>
    <n v="267"/>
    <s v="Nickolas"/>
    <s v="West"/>
    <d v="2019-11-05T00:00:00"/>
    <x v="125"/>
    <n v="893"/>
    <x v="130"/>
    <s v="Production Technician II"/>
    <s v="Sue Harper"/>
    <s v="nickolas.west@bilearner.com"/>
    <x v="4"/>
    <x v="2"/>
    <x v="0"/>
    <x v="2"/>
    <s v="Part-Time"/>
    <x v="0"/>
    <x v="2"/>
    <s v="Field Operations"/>
    <d v="1961-11-03T00:00:00"/>
    <x v="6"/>
    <s v="Specialist"/>
    <x v="0"/>
    <n v="94278"/>
    <x v="3"/>
    <n v="4"/>
    <n v="3694"/>
    <s v="20-03-2023"/>
    <n v="3"/>
    <n v="3"/>
    <d v="2023-05-19T00:00:00"/>
    <x v="1"/>
    <x v="0"/>
    <x v="3"/>
    <s v="Elizabethview"/>
    <s v="Louis Todd"/>
    <n v="2"/>
    <n v="649.17999999999995"/>
  </r>
  <r>
    <n v="268"/>
    <s v="Cason"/>
    <s v="Neal"/>
    <d v="2018-09-20T00:00:00"/>
    <x v="126"/>
    <n v="868"/>
    <x v="131"/>
    <s v="Production Technician II"/>
    <s v="Savannah Schneider"/>
    <s v="cason.neal@bilearner.com"/>
    <x v="3"/>
    <x v="2"/>
    <x v="1"/>
    <x v="1"/>
    <s v="Temporary"/>
    <x v="3"/>
    <x v="2"/>
    <s v="Catv"/>
    <s v="28-11-1989"/>
    <x v="6"/>
    <s v="Laborer"/>
    <x v="0"/>
    <n v="70817"/>
    <x v="3"/>
    <n v="4"/>
    <n v="3695"/>
    <s v="28-08-2022"/>
    <n v="1"/>
    <n v="1"/>
    <d v="2023-01-08T00:00:00"/>
    <x v="4"/>
    <x v="0"/>
    <x v="1"/>
    <s v="Zacharytown"/>
    <s v="John Ward"/>
    <n v="4"/>
    <n v="492.2"/>
  </r>
  <r>
    <n v="269"/>
    <s v="Aldo"/>
    <s v="Dyer"/>
    <d v="2020-09-02T00:00:00"/>
    <x v="127"/>
    <n v="996"/>
    <x v="132"/>
    <s v="Production Technician II"/>
    <s v="Chase Ramirez"/>
    <s v="aldo.dyer@bilearner.com"/>
    <x v="8"/>
    <x v="2"/>
    <x v="1"/>
    <x v="0"/>
    <s v="Part-Time"/>
    <x v="1"/>
    <x v="2"/>
    <s v="Wireless"/>
    <d v="1989-07-10T00:00:00"/>
    <x v="6"/>
    <s v="Foreman"/>
    <x v="0"/>
    <n v="74423"/>
    <x v="3"/>
    <n v="3"/>
    <n v="3696"/>
    <d v="2022-01-12T00:00:00"/>
    <n v="2"/>
    <n v="1"/>
    <d v="2023-01-13T00:00:00"/>
    <x v="2"/>
    <x v="1"/>
    <x v="0"/>
    <s v="South Hannahmouth"/>
    <s v="James Gonzalez"/>
    <n v="2"/>
    <n v="299.58999999999997"/>
  </r>
  <r>
    <n v="271"/>
    <s v="Julien"/>
    <s v="Banks"/>
    <d v="2023-03-22T00:00:00"/>
    <x v="128"/>
    <n v="69"/>
    <x v="133"/>
    <s v="Production Technician II"/>
    <s v="Savannah Weber"/>
    <s v="julien.banks@bilearner.com"/>
    <x v="0"/>
    <x v="0"/>
    <x v="0"/>
    <x v="2"/>
    <s v="Full-Time"/>
    <x v="0"/>
    <x v="2"/>
    <s v="Catv"/>
    <d v="1984-12-06T00:00:00"/>
    <x v="6"/>
    <s v="Foreman"/>
    <x v="0"/>
    <n v="16462"/>
    <x v="3"/>
    <n v="3"/>
    <n v="3698"/>
    <s v="19-01-2023"/>
    <n v="2"/>
    <n v="5"/>
    <d v="2022-12-24T00:00:00"/>
    <x v="1"/>
    <x v="0"/>
    <x v="0"/>
    <s v="Jessicamouth"/>
    <s v="Chad Watts"/>
    <n v="2"/>
    <n v="830.36"/>
  </r>
  <r>
    <n v="272"/>
    <s v="Madelyn"/>
    <s v="Mcdonald"/>
    <d v="2022-08-30T00:00:00"/>
    <x v="129"/>
    <n v="21"/>
    <x v="134"/>
    <s v="Production Technician I"/>
    <s v="Justin Harris"/>
    <s v="madelyn.mcdonald@bilearner.com"/>
    <x v="5"/>
    <x v="2"/>
    <x v="2"/>
    <x v="0"/>
    <s v="Temporary"/>
    <x v="0"/>
    <x v="2"/>
    <s v="Engineers"/>
    <s v="31-01-1977"/>
    <x v="6"/>
    <s v="Engineer"/>
    <x v="1"/>
    <n v="48065"/>
    <x v="3"/>
    <n v="2"/>
    <n v="3699"/>
    <s v="21-06-2023"/>
    <n v="2"/>
    <n v="4"/>
    <d v="2022-08-19T00:00:00"/>
    <x v="0"/>
    <x v="0"/>
    <x v="0"/>
    <s v="Jessicaberg"/>
    <s v="Alejandro Bates"/>
    <n v="1"/>
    <n v="973.34"/>
  </r>
  <r>
    <n v="276"/>
    <s v="Addisyn"/>
    <s v="Guerrero"/>
    <d v="2020-08-31T00:00:00"/>
    <x v="130"/>
    <n v="664"/>
    <x v="135"/>
    <s v="Production Technician I"/>
    <s v="Cory Lee"/>
    <s v="addisyn.guerrero@bilearner.com"/>
    <x v="4"/>
    <x v="0"/>
    <x v="2"/>
    <x v="2"/>
    <s v="Part-Time"/>
    <x v="1"/>
    <x v="2"/>
    <s v="Engineers"/>
    <s v="15-02-1951"/>
    <x v="6"/>
    <s v="Engineer"/>
    <x v="0"/>
    <n v="87563"/>
    <x v="0"/>
    <n v="4"/>
    <n v="3703"/>
    <d v="2023-02-06T00:00:00"/>
    <n v="5"/>
    <n v="5"/>
    <d v="2022-12-27T00:00:00"/>
    <x v="3"/>
    <x v="0"/>
    <x v="3"/>
    <s v="West Aprilfort"/>
    <s v="Andrea Jones"/>
    <n v="3"/>
    <n v="121.45"/>
  </r>
  <r>
    <n v="277"/>
    <s v="Addisyn"/>
    <s v="Aguilar"/>
    <d v="2019-01-25T00:00:00"/>
    <x v="68"/>
    <n v="1005"/>
    <x v="136"/>
    <s v="Production Technician I"/>
    <s v="April Stevens"/>
    <s v="addisyn.aguilar@bilearner.com"/>
    <x v="1"/>
    <x v="0"/>
    <x v="0"/>
    <x v="1"/>
    <s v="Part-Time"/>
    <x v="0"/>
    <x v="2"/>
    <s v="Field Operations"/>
    <d v="1976-05-02T00:00:00"/>
    <x v="6"/>
    <s v="Associate"/>
    <x v="0"/>
    <n v="20993"/>
    <x v="0"/>
    <n v="5"/>
    <n v="3704"/>
    <d v="2023-07-07T00:00:00"/>
    <n v="2"/>
    <n v="4"/>
    <d v="2022-10-07T00:00:00"/>
    <x v="2"/>
    <x v="0"/>
    <x v="2"/>
    <s v="Huynhfort"/>
    <s v="Michael Ramirez"/>
    <n v="2"/>
    <n v="669.3"/>
  </r>
  <r>
    <n v="278"/>
    <s v="Marcos"/>
    <s v="Gallagher"/>
    <d v="2020-11-21T00:00:00"/>
    <x v="131"/>
    <n v="869"/>
    <x v="137"/>
    <s v="Production Technician I"/>
    <s v="Bridget Little"/>
    <s v="marcos.gallagher@bilearner.com"/>
    <x v="2"/>
    <x v="0"/>
    <x v="0"/>
    <x v="2"/>
    <s v="Part-Time"/>
    <x v="0"/>
    <x v="2"/>
    <s v="General - Sga"/>
    <s v="27-05-1967"/>
    <x v="6"/>
    <s v="Vp"/>
    <x v="0"/>
    <n v="88723"/>
    <x v="0"/>
    <n v="3"/>
    <n v="3705"/>
    <s v="25-05-2023"/>
    <n v="3"/>
    <n v="1"/>
    <d v="2023-04-17T00:00:00"/>
    <x v="2"/>
    <x v="1"/>
    <x v="3"/>
    <s v="West Wendy"/>
    <s v="Christina Bautista"/>
    <n v="5"/>
    <n v="983.59"/>
  </r>
  <r>
    <n v="281"/>
    <s v="Case"/>
    <s v="Gaines"/>
    <d v="2020-08-21T00:00:00"/>
    <x v="129"/>
    <n v="760"/>
    <x v="138"/>
    <s v="Production Technician I"/>
    <s v="Morgan Smith"/>
    <s v="case.gaines@bilearner.com"/>
    <x v="7"/>
    <x v="0"/>
    <x v="0"/>
    <x v="1"/>
    <s v="Part-Time"/>
    <x v="1"/>
    <x v="2"/>
    <s v="Fielders"/>
    <s v="19-02-1974"/>
    <x v="6"/>
    <s v="Engineer"/>
    <x v="1"/>
    <n v="13899"/>
    <x v="0"/>
    <n v="4"/>
    <n v="3708"/>
    <s v="21-08-2022"/>
    <n v="5"/>
    <n v="5"/>
    <d v="2023-01-03T00:00:00"/>
    <x v="0"/>
    <x v="0"/>
    <x v="0"/>
    <s v="Youngbury"/>
    <s v="Jared Mcclain"/>
    <n v="4"/>
    <n v="136.15"/>
  </r>
  <r>
    <n v="282"/>
    <s v="Jacey"/>
    <s v="Reyes"/>
    <d v="2019-02-04T00:00:00"/>
    <x v="132"/>
    <n v="1533"/>
    <x v="139"/>
    <s v="Production Technician I"/>
    <s v="Donald Powell"/>
    <s v="jacey.reyes@bilearner.com"/>
    <x v="5"/>
    <x v="0"/>
    <x v="0"/>
    <x v="1"/>
    <s v="Part-Time"/>
    <x v="3"/>
    <x v="2"/>
    <s v="Splicing"/>
    <s v="18-09-1969"/>
    <x v="6"/>
    <s v="Splicer"/>
    <x v="1"/>
    <n v="44907"/>
    <x v="0"/>
    <n v="5"/>
    <n v="3709"/>
    <d v="2023-08-05T00:00:00"/>
    <n v="3"/>
    <n v="5"/>
    <d v="2023-04-07T00:00:00"/>
    <x v="1"/>
    <x v="1"/>
    <x v="2"/>
    <s v="Lake Lisastad"/>
    <s v="Susan Fitzgerald"/>
    <n v="4"/>
    <n v="339.84"/>
  </r>
  <r>
    <n v="285"/>
    <s v="Kyra"/>
    <s v="Ray"/>
    <d v="2019-04-28T00:00:00"/>
    <x v="133"/>
    <n v="1222"/>
    <x v="140"/>
    <s v="Production Technician I"/>
    <s v="Christopher Robertson"/>
    <s v="kyra.ray@bilearner.com"/>
    <x v="3"/>
    <x v="1"/>
    <x v="2"/>
    <x v="1"/>
    <s v="Temporary"/>
    <x v="2"/>
    <x v="2"/>
    <s v="Field Operations"/>
    <d v="1956-03-04T00:00:00"/>
    <x v="6"/>
    <s v="Technician"/>
    <x v="1"/>
    <n v="33658"/>
    <x v="2"/>
    <n v="5"/>
    <n v="3712"/>
    <s v="25-01-2023"/>
    <n v="2"/>
    <n v="3"/>
    <d v="2022-10-31T00:00:00"/>
    <x v="4"/>
    <x v="1"/>
    <x v="2"/>
    <s v="New Christopherchester"/>
    <s v="Michele Harding"/>
    <n v="4"/>
    <n v="214.12"/>
  </r>
  <r>
    <n v="289"/>
    <s v="Chaim"/>
    <s v="Chase"/>
    <d v="2022-07-31T00:00:00"/>
    <x v="134"/>
    <n v="202"/>
    <x v="141"/>
    <s v="Production Technician II"/>
    <s v="David Goodman"/>
    <s v="chaim.chase@bilearner.com"/>
    <x v="7"/>
    <x v="2"/>
    <x v="0"/>
    <x v="2"/>
    <s v="Full-Time"/>
    <x v="3"/>
    <x v="2"/>
    <s v="General - Con"/>
    <s v="27-06-1993"/>
    <x v="6"/>
    <s v="Laborer"/>
    <x v="0"/>
    <n v="5569"/>
    <x v="1"/>
    <n v="1"/>
    <n v="3716"/>
    <s v="19-11-2022"/>
    <n v="5"/>
    <n v="3"/>
    <d v="2023-03-07T00:00:00"/>
    <x v="4"/>
    <x v="1"/>
    <x v="2"/>
    <s v="East Michellemouth"/>
    <s v="Christopher Carroll"/>
    <n v="4"/>
    <n v="959.78"/>
  </r>
  <r>
    <n v="291"/>
    <s v="Dalton"/>
    <s v="Frazier"/>
    <d v="2021-05-25T00:00:00"/>
    <x v="135"/>
    <n v="150"/>
    <x v="142"/>
    <s v="Production Technician II"/>
    <s v="Claudia White"/>
    <s v="dalton.frazier@bilearner.com"/>
    <x v="3"/>
    <x v="2"/>
    <x v="1"/>
    <x v="1"/>
    <s v="Temporary"/>
    <x v="3"/>
    <x v="2"/>
    <s v="Field Operations"/>
    <s v="15-09-1946"/>
    <x v="6"/>
    <s v="Driver"/>
    <x v="0"/>
    <n v="52357"/>
    <x v="1"/>
    <n v="4"/>
    <n v="3718"/>
    <d v="2022-05-10T00:00:00"/>
    <n v="1"/>
    <n v="1"/>
    <d v="2023-05-02T00:00:00"/>
    <x v="3"/>
    <x v="1"/>
    <x v="3"/>
    <s v="Washingtonshire"/>
    <s v="Tracy Valenzuela"/>
    <n v="2"/>
    <n v="325.7"/>
  </r>
  <r>
    <n v="293"/>
    <s v="Crystal"/>
    <s v="Brandt"/>
    <d v="2019-05-23T00:00:00"/>
    <x v="136"/>
    <n v="478"/>
    <x v="143"/>
    <s v="Production Technician II"/>
    <s v="Andrew Schneider"/>
    <s v="crystal.brandt@bilearner.com"/>
    <x v="5"/>
    <x v="0"/>
    <x v="2"/>
    <x v="0"/>
    <s v="Full-Time"/>
    <x v="1"/>
    <x v="2"/>
    <s v="Field Operations"/>
    <s v="18-12-1958"/>
    <x v="6"/>
    <s v="Laborer"/>
    <x v="0"/>
    <n v="31486"/>
    <x v="1"/>
    <n v="3"/>
    <n v="3720"/>
    <s v="15-05-2023"/>
    <n v="2"/>
    <n v="1"/>
    <d v="2022-09-23T00:00:00"/>
    <x v="4"/>
    <x v="1"/>
    <x v="0"/>
    <s v="Danielland"/>
    <s v="Danny Baker"/>
    <n v="2"/>
    <n v="845.21"/>
  </r>
  <r>
    <n v="294"/>
    <s v="Johnny"/>
    <s v="Goodman"/>
    <d v="2020-02-12T00:00:00"/>
    <x v="137"/>
    <n v="55"/>
    <x v="144"/>
    <s v="Production Technician I"/>
    <s v="Loretta Gonzalez"/>
    <s v="johnny.goodman@bilearner.com"/>
    <x v="6"/>
    <x v="0"/>
    <x v="0"/>
    <x v="0"/>
    <s v="Full-Time"/>
    <x v="1"/>
    <x v="2"/>
    <s v="Fielders"/>
    <s v="24-03-1960"/>
    <x v="6"/>
    <s v="Engineer"/>
    <x v="1"/>
    <n v="24794"/>
    <x v="1"/>
    <n v="2"/>
    <n v="3721"/>
    <d v="2023-07-02T00:00:00"/>
    <n v="5"/>
    <n v="4"/>
    <d v="2022-12-22T00:00:00"/>
    <x v="2"/>
    <x v="0"/>
    <x v="2"/>
    <s v="Maryborough"/>
    <s v="Dr. Dana Wells"/>
    <n v="4"/>
    <n v="327.82"/>
  </r>
  <r>
    <n v="295"/>
    <s v="Nehemiah"/>
    <s v="Hancock"/>
    <d v="2020-02-16T00:00:00"/>
    <x v="138"/>
    <n v="693"/>
    <x v="145"/>
    <s v="Production Technician I"/>
    <s v="Alice Key"/>
    <s v="nehemiah.hancock@bilearner.com"/>
    <x v="9"/>
    <x v="2"/>
    <x v="2"/>
    <x v="0"/>
    <s v="Full-Time"/>
    <x v="0"/>
    <x v="2"/>
    <s v="Field Operations"/>
    <s v="31-08-1947"/>
    <x v="6"/>
    <s v="Laborer"/>
    <x v="1"/>
    <n v="80316"/>
    <x v="1"/>
    <n v="2"/>
    <n v="3722"/>
    <d v="2023-01-06T00:00:00"/>
    <n v="1"/>
    <n v="5"/>
    <d v="2023-01-15T00:00:00"/>
    <x v="3"/>
    <x v="1"/>
    <x v="0"/>
    <s v="Johnsonshire"/>
    <s v="Eric Contreras"/>
    <n v="1"/>
    <n v="512.54999999999995"/>
  </r>
  <r>
    <n v="296"/>
    <s v="Elliana"/>
    <s v="Villanueva"/>
    <d v="2022-04-29T00:00:00"/>
    <x v="139"/>
    <n v="78"/>
    <x v="102"/>
    <s v="Production Technician I"/>
    <s v="Ryan Downs"/>
    <s v="elliana.villanueva@bilearner.com"/>
    <x v="2"/>
    <x v="2"/>
    <x v="0"/>
    <x v="2"/>
    <s v="Temporary"/>
    <x v="2"/>
    <x v="2"/>
    <s v="Wireline Construction"/>
    <s v="30-08-1972"/>
    <x v="6"/>
    <s v="Laborer"/>
    <x v="1"/>
    <n v="46742"/>
    <x v="1"/>
    <n v="3"/>
    <n v="3723"/>
    <s v="18-06-2023"/>
    <n v="2"/>
    <n v="1"/>
    <d v="2022-09-06T00:00:00"/>
    <x v="3"/>
    <x v="1"/>
    <x v="3"/>
    <s v="Hesterville"/>
    <s v="Isabel Little"/>
    <n v="1"/>
    <n v="457.17"/>
  </r>
  <r>
    <n v="297"/>
    <s v="Essence"/>
    <s v="Schwartz"/>
    <d v="2019-10-10T00:00:00"/>
    <x v="140"/>
    <n v="751"/>
    <x v="146"/>
    <s v="Production Technician I"/>
    <s v="Alyssa Johnson"/>
    <s v="essence.schwartz@bilearner.com"/>
    <x v="1"/>
    <x v="2"/>
    <x v="2"/>
    <x v="1"/>
    <s v="Temporary"/>
    <x v="2"/>
    <x v="2"/>
    <s v="Field Operations"/>
    <s v="25-11-1969"/>
    <x v="6"/>
    <s v="Laborer"/>
    <x v="1"/>
    <n v="30194"/>
    <x v="1"/>
    <n v="4"/>
    <n v="3724"/>
    <d v="2023-04-02T00:00:00"/>
    <n v="1"/>
    <n v="2"/>
    <d v="2023-06-28T00:00:00"/>
    <x v="3"/>
    <x v="1"/>
    <x v="2"/>
    <s v="Port Christianmouth"/>
    <s v="Tiffany Perez"/>
    <n v="4"/>
    <n v="573.33000000000004"/>
  </r>
  <r>
    <n v="298"/>
    <s v="Ryker"/>
    <s v="Cox"/>
    <d v="2019-04-07T00:00:00"/>
    <x v="56"/>
    <n v="1554"/>
    <x v="147"/>
    <s v="Production Technician I"/>
    <s v="Stephanie Patterson"/>
    <s v="ryker.cox@bilearner.com"/>
    <x v="7"/>
    <x v="0"/>
    <x v="1"/>
    <x v="0"/>
    <s v="Part-Time"/>
    <x v="3"/>
    <x v="2"/>
    <s v="Aerial"/>
    <s v="21-08-1955"/>
    <x v="6"/>
    <s v="Lineman"/>
    <x v="1"/>
    <n v="36808"/>
    <x v="1"/>
    <n v="1"/>
    <n v="3725"/>
    <s v="17-05-2023"/>
    <n v="4"/>
    <n v="3"/>
    <d v="2023-05-23T00:00:00"/>
    <x v="0"/>
    <x v="0"/>
    <x v="1"/>
    <s v="Garcialand"/>
    <s v="Carrie Stanton"/>
    <n v="3"/>
    <n v="135.18"/>
  </r>
  <r>
    <n v="299"/>
    <s v="Averi"/>
    <s v="Stevenson"/>
    <d v="2020-07-13T00:00:00"/>
    <x v="141"/>
    <n v="432"/>
    <x v="148"/>
    <s v="Production Technician I"/>
    <s v="Sandra Richardson"/>
    <s v="averi.stevenson@bilearner.com"/>
    <x v="4"/>
    <x v="0"/>
    <x v="1"/>
    <x v="2"/>
    <s v="Full-Time"/>
    <x v="3"/>
    <x v="2"/>
    <s v="General - Con"/>
    <s v="25-07-1995"/>
    <x v="6"/>
    <s v="Lineman"/>
    <x v="0"/>
    <n v="36688"/>
    <x v="1"/>
    <n v="4"/>
    <n v="3726"/>
    <d v="2022-01-10T00:00:00"/>
    <n v="1"/>
    <n v="4"/>
    <d v="2023-01-13T00:00:00"/>
    <x v="3"/>
    <x v="0"/>
    <x v="1"/>
    <s v="Paulstad"/>
    <s v="Paul Johnson"/>
    <n v="3"/>
    <n v="911.12"/>
  </r>
  <r>
    <n v="302"/>
    <s v="Heaven"/>
    <s v="Walls"/>
    <d v="2022-12-08T00:00:00"/>
    <x v="142"/>
    <n v="208"/>
    <x v="104"/>
    <s v="Production Technician I"/>
    <s v="Natasha Spears"/>
    <s v="heaven.walls@bilearner.com"/>
    <x v="2"/>
    <x v="0"/>
    <x v="1"/>
    <x v="0"/>
    <s v="Part-Time"/>
    <x v="3"/>
    <x v="2"/>
    <s v="Wireline Construction"/>
    <d v="1943-01-01T00:00:00"/>
    <x v="6"/>
    <s v="Supervisor"/>
    <x v="1"/>
    <n v="69873"/>
    <x v="1"/>
    <n v="3"/>
    <n v="3729"/>
    <s v="19-03-2023"/>
    <n v="4"/>
    <n v="5"/>
    <d v="2022-12-12T00:00:00"/>
    <x v="0"/>
    <x v="0"/>
    <x v="1"/>
    <s v="Lake Riley"/>
    <s v="Jacob Roach"/>
    <n v="1"/>
    <n v="693.56"/>
  </r>
  <r>
    <n v="304"/>
    <s v="Maximus"/>
    <s v="Fields"/>
    <d v="2020-02-28T00:00:00"/>
    <x v="143"/>
    <n v="1020"/>
    <x v="149"/>
    <s v="Production Technician I"/>
    <s v="Kimberly Phelps"/>
    <s v="maximus.fields@bilearner.com"/>
    <x v="4"/>
    <x v="0"/>
    <x v="2"/>
    <x v="0"/>
    <s v="Part-Time"/>
    <x v="2"/>
    <x v="2"/>
    <s v="Field Operations"/>
    <d v="1998-04-07T00:00:00"/>
    <x v="6"/>
    <s v="Engineer"/>
    <x v="1"/>
    <n v="73555"/>
    <x v="1"/>
    <n v="3"/>
    <n v="3731"/>
    <d v="2023-11-04T00:00:00"/>
    <n v="2"/>
    <n v="4"/>
    <d v="2023-05-02T00:00:00"/>
    <x v="4"/>
    <x v="0"/>
    <x v="0"/>
    <s v="Brookeport"/>
    <s v="Carolyn Sellers"/>
    <n v="5"/>
    <n v="773.63"/>
  </r>
  <r>
    <n v="306"/>
    <s v="Halle"/>
    <s v="Boyd"/>
    <d v="2020-04-20T00:00:00"/>
    <x v="144"/>
    <n v="824"/>
    <x v="12"/>
    <s v="Production Technician I"/>
    <s v="Deborah Stevens"/>
    <s v="halle.boyd@bilearner.com"/>
    <x v="6"/>
    <x v="1"/>
    <x v="1"/>
    <x v="1"/>
    <s v="Part-Time"/>
    <x v="2"/>
    <x v="2"/>
    <s v="Field Operations"/>
    <s v="15-10-1994"/>
    <x v="6"/>
    <s v="Driver"/>
    <x v="0"/>
    <n v="2035"/>
    <x v="1"/>
    <n v="3"/>
    <n v="3733"/>
    <d v="2023-05-08T00:00:00"/>
    <n v="1"/>
    <n v="3"/>
    <d v="2023-06-04T00:00:00"/>
    <x v="3"/>
    <x v="1"/>
    <x v="2"/>
    <s v="Phillipsside"/>
    <s v="Jared Martin"/>
    <n v="1"/>
    <n v="246.16"/>
  </r>
  <r>
    <n v="309"/>
    <s v="Carsen"/>
    <s v="Wheeler"/>
    <d v="2020-10-18T00:00:00"/>
    <x v="145"/>
    <n v="885"/>
    <x v="150"/>
    <s v="Production Technician I"/>
    <s v="Kimberly Soto"/>
    <s v="carsen.wheeler@bilearner.com"/>
    <x v="7"/>
    <x v="0"/>
    <x v="0"/>
    <x v="2"/>
    <s v="Part-Time"/>
    <x v="1"/>
    <x v="2"/>
    <s v="Wireline Construction"/>
    <d v="1976-02-07T00:00:00"/>
    <x v="6"/>
    <s v="Laborer"/>
    <x v="1"/>
    <n v="95345"/>
    <x v="1"/>
    <n v="2"/>
    <n v="3736"/>
    <s v="14-09-2022"/>
    <n v="3"/>
    <n v="1"/>
    <d v="2022-10-25T00:00:00"/>
    <x v="4"/>
    <x v="1"/>
    <x v="2"/>
    <s v="Lake Cathyshire"/>
    <s v="Brandy Drake"/>
    <n v="2"/>
    <n v="119.82"/>
  </r>
  <r>
    <n v="311"/>
    <s v="Kaitlynn"/>
    <s v="Blair"/>
    <d v="2022-04-15T00:00:00"/>
    <x v="146"/>
    <n v="269"/>
    <x v="151"/>
    <s v="Production Technician II"/>
    <s v="Steven Carter"/>
    <s v="kaitlynn.blair@bilearner.com"/>
    <x v="7"/>
    <x v="2"/>
    <x v="0"/>
    <x v="2"/>
    <s v="Temporary"/>
    <x v="0"/>
    <x v="2"/>
    <s v="General - Con"/>
    <d v="2000-03-09T00:00:00"/>
    <x v="6"/>
    <s v="Lineman"/>
    <x v="0"/>
    <n v="21015"/>
    <x v="1"/>
    <n v="3"/>
    <n v="3738"/>
    <s v="19-09-2022"/>
    <n v="3"/>
    <n v="3"/>
    <d v="2022-09-01T00:00:00"/>
    <x v="2"/>
    <x v="1"/>
    <x v="3"/>
    <s v="Mathewburgh"/>
    <s v="Steven Sharp"/>
    <n v="3"/>
    <n v="791.98"/>
  </r>
  <r>
    <n v="312"/>
    <s v="Amir"/>
    <s v="Melendez"/>
    <d v="2018-08-24T00:00:00"/>
    <x v="147"/>
    <n v="941"/>
    <x v="56"/>
    <s v="Production Technician II"/>
    <s v="Rachel Pham"/>
    <s v="amir.melendez@bilearner.com"/>
    <x v="4"/>
    <x v="2"/>
    <x v="0"/>
    <x v="0"/>
    <s v="Temporary"/>
    <x v="3"/>
    <x v="2"/>
    <s v="Field Operations"/>
    <d v="1951-09-03T00:00:00"/>
    <x v="6"/>
    <s v="Tower Hand"/>
    <x v="0"/>
    <n v="80870"/>
    <x v="1"/>
    <n v="3"/>
    <n v="3739"/>
    <s v="23-05-2023"/>
    <n v="1"/>
    <n v="3"/>
    <d v="2022-08-19T00:00:00"/>
    <x v="0"/>
    <x v="0"/>
    <x v="2"/>
    <s v="North Stephen"/>
    <s v="Sierra Oneill"/>
    <n v="5"/>
    <n v="752.97"/>
  </r>
  <r>
    <n v="313"/>
    <s v="Monique"/>
    <s v="Buckley"/>
    <d v="2022-10-15T00:00:00"/>
    <x v="5"/>
    <n v="125"/>
    <x v="152"/>
    <s v="Production Technician II"/>
    <s v="Christopher Cunningham"/>
    <s v="monique.buckley@bilearner.com"/>
    <x v="3"/>
    <x v="2"/>
    <x v="0"/>
    <x v="1"/>
    <s v="Part-Time"/>
    <x v="3"/>
    <x v="2"/>
    <s v="People Services"/>
    <s v="24-05-2001"/>
    <x v="6"/>
    <s v="Intern"/>
    <x v="0"/>
    <n v="12265"/>
    <x v="1"/>
    <n v="4"/>
    <n v="3740"/>
    <s v="23-06-2023"/>
    <n v="2"/>
    <n v="2"/>
    <d v="2022-09-11T00:00:00"/>
    <x v="1"/>
    <x v="0"/>
    <x v="3"/>
    <s v="Kyleland"/>
    <s v="Johnny Walls"/>
    <n v="5"/>
    <n v="916.21"/>
  </r>
  <r>
    <n v="314"/>
    <s v="Clark"/>
    <s v="Blanchard"/>
    <d v="2023-02-27T00:00:00"/>
    <x v="148"/>
    <n v="29"/>
    <x v="153"/>
    <s v="Production Technician II"/>
    <s v="Brittany Marshall"/>
    <s v="clark.blanchard@bilearner.com"/>
    <x v="8"/>
    <x v="2"/>
    <x v="0"/>
    <x v="2"/>
    <s v="Temporary"/>
    <x v="3"/>
    <x v="2"/>
    <s v="Field Operations"/>
    <s v="14-09-1948"/>
    <x v="6"/>
    <s v="Engineer"/>
    <x v="0"/>
    <n v="47025"/>
    <x v="1"/>
    <n v="1"/>
    <n v="3741"/>
    <d v="2022-01-09T00:00:00"/>
    <n v="2"/>
    <n v="5"/>
    <d v="2022-10-05T00:00:00"/>
    <x v="4"/>
    <x v="0"/>
    <x v="3"/>
    <s v="New Daniel"/>
    <s v="Renee Williams"/>
    <n v="2"/>
    <n v="751.04"/>
  </r>
  <r>
    <n v="315"/>
    <s v="Gabriel"/>
    <s v="Pearson"/>
    <d v="2021-09-22T00:00:00"/>
    <x v="149"/>
    <n v="600"/>
    <x v="154"/>
    <s v="Production Technician II"/>
    <s v="Ryan Anderson"/>
    <s v="gabriel.pearson@bilearner.com"/>
    <x v="5"/>
    <x v="0"/>
    <x v="1"/>
    <x v="2"/>
    <s v="Temporary"/>
    <x v="1"/>
    <x v="2"/>
    <s v="Field Operations"/>
    <d v="1981-12-09T00:00:00"/>
    <x v="6"/>
    <s v="Manager"/>
    <x v="0"/>
    <n v="81011"/>
    <x v="1"/>
    <n v="2"/>
    <n v="3742"/>
    <d v="2023-07-01T00:00:00"/>
    <n v="2"/>
    <n v="1"/>
    <d v="2023-04-22T00:00:00"/>
    <x v="3"/>
    <x v="1"/>
    <x v="0"/>
    <s v="West Randyland"/>
    <s v="Troy Willis"/>
    <n v="3"/>
    <n v="620.63"/>
  </r>
  <r>
    <n v="318"/>
    <s v="Jordan"/>
    <s v="Davis"/>
    <d v="2019-05-31T00:00:00"/>
    <x v="150"/>
    <n v="494"/>
    <x v="155"/>
    <s v="Production Technician I"/>
    <s v="Sarah Cross"/>
    <s v="jordan.davis@bilearner.com"/>
    <x v="9"/>
    <x v="2"/>
    <x v="0"/>
    <x v="1"/>
    <s v="Full-Time"/>
    <x v="0"/>
    <x v="2"/>
    <s v="General - Con"/>
    <s v="20-07-1978"/>
    <x v="6"/>
    <s v="Technician"/>
    <x v="1"/>
    <n v="8286"/>
    <x v="1"/>
    <n v="4"/>
    <n v="3745"/>
    <s v="13-01-2023"/>
    <n v="5"/>
    <n v="4"/>
    <d v="2022-10-11T00:00:00"/>
    <x v="2"/>
    <x v="0"/>
    <x v="1"/>
    <s v="Lake Williammouth"/>
    <s v="Kenneth Mcneil"/>
    <n v="5"/>
    <n v="300.33"/>
  </r>
  <r>
    <n v="320"/>
    <s v="Gabriel"/>
    <s v="Kirk"/>
    <d v="2021-09-09T00:00:00"/>
    <x v="151"/>
    <n v="519"/>
    <x v="156"/>
    <s v="Production Technician I"/>
    <s v="Chelsea Bright"/>
    <s v="gabriel.kirk@bilearner.com"/>
    <x v="1"/>
    <x v="2"/>
    <x v="2"/>
    <x v="1"/>
    <s v="Temporary"/>
    <x v="2"/>
    <x v="2"/>
    <s v="Technology / It"/>
    <s v="17-02-1944"/>
    <x v="6"/>
    <s v="Technician"/>
    <x v="1"/>
    <n v="56563"/>
    <x v="1"/>
    <n v="2"/>
    <n v="3747"/>
    <s v="26-04-2023"/>
    <n v="2"/>
    <n v="5"/>
    <d v="2022-10-18T00:00:00"/>
    <x v="1"/>
    <x v="0"/>
    <x v="1"/>
    <s v="Lake Andrewport"/>
    <s v="Bruce Sanford"/>
    <n v="5"/>
    <n v="725.6"/>
  </r>
  <r>
    <n v="326"/>
    <s v="George"/>
    <s v="Villegas"/>
    <d v="2019-03-05T00:00:00"/>
    <x v="152"/>
    <n v="646"/>
    <x v="157"/>
    <s v="Production Technician I"/>
    <s v="Laura Mcpherson"/>
    <s v="george.villegas@bilearner.com"/>
    <x v="0"/>
    <x v="0"/>
    <x v="2"/>
    <x v="0"/>
    <s v="Part-Time"/>
    <x v="0"/>
    <x v="2"/>
    <s v="Project Management - Eng"/>
    <s v="29-09-1959"/>
    <x v="6"/>
    <s v="Planner"/>
    <x v="1"/>
    <n v="37926"/>
    <x v="1"/>
    <n v="4"/>
    <n v="3753"/>
    <s v="23-02-2023"/>
    <n v="1"/>
    <n v="3"/>
    <d v="2022-09-19T00:00:00"/>
    <x v="4"/>
    <x v="0"/>
    <x v="1"/>
    <s v="South Michaelland"/>
    <s v="Jennifer Hunter"/>
    <n v="1"/>
    <n v="741.95"/>
  </r>
  <r>
    <n v="327"/>
    <s v="Arielle"/>
    <s v="Potts"/>
    <d v="2020-06-02T00:00:00"/>
    <x v="153"/>
    <n v="602"/>
    <x v="158"/>
    <s v="Production Technician I"/>
    <s v="Sarah Morgan"/>
    <s v="arielle.potts@bilearner.com"/>
    <x v="6"/>
    <x v="0"/>
    <x v="0"/>
    <x v="1"/>
    <s v="Full-Time"/>
    <x v="3"/>
    <x v="2"/>
    <s v="Project Management - Con"/>
    <s v="31-05-1978"/>
    <x v="6"/>
    <s v="Engineer"/>
    <x v="1"/>
    <n v="76770"/>
    <x v="1"/>
    <n v="1"/>
    <n v="3754"/>
    <s v="23-04-2023"/>
    <n v="3"/>
    <n v="3"/>
    <d v="2023-03-08T00:00:00"/>
    <x v="2"/>
    <x v="0"/>
    <x v="2"/>
    <s v="West Carolynbury"/>
    <s v="Jeffrey Gonzales"/>
    <n v="4"/>
    <n v="132.52000000000001"/>
  </r>
  <r>
    <n v="328"/>
    <s v="Maxwell"/>
    <s v="Howell"/>
    <d v="2020-11-26T00:00:00"/>
    <x v="5"/>
    <n v="813"/>
    <x v="159"/>
    <s v="Production Technician I"/>
    <s v="Emily Church"/>
    <s v="maxwell.howell@bilearner.com"/>
    <x v="9"/>
    <x v="1"/>
    <x v="0"/>
    <x v="1"/>
    <s v="Full-Time"/>
    <x v="1"/>
    <x v="2"/>
    <s v="Executive"/>
    <s v="21-04-2001"/>
    <x v="6"/>
    <s v="Manager"/>
    <x v="0"/>
    <n v="72484"/>
    <x v="1"/>
    <n v="4"/>
    <n v="3755"/>
    <d v="2023-11-07T00:00:00"/>
    <n v="5"/>
    <n v="4"/>
    <d v="2023-06-27T00:00:00"/>
    <x v="0"/>
    <x v="1"/>
    <x v="3"/>
    <s v="Lake Lindaland"/>
    <s v="Tricia Flowers"/>
    <n v="1"/>
    <n v="736.19"/>
  </r>
  <r>
    <n v="330"/>
    <s v="Salvatore"/>
    <s v="Noble"/>
    <d v="2022-10-17T00:00:00"/>
    <x v="154"/>
    <n v="160"/>
    <x v="160"/>
    <s v="Production Technician I"/>
    <s v="Debra Yang"/>
    <s v="salvatore.noble@bilearner.com"/>
    <x v="1"/>
    <x v="1"/>
    <x v="0"/>
    <x v="0"/>
    <s v="Part-Time"/>
    <x v="0"/>
    <x v="2"/>
    <s v="Aerial"/>
    <s v="28-10-1993"/>
    <x v="6"/>
    <s v="Lineman"/>
    <x v="1"/>
    <n v="7481"/>
    <x v="1"/>
    <n v="2"/>
    <n v="3757"/>
    <s v="24-07-2023"/>
    <n v="4"/>
    <n v="4"/>
    <d v="2022-10-21T00:00:00"/>
    <x v="2"/>
    <x v="1"/>
    <x v="2"/>
    <s v="Port Scott"/>
    <s v="Valerie Villegas"/>
    <n v="2"/>
    <n v="132.09"/>
  </r>
  <r>
    <n v="331"/>
    <s v="Heath"/>
    <s v="Hodges"/>
    <d v="2022-11-16T00:00:00"/>
    <x v="155"/>
    <n v="220"/>
    <x v="31"/>
    <s v="Production Technician I"/>
    <s v="Alejandro Palmer"/>
    <s v="heath.hodges@bilearner.com"/>
    <x v="7"/>
    <x v="2"/>
    <x v="1"/>
    <x v="2"/>
    <s v="Temporary"/>
    <x v="2"/>
    <x v="2"/>
    <s v="Engineers"/>
    <s v="20-12-1946"/>
    <x v="6"/>
    <s v="Engineer"/>
    <x v="1"/>
    <n v="76897"/>
    <x v="1"/>
    <n v="3"/>
    <n v="3758"/>
    <d v="2022-04-10T00:00:00"/>
    <n v="2"/>
    <n v="1"/>
    <d v="2023-01-16T00:00:00"/>
    <x v="1"/>
    <x v="1"/>
    <x v="1"/>
    <s v="Jenniferfurt"/>
    <s v="Matthew Rios"/>
    <n v="4"/>
    <n v="917.17"/>
  </r>
  <r>
    <n v="332"/>
    <s v="Gabriella"/>
    <s v="Warner"/>
    <d v="2022-05-01T00:00:00"/>
    <x v="156"/>
    <n v="147"/>
    <x v="161"/>
    <s v="Production Technician I"/>
    <s v="Emily Pugh"/>
    <s v="gabriella.warner@bilearner.com"/>
    <x v="4"/>
    <x v="0"/>
    <x v="1"/>
    <x v="0"/>
    <s v="Full-Time"/>
    <x v="2"/>
    <x v="2"/>
    <s v="Yard (Material Handling)"/>
    <s v="21-10-1958"/>
    <x v="6"/>
    <s v="Laborer"/>
    <x v="1"/>
    <n v="47326"/>
    <x v="1"/>
    <n v="1"/>
    <n v="3759"/>
    <s v="28-11-2022"/>
    <n v="3"/>
    <n v="4"/>
    <d v="2022-08-11T00:00:00"/>
    <x v="4"/>
    <x v="1"/>
    <x v="3"/>
    <s v="Garyshire"/>
    <s v="Justin Carter"/>
    <n v="2"/>
    <n v="790.71"/>
  </r>
  <r>
    <n v="334"/>
    <s v="Hazel"/>
    <s v="Vincent"/>
    <d v="2023-06-22T00:00:00"/>
    <x v="157"/>
    <n v="18"/>
    <x v="69"/>
    <s v="Production Technician II"/>
    <s v="Melissa Conrad"/>
    <s v="hazel.vincent@bilearner.com"/>
    <x v="1"/>
    <x v="0"/>
    <x v="1"/>
    <x v="2"/>
    <s v="Full-Time"/>
    <x v="0"/>
    <x v="2"/>
    <s v="General - Sga"/>
    <s v="23-11-1987"/>
    <x v="6"/>
    <s v="Assistant"/>
    <x v="0"/>
    <n v="75880"/>
    <x v="1"/>
    <n v="1"/>
    <n v="3761"/>
    <s v="30-05-2023"/>
    <n v="2"/>
    <n v="4"/>
    <d v="2022-08-18T00:00:00"/>
    <x v="0"/>
    <x v="0"/>
    <x v="1"/>
    <s v="Rodriguezview"/>
    <s v="Kenneth Gonzalez"/>
    <n v="1"/>
    <n v="947.57"/>
  </r>
  <r>
    <n v="336"/>
    <s v="Giancarlo"/>
    <s v="Cross"/>
    <d v="2023-01-12T00:00:00"/>
    <x v="158"/>
    <n v="25"/>
    <x v="162"/>
    <s v="Production Technician II"/>
    <s v="Randall Williams"/>
    <s v="giancarlo.cross@bilearner.com"/>
    <x v="4"/>
    <x v="2"/>
    <x v="0"/>
    <x v="0"/>
    <s v="Full-Time"/>
    <x v="0"/>
    <x v="2"/>
    <s v="Finance &amp; Accounting"/>
    <s v="25-06-1950"/>
    <x v="6"/>
    <s v="Clerk"/>
    <x v="0"/>
    <n v="40231"/>
    <x v="1"/>
    <n v="3"/>
    <n v="3763"/>
    <d v="2023-09-07T00:00:00"/>
    <n v="3"/>
    <n v="2"/>
    <d v="2022-11-13T00:00:00"/>
    <x v="2"/>
    <x v="0"/>
    <x v="2"/>
    <s v="New Kathleen"/>
    <s v="Jeffery Kim"/>
    <n v="1"/>
    <n v="775.59"/>
  </r>
  <r>
    <n v="339"/>
    <s v="Elisa"/>
    <s v="Henry"/>
    <d v="2019-02-02T00:00:00"/>
    <x v="159"/>
    <n v="1462"/>
    <x v="163"/>
    <s v="Production Technician II"/>
    <s v="Taylor Morris"/>
    <s v="elisa.henry@bilearner.com"/>
    <x v="5"/>
    <x v="0"/>
    <x v="2"/>
    <x v="2"/>
    <s v="Part-Time"/>
    <x v="1"/>
    <x v="2"/>
    <s v="Yard (Material Handling)"/>
    <d v="1943-10-03T00:00:00"/>
    <x v="6"/>
    <s v="Manager"/>
    <x v="0"/>
    <n v="10110"/>
    <x v="1"/>
    <n v="3"/>
    <n v="3766"/>
    <d v="2023-12-05T00:00:00"/>
    <n v="4"/>
    <n v="4"/>
    <d v="2023-03-27T00:00:00"/>
    <x v="2"/>
    <x v="1"/>
    <x v="2"/>
    <s v="South Adamburgh"/>
    <s v="Chad Payne"/>
    <n v="4"/>
    <n v="466.32"/>
  </r>
  <r>
    <n v="340"/>
    <s v="Kale"/>
    <s v="Fischer"/>
    <d v="2021-08-26T00:00:00"/>
    <x v="108"/>
    <n v="375"/>
    <x v="72"/>
    <s v="Production Technician I"/>
    <s v="Zachary Nelson"/>
    <s v="kale.fischer@bilearner.com"/>
    <x v="8"/>
    <x v="2"/>
    <x v="0"/>
    <x v="0"/>
    <s v="Part-Time"/>
    <x v="2"/>
    <x v="2"/>
    <s v="General - Con"/>
    <d v="1993-07-03T00:00:00"/>
    <x v="6"/>
    <s v="Laborer"/>
    <x v="0"/>
    <n v="46087"/>
    <x v="1"/>
    <n v="2"/>
    <n v="3767"/>
    <d v="2023-09-07T00:00:00"/>
    <n v="2"/>
    <n v="5"/>
    <d v="2022-10-12T00:00:00"/>
    <x v="1"/>
    <x v="1"/>
    <x v="3"/>
    <s v="Allisonfort"/>
    <s v="Cheryl Schultz"/>
    <n v="4"/>
    <n v="840.46"/>
  </r>
  <r>
    <n v="343"/>
    <s v="Nayeli"/>
    <s v="Hood"/>
    <d v="2022-01-13T00:00:00"/>
    <x v="160"/>
    <n v="453"/>
    <x v="0"/>
    <s v="Production Technician I"/>
    <s v="Rachel Jones"/>
    <s v="nayeli.hood@bilearner.com"/>
    <x v="9"/>
    <x v="2"/>
    <x v="1"/>
    <x v="0"/>
    <s v="Temporary"/>
    <x v="0"/>
    <x v="2"/>
    <s v="Aerial"/>
    <s v="26-01-1995"/>
    <x v="6"/>
    <s v="Lineman"/>
    <x v="1"/>
    <n v="21100"/>
    <x v="1"/>
    <n v="3"/>
    <n v="3770"/>
    <d v="2023-06-05T00:00:00"/>
    <n v="1"/>
    <n v="3"/>
    <d v="2023-07-05T00:00:00"/>
    <x v="4"/>
    <x v="1"/>
    <x v="2"/>
    <s v="New Ryan"/>
    <s v="Lisa Tran"/>
    <n v="2"/>
    <n v="536.20000000000005"/>
  </r>
  <r>
    <n v="344"/>
    <s v="Marilyn"/>
    <s v="Smith"/>
    <d v="2021-01-24T00:00:00"/>
    <x v="62"/>
    <n v="833"/>
    <x v="164"/>
    <s v="Production Technician I"/>
    <s v="Kathryn Jones"/>
    <s v="marilyn.smith@bilearner.com"/>
    <x v="6"/>
    <x v="2"/>
    <x v="2"/>
    <x v="0"/>
    <s v="Temporary"/>
    <x v="2"/>
    <x v="2"/>
    <s v="General - Con"/>
    <s v="20-09-1981"/>
    <x v="6"/>
    <s v="Foreman"/>
    <x v="1"/>
    <n v="65845"/>
    <x v="1"/>
    <n v="3"/>
    <n v="3771"/>
    <s v="25-09-2022"/>
    <n v="2"/>
    <n v="2"/>
    <d v="2023-03-26T00:00:00"/>
    <x v="3"/>
    <x v="1"/>
    <x v="2"/>
    <s v="Gallowaychester"/>
    <s v="Jorge Rice"/>
    <n v="5"/>
    <n v="769.97"/>
  </r>
  <r>
    <n v="345"/>
    <s v="Zoie"/>
    <s v="Rowland"/>
    <d v="2022-02-08T00:00:00"/>
    <x v="161"/>
    <n v="164"/>
    <x v="165"/>
    <s v="Production Technician I"/>
    <s v="Mrs. Rachel Henry"/>
    <s v="zoie.rowland@bilearner.com"/>
    <x v="3"/>
    <x v="0"/>
    <x v="0"/>
    <x v="2"/>
    <s v="Temporary"/>
    <x v="2"/>
    <x v="2"/>
    <s v="Engineers"/>
    <d v="1966-05-02T00:00:00"/>
    <x v="6"/>
    <s v="Engineer"/>
    <x v="0"/>
    <n v="58535"/>
    <x v="1"/>
    <n v="3"/>
    <n v="3772"/>
    <d v="2022-10-09T00:00:00"/>
    <n v="2"/>
    <n v="5"/>
    <d v="2023-01-01T00:00:00"/>
    <x v="3"/>
    <x v="0"/>
    <x v="3"/>
    <s v="New Jason"/>
    <s v="Kristin Freeman"/>
    <n v="1"/>
    <n v="894.66"/>
  </r>
  <r>
    <n v="346"/>
    <s v="Ann"/>
    <s v="Nguyen"/>
    <d v="2020-10-11T00:00:00"/>
    <x v="162"/>
    <n v="503"/>
    <x v="166"/>
    <s v="Production Technician I"/>
    <s v="Laura Hernandez"/>
    <s v="ann.nguyen@bilearner.com"/>
    <x v="4"/>
    <x v="2"/>
    <x v="2"/>
    <x v="2"/>
    <s v="Temporary"/>
    <x v="2"/>
    <x v="2"/>
    <s v="Engineers"/>
    <s v="16-05-1972"/>
    <x v="6"/>
    <s v="Engineer"/>
    <x v="0"/>
    <n v="3994"/>
    <x v="1"/>
    <n v="3"/>
    <n v="3773"/>
    <s v="16-10-2022"/>
    <n v="1"/>
    <n v="5"/>
    <d v="2022-11-15T00:00:00"/>
    <x v="4"/>
    <x v="0"/>
    <x v="1"/>
    <s v="Ramirezstad"/>
    <s v="Evelyn Hayes"/>
    <n v="2"/>
    <n v="374.02"/>
  </r>
  <r>
    <n v="347"/>
    <s v="Ramiro"/>
    <s v="Savage"/>
    <d v="2019-06-20T00:00:00"/>
    <x v="163"/>
    <n v="846"/>
    <x v="167"/>
    <s v="Production Technician I"/>
    <s v="Justin Stanley"/>
    <s v="ramiro.savage@bilearner.com"/>
    <x v="1"/>
    <x v="0"/>
    <x v="2"/>
    <x v="0"/>
    <s v="Full-Time"/>
    <x v="0"/>
    <x v="2"/>
    <s v="Engineers"/>
    <d v="1998-06-04T00:00:00"/>
    <x v="6"/>
    <s v="Engineer"/>
    <x v="1"/>
    <n v="32544"/>
    <x v="1"/>
    <n v="3"/>
    <n v="3774"/>
    <d v="2023-11-04T00:00:00"/>
    <n v="5"/>
    <n v="3"/>
    <d v="2023-02-04T00:00:00"/>
    <x v="1"/>
    <x v="1"/>
    <x v="0"/>
    <s v="Matthewborough"/>
    <s v="Jason Wells"/>
    <n v="5"/>
    <n v="569.41999999999996"/>
  </r>
  <r>
    <n v="348"/>
    <s v="Karma"/>
    <s v="Koch"/>
    <d v="2021-07-13T00:00:00"/>
    <x v="164"/>
    <n v="501"/>
    <x v="168"/>
    <s v="Production Technician I"/>
    <s v="Amy Ross"/>
    <s v="karma.koch@bilearner.com"/>
    <x v="2"/>
    <x v="0"/>
    <x v="1"/>
    <x v="0"/>
    <s v="Part-Time"/>
    <x v="1"/>
    <x v="2"/>
    <s v="Field Operations"/>
    <s v="15-10-1980"/>
    <x v="6"/>
    <s v="Laborer"/>
    <x v="1"/>
    <n v="36153"/>
    <x v="1"/>
    <n v="3"/>
    <n v="3775"/>
    <s v="15-04-2023"/>
    <n v="2"/>
    <n v="1"/>
    <d v="2022-11-14T00:00:00"/>
    <x v="0"/>
    <x v="1"/>
    <x v="3"/>
    <s v="East Cristianmouth"/>
    <s v="Kimberly Howard DVM"/>
    <n v="1"/>
    <n v="172.82"/>
  </r>
  <r>
    <n v="349"/>
    <s v="Jacqueline"/>
    <s v="Hendrix"/>
    <d v="2021-10-14T00:00:00"/>
    <x v="140"/>
    <n v="16"/>
    <x v="169"/>
    <s v="Production Technician I"/>
    <s v="Benjamin Yates"/>
    <s v="jacqueline.hendrix@bilearner.com"/>
    <x v="0"/>
    <x v="0"/>
    <x v="1"/>
    <x v="2"/>
    <s v="Full-Time"/>
    <x v="1"/>
    <x v="2"/>
    <s v="General - Eng"/>
    <s v="28-04-1980"/>
    <x v="6"/>
    <s v="Administrative"/>
    <x v="1"/>
    <n v="34262"/>
    <x v="1"/>
    <n v="3"/>
    <n v="3776"/>
    <s v="13-12-2022"/>
    <n v="4"/>
    <n v="1"/>
    <d v="2023-02-05T00:00:00"/>
    <x v="4"/>
    <x v="1"/>
    <x v="3"/>
    <s v="Amberborough"/>
    <s v="Teresa Reilly"/>
    <n v="4"/>
    <n v="585.84"/>
  </r>
  <r>
    <n v="351"/>
    <s v="Semaj"/>
    <s v="Griffith"/>
    <d v="2023-04-02T00:00:00"/>
    <x v="165"/>
    <n v="116"/>
    <x v="170"/>
    <s v="Production Technician I"/>
    <s v="Frank Freeman"/>
    <s v="semaj.griffith@bilearner.com"/>
    <x v="7"/>
    <x v="0"/>
    <x v="0"/>
    <x v="2"/>
    <s v="Full-Time"/>
    <x v="0"/>
    <x v="2"/>
    <s v="Wireline Construction"/>
    <d v="1992-09-02T00:00:00"/>
    <x v="6"/>
    <s v="Groundman"/>
    <x v="1"/>
    <n v="30753"/>
    <x v="1"/>
    <n v="3"/>
    <n v="3778"/>
    <d v="2023-06-02T00:00:00"/>
    <n v="1"/>
    <n v="5"/>
    <d v="2022-09-13T00:00:00"/>
    <x v="0"/>
    <x v="1"/>
    <x v="3"/>
    <s v="Lake Arielberg"/>
    <s v="Emily Johnson"/>
    <n v="5"/>
    <n v="341.74"/>
  </r>
  <r>
    <n v="352"/>
    <s v="Damian"/>
    <s v="Burke"/>
    <d v="2022-10-19T00:00:00"/>
    <x v="166"/>
    <n v="196"/>
    <x v="171"/>
    <s v="Production Technician I"/>
    <s v="Regina Bryant MD"/>
    <s v="damian.burke@bilearner.com"/>
    <x v="5"/>
    <x v="1"/>
    <x v="2"/>
    <x v="0"/>
    <s v="Temporary"/>
    <x v="3"/>
    <x v="2"/>
    <s v="Shop (Fleet)"/>
    <s v="28-04-1963"/>
    <x v="6"/>
    <s v="Technician"/>
    <x v="0"/>
    <n v="60533"/>
    <x v="1"/>
    <n v="3"/>
    <n v="3779"/>
    <s v="18-06-2023"/>
    <n v="4"/>
    <n v="1"/>
    <d v="2023-05-29T00:00:00"/>
    <x v="4"/>
    <x v="0"/>
    <x v="2"/>
    <s v="Michaelstad"/>
    <s v="Kristi Jackson"/>
    <n v="3"/>
    <n v="733.04"/>
  </r>
  <r>
    <n v="353"/>
    <s v="Jessie"/>
    <s v="Smith"/>
    <d v="2020-05-09T00:00:00"/>
    <x v="167"/>
    <n v="493"/>
    <x v="172"/>
    <s v="Production Technician I"/>
    <s v="Samantha Roberts"/>
    <s v="jessie.smith@bilearner.com"/>
    <x v="9"/>
    <x v="1"/>
    <x v="2"/>
    <x v="1"/>
    <s v="Part-Time"/>
    <x v="2"/>
    <x v="2"/>
    <s v="General - Con"/>
    <s v="16-11-1945"/>
    <x v="6"/>
    <s v="Technician"/>
    <x v="0"/>
    <n v="36882"/>
    <x v="1"/>
    <n v="3"/>
    <n v="3780"/>
    <s v="21-05-2023"/>
    <n v="2"/>
    <n v="3"/>
    <d v="2023-08-02T00:00:00"/>
    <x v="0"/>
    <x v="1"/>
    <x v="1"/>
    <s v="Vincentbury"/>
    <s v="James Allen"/>
    <n v="2"/>
    <n v="658.27"/>
  </r>
  <r>
    <n v="354"/>
    <s v="Hezekiah"/>
    <s v="Cummings"/>
    <d v="2019-08-18T00:00:00"/>
    <x v="168"/>
    <n v="991"/>
    <x v="173"/>
    <s v="Production Technician I"/>
    <s v="Daniel Peterson"/>
    <s v="hezekiah.cummings@bilearner.com"/>
    <x v="6"/>
    <x v="1"/>
    <x v="1"/>
    <x v="0"/>
    <s v="Full-Time"/>
    <x v="0"/>
    <x v="2"/>
    <s v="General - Con"/>
    <s v="23-01-1960"/>
    <x v="6"/>
    <s v="Laborer"/>
    <x v="1"/>
    <n v="62493"/>
    <x v="1"/>
    <n v="3"/>
    <n v="3781"/>
    <d v="2022-09-08T00:00:00"/>
    <n v="5"/>
    <n v="3"/>
    <d v="2023-07-11T00:00:00"/>
    <x v="0"/>
    <x v="0"/>
    <x v="2"/>
    <s v="New Mia"/>
    <s v="David Nash"/>
    <n v="1"/>
    <n v="124.77"/>
  </r>
  <r>
    <n v="355"/>
    <s v="Brody"/>
    <s v="House"/>
    <d v="2019-03-09T00:00:00"/>
    <x v="169"/>
    <n v="420"/>
    <x v="174"/>
    <s v="Production Technician I"/>
    <s v="Dr. Matthew Harrell"/>
    <s v="brody.house@bilearner.com"/>
    <x v="3"/>
    <x v="2"/>
    <x v="0"/>
    <x v="0"/>
    <s v="Temporary"/>
    <x v="2"/>
    <x v="2"/>
    <s v="Field Operations"/>
    <s v="25-09-1984"/>
    <x v="6"/>
    <s v="Driver"/>
    <x v="1"/>
    <n v="92706"/>
    <x v="1"/>
    <n v="3"/>
    <n v="3782"/>
    <s v="19-07-2023"/>
    <n v="1"/>
    <n v="5"/>
    <d v="2022-12-11T00:00:00"/>
    <x v="2"/>
    <x v="1"/>
    <x v="0"/>
    <s v="New Jordan"/>
    <s v="Dustin Anderson"/>
    <n v="5"/>
    <n v="506.4"/>
  </r>
  <r>
    <n v="359"/>
    <s v="Kyleigh"/>
    <s v="Bauer"/>
    <d v="2021-06-22T00:00:00"/>
    <x v="170"/>
    <n v="399"/>
    <x v="175"/>
    <s v="Production Technician II"/>
    <s v="Paul Richards"/>
    <s v="kyleigh.bauer@bilearner.com"/>
    <x v="5"/>
    <x v="2"/>
    <x v="0"/>
    <x v="2"/>
    <s v="Part-Time"/>
    <x v="1"/>
    <x v="2"/>
    <s v="Field Operations"/>
    <d v="1962-10-06T00:00:00"/>
    <x v="6"/>
    <s v="Technician"/>
    <x v="0"/>
    <n v="65379"/>
    <x v="1"/>
    <n v="3"/>
    <n v="3786"/>
    <s v="29-12-2022"/>
    <n v="3"/>
    <n v="4"/>
    <d v="2023-04-17T00:00:00"/>
    <x v="1"/>
    <x v="0"/>
    <x v="1"/>
    <s v="Jeanetteton"/>
    <s v="Wyatt Gray"/>
    <n v="4"/>
    <n v="280.06"/>
  </r>
  <r>
    <n v="360"/>
    <s v="Ramon"/>
    <s v="Schultz"/>
    <d v="2023-01-19T00:00:00"/>
    <x v="171"/>
    <n v="152"/>
    <x v="176"/>
    <s v="Production Technician II"/>
    <s v="Alexis Gutierrez"/>
    <s v="ramon.schultz@bilearner.com"/>
    <x v="7"/>
    <x v="2"/>
    <x v="0"/>
    <x v="1"/>
    <s v="Part-Time"/>
    <x v="1"/>
    <x v="2"/>
    <s v="General - Sga"/>
    <s v="29-08-1972"/>
    <x v="6"/>
    <s v="Supervisor"/>
    <x v="0"/>
    <n v="69445"/>
    <x v="1"/>
    <n v="3"/>
    <n v="3787"/>
    <d v="2023-06-03T00:00:00"/>
    <n v="1"/>
    <n v="2"/>
    <d v="2023-04-26T00:00:00"/>
    <x v="4"/>
    <x v="0"/>
    <x v="0"/>
    <s v="New Donald"/>
    <s v="Christine Escobar"/>
    <n v="4"/>
    <n v="140.03"/>
  </r>
  <r>
    <n v="361"/>
    <s v="Maxim"/>
    <s v="Houston"/>
    <d v="2023-05-17T00:00:00"/>
    <x v="172"/>
    <n v="27"/>
    <x v="177"/>
    <s v="Production Technician II"/>
    <s v="Michael Mcclure"/>
    <s v="maxim.houston@bilearner.com"/>
    <x v="8"/>
    <x v="2"/>
    <x v="2"/>
    <x v="2"/>
    <s v="Full-Time"/>
    <x v="0"/>
    <x v="2"/>
    <s v="Field Operations"/>
    <d v="1976-06-09T00:00:00"/>
    <x v="6"/>
    <s v="Foreman"/>
    <x v="0"/>
    <n v="32440"/>
    <x v="1"/>
    <n v="3"/>
    <n v="3788"/>
    <d v="2023-05-05T00:00:00"/>
    <n v="3"/>
    <n v="4"/>
    <d v="2023-03-21T00:00:00"/>
    <x v="0"/>
    <x v="0"/>
    <x v="3"/>
    <s v="Russellstad"/>
    <s v="Jessica Jones"/>
    <n v="2"/>
    <n v="796.95"/>
  </r>
  <r>
    <n v="363"/>
    <s v="Frankie"/>
    <s v="Figueroa"/>
    <d v="2023-07-07T00:00:00"/>
    <x v="173"/>
    <n v="4"/>
    <x v="178"/>
    <s v="Production Technician II"/>
    <s v="Matthew Le"/>
    <s v="frankie.figueroa@bilearner.com"/>
    <x v="5"/>
    <x v="0"/>
    <x v="0"/>
    <x v="2"/>
    <s v="Temporary"/>
    <x v="1"/>
    <x v="2"/>
    <s v="Yard (Material Handling)"/>
    <d v="1962-11-12T00:00:00"/>
    <x v="6"/>
    <s v="Laborer"/>
    <x v="0"/>
    <n v="17247"/>
    <x v="1"/>
    <n v="3"/>
    <n v="3790"/>
    <s v="31-07-2023"/>
    <n v="3"/>
    <n v="2"/>
    <d v="2023-03-18T00:00:00"/>
    <x v="3"/>
    <x v="0"/>
    <x v="3"/>
    <s v="East Erichaven"/>
    <s v="Douglas Phillips"/>
    <n v="2"/>
    <n v="676.95"/>
  </r>
  <r>
    <n v="365"/>
    <s v="Alexia"/>
    <s v="Pham"/>
    <d v="2019-05-23T00:00:00"/>
    <x v="174"/>
    <n v="1083"/>
    <x v="179"/>
    <s v="Production Technician I"/>
    <s v="Angela Shaffer"/>
    <s v="alexia.pham@bilearner.com"/>
    <x v="6"/>
    <x v="0"/>
    <x v="2"/>
    <x v="1"/>
    <s v="Full-Time"/>
    <x v="2"/>
    <x v="2"/>
    <s v="Engineers"/>
    <d v="1998-08-06T00:00:00"/>
    <x v="6"/>
    <s v="Engineer"/>
    <x v="1"/>
    <n v="50738"/>
    <x v="1"/>
    <n v="3"/>
    <n v="3792"/>
    <s v="25-09-2022"/>
    <n v="2"/>
    <n v="2"/>
    <d v="2022-09-09T00:00:00"/>
    <x v="4"/>
    <x v="0"/>
    <x v="0"/>
    <s v="Brownland"/>
    <s v="Angela Castillo"/>
    <n v="1"/>
    <n v="385.62"/>
  </r>
  <r>
    <n v="369"/>
    <s v="Jefferson"/>
    <s v="White"/>
    <d v="2019-04-17T00:00:00"/>
    <x v="175"/>
    <n v="960"/>
    <x v="180"/>
    <s v="Production Technician I"/>
    <s v="Connie Blackburn"/>
    <s v="jefferson.white@bilearner.com"/>
    <x v="7"/>
    <x v="0"/>
    <x v="1"/>
    <x v="2"/>
    <s v="Part-Time"/>
    <x v="1"/>
    <x v="2"/>
    <s v="General - Con"/>
    <s v="27-08-1964"/>
    <x v="6"/>
    <s v="Laborer"/>
    <x v="0"/>
    <n v="82019"/>
    <x v="0"/>
    <n v="3"/>
    <n v="3796"/>
    <s v="28-06-2023"/>
    <n v="1"/>
    <n v="5"/>
    <d v="2023-07-03T00:00:00"/>
    <x v="2"/>
    <x v="0"/>
    <x v="2"/>
    <s v="Jenningsville"/>
    <s v="Richard Brock"/>
    <n v="5"/>
    <n v="255.74"/>
  </r>
  <r>
    <n v="371"/>
    <s v="Bryanna"/>
    <s v="Ibarra"/>
    <d v="2020-04-04T00:00:00"/>
    <x v="142"/>
    <n v="1186"/>
    <x v="181"/>
    <s v="Production Technician I"/>
    <s v="Cheryl Martinez"/>
    <s v="bryanna.ibarra@bilearner.com"/>
    <x v="3"/>
    <x v="0"/>
    <x v="0"/>
    <x v="1"/>
    <s v="Full-Time"/>
    <x v="3"/>
    <x v="2"/>
    <s v="General - Con"/>
    <s v="21-12-1961"/>
    <x v="6"/>
    <s v="Lineman"/>
    <x v="1"/>
    <n v="36648"/>
    <x v="1"/>
    <n v="3"/>
    <n v="3798"/>
    <d v="2022-08-11T00:00:00"/>
    <n v="1"/>
    <n v="1"/>
    <d v="2022-08-22T00:00:00"/>
    <x v="4"/>
    <x v="0"/>
    <x v="0"/>
    <s v="New Richard"/>
    <s v="Joshua Kennedy"/>
    <n v="5"/>
    <n v="303.44"/>
  </r>
  <r>
    <n v="376"/>
    <s v="Kai"/>
    <s v="Holt"/>
    <d v="2021-02-10T00:00:00"/>
    <x v="176"/>
    <n v="325"/>
    <x v="182"/>
    <s v="Production Technician I"/>
    <s v="Jason Haley"/>
    <s v="kai.holt@bilearner.com"/>
    <x v="9"/>
    <x v="1"/>
    <x v="1"/>
    <x v="0"/>
    <s v="Full-Time"/>
    <x v="1"/>
    <x v="2"/>
    <s v="Field Operations"/>
    <d v="1985-12-05T00:00:00"/>
    <x v="6"/>
    <s v="Tower Hand"/>
    <x v="0"/>
    <n v="35618"/>
    <x v="1"/>
    <n v="3"/>
    <n v="3803"/>
    <d v="2022-07-12T00:00:00"/>
    <n v="1"/>
    <n v="2"/>
    <d v="2023-02-12T00:00:00"/>
    <x v="4"/>
    <x v="0"/>
    <x v="0"/>
    <s v="Mcclurebury"/>
    <s v="Patricia Hernandez"/>
    <n v="4"/>
    <n v="993.68"/>
  </r>
  <r>
    <n v="379"/>
    <s v="Isabella"/>
    <s v="Wilkins"/>
    <d v="2021-09-23T00:00:00"/>
    <x v="177"/>
    <n v="646"/>
    <x v="157"/>
    <s v="Production Technician I"/>
    <s v="Maria Obrien"/>
    <s v="isabella.wilkins@bilearner.com"/>
    <x v="7"/>
    <x v="0"/>
    <x v="1"/>
    <x v="1"/>
    <s v="Temporary"/>
    <x v="1"/>
    <x v="2"/>
    <s v="Field Operations"/>
    <d v="1974-01-09T00:00:00"/>
    <x v="6"/>
    <s v="Groundman"/>
    <x v="1"/>
    <n v="31026"/>
    <x v="1"/>
    <n v="3"/>
    <n v="3806"/>
    <s v="13-03-2023"/>
    <n v="4"/>
    <n v="1"/>
    <d v="2022-09-09T00:00:00"/>
    <x v="0"/>
    <x v="0"/>
    <x v="0"/>
    <s v="New Henryshire"/>
    <s v="Rachel Blackburn"/>
    <n v="4"/>
    <n v="600.64"/>
  </r>
  <r>
    <n v="380"/>
    <s v="Mayra"/>
    <s v="Moss"/>
    <d v="2021-09-15T00:00:00"/>
    <x v="178"/>
    <n v="56"/>
    <x v="183"/>
    <s v="Production Technician I"/>
    <s v="George Doyle"/>
    <s v="mayra.moss@bilearner.com"/>
    <x v="4"/>
    <x v="0"/>
    <x v="1"/>
    <x v="1"/>
    <s v="Temporary"/>
    <x v="1"/>
    <x v="2"/>
    <s v="Project Management - Con"/>
    <s v="16-05-1964"/>
    <x v="6"/>
    <s v="Manager"/>
    <x v="1"/>
    <n v="84074"/>
    <x v="1"/>
    <n v="3"/>
    <n v="3807"/>
    <s v="17-08-2022"/>
    <n v="4"/>
    <n v="5"/>
    <d v="2023-03-26T00:00:00"/>
    <x v="3"/>
    <x v="0"/>
    <x v="0"/>
    <s v="Stevenshire"/>
    <s v="Stacy Smith"/>
    <n v="1"/>
    <n v="997.74"/>
  </r>
  <r>
    <n v="381"/>
    <s v="Maria"/>
    <s v="Gonzalez"/>
    <d v="2019-04-27T00:00:00"/>
    <x v="179"/>
    <n v="328"/>
    <x v="184"/>
    <s v="IT Support"/>
    <s v="Jason Miller"/>
    <s v="maria.gonzalez@bilearner.com"/>
    <x v="5"/>
    <x v="0"/>
    <x v="1"/>
    <x v="0"/>
    <s v="Full-Time"/>
    <x v="1"/>
    <x v="1"/>
    <s v="General - Sga"/>
    <s v="16-01-1948"/>
    <x v="6"/>
    <s v="Administrator"/>
    <x v="0"/>
    <n v="2472"/>
    <x v="1"/>
    <n v="3"/>
    <n v="3808"/>
    <s v="27-01-2023"/>
    <n v="5"/>
    <n v="4"/>
    <d v="2023-01-25T00:00:00"/>
    <x v="2"/>
    <x v="0"/>
    <x v="0"/>
    <s v="Harrisonborough"/>
    <s v="Raymond Mitchell"/>
    <n v="4"/>
    <n v="254.26"/>
  </r>
  <r>
    <n v="382"/>
    <s v="Jumil"/>
    <s v="Turpin"/>
    <d v="2019-10-06T00:00:00"/>
    <x v="180"/>
    <n v="322"/>
    <x v="62"/>
    <s v="Network Engineer"/>
    <s v="Raymond Bird"/>
    <s v="jumil.turpin@bilearner.com"/>
    <x v="8"/>
    <x v="0"/>
    <x v="2"/>
    <x v="0"/>
    <s v="Part-Time"/>
    <x v="1"/>
    <x v="1"/>
    <s v="Field Operations"/>
    <s v="20-01-2001"/>
    <x v="6"/>
    <s v="Foreman"/>
    <x v="1"/>
    <n v="2343"/>
    <x v="1"/>
    <n v="3"/>
    <n v="3809"/>
    <d v="2022-04-09T00:00:00"/>
    <n v="3"/>
    <n v="1"/>
    <d v="2022-10-21T00:00:00"/>
    <x v="2"/>
    <x v="0"/>
    <x v="2"/>
    <s v="Walterview"/>
    <s v="Virginia Johnson"/>
    <n v="3"/>
    <n v="786.62"/>
  </r>
  <r>
    <n v="384"/>
    <s v="Joe"/>
    <s v="South"/>
    <d v="2022-05-14T00:00:00"/>
    <x v="181"/>
    <n v="160"/>
    <x v="160"/>
    <s v="Sr. Network Engineer"/>
    <s v="Robin Wilson"/>
    <s v="joe.south@bilearner.com"/>
    <x v="9"/>
    <x v="0"/>
    <x v="2"/>
    <x v="0"/>
    <s v="Temporary"/>
    <x v="0"/>
    <x v="1"/>
    <s v="Fielders"/>
    <d v="1958-11-03T00:00:00"/>
    <x v="9"/>
    <s v="Engineer"/>
    <x v="1"/>
    <n v="6278"/>
    <x v="1"/>
    <n v="3"/>
    <n v="3811"/>
    <s v="18-05-2023"/>
    <n v="1"/>
    <n v="1"/>
    <d v="2023-05-15T00:00:00"/>
    <x v="2"/>
    <x v="0"/>
    <x v="3"/>
    <s v="Cervantesland"/>
    <s v="Thomas Stevenson"/>
    <n v="2"/>
    <n v="484.02"/>
  </r>
  <r>
    <n v="385"/>
    <s v="Sarah"/>
    <s v="Warfield"/>
    <d v="2019-02-13T00:00:00"/>
    <x v="182"/>
    <n v="540"/>
    <x v="185"/>
    <s v="Sr. Network Engineer"/>
    <s v="Julie Lewis"/>
    <s v="sarah.warfield@bilearner.com"/>
    <x v="2"/>
    <x v="0"/>
    <x v="1"/>
    <x v="0"/>
    <s v="Full-Time"/>
    <x v="1"/>
    <x v="1"/>
    <s v="General - Eng"/>
    <s v="24-05-1985"/>
    <x v="6"/>
    <s v="Administrative"/>
    <x v="0"/>
    <n v="2453"/>
    <x v="1"/>
    <n v="3"/>
    <n v="3812"/>
    <d v="2023-11-01T00:00:00"/>
    <n v="3"/>
    <n v="3"/>
    <d v="2023-06-02T00:00:00"/>
    <x v="3"/>
    <x v="1"/>
    <x v="1"/>
    <s v="Marktown"/>
    <s v="William Bridges"/>
    <n v="5"/>
    <n v="299.74"/>
  </r>
  <r>
    <n v="387"/>
    <s v="Jyoti"/>
    <s v="Lajiri"/>
    <d v="2019-01-07T00:00:00"/>
    <x v="183"/>
    <n v="607"/>
    <x v="186"/>
    <s v="Sr. Network Engineer"/>
    <s v="Karen Crawford"/>
    <s v="jyoti.lajiri@bilearner.com"/>
    <x v="4"/>
    <x v="3"/>
    <x v="2"/>
    <x v="1"/>
    <s v="Full-Time"/>
    <x v="2"/>
    <x v="1"/>
    <s v="Engineers"/>
    <s v="17-04-1955"/>
    <x v="6"/>
    <s v="Coordinator"/>
    <x v="1"/>
    <n v="2169"/>
    <x v="1"/>
    <n v="3"/>
    <n v="3814"/>
    <d v="2023-08-07T00:00:00"/>
    <n v="4"/>
    <n v="1"/>
    <d v="2023-07-09T00:00:00"/>
    <x v="3"/>
    <x v="1"/>
    <x v="1"/>
    <s v="Smithchester"/>
    <s v="Seth Bradley"/>
    <n v="5"/>
    <n v="655.68"/>
  </r>
  <r>
    <n v="390"/>
    <s v="Linda"/>
    <s v="Dolan"/>
    <d v="2021-10-10T00:00:00"/>
    <x v="111"/>
    <n v="468"/>
    <x v="129"/>
    <s v="IT Support"/>
    <s v="Jamie Baker"/>
    <s v="linda.dolan@bilearner.com"/>
    <x v="1"/>
    <x v="0"/>
    <x v="2"/>
    <x v="2"/>
    <s v="Full-Time"/>
    <x v="1"/>
    <x v="1"/>
    <s v="General - Con"/>
    <d v="1978-01-01T00:00:00"/>
    <x v="6"/>
    <s v="Technician"/>
    <x v="0"/>
    <n v="2119"/>
    <x v="2"/>
    <n v="3"/>
    <n v="3817"/>
    <s v="24-06-2023"/>
    <n v="3"/>
    <n v="3"/>
    <d v="2023-03-07T00:00:00"/>
    <x v="0"/>
    <x v="1"/>
    <x v="2"/>
    <s v="Strongfurt"/>
    <s v="Thomas Pena"/>
    <n v="4"/>
    <n v="456.65"/>
  </r>
  <r>
    <n v="391"/>
    <s v="Carlos"/>
    <s v="Merlos"/>
    <d v="2020-01-02T00:00:00"/>
    <x v="184"/>
    <n v="822"/>
    <x v="127"/>
    <s v="Network Engineer"/>
    <s v="Daniel White"/>
    <s v="carlos.merlos@bilearner.com"/>
    <x v="1"/>
    <x v="0"/>
    <x v="2"/>
    <x v="2"/>
    <s v="Part-Time"/>
    <x v="3"/>
    <x v="1"/>
    <s v="Wireless"/>
    <s v="15-06-1950"/>
    <x v="6"/>
    <s v="Technician"/>
    <x v="1"/>
    <n v="2138"/>
    <x v="1"/>
    <n v="3"/>
    <n v="3818"/>
    <s v="28-01-2023"/>
    <n v="1"/>
    <n v="1"/>
    <d v="2022-11-07T00:00:00"/>
    <x v="1"/>
    <x v="0"/>
    <x v="2"/>
    <s v="Thomasview"/>
    <s v="Jeremy Lee"/>
    <n v="4"/>
    <n v="313.5"/>
  </r>
  <r>
    <n v="393"/>
    <s v="Anita"/>
    <s v="Shepard"/>
    <d v="2018-08-11T00:00:00"/>
    <x v="185"/>
    <n v="1014"/>
    <x v="187"/>
    <s v="Network Engineer"/>
    <s v="George Tran"/>
    <s v="anita.shepard@bilearner.com"/>
    <x v="4"/>
    <x v="0"/>
    <x v="1"/>
    <x v="1"/>
    <s v="Full-Time"/>
    <x v="3"/>
    <x v="1"/>
    <s v="General - Con"/>
    <s v="29-09-1976"/>
    <x v="6"/>
    <s v="Foreman"/>
    <x v="0"/>
    <n v="1773"/>
    <x v="1"/>
    <n v="3"/>
    <n v="3820"/>
    <s v="26-07-2023"/>
    <n v="1"/>
    <n v="3"/>
    <d v="2022-08-19T00:00:00"/>
    <x v="4"/>
    <x v="0"/>
    <x v="2"/>
    <s v="Matthewmouth"/>
    <s v="Dawn Dunn"/>
    <n v="2"/>
    <n v="333.8"/>
  </r>
  <r>
    <n v="395"/>
    <s v="Katrina"/>
    <s v="Lambert"/>
    <d v="2019-09-24T00:00:00"/>
    <x v="186"/>
    <n v="923"/>
    <x v="188"/>
    <s v="Network Engineer"/>
    <s v="Calvin Williamson"/>
    <s v="katrina.lambert@bilearner.com"/>
    <x v="0"/>
    <x v="0"/>
    <x v="0"/>
    <x v="0"/>
    <s v="Part-Time"/>
    <x v="2"/>
    <x v="3"/>
    <s v="General - Con"/>
    <s v="18-09-1975"/>
    <x v="6"/>
    <s v="Technician"/>
    <x v="1"/>
    <n v="56727"/>
    <x v="1"/>
    <n v="3"/>
    <n v="3822"/>
    <s v="23-03-2023"/>
    <n v="4"/>
    <n v="4"/>
    <d v="2022-12-08T00:00:00"/>
    <x v="2"/>
    <x v="1"/>
    <x v="2"/>
    <s v="Shannonshire"/>
    <s v="Raymond Lee"/>
    <n v="5"/>
    <n v="357.58"/>
  </r>
  <r>
    <n v="396"/>
    <s v="Alexzander"/>
    <s v="Pope"/>
    <d v="2022-10-17T00:00:00"/>
    <x v="187"/>
    <n v="252"/>
    <x v="189"/>
    <s v="Network Engineer"/>
    <s v="David Rodriguez"/>
    <s v="alexzander.pope@bilearner.com"/>
    <x v="8"/>
    <x v="0"/>
    <x v="0"/>
    <x v="2"/>
    <s v="Temporary"/>
    <x v="0"/>
    <x v="3"/>
    <s v="Shop (Fleet)"/>
    <s v="24-08-1987"/>
    <x v="6"/>
    <s v="Supervisor"/>
    <x v="1"/>
    <n v="12469"/>
    <x v="2"/>
    <n v="3"/>
    <n v="3823"/>
    <s v="16-11-2022"/>
    <n v="5"/>
    <n v="4"/>
    <d v="2022-09-21T00:00:00"/>
    <x v="3"/>
    <x v="0"/>
    <x v="3"/>
    <s v="Wardstad"/>
    <s v="Gary Hill"/>
    <n v="4"/>
    <n v="516.9"/>
  </r>
  <r>
    <n v="399"/>
    <s v="Sabrina"/>
    <s v="Durham"/>
    <d v="2023-04-26T00:00:00"/>
    <x v="188"/>
    <n v="38"/>
    <x v="28"/>
    <s v="IT Support"/>
    <s v="Jessica Hernandez"/>
    <s v="sabrina.durham@bilearner.com"/>
    <x v="9"/>
    <x v="0"/>
    <x v="2"/>
    <x v="0"/>
    <s v="Full-Time"/>
    <x v="1"/>
    <x v="1"/>
    <s v="Field Operations"/>
    <d v="2001-11-04T00:00:00"/>
    <x v="6"/>
    <s v="Laborer"/>
    <x v="1"/>
    <n v="21759"/>
    <x v="1"/>
    <n v="3"/>
    <n v="3826"/>
    <s v="17-11-2022"/>
    <n v="2"/>
    <n v="1"/>
    <d v="2022-11-21T00:00:00"/>
    <x v="3"/>
    <x v="1"/>
    <x v="3"/>
    <s v="West Robert"/>
    <s v="Christopher Contreras"/>
    <n v="4"/>
    <n v="286.12"/>
  </r>
  <r>
    <n v="402"/>
    <s v="Jaqueline"/>
    <s v="Pittman"/>
    <d v="2019-01-27T00:00:00"/>
    <x v="189"/>
    <n v="761"/>
    <x v="46"/>
    <s v="Sr. Network Engineer"/>
    <s v="Jesse Newman"/>
    <s v="jaqueline.pittman@bilearner.com"/>
    <x v="2"/>
    <x v="0"/>
    <x v="2"/>
    <x v="1"/>
    <s v="Full-Time"/>
    <x v="1"/>
    <x v="1"/>
    <s v="Project Management - Con"/>
    <d v="1956-12-03T00:00:00"/>
    <x v="6"/>
    <s v="Manager"/>
    <x v="1"/>
    <n v="55408"/>
    <x v="0"/>
    <n v="3"/>
    <n v="3829"/>
    <s v="30-10-2022"/>
    <n v="3"/>
    <n v="2"/>
    <d v="2022-10-24T00:00:00"/>
    <x v="4"/>
    <x v="0"/>
    <x v="2"/>
    <s v="Davismouth"/>
    <s v="Ms. Mary Smith"/>
    <n v="5"/>
    <n v="233.67"/>
  </r>
  <r>
    <n v="405"/>
    <s v="Sloane"/>
    <s v="Rasmussen"/>
    <d v="2021-08-02T00:00:00"/>
    <x v="190"/>
    <n v="423"/>
    <x v="190"/>
    <s v="Sr. DBA"/>
    <s v="Melinda Mcintyre"/>
    <s v="sloane.rasmussen@bilearner.com"/>
    <x v="4"/>
    <x v="3"/>
    <x v="0"/>
    <x v="0"/>
    <s v="Part-Time"/>
    <x v="1"/>
    <x v="1"/>
    <s v="Project Management - Eng"/>
    <d v="1964-07-09T00:00:00"/>
    <x v="6"/>
    <s v="Planner"/>
    <x v="0"/>
    <n v="96097"/>
    <x v="3"/>
    <n v="3"/>
    <n v="3832"/>
    <d v="2022-03-11T00:00:00"/>
    <n v="1"/>
    <n v="4"/>
    <d v="2023-01-10T00:00:00"/>
    <x v="1"/>
    <x v="1"/>
    <x v="2"/>
    <s v="Burgessfurt"/>
    <s v="Gwendolyn Keller"/>
    <n v="4"/>
    <n v="770.38"/>
  </r>
  <r>
    <n v="406"/>
    <s v="Elise"/>
    <s v="Vazquez"/>
    <d v="2022-01-26T00:00:00"/>
    <x v="191"/>
    <n v="280"/>
    <x v="191"/>
    <s v="Network Engineer"/>
    <s v="Melissa Baker"/>
    <s v="elise.vazquez@bilearner.com"/>
    <x v="5"/>
    <x v="0"/>
    <x v="0"/>
    <x v="2"/>
    <s v="Part-Time"/>
    <x v="2"/>
    <x v="3"/>
    <s v="Field Operations"/>
    <d v="1953-12-05T00:00:00"/>
    <x v="6"/>
    <s v="Top Hand"/>
    <x v="1"/>
    <n v="21738"/>
    <x v="3"/>
    <n v="3"/>
    <n v="3833"/>
    <d v="2023-04-02T00:00:00"/>
    <n v="3"/>
    <n v="5"/>
    <d v="2023-06-23T00:00:00"/>
    <x v="1"/>
    <x v="0"/>
    <x v="3"/>
    <s v="East Willieburgh"/>
    <s v="John Guerra"/>
    <n v="2"/>
    <n v="409.16"/>
  </r>
  <r>
    <n v="407"/>
    <s v="Monique"/>
    <s v="Pierce"/>
    <d v="2019-05-10T00:00:00"/>
    <x v="192"/>
    <n v="818"/>
    <x v="192"/>
    <s v="Network Engineer"/>
    <s v="Gregory Coleman"/>
    <s v="monique.pierce@bilearner.com"/>
    <x v="0"/>
    <x v="0"/>
    <x v="1"/>
    <x v="1"/>
    <s v="Part-Time"/>
    <x v="0"/>
    <x v="3"/>
    <s v="Field Operations"/>
    <d v="1961-11-07T00:00:00"/>
    <x v="6"/>
    <s v="Technician"/>
    <x v="1"/>
    <n v="40039"/>
    <x v="1"/>
    <n v="3"/>
    <n v="3834"/>
    <s v="25-01-2023"/>
    <n v="3"/>
    <n v="5"/>
    <d v="2023-01-04T00:00:00"/>
    <x v="2"/>
    <x v="0"/>
    <x v="0"/>
    <s v="Heatherborough"/>
    <s v="Crystal Wallace"/>
    <n v="1"/>
    <n v="700.53"/>
  </r>
  <r>
    <n v="408"/>
    <s v="Axel"/>
    <s v="Higgins"/>
    <d v="2019-01-02T00:00:00"/>
    <x v="193"/>
    <n v="1434"/>
    <x v="193"/>
    <s v="IT Support"/>
    <s v="Paul Smith"/>
    <s v="axel.higgins@bilearner.com"/>
    <x v="6"/>
    <x v="0"/>
    <x v="2"/>
    <x v="0"/>
    <s v="Part-Time"/>
    <x v="1"/>
    <x v="1"/>
    <s v="Yard (Material Handling)"/>
    <d v="1993-11-10T00:00:00"/>
    <x v="6"/>
    <s v="Associate"/>
    <x v="1"/>
    <n v="45952"/>
    <x v="1"/>
    <n v="3"/>
    <n v="3835"/>
    <d v="2022-01-10T00:00:00"/>
    <n v="5"/>
    <n v="3"/>
    <d v="2022-11-05T00:00:00"/>
    <x v="0"/>
    <x v="0"/>
    <x v="1"/>
    <s v="Howardland"/>
    <s v="Austin Todd"/>
    <n v="3"/>
    <n v="439.63"/>
  </r>
  <r>
    <n v="410"/>
    <s v="Mia"/>
    <s v="Cowan"/>
    <d v="2022-10-02T00:00:00"/>
    <x v="194"/>
    <n v="42"/>
    <x v="194"/>
    <s v="IT Support"/>
    <s v="Thomas Weaver"/>
    <s v="mia.cowan@bilearner.com"/>
    <x v="2"/>
    <x v="0"/>
    <x v="2"/>
    <x v="2"/>
    <s v="Part-Time"/>
    <x v="1"/>
    <x v="1"/>
    <s v="Finance &amp; Accounting"/>
    <s v="27-08-1956"/>
    <x v="6"/>
    <s v="Administrative"/>
    <x v="1"/>
    <n v="72879"/>
    <x v="3"/>
    <n v="3"/>
    <n v="3837"/>
    <s v="15-10-2022"/>
    <n v="5"/>
    <n v="3"/>
    <d v="2023-02-22T00:00:00"/>
    <x v="3"/>
    <x v="1"/>
    <x v="1"/>
    <s v="North Eileen"/>
    <s v="Sherri Snyder"/>
    <n v="3"/>
    <n v="320.33999999999997"/>
  </r>
  <r>
    <n v="411"/>
    <s v="Tanya"/>
    <s v="Leonard"/>
    <d v="2018-12-17T00:00:00"/>
    <x v="195"/>
    <n v="856"/>
    <x v="195"/>
    <s v="IT Support"/>
    <s v="Duane Le"/>
    <s v="tanya.leonard@bilearner.com"/>
    <x v="1"/>
    <x v="0"/>
    <x v="2"/>
    <x v="2"/>
    <s v="Full-Time"/>
    <x v="3"/>
    <x v="1"/>
    <s v="Field Operations"/>
    <s v="14-08-1979"/>
    <x v="6"/>
    <s v="Assistant"/>
    <x v="0"/>
    <n v="28364"/>
    <x v="3"/>
    <n v="3"/>
    <n v="3838"/>
    <d v="2022-05-12T00:00:00"/>
    <n v="1"/>
    <n v="1"/>
    <d v="2023-04-19T00:00:00"/>
    <x v="3"/>
    <x v="1"/>
    <x v="1"/>
    <s v="West Michael"/>
    <s v="Mallory Johnson"/>
    <n v="2"/>
    <n v="510.23"/>
  </r>
  <r>
    <n v="413"/>
    <s v="Meadow"/>
    <s v="Boyer"/>
    <d v="2023-04-01T00:00:00"/>
    <x v="196"/>
    <n v="47"/>
    <x v="196"/>
    <s v="Sr. Network Engineer"/>
    <s v="Alex Lewis"/>
    <s v="meadow.boyer@bilearner.com"/>
    <x v="2"/>
    <x v="0"/>
    <x v="2"/>
    <x v="0"/>
    <s v="Full-Time"/>
    <x v="3"/>
    <x v="1"/>
    <s v="Field Operations"/>
    <s v="25-10-1969"/>
    <x v="6"/>
    <s v="Foreman"/>
    <x v="1"/>
    <n v="97654"/>
    <x v="1"/>
    <n v="3"/>
    <n v="3840"/>
    <d v="2023-03-02T00:00:00"/>
    <n v="1"/>
    <n v="5"/>
    <d v="2022-11-06T00:00:00"/>
    <x v="2"/>
    <x v="0"/>
    <x v="1"/>
    <s v="West Jessicamouth"/>
    <s v="Evelyn Gray"/>
    <n v="4"/>
    <n v="170.61"/>
  </r>
  <r>
    <n v="415"/>
    <s v="Kyla"/>
    <s v="Durham"/>
    <d v="2020-08-20T00:00:00"/>
    <x v="197"/>
    <n v="356"/>
    <x v="197"/>
    <s v="Enterprise Architect"/>
    <s v="Clayton Robertson"/>
    <s v="kyla.durham@bilearner.com"/>
    <x v="7"/>
    <x v="3"/>
    <x v="2"/>
    <x v="0"/>
    <s v="Part-Time"/>
    <x v="0"/>
    <x v="1"/>
    <s v="Aerial"/>
    <s v="19-07-1951"/>
    <x v="6"/>
    <s v="Lineman"/>
    <x v="0"/>
    <n v="40402"/>
    <x v="1"/>
    <n v="3"/>
    <n v="3842"/>
    <s v="31-07-2023"/>
    <n v="2"/>
    <n v="5"/>
    <d v="2022-09-22T00:00:00"/>
    <x v="4"/>
    <x v="1"/>
    <x v="3"/>
    <s v="Boothville"/>
    <s v="Keith Thomas"/>
    <n v="5"/>
    <n v="584.99"/>
  </r>
  <r>
    <n v="416"/>
    <s v="Cassidy"/>
    <s v="Maddox"/>
    <d v="2023-07-16T00:00:00"/>
    <x v="105"/>
    <n v="14"/>
    <x v="198"/>
    <s v="Sr. DBA"/>
    <s v="Melissa Pineda"/>
    <s v="cassidy.maddox@bilearner.com"/>
    <x v="4"/>
    <x v="3"/>
    <x v="0"/>
    <x v="1"/>
    <s v="Full-Time"/>
    <x v="1"/>
    <x v="1"/>
    <s v="Engineers"/>
    <d v="1977-07-02T00:00:00"/>
    <x v="6"/>
    <s v="Engineer"/>
    <x v="0"/>
    <n v="21480"/>
    <x v="1"/>
    <n v="3"/>
    <n v="3843"/>
    <s v="16-11-2022"/>
    <n v="3"/>
    <n v="5"/>
    <d v="2023-08-04T00:00:00"/>
    <x v="2"/>
    <x v="0"/>
    <x v="0"/>
    <s v="New Richard"/>
    <s v="Rachel Brock"/>
    <n v="2"/>
    <n v="582.09"/>
  </r>
  <r>
    <n v="417"/>
    <s v="Edgar"/>
    <s v="Underwood"/>
    <d v="2021-06-10T00:00:00"/>
    <x v="198"/>
    <n v="434"/>
    <x v="73"/>
    <s v="Network Engineer"/>
    <s v="Melissa Torres"/>
    <s v="edgar.underwood@bilearner.com"/>
    <x v="5"/>
    <x v="0"/>
    <x v="2"/>
    <x v="1"/>
    <s v="Temporary"/>
    <x v="3"/>
    <x v="3"/>
    <s v="General - Con"/>
    <d v="1961-02-06T00:00:00"/>
    <x v="6"/>
    <s v="Laborer"/>
    <x v="1"/>
    <n v="49677"/>
    <x v="3"/>
    <n v="3"/>
    <n v="3844"/>
    <d v="2023-01-02T00:00:00"/>
    <n v="3"/>
    <n v="2"/>
    <d v="2023-07-09T00:00:00"/>
    <x v="4"/>
    <x v="0"/>
    <x v="1"/>
    <s v="East Normanbury"/>
    <s v="Kelly Diaz"/>
    <n v="5"/>
    <n v="603.66999999999996"/>
  </r>
  <r>
    <n v="419"/>
    <s v="Eugene"/>
    <s v="Potts"/>
    <d v="2020-05-04T00:00:00"/>
    <x v="149"/>
    <n v="1106"/>
    <x v="199"/>
    <s v="IT Support"/>
    <s v="Anthony Neal"/>
    <s v="eugene.potts@bilearner.com"/>
    <x v="6"/>
    <x v="0"/>
    <x v="1"/>
    <x v="1"/>
    <s v="Full-Time"/>
    <x v="2"/>
    <x v="1"/>
    <s v="Wireline Construction"/>
    <d v="1975-10-08T00:00:00"/>
    <x v="6"/>
    <s v="Driver"/>
    <x v="1"/>
    <n v="44664"/>
    <x v="1"/>
    <n v="3"/>
    <n v="3846"/>
    <s v="27-01-2023"/>
    <n v="4"/>
    <n v="5"/>
    <d v="2023-04-11T00:00:00"/>
    <x v="1"/>
    <x v="1"/>
    <x v="2"/>
    <s v="West Lori"/>
    <s v="Frank Rogers"/>
    <n v="4"/>
    <n v="607.97"/>
  </r>
  <r>
    <n v="420"/>
    <s v="Gilbert"/>
    <s v="Klein"/>
    <d v="2019-02-24T00:00:00"/>
    <x v="199"/>
    <n v="473"/>
    <x v="200"/>
    <s v="IT Support"/>
    <s v="Gregory Rodriguez"/>
    <s v="gilbert.klein@bilearner.com"/>
    <x v="9"/>
    <x v="0"/>
    <x v="2"/>
    <x v="0"/>
    <s v="Temporary"/>
    <x v="2"/>
    <x v="1"/>
    <s v="Field Operations"/>
    <d v="1998-06-09T00:00:00"/>
    <x v="6"/>
    <s v="Laborer"/>
    <x v="1"/>
    <n v="53800"/>
    <x v="1"/>
    <n v="3"/>
    <n v="3847"/>
    <d v="2022-04-10T00:00:00"/>
    <n v="5"/>
    <n v="3"/>
    <d v="2023-03-28T00:00:00"/>
    <x v="2"/>
    <x v="1"/>
    <x v="3"/>
    <s v="Keithhaven"/>
    <s v="Andrew Powers"/>
    <n v="4"/>
    <n v="130.59"/>
  </r>
  <r>
    <n v="423"/>
    <s v="Kylie"/>
    <s v="Cantrell"/>
    <d v="2020-01-05T00:00:00"/>
    <x v="200"/>
    <n v="841"/>
    <x v="201"/>
    <s v="Sr. Network Engineer"/>
    <s v="Cheryl Cook"/>
    <s v="kylie.cantrell@bilearner.com"/>
    <x v="3"/>
    <x v="0"/>
    <x v="2"/>
    <x v="0"/>
    <s v="Temporary"/>
    <x v="3"/>
    <x v="1"/>
    <s v="Yard (Material Handling)"/>
    <s v="17-08-1953"/>
    <x v="6"/>
    <s v="Administration"/>
    <x v="1"/>
    <n v="77264"/>
    <x v="1"/>
    <n v="3"/>
    <n v="3850"/>
    <s v="15-10-2022"/>
    <n v="1"/>
    <n v="3"/>
    <d v="2022-11-01T00:00:00"/>
    <x v="3"/>
    <x v="1"/>
    <x v="3"/>
    <s v="Catherinestad"/>
    <s v="Cody Flores"/>
    <n v="1"/>
    <n v="355.75"/>
  </r>
  <r>
    <n v="424"/>
    <s v="Vance"/>
    <s v="Marquez"/>
    <d v="2019-01-18T00:00:00"/>
    <x v="201"/>
    <n v="437"/>
    <x v="202"/>
    <s v="Sr. Network Engineer"/>
    <s v="Thomas Hanson"/>
    <s v="vance.marquez@bilearner.com"/>
    <x v="6"/>
    <x v="3"/>
    <x v="1"/>
    <x v="1"/>
    <s v="Temporary"/>
    <x v="1"/>
    <x v="1"/>
    <s v="Executive"/>
    <d v="1994-07-07T00:00:00"/>
    <x v="9"/>
    <s v="Manager"/>
    <x v="1"/>
    <n v="38058"/>
    <x v="3"/>
    <n v="3"/>
    <n v="3851"/>
    <s v="27-08-2022"/>
    <n v="5"/>
    <n v="2"/>
    <d v="2023-01-21T00:00:00"/>
    <x v="4"/>
    <x v="1"/>
    <x v="1"/>
    <s v="East Michele"/>
    <s v="Angel Morales"/>
    <n v="3"/>
    <n v="982.51"/>
  </r>
  <r>
    <n v="425"/>
    <s v="Dante"/>
    <s v="Wyatt"/>
    <d v="2019-03-01T00:00:00"/>
    <x v="202"/>
    <n v="939"/>
    <x v="203"/>
    <s v="Principal Data Architect"/>
    <s v="Dr. Eric Henderson"/>
    <s v="dante.wyatt@bilearner.com"/>
    <x v="9"/>
    <x v="3"/>
    <x v="2"/>
    <x v="2"/>
    <s v="Temporary"/>
    <x v="2"/>
    <x v="1"/>
    <s v="Field Operations"/>
    <d v="1987-10-09T00:00:00"/>
    <x v="9"/>
    <s v="Laborer"/>
    <x v="0"/>
    <n v="34011"/>
    <x v="3"/>
    <n v="3"/>
    <n v="3852"/>
    <s v="30-05-2023"/>
    <n v="5"/>
    <n v="2"/>
    <d v="2023-03-28T00:00:00"/>
    <x v="2"/>
    <x v="0"/>
    <x v="3"/>
    <s v="Joanmouth"/>
    <s v="Kevin Mitchell"/>
    <n v="3"/>
    <n v="372.76"/>
  </r>
  <r>
    <n v="426"/>
    <s v="Rey"/>
    <s v="Monroe"/>
    <d v="2021-08-14T00:00:00"/>
    <x v="203"/>
    <n v="448"/>
    <x v="204"/>
    <s v="Enterprise Architect"/>
    <s v="James Horn"/>
    <s v="rey.monroe@bilearner.com"/>
    <x v="5"/>
    <x v="3"/>
    <x v="0"/>
    <x v="2"/>
    <s v="Temporary"/>
    <x v="1"/>
    <x v="1"/>
    <s v="General - Con"/>
    <s v="18-07-1983"/>
    <x v="6"/>
    <s v="Operator"/>
    <x v="0"/>
    <n v="56198"/>
    <x v="1"/>
    <n v="3"/>
    <n v="3853"/>
    <d v="2023-04-02T00:00:00"/>
    <n v="1"/>
    <n v="3"/>
    <d v="2022-10-06T00:00:00"/>
    <x v="1"/>
    <x v="0"/>
    <x v="1"/>
    <s v="New Davidview"/>
    <s v="Regina Sullivan"/>
    <n v="3"/>
    <n v="348.22"/>
  </r>
  <r>
    <n v="427"/>
    <s v="Jayden"/>
    <s v="Mckee"/>
    <d v="2019-06-06T00:00:00"/>
    <x v="204"/>
    <n v="91"/>
    <x v="205"/>
    <s v="Network Engineer"/>
    <s v="Matthew Miranda"/>
    <s v="jayden.mckee@bilearner.com"/>
    <x v="0"/>
    <x v="0"/>
    <x v="2"/>
    <x v="0"/>
    <s v="Temporary"/>
    <x v="2"/>
    <x v="3"/>
    <s v="Technology / It"/>
    <s v="24-01-1942"/>
    <x v="6"/>
    <s v="Manager"/>
    <x v="1"/>
    <n v="72343"/>
    <x v="1"/>
    <n v="3"/>
    <n v="3854"/>
    <s v="18-07-2023"/>
    <n v="5"/>
    <n v="2"/>
    <d v="2022-10-17T00:00:00"/>
    <x v="3"/>
    <x v="0"/>
    <x v="2"/>
    <s v="West Mary"/>
    <s v="Edward Campbell"/>
    <n v="5"/>
    <n v="913.62"/>
  </r>
  <r>
    <n v="428"/>
    <s v="Brady"/>
    <s v="Yoder"/>
    <d v="2021-05-25T00:00:00"/>
    <x v="205"/>
    <n v="445"/>
    <x v="206"/>
    <s v="Network Engineer"/>
    <s v="Jason Patel"/>
    <s v="brady.yoder@bilearner.com"/>
    <x v="0"/>
    <x v="0"/>
    <x v="2"/>
    <x v="0"/>
    <s v="Part-Time"/>
    <x v="2"/>
    <x v="3"/>
    <s v="People Services"/>
    <d v="1999-01-10T00:00:00"/>
    <x v="6"/>
    <s v="Accountant"/>
    <x v="1"/>
    <n v="77314"/>
    <x v="1"/>
    <n v="3"/>
    <n v="3855"/>
    <s v="24-04-2023"/>
    <n v="5"/>
    <n v="3"/>
    <d v="2022-10-02T00:00:00"/>
    <x v="3"/>
    <x v="0"/>
    <x v="0"/>
    <s v="Lake Melissaborough"/>
    <s v="Brian Garcia"/>
    <n v="1"/>
    <n v="157.94"/>
  </r>
  <r>
    <n v="429"/>
    <s v="Darwin"/>
    <s v="Allen"/>
    <d v="2023-03-17T00:00:00"/>
    <x v="206"/>
    <n v="87"/>
    <x v="207"/>
    <s v="Network Engineer"/>
    <s v="Michael Young"/>
    <s v="darwin.allen@bilearner.com"/>
    <x v="8"/>
    <x v="0"/>
    <x v="2"/>
    <x v="1"/>
    <s v="Part-Time"/>
    <x v="0"/>
    <x v="3"/>
    <s v="Wireline Construction"/>
    <s v="17-05-1994"/>
    <x v="6"/>
    <s v="Groundman"/>
    <x v="1"/>
    <n v="57170"/>
    <x v="3"/>
    <n v="3"/>
    <n v="3856"/>
    <s v="17-01-2023"/>
    <n v="5"/>
    <n v="1"/>
    <d v="2023-07-12T00:00:00"/>
    <x v="2"/>
    <x v="0"/>
    <x v="3"/>
    <s v="Jensenborough"/>
    <s v="Zachary Jennings"/>
    <n v="4"/>
    <n v="527.6"/>
  </r>
  <r>
    <n v="430"/>
    <s v="Jasper"/>
    <s v="Harrison"/>
    <d v="2022-10-02T00:00:00"/>
    <x v="207"/>
    <n v="9"/>
    <x v="81"/>
    <s v="IT Support"/>
    <s v="Lindsey Osborne"/>
    <s v="jasper.harrison@bilearner.com"/>
    <x v="7"/>
    <x v="0"/>
    <x v="1"/>
    <x v="0"/>
    <s v="Temporary"/>
    <x v="3"/>
    <x v="1"/>
    <s v="Fielders"/>
    <s v="24-05-1963"/>
    <x v="6"/>
    <s v="Engineer"/>
    <x v="1"/>
    <n v="18837"/>
    <x v="3"/>
    <n v="3"/>
    <n v="3857"/>
    <s v="18-09-2022"/>
    <n v="1"/>
    <n v="1"/>
    <d v="2023-07-24T00:00:00"/>
    <x v="1"/>
    <x v="0"/>
    <x v="3"/>
    <s v="South Thomasview"/>
    <s v="Darrell Davidson"/>
    <n v="1"/>
    <n v="601.20000000000005"/>
  </r>
  <r>
    <n v="432"/>
    <s v="Clare"/>
    <s v="English"/>
    <d v="2019-11-29T00:00:00"/>
    <x v="198"/>
    <n v="993"/>
    <x v="55"/>
    <s v="IT Support"/>
    <s v="Randall Keller"/>
    <s v="clare.english@bilearner.com"/>
    <x v="9"/>
    <x v="0"/>
    <x v="0"/>
    <x v="0"/>
    <s v="Part-Time"/>
    <x v="3"/>
    <x v="1"/>
    <s v="Fielders"/>
    <s v="20-04-1992"/>
    <x v="6"/>
    <s v="Engineer"/>
    <x v="0"/>
    <n v="70282"/>
    <x v="3"/>
    <n v="3"/>
    <n v="3859"/>
    <d v="2023-02-08T00:00:00"/>
    <n v="1"/>
    <n v="2"/>
    <d v="2023-06-05T00:00:00"/>
    <x v="3"/>
    <x v="0"/>
    <x v="3"/>
    <s v="North Amber"/>
    <s v="Colleen Miller"/>
    <n v="1"/>
    <n v="838.69"/>
  </r>
  <r>
    <n v="433"/>
    <s v="Amy"/>
    <s v="Sherman"/>
    <d v="2020-07-01T00:00:00"/>
    <x v="90"/>
    <n v="813"/>
    <x v="159"/>
    <s v="IT Support"/>
    <s v="Ricky Banks"/>
    <s v="amy.sherman@bilearner.com"/>
    <x v="6"/>
    <x v="0"/>
    <x v="1"/>
    <x v="0"/>
    <s v="Temporary"/>
    <x v="1"/>
    <x v="1"/>
    <s v="Catv"/>
    <d v="1996-04-01T00:00:00"/>
    <x v="6"/>
    <s v="Lineman"/>
    <x v="0"/>
    <n v="86329"/>
    <x v="1"/>
    <n v="3"/>
    <n v="3860"/>
    <s v="26-06-2023"/>
    <n v="2"/>
    <n v="4"/>
    <d v="2022-10-10T00:00:00"/>
    <x v="2"/>
    <x v="1"/>
    <x v="3"/>
    <s v="West Briana"/>
    <s v="Sarah Walter"/>
    <n v="4"/>
    <n v="389.63"/>
  </r>
  <r>
    <n v="435"/>
    <s v="Eden"/>
    <s v="Armstrong"/>
    <d v="2019-05-13T00:00:00"/>
    <x v="208"/>
    <n v="1485"/>
    <x v="208"/>
    <s v="Sr. Network Engineer"/>
    <s v="Lindsey Gibson"/>
    <s v="eden.armstrong@bilearner.com"/>
    <x v="2"/>
    <x v="3"/>
    <x v="2"/>
    <x v="0"/>
    <s v="Temporary"/>
    <x v="0"/>
    <x v="1"/>
    <s v="Project Management - Con"/>
    <d v="1989-05-05T00:00:00"/>
    <x v="9"/>
    <s v="Engineer"/>
    <x v="1"/>
    <n v="58224"/>
    <x v="3"/>
    <n v="3"/>
    <n v="3862"/>
    <d v="2023-08-01T00:00:00"/>
    <n v="3"/>
    <n v="1"/>
    <d v="2022-09-22T00:00:00"/>
    <x v="3"/>
    <x v="1"/>
    <x v="0"/>
    <s v="South Davidmouth"/>
    <s v="Darlene Harris"/>
    <n v="3"/>
    <n v="603.03"/>
  </r>
  <r>
    <n v="437"/>
    <s v="Tiffany"/>
    <s v="Washington"/>
    <d v="2022-12-05T00:00:00"/>
    <x v="172"/>
    <n v="190"/>
    <x v="209"/>
    <s v="Enterprise Architect"/>
    <s v="David Chung"/>
    <s v="tiffany.washington@bilearner.com"/>
    <x v="7"/>
    <x v="3"/>
    <x v="1"/>
    <x v="2"/>
    <s v="Full-Time"/>
    <x v="1"/>
    <x v="1"/>
    <s v="Aerial"/>
    <s v="27-04-1969"/>
    <x v="6"/>
    <s v="Laborer"/>
    <x v="0"/>
    <n v="32977"/>
    <x v="2"/>
    <n v="3"/>
    <n v="3864"/>
    <d v="2022-11-11T00:00:00"/>
    <n v="3"/>
    <n v="4"/>
    <d v="2022-11-02T00:00:00"/>
    <x v="1"/>
    <x v="0"/>
    <x v="2"/>
    <s v="North Regina"/>
    <s v="Dennis Decker"/>
    <n v="4"/>
    <n v="976.03"/>
  </r>
  <r>
    <n v="438"/>
    <s v="Sloane"/>
    <s v="Moss"/>
    <d v="2020-09-29T00:00:00"/>
    <x v="135"/>
    <n v="388"/>
    <x v="210"/>
    <s v="Network Engineer"/>
    <s v="Jacob Russo"/>
    <s v="sloane.moss@bilearner.com"/>
    <x v="3"/>
    <x v="0"/>
    <x v="2"/>
    <x v="1"/>
    <s v="Temporary"/>
    <x v="0"/>
    <x v="2"/>
    <s v="Sales &amp; Marketing"/>
    <d v="1963-03-10T00:00:00"/>
    <x v="6"/>
    <s v="Vp"/>
    <x v="1"/>
    <n v="9209"/>
    <x v="2"/>
    <n v="3"/>
    <n v="3865"/>
    <s v="26-05-2023"/>
    <n v="1"/>
    <n v="4"/>
    <d v="2022-11-03T00:00:00"/>
    <x v="4"/>
    <x v="0"/>
    <x v="3"/>
    <s v="Milesshire"/>
    <s v="Cheryl Ortiz"/>
    <n v="2"/>
    <n v="399.26"/>
  </r>
  <r>
    <n v="439"/>
    <s v="Kaeden"/>
    <s v="Vargas"/>
    <d v="2020-09-04T00:00:00"/>
    <x v="209"/>
    <n v="225"/>
    <x v="211"/>
    <s v="Network Engineer"/>
    <s v="Harold Lee"/>
    <s v="kaeden.vargas@bilearner.com"/>
    <x v="8"/>
    <x v="0"/>
    <x v="1"/>
    <x v="2"/>
    <s v="Full-Time"/>
    <x v="2"/>
    <x v="3"/>
    <s v="Field Operations"/>
    <d v="1959-09-11T00:00:00"/>
    <x v="6"/>
    <s v="Technician"/>
    <x v="1"/>
    <n v="58737"/>
    <x v="1"/>
    <n v="3"/>
    <n v="3866"/>
    <s v="16-09-2022"/>
    <n v="2"/>
    <n v="1"/>
    <d v="2022-12-04T00:00:00"/>
    <x v="0"/>
    <x v="1"/>
    <x v="2"/>
    <s v="New Rachelborough"/>
    <s v="Erica Brewer"/>
    <n v="4"/>
    <n v="993.08"/>
  </r>
  <r>
    <n v="442"/>
    <s v="Damari"/>
    <s v="Brewer"/>
    <d v="2019-09-25T00:00:00"/>
    <x v="210"/>
    <n v="135"/>
    <x v="212"/>
    <s v="IT Support"/>
    <s v="Shawn Martin"/>
    <s v="damari.brewer@bilearner.com"/>
    <x v="6"/>
    <x v="0"/>
    <x v="0"/>
    <x v="2"/>
    <s v="Temporary"/>
    <x v="3"/>
    <x v="1"/>
    <s v="Field Operations"/>
    <d v="1977-10-06T00:00:00"/>
    <x v="6"/>
    <s v="Drafter"/>
    <x v="1"/>
    <n v="49132"/>
    <x v="1"/>
    <n v="3"/>
    <n v="3869"/>
    <d v="2023-07-01T00:00:00"/>
    <n v="1"/>
    <n v="4"/>
    <d v="2023-03-19T00:00:00"/>
    <x v="4"/>
    <x v="0"/>
    <x v="3"/>
    <s v="Christophershire"/>
    <s v="Amanda Chase"/>
    <n v="2"/>
    <n v="905.51"/>
  </r>
  <r>
    <n v="443"/>
    <s v="Annalise"/>
    <s v="Gross"/>
    <d v="2023-03-11T00:00:00"/>
    <x v="211"/>
    <n v="0"/>
    <x v="117"/>
    <s v="IT Support"/>
    <s v="Mr. Todd Lawson"/>
    <s v="annalise.gross@bilearner.com"/>
    <x v="9"/>
    <x v="0"/>
    <x v="1"/>
    <x v="0"/>
    <s v="Temporary"/>
    <x v="1"/>
    <x v="1"/>
    <s v="Project Management - Con"/>
    <s v="23-11-1966"/>
    <x v="6"/>
    <s v="Laborer"/>
    <x v="1"/>
    <n v="64853"/>
    <x v="1"/>
    <n v="3"/>
    <n v="3870"/>
    <s v="13-02-2023"/>
    <n v="1"/>
    <n v="5"/>
    <d v="2023-03-10T00:00:00"/>
    <x v="2"/>
    <x v="0"/>
    <x v="3"/>
    <s v="Kevinville"/>
    <s v="Christopher Herring"/>
    <n v="1"/>
    <n v="919.25"/>
  </r>
  <r>
    <n v="445"/>
    <s v="Lorena"/>
    <s v="Rice"/>
    <d v="2018-08-10T00:00:00"/>
    <x v="212"/>
    <n v="913"/>
    <x v="213"/>
    <s v="IT Support"/>
    <s v="Jeffrey Ramos"/>
    <s v="lorena.rice@bilearner.com"/>
    <x v="1"/>
    <x v="0"/>
    <x v="1"/>
    <x v="0"/>
    <s v="Part-Time"/>
    <x v="1"/>
    <x v="1"/>
    <s v="Engineers"/>
    <d v="1966-08-01T00:00:00"/>
    <x v="6"/>
    <s v="Director"/>
    <x v="0"/>
    <n v="48135"/>
    <x v="1"/>
    <n v="3"/>
    <n v="3872"/>
    <s v="15-08-2022"/>
    <n v="5"/>
    <n v="5"/>
    <d v="2023-02-26T00:00:00"/>
    <x v="3"/>
    <x v="1"/>
    <x v="3"/>
    <s v="Davisville"/>
    <s v="Robert Gray"/>
    <n v="3"/>
    <n v="499.86"/>
  </r>
  <r>
    <n v="446"/>
    <s v="Eliezer"/>
    <s v="Stokes"/>
    <d v="2022-03-04T00:00:00"/>
    <x v="33"/>
    <n v="475"/>
    <x v="214"/>
    <s v="Sr. Network Engineer"/>
    <s v="Patricia Johnson"/>
    <s v="eliezer.stokes@bilearner.com"/>
    <x v="6"/>
    <x v="0"/>
    <x v="0"/>
    <x v="0"/>
    <s v="Part-Time"/>
    <x v="1"/>
    <x v="1"/>
    <s v="Executive"/>
    <s v="27-10-1972"/>
    <x v="6"/>
    <s v="General Manager"/>
    <x v="1"/>
    <n v="41066"/>
    <x v="1"/>
    <n v="3"/>
    <n v="3873"/>
    <s v="25-03-2023"/>
    <n v="3"/>
    <n v="4"/>
    <d v="2023-03-10T00:00:00"/>
    <x v="4"/>
    <x v="1"/>
    <x v="3"/>
    <s v="West Deborahville"/>
    <s v="Shane Jones"/>
    <n v="3"/>
    <n v="598.22"/>
  </r>
  <r>
    <n v="450"/>
    <s v="Oscar"/>
    <s v="Lopez"/>
    <d v="2018-10-22T00:00:00"/>
    <x v="137"/>
    <n v="533"/>
    <x v="215"/>
    <s v="Network Engineer"/>
    <s v="Christian Ortega"/>
    <s v="oscar.lopez@bilearner.com"/>
    <x v="3"/>
    <x v="0"/>
    <x v="2"/>
    <x v="2"/>
    <s v="Full-Time"/>
    <x v="1"/>
    <x v="3"/>
    <s v="General - Con"/>
    <s v="21-01-1976"/>
    <x v="6"/>
    <s v="Lineman"/>
    <x v="1"/>
    <n v="81607"/>
    <x v="3"/>
    <n v="3"/>
    <n v="3877"/>
    <s v="30-06-2023"/>
    <n v="3"/>
    <n v="3"/>
    <d v="2023-06-04T00:00:00"/>
    <x v="3"/>
    <x v="0"/>
    <x v="0"/>
    <s v="Markhaven"/>
    <s v="Jeremy Townsend"/>
    <n v="1"/>
    <n v="888.55"/>
  </r>
  <r>
    <n v="451"/>
    <s v="Carter"/>
    <s v="Cook"/>
    <d v="2018-09-08T00:00:00"/>
    <x v="213"/>
    <n v="1080"/>
    <x v="216"/>
    <s v="Network Engineer"/>
    <s v="Michael Morton"/>
    <s v="carter.cook@bilearner.com"/>
    <x v="8"/>
    <x v="0"/>
    <x v="1"/>
    <x v="0"/>
    <s v="Part-Time"/>
    <x v="3"/>
    <x v="3"/>
    <s v="Engineers"/>
    <s v="18-02-1967"/>
    <x v="6"/>
    <s v="Engineer"/>
    <x v="1"/>
    <n v="69536"/>
    <x v="1"/>
    <n v="3"/>
    <n v="3878"/>
    <s v="23-02-2023"/>
    <n v="4"/>
    <n v="4"/>
    <d v="2022-12-28T00:00:00"/>
    <x v="0"/>
    <x v="1"/>
    <x v="0"/>
    <s v="Fletchermouth"/>
    <s v="Nancy Lewis"/>
    <n v="5"/>
    <n v="749.69"/>
  </r>
  <r>
    <n v="452"/>
    <s v="Liam"/>
    <s v="Hanna"/>
    <d v="2019-02-08T00:00:00"/>
    <x v="52"/>
    <n v="1477"/>
    <x v="217"/>
    <s v="Network Engineer"/>
    <s v="Brian Aguirre"/>
    <s v="liam.hanna@bilearner.com"/>
    <x v="5"/>
    <x v="0"/>
    <x v="0"/>
    <x v="1"/>
    <s v="Part-Time"/>
    <x v="0"/>
    <x v="1"/>
    <s v="Field Operations"/>
    <s v="13-01-1996"/>
    <x v="6"/>
    <s v="Clerk"/>
    <x v="1"/>
    <n v="16655"/>
    <x v="1"/>
    <n v="3"/>
    <n v="3879"/>
    <s v="22-12-2022"/>
    <n v="1"/>
    <n v="5"/>
    <d v="2023-04-11T00:00:00"/>
    <x v="4"/>
    <x v="1"/>
    <x v="2"/>
    <s v="South Jeremyberg"/>
    <s v="Angel Mckinney"/>
    <n v="2"/>
    <n v="613.95000000000005"/>
  </r>
  <r>
    <n v="453"/>
    <s v="Zara"/>
    <s v="Pitts"/>
    <d v="2021-03-29T00:00:00"/>
    <x v="214"/>
    <n v="90"/>
    <x v="218"/>
    <s v="Network Engineer"/>
    <s v="Richard Gonzalez"/>
    <s v="zara.pitts@bilearner.com"/>
    <x v="0"/>
    <x v="0"/>
    <x v="2"/>
    <x v="0"/>
    <s v="Temporary"/>
    <x v="3"/>
    <x v="1"/>
    <s v="General - Con"/>
    <s v="15-05-1973"/>
    <x v="6"/>
    <s v="Clerical"/>
    <x v="1"/>
    <n v="73726"/>
    <x v="1"/>
    <n v="3"/>
    <n v="3880"/>
    <s v="18-09-2022"/>
    <n v="4"/>
    <n v="3"/>
    <d v="2022-09-25T00:00:00"/>
    <x v="3"/>
    <x v="1"/>
    <x v="3"/>
    <s v="Randallport"/>
    <s v="Kyle Davis"/>
    <n v="3"/>
    <n v="934.92"/>
  </r>
  <r>
    <n v="456"/>
    <s v="Noemi"/>
    <s v="Brewer"/>
    <d v="2022-05-06T00:00:00"/>
    <x v="215"/>
    <n v="143"/>
    <x v="219"/>
    <s v="IT Support"/>
    <s v="Jacob Hamilton"/>
    <s v="noemi.brewer@bilearner.com"/>
    <x v="2"/>
    <x v="0"/>
    <x v="1"/>
    <x v="0"/>
    <s v="Full-Time"/>
    <x v="0"/>
    <x v="1"/>
    <s v="Field Operations"/>
    <s v="16-06-1991"/>
    <x v="6"/>
    <s v="Administrator"/>
    <x v="0"/>
    <n v="11294"/>
    <x v="1"/>
    <n v="3"/>
    <n v="3883"/>
    <s v="13-03-2023"/>
    <n v="2"/>
    <n v="2"/>
    <d v="2023-07-05T00:00:00"/>
    <x v="3"/>
    <x v="1"/>
    <x v="2"/>
    <s v="North Erin"/>
    <s v="Alexandria Davis"/>
    <n v="2"/>
    <n v="842.6"/>
  </r>
  <r>
    <n v="460"/>
    <s v="Emanuel"/>
    <s v="Haas"/>
    <d v="2022-04-22T00:00:00"/>
    <x v="149"/>
    <n v="388"/>
    <x v="210"/>
    <s v="Sr. Network Engineer"/>
    <s v="Jose Moran"/>
    <s v="emanuel.haas@bilearner.com"/>
    <x v="6"/>
    <x v="3"/>
    <x v="1"/>
    <x v="0"/>
    <s v="Temporary"/>
    <x v="2"/>
    <x v="1"/>
    <s v="General - Con"/>
    <s v="24-06-1954"/>
    <x v="9"/>
    <s v="Flagger"/>
    <x v="1"/>
    <n v="54502"/>
    <x v="0"/>
    <n v="3"/>
    <n v="3887"/>
    <d v="2022-04-11T00:00:00"/>
    <n v="2"/>
    <n v="3"/>
    <d v="2023-07-25T00:00:00"/>
    <x v="3"/>
    <x v="0"/>
    <x v="1"/>
    <s v="Millerville"/>
    <s v="Mark Lewis"/>
    <n v="1"/>
    <n v="181.23"/>
  </r>
  <r>
    <n v="461"/>
    <s v="Karlie"/>
    <s v="Drake"/>
    <d v="2021-09-05T00:00:00"/>
    <x v="216"/>
    <n v="306"/>
    <x v="220"/>
    <s v="Principal Data Architect"/>
    <s v="Jimmy Beck"/>
    <s v="karlie.drake@bilearner.com"/>
    <x v="9"/>
    <x v="3"/>
    <x v="0"/>
    <x v="0"/>
    <s v="Full-Time"/>
    <x v="2"/>
    <x v="1"/>
    <s v="Engineers"/>
    <s v="20-06-1987"/>
    <x v="6"/>
    <s v="Engineer"/>
    <x v="0"/>
    <n v="88391"/>
    <x v="1"/>
    <n v="3"/>
    <n v="3888"/>
    <d v="2023-02-05T00:00:00"/>
    <n v="3"/>
    <n v="1"/>
    <d v="2022-12-21T00:00:00"/>
    <x v="4"/>
    <x v="1"/>
    <x v="3"/>
    <s v="Laraside"/>
    <s v="Kevin Paul"/>
    <n v="4"/>
    <n v="287.18"/>
  </r>
  <r>
    <n v="462"/>
    <s v="Myla"/>
    <s v="Mullen"/>
    <d v="2022-09-05T00:00:00"/>
    <x v="217"/>
    <n v="55"/>
    <x v="144"/>
    <s v="Network Engineer"/>
    <s v="Lisa Chase"/>
    <s v="myla.mullen@bilearner.com"/>
    <x v="8"/>
    <x v="0"/>
    <x v="1"/>
    <x v="0"/>
    <s v="Part-Time"/>
    <x v="1"/>
    <x v="3"/>
    <s v="General - Con"/>
    <s v="15-10-1982"/>
    <x v="6"/>
    <s v="Foreman"/>
    <x v="1"/>
    <n v="26421"/>
    <x v="1"/>
    <n v="3"/>
    <n v="3889"/>
    <s v="26-01-2023"/>
    <n v="2"/>
    <n v="1"/>
    <d v="2023-08-02T00:00:00"/>
    <x v="2"/>
    <x v="0"/>
    <x v="2"/>
    <s v="Courtneyville"/>
    <s v="Martha Clements"/>
    <n v="1"/>
    <n v="292.8"/>
  </r>
  <r>
    <n v="463"/>
    <s v="Alan"/>
    <s v="Holland"/>
    <d v="2022-07-19T00:00:00"/>
    <x v="218"/>
    <n v="280"/>
    <x v="191"/>
    <s v="Network Engineer"/>
    <s v="Susan Livingston"/>
    <s v="alan.holland@bilearner.com"/>
    <x v="0"/>
    <x v="0"/>
    <x v="0"/>
    <x v="0"/>
    <s v="Temporary"/>
    <x v="1"/>
    <x v="1"/>
    <s v="General - Con"/>
    <s v="20-08-1999"/>
    <x v="6"/>
    <s v="Foreman"/>
    <x v="1"/>
    <n v="85660"/>
    <x v="1"/>
    <n v="3"/>
    <n v="3890"/>
    <s v="24-10-2022"/>
    <n v="2"/>
    <n v="3"/>
    <d v="2023-01-08T00:00:00"/>
    <x v="4"/>
    <x v="0"/>
    <x v="3"/>
    <s v="North Rebeccafurt"/>
    <s v="Brian Salazar II"/>
    <n v="4"/>
    <n v="596.62"/>
  </r>
  <r>
    <n v="466"/>
    <s v="Lukas"/>
    <s v="Freeman"/>
    <d v="2023-03-22T00:00:00"/>
    <x v="219"/>
    <n v="128"/>
    <x v="221"/>
    <s v="IT Support"/>
    <s v="Allison Shannon"/>
    <s v="lukas.freeman@bilearner.com"/>
    <x v="4"/>
    <x v="0"/>
    <x v="0"/>
    <x v="0"/>
    <s v="Part-Time"/>
    <x v="0"/>
    <x v="1"/>
    <s v="General - Con"/>
    <s v="15-04-1953"/>
    <x v="6"/>
    <s v="Laborer"/>
    <x v="0"/>
    <n v="68298"/>
    <x v="1"/>
    <n v="3"/>
    <n v="3893"/>
    <s v="26-01-2023"/>
    <n v="3"/>
    <n v="1"/>
    <d v="2022-09-16T00:00:00"/>
    <x v="1"/>
    <x v="0"/>
    <x v="1"/>
    <s v="Port Tracieview"/>
    <s v="Erin Jones"/>
    <n v="1"/>
    <n v="242.36"/>
  </r>
  <r>
    <n v="468"/>
    <s v="Myah"/>
    <s v="Marsh"/>
    <d v="2020-02-23T00:00:00"/>
    <x v="220"/>
    <n v="563"/>
    <x v="222"/>
    <s v="IT Support"/>
    <s v="Kelly Hall"/>
    <s v="myah.marsh@bilearner.com"/>
    <x v="6"/>
    <x v="0"/>
    <x v="0"/>
    <x v="1"/>
    <s v="Full-Time"/>
    <x v="2"/>
    <x v="1"/>
    <s v="Splicing"/>
    <s v="16-05-1943"/>
    <x v="6"/>
    <s v="Tester"/>
    <x v="0"/>
    <n v="3137"/>
    <x v="1"/>
    <n v="3"/>
    <n v="3895"/>
    <s v="16-07-2023"/>
    <n v="2"/>
    <n v="1"/>
    <d v="2023-04-22T00:00:00"/>
    <x v="2"/>
    <x v="0"/>
    <x v="3"/>
    <s v="Robinsonmouth"/>
    <s v="Monica Johnson"/>
    <n v="1"/>
    <n v="983.77"/>
  </r>
  <r>
    <n v="469"/>
    <s v="Korbin"/>
    <s v="Gilbert"/>
    <d v="2019-08-13T00:00:00"/>
    <x v="221"/>
    <n v="1062"/>
    <x v="223"/>
    <s v="IT Support"/>
    <s v="Rachel Sanchez"/>
    <s v="korbin.gilbert@bilearner.com"/>
    <x v="9"/>
    <x v="0"/>
    <x v="2"/>
    <x v="0"/>
    <s v="Temporary"/>
    <x v="0"/>
    <x v="1"/>
    <s v="Engineers"/>
    <s v="20-11-1980"/>
    <x v="6"/>
    <s v="Project Manager"/>
    <x v="0"/>
    <n v="2618"/>
    <x v="1"/>
    <n v="3"/>
    <n v="3896"/>
    <s v="14-02-2023"/>
    <n v="5"/>
    <n v="3"/>
    <d v="2023-04-06T00:00:00"/>
    <x v="2"/>
    <x v="1"/>
    <x v="0"/>
    <s v="New Jessicatown"/>
    <s v="Sandra Poole"/>
    <n v="4"/>
    <n v="293.64"/>
  </r>
  <r>
    <n v="470"/>
    <s v="Jenna"/>
    <s v="Maddox"/>
    <d v="2019-03-25T00:00:00"/>
    <x v="222"/>
    <n v="903"/>
    <x v="224"/>
    <s v="Sr. Network Engineer"/>
    <s v="Hector Singleton"/>
    <s v="jenna.maddox@bilearner.com"/>
    <x v="6"/>
    <x v="0"/>
    <x v="2"/>
    <x v="2"/>
    <s v="Part-Time"/>
    <x v="2"/>
    <x v="1"/>
    <s v="Aerial"/>
    <s v="31-03-1956"/>
    <x v="9"/>
    <s v="Project Manager"/>
    <x v="0"/>
    <n v="84396"/>
    <x v="1"/>
    <n v="3"/>
    <n v="3897"/>
    <s v="28-02-2023"/>
    <n v="5"/>
    <n v="4"/>
    <d v="2023-08-04T00:00:00"/>
    <x v="2"/>
    <x v="1"/>
    <x v="2"/>
    <s v="New Katherine"/>
    <s v="Kyle Wilson"/>
    <n v="3"/>
    <n v="380.61"/>
  </r>
  <r>
    <n v="471"/>
    <s v="Anaya"/>
    <s v="Preston"/>
    <d v="2018-12-14T00:00:00"/>
    <x v="223"/>
    <n v="1520"/>
    <x v="225"/>
    <s v="Sr. Network Engineer"/>
    <s v="Denise Oconnor"/>
    <s v="anaya.preston@bilearner.com"/>
    <x v="9"/>
    <x v="3"/>
    <x v="2"/>
    <x v="1"/>
    <s v="Temporary"/>
    <x v="2"/>
    <x v="1"/>
    <s v="General - Con"/>
    <d v="1948-11-07T00:00:00"/>
    <x v="9"/>
    <s v="Lineman"/>
    <x v="1"/>
    <n v="83611"/>
    <x v="1"/>
    <n v="3"/>
    <n v="3898"/>
    <d v="2022-04-11T00:00:00"/>
    <n v="4"/>
    <n v="5"/>
    <d v="2022-11-21T00:00:00"/>
    <x v="2"/>
    <x v="1"/>
    <x v="1"/>
    <s v="Lake Michael"/>
    <s v="Alexis Johnson"/>
    <n v="4"/>
    <n v="942.24"/>
  </r>
  <r>
    <n v="472"/>
    <s v="Eugene"/>
    <s v="Pena"/>
    <d v="2021-03-07T00:00:00"/>
    <x v="224"/>
    <n v="177"/>
    <x v="226"/>
    <s v="Sr. Network Engineer"/>
    <s v="Ruben Cook"/>
    <s v="eugene.pena@bilearner.com"/>
    <x v="2"/>
    <x v="3"/>
    <x v="1"/>
    <x v="0"/>
    <s v="Part-Time"/>
    <x v="1"/>
    <x v="1"/>
    <s v="Engineers"/>
    <s v="22-06-1943"/>
    <x v="9"/>
    <s v="Engineer"/>
    <x v="0"/>
    <n v="88656"/>
    <x v="1"/>
    <n v="3"/>
    <n v="3899"/>
    <d v="2023-04-02T00:00:00"/>
    <n v="4"/>
    <n v="5"/>
    <d v="2022-09-23T00:00:00"/>
    <x v="0"/>
    <x v="1"/>
    <x v="1"/>
    <s v="Singletonborough"/>
    <s v="Laura Hahn"/>
    <n v="2"/>
    <n v="662.56"/>
  </r>
  <r>
    <n v="475"/>
    <s v="Hadassah"/>
    <s v="Moran"/>
    <d v="2023-05-22T00:00:00"/>
    <x v="225"/>
    <n v="25"/>
    <x v="162"/>
    <s v="Network Engineer"/>
    <s v="Michelle Perry"/>
    <s v="hadassah.moran@bilearner.com"/>
    <x v="3"/>
    <x v="0"/>
    <x v="1"/>
    <x v="0"/>
    <s v="Temporary"/>
    <x v="1"/>
    <x v="3"/>
    <s v="Wireline Construction"/>
    <d v="1964-02-06T00:00:00"/>
    <x v="6"/>
    <s v="Groundman"/>
    <x v="1"/>
    <n v="84876"/>
    <x v="1"/>
    <n v="3"/>
    <n v="3902"/>
    <d v="2023-02-02T00:00:00"/>
    <n v="3"/>
    <n v="1"/>
    <d v="2023-01-11T00:00:00"/>
    <x v="1"/>
    <x v="0"/>
    <x v="1"/>
    <s v="Mcdonaldshire"/>
    <s v="Shawn Rivera"/>
    <n v="4"/>
    <n v="768.05"/>
  </r>
  <r>
    <n v="478"/>
    <s v="Alayna"/>
    <s v="Hess"/>
    <d v="2020-08-04T00:00:00"/>
    <x v="8"/>
    <n v="549"/>
    <x v="227"/>
    <s v="Network Engineer"/>
    <s v="Todd Baker"/>
    <s v="alayna.hess@bilearner.com"/>
    <x v="0"/>
    <x v="0"/>
    <x v="0"/>
    <x v="2"/>
    <s v="Full-Time"/>
    <x v="0"/>
    <x v="1"/>
    <s v="Billable Consultants"/>
    <d v="1958-08-06T00:00:00"/>
    <x v="6"/>
    <s v="Engineer"/>
    <x v="0"/>
    <n v="48843"/>
    <x v="1"/>
    <n v="3"/>
    <n v="3905"/>
    <d v="2023-12-06T00:00:00"/>
    <n v="5"/>
    <n v="5"/>
    <d v="2022-12-18T00:00:00"/>
    <x v="4"/>
    <x v="1"/>
    <x v="1"/>
    <s v="West Christopher"/>
    <s v="Holly Stewart"/>
    <n v="3"/>
    <n v="233.22"/>
  </r>
  <r>
    <n v="481"/>
    <s v="Kimberly"/>
    <s v="Watson"/>
    <d v="2019-08-06T00:00:00"/>
    <x v="226"/>
    <n v="593"/>
    <x v="228"/>
    <s v="IT Support"/>
    <s v="Bryan Foley"/>
    <s v="kimberly.watson@bilearner.com"/>
    <x v="2"/>
    <x v="0"/>
    <x v="2"/>
    <x v="1"/>
    <s v="Temporary"/>
    <x v="1"/>
    <x v="1"/>
    <s v="Splicing"/>
    <d v="1986-11-07T00:00:00"/>
    <x v="6"/>
    <s v="Splicer"/>
    <x v="0"/>
    <n v="92289"/>
    <x v="2"/>
    <n v="3"/>
    <n v="3908"/>
    <s v="25-12-2022"/>
    <n v="2"/>
    <n v="5"/>
    <d v="2022-09-20T00:00:00"/>
    <x v="4"/>
    <x v="0"/>
    <x v="1"/>
    <s v="South Scott"/>
    <s v="Randy Baker"/>
    <n v="1"/>
    <n v="489.69"/>
  </r>
  <r>
    <n v="482"/>
    <s v="Rebecca"/>
    <s v="Park"/>
    <d v="2021-08-01T00:00:00"/>
    <x v="227"/>
    <n v="54"/>
    <x v="229"/>
    <s v="IT Support"/>
    <s v="April Anderson MD"/>
    <s v="rebecca.park@bilearner.com"/>
    <x v="1"/>
    <x v="0"/>
    <x v="2"/>
    <x v="1"/>
    <s v="Part-Time"/>
    <x v="1"/>
    <x v="1"/>
    <s v="General - Eng"/>
    <s v="26-05-1944"/>
    <x v="6"/>
    <s v="Administrative"/>
    <x v="0"/>
    <n v="58900"/>
    <x v="2"/>
    <n v="3"/>
    <n v="3909"/>
    <s v="18-05-2023"/>
    <n v="1"/>
    <n v="1"/>
    <d v="2023-01-04T00:00:00"/>
    <x v="4"/>
    <x v="1"/>
    <x v="1"/>
    <s v="Bennetthaven"/>
    <s v="John Patel"/>
    <n v="4"/>
    <n v="436.23"/>
  </r>
  <r>
    <n v="483"/>
    <s v="Caleb"/>
    <s v="Schneider"/>
    <d v="2022-07-13T00:00:00"/>
    <x v="41"/>
    <n v="193"/>
    <x v="230"/>
    <s v="Sr. Network Engineer"/>
    <s v="Matthew Calderon DDS"/>
    <s v="caleb.schneider@bilearner.com"/>
    <x v="0"/>
    <x v="0"/>
    <x v="2"/>
    <x v="2"/>
    <s v="Part-Time"/>
    <x v="3"/>
    <x v="1"/>
    <s v="Wireless"/>
    <s v="22-02-1997"/>
    <x v="6"/>
    <s v="Technician"/>
    <x v="0"/>
    <n v="35673"/>
    <x v="2"/>
    <n v="3"/>
    <n v="3910"/>
    <s v="29-11-2022"/>
    <n v="5"/>
    <n v="3"/>
    <d v="2023-05-07T00:00:00"/>
    <x v="1"/>
    <x v="0"/>
    <x v="2"/>
    <s v="Haasstad"/>
    <s v="Wayne Ferguson"/>
    <n v="5"/>
    <n v="248.85"/>
  </r>
  <r>
    <n v="485"/>
    <s v="Maribel"/>
    <s v="Copeland"/>
    <d v="2020-07-06T00:00:00"/>
    <x v="228"/>
    <n v="196"/>
    <x v="171"/>
    <s v="Sr. Network Engineer"/>
    <s v="Alan Harris"/>
    <s v="maribel.copeland@bilearner.com"/>
    <x v="9"/>
    <x v="3"/>
    <x v="2"/>
    <x v="1"/>
    <s v="Full-Time"/>
    <x v="0"/>
    <x v="1"/>
    <s v="General - Con"/>
    <s v="19-05-1968"/>
    <x v="9"/>
    <s v="Foreman"/>
    <x v="1"/>
    <n v="97493"/>
    <x v="2"/>
    <n v="3"/>
    <n v="3912"/>
    <s v="23-07-2023"/>
    <n v="1"/>
    <n v="3"/>
    <d v="2022-08-09T00:00:00"/>
    <x v="1"/>
    <x v="0"/>
    <x v="0"/>
    <s v="Brittneystad"/>
    <s v="Christina Garcia"/>
    <n v="4"/>
    <n v="615.70000000000005"/>
  </r>
  <r>
    <n v="486"/>
    <s v="Henry"/>
    <s v="Zimmerman"/>
    <d v="2020-01-14T00:00:00"/>
    <x v="229"/>
    <n v="876"/>
    <x v="231"/>
    <s v="Sr. Network Engineer"/>
    <s v="Rodney Hart"/>
    <s v="henry.zimmerman@bilearner.com"/>
    <x v="2"/>
    <x v="3"/>
    <x v="0"/>
    <x v="2"/>
    <s v="Part-Time"/>
    <x v="1"/>
    <x v="1"/>
    <s v="Project Management - Con"/>
    <d v="1942-02-06T00:00:00"/>
    <x v="6"/>
    <s v="Purchasing"/>
    <x v="0"/>
    <n v="69903"/>
    <x v="1"/>
    <n v="3"/>
    <n v="3913"/>
    <s v="15-09-2022"/>
    <n v="2"/>
    <n v="2"/>
    <d v="2022-11-28T00:00:00"/>
    <x v="2"/>
    <x v="1"/>
    <x v="1"/>
    <s v="South Ian"/>
    <s v="Heather Hahn"/>
    <n v="4"/>
    <n v="387.35"/>
  </r>
  <r>
    <n v="487"/>
    <s v="Nathanial"/>
    <s v="Booth"/>
    <d v="2020-02-04T00:00:00"/>
    <x v="230"/>
    <n v="360"/>
    <x v="232"/>
    <s v="Network Engineer"/>
    <s v="Jorge Mayo"/>
    <s v="nathanial.booth@bilearner.com"/>
    <x v="7"/>
    <x v="0"/>
    <x v="1"/>
    <x v="1"/>
    <s v="Temporary"/>
    <x v="1"/>
    <x v="3"/>
    <s v="Engineers"/>
    <s v="22-07-1958"/>
    <x v="6"/>
    <s v="Project Manager"/>
    <x v="1"/>
    <n v="9758"/>
    <x v="0"/>
    <n v="3"/>
    <n v="3914"/>
    <s v="15-03-2023"/>
    <n v="3"/>
    <n v="5"/>
    <d v="2023-02-24T00:00:00"/>
    <x v="1"/>
    <x v="1"/>
    <x v="1"/>
    <s v="Smithhaven"/>
    <s v="Leslie Dyer"/>
    <n v="1"/>
    <n v="559.86"/>
  </r>
  <r>
    <n v="490"/>
    <s v="Chris"/>
    <s v="Vincent"/>
    <d v="2019-12-19T00:00:00"/>
    <x v="231"/>
    <n v="1198"/>
    <x v="233"/>
    <s v="Network Engineer"/>
    <s v="Ethan Allison"/>
    <s v="chris.vincent@bilearner.com"/>
    <x v="5"/>
    <x v="0"/>
    <x v="2"/>
    <x v="1"/>
    <s v="Full-Time"/>
    <x v="2"/>
    <x v="1"/>
    <s v="General - Con"/>
    <d v="1993-11-04T00:00:00"/>
    <x v="6"/>
    <s v="Technician"/>
    <x v="0"/>
    <n v="89635"/>
    <x v="0"/>
    <n v="3"/>
    <n v="3917"/>
    <s v="24-09-2022"/>
    <n v="3"/>
    <n v="1"/>
    <d v="2023-03-28T00:00:00"/>
    <x v="4"/>
    <x v="1"/>
    <x v="1"/>
    <s v="New Jacquelineland"/>
    <s v="Brandi Clark"/>
    <n v="3"/>
    <n v="328.89"/>
  </r>
  <r>
    <n v="491"/>
    <s v="Myah"/>
    <s v="Waller"/>
    <d v="2020-09-24T00:00:00"/>
    <x v="115"/>
    <n v="914"/>
    <x v="234"/>
    <s v="Network Engineer"/>
    <s v="Christian Mullen"/>
    <s v="myah.waller@bilearner.com"/>
    <x v="0"/>
    <x v="0"/>
    <x v="1"/>
    <x v="2"/>
    <s v="Full-Time"/>
    <x v="3"/>
    <x v="1"/>
    <s v="Field Operations"/>
    <s v="17-06-1960"/>
    <x v="6"/>
    <s v="Laborer"/>
    <x v="0"/>
    <n v="48262"/>
    <x v="1"/>
    <n v="3"/>
    <n v="3918"/>
    <s v="30-05-2023"/>
    <n v="3"/>
    <n v="3"/>
    <d v="2022-10-10T00:00:00"/>
    <x v="3"/>
    <x v="0"/>
    <x v="3"/>
    <s v="Cruztown"/>
    <s v="Richard Rodriguez"/>
    <n v="3"/>
    <n v="701.83"/>
  </r>
  <r>
    <n v="493"/>
    <s v="Haley"/>
    <s v="Weaver"/>
    <d v="2021-04-11T00:00:00"/>
    <x v="232"/>
    <n v="617"/>
    <x v="235"/>
    <s v="IT Support"/>
    <s v="Cynthia Willis"/>
    <s v="haley.weaver@bilearner.com"/>
    <x v="9"/>
    <x v="0"/>
    <x v="0"/>
    <x v="2"/>
    <s v="Part-Time"/>
    <x v="0"/>
    <x v="1"/>
    <s v="Field Operations"/>
    <d v="1961-04-11T00:00:00"/>
    <x v="6"/>
    <s v="Laborer"/>
    <x v="0"/>
    <n v="62625"/>
    <x v="1"/>
    <n v="3"/>
    <n v="3920"/>
    <s v="14-11-2022"/>
    <n v="2"/>
    <n v="1"/>
    <d v="2023-06-04T00:00:00"/>
    <x v="0"/>
    <x v="1"/>
    <x v="1"/>
    <s v="Bowmanberg"/>
    <s v="Shane Salazar"/>
    <n v="3"/>
    <n v="809.39"/>
  </r>
  <r>
    <n v="494"/>
    <s v="Alessandra"/>
    <s v="Lee"/>
    <d v="2020-02-12T00:00:00"/>
    <x v="233"/>
    <n v="884"/>
    <x v="236"/>
    <s v="IT Support"/>
    <s v="Lauren Douglas"/>
    <s v="alessandra.lee@bilearner.com"/>
    <x v="2"/>
    <x v="0"/>
    <x v="1"/>
    <x v="2"/>
    <s v="Part-Time"/>
    <x v="2"/>
    <x v="1"/>
    <s v="Splicing"/>
    <s v="30-11-1943"/>
    <x v="6"/>
    <s v="Splicer"/>
    <x v="0"/>
    <n v="56684"/>
    <x v="1"/>
    <n v="3"/>
    <n v="3921"/>
    <s v="30-06-2023"/>
    <n v="4"/>
    <n v="3"/>
    <d v="2023-06-04T00:00:00"/>
    <x v="0"/>
    <x v="0"/>
    <x v="3"/>
    <s v="Lisaborough"/>
    <s v="Sandra Haney"/>
    <n v="5"/>
    <n v="393.54"/>
  </r>
  <r>
    <n v="496"/>
    <s v="Giancarlo"/>
    <s v="Juarez"/>
    <d v="2021-12-25T00:00:00"/>
    <x v="116"/>
    <n v="541"/>
    <x v="95"/>
    <s v="Sr. Network Engineer"/>
    <s v="Jennifer Lester"/>
    <s v="giancarlo.juarez@bilearner.com"/>
    <x v="0"/>
    <x v="0"/>
    <x v="0"/>
    <x v="1"/>
    <s v="Part-Time"/>
    <x v="0"/>
    <x v="1"/>
    <s v="Aerial"/>
    <s v="16-03-1955"/>
    <x v="6"/>
    <s v="Foreman"/>
    <x v="0"/>
    <n v="26918"/>
    <x v="0"/>
    <n v="3"/>
    <n v="3923"/>
    <s v="27-10-2022"/>
    <n v="2"/>
    <n v="4"/>
    <d v="2022-12-27T00:00:00"/>
    <x v="4"/>
    <x v="0"/>
    <x v="1"/>
    <s v="South Bradley"/>
    <s v="Martin Brown"/>
    <n v="2"/>
    <n v="378.39"/>
  </r>
  <r>
    <n v="498"/>
    <s v="Anna"/>
    <s v="Jordan"/>
    <d v="2020-05-03T00:00:00"/>
    <x v="234"/>
    <n v="925"/>
    <x v="237"/>
    <s v="Sr. Network Engineer"/>
    <s v="Bill Barnes"/>
    <s v="anna.jordan@bilearner.com"/>
    <x v="9"/>
    <x v="3"/>
    <x v="1"/>
    <x v="1"/>
    <s v="Part-Time"/>
    <x v="1"/>
    <x v="1"/>
    <s v="General - Sga"/>
    <s v="15-10-1960"/>
    <x v="6"/>
    <s v="Vp"/>
    <x v="1"/>
    <n v="64495"/>
    <x v="1"/>
    <n v="3"/>
    <n v="3925"/>
    <s v="27-04-2023"/>
    <n v="1"/>
    <n v="3"/>
    <d v="2023-02-12T00:00:00"/>
    <x v="1"/>
    <x v="1"/>
    <x v="1"/>
    <s v="Lake Regina"/>
    <s v="Jacob Forbes"/>
    <n v="1"/>
    <n v="386.55"/>
  </r>
  <r>
    <n v="500"/>
    <s v="Misael"/>
    <s v="Hunter"/>
    <d v="2020-03-01T00:00:00"/>
    <x v="53"/>
    <n v="734"/>
    <x v="61"/>
    <s v="Network Engineer"/>
    <s v="Gary Davidson"/>
    <s v="misael.hunter@bilearner.com"/>
    <x v="7"/>
    <x v="0"/>
    <x v="1"/>
    <x v="1"/>
    <s v="Temporary"/>
    <x v="0"/>
    <x v="3"/>
    <s v="Aerial"/>
    <d v="1982-12-10T00:00:00"/>
    <x v="6"/>
    <s v="Lineman"/>
    <x v="1"/>
    <n v="50639"/>
    <x v="1"/>
    <n v="3"/>
    <n v="3927"/>
    <d v="2023-04-05T00:00:00"/>
    <n v="5"/>
    <n v="4"/>
    <d v="2023-03-05T00:00:00"/>
    <x v="0"/>
    <x v="0"/>
    <x v="3"/>
    <s v="South Ronaldburgh"/>
    <s v="Sergio Wheeler"/>
    <n v="2"/>
    <n v="878.67"/>
  </r>
  <r>
    <n v="501"/>
    <s v="Audrina"/>
    <s v="Yu"/>
    <d v="2021-01-27T00:00:00"/>
    <x v="235"/>
    <n v="264"/>
    <x v="41"/>
    <s v="Network Engineer"/>
    <s v="Walter Powell"/>
    <s v="audrina.yu@bilearner.com"/>
    <x v="8"/>
    <x v="0"/>
    <x v="0"/>
    <x v="2"/>
    <s v="Temporary"/>
    <x v="1"/>
    <x v="1"/>
    <s v="General - Con"/>
    <d v="1956-11-07T00:00:00"/>
    <x v="6"/>
    <s v="Laborer"/>
    <x v="1"/>
    <n v="59834"/>
    <x v="1"/>
    <n v="3"/>
    <n v="3928"/>
    <d v="2023-04-01T00:00:00"/>
    <n v="4"/>
    <n v="2"/>
    <d v="2022-09-11T00:00:00"/>
    <x v="1"/>
    <x v="1"/>
    <x v="1"/>
    <s v="Jenniferton"/>
    <s v="Devin Clark MD"/>
    <n v="1"/>
    <n v="799.99"/>
  </r>
  <r>
    <n v="502"/>
    <s v="Jeramiah"/>
    <s v="Foster"/>
    <d v="2023-06-18T00:00:00"/>
    <x v="55"/>
    <n v="36"/>
    <x v="238"/>
    <s v="Network Engineer"/>
    <s v="Kimberly Wolf"/>
    <s v="jeramiah.foster@bilearner.com"/>
    <x v="0"/>
    <x v="0"/>
    <x v="1"/>
    <x v="1"/>
    <s v="Part-Time"/>
    <x v="1"/>
    <x v="1"/>
    <s v="Wireline Construction"/>
    <s v="20-04-1977"/>
    <x v="6"/>
    <s v="Clerk"/>
    <x v="0"/>
    <n v="73645"/>
    <x v="1"/>
    <n v="3"/>
    <n v="3929"/>
    <s v="28-10-2022"/>
    <n v="2"/>
    <n v="5"/>
    <d v="2023-07-11T00:00:00"/>
    <x v="2"/>
    <x v="1"/>
    <x v="1"/>
    <s v="Lake Williamfort"/>
    <s v="Jessica Reyes"/>
    <n v="3"/>
    <n v="617.52"/>
  </r>
  <r>
    <n v="507"/>
    <s v="Alanna"/>
    <s v="Mullins"/>
    <d v="2020-04-15T00:00:00"/>
    <x v="236"/>
    <n v="758"/>
    <x v="239"/>
    <s v="IT Support"/>
    <s v="Dustin Sanchez"/>
    <s v="alanna.mullins@bilearner.com"/>
    <x v="6"/>
    <x v="0"/>
    <x v="0"/>
    <x v="1"/>
    <s v="Temporary"/>
    <x v="0"/>
    <x v="1"/>
    <s v="Executive"/>
    <d v="1979-03-01T00:00:00"/>
    <x v="6"/>
    <s v="Vp"/>
    <x v="0"/>
    <n v="80168"/>
    <x v="1"/>
    <n v="3"/>
    <n v="3934"/>
    <d v="2023-07-04T00:00:00"/>
    <n v="3"/>
    <n v="3"/>
    <d v="2023-02-16T00:00:00"/>
    <x v="4"/>
    <x v="1"/>
    <x v="3"/>
    <s v="Mariahton"/>
    <s v="Frederick White"/>
    <n v="5"/>
    <n v="219.78"/>
  </r>
  <r>
    <n v="509"/>
    <s v="Donald"/>
    <s v="Favis"/>
    <d v="2022-07-21T00:00:00"/>
    <x v="75"/>
    <n v="284"/>
    <x v="240"/>
    <s v="Enterprise Architect"/>
    <s v="Stephen Rasmussen"/>
    <s v="donald.favis@bilearner.com"/>
    <x v="3"/>
    <x v="4"/>
    <x v="0"/>
    <x v="0"/>
    <s v="Temporary"/>
    <x v="0"/>
    <x v="1"/>
    <s v="General - Sga"/>
    <s v="27-06-1998"/>
    <x v="9"/>
    <s v="Director"/>
    <x v="1"/>
    <n v="6033"/>
    <x v="1"/>
    <n v="3"/>
    <n v="3936"/>
    <s v="25-03-2023"/>
    <n v="5"/>
    <n v="3"/>
    <d v="2023-05-14T00:00:00"/>
    <x v="3"/>
    <x v="1"/>
    <x v="3"/>
    <s v="Josephbury"/>
    <s v="Jamie Taylor"/>
    <n v="4"/>
    <n v="283.29000000000002"/>
  </r>
  <r>
    <n v="515"/>
    <s v="Bianca"/>
    <s v="Roehrich"/>
    <d v="2018-11-04T00:00:00"/>
    <x v="237"/>
    <n v="1144"/>
    <x v="241"/>
    <s v="Principal Data Architect"/>
    <s v="Brian Gamble MD"/>
    <s v="bianca.roehrich@bilearner.com"/>
    <x v="5"/>
    <x v="2"/>
    <x v="1"/>
    <x v="0"/>
    <s v="Temporary"/>
    <x v="1"/>
    <x v="1"/>
    <s v="Catv"/>
    <d v="1951-04-09T00:00:00"/>
    <x v="6"/>
    <s v="Laborer"/>
    <x v="0"/>
    <n v="2703"/>
    <x v="3"/>
    <n v="3"/>
    <n v="3942"/>
    <d v="2023-02-02T00:00:00"/>
    <n v="3"/>
    <n v="4"/>
    <d v="2023-01-28T00:00:00"/>
    <x v="0"/>
    <x v="0"/>
    <x v="3"/>
    <s v="Joanneshire"/>
    <s v="Corey Taylor DDS"/>
    <n v="5"/>
    <n v="940.22"/>
  </r>
  <r>
    <n v="516"/>
    <s v="Jason"/>
    <s v="Salter"/>
    <d v="2019-07-27T00:00:00"/>
    <x v="238"/>
    <n v="729"/>
    <x v="242"/>
    <s v="Data Analyst "/>
    <s v="Lauren Moore"/>
    <s v="jason.salter@bilearner.com"/>
    <x v="6"/>
    <x v="2"/>
    <x v="2"/>
    <x v="2"/>
    <s v="Part-Time"/>
    <x v="1"/>
    <x v="1"/>
    <s v="General - Eng"/>
    <d v="1971-04-08T00:00:00"/>
    <x v="6"/>
    <s v="Administrative"/>
    <x v="1"/>
    <n v="2452"/>
    <x v="1"/>
    <n v="3"/>
    <n v="3943"/>
    <d v="2022-06-08T00:00:00"/>
    <n v="5"/>
    <n v="2"/>
    <d v="2023-05-15T00:00:00"/>
    <x v="3"/>
    <x v="0"/>
    <x v="1"/>
    <s v="West Justinchester"/>
    <s v="Ryan Zhang"/>
    <n v="3"/>
    <n v="282.37"/>
  </r>
  <r>
    <n v="520"/>
    <s v="Renee"/>
    <s v="Becker"/>
    <d v="2020-04-04T00:00:00"/>
    <x v="239"/>
    <n v="809"/>
    <x v="243"/>
    <s v="Database Administrator"/>
    <s v="Heather Phillips"/>
    <s v="renee.becker@bilearner.com"/>
    <x v="4"/>
    <x v="4"/>
    <x v="0"/>
    <x v="0"/>
    <s v="Full-Time"/>
    <x v="1"/>
    <x v="1"/>
    <s v="Field Operations"/>
    <d v="1996-03-12T00:00:00"/>
    <x v="6"/>
    <s v="Field Technician"/>
    <x v="0"/>
    <n v="2026"/>
    <x v="1"/>
    <n v="3"/>
    <n v="3947"/>
    <s v="28-07-2023"/>
    <n v="4"/>
    <n v="3"/>
    <d v="2023-01-14T00:00:00"/>
    <x v="4"/>
    <x v="1"/>
    <x v="1"/>
    <s v="New Kathleenmouth"/>
    <s v="Anthony Proctor"/>
    <n v="3"/>
    <n v="456.02"/>
  </r>
  <r>
    <n v="521"/>
    <s v="Randall"/>
    <s v="Pearson"/>
    <d v="2023-02-03T00:00:00"/>
    <x v="81"/>
    <n v="115"/>
    <x v="244"/>
    <s v="Data Analyst"/>
    <s v="Peggy Mccoy"/>
    <s v="randall.pearson@bilearner.com"/>
    <x v="3"/>
    <x v="2"/>
    <x v="1"/>
    <x v="1"/>
    <s v="Full-Time"/>
    <x v="0"/>
    <x v="1"/>
    <s v="Aerial"/>
    <s v="29-10-1943"/>
    <x v="6"/>
    <s v="Foreman"/>
    <x v="1"/>
    <n v="2747"/>
    <x v="1"/>
    <n v="3"/>
    <n v="3948"/>
    <d v="2023-10-03T00:00:00"/>
    <n v="4"/>
    <n v="4"/>
    <d v="2023-04-02T00:00:00"/>
    <x v="1"/>
    <x v="0"/>
    <x v="0"/>
    <s v="East Wesleyport"/>
    <s v="William Rios"/>
    <n v="5"/>
    <n v="350.68"/>
  </r>
  <r>
    <n v="522"/>
    <s v="Claudia N"/>
    <s v="Carr"/>
    <d v="2022-09-20T00:00:00"/>
    <x v="142"/>
    <n v="287"/>
    <x v="245"/>
    <s v="Sr. DBA"/>
    <s v="Natasha Walton"/>
    <s v="claudia n.carr@bilearner.com"/>
    <x v="7"/>
    <x v="1"/>
    <x v="0"/>
    <x v="2"/>
    <s v="Temporary"/>
    <x v="3"/>
    <x v="1"/>
    <s v="General - Con"/>
    <s v="17-03-1991"/>
    <x v="6"/>
    <s v="Laborer"/>
    <x v="0"/>
    <n v="1886"/>
    <x v="1"/>
    <n v="3"/>
    <n v="3949"/>
    <s v="22-04-2023"/>
    <n v="5"/>
    <n v="2"/>
    <d v="2023-06-03T00:00:00"/>
    <x v="3"/>
    <x v="1"/>
    <x v="2"/>
    <s v="Lake Kelsey"/>
    <s v="Megan Chan"/>
    <n v="2"/>
    <n v="843.66"/>
  </r>
  <r>
    <n v="524"/>
    <s v="Taisha"/>
    <s v="Goble"/>
    <d v="2021-04-25T00:00:00"/>
    <x v="240"/>
    <n v="658"/>
    <x v="246"/>
    <s v="Database Administrator"/>
    <s v="Joseph Jensen"/>
    <s v="taisha.goble@bilearner.com"/>
    <x v="3"/>
    <x v="4"/>
    <x v="1"/>
    <x v="2"/>
    <s v="Temporary"/>
    <x v="1"/>
    <x v="1"/>
    <s v="Wireline Construction"/>
    <d v="1961-07-09T00:00:00"/>
    <x v="6"/>
    <s v="Groundman"/>
    <x v="0"/>
    <n v="2127"/>
    <x v="1"/>
    <n v="3"/>
    <n v="3951"/>
    <d v="2023-01-04T00:00:00"/>
    <n v="4"/>
    <n v="1"/>
    <d v="2023-04-08T00:00:00"/>
    <x v="4"/>
    <x v="1"/>
    <x v="3"/>
    <s v="Joneston"/>
    <s v="Mr. Kenneth Warren DVM"/>
    <n v="5"/>
    <n v="532.41"/>
  </r>
  <r>
    <n v="528"/>
    <s v="Draven"/>
    <s v="Giles"/>
    <d v="2020-02-16T00:00:00"/>
    <x v="241"/>
    <n v="1124"/>
    <x v="247"/>
    <s v="Database Administrator"/>
    <s v="Aaron Richards"/>
    <s v="draven.giles@bilearner.com"/>
    <x v="7"/>
    <x v="0"/>
    <x v="1"/>
    <x v="1"/>
    <s v="Full-Time"/>
    <x v="1"/>
    <x v="1"/>
    <s v="Project Management - Con"/>
    <s v="28-10-1998"/>
    <x v="6"/>
    <s v="Coordinator"/>
    <x v="0"/>
    <n v="31207"/>
    <x v="1"/>
    <n v="3"/>
    <n v="3955"/>
    <d v="2023-10-06T00:00:00"/>
    <n v="2"/>
    <n v="1"/>
    <d v="2023-03-14T00:00:00"/>
    <x v="2"/>
    <x v="0"/>
    <x v="1"/>
    <s v="Kimberlychester"/>
    <s v="Shawn Hernandez"/>
    <n v="1"/>
    <n v="762.36"/>
  </r>
  <r>
    <n v="529"/>
    <s v="Aliana"/>
    <s v="Shaw"/>
    <d v="2019-08-07T00:00:00"/>
    <x v="242"/>
    <n v="1309"/>
    <x v="248"/>
    <s v="Database Administrator"/>
    <s v="Joseph Shelton"/>
    <s v="aliana.shaw@bilearner.com"/>
    <x v="4"/>
    <x v="0"/>
    <x v="1"/>
    <x v="2"/>
    <s v="Temporary"/>
    <x v="2"/>
    <x v="1"/>
    <s v="General - Sga"/>
    <d v="1997-02-01T00:00:00"/>
    <x v="2"/>
    <s v="Foreman"/>
    <x v="0"/>
    <n v="6158"/>
    <x v="1"/>
    <n v="3"/>
    <n v="3956"/>
    <s v="26-09-2022"/>
    <n v="4"/>
    <n v="5"/>
    <d v="2022-10-21T00:00:00"/>
    <x v="0"/>
    <x v="0"/>
    <x v="1"/>
    <s v="Phamchester"/>
    <s v="Michael Garcia"/>
    <n v="4"/>
    <n v="611.15"/>
  </r>
  <r>
    <n v="532"/>
    <s v="Braylen"/>
    <s v="Mendoza"/>
    <d v="2022-11-11T00:00:00"/>
    <x v="91"/>
    <n v="245"/>
    <x v="110"/>
    <s v="Data Architect"/>
    <s v="Douglas Chapman"/>
    <s v="braylen.mendoza@bilearner.com"/>
    <x v="5"/>
    <x v="4"/>
    <x v="2"/>
    <x v="2"/>
    <s v="Full-Time"/>
    <x v="1"/>
    <x v="1"/>
    <s v="General - Con"/>
    <s v="20-08-1988"/>
    <x v="2"/>
    <s v="Foreman"/>
    <x v="1"/>
    <n v="42665"/>
    <x v="1"/>
    <n v="3"/>
    <n v="3959"/>
    <s v="30-06-2023"/>
    <n v="5"/>
    <n v="4"/>
    <d v="2023-01-30T00:00:00"/>
    <x v="3"/>
    <x v="1"/>
    <x v="2"/>
    <s v="New Michael"/>
    <s v="Leah Holland"/>
    <n v="5"/>
    <n v="116.9"/>
  </r>
  <r>
    <n v="537"/>
    <s v="Marlee"/>
    <s v="Stevens"/>
    <d v="2021-06-07T00:00:00"/>
    <x v="243"/>
    <n v="597"/>
    <x v="249"/>
    <s v="Sr. Accountant"/>
    <s v="Wendy Jackson"/>
    <s v="marlee.stevens@bilearner.com"/>
    <x v="5"/>
    <x v="1"/>
    <x v="2"/>
    <x v="2"/>
    <s v="Temporary"/>
    <x v="0"/>
    <x v="1"/>
    <s v="Aerial"/>
    <s v="26-02-2001"/>
    <x v="6"/>
    <s v="Lineman"/>
    <x v="1"/>
    <n v="21007"/>
    <x v="0"/>
    <n v="3"/>
    <n v="3964"/>
    <s v="28-03-2023"/>
    <n v="5"/>
    <n v="2"/>
    <d v="2023-06-08T00:00:00"/>
    <x v="4"/>
    <x v="1"/>
    <x v="3"/>
    <s v="Kylestad"/>
    <s v="Michelle Carlson"/>
    <n v="5"/>
    <n v="639.13"/>
  </r>
  <r>
    <n v="539"/>
    <s v="Konner"/>
    <s v="Villegas"/>
    <d v="2018-10-19T00:00:00"/>
    <x v="244"/>
    <n v="1051"/>
    <x v="250"/>
    <s v="Software Engineer"/>
    <s v="Ruth Myers"/>
    <s v="konner.villegas@bilearner.com"/>
    <x v="6"/>
    <x v="1"/>
    <x v="1"/>
    <x v="2"/>
    <s v="Part-Time"/>
    <x v="3"/>
    <x v="4"/>
    <s v="Field Operations"/>
    <s v="28-04-1978"/>
    <x v="6"/>
    <s v="Laborer"/>
    <x v="0"/>
    <n v="5707"/>
    <x v="1"/>
    <n v="3"/>
    <n v="3966"/>
    <d v="2022-03-10T00:00:00"/>
    <n v="5"/>
    <n v="5"/>
    <d v="2022-10-13T00:00:00"/>
    <x v="0"/>
    <x v="0"/>
    <x v="1"/>
    <s v="Jacobsland"/>
    <s v="Gary Thompson"/>
    <n v="2"/>
    <n v="726.74"/>
  </r>
  <r>
    <n v="540"/>
    <s v="Anastasia"/>
    <s v="Gillespie"/>
    <d v="2018-12-03T00:00:00"/>
    <x v="245"/>
    <n v="779"/>
    <x v="251"/>
    <s v="Data Analyst"/>
    <s v="Harold Jones"/>
    <s v="anastasia.gillespie@bilearner.com"/>
    <x v="3"/>
    <x v="0"/>
    <x v="0"/>
    <x v="2"/>
    <s v="Temporary"/>
    <x v="0"/>
    <x v="1"/>
    <s v="Finance &amp; Accounting"/>
    <s v="19-07-1955"/>
    <x v="6"/>
    <s v="Administration"/>
    <x v="0"/>
    <n v="10856"/>
    <x v="1"/>
    <n v="3"/>
    <n v="3967"/>
    <d v="2023-05-01T00:00:00"/>
    <n v="5"/>
    <n v="3"/>
    <d v="2023-05-16T00:00:00"/>
    <x v="0"/>
    <x v="0"/>
    <x v="1"/>
    <s v="Lake Garyport"/>
    <s v="Sarah Benson"/>
    <n v="4"/>
    <n v="683.96"/>
  </r>
  <r>
    <n v="543"/>
    <s v="Macy"/>
    <s v="Webster"/>
    <d v="2020-10-04T00:00:00"/>
    <x v="246"/>
    <n v="935"/>
    <x v="252"/>
    <s v="Database Administrator"/>
    <s v="Cynthia Gardner"/>
    <s v="macy.webster@bilearner.com"/>
    <x v="5"/>
    <x v="0"/>
    <x v="2"/>
    <x v="0"/>
    <s v="Full-Time"/>
    <x v="3"/>
    <x v="1"/>
    <s v="Field Operations"/>
    <d v="1950-08-11T00:00:00"/>
    <x v="6"/>
    <s v="Foreman"/>
    <x v="0"/>
    <n v="44077"/>
    <x v="0"/>
    <n v="3"/>
    <n v="3970"/>
    <s v="14-01-2023"/>
    <n v="5"/>
    <n v="1"/>
    <d v="2023-02-25T00:00:00"/>
    <x v="2"/>
    <x v="1"/>
    <x v="2"/>
    <s v="North Spencerfort"/>
    <s v="Joshua Pierce"/>
    <n v="4"/>
    <n v="216.73"/>
  </r>
  <r>
    <n v="546"/>
    <s v="Brooklyn"/>
    <s v="Tanner"/>
    <d v="2018-09-21T00:00:00"/>
    <x v="33"/>
    <n v="1735"/>
    <x v="253"/>
    <s v="Database Administrator"/>
    <s v="Jason Sims"/>
    <s v="brooklyn.tanner@bilearner.com"/>
    <x v="0"/>
    <x v="4"/>
    <x v="2"/>
    <x v="1"/>
    <s v="Temporary"/>
    <x v="1"/>
    <x v="1"/>
    <s v="Field Operations"/>
    <s v="22-05-1973"/>
    <x v="2"/>
    <s v="Laborer"/>
    <x v="0"/>
    <n v="50856"/>
    <x v="0"/>
    <n v="3"/>
    <n v="3973"/>
    <s v="17-08-2022"/>
    <n v="3"/>
    <n v="2"/>
    <d v="2022-11-14T00:00:00"/>
    <x v="1"/>
    <x v="1"/>
    <x v="0"/>
    <s v="West Kaylamouth"/>
    <s v="Sarah Gray"/>
    <n v="1"/>
    <n v="202.97"/>
  </r>
  <r>
    <n v="547"/>
    <s v="Zander"/>
    <s v="Franco"/>
    <d v="2018-12-25T00:00:00"/>
    <x v="247"/>
    <n v="197"/>
    <x v="254"/>
    <s v="Data Architect"/>
    <s v="Ronnie Garcia"/>
    <s v="zander.franco@bilearner.com"/>
    <x v="2"/>
    <x v="4"/>
    <x v="2"/>
    <x v="1"/>
    <s v="Full-Time"/>
    <x v="0"/>
    <x v="1"/>
    <s v="General - Eng"/>
    <d v="1986-07-01T00:00:00"/>
    <x v="2"/>
    <s v="Engineer"/>
    <x v="1"/>
    <n v="97255"/>
    <x v="0"/>
    <n v="3"/>
    <n v="3974"/>
    <d v="2023-04-04T00:00:00"/>
    <n v="4"/>
    <n v="5"/>
    <d v="2023-04-27T00:00:00"/>
    <x v="3"/>
    <x v="1"/>
    <x v="0"/>
    <s v="Lake Amyland"/>
    <s v="Terry Gomez"/>
    <n v="1"/>
    <n v="487.4"/>
  </r>
  <r>
    <n v="548"/>
    <s v="Kianna"/>
    <s v="Rhodes"/>
    <d v="2020-11-03T00:00:00"/>
    <x v="156"/>
    <n v="691"/>
    <x v="255"/>
    <s v="CIO"/>
    <s v="Curtis Hill"/>
    <s v="kianna.rhodes@bilearner.com"/>
    <x v="1"/>
    <x v="4"/>
    <x v="2"/>
    <x v="0"/>
    <s v="Temporary"/>
    <x v="3"/>
    <x v="1"/>
    <s v="Field Operations"/>
    <s v="25-01-1999"/>
    <x v="2"/>
    <s v="Technician"/>
    <x v="1"/>
    <n v="44793"/>
    <x v="1"/>
    <n v="3"/>
    <n v="3975"/>
    <s v="27-11-2022"/>
    <n v="1"/>
    <n v="4"/>
    <d v="2023-05-08T00:00:00"/>
    <x v="1"/>
    <x v="0"/>
    <x v="3"/>
    <s v="East Kathryn"/>
    <s v="John Sawyer"/>
    <n v="2"/>
    <n v="669.81"/>
  </r>
  <r>
    <n v="552"/>
    <s v="Peyton"/>
    <s v="Phelps"/>
    <d v="2021-01-25T00:00:00"/>
    <x v="248"/>
    <n v="502"/>
    <x v="256"/>
    <s v="Software Engineering Manager"/>
    <s v="Emma Allen"/>
    <s v="peyton.phelps@bilearner.com"/>
    <x v="0"/>
    <x v="1"/>
    <x v="1"/>
    <x v="1"/>
    <s v="Temporary"/>
    <x v="1"/>
    <x v="1"/>
    <s v="Technology / It"/>
    <s v="30-10-1967"/>
    <x v="6"/>
    <s v="Controller"/>
    <x v="0"/>
    <n v="5067"/>
    <x v="1"/>
    <n v="3"/>
    <n v="3979"/>
    <d v="2022-09-12T00:00:00"/>
    <n v="3"/>
    <n v="5"/>
    <d v="2023-08-03T00:00:00"/>
    <x v="3"/>
    <x v="0"/>
    <x v="1"/>
    <s v="Ryantown"/>
    <s v="Crystal Nelson"/>
    <n v="3"/>
    <n v="477.12"/>
  </r>
  <r>
    <n v="554"/>
    <s v="Kiara"/>
    <s v="Fox"/>
    <d v="2020-07-24T00:00:00"/>
    <x v="131"/>
    <n v="989"/>
    <x v="257"/>
    <s v="Data Analyst"/>
    <s v="Richard Bailey"/>
    <s v="kiara.fox@bilearner.com"/>
    <x v="2"/>
    <x v="0"/>
    <x v="0"/>
    <x v="2"/>
    <s v="Temporary"/>
    <x v="1"/>
    <x v="1"/>
    <s v="Field Operations"/>
    <d v="1960-07-02T00:00:00"/>
    <x v="6"/>
    <s v="Laborer"/>
    <x v="0"/>
    <n v="35765"/>
    <x v="1"/>
    <n v="3"/>
    <n v="3981"/>
    <s v="31-10-2022"/>
    <n v="1"/>
    <n v="2"/>
    <d v="2022-12-22T00:00:00"/>
    <x v="3"/>
    <x v="0"/>
    <x v="0"/>
    <s v="South Kelly"/>
    <s v="Christina Ruiz"/>
    <n v="2"/>
    <n v="869.96"/>
  </r>
  <r>
    <n v="557"/>
    <s v="Christine"/>
    <s v="Skinner"/>
    <d v="2022-02-10T00:00:00"/>
    <x v="229"/>
    <n v="118"/>
    <x v="258"/>
    <s v="Database Administrator"/>
    <s v="Thomas Ramirez"/>
    <s v="christine.skinner@bilearner.com"/>
    <x v="4"/>
    <x v="0"/>
    <x v="1"/>
    <x v="0"/>
    <s v="Full-Time"/>
    <x v="2"/>
    <x v="1"/>
    <s v="Wireline Construction"/>
    <s v="23-07-1963"/>
    <x v="2"/>
    <s v="Laborer"/>
    <x v="0"/>
    <n v="67986"/>
    <x v="1"/>
    <n v="3"/>
    <n v="3984"/>
    <s v="24-02-2023"/>
    <n v="5"/>
    <n v="5"/>
    <d v="2022-08-07T00:00:00"/>
    <x v="3"/>
    <x v="1"/>
    <x v="2"/>
    <s v="Farmerside"/>
    <s v="Audrey Gray"/>
    <n v="1"/>
    <n v="202.91"/>
  </r>
  <r>
    <n v="558"/>
    <s v="Zayne"/>
    <s v="Mccullough"/>
    <d v="2023-01-13T00:00:00"/>
    <x v="249"/>
    <n v="126"/>
    <x v="259"/>
    <s v="Database Administrator"/>
    <s v="Melissa Turner"/>
    <s v="zayne.mccullough@bilearner.com"/>
    <x v="3"/>
    <x v="4"/>
    <x v="2"/>
    <x v="2"/>
    <s v="Part-Time"/>
    <x v="1"/>
    <x v="1"/>
    <s v="People Services"/>
    <s v="18-01-1992"/>
    <x v="2"/>
    <s v="Director"/>
    <x v="1"/>
    <n v="26193"/>
    <x v="1"/>
    <n v="3"/>
    <n v="3985"/>
    <s v="28-09-2022"/>
    <n v="5"/>
    <n v="4"/>
    <d v="2022-10-16T00:00:00"/>
    <x v="3"/>
    <x v="1"/>
    <x v="0"/>
    <s v="Lindseyhaven"/>
    <s v="Alan Cook"/>
    <n v="4"/>
    <n v="956.95"/>
  </r>
  <r>
    <n v="560"/>
    <s v="Aydan"/>
    <s v="Benjamin"/>
    <d v="2022-02-25T00:00:00"/>
    <x v="250"/>
    <n v="144"/>
    <x v="120"/>
    <s v="Data Architect"/>
    <s v="Lindsay Nelson"/>
    <s v="aydan.benjamin@bilearner.com"/>
    <x v="5"/>
    <x v="4"/>
    <x v="0"/>
    <x v="2"/>
    <s v="Full-Time"/>
    <x v="2"/>
    <x v="1"/>
    <s v="Catv"/>
    <d v="1982-03-05T00:00:00"/>
    <x v="2"/>
    <s v="Supervisor"/>
    <x v="1"/>
    <n v="81376"/>
    <x v="0"/>
    <n v="3"/>
    <n v="3987"/>
    <s v="22-12-2022"/>
    <n v="5"/>
    <n v="4"/>
    <d v="2022-08-24T00:00:00"/>
    <x v="4"/>
    <x v="0"/>
    <x v="0"/>
    <s v="New Keith"/>
    <s v="Donna Cook"/>
    <n v="1"/>
    <n v="962.54"/>
  </r>
  <r>
    <n v="561"/>
    <s v="Kenzie"/>
    <s v="Mullins"/>
    <d v="2022-07-21T00:00:00"/>
    <x v="251"/>
    <n v="123"/>
    <x v="260"/>
    <s v="Sr. DBA"/>
    <s v="Anthony Williams"/>
    <s v="kenzie.mullins@bilearner.com"/>
    <x v="7"/>
    <x v="3"/>
    <x v="1"/>
    <x v="2"/>
    <s v="Temporary"/>
    <x v="3"/>
    <x v="1"/>
    <s v="Shop (Fleet)"/>
    <s v="17-06-1981"/>
    <x v="6"/>
    <s v="Mechanic"/>
    <x v="0"/>
    <n v="73583"/>
    <x v="1"/>
    <n v="3"/>
    <n v="3988"/>
    <s v="20-05-2023"/>
    <n v="5"/>
    <n v="2"/>
    <d v="2023-02-01T00:00:00"/>
    <x v="4"/>
    <x v="1"/>
    <x v="0"/>
    <s v="West Marioside"/>
    <s v="James Perez"/>
    <n v="5"/>
    <n v="190.07"/>
  </r>
  <r>
    <n v="563"/>
    <s v="Damarion"/>
    <s v="Schneider"/>
    <d v="2019-12-02T00:00:00"/>
    <x v="252"/>
    <n v="24"/>
    <x v="25"/>
    <s v="Sr. Accountant"/>
    <s v="Caitlin Murphy"/>
    <s v="damarion.schneider@bilearner.com"/>
    <x v="0"/>
    <x v="1"/>
    <x v="1"/>
    <x v="1"/>
    <s v="Temporary"/>
    <x v="0"/>
    <x v="1"/>
    <s v="Safety"/>
    <s v="18-12-1956"/>
    <x v="6"/>
    <s v="Safety"/>
    <x v="1"/>
    <n v="73329"/>
    <x v="1"/>
    <n v="3"/>
    <n v="3990"/>
    <s v="27-08-2022"/>
    <n v="2"/>
    <n v="2"/>
    <d v="2022-10-10T00:00:00"/>
    <x v="2"/>
    <x v="1"/>
    <x v="1"/>
    <s v="West Adambury"/>
    <s v="Justin Macdonald"/>
    <n v="2"/>
    <n v="475.04"/>
  </r>
  <r>
    <n v="565"/>
    <s v="Evelin"/>
    <s v="Snow"/>
    <d v="2022-12-08T00:00:00"/>
    <x v="62"/>
    <n v="150"/>
    <x v="142"/>
    <s v="Data Analyst"/>
    <s v="Roy Villegas"/>
    <s v="evelin.snow@bilearner.com"/>
    <x v="7"/>
    <x v="0"/>
    <x v="2"/>
    <x v="2"/>
    <s v="Full-Time"/>
    <x v="3"/>
    <x v="1"/>
    <s v="General - Eng"/>
    <s v="28-12-1961"/>
    <x v="6"/>
    <s v="Technician"/>
    <x v="1"/>
    <n v="49077"/>
    <x v="1"/>
    <n v="3"/>
    <n v="3992"/>
    <s v="14-07-2023"/>
    <n v="4"/>
    <n v="3"/>
    <d v="2022-09-13T00:00:00"/>
    <x v="4"/>
    <x v="0"/>
    <x v="3"/>
    <s v="Claychester"/>
    <s v="Kimberly Peterson"/>
    <n v="3"/>
    <n v="323.25"/>
  </r>
  <r>
    <n v="568"/>
    <s v="Cortez"/>
    <s v="Murillo"/>
    <d v="2019-07-15T00:00:00"/>
    <x v="253"/>
    <n v="687"/>
    <x v="261"/>
    <s v="Database Administrator"/>
    <s v="Stuart White"/>
    <s v="cortez.murillo@bilearner.com"/>
    <x v="6"/>
    <x v="0"/>
    <x v="0"/>
    <x v="2"/>
    <s v="Temporary"/>
    <x v="1"/>
    <x v="1"/>
    <s v="Wireline Construction"/>
    <d v="1946-08-12T00:00:00"/>
    <x v="6"/>
    <s v="Project Manager"/>
    <x v="0"/>
    <n v="95641"/>
    <x v="0"/>
    <n v="3"/>
    <n v="3995"/>
    <d v="2023-05-01T00:00:00"/>
    <n v="4"/>
    <n v="5"/>
    <d v="2022-12-23T00:00:00"/>
    <x v="4"/>
    <x v="0"/>
    <x v="2"/>
    <s v="Ericfort"/>
    <s v="Robert Cooley"/>
    <n v="3"/>
    <n v="803.73"/>
  </r>
  <r>
    <n v="571"/>
    <s v="Ace"/>
    <s v="Krause"/>
    <d v="2021-12-24T00:00:00"/>
    <x v="254"/>
    <n v="215"/>
    <x v="262"/>
    <s v="Database Administrator"/>
    <s v="Brittany Rubio"/>
    <s v="ace.krause@bilearner.com"/>
    <x v="1"/>
    <x v="4"/>
    <x v="0"/>
    <x v="0"/>
    <s v="Full-Time"/>
    <x v="1"/>
    <x v="1"/>
    <s v="Yard (Material Handling)"/>
    <s v="22-01-1971"/>
    <x v="2"/>
    <s v="Administrative"/>
    <x v="0"/>
    <n v="82557"/>
    <x v="1"/>
    <n v="3"/>
    <n v="3998"/>
    <s v="22-02-2023"/>
    <n v="5"/>
    <n v="5"/>
    <d v="2022-09-26T00:00:00"/>
    <x v="0"/>
    <x v="0"/>
    <x v="3"/>
    <s v="Port Kyle"/>
    <s v="Andre Donaldson"/>
    <n v="1"/>
    <n v="994.09"/>
  </r>
  <r>
    <n v="572"/>
    <s v="Reuben"/>
    <s v="Davila"/>
    <d v="2019-04-17T00:00:00"/>
    <x v="255"/>
    <n v="853"/>
    <x v="263"/>
    <s v="Database Administrator"/>
    <s v="John Henderson"/>
    <s v="reuben.davila@bilearner.com"/>
    <x v="2"/>
    <x v="4"/>
    <x v="0"/>
    <x v="0"/>
    <s v="Full-Time"/>
    <x v="0"/>
    <x v="1"/>
    <s v="Engineers"/>
    <d v="1943-01-02T00:00:00"/>
    <x v="2"/>
    <s v="Engineer"/>
    <x v="1"/>
    <n v="13760"/>
    <x v="0"/>
    <n v="3"/>
    <n v="3999"/>
    <d v="2022-02-10T00:00:00"/>
    <n v="5"/>
    <n v="4"/>
    <d v="2023-07-02T00:00:00"/>
    <x v="1"/>
    <x v="1"/>
    <x v="2"/>
    <s v="Williamsland"/>
    <s v="Brian Obrien"/>
    <n v="5"/>
    <n v="477.78"/>
  </r>
  <r>
    <n v="573"/>
    <s v="Angelique"/>
    <s v="Mann"/>
    <d v="2019-10-26T00:00:00"/>
    <x v="256"/>
    <n v="591"/>
    <x v="264"/>
    <s v="Data Architect"/>
    <s v="Eugene Morgan"/>
    <s v="angelique.mann@bilearner.com"/>
    <x v="5"/>
    <x v="4"/>
    <x v="1"/>
    <x v="1"/>
    <s v="Full-Time"/>
    <x v="0"/>
    <x v="1"/>
    <s v="Field Operations"/>
    <s v="31-03-1960"/>
    <x v="2"/>
    <s v="Technician"/>
    <x v="1"/>
    <n v="18464"/>
    <x v="1"/>
    <n v="3"/>
    <n v="4000"/>
    <s v="21-04-2023"/>
    <n v="3"/>
    <n v="2"/>
    <d v="2022-10-06T00:00:00"/>
    <x v="1"/>
    <x v="1"/>
    <x v="3"/>
    <s v="Jamesfurt"/>
    <s v="Michael Mckenzie"/>
    <n v="4"/>
    <n v="951.27"/>
  </r>
  <r>
    <n v="575"/>
    <s v="Sandra"/>
    <s v="Martin"/>
    <d v="2022-12-12T00:00:00"/>
    <x v="257"/>
    <n v="167"/>
    <x v="265"/>
    <s v="Software Engineer"/>
    <s v="Angela Hayes"/>
    <s v="sandra.martin@bilearner.com"/>
    <x v="6"/>
    <x v="0"/>
    <x v="2"/>
    <x v="2"/>
    <s v="Temporary"/>
    <x v="0"/>
    <x v="4"/>
    <s v="Catv"/>
    <d v="1950-08-07T00:00:00"/>
    <x v="6"/>
    <s v="Foreman"/>
    <x v="0"/>
    <n v="2135"/>
    <x v="1"/>
    <n v="3"/>
    <n v="1002"/>
    <d v="2023-03-08T00:00:00"/>
    <n v="4"/>
    <n v="5"/>
    <d v="2023-07-19T00:00:00"/>
    <x v="1"/>
    <x v="1"/>
    <x v="1"/>
    <s v="Brandonview"/>
    <s v="Brittany Chambers"/>
    <n v="2"/>
    <n v="582.37"/>
  </r>
  <r>
    <n v="576"/>
    <s v="Keyla"/>
    <s v="Del Bosque"/>
    <d v="2023-03-08T00:00:00"/>
    <x v="258"/>
    <n v="7"/>
    <x v="266"/>
    <s v="Software Engineer"/>
    <s v="Christina Copeland"/>
    <s v="keyla.del bosque@bilearner.com"/>
    <x v="0"/>
    <x v="0"/>
    <x v="1"/>
    <x v="2"/>
    <s v="Part-Time"/>
    <x v="3"/>
    <x v="4"/>
    <s v="Field Operations"/>
    <s v="23-11-1973"/>
    <x v="6"/>
    <s v="Foreman"/>
    <x v="0"/>
    <n v="2176"/>
    <x v="1"/>
    <n v="3"/>
    <n v="1003"/>
    <d v="2023-03-01T00:00:00"/>
    <n v="2"/>
    <n v="5"/>
    <d v="2023-02-24T00:00:00"/>
    <x v="2"/>
    <x v="1"/>
    <x v="2"/>
    <s v="Port Briannahaven"/>
    <s v="Mark Roberson"/>
    <n v="4"/>
    <n v="777.06"/>
  </r>
  <r>
    <n v="577"/>
    <s v="Andrew"/>
    <s v="Szabo"/>
    <d v="2020-05-29T00:00:00"/>
    <x v="259"/>
    <n v="280"/>
    <x v="191"/>
    <s v="Software Engineer"/>
    <s v="Jennifer Cohen"/>
    <s v="andrew.szabo@bilearner.com"/>
    <x v="5"/>
    <x v="0"/>
    <x v="2"/>
    <x v="1"/>
    <s v="Part-Time"/>
    <x v="0"/>
    <x v="4"/>
    <s v="Project Management - Con"/>
    <s v="27-01-1957"/>
    <x v="6"/>
    <s v="Coordinator"/>
    <x v="1"/>
    <n v="2140"/>
    <x v="1"/>
    <n v="3"/>
    <n v="1004"/>
    <s v="30-07-2023"/>
    <n v="3"/>
    <n v="5"/>
    <d v="2023-01-12T00:00:00"/>
    <x v="0"/>
    <x v="1"/>
    <x v="3"/>
    <s v="Knightborough"/>
    <s v="Richard Fisher"/>
    <n v="2"/>
    <n v="824.3"/>
  </r>
  <r>
    <n v="579"/>
    <s v="Colby"/>
    <s v="Andreola"/>
    <d v="2021-08-15T00:00:00"/>
    <x v="260"/>
    <n v="97"/>
    <x v="267"/>
    <s v="Software Engineer"/>
    <s v="Beth Johnson"/>
    <s v="colby.andreola@bilearner.com"/>
    <x v="3"/>
    <x v="0"/>
    <x v="0"/>
    <x v="1"/>
    <s v="Part-Time"/>
    <x v="1"/>
    <x v="4"/>
    <s v="Engineers"/>
    <s v="19-02-1959"/>
    <x v="6"/>
    <s v="Administrative"/>
    <x v="0"/>
    <n v="2110"/>
    <x v="1"/>
    <n v="3"/>
    <n v="1006"/>
    <d v="2023-03-05T00:00:00"/>
    <n v="5"/>
    <n v="2"/>
    <d v="2023-05-08T00:00:00"/>
    <x v="4"/>
    <x v="1"/>
    <x v="1"/>
    <s v="Erinfort"/>
    <s v="Michael Duke"/>
    <n v="2"/>
    <n v="838.07"/>
  </r>
  <r>
    <n v="580"/>
    <s v="Edward"/>
    <b v="1"/>
    <d v="2020-10-25T00:00:00"/>
    <x v="261"/>
    <n v="336"/>
    <x v="268"/>
    <s v="Software Engineer"/>
    <s v="Raymond Adams"/>
    <s v="edward.true@bilearner.com"/>
    <x v="7"/>
    <x v="2"/>
    <x v="2"/>
    <x v="2"/>
    <s v="Part-Time"/>
    <x v="0"/>
    <x v="4"/>
    <s v="General - Con"/>
    <s v="18-03-2000"/>
    <x v="6"/>
    <s v="Lineman"/>
    <x v="1"/>
    <n v="2451"/>
    <x v="1"/>
    <n v="3"/>
    <n v="1007"/>
    <s v="18-07-2023"/>
    <n v="2"/>
    <n v="1"/>
    <d v="2023-05-14T00:00:00"/>
    <x v="1"/>
    <x v="0"/>
    <x v="1"/>
    <s v="New Christopher"/>
    <s v="Virginia Clayton DVM"/>
    <n v="2"/>
    <n v="667.32"/>
  </r>
  <r>
    <n v="581"/>
    <s v="Judith"/>
    <s v="Carabbio"/>
    <d v="2019-08-28T00:00:00"/>
    <x v="262"/>
    <n v="250"/>
    <x v="269"/>
    <s v="Software Engineer"/>
    <s v="Jessica Rhodes"/>
    <s v="judith.carabbio@bilearner.com"/>
    <x v="2"/>
    <x v="0"/>
    <x v="1"/>
    <x v="0"/>
    <s v="Temporary"/>
    <x v="3"/>
    <x v="4"/>
    <s v="General - Con"/>
    <s v="21-12-1981"/>
    <x v="6"/>
    <s v="Foreman"/>
    <x v="0"/>
    <n v="2132"/>
    <x v="1"/>
    <n v="3"/>
    <n v="1008"/>
    <s v="21-06-2023"/>
    <n v="5"/>
    <n v="2"/>
    <d v="2023-08-02T00:00:00"/>
    <x v="2"/>
    <x v="0"/>
    <x v="2"/>
    <s v="Lowemouth"/>
    <s v="Erica Maxwell"/>
    <n v="2"/>
    <n v="758.18"/>
  </r>
  <r>
    <n v="582"/>
    <s v="Adell"/>
    <s v="Saada"/>
    <d v="2019-06-13T00:00:00"/>
    <x v="263"/>
    <n v="1309"/>
    <x v="248"/>
    <s v="Software Engineer"/>
    <s v="Steven Tran"/>
    <s v="adell.saada@bilearner.com"/>
    <x v="6"/>
    <x v="0"/>
    <x v="2"/>
    <x v="1"/>
    <s v="Temporary"/>
    <x v="2"/>
    <x v="4"/>
    <s v="General - Con"/>
    <d v="1987-01-03T00:00:00"/>
    <x v="6"/>
    <s v="Model Assistant"/>
    <x v="0"/>
    <n v="2132"/>
    <x v="1"/>
    <n v="3"/>
    <n v="1009"/>
    <d v="2023-06-06T00:00:00"/>
    <n v="2"/>
    <n v="5"/>
    <d v="2022-08-21T00:00:00"/>
    <x v="0"/>
    <x v="1"/>
    <x v="2"/>
    <s v="Johnland"/>
    <s v="Katelyn Hartman"/>
    <n v="2"/>
    <n v="101.21"/>
  </r>
  <r>
    <n v="583"/>
    <s v="Kamari"/>
    <s v="Hunter"/>
    <d v="2021-01-12T00:00:00"/>
    <x v="264"/>
    <n v="430"/>
    <x v="270"/>
    <s v="Software Engineer"/>
    <s v="Kristen Collier"/>
    <s v="kamari.hunter@bilearner.com"/>
    <x v="4"/>
    <x v="2"/>
    <x v="2"/>
    <x v="1"/>
    <s v="Temporary"/>
    <x v="3"/>
    <x v="4"/>
    <s v="Field Operations"/>
    <s v="21-10-1992"/>
    <x v="6"/>
    <s v="Supervisor"/>
    <x v="1"/>
    <n v="12889"/>
    <x v="1"/>
    <n v="3"/>
    <n v="1010"/>
    <s v="15-09-2022"/>
    <n v="2"/>
    <n v="4"/>
    <d v="2022-08-19T00:00:00"/>
    <x v="3"/>
    <x v="0"/>
    <x v="2"/>
    <s v="Lake Kimfurt"/>
    <s v="Rhonda Clark"/>
    <n v="5"/>
    <n v="332.25"/>
  </r>
  <r>
    <n v="584"/>
    <s v="Sarah"/>
    <s v="Malone"/>
    <d v="2022-02-07T00:00:00"/>
    <x v="240"/>
    <n v="370"/>
    <x v="271"/>
    <s v="Software Engineer"/>
    <s v="David Lopez"/>
    <s v="sarah.malone@bilearner.com"/>
    <x v="3"/>
    <x v="2"/>
    <x v="1"/>
    <x v="2"/>
    <s v="Temporary"/>
    <x v="1"/>
    <x v="4"/>
    <s v="General - Con"/>
    <s v="22-02-1948"/>
    <x v="6"/>
    <s v="Foreman"/>
    <x v="1"/>
    <n v="21340"/>
    <x v="1"/>
    <n v="3"/>
    <n v="1011"/>
    <d v="2022-08-12T00:00:00"/>
    <n v="1"/>
    <n v="2"/>
    <d v="2022-11-06T00:00:00"/>
    <x v="3"/>
    <x v="1"/>
    <x v="3"/>
    <s v="Smithshire"/>
    <s v="Natalie Fields"/>
    <n v="1"/>
    <n v="803.98"/>
  </r>
  <r>
    <n v="585"/>
    <s v="Skyler"/>
    <s v="Blackwell"/>
    <d v="2020-11-09T00:00:00"/>
    <x v="265"/>
    <n v="209"/>
    <x v="272"/>
    <s v="Software Engineer"/>
    <s v="Candice Schmidt"/>
    <s v="skyler.blackwell@bilearner.com"/>
    <x v="8"/>
    <x v="2"/>
    <x v="1"/>
    <x v="2"/>
    <s v="Temporary"/>
    <x v="0"/>
    <x v="4"/>
    <s v="General - Eng"/>
    <d v="1978-03-10T00:00:00"/>
    <x v="6"/>
    <s v="Administrative"/>
    <x v="1"/>
    <n v="67544"/>
    <x v="1"/>
    <n v="3"/>
    <n v="1012"/>
    <s v="13-01-2023"/>
    <n v="3"/>
    <n v="5"/>
    <d v="2023-03-28T00:00:00"/>
    <x v="2"/>
    <x v="0"/>
    <x v="1"/>
    <s v="Howardburgh"/>
    <s v="Theresa Martinez"/>
    <n v="3"/>
    <n v="887.08"/>
  </r>
  <r>
    <n v="587"/>
    <s v="Kole"/>
    <s v="Quinn"/>
    <d v="2022-12-31T00:00:00"/>
    <x v="266"/>
    <n v="194"/>
    <x v="273"/>
    <s v="Shared Services Manager"/>
    <s v="Jermaine Weaver"/>
    <s v="kole.quinn@bilearner.com"/>
    <x v="0"/>
    <x v="0"/>
    <x v="2"/>
    <x v="2"/>
    <s v="Full-Time"/>
    <x v="2"/>
    <x v="4"/>
    <s v="Catv"/>
    <s v="13-07-1953"/>
    <x v="6"/>
    <s v="Clerk"/>
    <x v="1"/>
    <n v="2562"/>
    <x v="1"/>
    <n v="3"/>
    <n v="1014"/>
    <s v="28-06-2023"/>
    <n v="4"/>
    <n v="4"/>
    <d v="2023-02-21T00:00:00"/>
    <x v="0"/>
    <x v="0"/>
    <x v="2"/>
    <s v="Watersview"/>
    <s v="Rachel Jones"/>
    <n v="2"/>
    <n v="895.49"/>
  </r>
  <r>
    <n v="589"/>
    <s v="Jayda"/>
    <s v="Reese"/>
    <d v="2020-02-21T00:00:00"/>
    <x v="267"/>
    <n v="463"/>
    <x v="114"/>
    <s v="Senior BI Developer"/>
    <s v="Tyler Davis"/>
    <s v="jayda.reese@bilearner.com"/>
    <x v="9"/>
    <x v="0"/>
    <x v="2"/>
    <x v="0"/>
    <s v="Part-Time"/>
    <x v="0"/>
    <x v="5"/>
    <s v="Shop (Fleet)"/>
    <d v="1956-08-03T00:00:00"/>
    <x v="6"/>
    <s v="Mechanic"/>
    <x v="0"/>
    <n v="64065"/>
    <x v="1"/>
    <n v="3"/>
    <n v="1016"/>
    <d v="2022-09-12T00:00:00"/>
    <n v="2"/>
    <n v="3"/>
    <d v="2023-04-30T00:00:00"/>
    <x v="3"/>
    <x v="0"/>
    <x v="3"/>
    <s v="Lake Stuartfurt"/>
    <s v="Eric Johnson"/>
    <n v="2"/>
    <n v="606.67999999999995"/>
  </r>
  <r>
    <n v="590"/>
    <s v="Julien"/>
    <s v="Whitehead"/>
    <d v="2020-09-07T00:00:00"/>
    <x v="268"/>
    <n v="464"/>
    <x v="274"/>
    <s v="Senior BI Developer"/>
    <s v="Joshua Gonzalez"/>
    <s v="julien.whitehead@bilearner.com"/>
    <x v="2"/>
    <x v="0"/>
    <x v="0"/>
    <x v="0"/>
    <s v="Full-Time"/>
    <x v="0"/>
    <x v="5"/>
    <s v="Field Operations"/>
    <d v="1947-05-07T00:00:00"/>
    <x v="6"/>
    <s v="Laborer"/>
    <x v="0"/>
    <n v="97374"/>
    <x v="1"/>
    <n v="3"/>
    <n v="1017"/>
    <s v="16-07-2023"/>
    <n v="4"/>
    <n v="1"/>
    <d v="2022-11-14T00:00:00"/>
    <x v="2"/>
    <x v="0"/>
    <x v="0"/>
    <s v="Cooleybury"/>
    <s v="Joseph Mcintyre"/>
    <n v="3"/>
    <n v="265.73"/>
  </r>
  <r>
    <n v="591"/>
    <s v="Alan"/>
    <s v="Haynes"/>
    <d v="2020-06-19T00:00:00"/>
    <x v="269"/>
    <n v="537"/>
    <x v="275"/>
    <s v="Senior BI Developer"/>
    <s v="Justin Sherman"/>
    <s v="alan.haynes@bilearner.com"/>
    <x v="1"/>
    <x v="0"/>
    <x v="2"/>
    <x v="2"/>
    <s v="Part-Time"/>
    <x v="0"/>
    <x v="5"/>
    <s v="General - Con"/>
    <s v="24-02-1942"/>
    <x v="6"/>
    <s v="Laborer"/>
    <x v="0"/>
    <n v="87646"/>
    <x v="1"/>
    <n v="3"/>
    <n v="1018"/>
    <s v="21-06-2023"/>
    <n v="4"/>
    <n v="1"/>
    <d v="2023-03-25T00:00:00"/>
    <x v="4"/>
    <x v="1"/>
    <x v="2"/>
    <s v="Larsonborough"/>
    <s v="Whitney Morgan DVM"/>
    <n v="2"/>
    <n v="673.29"/>
  </r>
  <r>
    <n v="592"/>
    <s v="Kamryn"/>
    <s v="Herrera"/>
    <d v="2022-10-14T00:00:00"/>
    <x v="219"/>
    <n v="287"/>
    <x v="245"/>
    <s v="Software Engineer"/>
    <s v="Sara Holland"/>
    <s v="kamryn.herrera@bilearner.com"/>
    <x v="4"/>
    <x v="2"/>
    <x v="0"/>
    <x v="2"/>
    <s v="Temporary"/>
    <x v="2"/>
    <x v="4"/>
    <s v="Fielders"/>
    <s v="28-11-1978"/>
    <x v="6"/>
    <s v="Engineer"/>
    <x v="1"/>
    <n v="77974"/>
    <x v="1"/>
    <n v="3"/>
    <n v="1019"/>
    <s v="21-06-2023"/>
    <n v="1"/>
    <n v="3"/>
    <d v="2022-10-26T00:00:00"/>
    <x v="4"/>
    <x v="0"/>
    <x v="0"/>
    <s v="Powellland"/>
    <s v="Jon Garcia"/>
    <n v="5"/>
    <n v="436.98"/>
  </r>
  <r>
    <n v="593"/>
    <s v="Kelvin"/>
    <s v="Foster"/>
    <d v="2023-06-20T00:00:00"/>
    <x v="270"/>
    <n v="28"/>
    <x v="276"/>
    <s v="Software Engineer"/>
    <s v="Shelia Graham"/>
    <s v="kelvin.foster@bilearner.com"/>
    <x v="3"/>
    <x v="2"/>
    <x v="1"/>
    <x v="1"/>
    <s v="Full-Time"/>
    <x v="1"/>
    <x v="4"/>
    <s v="Field Operations"/>
    <s v="20-12-1990"/>
    <x v="6"/>
    <s v="Supervisor"/>
    <x v="0"/>
    <n v="42126"/>
    <x v="1"/>
    <n v="3"/>
    <n v="1020"/>
    <d v="2023-01-08T00:00:00"/>
    <n v="2"/>
    <n v="1"/>
    <d v="2022-12-30T00:00:00"/>
    <x v="2"/>
    <x v="0"/>
    <x v="0"/>
    <s v="Chadport"/>
    <s v="Nicole Taylor"/>
    <n v="4"/>
    <n v="578.58000000000004"/>
  </r>
  <r>
    <n v="594"/>
    <s v="Joe"/>
    <s v="Fletcher"/>
    <d v="2020-11-09T00:00:00"/>
    <x v="69"/>
    <n v="980"/>
    <x v="277"/>
    <s v="Software Engineer"/>
    <s v="Amanda Hayden"/>
    <s v="joe.fletcher@bilearner.com"/>
    <x v="8"/>
    <x v="2"/>
    <x v="0"/>
    <x v="1"/>
    <s v="Full-Time"/>
    <x v="1"/>
    <x v="4"/>
    <s v="General - Eng"/>
    <s v="25-01-1989"/>
    <x v="6"/>
    <s v="Billing"/>
    <x v="1"/>
    <n v="51613"/>
    <x v="1"/>
    <n v="3"/>
    <n v="1021"/>
    <d v="2023-09-03T00:00:00"/>
    <n v="5"/>
    <n v="1"/>
    <d v="2023-03-10T00:00:00"/>
    <x v="2"/>
    <x v="1"/>
    <x v="1"/>
    <s v="Patrickhaven"/>
    <s v="Crystal Nelson"/>
    <n v="1"/>
    <n v="647.16"/>
  </r>
  <r>
    <n v="596"/>
    <s v="Nickolas"/>
    <s v="Davila"/>
    <d v="2018-11-09T00:00:00"/>
    <x v="271"/>
    <n v="1066"/>
    <x v="278"/>
    <s v="Shared Services Manager"/>
    <s v="Debra Morales"/>
    <s v="nickolas.davila@bilearner.com"/>
    <x v="0"/>
    <x v="0"/>
    <x v="1"/>
    <x v="1"/>
    <s v="Part-Time"/>
    <x v="3"/>
    <x v="4"/>
    <s v="General - Con"/>
    <d v="1992-05-04T00:00:00"/>
    <x v="6"/>
    <s v="Clerk"/>
    <x v="1"/>
    <n v="64122"/>
    <x v="1"/>
    <n v="3"/>
    <n v="1023"/>
    <s v="17-01-2023"/>
    <n v="4"/>
    <n v="4"/>
    <d v="2022-10-19T00:00:00"/>
    <x v="4"/>
    <x v="1"/>
    <x v="1"/>
    <s v="West Justinborough"/>
    <s v="Angela Good"/>
    <n v="4"/>
    <n v="893.07"/>
  </r>
  <r>
    <n v="597"/>
    <s v="Kasey"/>
    <s v="Boyer"/>
    <d v="2018-12-30T00:00:00"/>
    <x v="272"/>
    <n v="906"/>
    <x v="109"/>
    <s v="Shared Services Manager"/>
    <s v="Chad Andrews"/>
    <s v="kasey.boyer@bilearner.com"/>
    <x v="6"/>
    <x v="0"/>
    <x v="1"/>
    <x v="2"/>
    <s v="Part-Time"/>
    <x v="0"/>
    <x v="4"/>
    <s v="Fielders"/>
    <s v="30-03-1987"/>
    <x v="6"/>
    <s v="Coordinator"/>
    <x v="0"/>
    <n v="91332"/>
    <x v="1"/>
    <n v="3"/>
    <n v="1024"/>
    <d v="2022-12-10T00:00:00"/>
    <n v="5"/>
    <n v="3"/>
    <d v="2022-10-11T00:00:00"/>
    <x v="4"/>
    <x v="0"/>
    <x v="3"/>
    <s v="Hullmouth"/>
    <s v="Keith Curtis"/>
    <n v="5"/>
    <n v="868.98"/>
  </r>
  <r>
    <n v="598"/>
    <s v="Giovanni"/>
    <s v="Jenkins"/>
    <d v="2023-05-11T00:00:00"/>
    <x v="149"/>
    <n v="4"/>
    <x v="178"/>
    <s v="Senior BI Developer"/>
    <s v="John Wallace"/>
    <s v="giovanni.jenkins@bilearner.com"/>
    <x v="9"/>
    <x v="0"/>
    <x v="0"/>
    <x v="2"/>
    <s v="Temporary"/>
    <x v="2"/>
    <x v="5"/>
    <s v="Field Operations"/>
    <s v="13-11-1960"/>
    <x v="6"/>
    <s v="Foreman"/>
    <x v="0"/>
    <n v="39827"/>
    <x v="1"/>
    <n v="3"/>
    <n v="1025"/>
    <s v="24-01-2023"/>
    <n v="4"/>
    <n v="1"/>
    <d v="2023-01-13T00:00:00"/>
    <x v="4"/>
    <x v="1"/>
    <x v="2"/>
    <s v="Thompsonbury"/>
    <s v="Nina Rodriguez"/>
    <n v="5"/>
    <n v="761.95"/>
  </r>
  <r>
    <n v="599"/>
    <s v="Alexis"/>
    <s v="Moss"/>
    <d v="2022-11-03T00:00:00"/>
    <x v="273"/>
    <n v="98"/>
    <x v="101"/>
    <s v="Senior BI Developer"/>
    <s v="Benjamin Frederick"/>
    <s v="alexis.moss@bilearner.com"/>
    <x v="2"/>
    <x v="0"/>
    <x v="1"/>
    <x v="2"/>
    <s v="Part-Time"/>
    <x v="1"/>
    <x v="5"/>
    <s v="Engineers"/>
    <d v="1950-07-11T00:00:00"/>
    <x v="6"/>
    <s v="Engineer"/>
    <x v="0"/>
    <n v="27418"/>
    <x v="1"/>
    <n v="3"/>
    <n v="1026"/>
    <d v="2022-09-10T00:00:00"/>
    <n v="5"/>
    <n v="2"/>
    <d v="2023-04-17T00:00:00"/>
    <x v="3"/>
    <x v="0"/>
    <x v="2"/>
    <s v="Cynthiachester"/>
    <s v="Jennifer Robinson"/>
    <n v="4"/>
    <n v="431.57"/>
  </r>
  <r>
    <n v="600"/>
    <s v="Joanna"/>
    <s v="Murphy"/>
    <d v="2020-06-14T00:00:00"/>
    <x v="267"/>
    <n v="349"/>
    <x v="279"/>
    <s v="Senior BI Developer"/>
    <s v="Michael Ramos"/>
    <s v="joanna.murphy@bilearner.com"/>
    <x v="1"/>
    <x v="0"/>
    <x v="2"/>
    <x v="2"/>
    <s v="Full-Time"/>
    <x v="3"/>
    <x v="5"/>
    <s v="General - Con"/>
    <s v="21-12-1962"/>
    <x v="6"/>
    <s v="Flagger"/>
    <x v="1"/>
    <n v="24931"/>
    <x v="1"/>
    <n v="3"/>
    <n v="1027"/>
    <d v="2023-05-04T00:00:00"/>
    <n v="2"/>
    <n v="3"/>
    <d v="2023-03-16T00:00:00"/>
    <x v="3"/>
    <x v="0"/>
    <x v="2"/>
    <s v="East Jackstad"/>
    <s v="Mr. Robert Byrd MD"/>
    <n v="4"/>
    <n v="357.57"/>
  </r>
  <r>
    <n v="601"/>
    <s v="Joseph"/>
    <s v="Schmidt"/>
    <d v="2019-10-15T00:00:00"/>
    <x v="274"/>
    <n v="1174"/>
    <x v="280"/>
    <s v="Software Engineer"/>
    <s v="Donna Boone"/>
    <s v="joseph.schmidt@bilearner.com"/>
    <x v="5"/>
    <x v="2"/>
    <x v="0"/>
    <x v="1"/>
    <s v="Part-Time"/>
    <x v="1"/>
    <x v="4"/>
    <s v="General - Con"/>
    <s v="22-10-2000"/>
    <x v="6"/>
    <s v="Model Assistant"/>
    <x v="1"/>
    <n v="2121"/>
    <x v="1"/>
    <n v="3"/>
    <n v="1028"/>
    <s v="26-03-2023"/>
    <n v="5"/>
    <n v="5"/>
    <d v="2023-01-19T00:00:00"/>
    <x v="2"/>
    <x v="1"/>
    <x v="2"/>
    <s v="East Christopher"/>
    <s v="Gina Moore"/>
    <n v="3"/>
    <n v="804.06"/>
  </r>
  <r>
    <n v="605"/>
    <s v="Kiley"/>
    <s v="Haynes"/>
    <d v="2022-04-19T00:00:00"/>
    <x v="275"/>
    <n v="129"/>
    <x v="281"/>
    <s v="Software Engineer"/>
    <s v="Dominique Bailey"/>
    <s v="kiley.haynes@bilearner.com"/>
    <x v="5"/>
    <x v="0"/>
    <x v="0"/>
    <x v="1"/>
    <s v="Part-Time"/>
    <x v="3"/>
    <x v="4"/>
    <s v="Aerial"/>
    <d v="1954-01-07T00:00:00"/>
    <x v="6"/>
    <s v="Laborer"/>
    <x v="1"/>
    <n v="50656"/>
    <x v="1"/>
    <n v="3"/>
    <n v="1032"/>
    <s v="22-05-2023"/>
    <n v="5"/>
    <n v="4"/>
    <d v="2022-12-07T00:00:00"/>
    <x v="2"/>
    <x v="0"/>
    <x v="3"/>
    <s v="New Jackie"/>
    <s v="Cynthia Bradley"/>
    <n v="3"/>
    <n v="482.23"/>
  </r>
  <r>
    <n v="609"/>
    <s v="Kody"/>
    <s v="Jimenez"/>
    <d v="2021-07-06T00:00:00"/>
    <x v="276"/>
    <n v="142"/>
    <x v="282"/>
    <s v="Senior BI Developer"/>
    <s v="Daniel Moore"/>
    <s v="kody.jimenez@bilearner.com"/>
    <x v="2"/>
    <x v="0"/>
    <x v="2"/>
    <x v="2"/>
    <s v="Part-Time"/>
    <x v="1"/>
    <x v="5"/>
    <s v="Field Operations"/>
    <d v="1993-08-08T00:00:00"/>
    <x v="6"/>
    <s v="Foreman"/>
    <x v="1"/>
    <n v="15346"/>
    <x v="1"/>
    <n v="3"/>
    <n v="1036"/>
    <d v="2022-09-08T00:00:00"/>
    <n v="5"/>
    <n v="2"/>
    <d v="2022-12-10T00:00:00"/>
    <x v="0"/>
    <x v="0"/>
    <x v="1"/>
    <s v="Michaelmouth"/>
    <s v="Laura Gonzalez"/>
    <n v="3"/>
    <n v="305.98"/>
  </r>
  <r>
    <n v="610"/>
    <s v="Zoe"/>
    <s v="Colon"/>
    <d v="2020-09-24T00:00:00"/>
    <x v="277"/>
    <n v="39"/>
    <x v="97"/>
    <s v="Software Engineer"/>
    <s v="Stacey Vargas"/>
    <s v="zoe.colon@bilearner.com"/>
    <x v="1"/>
    <x v="2"/>
    <x v="2"/>
    <x v="1"/>
    <s v="Full-Time"/>
    <x v="3"/>
    <x v="4"/>
    <s v="Fielders"/>
    <s v="27-07-1993"/>
    <x v="6"/>
    <s v="Engineer"/>
    <x v="1"/>
    <n v="4876"/>
    <x v="1"/>
    <n v="3"/>
    <n v="1037"/>
    <s v="25-11-2022"/>
    <n v="5"/>
    <n v="1"/>
    <d v="2022-10-25T00:00:00"/>
    <x v="1"/>
    <x v="1"/>
    <x v="1"/>
    <s v="North Stephanie"/>
    <s v="Alexandra Hall"/>
    <n v="2"/>
    <n v="646.76"/>
  </r>
  <r>
    <n v="612"/>
    <s v="Nolan"/>
    <s v="Perez"/>
    <d v="2019-08-22T00:00:00"/>
    <x v="278"/>
    <n v="946"/>
    <x v="283"/>
    <s v="Software Engineer"/>
    <s v="Joshua Daniels"/>
    <s v="nolan.perez@bilearner.com"/>
    <x v="4"/>
    <x v="2"/>
    <x v="2"/>
    <x v="0"/>
    <s v="Part-Time"/>
    <x v="0"/>
    <x v="4"/>
    <s v="Finance &amp; Accounting"/>
    <s v="17-11-1982"/>
    <x v="6"/>
    <s v="Administrative"/>
    <x v="0"/>
    <n v="46407"/>
    <x v="1"/>
    <n v="3"/>
    <n v="1039"/>
    <d v="2022-03-12T00:00:00"/>
    <n v="2"/>
    <n v="4"/>
    <d v="2023-01-24T00:00:00"/>
    <x v="0"/>
    <x v="0"/>
    <x v="0"/>
    <s v="East Williamport"/>
    <s v="Heather Silva"/>
    <n v="5"/>
    <n v="520.41"/>
  </r>
  <r>
    <n v="613"/>
    <s v="Katrina"/>
    <s v="Farrell"/>
    <d v="2019-07-25T00:00:00"/>
    <x v="279"/>
    <n v="1241"/>
    <x v="284"/>
    <s v="Software Engineer"/>
    <s v="Mark Mays"/>
    <s v="katrina.farrell@bilearner.com"/>
    <x v="3"/>
    <x v="2"/>
    <x v="1"/>
    <x v="2"/>
    <s v="Part-Time"/>
    <x v="2"/>
    <x v="4"/>
    <s v="Field Operations"/>
    <s v="25-04-1972"/>
    <x v="6"/>
    <s v="Technician"/>
    <x v="1"/>
    <n v="74234"/>
    <x v="1"/>
    <n v="3"/>
    <n v="1040"/>
    <s v="27-09-2022"/>
    <n v="5"/>
    <n v="3"/>
    <d v="2022-12-01T00:00:00"/>
    <x v="2"/>
    <x v="1"/>
    <x v="3"/>
    <s v="Robertsmouth"/>
    <s v="Robert Johnson"/>
    <n v="5"/>
    <n v="712.84"/>
  </r>
  <r>
    <n v="614"/>
    <s v="Camden"/>
    <s v="Kelly"/>
    <d v="2019-11-11T00:00:00"/>
    <x v="280"/>
    <n v="60"/>
    <x v="285"/>
    <s v="Software Engineer"/>
    <s v="Brandon Ortiz"/>
    <s v="camden.kelly@bilearner.com"/>
    <x v="8"/>
    <x v="2"/>
    <x v="0"/>
    <x v="2"/>
    <s v="Full-Time"/>
    <x v="2"/>
    <x v="4"/>
    <s v="Engineers"/>
    <d v="1976-04-11T00:00:00"/>
    <x v="6"/>
    <s v="Administrative"/>
    <x v="1"/>
    <n v="45272"/>
    <x v="1"/>
    <n v="3"/>
    <n v="1041"/>
    <s v="19-01-2023"/>
    <n v="3"/>
    <n v="1"/>
    <d v="2023-03-07T00:00:00"/>
    <x v="0"/>
    <x v="1"/>
    <x v="3"/>
    <s v="Reesefurt"/>
    <s v="Taylor Baker"/>
    <n v="3"/>
    <n v="871.12"/>
  </r>
  <r>
    <n v="616"/>
    <s v="Kale"/>
    <s v="Lang"/>
    <d v="2022-12-19T00:00:00"/>
    <x v="37"/>
    <n v="142"/>
    <x v="282"/>
    <s v="Shared Services Manager"/>
    <s v="Matthew Patel"/>
    <s v="kale.lang@bilearner.com"/>
    <x v="0"/>
    <x v="0"/>
    <x v="0"/>
    <x v="1"/>
    <s v="Part-Time"/>
    <x v="1"/>
    <x v="4"/>
    <s v="Splicing"/>
    <s v="16-12-1955"/>
    <x v="6"/>
    <s v="Billing"/>
    <x v="0"/>
    <n v="65963"/>
    <x v="1"/>
    <n v="3"/>
    <n v="1043"/>
    <s v="25-02-2023"/>
    <n v="1"/>
    <n v="1"/>
    <d v="2022-08-10T00:00:00"/>
    <x v="3"/>
    <x v="0"/>
    <x v="3"/>
    <s v="West Danielside"/>
    <s v="Todd Mason"/>
    <n v="2"/>
    <n v="289.93"/>
  </r>
  <r>
    <n v="618"/>
    <s v="Elliott"/>
    <s v="Ashley"/>
    <d v="2020-10-04T00:00:00"/>
    <x v="281"/>
    <n v="876"/>
    <x v="231"/>
    <s v="Senior BI Developer"/>
    <s v="Kelly Williams"/>
    <s v="elliott.ashley@bilearner.com"/>
    <x v="9"/>
    <x v="0"/>
    <x v="0"/>
    <x v="1"/>
    <s v="Temporary"/>
    <x v="0"/>
    <x v="5"/>
    <s v="Catv"/>
    <d v="1963-10-06T00:00:00"/>
    <x v="6"/>
    <s v="Foreman"/>
    <x v="0"/>
    <n v="11164"/>
    <x v="1"/>
    <n v="3"/>
    <n v="1045"/>
    <d v="2022-08-08T00:00:00"/>
    <n v="1"/>
    <n v="4"/>
    <d v="2023-06-11T00:00:00"/>
    <x v="0"/>
    <x v="0"/>
    <x v="3"/>
    <s v="West Josephport"/>
    <s v="Jay Wilkins"/>
    <n v="2"/>
    <n v="690.41"/>
  </r>
  <r>
    <n v="619"/>
    <s v="Genesis"/>
    <s v="Todd"/>
    <d v="2022-04-23T00:00:00"/>
    <x v="282"/>
    <n v="102"/>
    <x v="286"/>
    <s v="Software Engineer"/>
    <s v="Jose Daniel"/>
    <s v="genesis.todd@bilearner.com"/>
    <x v="1"/>
    <x v="2"/>
    <x v="0"/>
    <x v="2"/>
    <s v="Temporary"/>
    <x v="0"/>
    <x v="4"/>
    <s v="Underground"/>
    <s v="17-11-1962"/>
    <x v="6"/>
    <s v="Laborer"/>
    <x v="1"/>
    <n v="65978"/>
    <x v="1"/>
    <n v="3"/>
    <n v="1046"/>
    <s v="18-02-2023"/>
    <n v="3"/>
    <n v="5"/>
    <d v="2023-07-28T00:00:00"/>
    <x v="1"/>
    <x v="1"/>
    <x v="1"/>
    <s v="Lake Jose"/>
    <s v="Jason Morgan"/>
    <n v="2"/>
    <n v="211.39"/>
  </r>
  <r>
    <n v="622"/>
    <s v="Demarion"/>
    <s v="Morrow"/>
    <d v="2019-05-30T00:00:00"/>
    <x v="283"/>
    <n v="569"/>
    <x v="24"/>
    <s v="Software Engineer"/>
    <s v="Patricia Brewer"/>
    <s v="demarion.morrow@bilearner.com"/>
    <x v="3"/>
    <x v="2"/>
    <x v="2"/>
    <x v="0"/>
    <s v="Part-Time"/>
    <x v="0"/>
    <x v="4"/>
    <s v="Field Operations"/>
    <s v="26-09-1954"/>
    <x v="6"/>
    <s v="Technician"/>
    <x v="1"/>
    <n v="16259"/>
    <x v="1"/>
    <n v="3"/>
    <n v="1049"/>
    <s v="27-07-2023"/>
    <n v="3"/>
    <n v="5"/>
    <d v="2022-11-20T00:00:00"/>
    <x v="1"/>
    <x v="1"/>
    <x v="3"/>
    <s v="Gonzalezfort"/>
    <s v="Dr. Patricia Johnson"/>
    <n v="2"/>
    <n v="518.54"/>
  </r>
  <r>
    <n v="624"/>
    <s v="Devon"/>
    <s v="Hinton"/>
    <d v="2022-04-08T00:00:00"/>
    <x v="284"/>
    <n v="278"/>
    <x v="287"/>
    <s v="Software Engineer"/>
    <s v="Allison York"/>
    <s v="devon.hinton@bilearner.com"/>
    <x v="5"/>
    <x v="0"/>
    <x v="0"/>
    <x v="1"/>
    <s v="Part-Time"/>
    <x v="0"/>
    <x v="4"/>
    <s v="Field Operations"/>
    <s v="29-04-1981"/>
    <x v="6"/>
    <s v="Operator"/>
    <x v="1"/>
    <n v="14669"/>
    <x v="1"/>
    <n v="3"/>
    <n v="1051"/>
    <d v="2023-01-01T00:00:00"/>
    <n v="2"/>
    <n v="4"/>
    <d v="2022-10-13T00:00:00"/>
    <x v="1"/>
    <x v="1"/>
    <x v="0"/>
    <s v="Hardingfort"/>
    <s v="Mark Morgan"/>
    <n v="3"/>
    <n v="572.94000000000005"/>
  </r>
  <r>
    <n v="625"/>
    <s v="Jacquelyn"/>
    <s v="Johns"/>
    <d v="2021-02-25T00:00:00"/>
    <x v="285"/>
    <n v="99"/>
    <x v="288"/>
    <s v="Shared Services Manager"/>
    <s v="Christopher Romero"/>
    <s v="jacquelyn.johns@bilearner.com"/>
    <x v="0"/>
    <x v="0"/>
    <x v="1"/>
    <x v="0"/>
    <s v="Part-Time"/>
    <x v="3"/>
    <x v="4"/>
    <s v="General - Con"/>
    <s v="21-06-1980"/>
    <x v="6"/>
    <s v="Foreman"/>
    <x v="0"/>
    <n v="52448"/>
    <x v="1"/>
    <n v="3"/>
    <n v="1052"/>
    <s v="19-11-2022"/>
    <n v="1"/>
    <n v="4"/>
    <d v="2022-10-25T00:00:00"/>
    <x v="3"/>
    <x v="1"/>
    <x v="2"/>
    <s v="Larryview"/>
    <s v="Robin Becker"/>
    <n v="4"/>
    <n v="234.76"/>
  </r>
  <r>
    <n v="626"/>
    <s v="Blaine"/>
    <s v="Keith"/>
    <d v="2019-03-13T00:00:00"/>
    <x v="286"/>
    <n v="756"/>
    <x v="289"/>
    <s v="Shared Services Manager"/>
    <s v="Timothy Hansen"/>
    <s v="blaine.keith@bilearner.com"/>
    <x v="6"/>
    <x v="0"/>
    <x v="1"/>
    <x v="1"/>
    <s v="Full-Time"/>
    <x v="1"/>
    <x v="4"/>
    <s v="Project Management - Con"/>
    <s v="25-07-1947"/>
    <x v="6"/>
    <s v="Project Manager"/>
    <x v="0"/>
    <n v="43336"/>
    <x v="1"/>
    <n v="3"/>
    <n v="1053"/>
    <d v="2022-12-10T00:00:00"/>
    <n v="2"/>
    <n v="1"/>
    <d v="2022-12-19T00:00:00"/>
    <x v="3"/>
    <x v="0"/>
    <x v="0"/>
    <s v="Valdezfort"/>
    <s v="Erika Roberts"/>
    <n v="4"/>
    <n v="704.7"/>
  </r>
  <r>
    <n v="633"/>
    <s v="Frida"/>
    <s v="Livingston"/>
    <d v="2018-10-10T00:00:00"/>
    <x v="287"/>
    <n v="76"/>
    <x v="290"/>
    <s v="Shared Services Manager"/>
    <s v="Sandra Black"/>
    <s v="frida.livingston@bilearner.com"/>
    <x v="1"/>
    <x v="0"/>
    <x v="2"/>
    <x v="0"/>
    <s v="Full-Time"/>
    <x v="3"/>
    <x v="4"/>
    <s v="General - Con"/>
    <d v="1976-05-02T00:00:00"/>
    <x v="6"/>
    <s v="Project Manager"/>
    <x v="0"/>
    <n v="20331"/>
    <x v="1"/>
    <n v="3"/>
    <n v="1060"/>
    <d v="2023-01-07T00:00:00"/>
    <n v="5"/>
    <n v="5"/>
    <d v="2022-09-06T00:00:00"/>
    <x v="4"/>
    <x v="1"/>
    <x v="3"/>
    <s v="East Andres"/>
    <s v="Cindy Schultz"/>
    <n v="1"/>
    <n v="770.84"/>
  </r>
  <r>
    <n v="635"/>
    <s v="Travis"/>
    <s v="Vasquez"/>
    <d v="2019-05-18T00:00:00"/>
    <x v="288"/>
    <n v="241"/>
    <x v="291"/>
    <s v="Software Engineer"/>
    <s v="Amanda Hale"/>
    <s v="travis.vasquez@bilearner.com"/>
    <x v="2"/>
    <x v="2"/>
    <x v="2"/>
    <x v="2"/>
    <s v="Part-Time"/>
    <x v="0"/>
    <x v="4"/>
    <s v="Engineers"/>
    <d v="1969-03-11T00:00:00"/>
    <x v="6"/>
    <s v="Program Manager"/>
    <x v="1"/>
    <n v="59717"/>
    <x v="1"/>
    <n v="3"/>
    <n v="1062"/>
    <d v="2023-03-01T00:00:00"/>
    <n v="3"/>
    <n v="2"/>
    <d v="2022-11-27T00:00:00"/>
    <x v="2"/>
    <x v="1"/>
    <x v="1"/>
    <s v="Carolinemouth"/>
    <s v="Taylor Barron"/>
    <n v="5"/>
    <n v="702.84"/>
  </r>
  <r>
    <n v="637"/>
    <s v="Wyatt"/>
    <s v="Donovan"/>
    <d v="2022-03-30T00:00:00"/>
    <x v="289"/>
    <n v="14"/>
    <x v="198"/>
    <s v="Software Engineer"/>
    <s v="Terry Durham"/>
    <s v="wyatt.donovan@bilearner.com"/>
    <x v="7"/>
    <x v="2"/>
    <x v="2"/>
    <x v="2"/>
    <s v="Part-Time"/>
    <x v="2"/>
    <x v="4"/>
    <s v="Field Operations"/>
    <s v="24-02-1987"/>
    <x v="6"/>
    <s v="Technician"/>
    <x v="1"/>
    <n v="67106"/>
    <x v="1"/>
    <n v="3"/>
    <n v="1064"/>
    <s v="14-12-2022"/>
    <n v="5"/>
    <n v="4"/>
    <d v="2022-10-06T00:00:00"/>
    <x v="1"/>
    <x v="0"/>
    <x v="0"/>
    <s v="South Charlene"/>
    <s v="Jacqueline Barton"/>
    <n v="1"/>
    <n v="819.86"/>
  </r>
  <r>
    <n v="639"/>
    <s v="Gage"/>
    <s v="Weeks"/>
    <d v="2021-12-27T00:00:00"/>
    <x v="22"/>
    <n v="374"/>
    <x v="292"/>
    <s v="Software Engineer"/>
    <s v="Summer Moreno"/>
    <s v="gage.weeks@bilearner.com"/>
    <x v="3"/>
    <x v="0"/>
    <x v="0"/>
    <x v="1"/>
    <s v="Temporary"/>
    <x v="3"/>
    <x v="4"/>
    <s v="Catv"/>
    <s v="23-04-1981"/>
    <x v="6"/>
    <s v="Operator"/>
    <x v="1"/>
    <n v="61106"/>
    <x v="1"/>
    <n v="3"/>
    <n v="1066"/>
    <s v="15-07-2023"/>
    <n v="4"/>
    <n v="3"/>
    <d v="2023-06-14T00:00:00"/>
    <x v="3"/>
    <x v="1"/>
    <x v="3"/>
    <s v="Brandonberg"/>
    <s v="Travis Knox"/>
    <n v="5"/>
    <n v="769.42"/>
  </r>
  <r>
    <n v="642"/>
    <s v="Wyatt"/>
    <s v="Edwards"/>
    <d v="2018-10-13T00:00:00"/>
    <x v="257"/>
    <n v="1688"/>
    <x v="293"/>
    <s v="Shared Services Manager"/>
    <s v="Cassandra Smith"/>
    <s v="wyatt.edwards@bilearner.com"/>
    <x v="0"/>
    <x v="0"/>
    <x v="0"/>
    <x v="0"/>
    <s v="Part-Time"/>
    <x v="1"/>
    <x v="4"/>
    <s v="General - Con"/>
    <s v="13-09-1975"/>
    <x v="6"/>
    <s v="Foreman"/>
    <x v="0"/>
    <n v="30264"/>
    <x v="1"/>
    <n v="3"/>
    <n v="1069"/>
    <d v="2023-04-02T00:00:00"/>
    <n v="3"/>
    <n v="1"/>
    <d v="2022-08-22T00:00:00"/>
    <x v="3"/>
    <x v="1"/>
    <x v="1"/>
    <s v="South Angelaview"/>
    <s v="Brandi Petersen"/>
    <n v="5"/>
    <n v="886.06"/>
  </r>
  <r>
    <n v="643"/>
    <s v="Karla"/>
    <s v="Reed"/>
    <d v="2018-12-15T00:00:00"/>
    <x v="290"/>
    <n v="1260"/>
    <x v="294"/>
    <s v="Shared Services Manager"/>
    <s v="Warren Baker"/>
    <s v="karla.reed@bilearner.com"/>
    <x v="6"/>
    <x v="0"/>
    <x v="0"/>
    <x v="1"/>
    <s v="Temporary"/>
    <x v="1"/>
    <x v="4"/>
    <s v="General - Sga"/>
    <d v="1998-04-11T00:00:00"/>
    <x v="6"/>
    <s v="Project Manager"/>
    <x v="1"/>
    <n v="22326"/>
    <x v="1"/>
    <n v="3"/>
    <n v="1070"/>
    <d v="2023-05-03T00:00:00"/>
    <n v="3"/>
    <n v="1"/>
    <d v="2023-01-14T00:00:00"/>
    <x v="2"/>
    <x v="1"/>
    <x v="1"/>
    <s v="Robertside"/>
    <s v="Zachary Wilson"/>
    <n v="1"/>
    <n v="943.8"/>
  </r>
  <r>
    <n v="644"/>
    <s v="Yadira"/>
    <s v="Mcmillan"/>
    <d v="2019-03-28T00:00:00"/>
    <x v="291"/>
    <n v="569"/>
    <x v="24"/>
    <s v="Software Engineer"/>
    <s v="Amy Bell"/>
    <s v="yadira.mcmillan@bilearner.com"/>
    <x v="9"/>
    <x v="2"/>
    <x v="1"/>
    <x v="2"/>
    <s v="Part-Time"/>
    <x v="0"/>
    <x v="4"/>
    <s v="Field Operations"/>
    <s v="23-06-1968"/>
    <x v="6"/>
    <s v="Laborer"/>
    <x v="1"/>
    <n v="30139"/>
    <x v="1"/>
    <n v="3"/>
    <n v="1071"/>
    <s v="15-05-2023"/>
    <n v="1"/>
    <n v="2"/>
    <d v="2023-03-16T00:00:00"/>
    <x v="3"/>
    <x v="1"/>
    <x v="3"/>
    <s v="Johnport"/>
    <s v="Amanda Medina"/>
    <n v="5"/>
    <n v="234.26"/>
  </r>
  <r>
    <n v="647"/>
    <s v="Lilianna"/>
    <s v="Mccall"/>
    <d v="2021-02-19T00:00:00"/>
    <x v="52"/>
    <n v="735"/>
    <x v="295"/>
    <s v="Software Engineer"/>
    <s v="Robert Garcia"/>
    <s v="lilianna.mccall@bilearner.com"/>
    <x v="7"/>
    <x v="2"/>
    <x v="0"/>
    <x v="2"/>
    <s v="Temporary"/>
    <x v="3"/>
    <x v="4"/>
    <s v="General - Con"/>
    <d v="1983-08-07T00:00:00"/>
    <x v="6"/>
    <s v="Laborer"/>
    <x v="1"/>
    <n v="86545"/>
    <x v="1"/>
    <n v="3"/>
    <n v="1074"/>
    <d v="2023-10-02T00:00:00"/>
    <n v="3"/>
    <n v="4"/>
    <d v="2023-07-07T00:00:00"/>
    <x v="4"/>
    <x v="1"/>
    <x v="0"/>
    <s v="Davisberg"/>
    <s v="Ashley Garrett"/>
    <n v="5"/>
    <n v="103.42"/>
  </r>
  <r>
    <n v="648"/>
    <s v="Salvador"/>
    <s v="Thomas"/>
    <d v="2022-11-05T00:00:00"/>
    <x v="292"/>
    <n v="162"/>
    <x v="296"/>
    <s v="Software Engineer"/>
    <s v="Nicholas Martinez"/>
    <s v="salvador.thomas@bilearner.com"/>
    <x v="4"/>
    <x v="0"/>
    <x v="2"/>
    <x v="0"/>
    <s v="Full-Time"/>
    <x v="0"/>
    <x v="4"/>
    <s v="Engineers"/>
    <s v="23-04-1968"/>
    <x v="6"/>
    <s v="Engineer"/>
    <x v="1"/>
    <n v="76670"/>
    <x v="1"/>
    <n v="3"/>
    <n v="1075"/>
    <d v="2023-10-04T00:00:00"/>
    <n v="1"/>
    <n v="2"/>
    <d v="2023-05-16T00:00:00"/>
    <x v="4"/>
    <x v="1"/>
    <x v="0"/>
    <s v="East Darryl"/>
    <s v="Ronald Ortiz"/>
    <n v="4"/>
    <n v="573.29"/>
  </r>
  <r>
    <n v="649"/>
    <s v="Jair"/>
    <s v="Silva"/>
    <d v="2020-03-22T00:00:00"/>
    <x v="293"/>
    <n v="190"/>
    <x v="209"/>
    <s v="Software Engineer"/>
    <s v="Carlos Barnes"/>
    <s v="jair.silva@bilearner.com"/>
    <x v="3"/>
    <x v="0"/>
    <x v="1"/>
    <x v="1"/>
    <s v="Part-Time"/>
    <x v="2"/>
    <x v="4"/>
    <s v="General - Eng"/>
    <s v="28-01-1943"/>
    <x v="6"/>
    <s v="Administrative"/>
    <x v="0"/>
    <n v="29368"/>
    <x v="1"/>
    <n v="3"/>
    <n v="1076"/>
    <d v="2023-11-04T00:00:00"/>
    <n v="1"/>
    <n v="3"/>
    <d v="2022-11-07T00:00:00"/>
    <x v="2"/>
    <x v="0"/>
    <x v="2"/>
    <s v="Jamieville"/>
    <s v="Becky Hebert"/>
    <n v="4"/>
    <n v="619.61"/>
  </r>
  <r>
    <n v="651"/>
    <s v="Litzy"/>
    <s v="Conner"/>
    <d v="2020-02-24T00:00:00"/>
    <x v="294"/>
    <n v="478"/>
    <x v="143"/>
    <s v="Software Engineer"/>
    <s v="Angela Ramsey"/>
    <s v="litzy.conner@bilearner.com"/>
    <x v="5"/>
    <x v="0"/>
    <x v="1"/>
    <x v="1"/>
    <s v="Temporary"/>
    <x v="3"/>
    <x v="4"/>
    <s v="Aerial"/>
    <s v="19-03-1997"/>
    <x v="6"/>
    <s v="Foreman"/>
    <x v="0"/>
    <n v="42710"/>
    <x v="1"/>
    <n v="3"/>
    <n v="1078"/>
    <s v="28-07-2023"/>
    <n v="3"/>
    <n v="3"/>
    <d v="2023-03-24T00:00:00"/>
    <x v="4"/>
    <x v="0"/>
    <x v="0"/>
    <s v="Villanuevaborough"/>
    <s v="Patrick Bryant"/>
    <n v="1"/>
    <n v="597.64"/>
  </r>
  <r>
    <n v="652"/>
    <s v="Joanna"/>
    <s v="Burnett"/>
    <d v="2021-04-07T00:00:00"/>
    <x v="295"/>
    <n v="389"/>
    <x v="297"/>
    <s v="Shared Services Manager"/>
    <s v="Malik Smith"/>
    <s v="joanna.burnett@bilearner.com"/>
    <x v="0"/>
    <x v="0"/>
    <x v="2"/>
    <x v="0"/>
    <s v="Full-Time"/>
    <x v="1"/>
    <x v="4"/>
    <s v="Project Management - Eng"/>
    <d v="2000-11-04T00:00:00"/>
    <x v="6"/>
    <s v="Manager"/>
    <x v="0"/>
    <n v="21279"/>
    <x v="1"/>
    <n v="3"/>
    <n v="1079"/>
    <d v="2022-08-10T00:00:00"/>
    <n v="2"/>
    <n v="2"/>
    <d v="2023-04-15T00:00:00"/>
    <x v="3"/>
    <x v="0"/>
    <x v="2"/>
    <s v="North Jon"/>
    <s v="Maria Jones"/>
    <n v="5"/>
    <n v="861.1"/>
  </r>
  <r>
    <n v="654"/>
    <s v="Armani"/>
    <s v="Porter"/>
    <d v="2022-01-17T00:00:00"/>
    <x v="296"/>
    <n v="205"/>
    <x v="298"/>
    <s v="Software Engineer"/>
    <s v="Kayla Ibarra"/>
    <s v="armani.porter@bilearner.com"/>
    <x v="4"/>
    <x v="2"/>
    <x v="1"/>
    <x v="0"/>
    <s v="Part-Time"/>
    <x v="0"/>
    <x v="4"/>
    <s v="General - Con"/>
    <s v="24-08-1965"/>
    <x v="6"/>
    <s v="Laborer"/>
    <x v="1"/>
    <n v="53628"/>
    <x v="1"/>
    <n v="3"/>
    <n v="1081"/>
    <d v="2023-03-03T00:00:00"/>
    <n v="1"/>
    <n v="3"/>
    <d v="2023-06-05T00:00:00"/>
    <x v="3"/>
    <x v="0"/>
    <x v="1"/>
    <s v="Brandonview"/>
    <s v="Samuel Wilson"/>
    <n v="3"/>
    <n v="526.08000000000004"/>
  </r>
  <r>
    <n v="655"/>
    <s v="Taylor"/>
    <s v="Sanders"/>
    <d v="2021-09-02T00:00:00"/>
    <x v="297"/>
    <n v="663"/>
    <x v="299"/>
    <s v="Software Engineer"/>
    <s v="Ryan Mathews"/>
    <s v="taylor.sanders@bilearner.com"/>
    <x v="3"/>
    <x v="0"/>
    <x v="2"/>
    <x v="0"/>
    <s v="Part-Time"/>
    <x v="2"/>
    <x v="4"/>
    <s v="General - Con"/>
    <d v="1976-03-03T00:00:00"/>
    <x v="6"/>
    <s v="Technician"/>
    <x v="1"/>
    <n v="84761"/>
    <x v="1"/>
    <n v="3"/>
    <n v="1082"/>
    <s v="27-02-2023"/>
    <n v="1"/>
    <n v="4"/>
    <d v="2023-04-22T00:00:00"/>
    <x v="0"/>
    <x v="0"/>
    <x v="2"/>
    <s v="New Colinfort"/>
    <s v="Angela Colon"/>
    <n v="5"/>
    <n v="662.15"/>
  </r>
  <r>
    <n v="659"/>
    <s v="Ava"/>
    <s v="Pace"/>
    <d v="2022-08-12T00:00:00"/>
    <x v="298"/>
    <n v="69"/>
    <x v="133"/>
    <s v="Software Engineer"/>
    <s v="Justin Young"/>
    <s v="ava.pace@bilearner.com"/>
    <x v="7"/>
    <x v="0"/>
    <x v="1"/>
    <x v="2"/>
    <s v="Temporary"/>
    <x v="3"/>
    <x v="4"/>
    <s v="Field Operations"/>
    <s v="30-07-1973"/>
    <x v="6"/>
    <s v="Supervisor"/>
    <x v="0"/>
    <n v="23203"/>
    <x v="1"/>
    <n v="3"/>
    <n v="1086"/>
    <s v="14-03-2023"/>
    <n v="1"/>
    <n v="1"/>
    <d v="2023-07-15T00:00:00"/>
    <x v="1"/>
    <x v="0"/>
    <x v="3"/>
    <s v="East Robertside"/>
    <s v="Patrick Andrews"/>
    <n v="2"/>
    <n v="641.69000000000005"/>
  </r>
  <r>
    <n v="660"/>
    <s v="Delaney"/>
    <s v="Bruce"/>
    <d v="2022-07-08T00:00:00"/>
    <x v="299"/>
    <n v="392"/>
    <x v="300"/>
    <s v="Software Engineer"/>
    <s v="Robert Salinas"/>
    <s v="delaney.bruce@bilearner.com"/>
    <x v="8"/>
    <x v="0"/>
    <x v="2"/>
    <x v="2"/>
    <s v="Part-Time"/>
    <x v="3"/>
    <x v="4"/>
    <s v="Field Operations"/>
    <d v="1974-05-08T00:00:00"/>
    <x v="6"/>
    <s v="Tower Hand"/>
    <x v="0"/>
    <n v="18844"/>
    <x v="1"/>
    <n v="3"/>
    <n v="1087"/>
    <d v="2023-03-05T00:00:00"/>
    <n v="1"/>
    <n v="5"/>
    <d v="2023-05-10T00:00:00"/>
    <x v="2"/>
    <x v="1"/>
    <x v="2"/>
    <s v="Heatherview"/>
    <s v="Ryan Crawford"/>
    <n v="5"/>
    <n v="197.34"/>
  </r>
  <r>
    <n v="661"/>
    <s v="Jair"/>
    <s v="Bullock"/>
    <d v="2020-08-15T00:00:00"/>
    <x v="300"/>
    <n v="161"/>
    <x v="301"/>
    <s v="Software Engineer"/>
    <s v="Mary Anderson"/>
    <s v="jair.bullock@bilearner.com"/>
    <x v="0"/>
    <x v="0"/>
    <x v="1"/>
    <x v="0"/>
    <s v="Part-Time"/>
    <x v="1"/>
    <x v="4"/>
    <s v="General - Con"/>
    <d v="1991-08-04T00:00:00"/>
    <x v="6"/>
    <s v="Foreman"/>
    <x v="0"/>
    <n v="64815"/>
    <x v="1"/>
    <n v="3"/>
    <n v="1088"/>
    <s v="20-04-2023"/>
    <n v="4"/>
    <n v="3"/>
    <d v="2023-05-17T00:00:00"/>
    <x v="1"/>
    <x v="0"/>
    <x v="1"/>
    <s v="North Elizabeth"/>
    <s v="Keith Richardson"/>
    <n v="2"/>
    <n v="235.15"/>
  </r>
  <r>
    <n v="662"/>
    <s v="Kayla"/>
    <s v="Farrell"/>
    <d v="2023-05-27T00:00:00"/>
    <x v="301"/>
    <n v="18"/>
    <x v="69"/>
    <s v="Software Engineer"/>
    <s v="Jennifer Stevens"/>
    <s v="kayla.farrell@bilearner.com"/>
    <x v="2"/>
    <x v="0"/>
    <x v="0"/>
    <x v="2"/>
    <s v="Temporary"/>
    <x v="0"/>
    <x v="4"/>
    <s v="Wireline Construction"/>
    <s v="29-04-1953"/>
    <x v="6"/>
    <s v="Groundman"/>
    <x v="0"/>
    <n v="69860"/>
    <x v="1"/>
    <n v="3"/>
    <n v="1089"/>
    <s v="19-04-2023"/>
    <n v="3"/>
    <n v="1"/>
    <d v="2023-05-27T00:00:00"/>
    <x v="2"/>
    <x v="1"/>
    <x v="0"/>
    <s v="North Amanda"/>
    <s v="Jasmin Walker"/>
    <n v="2"/>
    <n v="697.28"/>
  </r>
  <r>
    <n v="664"/>
    <s v="Carl"/>
    <s v="Desimone"/>
    <d v="2018-11-16T00:00:00"/>
    <x v="302"/>
    <n v="869"/>
    <x v="137"/>
    <s v="Production Technician I"/>
    <s v="Daniel Booth"/>
    <s v="carl.desimone@bilearner.com"/>
    <x v="5"/>
    <x v="0"/>
    <x v="1"/>
    <x v="0"/>
    <s v="Temporary"/>
    <x v="0"/>
    <x v="2"/>
    <s v="General - Sga"/>
    <s v="26-08-1986"/>
    <x v="6"/>
    <s v="Supervisor"/>
    <x v="1"/>
    <n v="2061"/>
    <x v="1"/>
    <n v="3"/>
    <n v="1091"/>
    <s v="22-04-2023"/>
    <n v="2"/>
    <n v="4"/>
    <d v="2022-10-20T00:00:00"/>
    <x v="0"/>
    <x v="1"/>
    <x v="2"/>
    <s v="Port Patricia"/>
    <s v="Jennifer Bailey"/>
    <n v="2"/>
    <n v="213.91"/>
  </r>
  <r>
    <n v="669"/>
    <s v="Linda"/>
    <s v="Anderson"/>
    <d v="2022-02-15T00:00:00"/>
    <x v="303"/>
    <n v="246"/>
    <x v="302"/>
    <s v="Production Technician I"/>
    <s v="Adam Hunt"/>
    <s v="linda.anderson@bilearner.com"/>
    <x v="5"/>
    <x v="0"/>
    <x v="2"/>
    <x v="1"/>
    <s v="Part-Time"/>
    <x v="3"/>
    <x v="2"/>
    <s v="Shop (Fleet)"/>
    <d v="1973-11-01T00:00:00"/>
    <x v="6"/>
    <s v="Mechanic"/>
    <x v="0"/>
    <n v="1844"/>
    <x v="1"/>
    <n v="3"/>
    <n v="1096"/>
    <s v="17-12-2022"/>
    <n v="1"/>
    <n v="3"/>
    <d v="2022-09-25T00:00:00"/>
    <x v="2"/>
    <x v="0"/>
    <x v="2"/>
    <s v="Alexandriachester"/>
    <s v="Adam Robinson"/>
    <n v="5"/>
    <n v="778.25"/>
  </r>
  <r>
    <n v="670"/>
    <s v="Nilson"/>
    <s v="Fernandes"/>
    <d v="2023-07-17T00:00:00"/>
    <x v="304"/>
    <n v="17"/>
    <x v="11"/>
    <s v="Production Technician I"/>
    <s v="Jeffrey Saunders"/>
    <s v="nilson.fernandes@bilearner.com"/>
    <x v="7"/>
    <x v="0"/>
    <x v="1"/>
    <x v="0"/>
    <s v="Part-Time"/>
    <x v="0"/>
    <x v="2"/>
    <s v="Field Operations"/>
    <d v="1999-02-08T00:00:00"/>
    <x v="6"/>
    <s v="Technician"/>
    <x v="1"/>
    <n v="2132"/>
    <x v="1"/>
    <n v="3"/>
    <n v="1097"/>
    <s v="31-10-2022"/>
    <n v="1"/>
    <n v="2"/>
    <d v="2022-08-11T00:00:00"/>
    <x v="0"/>
    <x v="1"/>
    <x v="3"/>
    <s v="Port Danielmouth"/>
    <s v="Ryan Bradley"/>
    <n v="1"/>
    <n v="609.5"/>
  </r>
  <r>
    <n v="671"/>
    <s v="Alain"/>
    <s v="Robinson"/>
    <d v="2019-05-03T00:00:00"/>
    <x v="305"/>
    <n v="1491"/>
    <x v="303"/>
    <s v="Production Technician I"/>
    <s v="Stephanie Griffin"/>
    <s v="alain.robinson@bilearner.com"/>
    <x v="9"/>
    <x v="2"/>
    <x v="2"/>
    <x v="2"/>
    <s v="Temporary"/>
    <x v="0"/>
    <x v="2"/>
    <s v="General - Eng"/>
    <d v="1993-10-01T00:00:00"/>
    <x v="6"/>
    <s v="Engineer"/>
    <x v="1"/>
    <n v="1420"/>
    <x v="1"/>
    <n v="3"/>
    <n v="1098"/>
    <s v="28-12-2022"/>
    <n v="2"/>
    <n v="2"/>
    <d v="2023-05-13T00:00:00"/>
    <x v="1"/>
    <x v="0"/>
    <x v="1"/>
    <s v="Rachelshire"/>
    <s v="Kimberly Smith"/>
    <n v="5"/>
    <n v="666.67"/>
  </r>
  <r>
    <n v="672"/>
    <s v="Seffi"/>
    <s v="Shields"/>
    <d v="2022-03-25T00:00:00"/>
    <x v="306"/>
    <n v="28"/>
    <x v="276"/>
    <s v="Production Technician I"/>
    <s v="Robert Sullivan"/>
    <s v="seffi.shields@bilearner.com"/>
    <x v="7"/>
    <x v="0"/>
    <x v="2"/>
    <x v="2"/>
    <s v="Part-Time"/>
    <x v="2"/>
    <x v="2"/>
    <s v="Field Operations"/>
    <s v="24-12-1971"/>
    <x v="6"/>
    <s v="Laborer"/>
    <x v="0"/>
    <n v="2149"/>
    <x v="1"/>
    <n v="3"/>
    <n v="1099"/>
    <d v="2023-04-08T00:00:00"/>
    <n v="1"/>
    <n v="5"/>
    <d v="2022-10-30T00:00:00"/>
    <x v="4"/>
    <x v="0"/>
    <x v="2"/>
    <s v="Arthurmouth"/>
    <s v="Linda Carter"/>
    <n v="5"/>
    <n v="797.05"/>
  </r>
  <r>
    <n v="676"/>
    <s v="Samuel"/>
    <s v="MacLennan"/>
    <d v="2021-04-11T00:00:00"/>
    <x v="11"/>
    <n v="776"/>
    <x v="304"/>
    <s v="Production Technician I"/>
    <s v="Chad Moreno"/>
    <s v="samuel.maclennan@bilearner.com"/>
    <x v="2"/>
    <x v="2"/>
    <x v="0"/>
    <x v="1"/>
    <s v="Temporary"/>
    <x v="0"/>
    <x v="2"/>
    <s v="Splicing"/>
    <d v="1957-02-04T00:00:00"/>
    <x v="6"/>
    <s v="Splicer"/>
    <x v="1"/>
    <n v="1938"/>
    <x v="1"/>
    <n v="3"/>
    <n v="1103"/>
    <d v="2022-06-11T00:00:00"/>
    <n v="5"/>
    <n v="3"/>
    <d v="2023-07-05T00:00:00"/>
    <x v="1"/>
    <x v="0"/>
    <x v="0"/>
    <s v="Hoffmanview"/>
    <s v="Richard Johnson"/>
    <n v="3"/>
    <n v="308.20999999999998"/>
  </r>
  <r>
    <n v="678"/>
    <s v="Shakira"/>
    <s v="Perry"/>
    <d v="2020-10-08T00:00:00"/>
    <x v="12"/>
    <n v="787"/>
    <x v="305"/>
    <s v="Production Technician I"/>
    <s v="Mark Jacobs"/>
    <s v="shakira.perry@bilearner.com"/>
    <x v="9"/>
    <x v="2"/>
    <x v="1"/>
    <x v="2"/>
    <s v="Full-Time"/>
    <x v="3"/>
    <x v="2"/>
    <s v="General - Con"/>
    <d v="1948-11-10T00:00:00"/>
    <x v="6"/>
    <s v="Technician"/>
    <x v="0"/>
    <n v="2176"/>
    <x v="1"/>
    <n v="3"/>
    <n v="1105"/>
    <s v="15-02-2023"/>
    <n v="1"/>
    <n v="4"/>
    <d v="2023-01-17T00:00:00"/>
    <x v="2"/>
    <x v="1"/>
    <x v="2"/>
    <s v="Lake Heidi"/>
    <s v="Sarah Payne"/>
    <n v="4"/>
    <n v="172.19"/>
  </r>
  <r>
    <n v="682"/>
    <s v="Enola"/>
    <s v="Chivukula"/>
    <d v="2022-06-11T00:00:00"/>
    <x v="156"/>
    <n v="106"/>
    <x v="306"/>
    <s v="Production Technician I"/>
    <s v="Timothy Moore"/>
    <s v="enola.chivukula@bilearner.com"/>
    <x v="4"/>
    <x v="2"/>
    <x v="0"/>
    <x v="1"/>
    <s v="Part-Time"/>
    <x v="2"/>
    <x v="2"/>
    <s v="Field Operations"/>
    <d v="1981-01-10T00:00:00"/>
    <x v="6"/>
    <s v="Laborer"/>
    <x v="0"/>
    <n v="1775"/>
    <x v="1"/>
    <n v="3"/>
    <n v="1109"/>
    <s v="16-10-2022"/>
    <n v="4"/>
    <n v="5"/>
    <d v="2023-01-21T00:00:00"/>
    <x v="1"/>
    <x v="0"/>
    <x v="3"/>
    <s v="South Ericburgh"/>
    <s v="Walter Frazier"/>
    <n v="5"/>
    <n v="898.37"/>
  </r>
  <r>
    <n v="684"/>
    <s v="Alexandra"/>
    <s v="Kirill"/>
    <d v="2019-09-08T00:00:00"/>
    <x v="307"/>
    <n v="356"/>
    <x v="197"/>
    <s v="Production Technician I"/>
    <s v="Mark Hernandez"/>
    <s v="alexandra.kirill@bilearner.com"/>
    <x v="2"/>
    <x v="2"/>
    <x v="0"/>
    <x v="2"/>
    <s v="Part-Time"/>
    <x v="2"/>
    <x v="2"/>
    <s v="Splicing"/>
    <s v="31-05-1952"/>
    <x v="6"/>
    <s v="Splicer"/>
    <x v="0"/>
    <n v="2127"/>
    <x v="1"/>
    <n v="3"/>
    <n v="1111"/>
    <d v="2023-11-05T00:00:00"/>
    <n v="4"/>
    <n v="1"/>
    <d v="2022-12-05T00:00:00"/>
    <x v="4"/>
    <x v="1"/>
    <x v="1"/>
    <s v="Davilatown"/>
    <s v="Brendan Holmes"/>
    <n v="5"/>
    <n v="786.57"/>
  </r>
  <r>
    <n v="689"/>
    <s v="Ryker"/>
    <s v="Logan"/>
    <d v="2019-03-09T00:00:00"/>
    <x v="308"/>
    <n v="1586"/>
    <x v="307"/>
    <s v="Production Technician I"/>
    <s v="Ryan Jenkins"/>
    <s v="ryker.logan@bilearner.com"/>
    <x v="7"/>
    <x v="2"/>
    <x v="0"/>
    <x v="2"/>
    <s v="Full-Time"/>
    <x v="3"/>
    <x v="2"/>
    <s v="Field Operations"/>
    <d v="1984-10-08T00:00:00"/>
    <x v="6"/>
    <s v="Clerk"/>
    <x v="1"/>
    <n v="50055"/>
    <x v="1"/>
    <n v="3"/>
    <n v="1116"/>
    <s v="16-12-2022"/>
    <n v="3"/>
    <n v="4"/>
    <d v="2023-05-16T00:00:00"/>
    <x v="3"/>
    <x v="1"/>
    <x v="2"/>
    <s v="Kempmouth"/>
    <s v="Ms. Jeanette Webster DDS"/>
    <n v="4"/>
    <n v="557.67999999999995"/>
  </r>
  <r>
    <n v="690"/>
    <s v="Payten"/>
    <s v="Middleton"/>
    <d v="2019-02-21T00:00:00"/>
    <x v="309"/>
    <n v="13"/>
    <x v="308"/>
    <s v="Production Technician I"/>
    <s v="Dennis Martinez"/>
    <s v="payten.middleton@bilearner.com"/>
    <x v="8"/>
    <x v="2"/>
    <x v="0"/>
    <x v="1"/>
    <s v="Temporary"/>
    <x v="1"/>
    <x v="2"/>
    <s v="General - Con"/>
    <s v="23-08-1997"/>
    <x v="6"/>
    <s v="Technician"/>
    <x v="1"/>
    <n v="6139"/>
    <x v="1"/>
    <n v="3"/>
    <n v="1117"/>
    <s v="29-07-2023"/>
    <n v="4"/>
    <n v="5"/>
    <d v="2023-01-12T00:00:00"/>
    <x v="3"/>
    <x v="1"/>
    <x v="3"/>
    <s v="Lake Emily"/>
    <s v="Ashley Jensen"/>
    <n v="4"/>
    <n v="271.68"/>
  </r>
  <r>
    <n v="691"/>
    <s v="Harrison"/>
    <s v="Hunt"/>
    <d v="2019-10-04T00:00:00"/>
    <x v="164"/>
    <n v="1149"/>
    <x v="309"/>
    <s v="Production Technician I"/>
    <s v="Stephen Parks"/>
    <s v="harrison.hunt@bilearner.com"/>
    <x v="0"/>
    <x v="0"/>
    <x v="0"/>
    <x v="0"/>
    <s v="Temporary"/>
    <x v="2"/>
    <x v="2"/>
    <s v="Engineers"/>
    <s v="29-02-1976"/>
    <x v="6"/>
    <s v="Project Manager"/>
    <x v="1"/>
    <n v="44761"/>
    <x v="1"/>
    <n v="3"/>
    <n v="1118"/>
    <s v="22-02-2023"/>
    <n v="1"/>
    <n v="5"/>
    <d v="2022-12-16T00:00:00"/>
    <x v="3"/>
    <x v="0"/>
    <x v="3"/>
    <s v="North Whitney"/>
    <s v="Patricia Morris"/>
    <n v="2"/>
    <n v="299.68"/>
  </r>
  <r>
    <n v="692"/>
    <s v="Orlando"/>
    <s v="Henderson"/>
    <d v="2019-11-24T00:00:00"/>
    <x v="310"/>
    <n v="392"/>
    <x v="300"/>
    <s v="Production Technician I"/>
    <s v="Brenda Garza DDS"/>
    <s v="orlando.henderson@bilearner.com"/>
    <x v="2"/>
    <x v="0"/>
    <x v="2"/>
    <x v="1"/>
    <s v="Part-Time"/>
    <x v="0"/>
    <x v="2"/>
    <s v="Field Operations"/>
    <s v="31-12-1994"/>
    <x v="6"/>
    <s v="Laborer"/>
    <x v="0"/>
    <n v="49105"/>
    <x v="1"/>
    <n v="3"/>
    <n v="1119"/>
    <s v="16-04-2023"/>
    <n v="4"/>
    <n v="4"/>
    <d v="2023-07-08T00:00:00"/>
    <x v="3"/>
    <x v="1"/>
    <x v="2"/>
    <s v="Kaylaburgh"/>
    <s v="John Williams"/>
    <n v="5"/>
    <n v="440.28"/>
  </r>
  <r>
    <n v="695"/>
    <s v="Sierra"/>
    <s v="Macias"/>
    <d v="2021-11-16T00:00:00"/>
    <x v="275"/>
    <n v="283"/>
    <x v="310"/>
    <s v="Production Manager"/>
    <s v="Miss Haley Duke DVM"/>
    <s v="sierra.macias@bilearner.com"/>
    <x v="3"/>
    <x v="0"/>
    <x v="1"/>
    <x v="1"/>
    <s v="Part-Time"/>
    <x v="2"/>
    <x v="2"/>
    <s v="General - Con"/>
    <s v="13-11-1975"/>
    <x v="6"/>
    <s v="Technician"/>
    <x v="0"/>
    <n v="35632"/>
    <x v="1"/>
    <n v="3"/>
    <n v="1122"/>
    <d v="2022-04-12T00:00:00"/>
    <n v="2"/>
    <n v="1"/>
    <d v="2023-01-21T00:00:00"/>
    <x v="3"/>
    <x v="1"/>
    <x v="0"/>
    <s v="Allentown"/>
    <s v="Jessica Hodges"/>
    <n v="3"/>
    <n v="444.4"/>
  </r>
  <r>
    <n v="697"/>
    <s v="Pierce"/>
    <s v="Robbins"/>
    <d v="2019-12-24T00:00:00"/>
    <x v="13"/>
    <n v="1053"/>
    <x v="311"/>
    <s v="Production Manager"/>
    <s v="Monique Hudson DDS"/>
    <s v="pierce.robbins@bilearner.com"/>
    <x v="9"/>
    <x v="0"/>
    <x v="0"/>
    <x v="2"/>
    <s v="Full-Time"/>
    <x v="0"/>
    <x v="2"/>
    <s v="Engineers"/>
    <s v="17-06-1986"/>
    <x v="6"/>
    <s v="Technician"/>
    <x v="0"/>
    <n v="80817"/>
    <x v="1"/>
    <n v="3"/>
    <n v="1124"/>
    <s v="27-02-2023"/>
    <n v="3"/>
    <n v="2"/>
    <d v="2022-11-03T00:00:00"/>
    <x v="3"/>
    <x v="1"/>
    <x v="1"/>
    <s v="Jennyport"/>
    <s v="Derek Harrell"/>
    <n v="1"/>
    <n v="256.20999999999998"/>
  </r>
  <r>
    <n v="699"/>
    <s v="Gretchen"/>
    <s v="Richard"/>
    <d v="2018-09-08T00:00:00"/>
    <x v="311"/>
    <n v="545"/>
    <x v="59"/>
    <s v="Production Technician II"/>
    <s v="Tony Pratt"/>
    <s v="gretchen.richard@bilearner.com"/>
    <x v="6"/>
    <x v="2"/>
    <x v="2"/>
    <x v="1"/>
    <s v="Temporary"/>
    <x v="2"/>
    <x v="2"/>
    <s v="Engineers"/>
    <s v="27-10-1959"/>
    <x v="6"/>
    <s v="Engineer"/>
    <x v="1"/>
    <n v="6305"/>
    <x v="1"/>
    <n v="3"/>
    <n v="1126"/>
    <s v="23-04-2023"/>
    <n v="3"/>
    <n v="3"/>
    <d v="2023-07-29T00:00:00"/>
    <x v="2"/>
    <x v="1"/>
    <x v="1"/>
    <s v="North Benjaminstad"/>
    <s v="William Farrell"/>
    <n v="4"/>
    <n v="500.45"/>
  </r>
  <r>
    <n v="702"/>
    <s v="Maximilian"/>
    <s v="Craig"/>
    <d v="2019-09-19T00:00:00"/>
    <x v="312"/>
    <n v="765"/>
    <x v="312"/>
    <s v="Production Technician II"/>
    <s v="Laura Reid"/>
    <s v="maximilian.craig@bilearner.com"/>
    <x v="1"/>
    <x v="2"/>
    <x v="0"/>
    <x v="0"/>
    <s v="Part-Time"/>
    <x v="1"/>
    <x v="2"/>
    <s v="Field Operations"/>
    <s v="17-05-1956"/>
    <x v="6"/>
    <s v="Tower Hand"/>
    <x v="0"/>
    <n v="73131"/>
    <x v="1"/>
    <n v="3"/>
    <n v="1129"/>
    <s v="31-10-2022"/>
    <n v="1"/>
    <n v="1"/>
    <d v="2022-09-11T00:00:00"/>
    <x v="2"/>
    <x v="1"/>
    <x v="0"/>
    <s v="Ashleyton"/>
    <s v="Chad Mccall"/>
    <n v="2"/>
    <n v="768.06"/>
  </r>
  <r>
    <n v="705"/>
    <s v="Raymond"/>
    <s v="Ayers"/>
    <d v="2021-05-15T00:00:00"/>
    <x v="166"/>
    <n v="718"/>
    <x v="313"/>
    <s v="Production Technician I"/>
    <s v="James Burgess"/>
    <s v="raymond.ayers@bilearner.com"/>
    <x v="6"/>
    <x v="2"/>
    <x v="1"/>
    <x v="0"/>
    <s v="Full-Time"/>
    <x v="0"/>
    <x v="2"/>
    <s v="Aerial"/>
    <d v="1963-04-11T00:00:00"/>
    <x v="6"/>
    <s v="Laborer"/>
    <x v="0"/>
    <n v="88428"/>
    <x v="1"/>
    <n v="3"/>
    <n v="1132"/>
    <s v="15-07-2023"/>
    <n v="1"/>
    <n v="5"/>
    <d v="2022-09-27T00:00:00"/>
    <x v="3"/>
    <x v="1"/>
    <x v="0"/>
    <s v="Robertsburgh"/>
    <s v="Amber Harris MD"/>
    <n v="4"/>
    <n v="475.91"/>
  </r>
  <r>
    <n v="706"/>
    <s v="Vincent"/>
    <s v="Wyatt"/>
    <d v="2022-03-14T00:00:00"/>
    <x v="313"/>
    <n v="202"/>
    <x v="141"/>
    <s v="Production Technician I"/>
    <s v="Jordan Robinson"/>
    <s v="vincent.wyatt@bilearner.com"/>
    <x v="9"/>
    <x v="2"/>
    <x v="0"/>
    <x v="0"/>
    <s v="Part-Time"/>
    <x v="3"/>
    <x v="2"/>
    <s v="Aerial"/>
    <s v="20-11-1949"/>
    <x v="6"/>
    <s v="Engineer"/>
    <x v="0"/>
    <n v="95347"/>
    <x v="1"/>
    <n v="3"/>
    <n v="1133"/>
    <s v="15-06-2023"/>
    <n v="1"/>
    <n v="2"/>
    <d v="2022-08-19T00:00:00"/>
    <x v="0"/>
    <x v="0"/>
    <x v="0"/>
    <s v="Blakeshire"/>
    <s v="Richard Ross"/>
    <n v="3"/>
    <n v="107.14"/>
  </r>
  <r>
    <n v="707"/>
    <s v="Micah"/>
    <s v="Stanley"/>
    <d v="2021-12-06T00:00:00"/>
    <x v="314"/>
    <n v="33"/>
    <x v="103"/>
    <s v="Production Technician I"/>
    <s v="Matthew Baker"/>
    <s v="micah.stanley@bilearner.com"/>
    <x v="2"/>
    <x v="2"/>
    <x v="2"/>
    <x v="1"/>
    <s v="Temporary"/>
    <x v="2"/>
    <x v="2"/>
    <s v="General - Con"/>
    <d v="1996-07-09T00:00:00"/>
    <x v="6"/>
    <s v="Technician"/>
    <x v="0"/>
    <n v="80920"/>
    <x v="1"/>
    <n v="3"/>
    <n v="1134"/>
    <s v="29-12-2022"/>
    <n v="4"/>
    <n v="1"/>
    <d v="2022-12-09T00:00:00"/>
    <x v="3"/>
    <x v="0"/>
    <x v="0"/>
    <s v="Robertshire"/>
    <s v="Carolyn Deleon"/>
    <n v="1"/>
    <n v="271.49"/>
  </r>
  <r>
    <n v="711"/>
    <s v="Calvin"/>
    <s v="Braun"/>
    <d v="2019-07-12T00:00:00"/>
    <x v="315"/>
    <n v="1096"/>
    <x v="314"/>
    <s v="Production Technician I"/>
    <s v="David Park"/>
    <s v="calvin.braun@bilearner.com"/>
    <x v="3"/>
    <x v="0"/>
    <x v="0"/>
    <x v="0"/>
    <s v="Temporary"/>
    <x v="0"/>
    <x v="2"/>
    <s v="General - Eng"/>
    <d v="1983-02-08T00:00:00"/>
    <x v="6"/>
    <s v="Coordinator"/>
    <x v="1"/>
    <n v="2766"/>
    <x v="1"/>
    <n v="3"/>
    <n v="1138"/>
    <s v="19-10-2022"/>
    <n v="4"/>
    <n v="5"/>
    <d v="2022-09-10T00:00:00"/>
    <x v="0"/>
    <x v="1"/>
    <x v="1"/>
    <s v="Cohenmouth"/>
    <s v="Stacy Fisher"/>
    <n v="4"/>
    <n v="155.13999999999999"/>
  </r>
  <r>
    <n v="712"/>
    <s v="Cale"/>
    <s v="Bender"/>
    <d v="2018-08-10T00:00:00"/>
    <x v="316"/>
    <n v="1291"/>
    <x v="315"/>
    <s v="Production Technician I"/>
    <s v="Victoria Campbell"/>
    <s v="cale.bender@bilearner.com"/>
    <x v="8"/>
    <x v="0"/>
    <x v="1"/>
    <x v="2"/>
    <s v="Temporary"/>
    <x v="0"/>
    <x v="2"/>
    <s v="Splicing"/>
    <d v="1953-11-04T00:00:00"/>
    <x v="6"/>
    <s v="Technician"/>
    <x v="1"/>
    <n v="75014"/>
    <x v="1"/>
    <n v="3"/>
    <n v="1139"/>
    <s v="27-08-2022"/>
    <n v="2"/>
    <n v="4"/>
    <d v="2022-10-01T00:00:00"/>
    <x v="0"/>
    <x v="0"/>
    <x v="3"/>
    <s v="Port Brandon"/>
    <s v="Stephanie Hill"/>
    <n v="1"/>
    <n v="930.06"/>
  </r>
  <r>
    <n v="716"/>
    <s v="Elianna"/>
    <s v="Schmitt"/>
    <d v="2018-09-02T00:00:00"/>
    <x v="317"/>
    <n v="1060"/>
    <x v="316"/>
    <s v="Production Manager"/>
    <s v="Margaret Gamble"/>
    <s v="elianna.schmitt@bilearner.com"/>
    <x v="9"/>
    <x v="0"/>
    <x v="1"/>
    <x v="2"/>
    <s v="Full-Time"/>
    <x v="1"/>
    <x v="2"/>
    <s v="Field Operations"/>
    <s v="20-06-1942"/>
    <x v="6"/>
    <s v="Lineman"/>
    <x v="0"/>
    <n v="46695"/>
    <x v="1"/>
    <n v="3"/>
    <n v="1143"/>
    <s v="13-12-2022"/>
    <n v="2"/>
    <n v="4"/>
    <d v="2022-12-20T00:00:00"/>
    <x v="0"/>
    <x v="1"/>
    <x v="1"/>
    <s v="Geraldmouth"/>
    <s v="Scott Nelson"/>
    <n v="3"/>
    <n v="563.38"/>
  </r>
  <r>
    <n v="720"/>
    <s v="Ernest"/>
    <s v="Willis"/>
    <d v="2019-06-11T00:00:00"/>
    <x v="318"/>
    <n v="992"/>
    <x v="317"/>
    <s v="Production Technician II"/>
    <s v="Lisa Shaw"/>
    <s v="ernest.willis@bilearner.com"/>
    <x v="5"/>
    <x v="2"/>
    <x v="0"/>
    <x v="0"/>
    <s v="Full-Time"/>
    <x v="0"/>
    <x v="2"/>
    <s v="General - Con"/>
    <s v="30-09-1943"/>
    <x v="6"/>
    <s v="Lineman"/>
    <x v="0"/>
    <n v="50894"/>
    <x v="1"/>
    <n v="3"/>
    <n v="1147"/>
    <s v="19-03-2023"/>
    <n v="1"/>
    <n v="3"/>
    <d v="2023-01-25T00:00:00"/>
    <x v="1"/>
    <x v="1"/>
    <x v="1"/>
    <s v="Lake Dianeton"/>
    <s v="Ms. Diamond Knox"/>
    <n v="2"/>
    <n v="247.58"/>
  </r>
  <r>
    <n v="726"/>
    <s v="Davis"/>
    <s v="Roberts"/>
    <d v="2020-04-14T00:00:00"/>
    <x v="319"/>
    <n v="514"/>
    <x v="318"/>
    <s v="Production Technician I"/>
    <s v="Brian Hudson"/>
    <s v="davis.roberts@bilearner.com"/>
    <x v="4"/>
    <x v="2"/>
    <x v="2"/>
    <x v="2"/>
    <s v="Temporary"/>
    <x v="1"/>
    <x v="2"/>
    <s v="Field Operations"/>
    <s v="20-10-1941"/>
    <x v="6"/>
    <s v="Laborer"/>
    <x v="0"/>
    <n v="87428"/>
    <x v="1"/>
    <n v="3"/>
    <n v="1153"/>
    <s v="28-02-2023"/>
    <n v="3"/>
    <n v="4"/>
    <d v="2022-12-02T00:00:00"/>
    <x v="3"/>
    <x v="1"/>
    <x v="1"/>
    <s v="Jesusmouth"/>
    <s v="Kyle Hernandez"/>
    <n v="4"/>
    <n v="555.35"/>
  </r>
  <r>
    <n v="727"/>
    <s v="Meadow"/>
    <s v="Avery"/>
    <d v="2021-09-27T00:00:00"/>
    <x v="320"/>
    <n v="496"/>
    <x v="319"/>
    <s v="Production Technician I"/>
    <s v="Andrew Perez"/>
    <s v="meadow.avery@bilearner.com"/>
    <x v="3"/>
    <x v="2"/>
    <x v="0"/>
    <x v="1"/>
    <s v="Part-Time"/>
    <x v="2"/>
    <x v="2"/>
    <s v="Field Operations"/>
    <d v="1987-01-11T00:00:00"/>
    <x v="6"/>
    <s v="Laborer"/>
    <x v="0"/>
    <n v="76772"/>
    <x v="1"/>
    <n v="3"/>
    <n v="1154"/>
    <d v="2023-09-06T00:00:00"/>
    <n v="1"/>
    <n v="3"/>
    <d v="2022-08-12T00:00:00"/>
    <x v="0"/>
    <x v="1"/>
    <x v="2"/>
    <s v="West Sandra"/>
    <s v="Danielle Decker"/>
    <n v="3"/>
    <n v="338.48"/>
  </r>
  <r>
    <n v="728"/>
    <s v="Allyson"/>
    <s v="Owen"/>
    <d v="2018-11-17T00:00:00"/>
    <x v="321"/>
    <n v="481"/>
    <x v="320"/>
    <s v="Production Technician I"/>
    <s v="Kimberly Marshall"/>
    <s v="allyson.owen@bilearner.com"/>
    <x v="6"/>
    <x v="2"/>
    <x v="1"/>
    <x v="2"/>
    <s v="Temporary"/>
    <x v="1"/>
    <x v="2"/>
    <s v="Finance &amp; Accounting"/>
    <d v="1951-06-11T00:00:00"/>
    <x v="6"/>
    <s v="Clerk"/>
    <x v="0"/>
    <n v="21218"/>
    <x v="1"/>
    <n v="3"/>
    <n v="1155"/>
    <s v="25-08-2022"/>
    <n v="2"/>
    <n v="3"/>
    <d v="2022-09-10T00:00:00"/>
    <x v="2"/>
    <x v="1"/>
    <x v="1"/>
    <s v="Port Peggyberg"/>
    <s v="Michael Price"/>
    <n v="1"/>
    <n v="339.01"/>
  </r>
  <r>
    <n v="729"/>
    <s v="Francisco"/>
    <s v="Simon"/>
    <d v="2019-07-22T00:00:00"/>
    <x v="322"/>
    <n v="1317"/>
    <x v="321"/>
    <s v="Production Technician I"/>
    <s v="Ashley Washington"/>
    <s v="francisco.simon@bilearner.com"/>
    <x v="9"/>
    <x v="2"/>
    <x v="1"/>
    <x v="2"/>
    <s v="Full-Time"/>
    <x v="3"/>
    <x v="2"/>
    <s v="Billable Consultants"/>
    <s v="20-04-1980"/>
    <x v="6"/>
    <s v="Project Manager"/>
    <x v="1"/>
    <n v="94316"/>
    <x v="1"/>
    <n v="3"/>
    <n v="1156"/>
    <d v="2023-12-05T00:00:00"/>
    <n v="1"/>
    <n v="5"/>
    <d v="2022-09-04T00:00:00"/>
    <x v="0"/>
    <x v="1"/>
    <x v="2"/>
    <s v="North Kayla"/>
    <s v="Michael Williams"/>
    <n v="5"/>
    <n v="939.49"/>
  </r>
  <r>
    <n v="731"/>
    <s v="Chaya"/>
    <s v="Boyd"/>
    <d v="2018-11-22T00:00:00"/>
    <x v="323"/>
    <n v="605"/>
    <x v="322"/>
    <s v="Production Technician I"/>
    <s v="Sean Ellis"/>
    <s v="chaya.boyd@bilearner.com"/>
    <x v="7"/>
    <x v="2"/>
    <x v="0"/>
    <x v="2"/>
    <s v="Full-Time"/>
    <x v="1"/>
    <x v="2"/>
    <s v="Field Operations"/>
    <d v="1958-04-07T00:00:00"/>
    <x v="6"/>
    <s v="Technician"/>
    <x v="1"/>
    <n v="96001"/>
    <x v="1"/>
    <n v="3"/>
    <n v="1158"/>
    <s v="17-03-2023"/>
    <n v="2"/>
    <n v="4"/>
    <d v="2022-09-14T00:00:00"/>
    <x v="0"/>
    <x v="0"/>
    <x v="3"/>
    <s v="South Stephen"/>
    <s v="Grant Rodriguez"/>
    <n v="3"/>
    <n v="154.71"/>
  </r>
  <r>
    <n v="733"/>
    <s v="Wyatt"/>
    <s v="Spence"/>
    <d v="2022-12-26T00:00:00"/>
    <x v="324"/>
    <n v="148"/>
    <x v="323"/>
    <s v="Production Technician I"/>
    <s v="Kevin Coleman"/>
    <s v="wyatt.spence@bilearner.com"/>
    <x v="0"/>
    <x v="0"/>
    <x v="2"/>
    <x v="0"/>
    <s v="Full-Time"/>
    <x v="2"/>
    <x v="2"/>
    <s v="General - Con"/>
    <d v="1976-10-09T00:00:00"/>
    <x v="6"/>
    <s v="Flagger"/>
    <x v="0"/>
    <n v="66418"/>
    <x v="1"/>
    <n v="3"/>
    <n v="1160"/>
    <s v="20-08-2022"/>
    <n v="4"/>
    <n v="2"/>
    <d v="2022-11-07T00:00:00"/>
    <x v="1"/>
    <x v="0"/>
    <x v="1"/>
    <s v="Lake Nancyshire"/>
    <s v="Susan Myers"/>
    <n v="2"/>
    <n v="137.96"/>
  </r>
  <r>
    <n v="735"/>
    <s v="Jayleen"/>
    <s v="Oconnell"/>
    <d v="2022-03-29T00:00:00"/>
    <x v="325"/>
    <n v="417"/>
    <x v="324"/>
    <s v="Production Technician I"/>
    <s v="Alyssa Myers DVM"/>
    <s v="jayleen.oconnell@bilearner.com"/>
    <x v="0"/>
    <x v="0"/>
    <x v="0"/>
    <x v="1"/>
    <s v="Temporary"/>
    <x v="1"/>
    <x v="2"/>
    <s v="General - Con"/>
    <s v="17-08-1983"/>
    <x v="6"/>
    <s v="Laborer"/>
    <x v="0"/>
    <n v="85444"/>
    <x v="1"/>
    <n v="3"/>
    <n v="1162"/>
    <d v="2022-05-10T00:00:00"/>
    <n v="3"/>
    <n v="3"/>
    <d v="2022-09-02T00:00:00"/>
    <x v="3"/>
    <x v="0"/>
    <x v="2"/>
    <s v="Port Michelle"/>
    <s v="Jose Boyd"/>
    <n v="1"/>
    <n v="846.55"/>
  </r>
  <r>
    <n v="745"/>
    <s v="Carlie"/>
    <s v="Wilkerson"/>
    <d v="2021-06-13T00:00:00"/>
    <x v="326"/>
    <n v="348"/>
    <x v="23"/>
    <s v="Production Technician I"/>
    <s v="Charles Rogers"/>
    <s v="carlie.wilkerson@bilearner.com"/>
    <x v="4"/>
    <x v="2"/>
    <x v="0"/>
    <x v="1"/>
    <s v="Full-Time"/>
    <x v="3"/>
    <x v="2"/>
    <s v="Engineers"/>
    <s v="20-05-1952"/>
    <x v="6"/>
    <s v="Engineer"/>
    <x v="1"/>
    <n v="39849"/>
    <x v="1"/>
    <n v="3"/>
    <n v="1172"/>
    <s v="19-06-2023"/>
    <n v="1"/>
    <n v="3"/>
    <d v="2023-03-30T00:00:00"/>
    <x v="3"/>
    <x v="0"/>
    <x v="0"/>
    <s v="North Christina"/>
    <s v="Jessica Odom"/>
    <n v="5"/>
    <n v="202.09"/>
  </r>
  <r>
    <n v="746"/>
    <s v="Kaylyn"/>
    <s v="Patrick"/>
    <d v="2020-11-14T00:00:00"/>
    <x v="327"/>
    <n v="352"/>
    <x v="325"/>
    <s v="Production Technician I"/>
    <s v="Christine Foster"/>
    <s v="kaylyn.patrick@bilearner.com"/>
    <x v="2"/>
    <x v="2"/>
    <x v="0"/>
    <x v="1"/>
    <s v="Full-Time"/>
    <x v="1"/>
    <x v="2"/>
    <s v="Isp"/>
    <s v="30-01-1968"/>
    <x v="6"/>
    <s v="Manager"/>
    <x v="0"/>
    <n v="38596"/>
    <x v="1"/>
    <n v="3"/>
    <n v="1173"/>
    <s v="16-06-2023"/>
    <n v="5"/>
    <n v="5"/>
    <d v="2023-02-09T00:00:00"/>
    <x v="0"/>
    <x v="1"/>
    <x v="0"/>
    <s v="Brownington"/>
    <s v="Penny Stevenson"/>
    <n v="4"/>
    <n v="901.42"/>
  </r>
  <r>
    <n v="747"/>
    <s v="Evie"/>
    <s v="Pope"/>
    <d v="2020-06-16T00:00:00"/>
    <x v="328"/>
    <n v="1000"/>
    <x v="326"/>
    <s v="Production Technician I"/>
    <s v="Tyler Brown"/>
    <s v="evie.pope@bilearner.com"/>
    <x v="1"/>
    <x v="2"/>
    <x v="0"/>
    <x v="1"/>
    <s v="Temporary"/>
    <x v="1"/>
    <x v="2"/>
    <s v="Field Operations"/>
    <d v="1973-10-12T00:00:00"/>
    <x v="6"/>
    <s v="Construction Manager"/>
    <x v="0"/>
    <n v="31731"/>
    <x v="1"/>
    <n v="3"/>
    <n v="1174"/>
    <d v="2023-06-03T00:00:00"/>
    <n v="2"/>
    <n v="1"/>
    <d v="2023-05-12T00:00:00"/>
    <x v="4"/>
    <x v="0"/>
    <x v="2"/>
    <s v="North Angelahaven"/>
    <s v="Cindy King"/>
    <n v="3"/>
    <n v="454.23"/>
  </r>
  <r>
    <n v="748"/>
    <s v="Nayeli"/>
    <s v="Kelley"/>
    <d v="2018-12-20T00:00:00"/>
    <x v="329"/>
    <n v="735"/>
    <x v="295"/>
    <s v="Production Technician I"/>
    <s v="Holly Nichols"/>
    <s v="nayeli.kelley@bilearner.com"/>
    <x v="4"/>
    <x v="2"/>
    <x v="0"/>
    <x v="2"/>
    <s v="Part-Time"/>
    <x v="3"/>
    <x v="2"/>
    <s v="Catv"/>
    <d v="1996-04-08T00:00:00"/>
    <x v="6"/>
    <s v="Laborer"/>
    <x v="0"/>
    <n v="38710"/>
    <x v="1"/>
    <n v="3"/>
    <n v="1175"/>
    <s v="22-04-2023"/>
    <n v="2"/>
    <n v="1"/>
    <d v="2023-01-04T00:00:00"/>
    <x v="4"/>
    <x v="1"/>
    <x v="0"/>
    <s v="Duffyport"/>
    <s v="Richard Adkins"/>
    <n v="3"/>
    <n v="460.39"/>
  </r>
  <r>
    <n v="751"/>
    <s v="Dorian"/>
    <s v="Fox"/>
    <d v="2021-10-03T00:00:00"/>
    <x v="330"/>
    <n v="77"/>
    <x v="327"/>
    <s v="Production Technician I"/>
    <s v="Jamie Lowe"/>
    <s v="dorian.fox@bilearner.com"/>
    <x v="9"/>
    <x v="2"/>
    <x v="1"/>
    <x v="1"/>
    <s v="Part-Time"/>
    <x v="0"/>
    <x v="2"/>
    <s v="Field Operations"/>
    <d v="1959-07-05T00:00:00"/>
    <x v="6"/>
    <s v="Laborer"/>
    <x v="1"/>
    <n v="93796"/>
    <x v="1"/>
    <n v="3"/>
    <n v="1178"/>
    <d v="2023-03-05T00:00:00"/>
    <n v="2"/>
    <n v="1"/>
    <d v="2022-12-21T00:00:00"/>
    <x v="4"/>
    <x v="0"/>
    <x v="1"/>
    <s v="Gomezville"/>
    <s v="Christopher Whitehead"/>
    <n v="1"/>
    <n v="361.52"/>
  </r>
  <r>
    <n v="755"/>
    <s v="Gunnar"/>
    <s v="Webster"/>
    <d v="2020-12-29T00:00:00"/>
    <x v="97"/>
    <n v="664"/>
    <x v="135"/>
    <s v="Production Technician I"/>
    <s v="Alex Cox"/>
    <s v="gunnar.webster@bilearner.com"/>
    <x v="0"/>
    <x v="0"/>
    <x v="0"/>
    <x v="1"/>
    <s v="Temporary"/>
    <x v="3"/>
    <x v="2"/>
    <s v="Splicing"/>
    <d v="1973-09-12T00:00:00"/>
    <x v="6"/>
    <s v="Splicer"/>
    <x v="0"/>
    <n v="60901"/>
    <x v="1"/>
    <n v="3"/>
    <n v="1182"/>
    <s v="25-08-2022"/>
    <n v="2"/>
    <n v="4"/>
    <d v="2022-10-19T00:00:00"/>
    <x v="3"/>
    <x v="0"/>
    <x v="0"/>
    <s v="West Elizabethfurt"/>
    <s v="Miranda Brown"/>
    <n v="5"/>
    <n v="623.64"/>
  </r>
  <r>
    <n v="757"/>
    <s v="Patrick"/>
    <s v="Mckinney"/>
    <d v="2022-01-10T00:00:00"/>
    <x v="331"/>
    <n v="486"/>
    <x v="328"/>
    <s v="Production Technician I"/>
    <s v="Cassandra Cox"/>
    <s v="patrick.mckinney@bilearner.com"/>
    <x v="1"/>
    <x v="0"/>
    <x v="0"/>
    <x v="0"/>
    <s v="Temporary"/>
    <x v="0"/>
    <x v="2"/>
    <s v="Wireline Construction"/>
    <d v="1951-01-10T00:00:00"/>
    <x v="6"/>
    <s v="Foreman"/>
    <x v="0"/>
    <n v="50781"/>
    <x v="1"/>
    <n v="3"/>
    <n v="1184"/>
    <d v="2022-03-10T00:00:00"/>
    <n v="1"/>
    <n v="3"/>
    <d v="2023-01-31T00:00:00"/>
    <x v="0"/>
    <x v="1"/>
    <x v="3"/>
    <s v="Deniseville"/>
    <s v="Mary Coleman"/>
    <n v="3"/>
    <n v="512.51"/>
  </r>
  <r>
    <n v="761"/>
    <s v="Reagan"/>
    <s v="Odonnell"/>
    <d v="2020-02-06T00:00:00"/>
    <x v="332"/>
    <n v="531"/>
    <x v="329"/>
    <s v="Production Technician II"/>
    <s v="Alex Bernard"/>
    <s v="reagan.odonnell@bilearner.com"/>
    <x v="0"/>
    <x v="2"/>
    <x v="1"/>
    <x v="0"/>
    <s v="Part-Time"/>
    <x v="2"/>
    <x v="2"/>
    <s v="General - Sga"/>
    <s v="28-05-1979"/>
    <x v="6"/>
    <s v="Estimator"/>
    <x v="1"/>
    <n v="13562"/>
    <x v="1"/>
    <n v="3"/>
    <n v="1188"/>
    <s v="16-07-2023"/>
    <n v="4"/>
    <n v="1"/>
    <d v="2023-01-07T00:00:00"/>
    <x v="2"/>
    <x v="1"/>
    <x v="0"/>
    <s v="Martinburgh"/>
    <s v="Justin Soto"/>
    <n v="4"/>
    <n v="899.13"/>
  </r>
  <r>
    <n v="762"/>
    <s v="Roy"/>
    <s v="Morse"/>
    <d v="2020-06-28T00:00:00"/>
    <x v="333"/>
    <n v="743"/>
    <x v="330"/>
    <s v="Production Technician II"/>
    <s v="Micheal Bryant"/>
    <s v="roy.morse@bilearner.com"/>
    <x v="6"/>
    <x v="2"/>
    <x v="1"/>
    <x v="1"/>
    <s v="Full-Time"/>
    <x v="0"/>
    <x v="2"/>
    <s v="General - Eng"/>
    <d v="1988-07-03T00:00:00"/>
    <x v="6"/>
    <s v="Engineer"/>
    <x v="0"/>
    <n v="55949"/>
    <x v="1"/>
    <n v="3"/>
    <n v="1189"/>
    <s v="19-07-2023"/>
    <n v="5"/>
    <n v="5"/>
    <d v="2022-09-20T00:00:00"/>
    <x v="3"/>
    <x v="0"/>
    <x v="3"/>
    <s v="Cabreramouth"/>
    <s v="Angela Hammond"/>
    <n v="1"/>
    <n v="202.74"/>
  </r>
  <r>
    <n v="763"/>
    <s v="Rafael"/>
    <s v="Buchanan"/>
    <d v="2020-12-22T00:00:00"/>
    <x v="260"/>
    <n v="333"/>
    <x v="331"/>
    <s v="Production Technician II"/>
    <s v="Bryan Simpson"/>
    <s v="rafael.buchanan@bilearner.com"/>
    <x v="9"/>
    <x v="2"/>
    <x v="1"/>
    <x v="0"/>
    <s v="Full-Time"/>
    <x v="1"/>
    <x v="2"/>
    <s v="Project Management - Eng"/>
    <s v="20-04-1998"/>
    <x v="6"/>
    <s v="Project Manager"/>
    <x v="0"/>
    <n v="88496"/>
    <x v="1"/>
    <n v="3"/>
    <n v="1190"/>
    <d v="2023-07-04T00:00:00"/>
    <n v="2"/>
    <n v="5"/>
    <d v="2023-05-21T00:00:00"/>
    <x v="4"/>
    <x v="0"/>
    <x v="1"/>
    <s v="Phillipsfurt"/>
    <s v="Debbie Miller"/>
    <n v="4"/>
    <n v="727.81"/>
  </r>
  <r>
    <n v="766"/>
    <s v="Jamarion"/>
    <s v="Mitchell"/>
    <d v="2020-02-06T00:00:00"/>
    <x v="334"/>
    <n v="717"/>
    <x v="332"/>
    <s v="Production Technician I"/>
    <s v="Anna Meyers"/>
    <s v="jamarion.mitchell@bilearner.com"/>
    <x v="7"/>
    <x v="2"/>
    <x v="0"/>
    <x v="0"/>
    <s v="Temporary"/>
    <x v="0"/>
    <x v="2"/>
    <s v="Aerial"/>
    <s v="18-09-1950"/>
    <x v="6"/>
    <s v="Foreman"/>
    <x v="0"/>
    <n v="68342"/>
    <x v="1"/>
    <n v="3"/>
    <n v="1193"/>
    <s v="15-08-2022"/>
    <n v="5"/>
    <n v="2"/>
    <d v="2023-05-05T00:00:00"/>
    <x v="2"/>
    <x v="0"/>
    <x v="1"/>
    <s v="North Victorstad"/>
    <s v="Amy Bush"/>
    <n v="1"/>
    <n v="231.96"/>
  </r>
  <r>
    <n v="767"/>
    <s v="Gabrielle"/>
    <s v="Hardy"/>
    <d v="2019-01-14T00:00:00"/>
    <x v="335"/>
    <n v="935"/>
    <x v="252"/>
    <s v="Production Technician I"/>
    <s v="Christopher Levy"/>
    <s v="gabrielle.hardy@bilearner.com"/>
    <x v="4"/>
    <x v="2"/>
    <x v="0"/>
    <x v="1"/>
    <s v="Temporary"/>
    <x v="1"/>
    <x v="2"/>
    <s v="Field Operations"/>
    <d v="1953-08-03T00:00:00"/>
    <x v="6"/>
    <s v="Foreman"/>
    <x v="1"/>
    <n v="5779"/>
    <x v="1"/>
    <n v="3"/>
    <n v="1194"/>
    <d v="2022-04-12T00:00:00"/>
    <n v="5"/>
    <n v="4"/>
    <d v="2023-05-07T00:00:00"/>
    <x v="3"/>
    <x v="1"/>
    <x v="3"/>
    <s v="Floresville"/>
    <s v="Kevin Welch"/>
    <n v="2"/>
    <n v="430.92"/>
  </r>
  <r>
    <n v="768"/>
    <s v="Savion"/>
    <s v="Stokes"/>
    <d v="2019-06-25T00:00:00"/>
    <x v="336"/>
    <n v="1055"/>
    <x v="333"/>
    <s v="Production Technician I"/>
    <s v="David Maddox"/>
    <s v="savion.stokes@bilearner.com"/>
    <x v="8"/>
    <x v="3"/>
    <x v="2"/>
    <x v="1"/>
    <s v="Part-Time"/>
    <x v="2"/>
    <x v="2"/>
    <s v="Wireline Construction"/>
    <s v="27-03-1967"/>
    <x v="6"/>
    <s v="Foreman"/>
    <x v="0"/>
    <n v="91065"/>
    <x v="1"/>
    <n v="3"/>
    <n v="1195"/>
    <s v="30-01-2023"/>
    <n v="5"/>
    <n v="3"/>
    <d v="2023-07-06T00:00:00"/>
    <x v="2"/>
    <x v="1"/>
    <x v="1"/>
    <s v="East Jason"/>
    <s v="Autumn Harris"/>
    <n v="3"/>
    <n v="638.70000000000005"/>
  </r>
  <r>
    <n v="774"/>
    <s v="Sarahi"/>
    <s v="Dodson"/>
    <d v="2022-04-11T00:00:00"/>
    <x v="215"/>
    <n v="168"/>
    <x v="334"/>
    <s v="Production Technician I"/>
    <s v="Robert Hill"/>
    <s v="sarahi.dodson@bilearner.com"/>
    <x v="1"/>
    <x v="2"/>
    <x v="1"/>
    <x v="2"/>
    <s v="Part-Time"/>
    <x v="3"/>
    <x v="2"/>
    <s v="General - Con"/>
    <s v="27-01-1954"/>
    <x v="6"/>
    <s v="Flagger"/>
    <x v="1"/>
    <n v="53450"/>
    <x v="1"/>
    <n v="3"/>
    <n v="1201"/>
    <s v="23-02-2023"/>
    <n v="2"/>
    <n v="4"/>
    <d v="2022-10-10T00:00:00"/>
    <x v="3"/>
    <x v="0"/>
    <x v="0"/>
    <s v="Edwardborough"/>
    <s v="Paul Henderson"/>
    <n v="2"/>
    <n v="145.38999999999999"/>
  </r>
  <r>
    <n v="775"/>
    <s v="Faith"/>
    <s v="Carey"/>
    <d v="2022-09-01T00:00:00"/>
    <x v="337"/>
    <n v="92"/>
    <x v="335"/>
    <s v="Production Technician I"/>
    <s v="Emily Rogers"/>
    <s v="faith.carey@bilearner.com"/>
    <x v="7"/>
    <x v="2"/>
    <x v="1"/>
    <x v="0"/>
    <s v="Temporary"/>
    <x v="3"/>
    <x v="2"/>
    <s v="Wireline Construction"/>
    <s v="20-06-1983"/>
    <x v="6"/>
    <s v="Model Assistant"/>
    <x v="1"/>
    <n v="9799"/>
    <x v="1"/>
    <n v="3"/>
    <n v="1202"/>
    <s v="14-08-2022"/>
    <n v="1"/>
    <n v="3"/>
    <d v="2022-12-08T00:00:00"/>
    <x v="2"/>
    <x v="1"/>
    <x v="2"/>
    <s v="Connerborough"/>
    <s v="Kelly Thompson DDS"/>
    <n v="1"/>
    <n v="344.74"/>
  </r>
  <r>
    <n v="777"/>
    <s v="Pablo"/>
    <s v="Parker"/>
    <d v="2022-11-24T00:00:00"/>
    <x v="85"/>
    <n v="254"/>
    <x v="336"/>
    <s v="Production Technician I"/>
    <s v="Melissa Tucker"/>
    <s v="pablo.parker@bilearner.com"/>
    <x v="3"/>
    <x v="0"/>
    <x v="0"/>
    <x v="0"/>
    <s v="Temporary"/>
    <x v="3"/>
    <x v="2"/>
    <s v="General - Sga"/>
    <s v="26-08-1948"/>
    <x v="6"/>
    <s v="Vp"/>
    <x v="1"/>
    <n v="76112"/>
    <x v="1"/>
    <n v="3"/>
    <n v="1204"/>
    <s v="22-06-2023"/>
    <n v="1"/>
    <n v="4"/>
    <d v="2023-07-16T00:00:00"/>
    <x v="4"/>
    <x v="0"/>
    <x v="2"/>
    <s v="Isaiahview"/>
    <s v="Courtney Mendez"/>
    <n v="1"/>
    <n v="610.96"/>
  </r>
  <r>
    <n v="779"/>
    <s v="Bethany"/>
    <s v="Terry"/>
    <d v="2018-12-28T00:00:00"/>
    <x v="149"/>
    <n v="1599"/>
    <x v="337"/>
    <s v="Production Technician I"/>
    <s v="Richard Scott"/>
    <s v="bethany.terry@bilearner.com"/>
    <x v="5"/>
    <x v="0"/>
    <x v="2"/>
    <x v="1"/>
    <s v="Part-Time"/>
    <x v="3"/>
    <x v="2"/>
    <s v="Engineers"/>
    <s v="15-02-1956"/>
    <x v="6"/>
    <s v="Drafter"/>
    <x v="0"/>
    <n v="82378"/>
    <x v="1"/>
    <n v="3"/>
    <n v="1206"/>
    <s v="17-10-2022"/>
    <n v="3"/>
    <n v="4"/>
    <d v="2023-07-20T00:00:00"/>
    <x v="2"/>
    <x v="1"/>
    <x v="0"/>
    <s v="Smithstad"/>
    <s v="Jackie Johnson"/>
    <n v="5"/>
    <n v="391.85"/>
  </r>
  <r>
    <n v="781"/>
    <s v="Jazlene"/>
    <s v="Mcdaniel"/>
    <d v="2019-08-17T00:00:00"/>
    <x v="338"/>
    <n v="69"/>
    <x v="133"/>
    <s v="Production Manager"/>
    <s v="Melissa Greene"/>
    <s v="jazlene.mcdaniel@bilearner.com"/>
    <x v="6"/>
    <x v="0"/>
    <x v="1"/>
    <x v="2"/>
    <s v="Part-Time"/>
    <x v="2"/>
    <x v="2"/>
    <s v="Wireline Construction"/>
    <s v="30-12-1979"/>
    <x v="6"/>
    <s v="Laborer"/>
    <x v="0"/>
    <n v="59862"/>
    <x v="1"/>
    <n v="3"/>
    <n v="1208"/>
    <s v="18-08-2022"/>
    <n v="5"/>
    <n v="1"/>
    <d v="2022-09-20T00:00:00"/>
    <x v="1"/>
    <x v="1"/>
    <x v="0"/>
    <s v="Josephside"/>
    <s v="Sean Jones"/>
    <n v="3"/>
    <n v="492.39"/>
  </r>
  <r>
    <n v="783"/>
    <s v="Camila"/>
    <s v="Dunn"/>
    <d v="2020-12-08T00:00:00"/>
    <x v="339"/>
    <n v="914"/>
    <x v="234"/>
    <s v="Production Manager"/>
    <s v="Ann Collins"/>
    <s v="camila.dunn@bilearner.com"/>
    <x v="2"/>
    <x v="0"/>
    <x v="0"/>
    <x v="0"/>
    <s v="Part-Time"/>
    <x v="0"/>
    <x v="2"/>
    <s v="Field Operations"/>
    <s v="24-12-1948"/>
    <x v="6"/>
    <s v="Top Hand"/>
    <x v="0"/>
    <n v="91039"/>
    <x v="1"/>
    <n v="3"/>
    <n v="1210"/>
    <s v="24-10-2022"/>
    <n v="4"/>
    <n v="5"/>
    <d v="2023-01-09T00:00:00"/>
    <x v="1"/>
    <x v="0"/>
    <x v="2"/>
    <s v="Port Cynthia"/>
    <s v="Thomas Baker"/>
    <n v="4"/>
    <n v="485.44"/>
  </r>
  <r>
    <n v="784"/>
    <s v="Aurora"/>
    <s v="Frederick"/>
    <d v="2018-11-05T00:00:00"/>
    <x v="340"/>
    <n v="1599"/>
    <x v="337"/>
    <s v="Production Technician II"/>
    <s v="John Miles"/>
    <s v="aurora.frederick@bilearner.com"/>
    <x v="1"/>
    <x v="2"/>
    <x v="2"/>
    <x v="0"/>
    <s v="Part-Time"/>
    <x v="3"/>
    <x v="2"/>
    <s v="Field Operations"/>
    <d v="1981-11-12T00:00:00"/>
    <x v="6"/>
    <s v="Splicer"/>
    <x v="1"/>
    <n v="37834"/>
    <x v="1"/>
    <n v="3"/>
    <n v="1211"/>
    <s v="16-03-2023"/>
    <n v="3"/>
    <n v="3"/>
    <d v="2023-07-30T00:00:00"/>
    <x v="1"/>
    <x v="0"/>
    <x v="0"/>
    <s v="South Robinhaven"/>
    <s v="Kendra Rodriguez"/>
    <n v="3"/>
    <n v="557.34"/>
  </r>
  <r>
    <n v="785"/>
    <s v="Caylee"/>
    <s v="Nunez"/>
    <d v="2020-08-26T00:00:00"/>
    <x v="341"/>
    <n v="952"/>
    <x v="338"/>
    <s v="Production Technician II"/>
    <s v="Kevin Mendez"/>
    <s v="caylee.nunez@bilearner.com"/>
    <x v="4"/>
    <x v="2"/>
    <x v="1"/>
    <x v="1"/>
    <s v="Full-Time"/>
    <x v="3"/>
    <x v="2"/>
    <s v="Engineers"/>
    <s v="27-08-1983"/>
    <x v="6"/>
    <s v="Project Manager"/>
    <x v="0"/>
    <n v="46678"/>
    <x v="1"/>
    <n v="3"/>
    <n v="1212"/>
    <s v="31-01-2023"/>
    <n v="4"/>
    <n v="5"/>
    <d v="2023-05-03T00:00:00"/>
    <x v="4"/>
    <x v="1"/>
    <x v="1"/>
    <s v="East Frank"/>
    <s v="Kimberly May"/>
    <n v="5"/>
    <n v="817.92"/>
  </r>
  <r>
    <n v="789"/>
    <s v="Marc"/>
    <s v="Crosby"/>
    <d v="2023-02-15T00:00:00"/>
    <x v="342"/>
    <n v="22"/>
    <x v="339"/>
    <s v="Production Technician I"/>
    <s v="Andrea Smith"/>
    <s v="marc.crosby@bilearner.com"/>
    <x v="5"/>
    <x v="2"/>
    <x v="2"/>
    <x v="0"/>
    <s v="Part-Time"/>
    <x v="3"/>
    <x v="2"/>
    <s v="General - Con"/>
    <s v="19-06-1986"/>
    <x v="6"/>
    <s v="Technician"/>
    <x v="0"/>
    <n v="11159"/>
    <x v="1"/>
    <n v="3"/>
    <n v="1216"/>
    <d v="2022-09-09T00:00:00"/>
    <n v="4"/>
    <n v="1"/>
    <d v="2023-07-16T00:00:00"/>
    <x v="1"/>
    <x v="0"/>
    <x v="2"/>
    <s v="Roweport"/>
    <s v="Carolyn Hamilton"/>
    <n v="1"/>
    <n v="136.47999999999999"/>
  </r>
  <r>
    <n v="790"/>
    <s v="Marques"/>
    <s v="Zimmerman"/>
    <d v="2019-12-03T00:00:00"/>
    <x v="224"/>
    <n v="637"/>
    <x v="340"/>
    <s v="Production Technician I"/>
    <s v="Joshua Johns"/>
    <s v="marques.zimmerman@bilearner.com"/>
    <x v="7"/>
    <x v="2"/>
    <x v="0"/>
    <x v="0"/>
    <s v="Part-Time"/>
    <x v="3"/>
    <x v="2"/>
    <s v="Wireline Construction"/>
    <s v="17-07-1960"/>
    <x v="6"/>
    <s v="Vp"/>
    <x v="1"/>
    <n v="52300"/>
    <x v="1"/>
    <n v="3"/>
    <n v="1217"/>
    <s v="23-08-2022"/>
    <n v="5"/>
    <n v="5"/>
    <d v="2023-04-17T00:00:00"/>
    <x v="0"/>
    <x v="0"/>
    <x v="3"/>
    <s v="Jeremytown"/>
    <s v="Eric Clark"/>
    <n v="1"/>
    <n v="857.42"/>
  </r>
  <r>
    <n v="792"/>
    <s v="Alana"/>
    <s v="Choi"/>
    <d v="2020-01-16T00:00:00"/>
    <x v="343"/>
    <n v="390"/>
    <x v="341"/>
    <s v="Production Technician I"/>
    <s v="Kelly Tate"/>
    <s v="alana.choi@bilearner.com"/>
    <x v="2"/>
    <x v="2"/>
    <x v="2"/>
    <x v="0"/>
    <s v="Part-Time"/>
    <x v="3"/>
    <x v="2"/>
    <s v="Engineers"/>
    <d v="1974-09-02T00:00:00"/>
    <x v="6"/>
    <s v="Engineer"/>
    <x v="0"/>
    <n v="83986"/>
    <x v="1"/>
    <n v="3"/>
    <n v="1219"/>
    <s v="17-07-2023"/>
    <n v="2"/>
    <n v="2"/>
    <d v="2022-09-15T00:00:00"/>
    <x v="3"/>
    <x v="0"/>
    <x v="1"/>
    <s v="West Kevintown"/>
    <s v="Steven Gutierrez"/>
    <n v="5"/>
    <n v="761.31"/>
  </r>
  <r>
    <n v="793"/>
    <s v="Levi"/>
    <s v="Lawson"/>
    <d v="2018-11-20T00:00:00"/>
    <x v="344"/>
    <n v="446"/>
    <x v="342"/>
    <s v="Production Technician I"/>
    <s v="Terry Flores"/>
    <s v="levi.lawson@bilearner.com"/>
    <x v="1"/>
    <x v="2"/>
    <x v="0"/>
    <x v="1"/>
    <s v="Temporary"/>
    <x v="3"/>
    <x v="2"/>
    <s v="Executive"/>
    <s v="31-12-1949"/>
    <x v="6"/>
    <s v="Vp"/>
    <x v="0"/>
    <n v="89298"/>
    <x v="1"/>
    <n v="3"/>
    <n v="1220"/>
    <d v="2023-08-05T00:00:00"/>
    <n v="5"/>
    <n v="2"/>
    <d v="2023-06-29T00:00:00"/>
    <x v="1"/>
    <x v="0"/>
    <x v="0"/>
    <s v="West Brittney"/>
    <s v="Johnathan Doyle"/>
    <n v="1"/>
    <n v="920.41"/>
  </r>
  <r>
    <n v="794"/>
    <s v="Kane"/>
    <s v="Black"/>
    <d v="2022-11-11T00:00:00"/>
    <x v="0"/>
    <n v="234"/>
    <x v="51"/>
    <s v="Production Technician I"/>
    <s v="Leslie Davis"/>
    <s v="kane.black@bilearner.com"/>
    <x v="4"/>
    <x v="2"/>
    <x v="2"/>
    <x v="2"/>
    <s v="Part-Time"/>
    <x v="0"/>
    <x v="2"/>
    <s v="Yard (Material Handling)"/>
    <d v="1967-09-04T00:00:00"/>
    <x v="6"/>
    <s v="Coordinator"/>
    <x v="0"/>
    <n v="91837"/>
    <x v="1"/>
    <n v="3"/>
    <n v="1221"/>
    <s v="17-08-2022"/>
    <n v="5"/>
    <n v="5"/>
    <d v="2022-08-25T00:00:00"/>
    <x v="0"/>
    <x v="1"/>
    <x v="0"/>
    <s v="Bonnieborough"/>
    <s v="Linda Wood"/>
    <n v="4"/>
    <n v="167.69"/>
  </r>
  <r>
    <n v="795"/>
    <s v="Paola"/>
    <s v="Weeks"/>
    <d v="2020-12-18T00:00:00"/>
    <x v="345"/>
    <n v="217"/>
    <x v="343"/>
    <s v="Production Technician I"/>
    <s v="Sarah Williams"/>
    <s v="paola.weeks@bilearner.com"/>
    <x v="3"/>
    <x v="2"/>
    <x v="1"/>
    <x v="2"/>
    <s v="Part-Time"/>
    <x v="0"/>
    <x v="2"/>
    <s v="People Services"/>
    <s v="26-12-1949"/>
    <x v="6"/>
    <s v="Recruiting"/>
    <x v="0"/>
    <n v="31362"/>
    <x v="1"/>
    <n v="3"/>
    <n v="1222"/>
    <s v="31-03-2023"/>
    <n v="5"/>
    <n v="2"/>
    <d v="2023-03-10T00:00:00"/>
    <x v="1"/>
    <x v="0"/>
    <x v="0"/>
    <s v="New Jennifer"/>
    <s v="Melanie Johnson"/>
    <n v="2"/>
    <n v="931.45"/>
  </r>
  <r>
    <n v="797"/>
    <s v="Darrell"/>
    <s v="Zamora"/>
    <d v="2021-11-26T00:00:00"/>
    <x v="346"/>
    <n v="179"/>
    <x v="344"/>
    <s v="Production Technician I"/>
    <s v="Jeremiah Smith"/>
    <s v="darrell.zamora@bilearner.com"/>
    <x v="9"/>
    <x v="2"/>
    <x v="2"/>
    <x v="0"/>
    <s v="Part-Time"/>
    <x v="2"/>
    <x v="2"/>
    <s v="Wireline Construction"/>
    <s v="27-09-1964"/>
    <x v="6"/>
    <s v="Administrative"/>
    <x v="1"/>
    <n v="71373"/>
    <x v="1"/>
    <n v="3"/>
    <n v="1224"/>
    <s v="20-05-2023"/>
    <n v="4"/>
    <n v="2"/>
    <d v="2023-03-18T00:00:00"/>
    <x v="4"/>
    <x v="1"/>
    <x v="2"/>
    <s v="Port Eric"/>
    <s v="Jeffrey Harvey"/>
    <n v="5"/>
    <n v="598.72"/>
  </r>
  <r>
    <n v="800"/>
    <s v="Hailey"/>
    <s v="Mckay"/>
    <d v="2019-08-22T00:00:00"/>
    <x v="347"/>
    <n v="1019"/>
    <x v="345"/>
    <s v="Production Technician I"/>
    <s v="Hannah Davis"/>
    <s v="hailey.mckay@bilearner.com"/>
    <x v="8"/>
    <x v="0"/>
    <x v="2"/>
    <x v="1"/>
    <s v="Part-Time"/>
    <x v="3"/>
    <x v="2"/>
    <s v="Billable Consultants"/>
    <s v="21-03-1987"/>
    <x v="6"/>
    <s v="Engineer"/>
    <x v="0"/>
    <n v="89365"/>
    <x v="1"/>
    <n v="3"/>
    <n v="1227"/>
    <d v="2022-12-12T00:00:00"/>
    <n v="1"/>
    <n v="2"/>
    <d v="2023-05-15T00:00:00"/>
    <x v="3"/>
    <x v="0"/>
    <x v="1"/>
    <s v="Amandahaven"/>
    <s v="Gregory Pratt"/>
    <n v="3"/>
    <n v="669.19"/>
  </r>
  <r>
    <n v="807"/>
    <s v="Ronin"/>
    <s v="Mclaughlin"/>
    <d v="2019-10-18T00:00:00"/>
    <x v="348"/>
    <n v="716"/>
    <x v="346"/>
    <s v="Production Technician II"/>
    <s v="Claudia Atkinson"/>
    <s v="ronin.mclaughlin@bilearner.com"/>
    <x v="6"/>
    <x v="2"/>
    <x v="0"/>
    <x v="2"/>
    <s v="Temporary"/>
    <x v="0"/>
    <x v="2"/>
    <s v="Sales &amp; Marketing"/>
    <s v="19-06-1947"/>
    <x v="6"/>
    <s v="Director"/>
    <x v="0"/>
    <n v="25148"/>
    <x v="1"/>
    <n v="3"/>
    <n v="1234"/>
    <d v="2022-11-12T00:00:00"/>
    <n v="4"/>
    <n v="1"/>
    <d v="2023-02-19T00:00:00"/>
    <x v="1"/>
    <x v="1"/>
    <x v="0"/>
    <s v="Meganside"/>
    <s v="Michael Butler"/>
    <n v="1"/>
    <n v="504.82"/>
  </r>
  <r>
    <n v="809"/>
    <s v="Ramon"/>
    <s v="Goodwin"/>
    <d v="2018-11-25T00:00:00"/>
    <x v="349"/>
    <n v="242"/>
    <x v="347"/>
    <s v="Production Technician II"/>
    <s v="Tina Morgan"/>
    <s v="ramon.goodwin@bilearner.com"/>
    <x v="2"/>
    <x v="2"/>
    <x v="2"/>
    <x v="0"/>
    <s v="Full-Time"/>
    <x v="2"/>
    <x v="2"/>
    <s v="Field Operations"/>
    <d v="1946-11-12T00:00:00"/>
    <x v="6"/>
    <s v="Laborer"/>
    <x v="0"/>
    <n v="95167"/>
    <x v="1"/>
    <n v="3"/>
    <n v="1236"/>
    <s v="25-07-2023"/>
    <n v="1"/>
    <n v="4"/>
    <d v="2023-04-17T00:00:00"/>
    <x v="0"/>
    <x v="0"/>
    <x v="0"/>
    <s v="Williamsbury"/>
    <s v="Gerald Wilson"/>
    <n v="2"/>
    <n v="244.25"/>
  </r>
  <r>
    <n v="810"/>
    <s v="Cory"/>
    <s v="Saunders"/>
    <d v="2021-03-23T00:00:00"/>
    <x v="275"/>
    <n v="521"/>
    <x v="348"/>
    <s v="Production Technician II"/>
    <s v="Nancy Gutierrez"/>
    <s v="cory.saunders@bilearner.com"/>
    <x v="1"/>
    <x v="2"/>
    <x v="2"/>
    <x v="2"/>
    <s v="Part-Time"/>
    <x v="1"/>
    <x v="2"/>
    <s v="Yard (Material Handling)"/>
    <s v="17-12-1975"/>
    <x v="6"/>
    <s v="Engineer"/>
    <x v="0"/>
    <n v="1223"/>
    <x v="1"/>
    <n v="3"/>
    <n v="1237"/>
    <d v="2023-11-07T00:00:00"/>
    <n v="4"/>
    <n v="3"/>
    <d v="2022-11-11T00:00:00"/>
    <x v="1"/>
    <x v="0"/>
    <x v="0"/>
    <s v="Cervantesshire"/>
    <s v="Catherine Henderson"/>
    <n v="2"/>
    <n v="762.82"/>
  </r>
  <r>
    <n v="811"/>
    <s v="Alessandra"/>
    <s v="Huynh"/>
    <d v="2020-10-27T00:00:00"/>
    <x v="350"/>
    <n v="377"/>
    <x v="349"/>
    <s v="Production Technician I"/>
    <s v="Brandon Bates"/>
    <s v="alessandra.huynh@bilearner.com"/>
    <x v="7"/>
    <x v="2"/>
    <x v="2"/>
    <x v="0"/>
    <s v="Part-Time"/>
    <x v="3"/>
    <x v="2"/>
    <s v="Engineers"/>
    <d v="1968-12-09T00:00:00"/>
    <x v="6"/>
    <s v="Engineer"/>
    <x v="0"/>
    <n v="31462"/>
    <x v="1"/>
    <n v="3"/>
    <n v="1238"/>
    <s v="29-12-2022"/>
    <n v="1"/>
    <n v="3"/>
    <d v="2022-11-14T00:00:00"/>
    <x v="1"/>
    <x v="1"/>
    <x v="2"/>
    <s v="West Marialand"/>
    <s v="Vanessa Valdez"/>
    <n v="2"/>
    <n v="640.14"/>
  </r>
  <r>
    <n v="812"/>
    <s v="Maeve"/>
    <s v="Holmes"/>
    <d v="2022-06-11T00:00:00"/>
    <x v="2"/>
    <n v="383"/>
    <x v="350"/>
    <s v="Production Technician I"/>
    <s v="Angela Brooks"/>
    <s v="maeve.holmes@bilearner.com"/>
    <x v="8"/>
    <x v="2"/>
    <x v="2"/>
    <x v="1"/>
    <s v="Temporary"/>
    <x v="3"/>
    <x v="2"/>
    <s v="Splicing"/>
    <d v="2001-09-07T00:00:00"/>
    <x v="6"/>
    <s v="Technician"/>
    <x v="0"/>
    <n v="6735"/>
    <x v="1"/>
    <n v="3"/>
    <n v="1239"/>
    <d v="2022-07-10T00:00:00"/>
    <n v="4"/>
    <n v="5"/>
    <d v="2023-04-28T00:00:00"/>
    <x v="4"/>
    <x v="1"/>
    <x v="2"/>
    <s v="East Alyssa"/>
    <s v="Melanie Middleton"/>
    <n v="3"/>
    <n v="726.03"/>
  </r>
  <r>
    <n v="814"/>
    <s v="Reuben"/>
    <s v="Potter"/>
    <d v="2019-11-07T00:00:00"/>
    <x v="351"/>
    <n v="1126"/>
    <x v="351"/>
    <s v="Production Technician I"/>
    <s v="Craig Arias"/>
    <s v="reuben.potter@bilearner.com"/>
    <x v="0"/>
    <x v="2"/>
    <x v="1"/>
    <x v="0"/>
    <s v="Full-Time"/>
    <x v="2"/>
    <x v="2"/>
    <s v="Field Operations"/>
    <s v="13-03-1992"/>
    <x v="6"/>
    <s v="Laborer"/>
    <x v="0"/>
    <n v="46736"/>
    <x v="1"/>
    <n v="3"/>
    <n v="1241"/>
    <s v="16-01-2023"/>
    <n v="4"/>
    <n v="4"/>
    <d v="2023-02-01T00:00:00"/>
    <x v="4"/>
    <x v="0"/>
    <x v="1"/>
    <s v="Lewismouth"/>
    <s v="Susan Johnson"/>
    <n v="5"/>
    <n v="878.94"/>
  </r>
  <r>
    <n v="819"/>
    <s v="Kira"/>
    <s v="Soto"/>
    <d v="2018-09-28T00:00:00"/>
    <x v="352"/>
    <n v="940"/>
    <x v="352"/>
    <s v="Production Technician I"/>
    <s v="Casey Dennis"/>
    <s v="kira.soto@bilearner.com"/>
    <x v="7"/>
    <x v="2"/>
    <x v="2"/>
    <x v="0"/>
    <s v="Temporary"/>
    <x v="1"/>
    <x v="2"/>
    <s v="Field Operations"/>
    <s v="14-11-1943"/>
    <x v="6"/>
    <s v="Ceo"/>
    <x v="1"/>
    <n v="5254"/>
    <x v="1"/>
    <n v="3"/>
    <n v="1246"/>
    <d v="2023-12-01T00:00:00"/>
    <n v="4"/>
    <n v="3"/>
    <d v="2022-12-25T00:00:00"/>
    <x v="3"/>
    <x v="1"/>
    <x v="3"/>
    <s v="Joneston"/>
    <s v="Kathleen Dixon"/>
    <n v="1"/>
    <n v="206.93"/>
  </r>
  <r>
    <n v="821"/>
    <s v="Sarahi"/>
    <s v="Burke"/>
    <d v="2021-03-29T00:00:00"/>
    <x v="353"/>
    <n v="247"/>
    <x v="353"/>
    <s v="Production Technician I"/>
    <s v="Theresa Miller"/>
    <s v="sarahi.burke@bilearner.com"/>
    <x v="3"/>
    <x v="0"/>
    <x v="2"/>
    <x v="0"/>
    <s v="Full-Time"/>
    <x v="1"/>
    <x v="2"/>
    <s v="Underground"/>
    <d v="1988-09-09T00:00:00"/>
    <x v="6"/>
    <s v="Operator"/>
    <x v="0"/>
    <n v="90967"/>
    <x v="1"/>
    <n v="3"/>
    <n v="1248"/>
    <d v="2022-05-12T00:00:00"/>
    <n v="5"/>
    <n v="3"/>
    <d v="2022-08-24T00:00:00"/>
    <x v="3"/>
    <x v="1"/>
    <x v="0"/>
    <s v="Ellisonchester"/>
    <s v="Nicholas Ryan"/>
    <n v="4"/>
    <n v="165.05"/>
  </r>
  <r>
    <n v="822"/>
    <s v="Aimee"/>
    <s v="Terry"/>
    <d v="2019-07-07T00:00:00"/>
    <x v="354"/>
    <n v="222"/>
    <x v="354"/>
    <s v="Production Technician I"/>
    <s v="Christopher Stewart"/>
    <s v="aimee.terry@bilearner.com"/>
    <x v="8"/>
    <x v="0"/>
    <x v="0"/>
    <x v="2"/>
    <s v="Part-Time"/>
    <x v="2"/>
    <x v="2"/>
    <s v="Field Operations"/>
    <s v="30-11-1996"/>
    <x v="6"/>
    <s v="Driver"/>
    <x v="0"/>
    <n v="46879"/>
    <x v="1"/>
    <n v="3"/>
    <n v="1249"/>
    <s v="22-12-2022"/>
    <n v="2"/>
    <n v="4"/>
    <d v="2022-08-15T00:00:00"/>
    <x v="3"/>
    <x v="1"/>
    <x v="3"/>
    <s v="Cruzmouth"/>
    <s v="Cheyenne Rice"/>
    <n v="4"/>
    <n v="371.27"/>
  </r>
  <r>
    <n v="825"/>
    <s v="Fabian"/>
    <s v="Young"/>
    <d v="2022-03-11T00:00:00"/>
    <x v="200"/>
    <n v="45"/>
    <x v="355"/>
    <s v="Production Manager"/>
    <s v="Timothy Hester"/>
    <s v="fabian.young@bilearner.com"/>
    <x v="4"/>
    <x v="0"/>
    <x v="2"/>
    <x v="2"/>
    <s v="Temporary"/>
    <x v="3"/>
    <x v="2"/>
    <s v="Project Management - Con"/>
    <s v="21-02-1982"/>
    <x v="6"/>
    <s v="Technician"/>
    <x v="0"/>
    <n v="36258"/>
    <x v="1"/>
    <n v="3"/>
    <n v="1252"/>
    <d v="2023-10-06T00:00:00"/>
    <n v="2"/>
    <n v="3"/>
    <d v="2022-11-20T00:00:00"/>
    <x v="1"/>
    <x v="1"/>
    <x v="3"/>
    <s v="South Brent"/>
    <s v="Alicia Moore"/>
    <n v="1"/>
    <n v="314.51"/>
  </r>
  <r>
    <n v="826"/>
    <s v="Juliette"/>
    <s v="Morton"/>
    <d v="2020-07-13T00:00:00"/>
    <x v="355"/>
    <n v="450"/>
    <x v="44"/>
    <s v="Production Manager"/>
    <s v="Thomas Baker"/>
    <s v="juliette.morton@bilearner.com"/>
    <x v="3"/>
    <x v="0"/>
    <x v="2"/>
    <x v="2"/>
    <s v="Part-Time"/>
    <x v="2"/>
    <x v="2"/>
    <s v="Project Management - Con"/>
    <s v="15-05-1971"/>
    <x v="6"/>
    <s v="Engineer"/>
    <x v="0"/>
    <n v="17844"/>
    <x v="1"/>
    <n v="3"/>
    <n v="1253"/>
    <d v="2023-10-01T00:00:00"/>
    <n v="2"/>
    <n v="4"/>
    <d v="2023-06-03T00:00:00"/>
    <x v="0"/>
    <x v="1"/>
    <x v="3"/>
    <s v="South Cynthia"/>
    <s v="Jodi Gibson DDS"/>
    <n v="2"/>
    <n v="793.86"/>
  </r>
  <r>
    <n v="828"/>
    <s v="Tyler"/>
    <s v="Gay"/>
    <d v="2019-09-30T00:00:00"/>
    <x v="356"/>
    <n v="519"/>
    <x v="156"/>
    <s v="Production Technician II"/>
    <s v="Alicia Lindsey"/>
    <s v="tyler.gay@bilearner.com"/>
    <x v="6"/>
    <x v="2"/>
    <x v="0"/>
    <x v="2"/>
    <s v="Temporary"/>
    <x v="1"/>
    <x v="2"/>
    <s v="General - Con"/>
    <s v="24-11-1984"/>
    <x v="6"/>
    <s v="Laborer"/>
    <x v="0"/>
    <n v="8671"/>
    <x v="1"/>
    <n v="3"/>
    <n v="1255"/>
    <d v="2022-03-11T00:00:00"/>
    <n v="3"/>
    <n v="1"/>
    <d v="2022-10-23T00:00:00"/>
    <x v="0"/>
    <x v="0"/>
    <x v="0"/>
    <s v="West Laurafort"/>
    <s v="Jasmin Flynn"/>
    <n v="2"/>
    <n v="693.25"/>
  </r>
  <r>
    <n v="832"/>
    <s v="Vaughn"/>
    <s v="Leonard"/>
    <d v="2022-05-01T00:00:00"/>
    <x v="357"/>
    <n v="358"/>
    <x v="356"/>
    <s v="Production Technician I"/>
    <s v="Justin Phelps"/>
    <s v="vaughn.leonard@bilearner.com"/>
    <x v="7"/>
    <x v="2"/>
    <x v="0"/>
    <x v="2"/>
    <s v="Temporary"/>
    <x v="2"/>
    <x v="2"/>
    <s v="General - Con"/>
    <s v="14-07-1956"/>
    <x v="6"/>
    <s v="Laborer"/>
    <x v="1"/>
    <n v="43998"/>
    <x v="1"/>
    <n v="3"/>
    <n v="1259"/>
    <s v="17-10-2022"/>
    <n v="1"/>
    <n v="3"/>
    <d v="2023-01-04T00:00:00"/>
    <x v="1"/>
    <x v="1"/>
    <x v="3"/>
    <s v="Port Troyton"/>
    <s v="Wayne Morgan"/>
    <n v="1"/>
    <n v="897.62"/>
  </r>
  <r>
    <n v="835"/>
    <s v="Kyle"/>
    <s v="Sanders"/>
    <d v="2021-07-01T00:00:00"/>
    <x v="148"/>
    <n v="635"/>
    <x v="357"/>
    <s v="Production Technician I"/>
    <s v="James Benson"/>
    <s v="kyle.sanders@bilearner.com"/>
    <x v="0"/>
    <x v="2"/>
    <x v="2"/>
    <x v="2"/>
    <s v="Full-Time"/>
    <x v="2"/>
    <x v="2"/>
    <s v="Engineers"/>
    <s v="16-03-1977"/>
    <x v="6"/>
    <s v="Engineer"/>
    <x v="0"/>
    <n v="23777"/>
    <x v="1"/>
    <n v="3"/>
    <n v="1262"/>
    <s v="16-12-2022"/>
    <n v="3"/>
    <n v="4"/>
    <d v="2023-01-17T00:00:00"/>
    <x v="3"/>
    <x v="1"/>
    <x v="0"/>
    <s v="Lake Nancy"/>
    <s v="Donald Gregory"/>
    <n v="2"/>
    <n v="711.8"/>
  </r>
  <r>
    <n v="838"/>
    <s v="Kolton"/>
    <s v="Dawson"/>
    <d v="2022-01-17T00:00:00"/>
    <x v="358"/>
    <n v="189"/>
    <x v="112"/>
    <s v="Production Technician I"/>
    <s v="Angela Jackson"/>
    <s v="kolton.dawson@bilearner.com"/>
    <x v="2"/>
    <x v="2"/>
    <x v="2"/>
    <x v="1"/>
    <s v="Full-Time"/>
    <x v="2"/>
    <x v="2"/>
    <s v="Field Operations"/>
    <s v="28-05-1976"/>
    <x v="6"/>
    <s v="Laborer"/>
    <x v="1"/>
    <n v="39841"/>
    <x v="1"/>
    <n v="3"/>
    <n v="1265"/>
    <s v="28-06-2023"/>
    <n v="4"/>
    <n v="2"/>
    <d v="2023-06-15T00:00:00"/>
    <x v="1"/>
    <x v="1"/>
    <x v="2"/>
    <s v="Rebeccamouth"/>
    <s v="Stephen Mcdonald"/>
    <n v="4"/>
    <n v="494.96"/>
  </r>
  <r>
    <n v="839"/>
    <s v="Ciara"/>
    <s v="Cole"/>
    <d v="2021-11-14T00:00:00"/>
    <x v="359"/>
    <n v="229"/>
    <x v="358"/>
    <s v="Production Technician I"/>
    <s v="Lisa Campbell"/>
    <s v="ciara.cole@bilearner.com"/>
    <x v="1"/>
    <x v="2"/>
    <x v="0"/>
    <x v="2"/>
    <s v="Full-Time"/>
    <x v="0"/>
    <x v="2"/>
    <s v="Project Management - Con"/>
    <d v="1971-04-04T00:00:00"/>
    <x v="6"/>
    <s v="Manager"/>
    <x v="1"/>
    <n v="46871"/>
    <x v="1"/>
    <n v="3"/>
    <n v="1266"/>
    <s v="29-03-2023"/>
    <n v="1"/>
    <n v="3"/>
    <d v="2023-03-30T00:00:00"/>
    <x v="4"/>
    <x v="1"/>
    <x v="2"/>
    <s v="East Christopher"/>
    <s v="Melissa Brown"/>
    <n v="5"/>
    <n v="465.72"/>
  </r>
  <r>
    <n v="840"/>
    <s v="Virginia"/>
    <s v="Wallace"/>
    <d v="2020-11-14T00:00:00"/>
    <x v="360"/>
    <n v="38"/>
    <x v="28"/>
    <s v="Production Technician I"/>
    <s v="Sophia Bowman"/>
    <s v="virginia.wallace@bilearner.com"/>
    <x v="7"/>
    <x v="0"/>
    <x v="2"/>
    <x v="1"/>
    <s v="Full-Time"/>
    <x v="3"/>
    <x v="2"/>
    <s v="General - Con"/>
    <d v="1971-11-09T00:00:00"/>
    <x v="6"/>
    <s v="Lineman"/>
    <x v="0"/>
    <n v="91614"/>
    <x v="1"/>
    <n v="3"/>
    <n v="1267"/>
    <s v="25-04-2023"/>
    <n v="4"/>
    <n v="1"/>
    <d v="2023-02-27T00:00:00"/>
    <x v="2"/>
    <x v="1"/>
    <x v="1"/>
    <s v="Lewisview"/>
    <s v="Paul Martin"/>
    <n v="1"/>
    <n v="507.43"/>
  </r>
  <r>
    <n v="843"/>
    <s v="Yahir"/>
    <s v="Hill"/>
    <d v="2019-05-01T00:00:00"/>
    <x v="361"/>
    <n v="244"/>
    <x v="359"/>
    <s v="Production Technician I"/>
    <s v="Adam Miller"/>
    <s v="yahir.hill@bilearner.com"/>
    <x v="8"/>
    <x v="0"/>
    <x v="2"/>
    <x v="1"/>
    <s v="Full-Time"/>
    <x v="3"/>
    <x v="2"/>
    <s v="Field Operations"/>
    <s v="17-10-1967"/>
    <x v="6"/>
    <s v="Laborer"/>
    <x v="0"/>
    <n v="79937"/>
    <x v="1"/>
    <n v="3"/>
    <n v="1270"/>
    <s v="16-03-2023"/>
    <n v="5"/>
    <n v="5"/>
    <d v="2022-08-21T00:00:00"/>
    <x v="1"/>
    <x v="0"/>
    <x v="3"/>
    <s v="South Michael"/>
    <s v="Carrie Anderson"/>
    <n v="2"/>
    <n v="360.02"/>
  </r>
  <r>
    <n v="845"/>
    <s v="Dawson"/>
    <s v="Pratt"/>
    <d v="2021-02-08T00:00:00"/>
    <x v="233"/>
    <n v="522"/>
    <x v="360"/>
    <s v="Production Technician I"/>
    <s v="Natalie Shaffer"/>
    <s v="dawson.pratt@bilearner.com"/>
    <x v="0"/>
    <x v="0"/>
    <x v="0"/>
    <x v="1"/>
    <s v="Temporary"/>
    <x v="0"/>
    <x v="2"/>
    <s v="General - Eng"/>
    <s v="27-05-1971"/>
    <x v="6"/>
    <s v="Coordinator"/>
    <x v="0"/>
    <n v="37465"/>
    <x v="1"/>
    <n v="3"/>
    <n v="1272"/>
    <s v="31-10-2022"/>
    <n v="4"/>
    <n v="2"/>
    <d v="2023-02-24T00:00:00"/>
    <x v="2"/>
    <x v="1"/>
    <x v="1"/>
    <s v="Jonesside"/>
    <s v="Michelle Holmes"/>
    <n v="3"/>
    <n v="233.12"/>
  </r>
  <r>
    <n v="846"/>
    <s v="Michaela"/>
    <s v="Smith"/>
    <d v="2020-10-29T00:00:00"/>
    <x v="362"/>
    <n v="89"/>
    <x v="361"/>
    <s v="Production Manager"/>
    <s v="Rachel Wilkins"/>
    <s v="michaela.smith@bilearner.com"/>
    <x v="6"/>
    <x v="0"/>
    <x v="1"/>
    <x v="2"/>
    <s v="Part-Time"/>
    <x v="2"/>
    <x v="2"/>
    <s v="General - Sga"/>
    <s v="14-03-1957"/>
    <x v="6"/>
    <s v="Manager"/>
    <x v="0"/>
    <n v="50409"/>
    <x v="1"/>
    <n v="3"/>
    <n v="1273"/>
    <s v="26-02-2023"/>
    <n v="1"/>
    <n v="4"/>
    <d v="2023-05-24T00:00:00"/>
    <x v="2"/>
    <x v="0"/>
    <x v="2"/>
    <s v="New Seanberg"/>
    <s v="Sharon Park"/>
    <n v="1"/>
    <n v="881.48"/>
  </r>
  <r>
    <n v="852"/>
    <s v="Malachi"/>
    <s v="Singleton"/>
    <d v="2021-07-09T00:00:00"/>
    <x v="57"/>
    <n v="567"/>
    <x v="362"/>
    <s v="Production Technician II"/>
    <s v="Regina Rogers"/>
    <s v="malachi.singleton@bilearner.com"/>
    <x v="9"/>
    <x v="2"/>
    <x v="2"/>
    <x v="0"/>
    <s v="Full-Time"/>
    <x v="1"/>
    <x v="2"/>
    <s v="Field Operations"/>
    <s v="16-07-1994"/>
    <x v="6"/>
    <s v="Technician"/>
    <x v="0"/>
    <n v="29507"/>
    <x v="1"/>
    <n v="3"/>
    <n v="1279"/>
    <d v="2022-11-10T00:00:00"/>
    <n v="3"/>
    <n v="3"/>
    <d v="2022-11-23T00:00:00"/>
    <x v="2"/>
    <x v="1"/>
    <x v="2"/>
    <s v="New Rachelfort"/>
    <s v="Jose Mcdaniel"/>
    <n v="4"/>
    <n v="704.93"/>
  </r>
  <r>
    <n v="854"/>
    <s v="Jordyn"/>
    <s v="Sheppard"/>
    <d v="2020-08-07T00:00:00"/>
    <x v="363"/>
    <n v="347"/>
    <x v="363"/>
    <s v="Production Technician I"/>
    <s v="Jeffrey Bowen"/>
    <s v="jordyn.sheppard@bilearner.com"/>
    <x v="8"/>
    <x v="2"/>
    <x v="2"/>
    <x v="2"/>
    <s v="Part-Time"/>
    <x v="2"/>
    <x v="2"/>
    <s v="Finance &amp; Accounting"/>
    <s v="19-12-1968"/>
    <x v="6"/>
    <s v="Administrative"/>
    <x v="0"/>
    <n v="30117"/>
    <x v="1"/>
    <n v="3"/>
    <n v="1281"/>
    <s v="31-05-2023"/>
    <n v="4"/>
    <n v="2"/>
    <d v="2023-01-31T00:00:00"/>
    <x v="4"/>
    <x v="0"/>
    <x v="3"/>
    <s v="Andrewsfurt"/>
    <s v="Sarah Walker"/>
    <n v="3"/>
    <n v="775.97"/>
  </r>
  <r>
    <n v="855"/>
    <s v="Rohan"/>
    <s v="Matthews"/>
    <d v="2021-04-10T00:00:00"/>
    <x v="364"/>
    <n v="588"/>
    <x v="364"/>
    <s v="Production Technician I"/>
    <s v="Eileen Rodriguez"/>
    <s v="rohan.matthews@bilearner.com"/>
    <x v="2"/>
    <x v="2"/>
    <x v="2"/>
    <x v="2"/>
    <s v="Temporary"/>
    <x v="0"/>
    <x v="2"/>
    <s v="Catv"/>
    <s v="28-12-1980"/>
    <x v="6"/>
    <s v="Administrative"/>
    <x v="0"/>
    <n v="30179"/>
    <x v="1"/>
    <n v="3"/>
    <n v="1282"/>
    <d v="2022-04-10T00:00:00"/>
    <n v="3"/>
    <n v="3"/>
    <d v="2023-02-20T00:00:00"/>
    <x v="1"/>
    <x v="0"/>
    <x v="0"/>
    <s v="Glennberg"/>
    <s v="Jasmine Conner"/>
    <n v="4"/>
    <n v="376"/>
  </r>
  <r>
    <n v="859"/>
    <s v="Hugo"/>
    <s v="Tate"/>
    <d v="2021-09-09T00:00:00"/>
    <x v="365"/>
    <n v="49"/>
    <x v="365"/>
    <s v="Production Technician I"/>
    <s v="Jennifer Randall"/>
    <s v="hugo.tate@bilearner.com"/>
    <x v="6"/>
    <x v="2"/>
    <x v="0"/>
    <x v="0"/>
    <s v="Temporary"/>
    <x v="3"/>
    <x v="2"/>
    <s v="Field Operations"/>
    <s v="25-05-1999"/>
    <x v="6"/>
    <s v="Driller"/>
    <x v="1"/>
    <n v="74629"/>
    <x v="1"/>
    <n v="3"/>
    <n v="1286"/>
    <s v="13-04-2023"/>
    <n v="1"/>
    <n v="5"/>
    <d v="2023-05-28T00:00:00"/>
    <x v="0"/>
    <x v="1"/>
    <x v="2"/>
    <s v="West John"/>
    <s v="Shannon Taylor"/>
    <n v="2"/>
    <n v="274.85000000000002"/>
  </r>
  <r>
    <n v="860"/>
    <s v="Daniel"/>
    <s v="Griffin"/>
    <d v="2020-09-19T00:00:00"/>
    <x v="366"/>
    <n v="884"/>
    <x v="236"/>
    <s v="Production Technician I"/>
    <s v="Evelyn Diaz"/>
    <s v="daniel.griffin@bilearner.com"/>
    <x v="9"/>
    <x v="2"/>
    <x v="0"/>
    <x v="2"/>
    <s v="Full-Time"/>
    <x v="2"/>
    <x v="2"/>
    <s v="General - Con"/>
    <s v="18-09-1943"/>
    <x v="6"/>
    <s v="Technician"/>
    <x v="0"/>
    <n v="56136"/>
    <x v="1"/>
    <n v="3"/>
    <n v="1287"/>
    <s v="30-07-2023"/>
    <n v="3"/>
    <n v="5"/>
    <d v="2023-03-31T00:00:00"/>
    <x v="2"/>
    <x v="0"/>
    <x v="3"/>
    <s v="Patrickfort"/>
    <s v="Charles Olson"/>
    <n v="1"/>
    <n v="342.57"/>
  </r>
  <r>
    <n v="861"/>
    <s v="Dakota"/>
    <s v="Salinas"/>
    <d v="2022-01-11T00:00:00"/>
    <x v="367"/>
    <n v="288"/>
    <x v="366"/>
    <s v="Production Technician I"/>
    <s v="Justin Johnson"/>
    <s v="dakota.salinas@bilearner.com"/>
    <x v="5"/>
    <x v="0"/>
    <x v="0"/>
    <x v="1"/>
    <s v="Part-Time"/>
    <x v="3"/>
    <x v="2"/>
    <s v="Aerial"/>
    <s v="29-05-1998"/>
    <x v="6"/>
    <s v="Lineman"/>
    <x v="0"/>
    <n v="69514"/>
    <x v="1"/>
    <n v="3"/>
    <n v="1288"/>
    <s v="15-07-2023"/>
    <n v="2"/>
    <n v="4"/>
    <d v="2023-05-13T00:00:00"/>
    <x v="2"/>
    <x v="0"/>
    <x v="2"/>
    <s v="North Danielle"/>
    <s v="Dana Neal"/>
    <n v="5"/>
    <n v="948.31"/>
  </r>
  <r>
    <n v="864"/>
    <s v="Celeste"/>
    <s v="Lin"/>
    <d v="2023-06-17T00:00:00"/>
    <x v="165"/>
    <n v="40"/>
    <x v="367"/>
    <s v="Production Technician I"/>
    <s v="Jeffery Williams"/>
    <s v="celeste.lin@bilearner.com"/>
    <x v="0"/>
    <x v="0"/>
    <x v="1"/>
    <x v="0"/>
    <s v="Temporary"/>
    <x v="3"/>
    <x v="2"/>
    <s v="Engineers"/>
    <d v="1988-12-03T00:00:00"/>
    <x v="6"/>
    <s v="Coordinator"/>
    <x v="0"/>
    <n v="94486"/>
    <x v="1"/>
    <n v="3"/>
    <n v="1291"/>
    <s v="24-05-2023"/>
    <n v="5"/>
    <n v="4"/>
    <d v="2022-09-12T00:00:00"/>
    <x v="2"/>
    <x v="1"/>
    <x v="0"/>
    <s v="Williamburgh"/>
    <s v="Leslie Clark"/>
    <n v="3"/>
    <n v="913.62"/>
  </r>
  <r>
    <n v="866"/>
    <s v="Lawrence"/>
    <s v="Cross"/>
    <d v="2021-06-01T00:00:00"/>
    <x v="368"/>
    <n v="697"/>
    <x v="368"/>
    <s v="Production Technician I"/>
    <s v="Ashley Craig"/>
    <s v="lawrence.cross@bilearner.com"/>
    <x v="1"/>
    <x v="0"/>
    <x v="1"/>
    <x v="0"/>
    <s v="Full-Time"/>
    <x v="3"/>
    <x v="2"/>
    <s v="Wireline Construction"/>
    <s v="21-10-1993"/>
    <x v="6"/>
    <s v="Lineman"/>
    <x v="0"/>
    <n v="60878"/>
    <x v="1"/>
    <n v="3"/>
    <n v="1293"/>
    <s v="15-03-2023"/>
    <n v="2"/>
    <n v="3"/>
    <d v="2023-03-12T00:00:00"/>
    <x v="4"/>
    <x v="1"/>
    <x v="0"/>
    <s v="Martinton"/>
    <s v="Cynthia Patton"/>
    <n v="2"/>
    <n v="668.77"/>
  </r>
  <r>
    <n v="867"/>
    <s v="Kara"/>
    <s v="Barnes"/>
    <d v="2023-04-07T00:00:00"/>
    <x v="62"/>
    <n v="30"/>
    <x v="32"/>
    <s v="Production Manager"/>
    <s v="Lisa Ward"/>
    <s v="kara.barnes@bilearner.com"/>
    <x v="4"/>
    <x v="0"/>
    <x v="2"/>
    <x v="0"/>
    <s v="Part-Time"/>
    <x v="3"/>
    <x v="2"/>
    <s v="Wireline Construction"/>
    <s v="28-09-1970"/>
    <x v="6"/>
    <s v="Laborer"/>
    <x v="0"/>
    <n v="58589"/>
    <x v="1"/>
    <n v="3"/>
    <n v="1294"/>
    <d v="2023-03-08T00:00:00"/>
    <n v="5"/>
    <n v="4"/>
    <d v="2022-08-15T00:00:00"/>
    <x v="2"/>
    <x v="1"/>
    <x v="0"/>
    <s v="Michellemouth"/>
    <s v="Robin Lewis"/>
    <n v="3"/>
    <n v="906.05"/>
  </r>
  <r>
    <n v="869"/>
    <s v="Adalyn"/>
    <s v="Vaughan"/>
    <d v="2019-03-13T00:00:00"/>
    <x v="136"/>
    <n v="549"/>
    <x v="227"/>
    <s v="Production Technician II"/>
    <s v="Nathan Hill"/>
    <s v="adalyn.vaughan@bilearner.com"/>
    <x v="0"/>
    <x v="2"/>
    <x v="0"/>
    <x v="0"/>
    <s v="Part-Time"/>
    <x v="0"/>
    <x v="2"/>
    <s v="Field Operations"/>
    <s v="27-01-1985"/>
    <x v="6"/>
    <s v="Administrator"/>
    <x v="0"/>
    <n v="94411"/>
    <x v="1"/>
    <n v="3"/>
    <n v="1296"/>
    <d v="2023-07-02T00:00:00"/>
    <n v="1"/>
    <n v="1"/>
    <d v="2023-03-05T00:00:00"/>
    <x v="3"/>
    <x v="0"/>
    <x v="0"/>
    <s v="Clarkfort"/>
    <s v="Michael Gray"/>
    <n v="2"/>
    <n v="694.27"/>
  </r>
  <r>
    <n v="870"/>
    <s v="Chase"/>
    <s v="Lloyd"/>
    <d v="2019-05-24T00:00:00"/>
    <x v="369"/>
    <n v="869"/>
    <x v="137"/>
    <s v="Production Technician II"/>
    <s v="Cindy Smith"/>
    <s v="chase.lloyd@bilearner.com"/>
    <x v="6"/>
    <x v="2"/>
    <x v="2"/>
    <x v="2"/>
    <s v="Temporary"/>
    <x v="1"/>
    <x v="2"/>
    <s v="Isp"/>
    <d v="1968-08-08T00:00:00"/>
    <x v="6"/>
    <s v="Technician"/>
    <x v="0"/>
    <n v="46980"/>
    <x v="1"/>
    <n v="3"/>
    <n v="1297"/>
    <d v="2022-10-08T00:00:00"/>
    <n v="2"/>
    <n v="4"/>
    <d v="2023-06-14T00:00:00"/>
    <x v="4"/>
    <x v="0"/>
    <x v="0"/>
    <s v="New Joshuaton"/>
    <s v="Penny Lopez"/>
    <n v="3"/>
    <n v="352.75"/>
  </r>
  <r>
    <n v="874"/>
    <s v="Lilian"/>
    <s v="Norton"/>
    <d v="2019-03-22T00:00:00"/>
    <x v="370"/>
    <n v="1097"/>
    <x v="369"/>
    <s v="Production Technician I"/>
    <s v="Todd Nelson"/>
    <s v="lilian.norton@bilearner.com"/>
    <x v="3"/>
    <x v="2"/>
    <x v="2"/>
    <x v="0"/>
    <s v="Temporary"/>
    <x v="2"/>
    <x v="2"/>
    <s v="Field Operations"/>
    <s v="28-03-1950"/>
    <x v="6"/>
    <s v="Driller"/>
    <x v="0"/>
    <n v="62803"/>
    <x v="1"/>
    <n v="3"/>
    <n v="1301"/>
    <s v="21-01-2023"/>
    <n v="1"/>
    <n v="4"/>
    <d v="2022-09-22T00:00:00"/>
    <x v="3"/>
    <x v="1"/>
    <x v="2"/>
    <s v="Ellenburgh"/>
    <s v="Linda Bell"/>
    <n v="1"/>
    <n v="472.18"/>
  </r>
  <r>
    <n v="875"/>
    <s v="Aliana"/>
    <s v="Pennington"/>
    <d v="2021-03-08T00:00:00"/>
    <x v="279"/>
    <n v="649"/>
    <x v="370"/>
    <s v="Production Technician I"/>
    <s v="Aaron Mendoza"/>
    <s v="aliana.pennington@bilearner.com"/>
    <x v="8"/>
    <x v="2"/>
    <x v="0"/>
    <x v="2"/>
    <s v="Full-Time"/>
    <x v="3"/>
    <x v="2"/>
    <s v="Field Operations"/>
    <d v="2000-02-07T00:00:00"/>
    <x v="6"/>
    <s v="Laborer"/>
    <x v="0"/>
    <n v="77552"/>
    <x v="1"/>
    <n v="3"/>
    <n v="1302"/>
    <d v="2023-04-06T00:00:00"/>
    <n v="1"/>
    <n v="2"/>
    <d v="2022-08-20T00:00:00"/>
    <x v="4"/>
    <x v="1"/>
    <x v="0"/>
    <s v="South Jennifer"/>
    <s v="Jennifer Thornton"/>
    <n v="2"/>
    <n v="758.79"/>
  </r>
  <r>
    <n v="878"/>
    <s v="Oscar"/>
    <s v="Munoz"/>
    <d v="2021-01-06T00:00:00"/>
    <x v="371"/>
    <n v="723"/>
    <x v="371"/>
    <s v="Production Technician I"/>
    <s v="John Bradford"/>
    <s v="oscar.munoz@bilearner.com"/>
    <x v="6"/>
    <x v="2"/>
    <x v="0"/>
    <x v="0"/>
    <s v="Temporary"/>
    <x v="1"/>
    <x v="2"/>
    <s v="Field Operations"/>
    <s v="14-11-1998"/>
    <x v="6"/>
    <s v="Laborer"/>
    <x v="1"/>
    <n v="1615"/>
    <x v="1"/>
    <n v="3"/>
    <n v="1305"/>
    <s v="22-02-2023"/>
    <n v="2"/>
    <n v="5"/>
    <d v="2023-07-08T00:00:00"/>
    <x v="2"/>
    <x v="1"/>
    <x v="1"/>
    <s v="Lake Jaredstad"/>
    <s v="Stephen West"/>
    <n v="3"/>
    <n v="784.22"/>
  </r>
  <r>
    <n v="880"/>
    <s v="Dexter"/>
    <s v="Cline"/>
    <d v="2021-09-22T00:00:00"/>
    <x v="372"/>
    <n v="33"/>
    <x v="103"/>
    <s v="Production Technician I"/>
    <s v="Mr. Danny Snow"/>
    <s v="dexter.cline@bilearner.com"/>
    <x v="2"/>
    <x v="2"/>
    <x v="1"/>
    <x v="2"/>
    <s v="Full-Time"/>
    <x v="3"/>
    <x v="2"/>
    <s v="Engineers"/>
    <s v="24-02-1981"/>
    <x v="6"/>
    <s v="Director"/>
    <x v="1"/>
    <n v="94852"/>
    <x v="1"/>
    <n v="3"/>
    <n v="1307"/>
    <s v="18-11-2022"/>
    <n v="1"/>
    <n v="5"/>
    <d v="2022-11-16T00:00:00"/>
    <x v="2"/>
    <x v="1"/>
    <x v="2"/>
    <s v="Kimberlyhaven"/>
    <s v="Keith Mcconnell"/>
    <n v="3"/>
    <n v="609.9"/>
  </r>
  <r>
    <n v="881"/>
    <s v="Atticus"/>
    <s v="Frost"/>
    <d v="2022-06-28T00:00:00"/>
    <x v="373"/>
    <n v="252"/>
    <x v="189"/>
    <s v="Production Technician I"/>
    <s v="Isaac Foley"/>
    <s v="atticus.frost@bilearner.com"/>
    <x v="1"/>
    <x v="0"/>
    <x v="0"/>
    <x v="1"/>
    <s v="Full-Time"/>
    <x v="2"/>
    <x v="2"/>
    <s v="Project Management - Con"/>
    <d v="1980-03-10T00:00:00"/>
    <x v="6"/>
    <s v="Supervisor"/>
    <x v="0"/>
    <n v="60350"/>
    <x v="1"/>
    <n v="3"/>
    <n v="1308"/>
    <s v="28-08-2022"/>
    <n v="4"/>
    <n v="5"/>
    <d v="2022-10-10T00:00:00"/>
    <x v="1"/>
    <x v="0"/>
    <x v="1"/>
    <s v="East Diana"/>
    <s v="Stephen Wheeler"/>
    <n v="5"/>
    <n v="742.16"/>
  </r>
  <r>
    <n v="883"/>
    <s v="Emmalee"/>
    <s v="Reynolds"/>
    <d v="2023-04-03T00:00:00"/>
    <x v="374"/>
    <n v="109"/>
    <x v="372"/>
    <s v="Production Technician I"/>
    <s v="Adam Vang"/>
    <s v="emmalee.reynolds@bilearner.com"/>
    <x v="4"/>
    <x v="0"/>
    <x v="2"/>
    <x v="0"/>
    <s v="Full-Time"/>
    <x v="3"/>
    <x v="2"/>
    <s v="General - Con"/>
    <d v="1988-11-02T00:00:00"/>
    <x v="6"/>
    <s v="Technician"/>
    <x v="0"/>
    <n v="21439"/>
    <x v="1"/>
    <n v="3"/>
    <n v="1310"/>
    <s v="24-04-2023"/>
    <n v="3"/>
    <n v="4"/>
    <d v="2022-10-16T00:00:00"/>
    <x v="4"/>
    <x v="1"/>
    <x v="2"/>
    <s v="Williamsshire"/>
    <s v="Samuel Ward"/>
    <n v="4"/>
    <n v="350.59"/>
  </r>
  <r>
    <n v="884"/>
    <s v="Moshe"/>
    <s v="Taylor"/>
    <d v="2023-05-26T00:00:00"/>
    <x v="206"/>
    <n v="17"/>
    <x v="11"/>
    <s v="Production Technician I"/>
    <s v="Anna Townsend"/>
    <s v="moshe.taylor@bilearner.com"/>
    <x v="3"/>
    <x v="0"/>
    <x v="0"/>
    <x v="1"/>
    <s v="Part-Time"/>
    <x v="1"/>
    <x v="2"/>
    <s v="Engineers"/>
    <s v="22-02-1987"/>
    <x v="6"/>
    <s v="Specialist"/>
    <x v="1"/>
    <n v="32645"/>
    <x v="1"/>
    <n v="3"/>
    <n v="1311"/>
    <d v="2023-09-03T00:00:00"/>
    <n v="5"/>
    <n v="2"/>
    <d v="2022-10-17T00:00:00"/>
    <x v="1"/>
    <x v="1"/>
    <x v="2"/>
    <s v="New Jacobton"/>
    <s v="Christopher Brown"/>
    <n v="1"/>
    <n v="546.94000000000005"/>
  </r>
  <r>
    <n v="887"/>
    <s v="Marcel"/>
    <s v="Gomez"/>
    <d v="2021-10-13T00:00:00"/>
    <x v="375"/>
    <n v="616"/>
    <x v="373"/>
    <s v="Production Technician I"/>
    <s v="Andrea Fowler"/>
    <s v="marcel.gomez@bilearner.com"/>
    <x v="0"/>
    <x v="0"/>
    <x v="1"/>
    <x v="1"/>
    <s v="Full-Time"/>
    <x v="2"/>
    <x v="2"/>
    <s v="General - Con"/>
    <s v="30-08-1996"/>
    <x v="6"/>
    <s v="Technician"/>
    <x v="0"/>
    <n v="91553"/>
    <x v="1"/>
    <n v="3"/>
    <n v="1314"/>
    <s v="28-03-2023"/>
    <n v="5"/>
    <n v="5"/>
    <d v="2023-03-18T00:00:00"/>
    <x v="4"/>
    <x v="1"/>
    <x v="0"/>
    <s v="New Dennis"/>
    <s v="Douglas Green"/>
    <n v="4"/>
    <n v="852.21"/>
  </r>
  <r>
    <n v="889"/>
    <s v="Janet"/>
    <s v="King"/>
    <d v="2019-01-20T00:00:00"/>
    <x v="376"/>
    <n v="969"/>
    <x v="374"/>
    <s v="President &amp; CEO"/>
    <s v="Michael West"/>
    <s v="janet.king@bilearner.com"/>
    <x v="1"/>
    <x v="0"/>
    <x v="2"/>
    <x v="2"/>
    <s v="Full-Time"/>
    <x v="0"/>
    <x v="3"/>
    <s v="Aerial"/>
    <s v="24-10-1955"/>
    <x v="6"/>
    <s v="Foreman"/>
    <x v="0"/>
    <n v="1902"/>
    <x v="1"/>
    <n v="3"/>
    <n v="1316"/>
    <s v="20-07-2023"/>
    <n v="3"/>
    <n v="4"/>
    <d v="2023-04-20T00:00:00"/>
    <x v="2"/>
    <x v="0"/>
    <x v="0"/>
    <s v="South Micheleton"/>
    <s v="Susan Wilson"/>
    <n v="5"/>
    <n v="202.62"/>
  </r>
  <r>
    <n v="890"/>
    <s v="Bonalyn"/>
    <s v="Boutwell"/>
    <d v="2021-05-09T00:00:00"/>
    <x v="377"/>
    <n v="536"/>
    <x v="375"/>
    <s v="Sr. Accountant"/>
    <s v="Leslie Allen"/>
    <s v="bonalyn.boutwell@bilearner.com"/>
    <x v="3"/>
    <x v="0"/>
    <x v="0"/>
    <x v="2"/>
    <s v="Part-Time"/>
    <x v="0"/>
    <x v="5"/>
    <s v="Aerial"/>
    <s v="23-11-1950"/>
    <x v="6"/>
    <s v="Lineman"/>
    <x v="0"/>
    <n v="2468"/>
    <x v="1"/>
    <n v="3"/>
    <n v="1317"/>
    <d v="2023-05-05T00:00:00"/>
    <n v="4"/>
    <n v="2"/>
    <d v="2022-08-20T00:00:00"/>
    <x v="3"/>
    <x v="0"/>
    <x v="0"/>
    <s v="West Jacob"/>
    <s v="Joseph Flowers"/>
    <n v="5"/>
    <n v="414.75"/>
  </r>
  <r>
    <n v="891"/>
    <s v="Nan"/>
    <s v="Singh"/>
    <d v="2023-07-29T00:00:00"/>
    <x v="299"/>
    <n v="6"/>
    <x v="376"/>
    <s v="Administrative Assistant"/>
    <s v="Donald Decker"/>
    <s v="nan.singh@bilearner.com"/>
    <x v="0"/>
    <x v="0"/>
    <x v="1"/>
    <x v="0"/>
    <s v="Temporary"/>
    <x v="2"/>
    <x v="5"/>
    <s v="Field Operations"/>
    <s v="14-05-1984"/>
    <x v="6"/>
    <s v="Laborer"/>
    <x v="0"/>
    <n v="2330"/>
    <x v="1"/>
    <n v="3"/>
    <n v="1318"/>
    <s v="21-05-2023"/>
    <n v="5"/>
    <n v="4"/>
    <d v="2022-10-17T00:00:00"/>
    <x v="3"/>
    <x v="0"/>
    <x v="3"/>
    <s v="Angelastad"/>
    <s v="Mindy Saunders PhD"/>
    <n v="4"/>
    <n v="344.55"/>
  </r>
  <r>
    <n v="892"/>
    <s v="Tyrone"/>
    <s v="Steans"/>
    <d v="2019-08-24T00:00:00"/>
    <x v="143"/>
    <n v="1208"/>
    <x v="377"/>
    <s v="Accountant I"/>
    <s v="Donald Richardson"/>
    <s v="tyrone.steans@bilearner.com"/>
    <x v="4"/>
    <x v="0"/>
    <x v="2"/>
    <x v="1"/>
    <s v="Temporary"/>
    <x v="0"/>
    <x v="5"/>
    <s v="Finance &amp; Accounting"/>
    <s v="23-07-1964"/>
    <x v="6"/>
    <s v="Intern"/>
    <x v="1"/>
    <n v="2703"/>
    <x v="1"/>
    <n v="3"/>
    <n v="1319"/>
    <s v="14-06-2023"/>
    <n v="4"/>
    <n v="2"/>
    <d v="2023-05-19T00:00:00"/>
    <x v="4"/>
    <x v="1"/>
    <x v="1"/>
    <s v="Lake Kenneth"/>
    <s v="Stephen Parker"/>
    <n v="1"/>
    <n v="777.46"/>
  </r>
  <r>
    <n v="894"/>
    <s v="William"/>
    <s v="LaRotonda"/>
    <d v="2021-05-27T00:00:00"/>
    <x v="378"/>
    <n v="89"/>
    <x v="361"/>
    <s v="Accountant I"/>
    <s v="Adrienne Roth"/>
    <s v="william.larotonda@bilearner.com"/>
    <x v="8"/>
    <x v="0"/>
    <x v="1"/>
    <x v="2"/>
    <s v="Full-Time"/>
    <x v="0"/>
    <x v="5"/>
    <s v="Project Management - Con"/>
    <s v="16-03-1958"/>
    <x v="6"/>
    <s v="Vp"/>
    <x v="1"/>
    <n v="1460"/>
    <x v="1"/>
    <n v="3"/>
    <n v="1321"/>
    <s v="30-04-2023"/>
    <n v="1"/>
    <n v="5"/>
    <d v="2023-01-19T00:00:00"/>
    <x v="0"/>
    <x v="1"/>
    <x v="0"/>
    <s v="New Kimberly"/>
    <s v="Dustin Morgan"/>
    <n v="5"/>
    <n v="308.77"/>
  </r>
  <r>
    <n v="895"/>
    <s v="Mia"/>
    <s v="Brown"/>
    <d v="2023-02-02T00:00:00"/>
    <x v="379"/>
    <n v="141"/>
    <x v="378"/>
    <s v="Accountant I"/>
    <s v="Jessica Blackwell"/>
    <s v="mia.brown@bilearner.com"/>
    <x v="8"/>
    <x v="0"/>
    <x v="0"/>
    <x v="0"/>
    <s v="Full-Time"/>
    <x v="1"/>
    <x v="5"/>
    <s v="Executive"/>
    <s v="18-05-1985"/>
    <x v="6"/>
    <s v="Ceo"/>
    <x v="0"/>
    <n v="1450"/>
    <x v="1"/>
    <n v="3"/>
    <n v="1322"/>
    <s v="17-01-2023"/>
    <n v="1"/>
    <n v="5"/>
    <d v="2023-02-24T00:00:00"/>
    <x v="0"/>
    <x v="0"/>
    <x v="2"/>
    <s v="Goodmouth"/>
    <s v="Lynn Cuevas"/>
    <n v="1"/>
    <n v="891.25"/>
  </r>
  <r>
    <n v="899"/>
    <s v="Jaida"/>
    <s v="Sweeney"/>
    <d v="2020-03-08T00:00:00"/>
    <x v="380"/>
    <n v="609"/>
    <x v="379"/>
    <s v="Sr. Network Engineer"/>
    <s v="Mark Greene"/>
    <s v="jaida.sweeney@bilearner.com"/>
    <x v="5"/>
    <x v="0"/>
    <x v="0"/>
    <x v="2"/>
    <s v="Temporary"/>
    <x v="2"/>
    <x v="5"/>
    <s v="General - Eng"/>
    <s v="17-11-1977"/>
    <x v="6"/>
    <s v="Billing"/>
    <x v="1"/>
    <n v="86677"/>
    <x v="1"/>
    <n v="3"/>
    <n v="1326"/>
    <d v="2023-04-03T00:00:00"/>
    <n v="5"/>
    <n v="3"/>
    <d v="2023-05-01T00:00:00"/>
    <x v="1"/>
    <x v="0"/>
    <x v="0"/>
    <s v="Flemingport"/>
    <s v="Bryan Jones"/>
    <n v="5"/>
    <n v="505.4"/>
  </r>
  <r>
    <n v="901"/>
    <s v="Skyler"/>
    <s v="Robles"/>
    <d v="2020-02-29T00:00:00"/>
    <x v="381"/>
    <n v="572"/>
    <x v="380"/>
    <s v="Sr. Network Engineer"/>
    <s v="Robert Sawyer"/>
    <s v="skyler.robles@bilearner.com"/>
    <x v="6"/>
    <x v="0"/>
    <x v="2"/>
    <x v="1"/>
    <s v="Full-Time"/>
    <x v="3"/>
    <x v="1"/>
    <s v="Executive"/>
    <s v="24-12-1975"/>
    <x v="6"/>
    <s v="Vp"/>
    <x v="1"/>
    <n v="66733"/>
    <x v="1"/>
    <n v="3"/>
    <n v="1328"/>
    <d v="2022-07-11T00:00:00"/>
    <n v="1"/>
    <n v="4"/>
    <d v="2023-03-24T00:00:00"/>
    <x v="0"/>
    <x v="1"/>
    <x v="1"/>
    <s v="West Erinhaven"/>
    <s v="Jonathan Rodriguez"/>
    <n v="3"/>
    <n v="656.38"/>
  </r>
  <r>
    <n v="902"/>
    <s v="Allyson"/>
    <s v="Keller"/>
    <d v="2022-11-25T00:00:00"/>
    <x v="382"/>
    <n v="138"/>
    <x v="116"/>
    <s v="Software Engineer"/>
    <s v="Desiree Bender"/>
    <s v="allyson.keller@bilearner.com"/>
    <x v="9"/>
    <x v="0"/>
    <x v="1"/>
    <x v="0"/>
    <s v="Part-Time"/>
    <x v="1"/>
    <x v="4"/>
    <s v="Field Operations"/>
    <d v="1958-01-11T00:00:00"/>
    <x v="6"/>
    <s v="Laborer"/>
    <x v="1"/>
    <n v="77070"/>
    <x v="1"/>
    <n v="3"/>
    <n v="1329"/>
    <s v="23-05-2023"/>
    <n v="3"/>
    <n v="2"/>
    <d v="2023-06-11T00:00:00"/>
    <x v="4"/>
    <x v="0"/>
    <x v="0"/>
    <s v="Port Victoria"/>
    <s v="Sandra Bates"/>
    <n v="5"/>
    <n v="692.63"/>
  </r>
  <r>
    <n v="903"/>
    <s v="Eddie"/>
    <s v="Bauer"/>
    <d v="2022-09-15T00:00:00"/>
    <x v="383"/>
    <n v="232"/>
    <x v="381"/>
    <s v="Accountant I"/>
    <s v="Jeremy Smith"/>
    <s v="eddie.bauer@bilearner.com"/>
    <x v="3"/>
    <x v="0"/>
    <x v="0"/>
    <x v="2"/>
    <s v="Part-Time"/>
    <x v="2"/>
    <x v="5"/>
    <s v="General - Con"/>
    <d v="1990-01-03T00:00:00"/>
    <x v="6"/>
    <s v="Associate"/>
    <x v="0"/>
    <n v="66991"/>
    <x v="1"/>
    <n v="3"/>
    <n v="1330"/>
    <s v="25-09-2022"/>
    <n v="3"/>
    <n v="5"/>
    <d v="2022-11-20T00:00:00"/>
    <x v="4"/>
    <x v="1"/>
    <x v="2"/>
    <s v="East Michellechester"/>
    <s v="Lisa Jenkins"/>
    <n v="3"/>
    <n v="633.72"/>
  </r>
  <r>
    <n v="907"/>
    <s v="Susan"/>
    <s v="Gordon"/>
    <d v="2020-09-01T00:00:00"/>
    <x v="384"/>
    <n v="89"/>
    <x v="361"/>
    <s v="Sr. Network Engineer"/>
    <s v="Christina Knight"/>
    <s v="susan.gordon@bilearner.com"/>
    <x v="6"/>
    <x v="0"/>
    <x v="0"/>
    <x v="0"/>
    <s v="Part-Time"/>
    <x v="2"/>
    <x v="1"/>
    <s v="Underground"/>
    <s v="23-09-1952"/>
    <x v="6"/>
    <s v="Laborer"/>
    <x v="1"/>
    <n v="15975"/>
    <x v="1"/>
    <n v="3"/>
    <n v="1334"/>
    <s v="21-12-2022"/>
    <n v="1"/>
    <n v="3"/>
    <d v="2023-04-01T00:00:00"/>
    <x v="4"/>
    <x v="1"/>
    <x v="1"/>
    <s v="Shawnaport"/>
    <s v="Felicia Johnson"/>
    <n v="1"/>
    <n v="297.12"/>
  </r>
  <r>
    <n v="909"/>
    <s v="Kellen"/>
    <s v="Smith"/>
    <d v="2020-02-26T00:00:00"/>
    <x v="385"/>
    <n v="1128"/>
    <x v="382"/>
    <s v="Accountant I"/>
    <s v="Ashley Petersen"/>
    <s v="kellen.smith@bilearner.com"/>
    <x v="8"/>
    <x v="0"/>
    <x v="0"/>
    <x v="2"/>
    <s v="Part-Time"/>
    <x v="2"/>
    <x v="5"/>
    <s v="Field Operations"/>
    <s v="14-07-1947"/>
    <x v="6"/>
    <s v="Technician"/>
    <x v="0"/>
    <n v="88247"/>
    <x v="1"/>
    <n v="3"/>
    <n v="1336"/>
    <d v="2023-09-03T00:00:00"/>
    <n v="5"/>
    <n v="1"/>
    <d v="2022-12-19T00:00:00"/>
    <x v="1"/>
    <x v="1"/>
    <x v="0"/>
    <s v="Lopezport"/>
    <s v="Brian Sanchez"/>
    <n v="4"/>
    <n v="969.95"/>
  </r>
  <r>
    <n v="910"/>
    <s v="Sherlyn"/>
    <s v="Carroll"/>
    <d v="2018-08-10T00:00:00"/>
    <x v="386"/>
    <n v="1215"/>
    <x v="383"/>
    <s v="Accountant I"/>
    <s v="Jamie Collins"/>
    <s v="sherlyn.carroll@bilearner.com"/>
    <x v="0"/>
    <x v="0"/>
    <x v="0"/>
    <x v="2"/>
    <s v="Temporary"/>
    <x v="1"/>
    <x v="5"/>
    <s v="General - Con"/>
    <s v="30-03-1953"/>
    <x v="6"/>
    <s v="Safety Manager"/>
    <x v="0"/>
    <n v="71014"/>
    <x v="1"/>
    <n v="3"/>
    <n v="1337"/>
    <d v="2022-01-11T00:00:00"/>
    <n v="3"/>
    <n v="3"/>
    <d v="2023-01-17T00:00:00"/>
    <x v="4"/>
    <x v="0"/>
    <x v="1"/>
    <s v="Dawnchester"/>
    <s v="Morgan Haas"/>
    <n v="5"/>
    <n v="719.7"/>
  </r>
  <r>
    <n v="912"/>
    <s v="Kadence"/>
    <s v="Gentry"/>
    <d v="2021-04-01T00:00:00"/>
    <x v="387"/>
    <n v="500"/>
    <x v="384"/>
    <s v="Sr. Network Engineer"/>
    <s v="Michael Norton"/>
    <s v="kadence.gentry@bilearner.com"/>
    <x v="1"/>
    <x v="0"/>
    <x v="1"/>
    <x v="0"/>
    <s v="Temporary"/>
    <x v="2"/>
    <x v="1"/>
    <s v="Wireline Construction"/>
    <s v="19-11-1981"/>
    <x v="6"/>
    <s v="Foreman"/>
    <x v="1"/>
    <n v="47635"/>
    <x v="1"/>
    <n v="3"/>
    <n v="1339"/>
    <d v="2022-02-12T00:00:00"/>
    <n v="1"/>
    <n v="3"/>
    <d v="2022-11-24T00:00:00"/>
    <x v="0"/>
    <x v="1"/>
    <x v="2"/>
    <s v="Taylorhaven"/>
    <s v="Dana Adams"/>
    <n v="3"/>
    <n v="754.47"/>
  </r>
  <r>
    <n v="913"/>
    <s v="Willow"/>
    <s v="Golden"/>
    <d v="2021-03-21T00:00:00"/>
    <x v="388"/>
    <n v="245"/>
    <x v="110"/>
    <s v="Sr. Network Engineer"/>
    <s v="Diane Ramirez"/>
    <s v="willow.golden@bilearner.com"/>
    <x v="4"/>
    <x v="0"/>
    <x v="0"/>
    <x v="0"/>
    <s v="Part-Time"/>
    <x v="2"/>
    <x v="1"/>
    <s v="General - Eng"/>
    <s v="22-03-1945"/>
    <x v="6"/>
    <s v="Engineer"/>
    <x v="1"/>
    <n v="37302"/>
    <x v="1"/>
    <n v="3"/>
    <n v="1340"/>
    <s v="28-05-2023"/>
    <n v="5"/>
    <n v="4"/>
    <d v="2023-02-06T00:00:00"/>
    <x v="1"/>
    <x v="0"/>
    <x v="2"/>
    <s v="Dennishaven"/>
    <s v="Sarah Perkins"/>
    <n v="2"/>
    <n v="890.39"/>
  </r>
  <r>
    <n v="915"/>
    <s v="Jeffery"/>
    <s v="Hogan"/>
    <d v="2019-06-22T00:00:00"/>
    <x v="389"/>
    <n v="65"/>
    <x v="385"/>
    <s v="Accountant I"/>
    <s v="Mark Willis"/>
    <s v="jeffery.hogan@bilearner.com"/>
    <x v="4"/>
    <x v="0"/>
    <x v="0"/>
    <x v="0"/>
    <s v="Part-Time"/>
    <x v="2"/>
    <x v="5"/>
    <s v="Aerial"/>
    <s v="30-06-1985"/>
    <x v="6"/>
    <s v="Lineman"/>
    <x v="0"/>
    <n v="2559"/>
    <x v="1"/>
    <n v="3"/>
    <n v="1342"/>
    <s v="20-12-2022"/>
    <n v="3"/>
    <n v="2"/>
    <d v="2023-01-28T00:00:00"/>
    <x v="4"/>
    <x v="1"/>
    <x v="1"/>
    <s v="Smithborough"/>
    <s v="Alejandro Flynn"/>
    <n v="4"/>
    <n v="930.72"/>
  </r>
  <r>
    <n v="916"/>
    <s v="Shaniya"/>
    <s v="Hamilton"/>
    <d v="2019-11-12T00:00:00"/>
    <x v="249"/>
    <n v="1284"/>
    <x v="386"/>
    <s v="Accountant I"/>
    <s v="Joshua Huber"/>
    <s v="shaniya.hamilton@bilearner.com"/>
    <x v="3"/>
    <x v="0"/>
    <x v="1"/>
    <x v="0"/>
    <s v="Temporary"/>
    <x v="3"/>
    <x v="5"/>
    <s v="Shop (Fleet)"/>
    <s v="31-05-1958"/>
    <x v="6"/>
    <s v="Manager"/>
    <x v="0"/>
    <n v="68008"/>
    <x v="1"/>
    <n v="3"/>
    <n v="1343"/>
    <d v="2022-07-09T00:00:00"/>
    <n v="1"/>
    <n v="2"/>
    <d v="2022-09-02T00:00:00"/>
    <x v="0"/>
    <x v="0"/>
    <x v="3"/>
    <s v="West Catherineton"/>
    <s v="Lori Smith"/>
    <n v="5"/>
    <n v="924.85"/>
  </r>
  <r>
    <n v="919"/>
    <s v="Aron"/>
    <s v="Grant"/>
    <d v="2021-02-21T00:00:00"/>
    <x v="390"/>
    <n v="547"/>
    <x v="387"/>
    <s v="Sr. Network Engineer"/>
    <s v="Maurice Krause"/>
    <s v="aron.grant@bilearner.com"/>
    <x v="0"/>
    <x v="0"/>
    <x v="1"/>
    <x v="1"/>
    <s v="Temporary"/>
    <x v="2"/>
    <x v="1"/>
    <s v="Field Operations"/>
    <s v="13-09-1948"/>
    <x v="6"/>
    <s v="Laborer"/>
    <x v="1"/>
    <n v="37276"/>
    <x v="1"/>
    <n v="3"/>
    <n v="1346"/>
    <s v="28-04-2023"/>
    <n v="4"/>
    <n v="2"/>
    <d v="2023-07-02T00:00:00"/>
    <x v="2"/>
    <x v="0"/>
    <x v="1"/>
    <s v="Bellview"/>
    <s v="James Dominguez"/>
    <n v="2"/>
    <n v="501.64"/>
  </r>
  <r>
    <n v="920"/>
    <s v="Haleigh"/>
    <s v="Carter"/>
    <d v="2022-03-04T00:00:00"/>
    <x v="391"/>
    <n v="320"/>
    <x v="388"/>
    <s v="Sr. Network Engineer"/>
    <s v="Amy Griffin"/>
    <s v="haleigh.carter@bilearner.com"/>
    <x v="6"/>
    <x v="0"/>
    <x v="2"/>
    <x v="0"/>
    <s v="Full-Time"/>
    <x v="2"/>
    <x v="1"/>
    <s v="General - Con"/>
    <s v="21-03-1995"/>
    <x v="6"/>
    <s v="Coordinator"/>
    <x v="1"/>
    <n v="54734"/>
    <x v="1"/>
    <n v="3"/>
    <n v="1347"/>
    <s v="28-02-2023"/>
    <n v="4"/>
    <n v="3"/>
    <d v="2022-10-22T00:00:00"/>
    <x v="3"/>
    <x v="1"/>
    <x v="1"/>
    <s v="New Vernonberg"/>
    <s v="Christopher Becker"/>
    <n v="5"/>
    <n v="792.72"/>
  </r>
  <r>
    <n v="921"/>
    <s v="Tatiana"/>
    <s v="Ayala"/>
    <d v="2019-04-21T00:00:00"/>
    <x v="65"/>
    <n v="591"/>
    <x v="264"/>
    <s v="Software Engineering Manager"/>
    <s v="Debra Gomez"/>
    <s v="tatiana.ayala@bilearner.com"/>
    <x v="0"/>
    <x v="1"/>
    <x v="1"/>
    <x v="1"/>
    <s v="Part-Time"/>
    <x v="0"/>
    <x v="4"/>
    <s v="Field Operations"/>
    <s v="13-04-1993"/>
    <x v="6"/>
    <s v="Engineer"/>
    <x v="0"/>
    <n v="34961"/>
    <x v="1"/>
    <n v="3"/>
    <n v="1348"/>
    <d v="2022-01-11T00:00:00"/>
    <n v="2"/>
    <n v="2"/>
    <d v="2023-08-01T00:00:00"/>
    <x v="2"/>
    <x v="1"/>
    <x v="3"/>
    <s v="Lake Peter"/>
    <s v="Ernest Walter"/>
    <n v="4"/>
    <n v="594.15"/>
  </r>
  <r>
    <n v="922"/>
    <s v="Kaylynn"/>
    <s v="Mcguire"/>
    <d v="2021-08-02T00:00:00"/>
    <x v="164"/>
    <n v="481"/>
    <x v="320"/>
    <s v="Accountant I"/>
    <s v="Jeremy Pope"/>
    <s v="kaylynn.mcguire@bilearner.com"/>
    <x v="4"/>
    <x v="0"/>
    <x v="0"/>
    <x v="0"/>
    <s v="Part-Time"/>
    <x v="2"/>
    <x v="5"/>
    <s v="Safety"/>
    <s v="27-11-1949"/>
    <x v="6"/>
    <s v="Manager"/>
    <x v="0"/>
    <n v="33234"/>
    <x v="1"/>
    <n v="3"/>
    <n v="1349"/>
    <s v="21-04-2023"/>
    <n v="1"/>
    <n v="2"/>
    <d v="2022-11-26T00:00:00"/>
    <x v="2"/>
    <x v="1"/>
    <x v="2"/>
    <s v="Mooreshire"/>
    <s v="Zoe Smith"/>
    <n v="3"/>
    <n v="870.01"/>
  </r>
  <r>
    <n v="925"/>
    <s v="Lily"/>
    <s v="Tyler"/>
    <d v="2018-08-08T00:00:00"/>
    <x v="392"/>
    <n v="1758"/>
    <x v="389"/>
    <s v="Sr. Network Engineer"/>
    <s v="Chase Ho"/>
    <s v="lily.tyler@bilearner.com"/>
    <x v="5"/>
    <x v="0"/>
    <x v="1"/>
    <x v="0"/>
    <s v="Full-Time"/>
    <x v="3"/>
    <x v="5"/>
    <s v="Field Operations"/>
    <s v="18-06-1974"/>
    <x v="6"/>
    <s v="Technician"/>
    <x v="1"/>
    <n v="43568"/>
    <x v="1"/>
    <n v="3"/>
    <n v="1352"/>
    <d v="2023-03-06T00:00:00"/>
    <n v="4"/>
    <n v="2"/>
    <d v="2022-11-01T00:00:00"/>
    <x v="3"/>
    <x v="0"/>
    <x v="3"/>
    <s v="Smithchester"/>
    <s v="Emily Harmon"/>
    <n v="4"/>
    <n v="218.93"/>
  </r>
  <r>
    <n v="926"/>
    <s v="Noe"/>
    <s v="Mann"/>
    <d v="2020-09-15T00:00:00"/>
    <x v="393"/>
    <n v="478"/>
    <x v="143"/>
    <s v="Sr. Network Engineer"/>
    <s v="Felicia Bailey"/>
    <s v="noe.mann@bilearner.com"/>
    <x v="0"/>
    <x v="0"/>
    <x v="2"/>
    <x v="2"/>
    <s v="Temporary"/>
    <x v="0"/>
    <x v="1"/>
    <s v="Field Operations"/>
    <d v="1946-04-03T00:00:00"/>
    <x v="6"/>
    <s v="Supervisor"/>
    <x v="1"/>
    <n v="48891"/>
    <x v="1"/>
    <n v="3"/>
    <n v="1353"/>
    <d v="2022-11-10T00:00:00"/>
    <n v="5"/>
    <n v="1"/>
    <d v="2022-12-16T00:00:00"/>
    <x v="3"/>
    <x v="1"/>
    <x v="2"/>
    <s v="Clarkehaven"/>
    <s v="Mark Zamora"/>
    <n v="5"/>
    <n v="179.21"/>
  </r>
  <r>
    <n v="927"/>
    <s v="Christina"/>
    <s v="Terry"/>
    <d v="2020-10-28T00:00:00"/>
    <x v="318"/>
    <n v="487"/>
    <x v="390"/>
    <s v="Software Engineering Manager"/>
    <s v="Christopher Jones"/>
    <s v="christina.terry@bilearner.com"/>
    <x v="0"/>
    <x v="1"/>
    <x v="0"/>
    <x v="1"/>
    <s v="Full-Time"/>
    <x v="0"/>
    <x v="4"/>
    <s v="Field Operations"/>
    <d v="1959-07-05T00:00:00"/>
    <x v="6"/>
    <s v="Top Hand"/>
    <x v="0"/>
    <n v="79778"/>
    <x v="1"/>
    <n v="3"/>
    <n v="1354"/>
    <s v="21-06-2023"/>
    <n v="4"/>
    <n v="4"/>
    <d v="2023-08-03T00:00:00"/>
    <x v="3"/>
    <x v="0"/>
    <x v="1"/>
    <s v="Aprilville"/>
    <s v="Amanda Brooks"/>
    <n v="2"/>
    <n v="983.37"/>
  </r>
  <r>
    <n v="928"/>
    <s v="Niko"/>
    <s v="Durham"/>
    <d v="2021-06-16T00:00:00"/>
    <x v="394"/>
    <n v="160"/>
    <x v="160"/>
    <s v="Administrative Assistant"/>
    <s v="Alec Taylor"/>
    <s v="niko.durham@bilearner.com"/>
    <x v="7"/>
    <x v="0"/>
    <x v="0"/>
    <x v="0"/>
    <s v="Temporary"/>
    <x v="1"/>
    <x v="5"/>
    <s v="General - Con"/>
    <s v="20-05-1945"/>
    <x v="6"/>
    <s v="Coordinator"/>
    <x v="0"/>
    <n v="79459"/>
    <x v="1"/>
    <n v="3"/>
    <n v="1355"/>
    <s v="28-01-2023"/>
    <n v="2"/>
    <n v="2"/>
    <d v="2023-03-13T00:00:00"/>
    <x v="4"/>
    <x v="1"/>
    <x v="3"/>
    <s v="West Mark"/>
    <s v="Todd Hansen"/>
    <n v="5"/>
    <n v="534.28"/>
  </r>
  <r>
    <n v="929"/>
    <s v="Dante"/>
    <s v="Strong"/>
    <d v="2023-03-20T00:00:00"/>
    <x v="375"/>
    <n v="93"/>
    <x v="391"/>
    <s v="Accountant I"/>
    <s v="Ronald Jones"/>
    <s v="dante.strong@bilearner.com"/>
    <x v="4"/>
    <x v="0"/>
    <x v="2"/>
    <x v="2"/>
    <s v="Temporary"/>
    <x v="3"/>
    <x v="5"/>
    <s v="Engineers"/>
    <d v="1988-12-06T00:00:00"/>
    <x v="6"/>
    <s v="Engineer"/>
    <x v="0"/>
    <n v="93230"/>
    <x v="1"/>
    <n v="3"/>
    <n v="1356"/>
    <s v="14-08-2022"/>
    <n v="1"/>
    <n v="1"/>
    <d v="2023-04-06T00:00:00"/>
    <x v="2"/>
    <x v="1"/>
    <x v="2"/>
    <s v="Michellefort"/>
    <s v="Dwayne Day"/>
    <n v="3"/>
    <n v="301.39"/>
  </r>
  <r>
    <n v="930"/>
    <s v="Angeline"/>
    <s v="Perez"/>
    <d v="2018-09-07T00:00:00"/>
    <x v="395"/>
    <n v="1043"/>
    <x v="392"/>
    <s v="Accountant I"/>
    <s v="Mrs. Tracy Cisneros DDS"/>
    <s v="angeline.perez@bilearner.com"/>
    <x v="3"/>
    <x v="0"/>
    <x v="0"/>
    <x v="1"/>
    <s v="Temporary"/>
    <x v="2"/>
    <x v="5"/>
    <s v="Engineers"/>
    <d v="1972-04-07T00:00:00"/>
    <x v="6"/>
    <s v="Principal"/>
    <x v="1"/>
    <n v="74550"/>
    <x v="1"/>
    <n v="3"/>
    <n v="1357"/>
    <s v="30-01-2023"/>
    <n v="1"/>
    <n v="4"/>
    <d v="2023-05-26T00:00:00"/>
    <x v="4"/>
    <x v="0"/>
    <x v="2"/>
    <s v="Williamview"/>
    <s v="Jessica Turner"/>
    <n v="3"/>
    <n v="231.65"/>
  </r>
  <r>
    <n v="931"/>
    <s v="Jairo"/>
    <s v="Blanchard"/>
    <d v="2018-11-08T00:00:00"/>
    <x v="94"/>
    <n v="1450"/>
    <x v="393"/>
    <s v="Accountant I"/>
    <s v="Isabella Hawkins"/>
    <s v="jairo.blanchard@bilearner.com"/>
    <x v="8"/>
    <x v="0"/>
    <x v="2"/>
    <x v="0"/>
    <s v="Full-Time"/>
    <x v="2"/>
    <x v="5"/>
    <s v="Field Operations"/>
    <s v="29-03-1996"/>
    <x v="6"/>
    <s v="Laborer"/>
    <x v="1"/>
    <n v="1706"/>
    <x v="1"/>
    <n v="3"/>
    <n v="1358"/>
    <s v="25-02-2023"/>
    <n v="1"/>
    <n v="2"/>
    <d v="2022-08-10T00:00:00"/>
    <x v="3"/>
    <x v="1"/>
    <x v="3"/>
    <s v="Danielchester"/>
    <s v="Mary Galloway"/>
    <n v="2"/>
    <n v="994.81"/>
  </r>
  <r>
    <n v="934"/>
    <s v="Elle"/>
    <s v="Berry"/>
    <d v="2023-03-08T00:00:00"/>
    <x v="385"/>
    <n v="22"/>
    <x v="339"/>
    <s v="Sr. Accountant"/>
    <s v="Rebecca Randolph"/>
    <s v="elle.berry@bilearner.com"/>
    <x v="2"/>
    <x v="1"/>
    <x v="0"/>
    <x v="2"/>
    <s v="Full-Time"/>
    <x v="3"/>
    <x v="5"/>
    <s v="Aerial"/>
    <s v="26-09-1949"/>
    <x v="6"/>
    <s v="Supervisor"/>
    <x v="0"/>
    <n v="18484"/>
    <x v="0"/>
    <n v="3"/>
    <n v="1361"/>
    <s v="30-03-2023"/>
    <n v="1"/>
    <n v="3"/>
    <d v="2022-10-09T00:00:00"/>
    <x v="4"/>
    <x v="1"/>
    <x v="1"/>
    <s v="Port Davidfurt"/>
    <s v="Stephen Chandler"/>
    <n v="4"/>
    <n v="903.88"/>
  </r>
  <r>
    <n v="935"/>
    <s v="Raphael"/>
    <s v="Francis"/>
    <d v="2019-11-10T00:00:00"/>
    <x v="396"/>
    <n v="389"/>
    <x v="297"/>
    <s v="Administrative Assistant"/>
    <s v="William Page"/>
    <s v="raphael.francis@bilearner.com"/>
    <x v="7"/>
    <x v="0"/>
    <x v="0"/>
    <x v="1"/>
    <s v="Part-Time"/>
    <x v="2"/>
    <x v="5"/>
    <s v="General - Con"/>
    <d v="1983-11-10T00:00:00"/>
    <x v="6"/>
    <s v="Technician"/>
    <x v="0"/>
    <n v="36283"/>
    <x v="0"/>
    <n v="3"/>
    <n v="1362"/>
    <d v="2023-11-01T00:00:00"/>
    <n v="5"/>
    <n v="2"/>
    <d v="2022-08-29T00:00:00"/>
    <x v="0"/>
    <x v="1"/>
    <x v="0"/>
    <s v="Lake Allisonhaven"/>
    <s v="Tonya Wiley"/>
    <n v="4"/>
    <n v="196.94"/>
  </r>
  <r>
    <n v="937"/>
    <s v="Mollie"/>
    <s v="Jenkins"/>
    <d v="2019-04-03T00:00:00"/>
    <x v="397"/>
    <n v="124"/>
    <x v="394"/>
    <s v="Accountant I"/>
    <s v="Danny Williams"/>
    <s v="mollie.jenkins@bilearner.com"/>
    <x v="3"/>
    <x v="0"/>
    <x v="1"/>
    <x v="1"/>
    <s v="Temporary"/>
    <x v="3"/>
    <x v="5"/>
    <s v="Finance &amp; Accounting"/>
    <s v="20-01-1973"/>
    <x v="6"/>
    <s v="Administration"/>
    <x v="1"/>
    <n v="32101"/>
    <x v="0"/>
    <n v="3"/>
    <n v="1364"/>
    <d v="2023-03-05T00:00:00"/>
    <n v="2"/>
    <n v="2"/>
    <d v="2022-12-28T00:00:00"/>
    <x v="4"/>
    <x v="0"/>
    <x v="2"/>
    <s v="Poolemouth"/>
    <s v="John Wilson"/>
    <n v="4"/>
    <n v="818.6"/>
  </r>
  <r>
    <n v="939"/>
    <s v="Malik"/>
    <s v="Crane"/>
    <d v="2022-04-29T00:00:00"/>
    <x v="398"/>
    <n v="226"/>
    <x v="395"/>
    <s v="Sr. Network Engineer"/>
    <s v="Peter Ortiz"/>
    <s v="malik.crane@bilearner.com"/>
    <x v="5"/>
    <x v="0"/>
    <x v="1"/>
    <x v="0"/>
    <s v="Temporary"/>
    <x v="3"/>
    <x v="1"/>
    <s v="General - Con"/>
    <s v="15-01-1950"/>
    <x v="6"/>
    <s v="Laborer"/>
    <x v="1"/>
    <n v="14151"/>
    <x v="0"/>
    <n v="3"/>
    <n v="1366"/>
    <s v="17-08-2022"/>
    <n v="1"/>
    <n v="4"/>
    <d v="2022-11-18T00:00:00"/>
    <x v="2"/>
    <x v="1"/>
    <x v="3"/>
    <s v="East David"/>
    <s v="Justin Herrera"/>
    <n v="1"/>
    <n v="762.83"/>
  </r>
  <r>
    <n v="944"/>
    <s v="Arianna"/>
    <s v="Carlson"/>
    <d v="2021-08-28T00:00:00"/>
    <x v="399"/>
    <n v="49"/>
    <x v="365"/>
    <s v="Accountant I"/>
    <s v="Mrs. Nicole Garrison MD"/>
    <s v="arianna.carlson@bilearner.com"/>
    <x v="4"/>
    <x v="0"/>
    <x v="1"/>
    <x v="2"/>
    <s v="Part-Time"/>
    <x v="0"/>
    <x v="5"/>
    <s v="Field Operations"/>
    <d v="1957-07-05T00:00:00"/>
    <x v="6"/>
    <s v="Technician"/>
    <x v="0"/>
    <n v="26844"/>
    <x v="0"/>
    <n v="3"/>
    <n v="1371"/>
    <s v="19-05-2023"/>
    <n v="1"/>
    <n v="1"/>
    <d v="2022-10-01T00:00:00"/>
    <x v="1"/>
    <x v="0"/>
    <x v="0"/>
    <s v="New Brittanyshire"/>
    <s v="Eric Bradley"/>
    <n v="1"/>
    <n v="321.25"/>
  </r>
  <r>
    <n v="946"/>
    <s v="Morgan"/>
    <s v="Hammond"/>
    <d v="2022-01-12T00:00:00"/>
    <x v="13"/>
    <n v="303"/>
    <x v="396"/>
    <s v="Accountant I"/>
    <s v="Tina Shaw"/>
    <s v="morgan.hammond@bilearner.com"/>
    <x v="8"/>
    <x v="0"/>
    <x v="1"/>
    <x v="2"/>
    <s v="Part-Time"/>
    <x v="1"/>
    <x v="5"/>
    <s v="Field Operations"/>
    <s v="20-04-1986"/>
    <x v="6"/>
    <s v="Laborer"/>
    <x v="1"/>
    <n v="20630"/>
    <x v="0"/>
    <n v="3"/>
    <n v="1373"/>
    <d v="2023-12-06T00:00:00"/>
    <n v="1"/>
    <n v="2"/>
    <d v="2022-09-08T00:00:00"/>
    <x v="1"/>
    <x v="0"/>
    <x v="1"/>
    <s v="West Anthony"/>
    <s v="Julie Sanders"/>
    <n v="4"/>
    <n v="847.2"/>
  </r>
  <r>
    <n v="949"/>
    <s v="Mallory"/>
    <s v="Figueroa"/>
    <d v="2019-12-03T00:00:00"/>
    <x v="400"/>
    <n v="800"/>
    <x v="397"/>
    <s v="Administrative Assistant"/>
    <s v="Linda Brown"/>
    <s v="mallory.figueroa@bilearner.com"/>
    <x v="1"/>
    <x v="0"/>
    <x v="0"/>
    <x v="0"/>
    <s v="Temporary"/>
    <x v="2"/>
    <x v="0"/>
    <s v="Field Operations"/>
    <d v="1958-08-12T00:00:00"/>
    <x v="6"/>
    <s v="Supervisor"/>
    <x v="0"/>
    <n v="30890"/>
    <x v="0"/>
    <n v="3"/>
    <n v="1376"/>
    <d v="2023-12-06T00:00:00"/>
    <n v="4"/>
    <n v="3"/>
    <d v="2023-08-02T00:00:00"/>
    <x v="0"/>
    <x v="0"/>
    <x v="3"/>
    <s v="South Kimberly"/>
    <s v="Adam Smith"/>
    <n v="3"/>
    <n v="795.72"/>
  </r>
  <r>
    <n v="950"/>
    <s v="Larissa"/>
    <s v="Douglas"/>
    <d v="2021-03-03T00:00:00"/>
    <x v="92"/>
    <n v="129"/>
    <x v="281"/>
    <s v="Administrative Assistant"/>
    <s v="Harry Ellis"/>
    <s v="larissa.douglas@bilearner.com"/>
    <x v="7"/>
    <x v="0"/>
    <x v="2"/>
    <x v="2"/>
    <s v="Full-Time"/>
    <x v="1"/>
    <x v="5"/>
    <s v="General - Con"/>
    <s v="18-05-1968"/>
    <x v="6"/>
    <s v="Technician"/>
    <x v="0"/>
    <n v="67773"/>
    <x v="0"/>
    <n v="3"/>
    <n v="1377"/>
    <d v="2023-05-03T00:00:00"/>
    <n v="5"/>
    <n v="5"/>
    <d v="2023-06-20T00:00:00"/>
    <x v="3"/>
    <x v="1"/>
    <x v="3"/>
    <s v="Port Kevinland"/>
    <s v="Anna Dennis"/>
    <n v="2"/>
    <n v="909.56"/>
  </r>
  <r>
    <n v="956"/>
    <s v="Athena"/>
    <s v="Moore"/>
    <d v="2022-01-28T00:00:00"/>
    <x v="401"/>
    <n v="231"/>
    <x v="75"/>
    <s v="Sr. Accountant"/>
    <s v="Alan Rios"/>
    <s v="athena.moore@bilearner.com"/>
    <x v="2"/>
    <x v="0"/>
    <x v="1"/>
    <x v="1"/>
    <s v="Part-Time"/>
    <x v="1"/>
    <x v="5"/>
    <s v="General - Con"/>
    <d v="1994-10-10T00:00:00"/>
    <x v="6"/>
    <s v="Technician"/>
    <x v="0"/>
    <n v="88549"/>
    <x v="0"/>
    <n v="3"/>
    <n v="1383"/>
    <d v="2022-02-09T00:00:00"/>
    <n v="4"/>
    <n v="1"/>
    <d v="2023-01-15T00:00:00"/>
    <x v="0"/>
    <x v="1"/>
    <x v="3"/>
    <s v="Port Marie"/>
    <s v="Kara English MD"/>
    <n v="3"/>
    <n v="924.64"/>
  </r>
  <r>
    <n v="957"/>
    <s v="Karla"/>
    <s v="Farrell"/>
    <d v="2020-07-01T00:00:00"/>
    <x v="259"/>
    <n v="247"/>
    <x v="353"/>
    <s v="Administrative Assistant"/>
    <s v="Mrs. Tammy Ballard"/>
    <s v="karla.farrell@bilearner.com"/>
    <x v="1"/>
    <x v="0"/>
    <x v="2"/>
    <x v="0"/>
    <s v="Full-Time"/>
    <x v="1"/>
    <x v="5"/>
    <s v="Field Operations"/>
    <d v="1956-12-03T00:00:00"/>
    <x v="6"/>
    <s v="Groundman"/>
    <x v="0"/>
    <n v="14083"/>
    <x v="3"/>
    <n v="3"/>
    <n v="1384"/>
    <d v="2023-05-05T00:00:00"/>
    <n v="2"/>
    <n v="3"/>
    <d v="2022-10-04T00:00:00"/>
    <x v="1"/>
    <x v="1"/>
    <x v="0"/>
    <s v="Carrollfort"/>
    <s v="Kristina Nelson"/>
    <n v="4"/>
    <n v="628.48"/>
  </r>
  <r>
    <n v="959"/>
    <s v="Jacey"/>
    <s v="Braun"/>
    <d v="2019-10-05T00:00:00"/>
    <x v="402"/>
    <n v="1218"/>
    <x v="398"/>
    <s v="Accountant I"/>
    <s v="Joseph Edwards"/>
    <s v="jacey.braun@bilearner.com"/>
    <x v="4"/>
    <x v="0"/>
    <x v="1"/>
    <x v="1"/>
    <s v="Full-Time"/>
    <x v="0"/>
    <x v="5"/>
    <s v="General - Con"/>
    <s v="19-08-1976"/>
    <x v="6"/>
    <s v="Technician"/>
    <x v="0"/>
    <n v="13405"/>
    <x v="0"/>
    <n v="3"/>
    <n v="1386"/>
    <s v="18-03-2023"/>
    <n v="2"/>
    <n v="4"/>
    <d v="2023-06-29T00:00:00"/>
    <x v="2"/>
    <x v="0"/>
    <x v="0"/>
    <s v="West Hannah"/>
    <s v="Lindsay Rogers"/>
    <n v="1"/>
    <n v="106.91"/>
  </r>
  <r>
    <n v="960"/>
    <s v="Nathan"/>
    <s v="Kline"/>
    <d v="2021-11-06T00:00:00"/>
    <x v="403"/>
    <n v="530"/>
    <x v="399"/>
    <s v="Accountant I"/>
    <s v="Sean Hall"/>
    <s v="nathan.kline@bilearner.com"/>
    <x v="3"/>
    <x v="0"/>
    <x v="1"/>
    <x v="0"/>
    <s v="Full-Time"/>
    <x v="3"/>
    <x v="5"/>
    <s v="General - Con"/>
    <s v="27-08-1951"/>
    <x v="6"/>
    <s v="Laborer"/>
    <x v="1"/>
    <n v="63614"/>
    <x v="3"/>
    <n v="3"/>
    <n v="1387"/>
    <s v="29-03-2023"/>
    <n v="5"/>
    <n v="1"/>
    <d v="2022-12-20T00:00:00"/>
    <x v="3"/>
    <x v="0"/>
    <x v="2"/>
    <s v="Banksland"/>
    <s v="Paul Simon"/>
    <n v="1"/>
    <n v="195.95"/>
  </r>
  <r>
    <n v="961"/>
    <s v="Gabriella"/>
    <s v="Benitez"/>
    <d v="2019-05-09T00:00:00"/>
    <x v="404"/>
    <n v="364"/>
    <x v="400"/>
    <s v="Accountant I"/>
    <s v="Jamie Gardner"/>
    <s v="gabriella.benitez@bilearner.com"/>
    <x v="8"/>
    <x v="0"/>
    <x v="2"/>
    <x v="0"/>
    <s v="Full-Time"/>
    <x v="1"/>
    <x v="5"/>
    <s v="Field Operations"/>
    <s v="23-12-1970"/>
    <x v="6"/>
    <s v="Construction Manager"/>
    <x v="0"/>
    <n v="31721"/>
    <x v="0"/>
    <n v="3"/>
    <n v="1388"/>
    <s v="15-07-2023"/>
    <n v="5"/>
    <n v="2"/>
    <d v="2023-04-18T00:00:00"/>
    <x v="3"/>
    <x v="0"/>
    <x v="3"/>
    <s v="Port Nancy"/>
    <s v="Natasha Lewis"/>
    <n v="1"/>
    <n v="918.34"/>
  </r>
  <r>
    <n v="965"/>
    <s v="Jeanette"/>
    <s v="Tippett"/>
    <d v="2019-06-07T00:00:00"/>
    <x v="79"/>
    <n v="69"/>
    <x v="133"/>
    <s v="Production Technician I"/>
    <s v="David Stephens"/>
    <s v="jeanette.tippett@bilearner.com"/>
    <x v="9"/>
    <x v="0"/>
    <x v="2"/>
    <x v="2"/>
    <s v="Part-Time"/>
    <x v="0"/>
    <x v="2"/>
    <s v="Field Operations"/>
    <s v="25-02-1955"/>
    <x v="6"/>
    <s v="Operator"/>
    <x v="0"/>
    <n v="2093"/>
    <x v="0"/>
    <n v="3"/>
    <n v="1392"/>
    <s v="19-09-2022"/>
    <n v="4"/>
    <n v="4"/>
    <d v="2023-04-20T00:00:00"/>
    <x v="1"/>
    <x v="0"/>
    <x v="3"/>
    <s v="North Coleview"/>
    <s v="Anthony Hodges"/>
    <n v="3"/>
    <n v="578.62"/>
  </r>
  <r>
    <n v="966"/>
    <s v="Rose"/>
    <s v="Ivey"/>
    <d v="2021-11-22T00:00:00"/>
    <x v="405"/>
    <n v="366"/>
    <x v="98"/>
    <s v="Production Technician I"/>
    <s v="Abigail Johnson"/>
    <s v="rose.ivey@bilearner.com"/>
    <x v="7"/>
    <x v="0"/>
    <x v="2"/>
    <x v="1"/>
    <s v="Part-Time"/>
    <x v="3"/>
    <x v="2"/>
    <s v="General - Con"/>
    <s v="20-03-1947"/>
    <x v="6"/>
    <s v="Flagger"/>
    <x v="0"/>
    <n v="1775"/>
    <x v="0"/>
    <n v="3"/>
    <n v="1393"/>
    <s v="17-06-2023"/>
    <n v="4"/>
    <n v="4"/>
    <d v="2023-04-02T00:00:00"/>
    <x v="2"/>
    <x v="0"/>
    <x v="1"/>
    <s v="Danastad"/>
    <s v="Stacy Leonard"/>
    <n v="3"/>
    <n v="255.61"/>
  </r>
  <r>
    <n v="968"/>
    <s v="Jordan"/>
    <s v="Winthrop"/>
    <d v="2021-12-17T00:00:00"/>
    <x v="406"/>
    <n v="9"/>
    <x v="81"/>
    <s v="Production Technician II"/>
    <s v="Mr. Kevin Reid"/>
    <s v="jordan.winthrop@bilearner.com"/>
    <x v="7"/>
    <x v="2"/>
    <x v="0"/>
    <x v="1"/>
    <s v="Part-Time"/>
    <x v="1"/>
    <x v="2"/>
    <s v="General - Con"/>
    <s v="14-11-1960"/>
    <x v="6"/>
    <s v="Laborer"/>
    <x v="1"/>
    <n v="2045"/>
    <x v="0"/>
    <n v="3"/>
    <n v="1395"/>
    <s v="31-05-2023"/>
    <n v="4"/>
    <n v="1"/>
    <d v="2022-12-28T00:00:00"/>
    <x v="3"/>
    <x v="1"/>
    <x v="1"/>
    <s v="Hamiltonberg"/>
    <s v="Catherine Lewis"/>
    <n v="2"/>
    <n v="302.97000000000003"/>
  </r>
  <r>
    <n v="969"/>
    <s v="Shari"/>
    <s v="Ngodup"/>
    <d v="2019-05-04T00:00:00"/>
    <x v="407"/>
    <n v="653"/>
    <x v="401"/>
    <s v="Production Technician I"/>
    <s v="Jorge Taylor"/>
    <s v="shari.ngodup@bilearner.com"/>
    <x v="7"/>
    <x v="0"/>
    <x v="2"/>
    <x v="2"/>
    <s v="Full-Time"/>
    <x v="1"/>
    <x v="2"/>
    <s v="General - Eng"/>
    <d v="1956-07-09T00:00:00"/>
    <x v="6"/>
    <s v="Engineer"/>
    <x v="0"/>
    <n v="1810"/>
    <x v="0"/>
    <n v="3"/>
    <n v="1396"/>
    <d v="2023-07-07T00:00:00"/>
    <n v="2"/>
    <n v="1"/>
    <d v="2022-09-13T00:00:00"/>
    <x v="3"/>
    <x v="1"/>
    <x v="3"/>
    <s v="Rodriguezmouth"/>
    <s v="Diana Benton"/>
    <n v="3"/>
    <n v="632.28"/>
  </r>
  <r>
    <n v="970"/>
    <s v="John"/>
    <s v="Kretschmer"/>
    <d v="2018-12-25T00:00:00"/>
    <x v="408"/>
    <n v="76"/>
    <x v="290"/>
    <s v="Production Technician I"/>
    <s v="Robert Gonzalez"/>
    <s v="john.kretschmer@bilearner.com"/>
    <x v="3"/>
    <x v="0"/>
    <x v="1"/>
    <x v="2"/>
    <s v="Part-Time"/>
    <x v="3"/>
    <x v="2"/>
    <s v="General - Con"/>
    <s v="26-02-1981"/>
    <x v="6"/>
    <s v="Laborer"/>
    <x v="1"/>
    <n v="1801"/>
    <x v="0"/>
    <n v="3"/>
    <n v="1397"/>
    <s v="31-03-2023"/>
    <n v="3"/>
    <n v="2"/>
    <d v="2023-03-01T00:00:00"/>
    <x v="0"/>
    <x v="1"/>
    <x v="2"/>
    <s v="North Trevor"/>
    <s v="Stephanie Cook"/>
    <n v="2"/>
    <n v="669.41"/>
  </r>
  <r>
    <n v="971"/>
    <s v="Debbie"/>
    <s v="Mangal"/>
    <d v="2021-01-03T00:00:00"/>
    <x v="242"/>
    <n v="794"/>
    <x v="402"/>
    <s v="Production Technician I"/>
    <s v="Kristin Baird"/>
    <s v="debbie.mangal@bilearner.com"/>
    <x v="5"/>
    <x v="0"/>
    <x v="2"/>
    <x v="1"/>
    <s v="Full-Time"/>
    <x v="0"/>
    <x v="2"/>
    <s v="Splicing"/>
    <d v="1972-12-12T00:00:00"/>
    <x v="6"/>
    <s v="Runner"/>
    <x v="0"/>
    <n v="2451"/>
    <x v="2"/>
    <n v="3"/>
    <n v="1398"/>
    <d v="2023-07-04T00:00:00"/>
    <n v="1"/>
    <n v="1"/>
    <d v="2023-01-04T00:00:00"/>
    <x v="3"/>
    <x v="0"/>
    <x v="0"/>
    <s v="Olsonmouth"/>
    <s v="Kelly Rogers"/>
    <n v="3"/>
    <n v="191.99"/>
  </r>
  <r>
    <n v="973"/>
    <s v="Yen"/>
    <s v="Johnston"/>
    <d v="2018-08-29T00:00:00"/>
    <x v="273"/>
    <n v="1625"/>
    <x v="403"/>
    <s v="Production Technician II"/>
    <s v="Larry Frost"/>
    <s v="yen.johnston@bilearner.com"/>
    <x v="6"/>
    <x v="0"/>
    <x v="0"/>
    <x v="0"/>
    <s v="Full-Time"/>
    <x v="1"/>
    <x v="2"/>
    <s v="Field Operations"/>
    <d v="1955-03-04T00:00:00"/>
    <x v="6"/>
    <s v="Laborer"/>
    <x v="0"/>
    <n v="2128"/>
    <x v="0"/>
    <n v="3"/>
    <n v="1400"/>
    <s v="17-05-2023"/>
    <n v="2"/>
    <n v="3"/>
    <d v="2022-08-06T00:00:00"/>
    <x v="3"/>
    <x v="1"/>
    <x v="1"/>
    <s v="New Melissachester"/>
    <s v="David Dennis"/>
    <n v="2"/>
    <n v="634.91999999999996"/>
  </r>
  <r>
    <n v="977"/>
    <s v="Ned"/>
    <s v="Miller"/>
    <d v="2018-11-01T00:00:00"/>
    <x v="409"/>
    <n v="910"/>
    <x v="404"/>
    <s v="Production Technician II"/>
    <s v="James Guzman"/>
    <s v="ned.miller@bilearner.com"/>
    <x v="2"/>
    <x v="2"/>
    <x v="1"/>
    <x v="0"/>
    <s v="Part-Time"/>
    <x v="0"/>
    <x v="2"/>
    <s v="Finance &amp; Accounting"/>
    <d v="1978-06-12T00:00:00"/>
    <x v="6"/>
    <s v="Manager"/>
    <x v="1"/>
    <n v="2472"/>
    <x v="0"/>
    <n v="3"/>
    <n v="1404"/>
    <s v="18-02-2023"/>
    <n v="1"/>
    <n v="2"/>
    <d v="2022-10-02T00:00:00"/>
    <x v="4"/>
    <x v="1"/>
    <x v="3"/>
    <s v="North Ian"/>
    <s v="Rachel Harris"/>
    <n v="4"/>
    <n v="411.94"/>
  </r>
  <r>
    <n v="978"/>
    <s v="Shana"/>
    <s v="Petingill"/>
    <d v="2018-12-08T00:00:00"/>
    <x v="248"/>
    <n v="1281"/>
    <x v="405"/>
    <s v="Production Technician II"/>
    <s v="Lisa Peters"/>
    <s v="shana.petingill@bilearner.com"/>
    <x v="9"/>
    <x v="0"/>
    <x v="2"/>
    <x v="2"/>
    <s v="Temporary"/>
    <x v="0"/>
    <x v="2"/>
    <s v="Field Operations"/>
    <s v="30-03-1977"/>
    <x v="6"/>
    <s v="Construction Manager"/>
    <x v="0"/>
    <n v="2050"/>
    <x v="0"/>
    <n v="3"/>
    <n v="1405"/>
    <s v="29-04-2023"/>
    <n v="3"/>
    <n v="3"/>
    <d v="2022-09-15T00:00:00"/>
    <x v="0"/>
    <x v="0"/>
    <x v="3"/>
    <s v="East Jaime"/>
    <s v="Ryan Flores"/>
    <n v="4"/>
    <n v="537.73"/>
  </r>
  <r>
    <n v="982"/>
    <s v="Catherine"/>
    <s v="Ybarra"/>
    <d v="2019-03-11T00:00:00"/>
    <x v="410"/>
    <n v="910"/>
    <x v="404"/>
    <s v="Production Technician I"/>
    <s v="Amanda Perez"/>
    <s v="catherine.ybarra@bilearner.com"/>
    <x v="3"/>
    <x v="2"/>
    <x v="0"/>
    <x v="2"/>
    <s v="Part-Time"/>
    <x v="2"/>
    <x v="2"/>
    <s v="General - Con"/>
    <d v="1981-02-04T00:00:00"/>
    <x v="6"/>
    <s v="Technician"/>
    <x v="0"/>
    <n v="2458"/>
    <x v="0"/>
    <n v="3"/>
    <n v="1409"/>
    <s v="17-05-2023"/>
    <n v="2"/>
    <n v="2"/>
    <d v="2022-08-23T00:00:00"/>
    <x v="0"/>
    <x v="1"/>
    <x v="0"/>
    <s v="Ortegafort"/>
    <s v="David Rodriguez"/>
    <n v="4"/>
    <n v="938.59"/>
  </r>
  <r>
    <n v="983"/>
    <s v="Ashanti"/>
    <s v="Price"/>
    <d v="2022-02-25T00:00:00"/>
    <x v="112"/>
    <n v="427"/>
    <x v="406"/>
    <s v="Production Technician I"/>
    <s v="Tina Griffin"/>
    <s v="ashanti.price@bilearner.com"/>
    <x v="7"/>
    <x v="0"/>
    <x v="1"/>
    <x v="1"/>
    <s v="Temporary"/>
    <x v="1"/>
    <x v="2"/>
    <s v="Wireline Construction"/>
    <d v="1945-08-08T00:00:00"/>
    <x v="6"/>
    <s v="Laborer"/>
    <x v="0"/>
    <n v="26720"/>
    <x v="0"/>
    <n v="3"/>
    <n v="1410"/>
    <d v="2023-02-04T00:00:00"/>
    <n v="2"/>
    <n v="2"/>
    <d v="2022-11-25T00:00:00"/>
    <x v="4"/>
    <x v="0"/>
    <x v="3"/>
    <s v="North Russellstad"/>
    <s v="Luis Reynolds"/>
    <n v="1"/>
    <n v="746.8"/>
  </r>
  <r>
    <n v="986"/>
    <s v="Ann"/>
    <s v="Montgomery"/>
    <d v="2019-09-27T00:00:00"/>
    <x v="411"/>
    <n v="1230"/>
    <x v="407"/>
    <s v="Production Technician I"/>
    <s v="Maria Payne"/>
    <s v="ann.montgomery@bilearner.com"/>
    <x v="8"/>
    <x v="0"/>
    <x v="2"/>
    <x v="2"/>
    <s v="Full-Time"/>
    <x v="2"/>
    <x v="2"/>
    <s v="Finance &amp; Accounting"/>
    <d v="1943-12-03T00:00:00"/>
    <x v="6"/>
    <s v="Accounting"/>
    <x v="1"/>
    <n v="51599"/>
    <x v="2"/>
    <n v="3"/>
    <n v="1413"/>
    <s v="31-10-2022"/>
    <n v="4"/>
    <n v="3"/>
    <d v="2023-02-17T00:00:00"/>
    <x v="2"/>
    <x v="1"/>
    <x v="3"/>
    <s v="Deleonborough"/>
    <s v="Misty Miranda"/>
    <n v="5"/>
    <n v="918.34"/>
  </r>
  <r>
    <n v="987"/>
    <s v="Erin"/>
    <s v="Holder"/>
    <d v="2022-11-15T00:00:00"/>
    <x v="98"/>
    <n v="253"/>
    <x v="408"/>
    <s v="Production Technician I"/>
    <s v="Samantha Salas"/>
    <s v="erin.holder@bilearner.com"/>
    <x v="2"/>
    <x v="0"/>
    <x v="1"/>
    <x v="1"/>
    <s v="Full-Time"/>
    <x v="0"/>
    <x v="2"/>
    <s v="Aerial"/>
    <d v="1966-03-06T00:00:00"/>
    <x v="6"/>
    <s v="Labor"/>
    <x v="1"/>
    <n v="95839"/>
    <x v="0"/>
    <n v="3"/>
    <n v="1414"/>
    <s v="13-08-2022"/>
    <n v="1"/>
    <n v="4"/>
    <d v="2023-01-21T00:00:00"/>
    <x v="0"/>
    <x v="1"/>
    <x v="1"/>
    <s v="North Vincentstad"/>
    <s v="Kimberly Blankenship"/>
    <n v="3"/>
    <n v="997.2"/>
  </r>
  <r>
    <n v="994"/>
    <s v="Bennett"/>
    <s v="Bowen"/>
    <d v="2019-10-22T00:00:00"/>
    <x v="412"/>
    <n v="1372"/>
    <x v="409"/>
    <s v="Production Technician I"/>
    <s v="Michael Reese"/>
    <s v="bennett.bowen@bilearner.com"/>
    <x v="7"/>
    <x v="0"/>
    <x v="1"/>
    <x v="1"/>
    <s v="Full-Time"/>
    <x v="0"/>
    <x v="2"/>
    <s v="General - Con"/>
    <s v="30-11-1948"/>
    <x v="6"/>
    <s v="Administration"/>
    <x v="0"/>
    <n v="24552"/>
    <x v="0"/>
    <n v="3"/>
    <n v="1421"/>
    <d v="2022-03-09T00:00:00"/>
    <n v="3"/>
    <n v="5"/>
    <d v="2022-12-08T00:00:00"/>
    <x v="0"/>
    <x v="1"/>
    <x v="3"/>
    <s v="Kevinmouth"/>
    <s v="Karen Brown"/>
    <n v="5"/>
    <n v="835.97"/>
  </r>
  <r>
    <n v="995"/>
    <s v="Gianna"/>
    <s v="Lopez"/>
    <d v="2019-10-04T00:00:00"/>
    <x v="59"/>
    <n v="380"/>
    <x v="410"/>
    <s v="Production Technician I"/>
    <s v="Justin Kent"/>
    <s v="gianna.lopez@bilearner.com"/>
    <x v="8"/>
    <x v="1"/>
    <x v="0"/>
    <x v="0"/>
    <s v="Full-Time"/>
    <x v="0"/>
    <x v="2"/>
    <s v="Technology / It"/>
    <d v="1994-02-10T00:00:00"/>
    <x v="6"/>
    <s v="Technician"/>
    <x v="0"/>
    <n v="6933"/>
    <x v="2"/>
    <n v="3"/>
    <n v="1422"/>
    <d v="2023-10-04T00:00:00"/>
    <n v="1"/>
    <n v="5"/>
    <d v="2023-04-13T00:00:00"/>
    <x v="2"/>
    <x v="1"/>
    <x v="1"/>
    <s v="Lake Lauren"/>
    <s v="Andrea Cervantes"/>
    <n v="3"/>
    <n v="585.66"/>
  </r>
  <r>
    <n v="997"/>
    <s v="Aydin"/>
    <s v="Bautista"/>
    <d v="2021-11-17T00:00:00"/>
    <x v="282"/>
    <n v="259"/>
    <x v="411"/>
    <s v="Production Technician I"/>
    <s v="Crystal Barnes"/>
    <s v="aydin.bautista@bilearner.com"/>
    <x v="2"/>
    <x v="3"/>
    <x v="0"/>
    <x v="0"/>
    <s v="Part-Time"/>
    <x v="3"/>
    <x v="2"/>
    <s v="General - Con"/>
    <d v="1982-08-12T00:00:00"/>
    <x v="6"/>
    <s v="Laborer"/>
    <x v="0"/>
    <n v="60993"/>
    <x v="2"/>
    <n v="3"/>
    <n v="1424"/>
    <d v="2022-03-09T00:00:00"/>
    <n v="4"/>
    <n v="4"/>
    <d v="2023-03-05T00:00:00"/>
    <x v="2"/>
    <x v="0"/>
    <x v="2"/>
    <s v="Port Christiantown"/>
    <s v="Sean Wallace"/>
    <n v="4"/>
    <n v="695.24"/>
  </r>
  <r>
    <n v="999"/>
    <s v="Milagros"/>
    <s v="Cobb"/>
    <d v="2022-03-08T00:00:00"/>
    <x v="413"/>
    <n v="249"/>
    <x v="412"/>
    <s v="Production Technician I"/>
    <s v="Sarah Stevenson"/>
    <s v="milagros.cobb@bilearner.com"/>
    <x v="4"/>
    <x v="2"/>
    <x v="0"/>
    <x v="2"/>
    <s v="Full-Time"/>
    <x v="2"/>
    <x v="2"/>
    <s v="General - Con"/>
    <s v="19-07-2000"/>
    <x v="6"/>
    <s v="Technician"/>
    <x v="0"/>
    <n v="11397"/>
    <x v="0"/>
    <n v="3"/>
    <n v="1426"/>
    <d v="2023-11-07T00:00:00"/>
    <n v="4"/>
    <n v="5"/>
    <d v="2022-12-02T00:00:00"/>
    <x v="4"/>
    <x v="0"/>
    <x v="3"/>
    <s v="Mcfarlandside"/>
    <s v="Mary Baker"/>
    <n v="3"/>
    <n v="938.04"/>
  </r>
  <r>
    <n v="1002"/>
    <s v="Deven"/>
    <s v="Vincent"/>
    <d v="2019-11-22T00:00:00"/>
    <x v="414"/>
    <n v="841"/>
    <x v="201"/>
    <s v="Production Technician II"/>
    <s v="Lisa Spencer"/>
    <s v="deven.vincent@bilearner.com"/>
    <x v="4"/>
    <x v="2"/>
    <x v="1"/>
    <x v="0"/>
    <s v="Temporary"/>
    <x v="1"/>
    <x v="2"/>
    <s v="Field Operations"/>
    <d v="1944-02-09T00:00:00"/>
    <x v="6"/>
    <s v="Technician"/>
    <x v="0"/>
    <n v="6668"/>
    <x v="0"/>
    <n v="3"/>
    <n v="1429"/>
    <s v="23-03-2023"/>
    <n v="1"/>
    <n v="4"/>
    <d v="2022-11-26T00:00:00"/>
    <x v="3"/>
    <x v="0"/>
    <x v="1"/>
    <s v="Nicholsview"/>
    <s v="Claudia Williams"/>
    <n v="4"/>
    <n v="441.43"/>
  </r>
  <r>
    <n v="1003"/>
    <s v="Evangeline"/>
    <s v="Downs"/>
    <d v="2023-02-13T00:00:00"/>
    <x v="415"/>
    <n v="18"/>
    <x v="69"/>
    <s v="Production Technician II"/>
    <s v="Joseph Smith"/>
    <s v="evangeline.downs@bilearner.com"/>
    <x v="3"/>
    <x v="2"/>
    <x v="2"/>
    <x v="2"/>
    <s v="Temporary"/>
    <x v="0"/>
    <x v="2"/>
    <s v="Yard (Material Handling)"/>
    <s v="19-01-1959"/>
    <x v="6"/>
    <s v="Shop"/>
    <x v="0"/>
    <n v="36785"/>
    <x v="2"/>
    <n v="3"/>
    <n v="1430"/>
    <s v="15-09-2022"/>
    <n v="2"/>
    <n v="2"/>
    <d v="2022-08-26T00:00:00"/>
    <x v="1"/>
    <x v="0"/>
    <x v="0"/>
    <s v="New Robertfurt"/>
    <s v="Thomas Moran"/>
    <n v="4"/>
    <n v="193.99"/>
  </r>
  <r>
    <n v="1006"/>
    <s v="Alijah"/>
    <s v="Singh"/>
    <d v="2021-04-09T00:00:00"/>
    <x v="416"/>
    <n v="233"/>
    <x v="413"/>
    <s v="Production Technician I"/>
    <s v="Brandi Ruiz"/>
    <s v="alijah.singh@bilearner.com"/>
    <x v="7"/>
    <x v="0"/>
    <x v="2"/>
    <x v="1"/>
    <s v="Part-Time"/>
    <x v="3"/>
    <x v="2"/>
    <s v="General - Con"/>
    <s v="25-08-1995"/>
    <x v="6"/>
    <s v="Clerk"/>
    <x v="0"/>
    <n v="40314"/>
    <x v="2"/>
    <n v="3"/>
    <n v="1433"/>
    <d v="2022-06-08T00:00:00"/>
    <n v="5"/>
    <n v="1"/>
    <d v="2022-09-18T00:00:00"/>
    <x v="0"/>
    <x v="1"/>
    <x v="0"/>
    <s v="South Jose"/>
    <s v="Tiffany Adams"/>
    <n v="4"/>
    <n v="863.73"/>
  </r>
  <r>
    <n v="1007"/>
    <s v="Ayla"/>
    <s v="Roberts"/>
    <d v="2018-12-30T00:00:00"/>
    <x v="385"/>
    <n v="1551"/>
    <x v="414"/>
    <s v="Production Technician I"/>
    <s v="Desiree Martinez"/>
    <s v="ayla.roberts@bilearner.com"/>
    <x v="4"/>
    <x v="0"/>
    <x v="2"/>
    <x v="1"/>
    <s v="Part-Time"/>
    <x v="3"/>
    <x v="2"/>
    <s v="Splicing"/>
    <s v="28-12-1986"/>
    <x v="6"/>
    <s v="Splicer"/>
    <x v="0"/>
    <n v="88408"/>
    <x v="0"/>
    <n v="3"/>
    <n v="1434"/>
    <s v="21-10-2022"/>
    <n v="1"/>
    <n v="2"/>
    <d v="2023-04-27T00:00:00"/>
    <x v="4"/>
    <x v="0"/>
    <x v="2"/>
    <s v="Patriciamouth"/>
    <s v="Diane Alvarado"/>
    <n v="2"/>
    <n v="746.99"/>
  </r>
  <r>
    <n v="1011"/>
    <s v="Lucian"/>
    <s v="Mora"/>
    <d v="2023-03-17T00:00:00"/>
    <x v="145"/>
    <n v="5"/>
    <x v="415"/>
    <s v="Production Technician I"/>
    <s v="Brianna Coleman"/>
    <s v="lucian.mora@bilearner.com"/>
    <x v="0"/>
    <x v="0"/>
    <x v="1"/>
    <x v="0"/>
    <s v="Part-Time"/>
    <x v="3"/>
    <x v="2"/>
    <s v="Field Operations"/>
    <s v="16-12-1977"/>
    <x v="6"/>
    <s v="Foreman"/>
    <x v="1"/>
    <n v="51453"/>
    <x v="0"/>
    <n v="3"/>
    <n v="1438"/>
    <s v="21-01-2023"/>
    <n v="1"/>
    <n v="4"/>
    <d v="2023-05-12T00:00:00"/>
    <x v="0"/>
    <x v="0"/>
    <x v="0"/>
    <s v="Lake Tony"/>
    <s v="George Swanson"/>
    <n v="2"/>
    <n v="996.18"/>
  </r>
  <r>
    <n v="1012"/>
    <s v="Dangelo"/>
    <s v="Gould"/>
    <d v="2022-07-20T00:00:00"/>
    <x v="74"/>
    <n v="280"/>
    <x v="191"/>
    <s v="Production Technician I"/>
    <s v="Daniel Mason"/>
    <s v="dangelo.gould@bilearner.com"/>
    <x v="6"/>
    <x v="0"/>
    <x v="0"/>
    <x v="2"/>
    <s v="Temporary"/>
    <x v="3"/>
    <x v="2"/>
    <s v="General - Con"/>
    <s v="24-01-1988"/>
    <x v="6"/>
    <s v="Laborer"/>
    <x v="0"/>
    <n v="76246"/>
    <x v="2"/>
    <n v="3"/>
    <n v="1439"/>
    <s v="29-11-2022"/>
    <n v="3"/>
    <n v="1"/>
    <d v="2023-06-20T00:00:00"/>
    <x v="3"/>
    <x v="1"/>
    <x v="3"/>
    <s v="Roseberg"/>
    <s v="Brandy Allison"/>
    <n v="4"/>
    <n v="764.43"/>
  </r>
  <r>
    <n v="1014"/>
    <s v="Miranda"/>
    <s v="Chavez"/>
    <d v="2021-11-26T00:00:00"/>
    <x v="417"/>
    <n v="301"/>
    <x v="416"/>
    <s v="Production Technician I"/>
    <s v="Holly Lee"/>
    <s v="miranda.chavez@bilearner.com"/>
    <x v="2"/>
    <x v="0"/>
    <x v="1"/>
    <x v="2"/>
    <s v="Temporary"/>
    <x v="3"/>
    <x v="2"/>
    <s v="Field Operations"/>
    <s v="16-03-1982"/>
    <x v="6"/>
    <s v="Laborer"/>
    <x v="0"/>
    <n v="69720"/>
    <x v="2"/>
    <n v="3"/>
    <n v="1441"/>
    <d v="2023-07-04T00:00:00"/>
    <n v="1"/>
    <n v="1"/>
    <d v="2022-10-23T00:00:00"/>
    <x v="0"/>
    <x v="1"/>
    <x v="2"/>
    <s v="Gallowaychester"/>
    <s v="Heather Price"/>
    <n v="4"/>
    <n v="758.41"/>
  </r>
  <r>
    <n v="1018"/>
    <s v="Connor"/>
    <s v="Larsen"/>
    <d v="2021-09-05T00:00:00"/>
    <x v="190"/>
    <n v="389"/>
    <x v="297"/>
    <s v="Production Technician I"/>
    <s v="Felicia Goodwin"/>
    <s v="connor.larsen@bilearner.com"/>
    <x v="3"/>
    <x v="1"/>
    <x v="2"/>
    <x v="1"/>
    <s v="Part-Time"/>
    <x v="3"/>
    <x v="2"/>
    <s v="Aerial"/>
    <s v="16-12-1963"/>
    <x v="6"/>
    <s v="Labor"/>
    <x v="0"/>
    <n v="89203"/>
    <x v="0"/>
    <n v="3"/>
    <n v="1445"/>
    <s v="17-11-2022"/>
    <n v="2"/>
    <n v="2"/>
    <d v="2023-07-20T00:00:00"/>
    <x v="3"/>
    <x v="1"/>
    <x v="0"/>
    <s v="Kathleenhaven"/>
    <s v="Angela Perez MD"/>
    <n v="5"/>
    <n v="458.8"/>
  </r>
  <r>
    <n v="1019"/>
    <s v="Harley"/>
    <s v="Mccullough"/>
    <d v="2020-07-21T00:00:00"/>
    <x v="322"/>
    <n v="952"/>
    <x v="338"/>
    <s v="Production Technician I"/>
    <s v="Joseph Riley"/>
    <s v="harley.mccullough@bilearner.com"/>
    <x v="8"/>
    <x v="1"/>
    <x v="0"/>
    <x v="0"/>
    <s v="Temporary"/>
    <x v="0"/>
    <x v="2"/>
    <s v="Aerial"/>
    <d v="1997-10-04T00:00:00"/>
    <x v="6"/>
    <s v="Driver"/>
    <x v="0"/>
    <n v="68233"/>
    <x v="0"/>
    <n v="3"/>
    <n v="1446"/>
    <s v="15-06-2023"/>
    <n v="1"/>
    <n v="1"/>
    <d v="2023-02-06T00:00:00"/>
    <x v="3"/>
    <x v="1"/>
    <x v="0"/>
    <s v="Jenniferville"/>
    <s v="Jennifer Estrada"/>
    <n v="3"/>
    <n v="207.17"/>
  </r>
  <r>
    <n v="1020"/>
    <s v="Lucian"/>
    <s v="Montoya"/>
    <d v="2022-12-12T00:00:00"/>
    <x v="187"/>
    <n v="196"/>
    <x v="171"/>
    <s v="Production Technician I"/>
    <s v="Alexis Bell"/>
    <s v="lucian.montoya@bilearner.com"/>
    <x v="5"/>
    <x v="3"/>
    <x v="0"/>
    <x v="1"/>
    <s v="Part-Time"/>
    <x v="1"/>
    <x v="2"/>
    <s v="Field Operations"/>
    <s v="14-07-1954"/>
    <x v="6"/>
    <s v="Supervisor"/>
    <x v="0"/>
    <n v="24188"/>
    <x v="0"/>
    <n v="3"/>
    <n v="1447"/>
    <s v="17-08-2022"/>
    <n v="4"/>
    <n v="4"/>
    <d v="2023-05-26T00:00:00"/>
    <x v="2"/>
    <x v="0"/>
    <x v="3"/>
    <s v="Merrittstad"/>
    <s v="Johnny Austin"/>
    <n v="4"/>
    <n v="784.89"/>
  </r>
  <r>
    <n v="1023"/>
    <s v="Raina"/>
    <s v="Vaughan"/>
    <d v="2020-02-07T00:00:00"/>
    <x v="418"/>
    <n v="803"/>
    <x v="417"/>
    <s v="Production Technician II"/>
    <s v="Michael Rodriguez"/>
    <s v="raina.vaughan@bilearner.com"/>
    <x v="5"/>
    <x v="2"/>
    <x v="0"/>
    <x v="1"/>
    <s v="Temporary"/>
    <x v="2"/>
    <x v="2"/>
    <s v="Field Operations"/>
    <s v="20-02-1958"/>
    <x v="6"/>
    <s v="Manager"/>
    <x v="1"/>
    <n v="19127"/>
    <x v="2"/>
    <n v="3"/>
    <n v="1450"/>
    <s v="22-04-2023"/>
    <n v="5"/>
    <n v="1"/>
    <d v="2023-06-23T00:00:00"/>
    <x v="4"/>
    <x v="1"/>
    <x v="2"/>
    <s v="Whitefurt"/>
    <s v="Thomas Frederick"/>
    <n v="5"/>
    <n v="436.63"/>
  </r>
  <r>
    <n v="1027"/>
    <s v="Javon"/>
    <s v="Moses"/>
    <d v="2022-12-23T00:00:00"/>
    <x v="119"/>
    <n v="2"/>
    <x v="418"/>
    <s v="Production Technician II"/>
    <s v="Ryan Cooke"/>
    <s v="javon.moses@bilearner.com"/>
    <x v="0"/>
    <x v="2"/>
    <x v="0"/>
    <x v="1"/>
    <s v="Temporary"/>
    <x v="3"/>
    <x v="2"/>
    <s v="General - Con"/>
    <d v="1977-12-03T00:00:00"/>
    <x v="6"/>
    <s v="Lineman"/>
    <x v="1"/>
    <n v="5270"/>
    <x v="2"/>
    <n v="3"/>
    <n v="1454"/>
    <s v="28-07-2023"/>
    <n v="2"/>
    <n v="2"/>
    <d v="2022-12-14T00:00:00"/>
    <x v="0"/>
    <x v="0"/>
    <x v="3"/>
    <s v="South Anthonystad"/>
    <s v="Gina Williams"/>
    <n v="1"/>
    <n v="832.86"/>
  </r>
  <r>
    <n v="1029"/>
    <s v="Kamila"/>
    <s v="Rosales"/>
    <d v="2019-06-25T00:00:00"/>
    <x v="419"/>
    <n v="14"/>
    <x v="198"/>
    <s v="Production Technician I"/>
    <s v="Brittany Payne"/>
    <s v="kamila.rosales@bilearner.com"/>
    <x v="5"/>
    <x v="0"/>
    <x v="0"/>
    <x v="0"/>
    <s v="Full-Time"/>
    <x v="1"/>
    <x v="2"/>
    <s v="Engineers"/>
    <d v="1956-08-10T00:00:00"/>
    <x v="6"/>
    <s v="Engineer"/>
    <x v="0"/>
    <n v="55931"/>
    <x v="0"/>
    <n v="3"/>
    <n v="1456"/>
    <s v="31-08-2022"/>
    <n v="2"/>
    <n v="1"/>
    <d v="2022-09-30T00:00:00"/>
    <x v="0"/>
    <x v="0"/>
    <x v="2"/>
    <s v="Lake Olivia"/>
    <s v="Heather Peters"/>
    <n v="3"/>
    <n v="456.95"/>
  </r>
  <r>
    <n v="1033"/>
    <s v="Vaughn"/>
    <s v="Kim"/>
    <d v="2021-02-24T00:00:00"/>
    <x v="82"/>
    <n v="479"/>
    <x v="419"/>
    <s v="Production Technician I"/>
    <s v="Adam Graves"/>
    <s v="vaughn.kim@bilearner.com"/>
    <x v="2"/>
    <x v="0"/>
    <x v="0"/>
    <x v="2"/>
    <s v="Temporary"/>
    <x v="2"/>
    <x v="2"/>
    <s v="Wireline Construction"/>
    <s v="29-05-1955"/>
    <x v="6"/>
    <s v="Foreman"/>
    <x v="1"/>
    <n v="14170"/>
    <x v="0"/>
    <n v="3"/>
    <n v="1460"/>
    <s v="23-02-2023"/>
    <n v="2"/>
    <n v="3"/>
    <d v="2023-03-06T00:00:00"/>
    <x v="0"/>
    <x v="1"/>
    <x v="2"/>
    <s v="Michelleshire"/>
    <s v="Richard Harris"/>
    <n v="2"/>
    <n v="864.22"/>
  </r>
  <r>
    <n v="1034"/>
    <s v="Anabel"/>
    <s v="Evans"/>
    <d v="2019-04-12T00:00:00"/>
    <x v="293"/>
    <n v="535"/>
    <x v="420"/>
    <s v="Production Technician I"/>
    <s v="Shane Carr"/>
    <s v="anabel.evans@bilearner.com"/>
    <x v="1"/>
    <x v="0"/>
    <x v="0"/>
    <x v="1"/>
    <s v="Full-Time"/>
    <x v="2"/>
    <x v="2"/>
    <s v="Project Management - Con"/>
    <d v="2001-03-03T00:00:00"/>
    <x v="6"/>
    <s v="Technician"/>
    <x v="0"/>
    <n v="82370"/>
    <x v="0"/>
    <n v="3"/>
    <n v="1461"/>
    <d v="2023-09-04T00:00:00"/>
    <n v="1"/>
    <n v="1"/>
    <d v="2023-06-01T00:00:00"/>
    <x v="3"/>
    <x v="1"/>
    <x v="0"/>
    <s v="West Jessicamouth"/>
    <s v="Crystal Roberts"/>
    <n v="1"/>
    <n v="302.52"/>
  </r>
  <r>
    <n v="1038"/>
    <s v="Dean"/>
    <s v="Winters"/>
    <d v="2020-12-17T00:00:00"/>
    <x v="260"/>
    <n v="338"/>
    <x v="421"/>
    <s v="Production Technician I"/>
    <s v="Tammy Gardner"/>
    <s v="dean.winters@bilearner.com"/>
    <x v="9"/>
    <x v="0"/>
    <x v="2"/>
    <x v="2"/>
    <s v="Full-Time"/>
    <x v="2"/>
    <x v="2"/>
    <s v="Technology / It"/>
    <s v="22-06-1958"/>
    <x v="6"/>
    <s v="Analyst"/>
    <x v="0"/>
    <n v="7717"/>
    <x v="0"/>
    <n v="3"/>
    <n v="1465"/>
    <d v="2023-02-06T00:00:00"/>
    <n v="1"/>
    <n v="1"/>
    <d v="2022-12-06T00:00:00"/>
    <x v="1"/>
    <x v="0"/>
    <x v="2"/>
    <s v="New Jordan"/>
    <s v="Pamela Rodriguez"/>
    <n v="4"/>
    <n v="770.23"/>
  </r>
  <r>
    <n v="1044"/>
    <s v="Kinley"/>
    <s v="Dean"/>
    <d v="2019-10-16T00:00:00"/>
    <x v="110"/>
    <n v="819"/>
    <x v="422"/>
    <s v="Production Technician II"/>
    <s v="Connie Elliott"/>
    <s v="kinley.dean@bilearner.com"/>
    <x v="1"/>
    <x v="2"/>
    <x v="0"/>
    <x v="0"/>
    <s v="Part-Time"/>
    <x v="2"/>
    <x v="2"/>
    <s v="Field Operations"/>
    <d v="1960-09-04T00:00:00"/>
    <x v="6"/>
    <s v="Lineman"/>
    <x v="1"/>
    <n v="4589"/>
    <x v="0"/>
    <n v="3"/>
    <n v="1471"/>
    <s v="23-12-2022"/>
    <n v="3"/>
    <n v="4"/>
    <d v="2023-03-06T00:00:00"/>
    <x v="2"/>
    <x v="1"/>
    <x v="3"/>
    <s v="South Johnchester"/>
    <s v="Reginald Shaw"/>
    <n v="3"/>
    <n v="488.68"/>
  </r>
  <r>
    <n v="1047"/>
    <s v="Alexia"/>
    <s v="Hughes"/>
    <d v="2023-02-01T00:00:00"/>
    <x v="159"/>
    <n v="2"/>
    <x v="418"/>
    <s v="Production Technician II"/>
    <s v="Timothy Powell"/>
    <s v="alexia.hughes@bilearner.com"/>
    <x v="3"/>
    <x v="2"/>
    <x v="0"/>
    <x v="1"/>
    <s v="Part-Time"/>
    <x v="3"/>
    <x v="2"/>
    <s v="Engineers"/>
    <s v="13-07-1942"/>
    <x v="6"/>
    <s v="Engineer"/>
    <x v="0"/>
    <n v="46511"/>
    <x v="0"/>
    <n v="3"/>
    <n v="1474"/>
    <s v="22-09-2022"/>
    <n v="2"/>
    <n v="1"/>
    <d v="2023-02-19T00:00:00"/>
    <x v="4"/>
    <x v="0"/>
    <x v="1"/>
    <s v="Lake Kelliton"/>
    <s v="Stephanie Stevens"/>
    <n v="1"/>
    <n v="798.37"/>
  </r>
  <r>
    <n v="1048"/>
    <s v="Miles"/>
    <s v="Gill"/>
    <d v="2023-01-17T00:00:00"/>
    <x v="420"/>
    <n v="124"/>
    <x v="394"/>
    <s v="Production Technician II"/>
    <s v="Michelle Webb"/>
    <s v="miles.gill@bilearner.com"/>
    <x v="8"/>
    <x v="0"/>
    <x v="0"/>
    <x v="2"/>
    <s v="Temporary"/>
    <x v="1"/>
    <x v="2"/>
    <s v="Wireline Construction"/>
    <s v="19-08-1993"/>
    <x v="6"/>
    <s v="Laborer"/>
    <x v="1"/>
    <n v="86113"/>
    <x v="0"/>
    <n v="3"/>
    <n v="1475"/>
    <s v="25-07-2023"/>
    <n v="2"/>
    <n v="3"/>
    <d v="2022-11-04T00:00:00"/>
    <x v="2"/>
    <x v="1"/>
    <x v="0"/>
    <s v="Lake Veronica"/>
    <s v="Sherry Cortez"/>
    <n v="3"/>
    <n v="499.48"/>
  </r>
  <r>
    <n v="1049"/>
    <s v="Kaden"/>
    <s v="Woodard"/>
    <d v="2019-12-07T00:00:00"/>
    <x v="421"/>
    <n v="270"/>
    <x v="423"/>
    <s v="Production Technician II"/>
    <s v="Jared Walsh"/>
    <s v="kaden.woodard@bilearner.com"/>
    <x v="5"/>
    <x v="2"/>
    <x v="1"/>
    <x v="1"/>
    <s v="Part-Time"/>
    <x v="3"/>
    <x v="2"/>
    <s v="Field Operations"/>
    <d v="1962-07-11T00:00:00"/>
    <x v="6"/>
    <s v="Foreman"/>
    <x v="1"/>
    <n v="16157"/>
    <x v="3"/>
    <n v="3"/>
    <n v="1476"/>
    <s v="21-12-2022"/>
    <n v="1"/>
    <n v="4"/>
    <d v="2023-03-08T00:00:00"/>
    <x v="2"/>
    <x v="0"/>
    <x v="3"/>
    <s v="Shelbyside"/>
    <s v="David Evans"/>
    <n v="2"/>
    <n v="615.32000000000005"/>
  </r>
  <r>
    <n v="1050"/>
    <s v="Frida"/>
    <s v="Wilkins"/>
    <d v="2018-11-21T00:00:00"/>
    <x v="422"/>
    <n v="1147"/>
    <x v="424"/>
    <s v="Production Technician I"/>
    <s v="Jennifer Rivera"/>
    <s v="frida.wilkins@bilearner.com"/>
    <x v="1"/>
    <x v="0"/>
    <x v="1"/>
    <x v="0"/>
    <s v="Full-Time"/>
    <x v="2"/>
    <x v="2"/>
    <s v="Wireline Construction"/>
    <d v="1963-12-09T00:00:00"/>
    <x v="6"/>
    <s v="Laborer"/>
    <x v="0"/>
    <n v="75398"/>
    <x v="0"/>
    <n v="3"/>
    <n v="1477"/>
    <s v="24-02-2023"/>
    <n v="5"/>
    <n v="5"/>
    <d v="2023-03-12T00:00:00"/>
    <x v="2"/>
    <x v="0"/>
    <x v="1"/>
    <s v="Reyesview"/>
    <s v="Leonard Miller"/>
    <n v="5"/>
    <n v="410.36"/>
  </r>
  <r>
    <n v="1051"/>
    <s v="Kamron"/>
    <s v="Doyle"/>
    <d v="2021-02-15T00:00:00"/>
    <x v="270"/>
    <n v="883"/>
    <x v="425"/>
    <s v="Production Technician I"/>
    <s v="Susan Burns"/>
    <s v="kamron.doyle@bilearner.com"/>
    <x v="7"/>
    <x v="0"/>
    <x v="2"/>
    <x v="0"/>
    <s v="Part-Time"/>
    <x v="3"/>
    <x v="2"/>
    <s v="Field Operations"/>
    <s v="21-09-1953"/>
    <x v="6"/>
    <s v="Locator"/>
    <x v="0"/>
    <n v="35244"/>
    <x v="0"/>
    <n v="3"/>
    <n v="1478"/>
    <s v="22-11-2022"/>
    <n v="1"/>
    <n v="1"/>
    <d v="2023-08-03T00:00:00"/>
    <x v="1"/>
    <x v="0"/>
    <x v="1"/>
    <s v="North Ryan"/>
    <s v="Glenn Jensen"/>
    <n v="5"/>
    <n v="453.86"/>
  </r>
  <r>
    <n v="1056"/>
    <s v="Ignacio"/>
    <s v="Wiley"/>
    <d v="2022-08-21T00:00:00"/>
    <x v="88"/>
    <n v="152"/>
    <x v="176"/>
    <s v="Production Technician I"/>
    <s v="Jacob Smith"/>
    <s v="ignacio.wiley@bilearner.com"/>
    <x v="0"/>
    <x v="0"/>
    <x v="0"/>
    <x v="2"/>
    <s v="Full-Time"/>
    <x v="2"/>
    <x v="2"/>
    <s v="Shop (Fleet)"/>
    <s v="15-10-1961"/>
    <x v="6"/>
    <s v="Shop"/>
    <x v="0"/>
    <n v="74813"/>
    <x v="0"/>
    <n v="3"/>
    <n v="1483"/>
    <s v="19-08-2022"/>
    <n v="3"/>
    <n v="5"/>
    <d v="2022-08-22T00:00:00"/>
    <x v="3"/>
    <x v="0"/>
    <x v="2"/>
    <s v="Melissabury"/>
    <s v="Jason Gibson"/>
    <n v="4"/>
    <n v="168.71"/>
  </r>
  <r>
    <n v="1058"/>
    <s v="Krystal"/>
    <s v="Atkinson"/>
    <d v="2021-03-05T00:00:00"/>
    <x v="27"/>
    <n v="758"/>
    <x v="239"/>
    <s v="Production Technician I"/>
    <s v="Dennis Yates"/>
    <s v="krystal.atkinson@bilearner.com"/>
    <x v="9"/>
    <x v="0"/>
    <x v="1"/>
    <x v="2"/>
    <s v="Part-Time"/>
    <x v="0"/>
    <x v="2"/>
    <s v="Aerial"/>
    <s v="16-12-1971"/>
    <x v="6"/>
    <s v="Laborer"/>
    <x v="0"/>
    <n v="92712"/>
    <x v="0"/>
    <n v="3"/>
    <n v="1485"/>
    <s v="14-12-2022"/>
    <n v="1"/>
    <n v="2"/>
    <d v="2023-07-02T00:00:00"/>
    <x v="1"/>
    <x v="0"/>
    <x v="3"/>
    <s v="East John"/>
    <s v="John Daniel"/>
    <n v="5"/>
    <n v="654.35"/>
  </r>
  <r>
    <n v="1060"/>
    <s v="Frida"/>
    <s v="Salazar"/>
    <d v="2022-05-08T00:00:00"/>
    <x v="115"/>
    <n v="323"/>
    <x v="426"/>
    <s v="Production Technician I"/>
    <s v="Tracy Phillips"/>
    <s v="frida.salazar@bilearner.com"/>
    <x v="1"/>
    <x v="0"/>
    <x v="0"/>
    <x v="0"/>
    <s v="Part-Time"/>
    <x v="0"/>
    <x v="2"/>
    <s v="General - Con"/>
    <s v="28-08-1971"/>
    <x v="6"/>
    <s v="Operator"/>
    <x v="0"/>
    <n v="31742"/>
    <x v="1"/>
    <n v="3"/>
    <n v="1487"/>
    <s v="20-05-2023"/>
    <n v="4"/>
    <n v="4"/>
    <d v="2022-08-08T00:00:00"/>
    <x v="0"/>
    <x v="0"/>
    <x v="1"/>
    <s v="West Yvette"/>
    <s v="Christine Reed"/>
    <n v="3"/>
    <n v="385.82"/>
  </r>
  <r>
    <n v="1061"/>
    <s v="Annie"/>
    <s v="Peters"/>
    <d v="2020-08-21T00:00:00"/>
    <x v="423"/>
    <n v="647"/>
    <x v="427"/>
    <s v="Production Technician I"/>
    <s v="Barry Martinez"/>
    <s v="annie.peters@bilearner.com"/>
    <x v="7"/>
    <x v="1"/>
    <x v="2"/>
    <x v="2"/>
    <s v="Full-Time"/>
    <x v="2"/>
    <x v="2"/>
    <s v="Engineers"/>
    <s v="20-02-1963"/>
    <x v="6"/>
    <s v="Project Manager"/>
    <x v="0"/>
    <n v="7547"/>
    <x v="1"/>
    <n v="3"/>
    <n v="1488"/>
    <s v="14-03-2023"/>
    <n v="2"/>
    <n v="2"/>
    <d v="2023-07-23T00:00:00"/>
    <x v="2"/>
    <x v="1"/>
    <x v="2"/>
    <s v="Boydfurt"/>
    <s v="Felicia Hart"/>
    <n v="5"/>
    <n v="428.44"/>
  </r>
  <r>
    <n v="1067"/>
    <s v="Juliana"/>
    <s v="Schroeder"/>
    <d v="2018-10-13T00:00:00"/>
    <x v="424"/>
    <n v="417"/>
    <x v="324"/>
    <s v="Production Technician II"/>
    <s v="Miranda Brown"/>
    <s v="juliana.schroeder@bilearner.com"/>
    <x v="4"/>
    <x v="2"/>
    <x v="1"/>
    <x v="0"/>
    <s v="Full-Time"/>
    <x v="2"/>
    <x v="2"/>
    <s v="Splicing"/>
    <d v="1949-12-03T00:00:00"/>
    <x v="6"/>
    <s v="Coordinator"/>
    <x v="0"/>
    <n v="18325"/>
    <x v="1"/>
    <n v="3"/>
    <n v="1494"/>
    <d v="2023-06-05T00:00:00"/>
    <n v="5"/>
    <n v="5"/>
    <d v="2023-02-01T00:00:00"/>
    <x v="0"/>
    <x v="0"/>
    <x v="0"/>
    <s v="Williamsborough"/>
    <s v="Diana Johnson"/>
    <n v="5"/>
    <n v="978.89"/>
  </r>
  <r>
    <n v="1069"/>
    <s v="Izabella"/>
    <s v="Barron"/>
    <d v="2019-04-30T00:00:00"/>
    <x v="262"/>
    <n v="370"/>
    <x v="271"/>
    <s v="Production Technician II"/>
    <s v="Sarah Fisher"/>
    <s v="izabella.barron@bilearner.com"/>
    <x v="8"/>
    <x v="0"/>
    <x v="2"/>
    <x v="2"/>
    <s v="Full-Time"/>
    <x v="2"/>
    <x v="2"/>
    <s v="Splicing"/>
    <s v="25-10-1950"/>
    <x v="6"/>
    <s v="Technician"/>
    <x v="1"/>
    <n v="27412"/>
    <x v="1"/>
    <n v="3"/>
    <n v="1496"/>
    <d v="2023-09-07T00:00:00"/>
    <n v="2"/>
    <n v="3"/>
    <d v="2022-09-07T00:00:00"/>
    <x v="0"/>
    <x v="0"/>
    <x v="3"/>
    <s v="North Anthony"/>
    <s v="Jose Bell"/>
    <n v="3"/>
    <n v="768.55"/>
  </r>
  <r>
    <n v="1071"/>
    <s v="Cody"/>
    <s v="Beard"/>
    <d v="2022-08-15T00:00:00"/>
    <x v="425"/>
    <n v="5"/>
    <x v="415"/>
    <s v="Production Technician I"/>
    <s v="Crystal Smith"/>
    <s v="cody.beard@bilearner.com"/>
    <x v="2"/>
    <x v="0"/>
    <x v="0"/>
    <x v="0"/>
    <s v="Part-Time"/>
    <x v="2"/>
    <x v="2"/>
    <s v="Engineers"/>
    <s v="24-03-1944"/>
    <x v="6"/>
    <s v="Director"/>
    <x v="0"/>
    <n v="43193"/>
    <x v="0"/>
    <n v="3"/>
    <n v="1498"/>
    <s v="28-12-2022"/>
    <n v="1"/>
    <n v="5"/>
    <d v="2023-08-05T00:00:00"/>
    <x v="4"/>
    <x v="1"/>
    <x v="0"/>
    <s v="Lake Jacobborough"/>
    <s v="John Garza"/>
    <n v="3"/>
    <n v="598.07000000000005"/>
  </r>
  <r>
    <n v="1072"/>
    <s v="Abigayle"/>
    <s v="Mccann"/>
    <d v="2022-02-26T00:00:00"/>
    <x v="28"/>
    <n v="232"/>
    <x v="381"/>
    <s v="Production Technician I"/>
    <s v="Lori Lopez DVM"/>
    <s v="abigayle.mccann@bilearner.com"/>
    <x v="1"/>
    <x v="0"/>
    <x v="1"/>
    <x v="2"/>
    <s v="Full-Time"/>
    <x v="1"/>
    <x v="2"/>
    <s v="General - Con"/>
    <s v="27-04-1975"/>
    <x v="6"/>
    <s v="Operator"/>
    <x v="0"/>
    <n v="94816"/>
    <x v="1"/>
    <n v="3"/>
    <n v="1499"/>
    <s v="28-11-2022"/>
    <n v="4"/>
    <n v="2"/>
    <d v="2023-01-18T00:00:00"/>
    <x v="0"/>
    <x v="0"/>
    <x v="2"/>
    <s v="Port Josephmouth"/>
    <s v="Pamela Fuentes"/>
    <n v="5"/>
    <n v="543.52"/>
  </r>
  <r>
    <n v="1074"/>
    <s v="Jaqueline"/>
    <s v="Gallagher"/>
    <d v="2021-10-24T00:00:00"/>
    <x v="426"/>
    <n v="344"/>
    <x v="428"/>
    <s v="Production Technician I"/>
    <s v="Mary Higgins"/>
    <s v="jaqueline.gallagher@bilearner.com"/>
    <x v="4"/>
    <x v="0"/>
    <x v="1"/>
    <x v="2"/>
    <s v="Part-Time"/>
    <x v="2"/>
    <x v="2"/>
    <s v="Field Operations"/>
    <d v="1999-01-10T00:00:00"/>
    <x v="6"/>
    <s v="Tower Hand"/>
    <x v="1"/>
    <n v="12961"/>
    <x v="1"/>
    <n v="3"/>
    <n v="1501"/>
    <d v="2023-08-05T00:00:00"/>
    <n v="5"/>
    <n v="4"/>
    <d v="2023-07-29T00:00:00"/>
    <x v="0"/>
    <x v="1"/>
    <x v="3"/>
    <s v="Valenzuelaland"/>
    <s v="Kelly Bruce"/>
    <n v="2"/>
    <n v="491.99"/>
  </r>
  <r>
    <n v="1075"/>
    <s v="Abagail"/>
    <s v="Banks"/>
    <d v="2021-05-10T00:00:00"/>
    <x v="21"/>
    <n v="700"/>
    <x v="429"/>
    <s v="Production Technician I"/>
    <s v="Austin Salas"/>
    <s v="abagail.banks@bilearner.com"/>
    <x v="3"/>
    <x v="0"/>
    <x v="0"/>
    <x v="0"/>
    <s v="Full-Time"/>
    <x v="2"/>
    <x v="2"/>
    <s v="General - Eng"/>
    <s v="15-12-1986"/>
    <x v="6"/>
    <s v="Administrative"/>
    <x v="1"/>
    <n v="96477"/>
    <x v="1"/>
    <n v="3"/>
    <n v="1502"/>
    <d v="2023-08-06T00:00:00"/>
    <n v="5"/>
    <n v="3"/>
    <d v="2023-03-08T00:00:00"/>
    <x v="2"/>
    <x v="1"/>
    <x v="1"/>
    <s v="Garciabury"/>
    <s v="Lindsey Maldonado"/>
    <n v="4"/>
    <n v="245"/>
  </r>
  <r>
    <n v="1076"/>
    <s v="Nickolas"/>
    <s v="Guzman"/>
    <d v="2021-06-13T00:00:00"/>
    <x v="427"/>
    <n v="7"/>
    <x v="266"/>
    <s v="Production Technician I"/>
    <s v="Marissa Clarke"/>
    <s v="nickolas.guzman@bilearner.com"/>
    <x v="8"/>
    <x v="0"/>
    <x v="1"/>
    <x v="2"/>
    <s v="Part-Time"/>
    <x v="2"/>
    <x v="2"/>
    <s v="General - Sga"/>
    <s v="21-04-1985"/>
    <x v="6"/>
    <s v="Business Development"/>
    <x v="0"/>
    <n v="31097"/>
    <x v="1"/>
    <n v="3"/>
    <n v="1503"/>
    <s v="24-10-2022"/>
    <n v="2"/>
    <n v="2"/>
    <d v="2022-12-09T00:00:00"/>
    <x v="3"/>
    <x v="0"/>
    <x v="1"/>
    <s v="Martinmouth"/>
    <s v="Ashley Carter"/>
    <n v="3"/>
    <n v="574.9"/>
  </r>
  <r>
    <n v="1077"/>
    <s v="Guillermo"/>
    <s v="Rose"/>
    <d v="2019-11-04T00:00:00"/>
    <x v="317"/>
    <n v="632"/>
    <x v="430"/>
    <s v="Production Technician I"/>
    <s v="Cindy Lopez"/>
    <s v="guillermo.rose@bilearner.com"/>
    <x v="5"/>
    <x v="0"/>
    <x v="0"/>
    <x v="1"/>
    <s v="Full-Time"/>
    <x v="1"/>
    <x v="2"/>
    <s v="Engineers"/>
    <s v="23-08-1971"/>
    <x v="6"/>
    <s v="Technician"/>
    <x v="0"/>
    <n v="11962"/>
    <x v="2"/>
    <n v="3"/>
    <n v="1504"/>
    <s v="23-10-2022"/>
    <n v="5"/>
    <n v="3"/>
    <d v="2023-06-20T00:00:00"/>
    <x v="2"/>
    <x v="1"/>
    <x v="1"/>
    <s v="Veronicabury"/>
    <s v="Ivan Patton"/>
    <n v="4"/>
    <n v="684.08"/>
  </r>
  <r>
    <n v="1079"/>
    <s v="Hayden"/>
    <s v="Richmond"/>
    <d v="2018-09-05T00:00:00"/>
    <x v="428"/>
    <n v="734"/>
    <x v="61"/>
    <s v="Production Technician I"/>
    <s v="Christopher Garcia"/>
    <s v="hayden.richmond@bilearner.com"/>
    <x v="6"/>
    <x v="0"/>
    <x v="2"/>
    <x v="0"/>
    <s v="Part-Time"/>
    <x v="2"/>
    <x v="2"/>
    <s v="Engineers"/>
    <s v="18-06-1972"/>
    <x v="6"/>
    <s v="Engineer"/>
    <x v="0"/>
    <n v="25033"/>
    <x v="0"/>
    <n v="3"/>
    <n v="1506"/>
    <d v="2023-08-05T00:00:00"/>
    <n v="2"/>
    <n v="3"/>
    <d v="2022-11-01T00:00:00"/>
    <x v="1"/>
    <x v="0"/>
    <x v="1"/>
    <s v="Riceland"/>
    <s v="Oscar Briggs"/>
    <n v="1"/>
    <n v="789.33"/>
  </r>
  <r>
    <n v="1084"/>
    <s v="Jonathon"/>
    <s v="Thompson"/>
    <d v="2023-06-26T00:00:00"/>
    <x v="105"/>
    <n v="34"/>
    <x v="431"/>
    <s v="Production Technician I"/>
    <s v="Melissa Morse"/>
    <s v="jonathon.thompson@bilearner.com"/>
    <x v="4"/>
    <x v="1"/>
    <x v="0"/>
    <x v="1"/>
    <s v="Full-Time"/>
    <x v="2"/>
    <x v="2"/>
    <s v="Field Operations"/>
    <d v="1995-05-07T00:00:00"/>
    <x v="6"/>
    <s v="Groundman"/>
    <x v="0"/>
    <n v="47284"/>
    <x v="1"/>
    <n v="3"/>
    <n v="1511"/>
    <s v="17-09-2022"/>
    <n v="2"/>
    <n v="3"/>
    <d v="2022-08-25T00:00:00"/>
    <x v="1"/>
    <x v="1"/>
    <x v="1"/>
    <s v="Kevinmouth"/>
    <s v="William Nguyen"/>
    <n v="5"/>
    <n v="511.15"/>
  </r>
  <r>
    <n v="1085"/>
    <s v="Kendal"/>
    <s v="Abbott"/>
    <d v="2019-10-11T00:00:00"/>
    <x v="429"/>
    <n v="561"/>
    <x v="432"/>
    <s v="Production Technician I"/>
    <s v="Maria Huber"/>
    <s v="kendal.abbott@bilearner.com"/>
    <x v="3"/>
    <x v="3"/>
    <x v="1"/>
    <x v="0"/>
    <s v="Part-Time"/>
    <x v="0"/>
    <x v="2"/>
    <s v="Field Operations"/>
    <s v="29-06-1982"/>
    <x v="6"/>
    <s v="Laborer"/>
    <x v="0"/>
    <n v="42058"/>
    <x v="1"/>
    <n v="3"/>
    <n v="1512"/>
    <s v="18-04-2023"/>
    <n v="4"/>
    <n v="5"/>
    <d v="2023-05-28T00:00:00"/>
    <x v="4"/>
    <x v="0"/>
    <x v="1"/>
    <s v="Taylorland"/>
    <s v="Joseph Hayden"/>
    <n v="5"/>
    <n v="305.08999999999997"/>
  </r>
  <r>
    <n v="1090"/>
    <s v="Leyla"/>
    <s v="Davila"/>
    <d v="2021-12-02T00:00:00"/>
    <x v="200"/>
    <n v="144"/>
    <x v="120"/>
    <s v="Production Technician II"/>
    <s v="Deborah Clark"/>
    <s v="leyla.davila@bilearner.com"/>
    <x v="0"/>
    <x v="0"/>
    <x v="0"/>
    <x v="1"/>
    <s v="Part-Time"/>
    <x v="0"/>
    <x v="2"/>
    <s v="Splicing"/>
    <d v="1986-05-03T00:00:00"/>
    <x v="6"/>
    <s v="Splicer"/>
    <x v="1"/>
    <n v="4704"/>
    <x v="1"/>
    <n v="3"/>
    <n v="1517"/>
    <s v="22-01-2023"/>
    <n v="4"/>
    <n v="5"/>
    <d v="2023-01-12T00:00:00"/>
    <x v="0"/>
    <x v="0"/>
    <x v="0"/>
    <s v="Parkerland"/>
    <s v="Nicholas Wallace"/>
    <n v="3"/>
    <n v="615.84"/>
  </r>
  <r>
    <n v="1091"/>
    <s v="Kolten"/>
    <s v="Calhoun"/>
    <d v="2019-03-07T00:00:00"/>
    <x v="430"/>
    <n v="1460"/>
    <x v="433"/>
    <s v="Production Technician II"/>
    <s v="Tonya Lewis"/>
    <s v="kolten.calhoun@bilearner.com"/>
    <x v="2"/>
    <x v="2"/>
    <x v="0"/>
    <x v="0"/>
    <s v="Temporary"/>
    <x v="2"/>
    <x v="2"/>
    <s v="Fielders"/>
    <s v="26-11-1975"/>
    <x v="6"/>
    <s v="Engineer"/>
    <x v="1"/>
    <n v="35960"/>
    <x v="1"/>
    <n v="3"/>
    <n v="1518"/>
    <s v="28-09-2022"/>
    <n v="4"/>
    <n v="4"/>
    <d v="2022-12-08T00:00:00"/>
    <x v="0"/>
    <x v="1"/>
    <x v="3"/>
    <s v="South Kevin"/>
    <s v="Tanya Marshall"/>
    <n v="2"/>
    <n v="803.79"/>
  </r>
  <r>
    <n v="1092"/>
    <s v="Camille"/>
    <s v="Livingston"/>
    <d v="2023-05-02T00:00:00"/>
    <x v="98"/>
    <n v="85"/>
    <x v="434"/>
    <s v="Production Technician I"/>
    <s v="Albert Wilson"/>
    <s v="camille.livingston@bilearner.com"/>
    <x v="2"/>
    <x v="0"/>
    <x v="2"/>
    <x v="0"/>
    <s v="Full-Time"/>
    <x v="3"/>
    <x v="2"/>
    <s v="Project Management - Con"/>
    <s v="17-04-1971"/>
    <x v="6"/>
    <s v="Supervisor"/>
    <x v="0"/>
    <n v="76669"/>
    <x v="1"/>
    <n v="3"/>
    <n v="1519"/>
    <s v="25-02-2023"/>
    <n v="1"/>
    <n v="3"/>
    <d v="2022-09-23T00:00:00"/>
    <x v="1"/>
    <x v="0"/>
    <x v="3"/>
    <s v="Brookefort"/>
    <s v="William Rodriguez"/>
    <n v="2"/>
    <n v="586.89"/>
  </r>
  <r>
    <n v="1093"/>
    <s v="Lilianna"/>
    <s v="Colon"/>
    <d v="2020-08-24T00:00:00"/>
    <x v="431"/>
    <n v="916"/>
    <x v="435"/>
    <s v="Production Technician I"/>
    <s v="Timothy Anthony"/>
    <s v="lilianna.colon@bilearner.com"/>
    <x v="1"/>
    <x v="0"/>
    <x v="0"/>
    <x v="2"/>
    <s v="Full-Time"/>
    <x v="0"/>
    <x v="2"/>
    <s v="Sales &amp; Marketing"/>
    <d v="1976-04-07T00:00:00"/>
    <x v="6"/>
    <s v="Vp"/>
    <x v="0"/>
    <n v="34189"/>
    <x v="1"/>
    <n v="3"/>
    <n v="1520"/>
    <d v="2023-05-04T00:00:00"/>
    <n v="2"/>
    <n v="2"/>
    <d v="2022-10-11T00:00:00"/>
    <x v="3"/>
    <x v="0"/>
    <x v="1"/>
    <s v="Rachelmouth"/>
    <s v="Thomas Johnson"/>
    <n v="5"/>
    <n v="104.48"/>
  </r>
  <r>
    <n v="1094"/>
    <s v="Chaim"/>
    <s v="Patrick"/>
    <d v="2020-12-08T00:00:00"/>
    <x v="432"/>
    <n v="273"/>
    <x v="436"/>
    <s v="Production Technician I"/>
    <s v="Jackie Poole"/>
    <s v="chaim.patrick@bilearner.com"/>
    <x v="7"/>
    <x v="0"/>
    <x v="1"/>
    <x v="0"/>
    <s v="Temporary"/>
    <x v="3"/>
    <x v="2"/>
    <s v="Wireline Construction"/>
    <s v="15-04-1990"/>
    <x v="6"/>
    <s v="Groundman"/>
    <x v="1"/>
    <n v="16162"/>
    <x v="2"/>
    <n v="3"/>
    <n v="1521"/>
    <d v="2023-11-06T00:00:00"/>
    <n v="4"/>
    <n v="1"/>
    <d v="2023-06-02T00:00:00"/>
    <x v="4"/>
    <x v="1"/>
    <x v="0"/>
    <s v="Thomasmouth"/>
    <s v="Richard Warner"/>
    <n v="1"/>
    <n v="877.41"/>
  </r>
  <r>
    <n v="1096"/>
    <s v="Joel"/>
    <s v="Eaton"/>
    <d v="2020-09-15T00:00:00"/>
    <x v="155"/>
    <n v="1012"/>
    <x v="437"/>
    <s v="Production Technician I"/>
    <s v="Amber Gutierrez"/>
    <s v="joel.eaton@bilearner.com"/>
    <x v="3"/>
    <x v="0"/>
    <x v="1"/>
    <x v="0"/>
    <s v="Full-Time"/>
    <x v="0"/>
    <x v="2"/>
    <s v="People Services"/>
    <s v="30-05-1971"/>
    <x v="6"/>
    <s v="Director"/>
    <x v="1"/>
    <n v="18628"/>
    <x v="1"/>
    <n v="3"/>
    <n v="1523"/>
    <s v="20-09-2022"/>
    <n v="4"/>
    <n v="4"/>
    <d v="2022-12-11T00:00:00"/>
    <x v="2"/>
    <x v="0"/>
    <x v="2"/>
    <s v="South Veronica"/>
    <s v="Amanda Mcbride"/>
    <n v="2"/>
    <n v="660.4"/>
  </r>
  <r>
    <n v="1098"/>
    <s v="Nehemiah"/>
    <s v="Leach"/>
    <d v="2021-11-14T00:00:00"/>
    <x v="433"/>
    <n v="327"/>
    <x v="438"/>
    <s v="Production Technician I"/>
    <s v="Ashley Padilla"/>
    <s v="nehemiah.leach@bilearner.com"/>
    <x v="2"/>
    <x v="0"/>
    <x v="0"/>
    <x v="0"/>
    <s v="Temporary"/>
    <x v="0"/>
    <x v="2"/>
    <s v="General - Con"/>
    <s v="14-04-1947"/>
    <x v="6"/>
    <s v="Laborer"/>
    <x v="0"/>
    <n v="42288"/>
    <x v="2"/>
    <n v="3"/>
    <n v="1525"/>
    <s v="29-10-2022"/>
    <n v="2"/>
    <n v="4"/>
    <d v="2022-12-10T00:00:00"/>
    <x v="2"/>
    <x v="1"/>
    <x v="2"/>
    <s v="Davisview"/>
    <s v="Sarah Smith"/>
    <n v="4"/>
    <n v="347.29"/>
  </r>
  <r>
    <n v="1100"/>
    <s v="Tristen"/>
    <s v="Reed"/>
    <d v="2022-06-05T00:00:00"/>
    <x v="275"/>
    <n v="82"/>
    <x v="439"/>
    <s v="Production Technician I"/>
    <s v="Timothy Robbins"/>
    <s v="tristen.reed@bilearner.com"/>
    <x v="4"/>
    <x v="0"/>
    <x v="2"/>
    <x v="2"/>
    <s v="Full-Time"/>
    <x v="3"/>
    <x v="2"/>
    <s v="Engineers"/>
    <s v="13-03-1980"/>
    <x v="6"/>
    <s v="Engineer"/>
    <x v="0"/>
    <n v="39855"/>
    <x v="1"/>
    <n v="3"/>
    <n v="1527"/>
    <d v="2023-02-06T00:00:00"/>
    <n v="1"/>
    <n v="1"/>
    <d v="2023-06-03T00:00:00"/>
    <x v="0"/>
    <x v="0"/>
    <x v="2"/>
    <s v="Stacyton"/>
    <s v="Cristina Shields"/>
    <n v="3"/>
    <n v="206.53"/>
  </r>
  <r>
    <n v="1104"/>
    <s v="Tiana"/>
    <s v="Perry"/>
    <d v="2023-03-11T00:00:00"/>
    <x v="131"/>
    <n v="29"/>
    <x v="153"/>
    <s v="Production Technician I"/>
    <s v="Paula Flynn"/>
    <s v="tiana.perry@bilearner.com"/>
    <x v="5"/>
    <x v="1"/>
    <x v="2"/>
    <x v="2"/>
    <s v="Full-Time"/>
    <x v="3"/>
    <x v="2"/>
    <s v="Aerial"/>
    <d v="1985-05-09T00:00:00"/>
    <x v="6"/>
    <s v="Lineman"/>
    <x v="0"/>
    <n v="2315"/>
    <x v="1"/>
    <n v="3"/>
    <n v="1531"/>
    <s v="23-08-2022"/>
    <n v="5"/>
    <n v="5"/>
    <d v="2023-07-18T00:00:00"/>
    <x v="1"/>
    <x v="1"/>
    <x v="0"/>
    <s v="North Andrewport"/>
    <s v="Anna Brooks"/>
    <n v="4"/>
    <n v="404.06"/>
  </r>
  <r>
    <n v="1105"/>
    <s v="Rene"/>
    <s v="Pena"/>
    <d v="2019-11-22T00:00:00"/>
    <x v="434"/>
    <n v="88"/>
    <x v="440"/>
    <s v="Production Technician I"/>
    <s v="Kendra Huerta"/>
    <s v="rene.pena@bilearner.com"/>
    <x v="7"/>
    <x v="3"/>
    <x v="2"/>
    <x v="0"/>
    <s v="Full-Time"/>
    <x v="2"/>
    <x v="2"/>
    <s v="General - Con"/>
    <d v="1944-10-03T00:00:00"/>
    <x v="6"/>
    <s v="Technician"/>
    <x v="0"/>
    <n v="74746"/>
    <x v="1"/>
    <n v="3"/>
    <n v="1532"/>
    <d v="2023-04-08T00:00:00"/>
    <n v="5"/>
    <n v="2"/>
    <d v="2022-08-11T00:00:00"/>
    <x v="2"/>
    <x v="0"/>
    <x v="3"/>
    <s v="Brianshire"/>
    <s v="Scott Griffin"/>
    <n v="5"/>
    <n v="746.17"/>
  </r>
  <r>
    <n v="1106"/>
    <s v="Angelo"/>
    <s v="Fox"/>
    <d v="2021-03-13T00:00:00"/>
    <x v="435"/>
    <n v="251"/>
    <x v="441"/>
    <s v="Production Technician I"/>
    <s v="Larry Miller"/>
    <s v="angelo.fox@bilearner.com"/>
    <x v="8"/>
    <x v="3"/>
    <x v="1"/>
    <x v="1"/>
    <s v="Full-Time"/>
    <x v="1"/>
    <x v="2"/>
    <s v="Aerial"/>
    <s v="21-08-1990"/>
    <x v="6"/>
    <s v="Technician"/>
    <x v="0"/>
    <n v="20157"/>
    <x v="1"/>
    <n v="3"/>
    <n v="1533"/>
    <s v="27-06-2023"/>
    <n v="1"/>
    <n v="3"/>
    <d v="2022-12-24T00:00:00"/>
    <x v="1"/>
    <x v="0"/>
    <x v="0"/>
    <s v="Allenside"/>
    <s v="Kristen Mills"/>
    <n v="2"/>
    <n v="278.33"/>
  </r>
  <r>
    <n v="1112"/>
    <s v="Aimee"/>
    <s v="Santana"/>
    <d v="2020-12-28T00:00:00"/>
    <x v="17"/>
    <n v="277"/>
    <x v="442"/>
    <s v="Production Technician II"/>
    <s v="Luke Bright"/>
    <s v="aimee.santana@bilearner.com"/>
    <x v="5"/>
    <x v="2"/>
    <x v="2"/>
    <x v="2"/>
    <s v="Full-Time"/>
    <x v="3"/>
    <x v="2"/>
    <s v="Project Management - Con"/>
    <d v="1961-02-03T00:00:00"/>
    <x v="6"/>
    <s v="Laborer"/>
    <x v="1"/>
    <n v="79458"/>
    <x v="1"/>
    <n v="3"/>
    <n v="1539"/>
    <s v="22-01-2023"/>
    <n v="4"/>
    <n v="4"/>
    <d v="2022-12-20T00:00:00"/>
    <x v="3"/>
    <x v="1"/>
    <x v="0"/>
    <s v="Brentberg"/>
    <s v="Sierra Mooney"/>
    <n v="5"/>
    <n v="899.57"/>
  </r>
  <r>
    <n v="1116"/>
    <s v="Valery"/>
    <s v="Holder"/>
    <d v="2019-07-11T00:00:00"/>
    <x v="436"/>
    <n v="663"/>
    <x v="299"/>
    <s v="Production Technician I"/>
    <s v="Crystal Nelson"/>
    <s v="valery.holder@bilearner.com"/>
    <x v="4"/>
    <x v="0"/>
    <x v="2"/>
    <x v="2"/>
    <s v="Part-Time"/>
    <x v="0"/>
    <x v="2"/>
    <s v="Field Operations"/>
    <s v="16-07-1961"/>
    <x v="6"/>
    <s v="Laborer"/>
    <x v="1"/>
    <n v="43421"/>
    <x v="1"/>
    <n v="3"/>
    <n v="1543"/>
    <d v="2023-07-01T00:00:00"/>
    <n v="4"/>
    <n v="1"/>
    <d v="2023-05-01T00:00:00"/>
    <x v="2"/>
    <x v="1"/>
    <x v="2"/>
    <s v="Port Codyshire"/>
    <s v="Tracie Hicks"/>
    <n v="2"/>
    <n v="734.87"/>
  </r>
  <r>
    <n v="1117"/>
    <s v="Skye"/>
    <s v="Cochran"/>
    <d v="2020-08-09T00:00:00"/>
    <x v="437"/>
    <n v="819"/>
    <x v="422"/>
    <s v="Production Technician I"/>
    <s v="Jenna Martin"/>
    <s v="skye.cochran@bilearner.com"/>
    <x v="3"/>
    <x v="0"/>
    <x v="2"/>
    <x v="1"/>
    <s v="Temporary"/>
    <x v="2"/>
    <x v="2"/>
    <s v="General - Eng"/>
    <s v="18-05-1994"/>
    <x v="6"/>
    <s v="Technician"/>
    <x v="0"/>
    <n v="53393"/>
    <x v="1"/>
    <n v="3"/>
    <n v="1544"/>
    <s v="20-06-2023"/>
    <n v="5"/>
    <n v="1"/>
    <d v="2022-10-23T00:00:00"/>
    <x v="3"/>
    <x v="1"/>
    <x v="0"/>
    <s v="Burkeport"/>
    <s v="Kelly Bennett"/>
    <n v="3"/>
    <n v="811.24"/>
  </r>
  <r>
    <n v="1119"/>
    <s v="Madden"/>
    <s v="Lam"/>
    <d v="2020-01-21T00:00:00"/>
    <x v="438"/>
    <n v="484"/>
    <x v="443"/>
    <s v="Production Technician I"/>
    <s v="Michelle Miller"/>
    <s v="madden.lam@bilearner.com"/>
    <x v="5"/>
    <x v="0"/>
    <x v="2"/>
    <x v="0"/>
    <s v="Part-Time"/>
    <x v="3"/>
    <x v="2"/>
    <s v="Splicing"/>
    <s v="13-08-1952"/>
    <x v="6"/>
    <s v="Construction Manager"/>
    <x v="0"/>
    <n v="61239"/>
    <x v="1"/>
    <n v="3"/>
    <n v="1546"/>
    <s v="26-05-2023"/>
    <n v="3"/>
    <n v="1"/>
    <d v="2023-02-26T00:00:00"/>
    <x v="4"/>
    <x v="0"/>
    <x v="2"/>
    <s v="East Guyview"/>
    <s v="Stephanie Rogers"/>
    <n v="5"/>
    <n v="638.91999999999996"/>
  </r>
  <r>
    <n v="1120"/>
    <s v="Nicole"/>
    <s v="Stone"/>
    <d v="2022-02-17T00:00:00"/>
    <x v="439"/>
    <n v="362"/>
    <x v="21"/>
    <s v="Production Technician I"/>
    <s v="Charles Massey"/>
    <s v="nicole.stone@bilearner.com"/>
    <x v="0"/>
    <x v="0"/>
    <x v="1"/>
    <x v="0"/>
    <s v="Temporary"/>
    <x v="2"/>
    <x v="2"/>
    <s v="Technology / It"/>
    <s v="25-12-1993"/>
    <x v="6"/>
    <s v="Intern"/>
    <x v="0"/>
    <n v="31989"/>
    <x v="1"/>
    <n v="3"/>
    <n v="1547"/>
    <s v="24-09-2022"/>
    <n v="4"/>
    <n v="4"/>
    <d v="2023-04-04T00:00:00"/>
    <x v="1"/>
    <x v="1"/>
    <x v="2"/>
    <s v="North Patricia"/>
    <s v="Regina Brown"/>
    <n v="3"/>
    <n v="340.07"/>
  </r>
  <r>
    <n v="1123"/>
    <s v="Kyle"/>
    <s v="Peck"/>
    <d v="2018-09-19T00:00:00"/>
    <x v="440"/>
    <n v="693"/>
    <x v="145"/>
    <s v="Production Technician I"/>
    <s v="David Bullock"/>
    <s v="kyle.peck@bilearner.com"/>
    <x v="2"/>
    <x v="0"/>
    <x v="0"/>
    <x v="2"/>
    <s v="Temporary"/>
    <x v="2"/>
    <x v="2"/>
    <s v="Field Operations"/>
    <s v="15-08-1961"/>
    <x v="6"/>
    <s v="Technician"/>
    <x v="0"/>
    <n v="92807"/>
    <x v="1"/>
    <n v="3"/>
    <n v="1550"/>
    <d v="2023-04-03T00:00:00"/>
    <n v="2"/>
    <n v="3"/>
    <d v="2022-11-09T00:00:00"/>
    <x v="0"/>
    <x v="0"/>
    <x v="1"/>
    <s v="Sarahville"/>
    <s v="Sarah Blake"/>
    <n v="3"/>
    <n v="354.19"/>
  </r>
  <r>
    <n v="1124"/>
    <s v="Zaniyah"/>
    <s v="Roman"/>
    <d v="2021-06-01T00:00:00"/>
    <x v="116"/>
    <n v="748"/>
    <x v="444"/>
    <s v="Production Technician I"/>
    <s v="Matthew Mcdaniel"/>
    <s v="zaniyah.roman@bilearner.com"/>
    <x v="1"/>
    <x v="1"/>
    <x v="1"/>
    <x v="0"/>
    <s v="Full-Time"/>
    <x v="1"/>
    <x v="2"/>
    <s v="Engineers"/>
    <s v="16-09-1976"/>
    <x v="6"/>
    <s v="Project Manager"/>
    <x v="0"/>
    <n v="5288"/>
    <x v="1"/>
    <n v="3"/>
    <n v="1551"/>
    <d v="2023-08-07T00:00:00"/>
    <n v="4"/>
    <n v="4"/>
    <d v="2022-08-22T00:00:00"/>
    <x v="4"/>
    <x v="0"/>
    <x v="2"/>
    <s v="Kimberlyshire"/>
    <s v="Todd Medina"/>
    <n v="4"/>
    <n v="791.44"/>
  </r>
  <r>
    <n v="1125"/>
    <s v="Katie"/>
    <s v="Gutierrez"/>
    <d v="2023-07-05T00:00:00"/>
    <x v="173"/>
    <n v="6"/>
    <x v="376"/>
    <s v="Production Technician I"/>
    <s v="Cory Edwards"/>
    <s v="katie.gutierrez@bilearner.com"/>
    <x v="7"/>
    <x v="1"/>
    <x v="2"/>
    <x v="1"/>
    <s v="Part-Time"/>
    <x v="3"/>
    <x v="2"/>
    <s v="Wireline Construction"/>
    <d v="1953-03-04T00:00:00"/>
    <x v="6"/>
    <s v="Laborer"/>
    <x v="0"/>
    <n v="66412"/>
    <x v="1"/>
    <n v="3"/>
    <n v="1552"/>
    <s v="31-05-2023"/>
    <n v="3"/>
    <n v="2"/>
    <d v="2022-09-28T00:00:00"/>
    <x v="1"/>
    <x v="0"/>
    <x v="0"/>
    <s v="Hendersonbury"/>
    <s v="Michael Brown"/>
    <n v="4"/>
    <n v="616.86"/>
  </r>
  <r>
    <n v="1127"/>
    <s v="Zackery"/>
    <s v="Sutton"/>
    <d v="2021-07-06T00:00:00"/>
    <x v="441"/>
    <n v="436"/>
    <x v="445"/>
    <s v="Production Technician I"/>
    <s v="Dustin Alvarado"/>
    <s v="zackery.sutton@bilearner.com"/>
    <x v="3"/>
    <x v="3"/>
    <x v="0"/>
    <x v="0"/>
    <s v="Part-Time"/>
    <x v="3"/>
    <x v="2"/>
    <s v="Technology / It"/>
    <s v="13-07-1951"/>
    <x v="6"/>
    <s v="Project Manager"/>
    <x v="1"/>
    <n v="73854"/>
    <x v="1"/>
    <n v="3"/>
    <n v="1554"/>
    <d v="2023-08-06T00:00:00"/>
    <n v="1"/>
    <n v="3"/>
    <d v="2022-09-17T00:00:00"/>
    <x v="4"/>
    <x v="1"/>
    <x v="3"/>
    <s v="North Taraview"/>
    <s v="Donald Wong"/>
    <n v="2"/>
    <n v="892.06"/>
  </r>
  <r>
    <n v="1130"/>
    <s v="Titus"/>
    <s v="Day"/>
    <d v="2018-12-12T00:00:00"/>
    <x v="329"/>
    <n v="743"/>
    <x v="330"/>
    <s v="Production Technician II"/>
    <s v="Melissa Rodriguez"/>
    <s v="titus.day@bilearner.com"/>
    <x v="7"/>
    <x v="2"/>
    <x v="2"/>
    <x v="0"/>
    <s v="Temporary"/>
    <x v="3"/>
    <x v="2"/>
    <s v="Project Management - Con"/>
    <s v="16-06-1991"/>
    <x v="6"/>
    <s v="Project Manager"/>
    <x v="1"/>
    <n v="25683"/>
    <x v="1"/>
    <n v="3"/>
    <n v="1557"/>
    <s v="19-08-2022"/>
    <n v="4"/>
    <n v="1"/>
    <d v="2023-06-06T00:00:00"/>
    <x v="0"/>
    <x v="0"/>
    <x v="2"/>
    <s v="Nicholasfurt"/>
    <s v="Eric Bullock"/>
    <n v="5"/>
    <n v="256.57"/>
  </r>
  <r>
    <n v="1132"/>
    <s v="Braden"/>
    <s v="Ballard"/>
    <d v="2022-04-22T00:00:00"/>
    <x v="442"/>
    <n v="129"/>
    <x v="281"/>
    <s v="Production Technician II"/>
    <s v="Jodi Scott"/>
    <s v="braden.ballard@bilearner.com"/>
    <x v="0"/>
    <x v="2"/>
    <x v="0"/>
    <x v="0"/>
    <s v="Full-Time"/>
    <x v="0"/>
    <x v="2"/>
    <s v="Project Management - Con"/>
    <d v="1965-02-12T00:00:00"/>
    <x v="6"/>
    <s v="Coordinator"/>
    <x v="1"/>
    <n v="32042"/>
    <x v="1"/>
    <n v="3"/>
    <n v="1559"/>
    <d v="2023-04-02T00:00:00"/>
    <n v="3"/>
    <n v="1"/>
    <d v="2023-04-08T00:00:00"/>
    <x v="4"/>
    <x v="0"/>
    <x v="0"/>
    <s v="East Kimberly"/>
    <s v="Katherine Wilson"/>
    <n v="1"/>
    <n v="281.94"/>
  </r>
  <r>
    <n v="1133"/>
    <s v="Aron"/>
    <s v="Graham"/>
    <d v="2021-12-20T00:00:00"/>
    <x v="337"/>
    <n v="347"/>
    <x v="363"/>
    <s v="Production Technician II"/>
    <s v="Tyler Jackson"/>
    <s v="aron.graham@bilearner.com"/>
    <x v="5"/>
    <x v="2"/>
    <x v="0"/>
    <x v="2"/>
    <s v="Full-Time"/>
    <x v="2"/>
    <x v="2"/>
    <s v="General - Con"/>
    <d v="1947-08-09T00:00:00"/>
    <x v="6"/>
    <s v="Model Assistant"/>
    <x v="1"/>
    <n v="52047"/>
    <x v="1"/>
    <n v="3"/>
    <n v="1560"/>
    <s v="23-01-2023"/>
    <n v="1"/>
    <n v="2"/>
    <d v="2023-07-05T00:00:00"/>
    <x v="2"/>
    <x v="0"/>
    <x v="3"/>
    <s v="Careyberg"/>
    <s v="Allen Spencer"/>
    <n v="2"/>
    <n v="821.41"/>
  </r>
  <r>
    <n v="1135"/>
    <s v="Kailee"/>
    <s v="Harmon"/>
    <d v="2020-09-29T00:00:00"/>
    <x v="443"/>
    <n v="385"/>
    <x v="446"/>
    <s v="Production Technician I"/>
    <s v="Thomas Garner"/>
    <s v="kailee.harmon@bilearner.com"/>
    <x v="2"/>
    <x v="0"/>
    <x v="0"/>
    <x v="0"/>
    <s v="Temporary"/>
    <x v="0"/>
    <x v="2"/>
    <s v="General - Sga"/>
    <d v="1944-09-03T00:00:00"/>
    <x v="6"/>
    <s v="Administrator"/>
    <x v="0"/>
    <n v="3211"/>
    <x v="1"/>
    <n v="3"/>
    <n v="1562"/>
    <s v="21-04-2023"/>
    <n v="3"/>
    <n v="2"/>
    <d v="2022-12-24T00:00:00"/>
    <x v="1"/>
    <x v="1"/>
    <x v="0"/>
    <s v="Thompsonmouth"/>
    <s v="Alexis Ryan"/>
    <n v="2"/>
    <n v="578.66"/>
  </r>
  <r>
    <n v="1136"/>
    <s v="Alice"/>
    <s v="Kaufman"/>
    <d v="2022-09-10T00:00:00"/>
    <x v="273"/>
    <n v="152"/>
    <x v="176"/>
    <s v="Production Technician I"/>
    <s v="Anne Weaver"/>
    <s v="alice.kaufman@bilearner.com"/>
    <x v="1"/>
    <x v="0"/>
    <x v="1"/>
    <x v="1"/>
    <s v="Temporary"/>
    <x v="1"/>
    <x v="2"/>
    <s v="Field Operations"/>
    <s v="26-11-1960"/>
    <x v="6"/>
    <s v="Engineer"/>
    <x v="0"/>
    <n v="5789"/>
    <x v="1"/>
    <n v="3"/>
    <n v="1563"/>
    <s v="23-04-2023"/>
    <n v="1"/>
    <n v="4"/>
    <d v="2022-12-09T00:00:00"/>
    <x v="1"/>
    <x v="0"/>
    <x v="2"/>
    <s v="Grantton"/>
    <s v="Laura Harper"/>
    <n v="3"/>
    <n v="721.86"/>
  </r>
  <r>
    <n v="1137"/>
    <s v="Cesar"/>
    <s v="House"/>
    <d v="2023-03-11T00:00:00"/>
    <x v="188"/>
    <n v="84"/>
    <x v="91"/>
    <s v="Production Technician I"/>
    <s v="Todd Cooper"/>
    <s v="cesar.house@bilearner.com"/>
    <x v="7"/>
    <x v="0"/>
    <x v="1"/>
    <x v="2"/>
    <s v="Full-Time"/>
    <x v="1"/>
    <x v="2"/>
    <s v="General - Con"/>
    <d v="1991-04-03T00:00:00"/>
    <x v="6"/>
    <s v="Technician"/>
    <x v="1"/>
    <n v="14685"/>
    <x v="0"/>
    <n v="3"/>
    <n v="1564"/>
    <s v="20-12-2022"/>
    <n v="4"/>
    <n v="1"/>
    <d v="2023-04-20T00:00:00"/>
    <x v="3"/>
    <x v="0"/>
    <x v="3"/>
    <s v="Mannton"/>
    <s v="Larry Johnson"/>
    <n v="4"/>
    <n v="430.3"/>
  </r>
  <r>
    <n v="1138"/>
    <s v="Guillermo"/>
    <s v="Lynn"/>
    <d v="2022-04-28T00:00:00"/>
    <x v="114"/>
    <n v="318"/>
    <x v="447"/>
    <s v="Production Technician I"/>
    <s v="Kathryn Drake"/>
    <s v="guillermo.lynn@bilearner.com"/>
    <x v="4"/>
    <x v="0"/>
    <x v="0"/>
    <x v="1"/>
    <s v="Full-Time"/>
    <x v="3"/>
    <x v="2"/>
    <s v="Field Operations"/>
    <s v="23-09-1960"/>
    <x v="6"/>
    <s v="Foreman"/>
    <x v="1"/>
    <n v="6954"/>
    <x v="1"/>
    <n v="3"/>
    <n v="1565"/>
    <s v="16-06-2023"/>
    <n v="5"/>
    <n v="4"/>
    <d v="2022-12-03T00:00:00"/>
    <x v="0"/>
    <x v="1"/>
    <x v="3"/>
    <s v="New Taylorhaven"/>
    <s v="Heather Jones"/>
    <n v="3"/>
    <n v="337.52"/>
  </r>
  <r>
    <n v="1139"/>
    <s v="Myles"/>
    <s v="Hart"/>
    <d v="2022-03-20T00:00:00"/>
    <x v="9"/>
    <n v="455"/>
    <x v="448"/>
    <s v="Production Technician I"/>
    <s v="April Mcdonald"/>
    <s v="myles.hart@bilearner.com"/>
    <x v="3"/>
    <x v="0"/>
    <x v="0"/>
    <x v="0"/>
    <s v="Temporary"/>
    <x v="2"/>
    <x v="2"/>
    <s v="Yard (Material Handling)"/>
    <s v="24-12-1962"/>
    <x v="6"/>
    <s v="Technician"/>
    <x v="0"/>
    <n v="69989"/>
    <x v="0"/>
    <n v="3"/>
    <n v="1566"/>
    <s v="25-07-2023"/>
    <n v="1"/>
    <n v="4"/>
    <d v="2023-05-05T00:00:00"/>
    <x v="3"/>
    <x v="1"/>
    <x v="1"/>
    <s v="East Matthew"/>
    <s v="Mrs. Jordan Lee"/>
    <n v="1"/>
    <n v="692.71"/>
  </r>
  <r>
    <n v="1140"/>
    <s v="Deborah"/>
    <s v="Kline"/>
    <d v="2022-03-04T00:00:00"/>
    <x v="444"/>
    <n v="147"/>
    <x v="161"/>
    <s v="Production Technician I"/>
    <s v="Taylor Harris"/>
    <s v="deborah.kline@bilearner.com"/>
    <x v="8"/>
    <x v="0"/>
    <x v="1"/>
    <x v="1"/>
    <s v="Part-Time"/>
    <x v="0"/>
    <x v="2"/>
    <s v="Field Operations"/>
    <s v="29-11-1978"/>
    <x v="6"/>
    <s v="Manager"/>
    <x v="0"/>
    <n v="19999"/>
    <x v="1"/>
    <n v="3"/>
    <n v="1567"/>
    <d v="2023-12-04T00:00:00"/>
    <n v="4"/>
    <n v="2"/>
    <d v="2023-05-13T00:00:00"/>
    <x v="4"/>
    <x v="0"/>
    <x v="1"/>
    <s v="Nicoleborough"/>
    <s v="Debra Bailey"/>
    <n v="1"/>
    <n v="177.99"/>
  </r>
  <r>
    <n v="1143"/>
    <s v="Mariana"/>
    <s v="Copeland"/>
    <d v="2022-11-23T00:00:00"/>
    <x v="127"/>
    <n v="184"/>
    <x v="449"/>
    <s v="Production Technician I"/>
    <s v="Debra Freeman"/>
    <s v="mariana.copeland@bilearner.com"/>
    <x v="6"/>
    <x v="0"/>
    <x v="1"/>
    <x v="1"/>
    <s v="Part-Time"/>
    <x v="2"/>
    <x v="2"/>
    <s v="General - Con"/>
    <d v="1992-01-01T00:00:00"/>
    <x v="6"/>
    <s v="Laborer"/>
    <x v="1"/>
    <n v="79576"/>
    <x v="1"/>
    <n v="3"/>
    <n v="1570"/>
    <d v="2022-07-08T00:00:00"/>
    <n v="1"/>
    <n v="4"/>
    <d v="2023-03-28T00:00:00"/>
    <x v="4"/>
    <x v="1"/>
    <x v="0"/>
    <s v="West Chelseastad"/>
    <s v="Christopher Davidson"/>
    <n v="4"/>
    <n v="121.88"/>
  </r>
  <r>
    <n v="1145"/>
    <s v="Chance"/>
    <s v="Warner"/>
    <d v="2021-09-28T00:00:00"/>
    <x v="54"/>
    <n v="376"/>
    <x v="450"/>
    <s v="Production Technician I"/>
    <s v="Julie Porter"/>
    <s v="chance.warner@bilearner.com"/>
    <x v="2"/>
    <x v="0"/>
    <x v="2"/>
    <x v="1"/>
    <s v="Part-Time"/>
    <x v="1"/>
    <x v="2"/>
    <s v="Fielders"/>
    <d v="1951-08-04T00:00:00"/>
    <x v="6"/>
    <s v="Engineer"/>
    <x v="0"/>
    <n v="18550"/>
    <x v="1"/>
    <n v="3"/>
    <n v="1572"/>
    <s v="17-10-2022"/>
    <n v="2"/>
    <n v="4"/>
    <d v="2022-10-08T00:00:00"/>
    <x v="0"/>
    <x v="1"/>
    <x v="3"/>
    <s v="Adammouth"/>
    <s v="Douglas Greer"/>
    <n v="2"/>
    <n v="738.65"/>
  </r>
  <r>
    <n v="1147"/>
    <s v="Diego"/>
    <s v="Hays"/>
    <d v="2023-07-03T00:00:00"/>
    <x v="445"/>
    <n v="16"/>
    <x v="169"/>
    <s v="Production Technician I"/>
    <s v="Stacy Hall"/>
    <s v="diego.hays@bilearner.com"/>
    <x v="7"/>
    <x v="1"/>
    <x v="0"/>
    <x v="1"/>
    <s v="Temporary"/>
    <x v="3"/>
    <x v="2"/>
    <s v="General - Con"/>
    <s v="23-11-1989"/>
    <x v="6"/>
    <s v="Foreman"/>
    <x v="0"/>
    <n v="17356"/>
    <x v="1"/>
    <n v="3"/>
    <n v="1574"/>
    <d v="2023-10-06T00:00:00"/>
    <n v="4"/>
    <n v="3"/>
    <d v="2023-06-23T00:00:00"/>
    <x v="3"/>
    <x v="1"/>
    <x v="0"/>
    <s v="South Andrew"/>
    <s v="Timothy Wood"/>
    <n v="1"/>
    <n v="689.76"/>
  </r>
  <r>
    <n v="1148"/>
    <s v="Gabriel"/>
    <s v="Adams"/>
    <d v="2019-08-11T00:00:00"/>
    <x v="92"/>
    <n v="699"/>
    <x v="451"/>
    <s v="Production Technician I"/>
    <s v="Amanda Patterson"/>
    <s v="gabriel.adams@bilearner.com"/>
    <x v="4"/>
    <x v="3"/>
    <x v="1"/>
    <x v="2"/>
    <s v="Temporary"/>
    <x v="0"/>
    <x v="2"/>
    <s v="Field Operations"/>
    <s v="19-07-1942"/>
    <x v="6"/>
    <s v="Laborer"/>
    <x v="0"/>
    <n v="82586"/>
    <x v="1"/>
    <n v="3"/>
    <n v="1575"/>
    <s v="16-11-2022"/>
    <n v="2"/>
    <n v="3"/>
    <d v="2023-04-14T00:00:00"/>
    <x v="1"/>
    <x v="1"/>
    <x v="2"/>
    <s v="Torresbury"/>
    <s v="Lisa Harris"/>
    <n v="5"/>
    <n v="981.36"/>
  </r>
  <r>
    <n v="1149"/>
    <s v="Rohan"/>
    <s v="Mcdowell"/>
    <d v="2019-11-11T00:00:00"/>
    <x v="446"/>
    <n v="323"/>
    <x v="426"/>
    <s v="Production Technician I"/>
    <s v="Bill Horn"/>
    <s v="rohan.mcdowell@bilearner.com"/>
    <x v="3"/>
    <x v="2"/>
    <x v="0"/>
    <x v="1"/>
    <s v="Full-Time"/>
    <x v="1"/>
    <x v="2"/>
    <s v="Aerial"/>
    <s v="20-09-1945"/>
    <x v="6"/>
    <s v="Lineman"/>
    <x v="1"/>
    <n v="74406"/>
    <x v="2"/>
    <n v="3"/>
    <n v="1576"/>
    <d v="2023-07-05T00:00:00"/>
    <n v="5"/>
    <n v="2"/>
    <d v="2023-07-06T00:00:00"/>
    <x v="3"/>
    <x v="1"/>
    <x v="3"/>
    <s v="Jessicaview"/>
    <s v="Patricia Daugherty"/>
    <n v="4"/>
    <n v="104.34"/>
  </r>
  <r>
    <n v="1151"/>
    <s v="Lilliana"/>
    <s v="Randolph"/>
    <d v="2021-05-06T00:00:00"/>
    <x v="447"/>
    <n v="702"/>
    <x v="452"/>
    <s v="Production Technician II"/>
    <s v="Robin Valdez"/>
    <s v="lilliana.randolph@bilearner.com"/>
    <x v="5"/>
    <x v="2"/>
    <x v="2"/>
    <x v="0"/>
    <s v="Part-Time"/>
    <x v="2"/>
    <x v="2"/>
    <s v="Field Operations"/>
    <s v="20-08-1980"/>
    <x v="6"/>
    <s v="Tower Hand"/>
    <x v="1"/>
    <n v="71705"/>
    <x v="2"/>
    <n v="3"/>
    <n v="1578"/>
    <d v="2023-03-02T00:00:00"/>
    <n v="5"/>
    <n v="5"/>
    <d v="2022-12-29T00:00:00"/>
    <x v="2"/>
    <x v="0"/>
    <x v="2"/>
    <s v="Lake Susanmouth"/>
    <s v="Brandon Booker"/>
    <n v="1"/>
    <n v="856.71"/>
  </r>
  <r>
    <n v="1154"/>
    <s v="Gerardo"/>
    <s v="Sampson"/>
    <d v="2022-08-05T00:00:00"/>
    <x v="448"/>
    <n v="178"/>
    <x v="453"/>
    <s v="Production Technician II"/>
    <s v="Alicia Orr"/>
    <s v="gerardo.sampson@bilearner.com"/>
    <x v="0"/>
    <x v="2"/>
    <x v="0"/>
    <x v="1"/>
    <s v="Part-Time"/>
    <x v="3"/>
    <x v="2"/>
    <s v="General - Con"/>
    <s v="24-07-1950"/>
    <x v="6"/>
    <s v="Foreman"/>
    <x v="1"/>
    <n v="40823"/>
    <x v="1"/>
    <n v="3"/>
    <n v="1581"/>
    <d v="2022-11-12T00:00:00"/>
    <n v="1"/>
    <n v="3"/>
    <d v="2023-01-10T00:00:00"/>
    <x v="4"/>
    <x v="0"/>
    <x v="1"/>
    <s v="Port Kellyside"/>
    <s v="Lindsay Allison"/>
    <n v="2"/>
    <n v="480.2"/>
  </r>
  <r>
    <n v="1155"/>
    <s v="Miguel"/>
    <s v="Kim"/>
    <d v="2020-04-06T00:00:00"/>
    <x v="269"/>
    <n v="611"/>
    <x v="454"/>
    <s v="Production Technician II"/>
    <s v="Edward Merritt II"/>
    <s v="miguel.kim@bilearner.com"/>
    <x v="2"/>
    <x v="2"/>
    <x v="2"/>
    <x v="1"/>
    <s v="Temporary"/>
    <x v="1"/>
    <x v="2"/>
    <s v="Field Operations"/>
    <d v="1995-01-04T00:00:00"/>
    <x v="6"/>
    <s v="Engineer"/>
    <x v="0"/>
    <n v="95601"/>
    <x v="2"/>
    <n v="3"/>
    <n v="1582"/>
    <d v="2022-04-11T00:00:00"/>
    <n v="2"/>
    <n v="1"/>
    <d v="2022-11-01T00:00:00"/>
    <x v="1"/>
    <x v="1"/>
    <x v="3"/>
    <s v="West Adam"/>
    <s v="Nicole Thompson"/>
    <n v="5"/>
    <n v="323.79000000000002"/>
  </r>
  <r>
    <n v="1156"/>
    <s v="Muhammad"/>
    <s v="Mcpherson"/>
    <d v="2023-03-02T00:00:00"/>
    <x v="114"/>
    <n v="10"/>
    <x v="58"/>
    <s v="Production Technician I"/>
    <s v="Katherine Morris"/>
    <s v="muhammad.mcpherson@bilearner.com"/>
    <x v="6"/>
    <x v="2"/>
    <x v="0"/>
    <x v="0"/>
    <s v="Part-Time"/>
    <x v="0"/>
    <x v="2"/>
    <s v="Project Management - Con"/>
    <d v="1973-01-07T00:00:00"/>
    <x v="6"/>
    <s v="Coordinator"/>
    <x v="0"/>
    <n v="60634"/>
    <x v="1"/>
    <n v="3"/>
    <n v="1583"/>
    <s v="27-06-2023"/>
    <n v="3"/>
    <n v="3"/>
    <d v="2023-06-18T00:00:00"/>
    <x v="1"/>
    <x v="0"/>
    <x v="1"/>
    <s v="East Ronniehaven"/>
    <s v="Blake Miller"/>
    <n v="3"/>
    <n v="184.66"/>
  </r>
  <r>
    <n v="1158"/>
    <s v="Alessandro"/>
    <s v="Harris"/>
    <d v="2022-09-17T00:00:00"/>
    <x v="157"/>
    <n v="296"/>
    <x v="455"/>
    <s v="Production Technician I"/>
    <s v="Dr. Ray Austin"/>
    <s v="alessandro.harris@bilearner.com"/>
    <x v="2"/>
    <x v="0"/>
    <x v="2"/>
    <x v="2"/>
    <s v="Temporary"/>
    <x v="2"/>
    <x v="2"/>
    <s v="Splicing"/>
    <d v="1956-04-05T00:00:00"/>
    <x v="6"/>
    <s v="Tester"/>
    <x v="0"/>
    <n v="77910"/>
    <x v="1"/>
    <n v="3"/>
    <n v="1585"/>
    <s v="23-12-2022"/>
    <n v="5"/>
    <n v="4"/>
    <d v="2023-02-06T00:00:00"/>
    <x v="2"/>
    <x v="0"/>
    <x v="2"/>
    <s v="Kellybury"/>
    <s v="Lauren Rogers PhD"/>
    <n v="5"/>
    <n v="843.28"/>
  </r>
  <r>
    <n v="1162"/>
    <s v="Travis"/>
    <s v="Morgan"/>
    <d v="2020-08-28T00:00:00"/>
    <x v="45"/>
    <n v="727"/>
    <x v="456"/>
    <s v="Production Technician I"/>
    <s v="Monica Hubbard"/>
    <s v="travis.morgan@bilearner.com"/>
    <x v="3"/>
    <x v="0"/>
    <x v="1"/>
    <x v="2"/>
    <s v="Part-Time"/>
    <x v="0"/>
    <x v="2"/>
    <s v="Field Operations"/>
    <d v="1996-02-07T00:00:00"/>
    <x v="6"/>
    <s v="Technician"/>
    <x v="0"/>
    <n v="22497"/>
    <x v="1"/>
    <n v="3"/>
    <n v="1589"/>
    <s v="26-04-2023"/>
    <n v="2"/>
    <n v="1"/>
    <d v="2022-10-22T00:00:00"/>
    <x v="4"/>
    <x v="1"/>
    <x v="2"/>
    <s v="Port Ronnie"/>
    <s v="Robert Jones"/>
    <n v="4"/>
    <n v="328.06"/>
  </r>
  <r>
    <n v="1164"/>
    <s v="Kamden"/>
    <s v="Ochoa"/>
    <d v="2023-02-10T00:00:00"/>
    <x v="324"/>
    <n v="102"/>
    <x v="286"/>
    <s v="Production Technician I"/>
    <s v="Carla Francis"/>
    <s v="kamden.ochoa@bilearner.com"/>
    <x v="5"/>
    <x v="0"/>
    <x v="1"/>
    <x v="2"/>
    <s v="Part-Time"/>
    <x v="3"/>
    <x v="2"/>
    <s v="General - Con"/>
    <s v="20-10-1957"/>
    <x v="6"/>
    <s v="Technician"/>
    <x v="0"/>
    <n v="69254"/>
    <x v="1"/>
    <n v="3"/>
    <n v="1591"/>
    <d v="2023-10-05T00:00:00"/>
    <n v="4"/>
    <n v="3"/>
    <d v="2023-06-09T00:00:00"/>
    <x v="1"/>
    <x v="1"/>
    <x v="0"/>
    <s v="Port Linda"/>
    <s v="Karen Gonzalez"/>
    <n v="5"/>
    <n v="340.01"/>
  </r>
  <r>
    <n v="1165"/>
    <s v="Charlee"/>
    <s v="Wiggins"/>
    <d v="2020-06-14T00:00:00"/>
    <x v="270"/>
    <n v="1129"/>
    <x v="457"/>
    <s v="Production Technician I"/>
    <s v="Elizabeth Allen"/>
    <s v="charlee.wiggins@bilearner.com"/>
    <x v="0"/>
    <x v="0"/>
    <x v="0"/>
    <x v="2"/>
    <s v="Full-Time"/>
    <x v="2"/>
    <x v="2"/>
    <s v="Engineers"/>
    <s v="15-08-1981"/>
    <x v="6"/>
    <s v="Engineer"/>
    <x v="1"/>
    <n v="20973"/>
    <x v="0"/>
    <n v="3"/>
    <n v="1592"/>
    <d v="2023-06-06T00:00:00"/>
    <n v="1"/>
    <n v="1"/>
    <d v="2023-06-20T00:00:00"/>
    <x v="3"/>
    <x v="1"/>
    <x v="2"/>
    <s v="Leblancville"/>
    <s v="Donald Rogers"/>
    <n v="1"/>
    <n v="590.82000000000005"/>
  </r>
  <r>
    <n v="1169"/>
    <s v="Chris"/>
    <s v="Johnson"/>
    <d v="2020-03-02T00:00:00"/>
    <x v="449"/>
    <n v="84"/>
    <x v="91"/>
    <s v="Production Technician I"/>
    <s v="Jennifer Mendez"/>
    <s v="chris.johnson@bilearner.com"/>
    <x v="1"/>
    <x v="1"/>
    <x v="1"/>
    <x v="1"/>
    <s v="Temporary"/>
    <x v="3"/>
    <x v="2"/>
    <s v="General - Sga"/>
    <s v="15-08-1958"/>
    <x v="6"/>
    <s v="Administrator"/>
    <x v="0"/>
    <n v="2999"/>
    <x v="0"/>
    <n v="3"/>
    <n v="1596"/>
    <d v="2023-10-02T00:00:00"/>
    <n v="4"/>
    <n v="4"/>
    <d v="2023-02-03T00:00:00"/>
    <x v="4"/>
    <x v="1"/>
    <x v="2"/>
    <s v="Franklinstad"/>
    <s v="Misty Burns"/>
    <n v="4"/>
    <n v="683.34"/>
  </r>
  <r>
    <n v="1170"/>
    <s v="John"/>
    <s v="Bentley"/>
    <d v="2018-11-23T00:00:00"/>
    <x v="450"/>
    <n v="1039"/>
    <x v="458"/>
    <s v="Production Technician I"/>
    <s v="Lynn Lewis"/>
    <s v="john.bentley@bilearner.com"/>
    <x v="7"/>
    <x v="1"/>
    <x v="2"/>
    <x v="1"/>
    <s v="Temporary"/>
    <x v="3"/>
    <x v="2"/>
    <s v="Project Management - Con"/>
    <s v="23-02-1998"/>
    <x v="6"/>
    <s v="Coordinator"/>
    <x v="0"/>
    <n v="75959"/>
    <x v="0"/>
    <n v="3"/>
    <n v="1597"/>
    <s v="23-07-2023"/>
    <n v="2"/>
    <n v="1"/>
    <d v="2023-07-07T00:00:00"/>
    <x v="0"/>
    <x v="1"/>
    <x v="2"/>
    <s v="Lake Charles"/>
    <s v="Richard Owen"/>
    <n v="2"/>
    <n v="865.57"/>
  </r>
  <r>
    <n v="1171"/>
    <s v="Myla"/>
    <s v="Mcintyre"/>
    <d v="2019-05-27T00:00:00"/>
    <x v="116"/>
    <n v="1484"/>
    <x v="459"/>
    <s v="Production Technician I"/>
    <s v="Francisco Henry"/>
    <s v="myla.mcintyre@bilearner.com"/>
    <x v="4"/>
    <x v="3"/>
    <x v="1"/>
    <x v="2"/>
    <s v="Part-Time"/>
    <x v="1"/>
    <x v="2"/>
    <s v="General - Con"/>
    <d v="1978-05-03T00:00:00"/>
    <x v="6"/>
    <s v="Groundman"/>
    <x v="0"/>
    <n v="8372"/>
    <x v="2"/>
    <n v="3"/>
    <n v="1598"/>
    <s v="28-05-2023"/>
    <n v="2"/>
    <n v="5"/>
    <d v="2023-06-17T00:00:00"/>
    <x v="2"/>
    <x v="1"/>
    <x v="2"/>
    <s v="New Jenniferburgh"/>
    <s v="Daniel Barnes"/>
    <n v="2"/>
    <n v="130.29"/>
  </r>
  <r>
    <n v="1172"/>
    <s v="Demarcus"/>
    <s v="Ware"/>
    <d v="2022-05-18T00:00:00"/>
    <x v="21"/>
    <n v="327"/>
    <x v="438"/>
    <s v="Production Technician II"/>
    <s v="Marie Cruz"/>
    <s v="demarcus.ware@bilearner.com"/>
    <x v="2"/>
    <x v="2"/>
    <x v="0"/>
    <x v="1"/>
    <s v="Full-Time"/>
    <x v="1"/>
    <x v="2"/>
    <s v="Field Operations"/>
    <s v="13-11-1975"/>
    <x v="6"/>
    <s v="Laborer"/>
    <x v="1"/>
    <n v="82257"/>
    <x v="0"/>
    <n v="3"/>
    <n v="1599"/>
    <s v="13-09-2022"/>
    <n v="4"/>
    <n v="5"/>
    <d v="2023-05-17T00:00:00"/>
    <x v="1"/>
    <x v="0"/>
    <x v="0"/>
    <s v="Shawnport"/>
    <s v="Alexandra Lin"/>
    <n v="2"/>
    <n v="848.72"/>
  </r>
  <r>
    <n v="1174"/>
    <s v="Odin"/>
    <s v="Heath"/>
    <d v="2022-03-29T00:00:00"/>
    <x v="55"/>
    <n v="482"/>
    <x v="460"/>
    <s v="Production Technician II"/>
    <s v="Christopher Sullivan"/>
    <s v="odin.heath@bilearner.com"/>
    <x v="7"/>
    <x v="0"/>
    <x v="2"/>
    <x v="1"/>
    <s v="Temporary"/>
    <x v="1"/>
    <x v="2"/>
    <s v="Engineers"/>
    <d v="1990-08-10T00:00:00"/>
    <x v="6"/>
    <s v="Engineer"/>
    <x v="1"/>
    <n v="45740"/>
    <x v="0"/>
    <n v="3"/>
    <n v="1601"/>
    <d v="2023-05-01T00:00:00"/>
    <n v="4"/>
    <n v="2"/>
    <d v="2023-05-20T00:00:00"/>
    <x v="2"/>
    <x v="1"/>
    <x v="2"/>
    <s v="New Shannontown"/>
    <s v="Anthony King"/>
    <n v="4"/>
    <n v="381.09"/>
  </r>
  <r>
    <n v="1175"/>
    <s v="Bryanna"/>
    <s v="Mahoney"/>
    <d v="2021-11-04T00:00:00"/>
    <x v="174"/>
    <n v="187"/>
    <x v="461"/>
    <s v="Production Technician II"/>
    <s v="Elizabeth Klein MD"/>
    <s v="bryanna.mahoney@bilearner.com"/>
    <x v="4"/>
    <x v="0"/>
    <x v="0"/>
    <x v="2"/>
    <s v="Part-Time"/>
    <x v="3"/>
    <x v="2"/>
    <s v="General - Con"/>
    <d v="2000-10-10T00:00:00"/>
    <x v="6"/>
    <s v="Technician"/>
    <x v="0"/>
    <n v="60262"/>
    <x v="0"/>
    <n v="3"/>
    <n v="1602"/>
    <d v="2023-01-04T00:00:00"/>
    <n v="2"/>
    <n v="1"/>
    <d v="2023-04-23T00:00:00"/>
    <x v="4"/>
    <x v="0"/>
    <x v="2"/>
    <s v="Munozborough"/>
    <s v="Reginald Turner"/>
    <n v="4"/>
    <n v="175.5"/>
  </r>
  <r>
    <n v="1178"/>
    <s v="Izaiah"/>
    <s v="Quinn"/>
    <d v="2019-04-27T00:00:00"/>
    <x v="451"/>
    <n v="530"/>
    <x v="399"/>
    <s v="Production Technician I"/>
    <s v="Mark Marks"/>
    <s v="izaiah.quinn@bilearner.com"/>
    <x v="6"/>
    <x v="2"/>
    <x v="0"/>
    <x v="0"/>
    <s v="Full-Time"/>
    <x v="1"/>
    <x v="2"/>
    <s v="Field Operations"/>
    <s v="20-10-1956"/>
    <x v="6"/>
    <s v="Laborer"/>
    <x v="0"/>
    <n v="95266"/>
    <x v="0"/>
    <n v="3"/>
    <n v="1605"/>
    <d v="2023-08-05T00:00:00"/>
    <n v="2"/>
    <n v="3"/>
    <d v="2023-04-08T00:00:00"/>
    <x v="0"/>
    <x v="1"/>
    <x v="0"/>
    <s v="Beckerside"/>
    <s v="Shane Weaver"/>
    <n v="5"/>
    <n v="878.65"/>
  </r>
  <r>
    <n v="1182"/>
    <s v="Ramon"/>
    <s v="Watson"/>
    <d v="2018-09-12T00:00:00"/>
    <x v="452"/>
    <n v="1627"/>
    <x v="462"/>
    <s v="Production Technician I"/>
    <s v="John Hopkins"/>
    <s v="ramon.watson@bilearner.com"/>
    <x v="7"/>
    <x v="0"/>
    <x v="1"/>
    <x v="2"/>
    <s v="Full-Time"/>
    <x v="2"/>
    <x v="2"/>
    <s v="General - Eng"/>
    <s v="26-11-1953"/>
    <x v="6"/>
    <s v="Engineer"/>
    <x v="1"/>
    <n v="26283"/>
    <x v="3"/>
    <n v="3"/>
    <n v="1609"/>
    <s v="13-04-2023"/>
    <n v="5"/>
    <n v="5"/>
    <d v="2023-04-22T00:00:00"/>
    <x v="4"/>
    <x v="1"/>
    <x v="1"/>
    <s v="New Jennifer"/>
    <s v="Emily Fisher"/>
    <n v="3"/>
    <n v="455.52"/>
  </r>
  <r>
    <n v="1183"/>
    <s v="Raegan"/>
    <s v="Spence"/>
    <d v="2019-11-09T00:00:00"/>
    <x v="453"/>
    <n v="9"/>
    <x v="81"/>
    <s v="Production Technician I"/>
    <s v="Wendy Williamson"/>
    <s v="raegan.spence@bilearner.com"/>
    <x v="4"/>
    <x v="0"/>
    <x v="2"/>
    <x v="0"/>
    <s v="Full-Time"/>
    <x v="0"/>
    <x v="2"/>
    <s v="General - Con"/>
    <s v="28-01-1986"/>
    <x v="6"/>
    <s v="Flagger"/>
    <x v="0"/>
    <n v="67750"/>
    <x v="2"/>
    <n v="3"/>
    <n v="1610"/>
    <s v="23-10-2022"/>
    <n v="4"/>
    <n v="5"/>
    <d v="2023-03-29T00:00:00"/>
    <x v="3"/>
    <x v="0"/>
    <x v="3"/>
    <s v="North Erin"/>
    <s v="Francisco Hines"/>
    <n v="4"/>
    <n v="815.24"/>
  </r>
  <r>
    <n v="1184"/>
    <s v="Jacoby"/>
    <s v="Singleton"/>
    <d v="2018-11-29T00:00:00"/>
    <x v="454"/>
    <n v="1318"/>
    <x v="463"/>
    <s v="Production Technician I"/>
    <s v="Glenda Wilson"/>
    <s v="jacoby.singleton@bilearner.com"/>
    <x v="3"/>
    <x v="0"/>
    <x v="0"/>
    <x v="1"/>
    <s v="Part-Time"/>
    <x v="3"/>
    <x v="2"/>
    <s v="Project Management - Con"/>
    <s v="25-01-1962"/>
    <x v="6"/>
    <s v="Coordinator"/>
    <x v="0"/>
    <n v="53913"/>
    <x v="2"/>
    <n v="3"/>
    <n v="1611"/>
    <s v="21-05-2023"/>
    <n v="1"/>
    <n v="2"/>
    <d v="2022-10-01T00:00:00"/>
    <x v="1"/>
    <x v="0"/>
    <x v="1"/>
    <s v="North Debra"/>
    <s v="Laura Jones"/>
    <n v="5"/>
    <n v="534.82000000000005"/>
  </r>
  <r>
    <n v="1185"/>
    <s v="Kara"/>
    <s v="Yates"/>
    <d v="2022-07-03T00:00:00"/>
    <x v="455"/>
    <n v="234"/>
    <x v="51"/>
    <s v="Production Technician I"/>
    <s v="Bailey Richards"/>
    <s v="kara.yates@bilearner.com"/>
    <x v="8"/>
    <x v="0"/>
    <x v="2"/>
    <x v="0"/>
    <s v="Temporary"/>
    <x v="2"/>
    <x v="2"/>
    <s v="General - Sga"/>
    <s v="28-05-1993"/>
    <x v="6"/>
    <s v="Lineman"/>
    <x v="1"/>
    <n v="76052"/>
    <x v="2"/>
    <n v="3"/>
    <n v="1612"/>
    <s v="13-12-2022"/>
    <n v="5"/>
    <n v="5"/>
    <d v="2023-01-25T00:00:00"/>
    <x v="2"/>
    <x v="0"/>
    <x v="2"/>
    <s v="Lake Brentbury"/>
    <s v="Brad King"/>
    <n v="4"/>
    <n v="522.79"/>
  </r>
  <r>
    <n v="1186"/>
    <s v="Beau"/>
    <s v="Barron"/>
    <d v="2019-09-26T00:00:00"/>
    <x v="456"/>
    <n v="310"/>
    <x v="464"/>
    <s v="Production Technician I"/>
    <s v="Taylor Cruz"/>
    <s v="beau.barron@bilearner.com"/>
    <x v="5"/>
    <x v="0"/>
    <x v="1"/>
    <x v="1"/>
    <s v="Full-Time"/>
    <x v="3"/>
    <x v="2"/>
    <s v="Field Operations"/>
    <d v="1995-03-07T00:00:00"/>
    <x v="6"/>
    <s v="Laborer"/>
    <x v="0"/>
    <n v="61768"/>
    <x v="0"/>
    <n v="3"/>
    <n v="1613"/>
    <d v="2022-07-09T00:00:00"/>
    <n v="4"/>
    <n v="2"/>
    <d v="2023-01-28T00:00:00"/>
    <x v="1"/>
    <x v="1"/>
    <x v="3"/>
    <s v="Lake Charlesberg"/>
    <s v="Justin Rivera"/>
    <n v="1"/>
    <n v="868.8"/>
  </r>
  <r>
    <n v="1192"/>
    <s v="Micheal"/>
    <s v="Drake"/>
    <d v="2019-01-01T00:00:00"/>
    <x v="381"/>
    <n v="996"/>
    <x v="132"/>
    <s v="Production Technician I"/>
    <s v="Tammie Brown"/>
    <s v="micheal.drake@bilearner.com"/>
    <x v="7"/>
    <x v="3"/>
    <x v="2"/>
    <x v="0"/>
    <s v="Full-Time"/>
    <x v="2"/>
    <x v="2"/>
    <s v="General - Con"/>
    <d v="1964-08-08T00:00:00"/>
    <x v="6"/>
    <s v="Foreman"/>
    <x v="0"/>
    <n v="95591"/>
    <x v="2"/>
    <n v="3"/>
    <n v="1619"/>
    <d v="2023-05-01T00:00:00"/>
    <n v="4"/>
    <n v="2"/>
    <d v="2022-11-07T00:00:00"/>
    <x v="2"/>
    <x v="1"/>
    <x v="2"/>
    <s v="Port Courtneymouth"/>
    <s v="Willie Roth"/>
    <n v="4"/>
    <n v="506.99"/>
  </r>
  <r>
    <n v="1194"/>
    <s v="Robert"/>
    <s v="Hubert"/>
    <d v="2021-09-21T00:00:00"/>
    <x v="457"/>
    <n v="494"/>
    <x v="155"/>
    <s v="BI Developer"/>
    <s v="Alicia Mendoza"/>
    <s v="robert.hubert@bilearner.com"/>
    <x v="3"/>
    <x v="0"/>
    <x v="0"/>
    <x v="0"/>
    <s v="Temporary"/>
    <x v="0"/>
    <x v="1"/>
    <s v="Field Operations"/>
    <d v="1975-09-12T00:00:00"/>
    <x v="6"/>
    <s v="Supervisor"/>
    <x v="1"/>
    <n v="2134"/>
    <x v="2"/>
    <n v="3"/>
    <n v="1621"/>
    <s v="21-05-2023"/>
    <n v="4"/>
    <n v="1"/>
    <d v="2022-10-03T00:00:00"/>
    <x v="2"/>
    <x v="1"/>
    <x v="3"/>
    <s v="Pattersonmouth"/>
    <s v="Scott Calhoun"/>
    <n v="2"/>
    <n v="264.74"/>
  </r>
  <r>
    <n v="1195"/>
    <s v="Matthew"/>
    <s v="Westinghouse"/>
    <d v="2021-08-30T00:00:00"/>
    <x v="458"/>
    <n v="204"/>
    <x v="465"/>
    <s v="BI Developer"/>
    <s v="Cynthia Goodwin"/>
    <s v="matthew.westinghouse@bilearner.com"/>
    <x v="8"/>
    <x v="0"/>
    <x v="1"/>
    <x v="2"/>
    <s v="Part-Time"/>
    <x v="2"/>
    <x v="1"/>
    <s v="Aerial"/>
    <s v="21-01-1942"/>
    <x v="6"/>
    <s v="Director"/>
    <x v="1"/>
    <n v="2134"/>
    <x v="2"/>
    <n v="3"/>
    <n v="1622"/>
    <s v="29-04-2023"/>
    <n v="1"/>
    <n v="5"/>
    <d v="2022-12-17T00:00:00"/>
    <x v="3"/>
    <x v="1"/>
    <x v="0"/>
    <s v="Port Jonathanburgh"/>
    <s v="Jason Martinez"/>
    <n v="4"/>
    <n v="344.06"/>
  </r>
  <r>
    <n v="1196"/>
    <s v="Jason"/>
    <s v="Smith"/>
    <d v="2023-06-19T00:00:00"/>
    <x v="459"/>
    <n v="42"/>
    <x v="194"/>
    <s v="BI Developer"/>
    <s v="David Beard"/>
    <s v="jason.smith@bilearner.com"/>
    <x v="5"/>
    <x v="0"/>
    <x v="0"/>
    <x v="1"/>
    <s v="Temporary"/>
    <x v="3"/>
    <x v="1"/>
    <s v="Finance &amp; Accounting"/>
    <s v="17-06-2001"/>
    <x v="6"/>
    <s v="Intern"/>
    <x v="1"/>
    <n v="2045"/>
    <x v="2"/>
    <n v="3"/>
    <n v="1623"/>
    <s v="18-12-2022"/>
    <n v="1"/>
    <n v="2"/>
    <d v="2022-11-26T00:00:00"/>
    <x v="4"/>
    <x v="1"/>
    <x v="0"/>
    <s v="Lloydfurt"/>
    <s v="Matthew Nelson"/>
    <n v="3"/>
    <n v="232.5"/>
  </r>
  <r>
    <n v="1197"/>
    <s v="Charlie"/>
    <s v="Wang"/>
    <d v="2023-05-12T00:00:00"/>
    <x v="460"/>
    <n v="4"/>
    <x v="178"/>
    <s v="Senior BI Developer"/>
    <s v="Maria Rivera"/>
    <s v="charlie.wang@bilearner.com"/>
    <x v="0"/>
    <x v="0"/>
    <x v="0"/>
    <x v="2"/>
    <s v="Temporary"/>
    <x v="1"/>
    <x v="1"/>
    <s v="Field Operations"/>
    <s v="22-10-1996"/>
    <x v="6"/>
    <s v="Top Hand"/>
    <x v="1"/>
    <n v="1887"/>
    <x v="2"/>
    <n v="3"/>
    <n v="1624"/>
    <s v="24-07-2023"/>
    <n v="5"/>
    <n v="1"/>
    <d v="2023-04-21T00:00:00"/>
    <x v="0"/>
    <x v="1"/>
    <x v="1"/>
    <s v="Katherineland"/>
    <s v="Brittney Chapman"/>
    <n v="1"/>
    <n v="953.68"/>
  </r>
  <r>
    <n v="1199"/>
    <s v="Katie"/>
    <s v="Roper"/>
    <d v="2020-09-17T00:00:00"/>
    <x v="256"/>
    <n v="264"/>
    <x v="41"/>
    <s v="Data Architect"/>
    <s v="William Green"/>
    <s v="katie.roper@bilearner.com"/>
    <x v="9"/>
    <x v="0"/>
    <x v="0"/>
    <x v="0"/>
    <s v="Temporary"/>
    <x v="1"/>
    <x v="1"/>
    <s v="General - Con"/>
    <d v="1947-12-05T00:00:00"/>
    <x v="6"/>
    <s v="Technician"/>
    <x v="0"/>
    <n v="2056"/>
    <x v="2"/>
    <n v="3"/>
    <n v="1626"/>
    <d v="2023-11-01T00:00:00"/>
    <n v="3"/>
    <n v="4"/>
    <d v="2023-05-05T00:00:00"/>
    <x v="4"/>
    <x v="1"/>
    <x v="1"/>
    <s v="Austinville"/>
    <s v="Ryan Morris"/>
    <n v="3"/>
    <n v="624.79999999999995"/>
  </r>
  <r>
    <n v="1201"/>
    <s v="Binh"/>
    <s v="Le"/>
    <d v="2018-12-15T00:00:00"/>
    <x v="461"/>
    <n v="334"/>
    <x v="466"/>
    <s v="Senior BI Developer"/>
    <s v="Walter Thompson"/>
    <s v="binh.le@bilearner.com"/>
    <x v="1"/>
    <x v="0"/>
    <x v="2"/>
    <x v="2"/>
    <s v="Temporary"/>
    <x v="2"/>
    <x v="1"/>
    <s v="Catv"/>
    <d v="1974-12-04T00:00:00"/>
    <x v="6"/>
    <s v="Foreman"/>
    <x v="0"/>
    <n v="1886"/>
    <x v="2"/>
    <n v="3"/>
    <n v="1628"/>
    <d v="2023-12-04T00:00:00"/>
    <n v="4"/>
    <n v="4"/>
    <d v="2023-05-20T00:00:00"/>
    <x v="0"/>
    <x v="1"/>
    <x v="3"/>
    <s v="Port Nicholasburgh"/>
    <s v="Kimberly Owens"/>
    <n v="1"/>
    <n v="781.52"/>
  </r>
  <r>
    <n v="1202"/>
    <s v="Lucia"/>
    <s v="Peterson"/>
    <d v="2019-11-06T00:00:00"/>
    <x v="145"/>
    <n v="1232"/>
    <x v="467"/>
    <s v="BI Developer"/>
    <s v="Robert Crawford"/>
    <s v="lucia.peterson@bilearner.com"/>
    <x v="9"/>
    <x v="4"/>
    <x v="2"/>
    <x v="0"/>
    <s v="Full-Time"/>
    <x v="3"/>
    <x v="1"/>
    <s v="Field Operations"/>
    <d v="1946-04-01T00:00:00"/>
    <x v="6"/>
    <s v="Engineer"/>
    <x v="0"/>
    <n v="2970"/>
    <x v="1"/>
    <n v="3"/>
    <n v="1629"/>
    <s v="23-09-2022"/>
    <n v="1"/>
    <n v="2"/>
    <d v="2023-07-18T00:00:00"/>
    <x v="1"/>
    <x v="1"/>
    <x v="1"/>
    <s v="East Kevinstad"/>
    <s v="Jason Moore"/>
    <n v="2"/>
    <n v="615.28"/>
  </r>
  <r>
    <n v="1203"/>
    <s v="Nola"/>
    <s v="Moss"/>
    <d v="2021-04-25T00:00:00"/>
    <x v="96"/>
    <n v="548"/>
    <x v="468"/>
    <s v="BI Developer"/>
    <s v="David Wu"/>
    <s v="nola.moss@bilearner.com"/>
    <x v="2"/>
    <x v="4"/>
    <x v="1"/>
    <x v="1"/>
    <s v="Temporary"/>
    <x v="0"/>
    <x v="1"/>
    <s v="General - Con"/>
    <d v="1944-05-02T00:00:00"/>
    <x v="6"/>
    <s v="Foreman"/>
    <x v="0"/>
    <n v="13058"/>
    <x v="1"/>
    <n v="3"/>
    <n v="1630"/>
    <s v="25-02-2023"/>
    <n v="4"/>
    <n v="3"/>
    <d v="2023-03-26T00:00:00"/>
    <x v="0"/>
    <x v="0"/>
    <x v="2"/>
    <s v="South Matthew"/>
    <s v="Ann Wright"/>
    <n v="4"/>
    <n v="779.26"/>
  </r>
  <r>
    <n v="1204"/>
    <s v="Chance"/>
    <s v="Braun"/>
    <d v="2023-06-17T00:00:00"/>
    <x v="445"/>
    <n v="32"/>
    <x v="469"/>
    <s v="BI Developer"/>
    <s v="Jessica Peters"/>
    <s v="chance.braun@bilearner.com"/>
    <x v="1"/>
    <x v="4"/>
    <x v="0"/>
    <x v="1"/>
    <s v="Full-Time"/>
    <x v="3"/>
    <x v="1"/>
    <s v="Executive"/>
    <s v="24-10-1986"/>
    <x v="6"/>
    <s v="Executive Assistant"/>
    <x v="0"/>
    <n v="20602"/>
    <x v="1"/>
    <n v="3"/>
    <n v="1631"/>
    <s v="24-06-2023"/>
    <n v="2"/>
    <n v="4"/>
    <d v="2023-01-14T00:00:00"/>
    <x v="0"/>
    <x v="0"/>
    <x v="2"/>
    <s v="Larryshire"/>
    <s v="Marissa Mcintyre"/>
    <n v="1"/>
    <n v="464.49"/>
  </r>
  <r>
    <n v="1206"/>
    <s v="Miley"/>
    <s v="French"/>
    <d v="2018-10-22T00:00:00"/>
    <x v="462"/>
    <n v="142"/>
    <x v="282"/>
    <s v="Area Sales Manager"/>
    <s v="Sandra Gardner"/>
    <s v="miley.french@bilearner.com"/>
    <x v="4"/>
    <x v="0"/>
    <x v="1"/>
    <x v="0"/>
    <s v="Temporary"/>
    <x v="0"/>
    <x v="1"/>
    <s v="Field Operations"/>
    <d v="1994-05-05T00:00:00"/>
    <x v="6"/>
    <s v="Laborer"/>
    <x v="0"/>
    <n v="94379"/>
    <x v="1"/>
    <n v="3"/>
    <n v="1633"/>
    <d v="2022-09-12T00:00:00"/>
    <n v="4"/>
    <n v="3"/>
    <d v="2022-10-09T00:00:00"/>
    <x v="4"/>
    <x v="0"/>
    <x v="0"/>
    <s v="East Allison"/>
    <s v="Daniel Benitez"/>
    <n v="3"/>
    <n v="300.12"/>
  </r>
  <r>
    <n v="1207"/>
    <s v="Kole"/>
    <s v="Levine"/>
    <d v="2021-10-17T00:00:00"/>
    <x v="194"/>
    <n v="392"/>
    <x v="300"/>
    <s v="Area Sales Manager"/>
    <s v="Bethany Jackson"/>
    <s v="kole.levine@bilearner.com"/>
    <x v="3"/>
    <x v="0"/>
    <x v="1"/>
    <x v="1"/>
    <s v="Part-Time"/>
    <x v="3"/>
    <x v="1"/>
    <s v="Finance &amp; Accounting"/>
    <s v="22-07-1974"/>
    <x v="6"/>
    <s v="Administration"/>
    <x v="1"/>
    <n v="62674"/>
    <x v="1"/>
    <n v="3"/>
    <n v="1634"/>
    <s v="13-01-2023"/>
    <n v="2"/>
    <n v="3"/>
    <d v="2023-03-26T00:00:00"/>
    <x v="3"/>
    <x v="0"/>
    <x v="1"/>
    <s v="Donnaport"/>
    <s v="Amber Waters"/>
    <n v="3"/>
    <n v="895.42"/>
  </r>
  <r>
    <n v="1208"/>
    <s v="Azul"/>
    <s v="Watkins"/>
    <d v="2021-10-19T00:00:00"/>
    <x v="21"/>
    <n v="538"/>
    <x v="470"/>
    <s v="Area Sales Manager"/>
    <s v="Alexandra Harvey"/>
    <s v="azul.watkins@bilearner.com"/>
    <x v="8"/>
    <x v="0"/>
    <x v="0"/>
    <x v="1"/>
    <s v="Part-Time"/>
    <x v="2"/>
    <x v="1"/>
    <s v="Safety"/>
    <s v="26-09-1988"/>
    <x v="6"/>
    <s v="Safety"/>
    <x v="1"/>
    <n v="18618"/>
    <x v="1"/>
    <n v="3"/>
    <n v="1635"/>
    <s v="19-12-2022"/>
    <n v="4"/>
    <n v="4"/>
    <d v="2023-05-15T00:00:00"/>
    <x v="1"/>
    <x v="0"/>
    <x v="3"/>
    <s v="Port Mark"/>
    <s v="Christina Moore"/>
    <n v="3"/>
    <n v="619.86"/>
  </r>
  <r>
    <n v="1209"/>
    <s v="Landen"/>
    <s v="Blanchard"/>
    <d v="2018-10-16T00:00:00"/>
    <x v="463"/>
    <n v="62"/>
    <x v="471"/>
    <s v="Sales Manager"/>
    <s v="Donna Gomez"/>
    <s v="landen.blanchard@bilearner.com"/>
    <x v="7"/>
    <x v="0"/>
    <x v="1"/>
    <x v="0"/>
    <s v="Part-Time"/>
    <x v="0"/>
    <x v="5"/>
    <s v="Aerial"/>
    <d v="1998-07-11T00:00:00"/>
    <x v="6"/>
    <s v="Lineman"/>
    <x v="1"/>
    <n v="6067"/>
    <x v="1"/>
    <n v="3"/>
    <n v="1636"/>
    <s v="14-10-2022"/>
    <n v="4"/>
    <n v="5"/>
    <d v="2022-08-31T00:00:00"/>
    <x v="2"/>
    <x v="0"/>
    <x v="3"/>
    <s v="South Sarah"/>
    <s v="Matthew Benson"/>
    <n v="1"/>
    <n v="943.84"/>
  </r>
  <r>
    <n v="1210"/>
    <s v="Leroy"/>
    <s v="Norman"/>
    <d v="2020-04-26T00:00:00"/>
    <x v="464"/>
    <n v="86"/>
    <x v="125"/>
    <s v="Sales Manager"/>
    <s v="Mr. Keith Smith DVM"/>
    <s v="leroy.norman@bilearner.com"/>
    <x v="4"/>
    <x v="0"/>
    <x v="0"/>
    <x v="1"/>
    <s v="Part-Time"/>
    <x v="1"/>
    <x v="5"/>
    <s v="General - Con"/>
    <s v="18-01-1986"/>
    <x v="6"/>
    <s v="Foreman"/>
    <x v="1"/>
    <n v="78952"/>
    <x v="1"/>
    <n v="3"/>
    <n v="1637"/>
    <s v="20-10-2022"/>
    <n v="4"/>
    <n v="1"/>
    <d v="2022-10-04T00:00:00"/>
    <x v="0"/>
    <x v="0"/>
    <x v="1"/>
    <s v="Onealshire"/>
    <s v="Daniel Taylor"/>
    <n v="5"/>
    <n v="556.33000000000004"/>
  </r>
  <r>
    <n v="1211"/>
    <s v="Nikhil"/>
    <s v="Pineda"/>
    <d v="2020-01-22T00:00:00"/>
    <x v="367"/>
    <n v="1008"/>
    <x v="472"/>
    <s v="Sales Manager"/>
    <s v="Miss Andrea Robertson"/>
    <s v="nikhil.pineda@bilearner.com"/>
    <x v="3"/>
    <x v="0"/>
    <x v="0"/>
    <x v="0"/>
    <s v="Full-Time"/>
    <x v="0"/>
    <x v="0"/>
    <s v="Finance &amp; Accounting"/>
    <s v="20-07-1994"/>
    <x v="6"/>
    <s v="Accounting"/>
    <x v="1"/>
    <n v="82541"/>
    <x v="1"/>
    <n v="3"/>
    <n v="1638"/>
    <d v="2023-08-05T00:00:00"/>
    <n v="2"/>
    <n v="4"/>
    <d v="2022-12-27T00:00:00"/>
    <x v="0"/>
    <x v="0"/>
    <x v="3"/>
    <s v="North James"/>
    <s v="Theodore Torres"/>
    <n v="4"/>
    <n v="274.97000000000003"/>
  </r>
  <r>
    <n v="1212"/>
    <s v="Kadence"/>
    <s v="Simon"/>
    <d v="2022-03-30T00:00:00"/>
    <x v="465"/>
    <n v="113"/>
    <x v="473"/>
    <s v="BI Director"/>
    <s v="Robert Ford"/>
    <s v="kadence.simon@bilearner.com"/>
    <x v="4"/>
    <x v="4"/>
    <x v="0"/>
    <x v="2"/>
    <s v="Full-Time"/>
    <x v="1"/>
    <x v="1"/>
    <s v="Field Operations"/>
    <d v="1958-10-01T00:00:00"/>
    <x v="6"/>
    <s v="Technician"/>
    <x v="1"/>
    <n v="87307"/>
    <x v="1"/>
    <n v="3"/>
    <n v="1639"/>
    <d v="2022-12-10T00:00:00"/>
    <n v="1"/>
    <n v="2"/>
    <d v="2023-01-21T00:00:00"/>
    <x v="3"/>
    <x v="1"/>
    <x v="3"/>
    <s v="West Tonyfurt"/>
    <s v="James Wagner"/>
    <n v="5"/>
    <n v="359.87"/>
  </r>
  <r>
    <n v="1213"/>
    <s v="Elliot"/>
    <s v="Phillips"/>
    <d v="2021-05-29T00:00:00"/>
    <x v="466"/>
    <n v="462"/>
    <x v="474"/>
    <s v="BI Developer"/>
    <s v="Christopher Meyer"/>
    <s v="elliot.phillips@bilearner.com"/>
    <x v="3"/>
    <x v="4"/>
    <x v="1"/>
    <x v="2"/>
    <s v="Full-Time"/>
    <x v="3"/>
    <x v="1"/>
    <s v="Engineers"/>
    <s v="30-08-1961"/>
    <x v="6"/>
    <s v="Field Project Manager"/>
    <x v="0"/>
    <n v="59443"/>
    <x v="1"/>
    <n v="3"/>
    <n v="1640"/>
    <s v="19-12-2022"/>
    <n v="2"/>
    <n v="4"/>
    <d v="2023-02-01T00:00:00"/>
    <x v="3"/>
    <x v="1"/>
    <x v="3"/>
    <s v="Port Heather"/>
    <s v="Jennifer Bell"/>
    <n v="1"/>
    <n v="881.51"/>
  </r>
  <r>
    <n v="1214"/>
    <s v="Taniya"/>
    <s v="Daniels"/>
    <d v="2023-03-09T00:00:00"/>
    <x v="128"/>
    <n v="82"/>
    <x v="439"/>
    <s v="BI Developer"/>
    <s v="Daniel Cooke"/>
    <s v="taniya.daniels@bilearner.com"/>
    <x v="6"/>
    <x v="4"/>
    <x v="2"/>
    <x v="1"/>
    <s v="Temporary"/>
    <x v="3"/>
    <x v="1"/>
    <s v="Field Operations"/>
    <d v="1989-06-10T00:00:00"/>
    <x v="6"/>
    <s v="Laborer"/>
    <x v="0"/>
    <n v="40835"/>
    <x v="1"/>
    <n v="3"/>
    <n v="1641"/>
    <s v="18-03-2023"/>
    <n v="5"/>
    <n v="4"/>
    <d v="2022-12-22T00:00:00"/>
    <x v="4"/>
    <x v="0"/>
    <x v="0"/>
    <s v="Tylermouth"/>
    <s v="Bradley Warner"/>
    <n v="5"/>
    <n v="879.86"/>
  </r>
  <r>
    <n v="1215"/>
    <s v="Julia"/>
    <s v="Jimenez"/>
    <d v="2019-11-22T00:00:00"/>
    <x v="467"/>
    <n v="36"/>
    <x v="238"/>
    <s v="BI Developer"/>
    <s v="Jennifer Davies"/>
    <s v="julia.jimenez@bilearner.com"/>
    <x v="9"/>
    <x v="4"/>
    <x v="1"/>
    <x v="2"/>
    <s v="Part-Time"/>
    <x v="2"/>
    <x v="1"/>
    <s v="Wireline Construction"/>
    <s v="23-09-1946"/>
    <x v="6"/>
    <s v="Project Manager"/>
    <x v="0"/>
    <n v="9049"/>
    <x v="1"/>
    <n v="3"/>
    <n v="1642"/>
    <s v="14-04-2023"/>
    <n v="3"/>
    <n v="2"/>
    <d v="2023-07-18T00:00:00"/>
    <x v="0"/>
    <x v="0"/>
    <x v="0"/>
    <s v="Lake Andrea"/>
    <s v="Joseph Steele"/>
    <n v="3"/>
    <n v="226.92"/>
  </r>
  <r>
    <n v="1216"/>
    <s v="Kamden"/>
    <s v="Paul"/>
    <d v="2019-04-07T00:00:00"/>
    <x v="360"/>
    <n v="625"/>
    <x v="475"/>
    <s v="Area Sales Manager"/>
    <s v="Christopher King"/>
    <s v="kamden.paul@bilearner.com"/>
    <x v="7"/>
    <x v="0"/>
    <x v="0"/>
    <x v="2"/>
    <s v="Full-Time"/>
    <x v="0"/>
    <x v="1"/>
    <s v="Aerial"/>
    <s v="19-05-1981"/>
    <x v="6"/>
    <s v="Supervisor"/>
    <x v="1"/>
    <n v="12567"/>
    <x v="1"/>
    <n v="3"/>
    <n v="1643"/>
    <s v="23-08-2022"/>
    <n v="5"/>
    <n v="3"/>
    <d v="2023-07-13T00:00:00"/>
    <x v="2"/>
    <x v="0"/>
    <x v="3"/>
    <s v="Farleychester"/>
    <s v="Linda Strong"/>
    <n v="3"/>
    <n v="674.14"/>
  </r>
  <r>
    <n v="1217"/>
    <s v="Octavio"/>
    <s v="Hicks"/>
    <d v="2023-03-23T00:00:00"/>
    <x v="148"/>
    <n v="5"/>
    <x v="415"/>
    <s v="Area Sales Manager"/>
    <s v="Jasmine Mclaughlin"/>
    <s v="octavio.hicks@bilearner.com"/>
    <x v="8"/>
    <x v="0"/>
    <x v="1"/>
    <x v="1"/>
    <s v="Temporary"/>
    <x v="3"/>
    <x v="1"/>
    <s v="Aerial"/>
    <d v="2000-05-10T00:00:00"/>
    <x v="6"/>
    <s v="Foreman"/>
    <x v="1"/>
    <n v="94154"/>
    <x v="1"/>
    <n v="3"/>
    <n v="1644"/>
    <d v="2023-01-04T00:00:00"/>
    <n v="3"/>
    <n v="1"/>
    <d v="2022-12-13T00:00:00"/>
    <x v="0"/>
    <x v="0"/>
    <x v="1"/>
    <s v="East Victoria"/>
    <s v="Lindsay Parker"/>
    <n v="4"/>
    <n v="383.95"/>
  </r>
  <r>
    <n v="1218"/>
    <s v="Jaidyn"/>
    <s v="Malone"/>
    <d v="2021-02-18T00:00:00"/>
    <x v="94"/>
    <n v="617"/>
    <x v="235"/>
    <s v="Area Sales Manager"/>
    <s v="Jennifer Briggs"/>
    <s v="jaidyn.malone@bilearner.com"/>
    <x v="0"/>
    <x v="0"/>
    <x v="2"/>
    <x v="2"/>
    <s v="Temporary"/>
    <x v="1"/>
    <x v="1"/>
    <s v="Fielders"/>
    <s v="19-12-1975"/>
    <x v="6"/>
    <s v="Engineer"/>
    <x v="1"/>
    <n v="42258"/>
    <x v="1"/>
    <n v="3"/>
    <n v="1645"/>
    <s v="26-09-2022"/>
    <n v="5"/>
    <n v="5"/>
    <d v="2022-08-12T00:00:00"/>
    <x v="2"/>
    <x v="0"/>
    <x v="3"/>
    <s v="New Jeffrey"/>
    <s v="Nicole Horn"/>
    <n v="1"/>
    <n v="122.81"/>
  </r>
  <r>
    <n v="1219"/>
    <s v="Cora"/>
    <s v="Perez"/>
    <d v="2019-04-05T00:00:00"/>
    <x v="468"/>
    <n v="763"/>
    <x v="476"/>
    <s v="Sales Manager"/>
    <s v="Carol Morales"/>
    <s v="cora.perez@bilearner.com"/>
    <x v="7"/>
    <x v="0"/>
    <x v="1"/>
    <x v="1"/>
    <s v="Full-Time"/>
    <x v="3"/>
    <x v="5"/>
    <s v="General - Sga"/>
    <s v="17-06-1987"/>
    <x v="6"/>
    <s v="Engineer"/>
    <x v="1"/>
    <n v="74220"/>
    <x v="1"/>
    <n v="3"/>
    <n v="1646"/>
    <s v="20-01-2023"/>
    <n v="2"/>
    <n v="2"/>
    <d v="2022-08-07T00:00:00"/>
    <x v="0"/>
    <x v="1"/>
    <x v="3"/>
    <s v="North Robertville"/>
    <s v="Joseph Hill"/>
    <n v="5"/>
    <n v="380.22"/>
  </r>
  <r>
    <n v="1220"/>
    <s v="Isis"/>
    <s v="Ayala"/>
    <d v="2019-10-23T00:00:00"/>
    <x v="454"/>
    <n v="990"/>
    <x v="477"/>
    <s v="Sales Manager"/>
    <s v="Johnny Parker"/>
    <s v="isis.ayala@bilearner.com"/>
    <x v="4"/>
    <x v="0"/>
    <x v="1"/>
    <x v="0"/>
    <s v="Part-Time"/>
    <x v="0"/>
    <x v="1"/>
    <s v="Catv"/>
    <d v="1986-03-02T00:00:00"/>
    <x v="6"/>
    <s v="Foreman"/>
    <x v="1"/>
    <n v="47015"/>
    <x v="1"/>
    <n v="3"/>
    <n v="1647"/>
    <s v="16-02-2023"/>
    <n v="4"/>
    <n v="2"/>
    <d v="2022-09-15T00:00:00"/>
    <x v="3"/>
    <x v="0"/>
    <x v="0"/>
    <s v="Lancemouth"/>
    <s v="Melissa Wood"/>
    <n v="5"/>
    <n v="719.1"/>
  </r>
  <r>
    <n v="1223"/>
    <s v="Julie"/>
    <s v="Harrington"/>
    <d v="2019-05-08T00:00:00"/>
    <x v="469"/>
    <n v="512"/>
    <x v="478"/>
    <s v="BI Director"/>
    <s v="Courtney Chang"/>
    <s v="julie.harrington@bilearner.com"/>
    <x v="6"/>
    <x v="4"/>
    <x v="2"/>
    <x v="1"/>
    <s v="Temporary"/>
    <x v="1"/>
    <x v="1"/>
    <s v="Engineers"/>
    <s v="27-02-1946"/>
    <x v="6"/>
    <s v="Technician"/>
    <x v="1"/>
    <n v="29739"/>
    <x v="1"/>
    <n v="3"/>
    <n v="1650"/>
    <s v="29-03-2023"/>
    <n v="5"/>
    <n v="1"/>
    <d v="2022-10-08T00:00:00"/>
    <x v="1"/>
    <x v="1"/>
    <x v="3"/>
    <s v="Robertfort"/>
    <s v="Angela Lewis"/>
    <n v="3"/>
    <n v="727.36"/>
  </r>
  <r>
    <n v="1224"/>
    <s v="Amara"/>
    <s v="Wood"/>
    <d v="2019-10-05T00:00:00"/>
    <x v="420"/>
    <n v="1324"/>
    <x v="479"/>
    <s v="BI Developer"/>
    <s v="Patricia Moore"/>
    <s v="amara.wood@bilearner.com"/>
    <x v="9"/>
    <x v="4"/>
    <x v="2"/>
    <x v="2"/>
    <s v="Temporary"/>
    <x v="0"/>
    <x v="1"/>
    <s v="Aerial"/>
    <s v="23-01-1993"/>
    <x v="6"/>
    <s v="Laborer"/>
    <x v="0"/>
    <n v="13117"/>
    <x v="1"/>
    <n v="3"/>
    <n v="1651"/>
    <d v="2022-01-11T00:00:00"/>
    <n v="4"/>
    <n v="4"/>
    <d v="2022-12-20T00:00:00"/>
    <x v="0"/>
    <x v="1"/>
    <x v="0"/>
    <s v="Danieltown"/>
    <s v="Leslie Howell"/>
    <n v="5"/>
    <n v="595.83000000000004"/>
  </r>
  <r>
    <n v="1225"/>
    <s v="Nevaeh"/>
    <s v="Ponce"/>
    <d v="2021-11-29T00:00:00"/>
    <x v="470"/>
    <n v="183"/>
    <x v="480"/>
    <s v="BI Developer"/>
    <s v="Tiffany Cantrell"/>
    <s v="nevaeh.ponce@bilearner.com"/>
    <x v="2"/>
    <x v="4"/>
    <x v="0"/>
    <x v="1"/>
    <s v="Full-Time"/>
    <x v="1"/>
    <x v="1"/>
    <s v="Field Operations"/>
    <d v="1985-01-06T00:00:00"/>
    <x v="6"/>
    <s v="Driver"/>
    <x v="0"/>
    <n v="2581"/>
    <x v="1"/>
    <n v="3"/>
    <n v="1652"/>
    <d v="2023-09-06T00:00:00"/>
    <n v="1"/>
    <n v="4"/>
    <d v="2022-12-09T00:00:00"/>
    <x v="1"/>
    <x v="1"/>
    <x v="3"/>
    <s v="Pageport"/>
    <s v="John Watson"/>
    <n v="4"/>
    <n v="740.51"/>
  </r>
  <r>
    <n v="1226"/>
    <s v="Greta"/>
    <s v="Fields"/>
    <d v="2018-11-06T00:00:00"/>
    <x v="252"/>
    <n v="415"/>
    <x v="481"/>
    <s v="Area Sales Manager"/>
    <s v="Alyssa Gutierrez"/>
    <s v="greta.fields@bilearner.com"/>
    <x v="4"/>
    <x v="0"/>
    <x v="2"/>
    <x v="0"/>
    <s v="Temporary"/>
    <x v="0"/>
    <x v="1"/>
    <s v="Field Operations"/>
    <d v="1957-07-01T00:00:00"/>
    <x v="6"/>
    <s v="Foreman"/>
    <x v="1"/>
    <n v="63435"/>
    <x v="1"/>
    <n v="3"/>
    <n v="1653"/>
    <d v="2022-02-12T00:00:00"/>
    <n v="2"/>
    <n v="4"/>
    <d v="2023-07-24T00:00:00"/>
    <x v="2"/>
    <x v="0"/>
    <x v="2"/>
    <s v="Jasonport"/>
    <s v="Tammy Gaines"/>
    <n v="1"/>
    <n v="886.01"/>
  </r>
  <r>
    <n v="1227"/>
    <s v="Zackery"/>
    <s v="Hess"/>
    <d v="2021-07-27T00:00:00"/>
    <x v="394"/>
    <n v="119"/>
    <x v="482"/>
    <s v="Area Sales Manager"/>
    <s v="Raymond Walsh"/>
    <s v="zackery.hess@bilearner.com"/>
    <x v="3"/>
    <x v="0"/>
    <x v="0"/>
    <x v="0"/>
    <s v="Temporary"/>
    <x v="1"/>
    <x v="1"/>
    <s v="Engineers"/>
    <s v="19-12-1999"/>
    <x v="6"/>
    <s v="Administrative"/>
    <x v="1"/>
    <n v="87224"/>
    <x v="1"/>
    <n v="3"/>
    <n v="1654"/>
    <d v="2023-11-06T00:00:00"/>
    <n v="2"/>
    <n v="3"/>
    <d v="2023-05-01T00:00:00"/>
    <x v="2"/>
    <x v="0"/>
    <x v="1"/>
    <s v="Michaelshire"/>
    <s v="George Morris"/>
    <n v="2"/>
    <n v="641.09"/>
  </r>
  <r>
    <n v="1232"/>
    <s v="Joaquin"/>
    <s v="Hahn"/>
    <d v="2019-11-26T00:00:00"/>
    <x v="471"/>
    <n v="479"/>
    <x v="419"/>
    <s v="Sales Manager"/>
    <s v="Keith Fleming"/>
    <s v="joaquin.hahn@bilearner.com"/>
    <x v="3"/>
    <x v="0"/>
    <x v="0"/>
    <x v="1"/>
    <s v="Part-Time"/>
    <x v="0"/>
    <x v="0"/>
    <s v="Field Operations"/>
    <s v="30-06-1977"/>
    <x v="6"/>
    <s v="Laborer"/>
    <x v="0"/>
    <n v="39930"/>
    <x v="1"/>
    <n v="3"/>
    <n v="1659"/>
    <d v="2023-11-07T00:00:00"/>
    <n v="4"/>
    <n v="5"/>
    <d v="2023-05-23T00:00:00"/>
    <x v="1"/>
    <x v="1"/>
    <x v="2"/>
    <s v="Briggsport"/>
    <s v="Christine Rollins"/>
    <n v="1"/>
    <n v="579.05999999999995"/>
  </r>
  <r>
    <n v="1233"/>
    <s v="Drake"/>
    <s v="Nicholson"/>
    <d v="2022-08-09T00:00:00"/>
    <x v="133"/>
    <n v="23"/>
    <x v="483"/>
    <s v="CIO"/>
    <s v="Whitney Miller"/>
    <s v="drake.nicholson@bilearner.com"/>
    <x v="0"/>
    <x v="4"/>
    <x v="1"/>
    <x v="0"/>
    <s v="Full-Time"/>
    <x v="2"/>
    <x v="1"/>
    <s v="General - Con"/>
    <d v="1971-02-07T00:00:00"/>
    <x v="6"/>
    <s v="Technician"/>
    <x v="1"/>
    <n v="47536"/>
    <x v="1"/>
    <n v="3"/>
    <n v="1660"/>
    <s v="17-06-2023"/>
    <n v="5"/>
    <n v="5"/>
    <d v="2023-07-25T00:00:00"/>
    <x v="3"/>
    <x v="1"/>
    <x v="1"/>
    <s v="Lake Angela"/>
    <s v="Paula Choi"/>
    <n v="5"/>
    <n v="698.82"/>
  </r>
  <r>
    <n v="1236"/>
    <s v="Fatima"/>
    <s v="Pennington"/>
    <d v="2022-04-10T00:00:00"/>
    <x v="472"/>
    <n v="358"/>
    <x v="356"/>
    <s v="BI Developer"/>
    <s v="Mrs. Jennifer Hughes"/>
    <s v="fatima.pennington@bilearner.com"/>
    <x v="2"/>
    <x v="4"/>
    <x v="0"/>
    <x v="1"/>
    <s v="Full-Time"/>
    <x v="2"/>
    <x v="1"/>
    <s v="Aerial"/>
    <s v="30-01-1961"/>
    <x v="6"/>
    <s v="Lineman"/>
    <x v="0"/>
    <n v="32063"/>
    <x v="1"/>
    <n v="3"/>
    <n v="1663"/>
    <d v="2023-10-03T00:00:00"/>
    <n v="4"/>
    <n v="2"/>
    <d v="2023-07-13T00:00:00"/>
    <x v="3"/>
    <x v="0"/>
    <x v="0"/>
    <s v="New Elizabeth"/>
    <s v="Dustin Alexander"/>
    <n v="5"/>
    <n v="271.37"/>
  </r>
  <r>
    <n v="1244"/>
    <s v="Rose"/>
    <s v="Jordan"/>
    <d v="2021-11-21T00:00:00"/>
    <x v="473"/>
    <n v="21"/>
    <x v="134"/>
    <s v="Sales Manager"/>
    <s v="Anita Brown"/>
    <s v="rose.jordan@bilearner.com"/>
    <x v="3"/>
    <x v="0"/>
    <x v="1"/>
    <x v="2"/>
    <s v="Full-Time"/>
    <x v="0"/>
    <x v="0"/>
    <s v="Project Management - Con"/>
    <d v="1964-10-10T00:00:00"/>
    <x v="6"/>
    <s v="Coordinator"/>
    <x v="0"/>
    <n v="83162"/>
    <x v="1"/>
    <n v="3"/>
    <n v="1671"/>
    <d v="2023-08-07T00:00:00"/>
    <n v="5"/>
    <n v="3"/>
    <d v="2022-11-15T00:00:00"/>
    <x v="0"/>
    <x v="0"/>
    <x v="0"/>
    <s v="East Jeremy"/>
    <s v="Stacey Sparks"/>
    <n v="2"/>
    <n v="680.45"/>
  </r>
  <r>
    <n v="1247"/>
    <s v="Savanah"/>
    <s v="Prince"/>
    <d v="2022-04-30T00:00:00"/>
    <x v="474"/>
    <n v="405"/>
    <x v="484"/>
    <s v="BI Developer"/>
    <s v="Deborah White"/>
    <s v="savanah.prince@bilearner.com"/>
    <x v="3"/>
    <x v="4"/>
    <x v="2"/>
    <x v="0"/>
    <s v="Full-Time"/>
    <x v="0"/>
    <x v="1"/>
    <s v="Wireline Construction"/>
    <s v="17-06-1946"/>
    <x v="6"/>
    <s v="Laborer"/>
    <x v="0"/>
    <n v="56043"/>
    <x v="1"/>
    <n v="3"/>
    <n v="1674"/>
    <d v="2022-04-10T00:00:00"/>
    <n v="1"/>
    <n v="5"/>
    <d v="2022-11-22T00:00:00"/>
    <x v="0"/>
    <x v="1"/>
    <x v="0"/>
    <s v="New William"/>
    <s v="Brandon Lee"/>
    <n v="1"/>
    <n v="293.55"/>
  </r>
  <r>
    <n v="1248"/>
    <s v="Dawson"/>
    <s v="Pollard"/>
    <d v="2023-02-03T00:00:00"/>
    <x v="292"/>
    <n v="72"/>
    <x v="485"/>
    <s v="Area Sales Manager"/>
    <s v="Crystal Garcia"/>
    <s v="dawson.pollard@bilearner.com"/>
    <x v="7"/>
    <x v="0"/>
    <x v="0"/>
    <x v="2"/>
    <s v="Part-Time"/>
    <x v="1"/>
    <x v="1"/>
    <s v="Field Operations"/>
    <d v="1959-02-11T00:00:00"/>
    <x v="6"/>
    <s v="Technician"/>
    <x v="1"/>
    <n v="59192"/>
    <x v="1"/>
    <n v="3"/>
    <n v="1675"/>
    <s v="25-01-2023"/>
    <n v="4"/>
    <n v="1"/>
    <d v="2023-03-07T00:00:00"/>
    <x v="2"/>
    <x v="1"/>
    <x v="1"/>
    <s v="New Alexanderland"/>
    <s v="Matthew Robertson"/>
    <n v="4"/>
    <n v="904.68"/>
  </r>
  <r>
    <n v="1251"/>
    <s v="Soren"/>
    <s v="Coleman"/>
    <d v="2020-11-18T00:00:00"/>
    <x v="475"/>
    <n v="185"/>
    <x v="486"/>
    <s v="Senior BI Developer"/>
    <s v="Barbara Boyd"/>
    <s v="soren.coleman@bilearner.com"/>
    <x v="9"/>
    <x v="0"/>
    <x v="2"/>
    <x v="2"/>
    <s v="Part-Time"/>
    <x v="1"/>
    <x v="5"/>
    <s v="Field Operations"/>
    <s v="28-03-1946"/>
    <x v="6"/>
    <s v="Technician"/>
    <x v="0"/>
    <n v="59433"/>
    <x v="1"/>
    <n v="3"/>
    <n v="1678"/>
    <s v="21-06-2023"/>
    <n v="2"/>
    <n v="1"/>
    <d v="2023-04-14T00:00:00"/>
    <x v="1"/>
    <x v="1"/>
    <x v="3"/>
    <s v="Turnershire"/>
    <s v="Patricia Smith"/>
    <n v="1"/>
    <n v="749.64"/>
  </r>
  <r>
    <n v="1252"/>
    <s v="Sage"/>
    <s v="Morris"/>
    <d v="2021-05-16T00:00:00"/>
    <x v="476"/>
    <n v="333"/>
    <x v="331"/>
    <s v="Senior BI Developer"/>
    <s v="Susan Barrett"/>
    <s v="sage.morris@bilearner.com"/>
    <x v="2"/>
    <x v="0"/>
    <x v="2"/>
    <x v="1"/>
    <s v="Part-Time"/>
    <x v="3"/>
    <x v="5"/>
    <s v="Engineers"/>
    <s v="14-12-1944"/>
    <x v="6"/>
    <s v="Project Manager"/>
    <x v="1"/>
    <n v="42691"/>
    <x v="1"/>
    <n v="3"/>
    <n v="1679"/>
    <d v="2023-01-08T00:00:00"/>
    <n v="5"/>
    <n v="4"/>
    <d v="2023-03-25T00:00:00"/>
    <x v="1"/>
    <x v="0"/>
    <x v="1"/>
    <s v="Lloydborough"/>
    <s v="Alicia Reed"/>
    <n v="5"/>
    <n v="213.06"/>
  </r>
  <r>
    <n v="1253"/>
    <s v="Lillian"/>
    <s v="Steele"/>
    <d v="2019-10-25T00:00:00"/>
    <x v="477"/>
    <n v="357"/>
    <x v="487"/>
    <s v="Senior BI Developer"/>
    <s v="Anthony Foster"/>
    <s v="lillian.steele@bilearner.com"/>
    <x v="1"/>
    <x v="0"/>
    <x v="0"/>
    <x v="1"/>
    <s v="Temporary"/>
    <x v="0"/>
    <x v="1"/>
    <s v="General - Con"/>
    <d v="1976-01-09T00:00:00"/>
    <x v="6"/>
    <s v="Laborer"/>
    <x v="1"/>
    <n v="33673"/>
    <x v="1"/>
    <n v="3"/>
    <n v="1680"/>
    <d v="2023-01-03T00:00:00"/>
    <n v="5"/>
    <n v="4"/>
    <d v="2022-10-04T00:00:00"/>
    <x v="0"/>
    <x v="1"/>
    <x v="3"/>
    <s v="Wrightburgh"/>
    <s v="Jennifer Mclaughlin"/>
    <n v="3"/>
    <n v="882.76"/>
  </r>
  <r>
    <n v="1254"/>
    <s v="Deanna"/>
    <s v="Meza"/>
    <d v="2023-03-05T00:00:00"/>
    <x v="478"/>
    <n v="60"/>
    <x v="285"/>
    <s v="Sales Manager"/>
    <s v="Jennifer Cook"/>
    <s v="deanna.meza@bilearner.com"/>
    <x v="7"/>
    <x v="0"/>
    <x v="1"/>
    <x v="0"/>
    <s v="Temporary"/>
    <x v="2"/>
    <x v="1"/>
    <s v="Engineers"/>
    <d v="1974-10-10T00:00:00"/>
    <x v="6"/>
    <s v="Engineer"/>
    <x v="0"/>
    <n v="34659"/>
    <x v="1"/>
    <n v="3"/>
    <n v="1681"/>
    <s v="30-05-2023"/>
    <n v="2"/>
    <n v="3"/>
    <d v="2022-12-20T00:00:00"/>
    <x v="0"/>
    <x v="0"/>
    <x v="1"/>
    <s v="Santanastad"/>
    <s v="Brenda Tyler"/>
    <n v="1"/>
    <n v="113.42"/>
  </r>
  <r>
    <n v="1256"/>
    <s v="Beckett"/>
    <s v="Shea"/>
    <d v="2022-01-22T00:00:00"/>
    <x v="358"/>
    <n v="184"/>
    <x v="449"/>
    <s v="Sales Manager"/>
    <s v="Rebecca Davis"/>
    <s v="beckett.shea@bilearner.com"/>
    <x v="3"/>
    <x v="2"/>
    <x v="0"/>
    <x v="0"/>
    <s v="Part-Time"/>
    <x v="3"/>
    <x v="0"/>
    <s v="Aerial"/>
    <s v="14-02-1988"/>
    <x v="6"/>
    <s v="Lineman"/>
    <x v="0"/>
    <n v="97969"/>
    <x v="1"/>
    <n v="3"/>
    <n v="1683"/>
    <s v="29-12-2022"/>
    <n v="2"/>
    <n v="4"/>
    <d v="2023-06-28T00:00:00"/>
    <x v="4"/>
    <x v="1"/>
    <x v="1"/>
    <s v="Port Amanda"/>
    <s v="Melissa Carter"/>
    <n v="1"/>
    <n v="599.74"/>
  </r>
  <r>
    <n v="1257"/>
    <s v="Eve"/>
    <s v="Barker"/>
    <d v="2023-07-09T00:00:00"/>
    <x v="459"/>
    <n v="22"/>
    <x v="339"/>
    <s v="CIO"/>
    <s v="Christopher Ayala"/>
    <s v="eve.barker@bilearner.com"/>
    <x v="0"/>
    <x v="4"/>
    <x v="1"/>
    <x v="2"/>
    <s v="Part-Time"/>
    <x v="0"/>
    <x v="1"/>
    <s v="Engineers"/>
    <d v="1963-07-03T00:00:00"/>
    <x v="6"/>
    <s v="Engineer"/>
    <x v="1"/>
    <n v="18894"/>
    <x v="1"/>
    <n v="3"/>
    <n v="1684"/>
    <s v="30-12-2022"/>
    <n v="2"/>
    <n v="4"/>
    <d v="2023-06-05T00:00:00"/>
    <x v="1"/>
    <x v="1"/>
    <x v="1"/>
    <s v="North Amberport"/>
    <s v="Randall Smith"/>
    <n v="5"/>
    <n v="700.99"/>
  </r>
  <r>
    <n v="1258"/>
    <s v="Lillie"/>
    <s v="Wilkerson"/>
    <d v="2018-11-11T00:00:00"/>
    <x v="479"/>
    <n v="197"/>
    <x v="254"/>
    <s v="BI Director"/>
    <s v="Jeremy Wright"/>
    <s v="lillie.wilkerson@bilearner.com"/>
    <x v="6"/>
    <x v="4"/>
    <x v="0"/>
    <x v="2"/>
    <s v="Full-Time"/>
    <x v="2"/>
    <x v="1"/>
    <s v="Aerial"/>
    <s v="26-06-1968"/>
    <x v="6"/>
    <s v="Foreman"/>
    <x v="0"/>
    <n v="16287"/>
    <x v="1"/>
    <n v="3"/>
    <n v="1685"/>
    <s v="18-01-2023"/>
    <n v="1"/>
    <n v="4"/>
    <d v="2023-01-01T00:00:00"/>
    <x v="0"/>
    <x v="1"/>
    <x v="0"/>
    <s v="West Jenniferton"/>
    <s v="Mr. James Mills"/>
    <n v="1"/>
    <n v="650.07000000000005"/>
  </r>
  <r>
    <n v="1259"/>
    <s v="Alexis"/>
    <s v="Harrell"/>
    <d v="2021-01-05T00:00:00"/>
    <x v="480"/>
    <n v="164"/>
    <x v="165"/>
    <s v="BI Developer"/>
    <s v="Jennifer Adams"/>
    <s v="alexis.harrell@bilearner.com"/>
    <x v="7"/>
    <x v="0"/>
    <x v="1"/>
    <x v="1"/>
    <s v="Full-Time"/>
    <x v="2"/>
    <x v="1"/>
    <s v="Finance &amp; Accounting"/>
    <d v="1954-06-03T00:00:00"/>
    <x v="6"/>
    <s v="Intern"/>
    <x v="1"/>
    <n v="63472"/>
    <x v="1"/>
    <n v="3"/>
    <n v="1686"/>
    <d v="2023-06-02T00:00:00"/>
    <n v="2"/>
    <n v="4"/>
    <d v="2022-11-11T00:00:00"/>
    <x v="3"/>
    <x v="0"/>
    <x v="3"/>
    <s v="West Robert"/>
    <s v="Paul Cook"/>
    <n v="2"/>
    <n v="851.38"/>
  </r>
  <r>
    <n v="1261"/>
    <s v="Elsa"/>
    <s v="Mckenzie"/>
    <d v="2020-03-30T00:00:00"/>
    <x v="374"/>
    <n v="1208"/>
    <x v="377"/>
    <s v="Area Sales Manager"/>
    <s v="James Black"/>
    <s v="elsa.mckenzie@bilearner.com"/>
    <x v="3"/>
    <x v="0"/>
    <x v="0"/>
    <x v="2"/>
    <s v="Full-Time"/>
    <x v="3"/>
    <x v="1"/>
    <s v="Shop (Fleet)"/>
    <s v="23-07-1956"/>
    <x v="1"/>
    <s v="Mechanic"/>
    <x v="1"/>
    <n v="34107"/>
    <x v="1"/>
    <n v="3"/>
    <n v="1688"/>
    <d v="2022-12-11T00:00:00"/>
    <n v="1"/>
    <n v="4"/>
    <d v="2022-12-21T00:00:00"/>
    <x v="4"/>
    <x v="1"/>
    <x v="3"/>
    <s v="Brendaside"/>
    <s v="Paul Harrington"/>
    <n v="3"/>
    <n v="880.67"/>
  </r>
  <r>
    <n v="1262"/>
    <s v="Kolby"/>
    <s v="Reed"/>
    <d v="2021-01-02T00:00:00"/>
    <x v="90"/>
    <n v="628"/>
    <x v="488"/>
    <s v="Senior BI Developer"/>
    <s v="Wendy Palmer"/>
    <s v="kolby.reed@bilearner.com"/>
    <x v="3"/>
    <x v="0"/>
    <x v="2"/>
    <x v="1"/>
    <s v="Temporary"/>
    <x v="2"/>
    <x v="5"/>
    <s v="Field Operations"/>
    <d v="1985-04-12T00:00:00"/>
    <x v="6"/>
    <s v="Technician"/>
    <x v="1"/>
    <n v="35372"/>
    <x v="1"/>
    <n v="3"/>
    <n v="1689"/>
    <s v="26-04-2023"/>
    <n v="5"/>
    <n v="3"/>
    <d v="2022-09-15T00:00:00"/>
    <x v="0"/>
    <x v="0"/>
    <x v="0"/>
    <s v="Moodychester"/>
    <s v="Tara Ballard"/>
    <n v="2"/>
    <n v="712.64"/>
  </r>
  <r>
    <n v="1263"/>
    <s v="Kyler"/>
    <s v="Morales"/>
    <d v="2019-02-26T00:00:00"/>
    <x v="481"/>
    <n v="150"/>
    <x v="142"/>
    <s v="Senior BI Developer"/>
    <s v="Tracy Price"/>
    <s v="kyler.morales@bilearner.com"/>
    <x v="6"/>
    <x v="0"/>
    <x v="1"/>
    <x v="2"/>
    <s v="Temporary"/>
    <x v="3"/>
    <x v="5"/>
    <s v="Yard (Material Handling)"/>
    <s v="20-01-1942"/>
    <x v="6"/>
    <s v="Administrative"/>
    <x v="1"/>
    <n v="56249"/>
    <x v="1"/>
    <n v="3"/>
    <n v="1690"/>
    <d v="2022-12-11T00:00:00"/>
    <n v="3"/>
    <n v="1"/>
    <d v="2023-01-21T00:00:00"/>
    <x v="3"/>
    <x v="1"/>
    <x v="1"/>
    <s v="Moralesport"/>
    <s v="Daniel Barnett"/>
    <n v="3"/>
    <n v="504.34"/>
  </r>
  <r>
    <n v="1265"/>
    <s v="Urijah"/>
    <s v="Brandt"/>
    <d v="2020-04-19T00:00:00"/>
    <x v="482"/>
    <n v="832"/>
    <x v="489"/>
    <s v="Sales Manager"/>
    <s v="William Hutchinson"/>
    <s v="urijah.brandt@bilearner.com"/>
    <x v="5"/>
    <x v="0"/>
    <x v="2"/>
    <x v="1"/>
    <s v="Part-Time"/>
    <x v="3"/>
    <x v="1"/>
    <s v="Engineers"/>
    <s v="23-09-1943"/>
    <x v="6"/>
    <s v="Engineer"/>
    <x v="0"/>
    <n v="23764"/>
    <x v="1"/>
    <n v="3"/>
    <n v="1692"/>
    <s v="25-06-2023"/>
    <n v="2"/>
    <n v="2"/>
    <d v="2023-03-08T00:00:00"/>
    <x v="4"/>
    <x v="0"/>
    <x v="1"/>
    <s v="North Madisonberg"/>
    <s v="Daniel Alvarez"/>
    <n v="1"/>
    <n v="705.24"/>
  </r>
  <r>
    <n v="1267"/>
    <s v="Malia"/>
    <s v="Reynolds"/>
    <d v="2021-04-09T00:00:00"/>
    <x v="267"/>
    <n v="50"/>
    <x v="490"/>
    <s v="CIO"/>
    <s v="Dennis Gardner"/>
    <s v="malia.reynolds@bilearner.com"/>
    <x v="8"/>
    <x v="4"/>
    <x v="2"/>
    <x v="2"/>
    <s v="Temporary"/>
    <x v="1"/>
    <x v="1"/>
    <s v="Aerial"/>
    <d v="1961-04-10T00:00:00"/>
    <x v="6"/>
    <s v="Foreman"/>
    <x v="1"/>
    <n v="82773"/>
    <x v="1"/>
    <n v="3"/>
    <n v="1694"/>
    <s v="31-08-2022"/>
    <n v="3"/>
    <n v="5"/>
    <d v="2022-08-30T00:00:00"/>
    <x v="3"/>
    <x v="1"/>
    <x v="3"/>
    <s v="Kaylaburgh"/>
    <s v="William Moore"/>
    <n v="5"/>
    <n v="638.07000000000005"/>
  </r>
  <r>
    <n v="1268"/>
    <s v="Claire"/>
    <s v="Gordon"/>
    <d v="2018-09-04T00:00:00"/>
    <x v="483"/>
    <n v="1564"/>
    <x v="491"/>
    <s v="BI Director"/>
    <s v="Jennifer Hernandez"/>
    <s v="claire.gordon@bilearner.com"/>
    <x v="7"/>
    <x v="4"/>
    <x v="1"/>
    <x v="1"/>
    <s v="Full-Time"/>
    <x v="3"/>
    <x v="1"/>
    <s v="Isp"/>
    <s v="13-11-1981"/>
    <x v="6"/>
    <s v="Specialist"/>
    <x v="0"/>
    <n v="20654"/>
    <x v="1"/>
    <n v="3"/>
    <n v="1695"/>
    <s v="25-05-2023"/>
    <n v="3"/>
    <n v="3"/>
    <d v="2023-01-03T00:00:00"/>
    <x v="1"/>
    <x v="1"/>
    <x v="0"/>
    <s v="East James"/>
    <s v="Brittany Fuller"/>
    <n v="2"/>
    <n v="913.34"/>
  </r>
  <r>
    <n v="1270"/>
    <s v="Mattie"/>
    <s v="Peters"/>
    <d v="2023-05-24T00:00:00"/>
    <x v="374"/>
    <n v="58"/>
    <x v="492"/>
    <s v="BI Developer"/>
    <s v="Melanie Campbell"/>
    <s v="mattie.peters@bilearner.com"/>
    <x v="3"/>
    <x v="0"/>
    <x v="0"/>
    <x v="0"/>
    <s v="Part-Time"/>
    <x v="2"/>
    <x v="1"/>
    <s v="General - Con"/>
    <s v="15-06-1987"/>
    <x v="6"/>
    <s v="Foreman"/>
    <x v="1"/>
    <n v="3758"/>
    <x v="1"/>
    <n v="3"/>
    <n v="1697"/>
    <s v="15-10-2022"/>
    <n v="1"/>
    <n v="5"/>
    <d v="2022-10-14T00:00:00"/>
    <x v="1"/>
    <x v="0"/>
    <x v="0"/>
    <s v="South Mistychester"/>
    <s v="Sierra Bishop"/>
    <n v="4"/>
    <n v="503.3"/>
  </r>
  <r>
    <n v="1271"/>
    <s v="Makai"/>
    <s v="Nolan"/>
    <d v="2021-02-15T00:00:00"/>
    <x v="484"/>
    <n v="110"/>
    <x v="493"/>
    <s v="Area Sales Manager"/>
    <s v="Deborah Beltran"/>
    <s v="makai.nolan@bilearner.com"/>
    <x v="4"/>
    <x v="0"/>
    <x v="0"/>
    <x v="2"/>
    <s v="Part-Time"/>
    <x v="1"/>
    <x v="1"/>
    <s v="Billable Consultants"/>
    <s v="14-11-1994"/>
    <x v="6"/>
    <s v="Engineer"/>
    <x v="1"/>
    <n v="5156"/>
    <x v="1"/>
    <n v="3"/>
    <n v="1698"/>
    <s v="21-03-2023"/>
    <n v="3"/>
    <n v="5"/>
    <d v="2022-11-23T00:00:00"/>
    <x v="2"/>
    <x v="0"/>
    <x v="0"/>
    <s v="Dustinville"/>
    <s v="Shawn Williams"/>
    <n v="5"/>
    <n v="218.31"/>
  </r>
  <r>
    <n v="1272"/>
    <s v="Trevon"/>
    <s v="Briggs"/>
    <d v="2021-11-03T00:00:00"/>
    <x v="485"/>
    <n v="289"/>
    <x v="494"/>
    <s v="Senior BI Developer"/>
    <s v="Justin Jordan"/>
    <s v="trevon.briggs@bilearner.com"/>
    <x v="9"/>
    <x v="0"/>
    <x v="1"/>
    <x v="1"/>
    <s v="Part-Time"/>
    <x v="3"/>
    <x v="5"/>
    <s v="Executive"/>
    <s v="17-06-1993"/>
    <x v="6"/>
    <s v="Manager"/>
    <x v="1"/>
    <n v="64233"/>
    <x v="1"/>
    <n v="3"/>
    <n v="1699"/>
    <s v="25-04-2023"/>
    <n v="2"/>
    <n v="4"/>
    <d v="2023-07-24T00:00:00"/>
    <x v="0"/>
    <x v="0"/>
    <x v="2"/>
    <s v="Port Jorge"/>
    <s v="Derek Wilson"/>
    <n v="3"/>
    <n v="730.86"/>
  </r>
  <r>
    <n v="1274"/>
    <s v="Corey"/>
    <s v="Hurst"/>
    <d v="2019-07-23T00:00:00"/>
    <x v="486"/>
    <n v="1264"/>
    <x v="495"/>
    <s v="Senior BI Developer"/>
    <s v="Jacob Brown"/>
    <s v="corey.hurst@bilearner.com"/>
    <x v="1"/>
    <x v="0"/>
    <x v="1"/>
    <x v="2"/>
    <s v="Full-Time"/>
    <x v="0"/>
    <x v="1"/>
    <s v="Project Management - Con"/>
    <d v="1954-06-11T00:00:00"/>
    <x v="6"/>
    <s v="Flagger"/>
    <x v="1"/>
    <n v="36731"/>
    <x v="1"/>
    <n v="3"/>
    <n v="1701"/>
    <s v="29-04-2023"/>
    <n v="5"/>
    <n v="3"/>
    <d v="2023-06-18T00:00:00"/>
    <x v="2"/>
    <x v="1"/>
    <x v="0"/>
    <s v="South Taylor"/>
    <s v="Marcus Harris"/>
    <n v="1"/>
    <n v="460.53"/>
  </r>
  <r>
    <n v="1279"/>
    <s v="Lailah"/>
    <s v="Hughes"/>
    <d v="2020-12-02T00:00:00"/>
    <x v="452"/>
    <n v="815"/>
    <x v="496"/>
    <s v="BI Developer"/>
    <s v="Christopher Fisher"/>
    <s v="lailah.hughes@bilearner.com"/>
    <x v="6"/>
    <x v="0"/>
    <x v="1"/>
    <x v="2"/>
    <s v="Full-Time"/>
    <x v="0"/>
    <x v="1"/>
    <s v="Aerial"/>
    <d v="1990-03-04T00:00:00"/>
    <x v="6"/>
    <s v="Supervisor"/>
    <x v="0"/>
    <n v="81407"/>
    <x v="1"/>
    <n v="3"/>
    <n v="1706"/>
    <s v="19-06-2023"/>
    <n v="3"/>
    <n v="2"/>
    <d v="2022-09-21T00:00:00"/>
    <x v="0"/>
    <x v="0"/>
    <x v="2"/>
    <s v="Kathleenhaven"/>
    <s v="Daniel Rivera"/>
    <n v="1"/>
    <n v="970.01"/>
  </r>
  <r>
    <n v="1280"/>
    <s v="Quentin"/>
    <s v="Calderon"/>
    <d v="2021-09-24T00:00:00"/>
    <x v="487"/>
    <n v="664"/>
    <x v="135"/>
    <s v="BI Developer"/>
    <s v="Charles Mcdonald"/>
    <s v="quentin.calderon@bilearner.com"/>
    <x v="9"/>
    <x v="0"/>
    <x v="2"/>
    <x v="1"/>
    <s v="Full-Time"/>
    <x v="3"/>
    <x v="1"/>
    <s v="Wireline Construction"/>
    <s v="20-03-1994"/>
    <x v="6"/>
    <s v="Clerk"/>
    <x v="1"/>
    <n v="93935"/>
    <x v="1"/>
    <n v="3"/>
    <n v="1707"/>
    <s v="21-10-2022"/>
    <n v="5"/>
    <n v="4"/>
    <d v="2023-05-26T00:00:00"/>
    <x v="0"/>
    <x v="1"/>
    <x v="0"/>
    <s v="Shepherdchester"/>
    <s v="Jeffrey Williams"/>
    <n v="3"/>
    <n v="496.31"/>
  </r>
  <r>
    <n v="1281"/>
    <s v="Molly"/>
    <s v="Fischer"/>
    <d v="2020-09-10T00:00:00"/>
    <x v="475"/>
    <n v="254"/>
    <x v="336"/>
    <s v="BI Developer"/>
    <s v="Bonnie Smith"/>
    <s v="molly.fischer@bilearner.com"/>
    <x v="5"/>
    <x v="0"/>
    <x v="0"/>
    <x v="2"/>
    <s v="Temporary"/>
    <x v="0"/>
    <x v="1"/>
    <s v="Splicing"/>
    <d v="1990-12-05T00:00:00"/>
    <x v="6"/>
    <s v="Associate"/>
    <x v="1"/>
    <n v="65055"/>
    <x v="1"/>
    <n v="3"/>
    <n v="1708"/>
    <s v="29-01-2023"/>
    <n v="4"/>
    <n v="5"/>
    <d v="2023-06-20T00:00:00"/>
    <x v="0"/>
    <x v="1"/>
    <x v="2"/>
    <s v="South Carrie"/>
    <s v="Matthew Cox"/>
    <n v="5"/>
    <n v="640.01"/>
  </r>
  <r>
    <n v="1282"/>
    <s v="Anaya"/>
    <s v="Stanton"/>
    <d v="2022-05-25T00:00:00"/>
    <x v="488"/>
    <n v="176"/>
    <x v="497"/>
    <s v="Area Sales Manager"/>
    <s v="Whitney Roberts"/>
    <s v="anaya.stanton@bilearner.com"/>
    <x v="7"/>
    <x v="0"/>
    <x v="0"/>
    <x v="1"/>
    <s v="Temporary"/>
    <x v="0"/>
    <x v="1"/>
    <s v="General - Sga"/>
    <s v="22-03-1962"/>
    <x v="1"/>
    <s v="Manager"/>
    <x v="1"/>
    <n v="55354"/>
    <x v="1"/>
    <n v="3"/>
    <n v="1709"/>
    <d v="2023-10-05T00:00:00"/>
    <n v="5"/>
    <n v="4"/>
    <d v="2023-06-03T00:00:00"/>
    <x v="2"/>
    <x v="0"/>
    <x v="1"/>
    <s v="South Lance"/>
    <s v="Stephanie Haney"/>
    <n v="4"/>
    <n v="858.8"/>
  </r>
  <r>
    <n v="1283"/>
    <s v="Jaden"/>
    <s v="Houston"/>
    <d v="2019-02-15T00:00:00"/>
    <x v="489"/>
    <n v="297"/>
    <x v="498"/>
    <s v="Senior BI Developer"/>
    <s v="Paige Eaton DDS"/>
    <s v="jaden.houston@bilearner.com"/>
    <x v="9"/>
    <x v="0"/>
    <x v="2"/>
    <x v="2"/>
    <s v="Part-Time"/>
    <x v="1"/>
    <x v="5"/>
    <s v="Field Operations"/>
    <s v="24-05-1971"/>
    <x v="6"/>
    <s v="Technician"/>
    <x v="1"/>
    <n v="46239"/>
    <x v="1"/>
    <n v="3"/>
    <n v="1710"/>
    <d v="2023-03-07T00:00:00"/>
    <n v="1"/>
    <n v="2"/>
    <d v="2022-12-11T00:00:00"/>
    <x v="3"/>
    <x v="0"/>
    <x v="0"/>
    <s v="Markville"/>
    <s v="Sharon Sanchez"/>
    <n v="2"/>
    <n v="300.52"/>
  </r>
  <r>
    <n v="1284"/>
    <s v="Lance"/>
    <s v="Bailey"/>
    <d v="2018-09-28T00:00:00"/>
    <x v="490"/>
    <n v="1587"/>
    <x v="499"/>
    <s v="Senior BI Developer"/>
    <s v="Johnny Stevens"/>
    <s v="lance.bailey@bilearner.com"/>
    <x v="2"/>
    <x v="0"/>
    <x v="0"/>
    <x v="2"/>
    <s v="Temporary"/>
    <x v="3"/>
    <x v="1"/>
    <s v="General - Con"/>
    <s v="21-04-1985"/>
    <x v="6"/>
    <s v="Laborer"/>
    <x v="1"/>
    <n v="43594"/>
    <x v="1"/>
    <n v="3"/>
    <n v="1711"/>
    <d v="2023-05-05T00:00:00"/>
    <n v="5"/>
    <n v="1"/>
    <d v="2022-09-30T00:00:00"/>
    <x v="2"/>
    <x v="0"/>
    <x v="1"/>
    <s v="Lindaland"/>
    <s v="Melissa Martinez"/>
    <n v="3"/>
    <n v="102.19"/>
  </r>
  <r>
    <n v="1288"/>
    <s v="Reece"/>
    <s v="Callahan"/>
    <d v="2020-10-27T00:00:00"/>
    <x v="491"/>
    <n v="701"/>
    <x v="500"/>
    <s v="CIO"/>
    <s v="Monique Barnes"/>
    <s v="reece.callahan@bilearner.com"/>
    <x v="0"/>
    <x v="0"/>
    <x v="0"/>
    <x v="0"/>
    <s v="Part-Time"/>
    <x v="0"/>
    <x v="1"/>
    <s v="Aerial"/>
    <d v="1966-10-01T00:00:00"/>
    <x v="6"/>
    <s v="Foreman"/>
    <x v="0"/>
    <n v="86362"/>
    <x v="1"/>
    <n v="3"/>
    <n v="1715"/>
    <s v="16-04-2023"/>
    <n v="2"/>
    <n v="2"/>
    <d v="2023-02-17T00:00:00"/>
    <x v="1"/>
    <x v="1"/>
    <x v="2"/>
    <s v="North Danielfort"/>
    <s v="Hector Hinton"/>
    <n v="3"/>
    <n v="788.64"/>
  </r>
  <r>
    <n v="1289"/>
    <s v="Tyrell"/>
    <s v="Fuentes"/>
    <d v="2020-11-02T00:00:00"/>
    <x v="16"/>
    <n v="596"/>
    <x v="126"/>
    <s v="BI Director"/>
    <s v="Steven Oliver"/>
    <s v="tyrell.fuentes@bilearner.com"/>
    <x v="6"/>
    <x v="0"/>
    <x v="1"/>
    <x v="1"/>
    <s v="Part-Time"/>
    <x v="0"/>
    <x v="1"/>
    <s v="General - Con"/>
    <s v="19-03-1961"/>
    <x v="6"/>
    <s v="Flagger"/>
    <x v="0"/>
    <n v="21457"/>
    <x v="1"/>
    <n v="3"/>
    <n v="1716"/>
    <s v="15-01-2023"/>
    <n v="2"/>
    <n v="1"/>
    <d v="2023-02-13T00:00:00"/>
    <x v="3"/>
    <x v="0"/>
    <x v="2"/>
    <s v="Lake Erica"/>
    <s v="Leslie Hall"/>
    <n v="2"/>
    <n v="234.05"/>
  </r>
  <r>
    <n v="1290"/>
    <s v="Benjamin"/>
    <s v="Kaufman"/>
    <d v="2021-04-24T00:00:00"/>
    <x v="322"/>
    <n v="675"/>
    <x v="501"/>
    <s v="BI Developer"/>
    <s v="Vicki Delgado"/>
    <s v="benjamin.kaufman@bilearner.com"/>
    <x v="2"/>
    <x v="0"/>
    <x v="2"/>
    <x v="0"/>
    <s v="Part-Time"/>
    <x v="2"/>
    <x v="1"/>
    <s v="General - Con"/>
    <s v="26-11-1959"/>
    <x v="6"/>
    <s v="Model Assistant"/>
    <x v="1"/>
    <n v="49370"/>
    <x v="1"/>
    <n v="3"/>
    <n v="1717"/>
    <d v="2023-06-03T00:00:00"/>
    <n v="4"/>
    <n v="2"/>
    <d v="2022-11-05T00:00:00"/>
    <x v="0"/>
    <x v="0"/>
    <x v="2"/>
    <s v="Port Joshua"/>
    <s v="Anne Holt"/>
    <n v="1"/>
    <n v="381.33"/>
  </r>
  <r>
    <n v="1291"/>
    <s v="Ayla"/>
    <s v="Mcgrath"/>
    <d v="2020-06-29T00:00:00"/>
    <x v="304"/>
    <n v="1130"/>
    <x v="502"/>
    <s v="BI Developer"/>
    <s v="Daryl Swanson"/>
    <s v="ayla.mcgrath@bilearner.com"/>
    <x v="1"/>
    <x v="0"/>
    <x v="0"/>
    <x v="0"/>
    <s v="Temporary"/>
    <x v="0"/>
    <x v="1"/>
    <s v="Field Operations"/>
    <d v="2001-04-01T00:00:00"/>
    <x v="6"/>
    <s v="Driller"/>
    <x v="1"/>
    <n v="17318"/>
    <x v="1"/>
    <n v="3"/>
    <n v="1718"/>
    <s v="19-07-2023"/>
    <n v="5"/>
    <n v="4"/>
    <d v="2022-12-24T00:00:00"/>
    <x v="1"/>
    <x v="1"/>
    <x v="0"/>
    <s v="Wellsborough"/>
    <s v="Wendy Short"/>
    <n v="3"/>
    <n v="527.62"/>
  </r>
  <r>
    <n v="1294"/>
    <s v="Elliott"/>
    <s v="Odonnell"/>
    <d v="2019-09-22T00:00:00"/>
    <x v="120"/>
    <n v="1145"/>
    <x v="503"/>
    <s v="Senior BI Developer"/>
    <s v="Wendy Daniels"/>
    <s v="elliott.odonnell@bilearner.com"/>
    <x v="6"/>
    <x v="0"/>
    <x v="0"/>
    <x v="0"/>
    <s v="Full-Time"/>
    <x v="2"/>
    <x v="1"/>
    <s v="Finance &amp; Accounting"/>
    <s v="25-11-1998"/>
    <x v="6"/>
    <s v="Assistant"/>
    <x v="1"/>
    <n v="46552"/>
    <x v="1"/>
    <n v="3"/>
    <n v="1721"/>
    <s v="30-06-2023"/>
    <n v="5"/>
    <n v="4"/>
    <d v="2023-02-16T00:00:00"/>
    <x v="4"/>
    <x v="0"/>
    <x v="1"/>
    <s v="Kathleenhaven"/>
    <s v="John Graham"/>
    <n v="2"/>
    <n v="730.31"/>
  </r>
  <r>
    <n v="1296"/>
    <s v="Gideon"/>
    <s v="Saunders"/>
    <d v="2020-07-01T00:00:00"/>
    <x v="130"/>
    <n v="725"/>
    <x v="504"/>
    <s v="Sales Manager"/>
    <s v="Nicole Taylor"/>
    <s v="gideon.saunders@bilearner.com"/>
    <x v="5"/>
    <x v="0"/>
    <x v="0"/>
    <x v="0"/>
    <s v="Full-Time"/>
    <x v="2"/>
    <x v="0"/>
    <s v="General - Eng"/>
    <d v="1969-07-04T00:00:00"/>
    <x v="6"/>
    <s v="Coordinator"/>
    <x v="0"/>
    <n v="34649"/>
    <x v="1"/>
    <n v="3"/>
    <n v="1723"/>
    <s v="16-09-2022"/>
    <n v="5"/>
    <n v="1"/>
    <d v="2022-09-25T00:00:00"/>
    <x v="2"/>
    <x v="0"/>
    <x v="0"/>
    <s v="Sophiaborough"/>
    <s v="Andrea Lopez"/>
    <n v="5"/>
    <n v="942.63"/>
  </r>
  <r>
    <n v="1297"/>
    <s v="Valerie"/>
    <s v="Davis"/>
    <d v="2021-05-13T00:00:00"/>
    <x v="118"/>
    <n v="212"/>
    <x v="505"/>
    <s v="CIO"/>
    <s v="Amanda Shaw MD"/>
    <s v="valerie.davis@bilearner.com"/>
    <x v="8"/>
    <x v="0"/>
    <x v="2"/>
    <x v="1"/>
    <s v="Part-Time"/>
    <x v="2"/>
    <x v="1"/>
    <s v="Yard (Material Handling)"/>
    <s v="20-10-1957"/>
    <x v="6"/>
    <s v="Coordinator"/>
    <x v="0"/>
    <n v="46050"/>
    <x v="1"/>
    <n v="3"/>
    <n v="1724"/>
    <s v="22-09-2022"/>
    <n v="4"/>
    <n v="2"/>
    <d v="2023-04-11T00:00:00"/>
    <x v="0"/>
    <x v="1"/>
    <x v="1"/>
    <s v="Fullerstad"/>
    <s v="Miguel Villarreal"/>
    <n v="5"/>
    <n v="733.63"/>
  </r>
  <r>
    <n v="1300"/>
    <s v="Haylie"/>
    <s v="Arnold"/>
    <d v="2019-05-31T00:00:00"/>
    <x v="470"/>
    <n v="1096"/>
    <x v="314"/>
    <s v="BI Developer"/>
    <s v="Leslie Tran"/>
    <s v="haylie.arnold@bilearner.com"/>
    <x v="3"/>
    <x v="0"/>
    <x v="0"/>
    <x v="0"/>
    <s v="Full-Time"/>
    <x v="0"/>
    <x v="1"/>
    <s v="General - Con"/>
    <s v="16-02-1996"/>
    <x v="6"/>
    <s v="Foreman"/>
    <x v="1"/>
    <n v="50024"/>
    <x v="1"/>
    <n v="3"/>
    <n v="1727"/>
    <s v="22-12-2022"/>
    <n v="4"/>
    <n v="2"/>
    <d v="2023-02-16T00:00:00"/>
    <x v="2"/>
    <x v="1"/>
    <x v="1"/>
    <s v="Weaverburgh"/>
    <s v="Donna Guzman"/>
    <n v="5"/>
    <n v="252.22"/>
  </r>
  <r>
    <n v="1302"/>
    <s v="Donna"/>
    <s v="Brill"/>
    <d v="2020-01-06T00:00:00"/>
    <x v="329"/>
    <n v="353"/>
    <x v="506"/>
    <s v="Production Technician I"/>
    <s v="Michelle Henson"/>
    <s v="donna.brill@bilearner.com"/>
    <x v="4"/>
    <x v="2"/>
    <x v="1"/>
    <x v="2"/>
    <s v="Part-Time"/>
    <x v="3"/>
    <x v="2"/>
    <s v="General - Con"/>
    <s v="30-12-1946"/>
    <x v="6"/>
    <s v="Foreman"/>
    <x v="0"/>
    <n v="1701"/>
    <x v="1"/>
    <n v="3"/>
    <n v="1729"/>
    <s v="15-02-2023"/>
    <n v="1"/>
    <n v="1"/>
    <d v="2023-03-22T00:00:00"/>
    <x v="2"/>
    <x v="1"/>
    <x v="2"/>
    <s v="Mollymouth"/>
    <s v="Jennifer Diaz"/>
    <n v="2"/>
    <n v="386.87"/>
  </r>
  <r>
    <n v="1304"/>
    <s v="Erasumus"/>
    <s v="Monkfish"/>
    <d v="2021-07-11T00:00:00"/>
    <x v="492"/>
    <n v="212"/>
    <x v="505"/>
    <s v="Production Technician II"/>
    <s v="Mark Smith"/>
    <s v="erasumus.monkfish@bilearner.com"/>
    <x v="0"/>
    <x v="0"/>
    <x v="1"/>
    <x v="0"/>
    <s v="Temporary"/>
    <x v="2"/>
    <x v="2"/>
    <s v="Engineers"/>
    <s v="22-03-1947"/>
    <x v="6"/>
    <s v="Engineer"/>
    <x v="1"/>
    <n v="1450"/>
    <x v="1"/>
    <n v="3"/>
    <n v="1731"/>
    <s v="23-06-2023"/>
    <n v="1"/>
    <n v="4"/>
    <d v="2023-02-27T00:00:00"/>
    <x v="0"/>
    <x v="1"/>
    <x v="1"/>
    <s v="South Jennifer"/>
    <s v="Travis Cook"/>
    <n v="1"/>
    <n v="578.80999999999995"/>
  </r>
  <r>
    <n v="1305"/>
    <s v="May"/>
    <s v="Roberson"/>
    <d v="2021-07-02T00:00:00"/>
    <x v="493"/>
    <n v="164"/>
    <x v="165"/>
    <s v="Production Technician II"/>
    <s v="Samantha Hancock"/>
    <s v="may.roberson@bilearner.com"/>
    <x v="0"/>
    <x v="2"/>
    <x v="1"/>
    <x v="0"/>
    <s v="Temporary"/>
    <x v="3"/>
    <x v="2"/>
    <s v="Fielders"/>
    <s v="13-04-1961"/>
    <x v="6"/>
    <s v="Engineer"/>
    <x v="0"/>
    <n v="1902"/>
    <x v="1"/>
    <n v="3"/>
    <n v="1732"/>
    <s v="24-10-2022"/>
    <n v="1"/>
    <n v="5"/>
    <d v="2023-07-06T00:00:00"/>
    <x v="4"/>
    <x v="1"/>
    <x v="3"/>
    <s v="East Louis"/>
    <s v="Derrick Wallace"/>
    <n v="1"/>
    <n v="562.05999999999995"/>
  </r>
  <r>
    <n v="1306"/>
    <s v="Shana"/>
    <s v="Maurice"/>
    <d v="2019-10-23T00:00:00"/>
    <x v="396"/>
    <n v="407"/>
    <x v="507"/>
    <s v="Production Technician I"/>
    <s v="Joshua Ward"/>
    <s v="shana.maurice@bilearner.com"/>
    <x v="4"/>
    <x v="0"/>
    <x v="0"/>
    <x v="2"/>
    <s v="Temporary"/>
    <x v="1"/>
    <x v="2"/>
    <s v="Field Operations"/>
    <s v="15-02-1950"/>
    <x v="6"/>
    <s v="Laborer"/>
    <x v="0"/>
    <n v="2330"/>
    <x v="1"/>
    <n v="3"/>
    <n v="1733"/>
    <s v="26-10-2022"/>
    <n v="4"/>
    <n v="5"/>
    <d v="2023-01-08T00:00:00"/>
    <x v="1"/>
    <x v="0"/>
    <x v="2"/>
    <s v="Lake Danielleport"/>
    <s v="Tammy King"/>
    <n v="5"/>
    <n v="845.86"/>
  </r>
  <r>
    <n v="1308"/>
    <s v="Rachael"/>
    <s v="Baczenski"/>
    <d v="2021-01-08T00:00:00"/>
    <x v="494"/>
    <n v="736"/>
    <x v="508"/>
    <s v="Production Technician I"/>
    <s v="Cody Scott"/>
    <s v="rachael.baczenski@bilearner.com"/>
    <x v="6"/>
    <x v="2"/>
    <x v="0"/>
    <x v="2"/>
    <s v="Full-Time"/>
    <x v="1"/>
    <x v="2"/>
    <s v="Shop (Fleet)"/>
    <d v="1942-08-04T00:00:00"/>
    <x v="6"/>
    <s v="Mechanic"/>
    <x v="0"/>
    <n v="1902"/>
    <x v="1"/>
    <n v="3"/>
    <n v="1735"/>
    <d v="2023-10-05T00:00:00"/>
    <n v="4"/>
    <n v="4"/>
    <d v="2023-07-22T00:00:00"/>
    <x v="4"/>
    <x v="1"/>
    <x v="0"/>
    <s v="Jonesport"/>
    <s v="David Harris"/>
    <n v="1"/>
    <n v="203.04"/>
  </r>
  <r>
    <n v="1309"/>
    <s v="Enrico"/>
    <s v="Langton"/>
    <d v="2019-01-29T00:00:00"/>
    <x v="216"/>
    <n v="1256"/>
    <x v="509"/>
    <s v="Production Technician I"/>
    <s v="Jeffrey Thompson"/>
    <s v="enrico.langton@bilearner.com"/>
    <x v="8"/>
    <x v="0"/>
    <x v="1"/>
    <x v="2"/>
    <s v="Part-Time"/>
    <x v="0"/>
    <x v="2"/>
    <s v="Field Operations"/>
    <s v="25-08-1955"/>
    <x v="6"/>
    <s v="Technician"/>
    <x v="1"/>
    <n v="2048"/>
    <x v="1"/>
    <n v="3"/>
    <n v="1736"/>
    <s v="21-04-2023"/>
    <n v="3"/>
    <n v="1"/>
    <d v="2023-03-09T00:00:00"/>
    <x v="1"/>
    <x v="1"/>
    <x v="2"/>
    <s v="West Sarahborough"/>
    <s v="Michael Lopez"/>
    <n v="4"/>
    <n v="717.29"/>
  </r>
  <r>
    <n v="1311"/>
    <s v="Phil"/>
    <s v="Close"/>
    <d v="2023-05-30T00:00:00"/>
    <x v="495"/>
    <n v="36"/>
    <x v="238"/>
    <s v="Production Technician II"/>
    <s v="Tami Fuentes"/>
    <s v="phil.close@bilearner.com"/>
    <x v="1"/>
    <x v="2"/>
    <x v="1"/>
    <x v="2"/>
    <s v="Part-Time"/>
    <x v="0"/>
    <x v="2"/>
    <s v="General - Eng"/>
    <s v="17-11-1983"/>
    <x v="6"/>
    <s v="Coordinator"/>
    <x v="1"/>
    <n v="2169"/>
    <x v="1"/>
    <n v="3"/>
    <n v="1738"/>
    <s v="13-11-2022"/>
    <n v="4"/>
    <n v="1"/>
    <d v="2023-01-09T00:00:00"/>
    <x v="0"/>
    <x v="0"/>
    <x v="2"/>
    <s v="East Sharon"/>
    <s v="Sean Mckee"/>
    <n v="5"/>
    <n v="802.66"/>
  </r>
  <r>
    <n v="1312"/>
    <s v="Hang T"/>
    <s v="Wolk"/>
    <d v="2019-07-15T00:00:00"/>
    <x v="75"/>
    <n v="1386"/>
    <x v="510"/>
    <s v="Production Technician II"/>
    <s v="Michael Farmer"/>
    <s v="hang t.wolk@bilearner.com"/>
    <x v="1"/>
    <x v="0"/>
    <x v="1"/>
    <x v="0"/>
    <s v="Full-Time"/>
    <x v="0"/>
    <x v="2"/>
    <s v="Aerial"/>
    <d v="1982-11-01T00:00:00"/>
    <x v="6"/>
    <s v="Laborer"/>
    <x v="0"/>
    <n v="2302"/>
    <x v="1"/>
    <n v="3"/>
    <n v="1739"/>
    <d v="2022-10-10T00:00:00"/>
    <n v="2"/>
    <n v="5"/>
    <d v="2023-07-04T00:00:00"/>
    <x v="3"/>
    <x v="1"/>
    <x v="2"/>
    <s v="East Julie"/>
    <s v="Lisa Hahn"/>
    <n v="1"/>
    <n v="388.07"/>
  </r>
  <r>
    <n v="1313"/>
    <s v="Lei-Ming"/>
    <s v="Nguyen"/>
    <d v="2020-03-17T00:00:00"/>
    <x v="496"/>
    <n v="503"/>
    <x v="166"/>
    <s v="Production Technician I"/>
    <s v="Madeline Baker"/>
    <s v="lei-ming.nguyen@bilearner.com"/>
    <x v="6"/>
    <x v="0"/>
    <x v="1"/>
    <x v="0"/>
    <s v="Part-Time"/>
    <x v="3"/>
    <x v="2"/>
    <s v="General - Con"/>
    <d v="1963-03-04T00:00:00"/>
    <x v="6"/>
    <s v="Laborer"/>
    <x v="0"/>
    <n v="2132"/>
    <x v="1"/>
    <n v="3"/>
    <n v="1740"/>
    <s v="20-09-2022"/>
    <n v="5"/>
    <n v="4"/>
    <d v="2023-02-18T00:00:00"/>
    <x v="4"/>
    <x v="1"/>
    <x v="3"/>
    <s v="South Donna"/>
    <s v="Nicole Sanders"/>
    <n v="2"/>
    <n v="350.26"/>
  </r>
  <r>
    <n v="1319"/>
    <s v="Brad"/>
    <s v="Pitt"/>
    <d v="2020-04-23T00:00:00"/>
    <x v="497"/>
    <n v="624"/>
    <x v="511"/>
    <s v="Production Technician I"/>
    <s v="Joshua Gonzalez"/>
    <s v="brad.pitt@bilearner.com"/>
    <x v="0"/>
    <x v="0"/>
    <x v="0"/>
    <x v="2"/>
    <s v="Full-Time"/>
    <x v="3"/>
    <x v="2"/>
    <s v="General - Sga"/>
    <d v="1962-06-04T00:00:00"/>
    <x v="6"/>
    <s v="Vp"/>
    <x v="1"/>
    <n v="2451"/>
    <x v="1"/>
    <n v="3"/>
    <n v="1746"/>
    <s v="20-06-2023"/>
    <n v="4"/>
    <n v="3"/>
    <d v="2022-11-18T00:00:00"/>
    <x v="3"/>
    <x v="1"/>
    <x v="2"/>
    <s v="Jonesberg"/>
    <s v="Lauren Andrews"/>
    <n v="2"/>
    <n v="787.19"/>
  </r>
  <r>
    <n v="1320"/>
    <s v="Susan"/>
    <s v="Good"/>
    <d v="2023-06-23T00:00:00"/>
    <x v="157"/>
    <n v="17"/>
    <x v="11"/>
    <s v="Production Technician II"/>
    <s v="Mary Blackwell"/>
    <s v="susan.good@bilearner.com"/>
    <x v="9"/>
    <x v="3"/>
    <x v="0"/>
    <x v="2"/>
    <s v="Temporary"/>
    <x v="1"/>
    <x v="2"/>
    <s v="Field Operations"/>
    <d v="1992-02-08T00:00:00"/>
    <x v="6"/>
    <s v="Splicer"/>
    <x v="0"/>
    <n v="1886"/>
    <x v="1"/>
    <n v="3"/>
    <n v="1747"/>
    <s v="28-03-2023"/>
    <n v="1"/>
    <n v="4"/>
    <d v="2023-03-02T00:00:00"/>
    <x v="4"/>
    <x v="0"/>
    <x v="0"/>
    <s v="Ryanshire"/>
    <s v="Kevin Snow"/>
    <n v="3"/>
    <n v="853.43"/>
  </r>
  <r>
    <n v="1321"/>
    <s v="Ashley"/>
    <s v="Rose"/>
    <d v="2022-01-13T00:00:00"/>
    <x v="14"/>
    <n v="173"/>
    <x v="512"/>
    <s v="Production Technician I"/>
    <s v="Benjamin Hamilton"/>
    <s v="ashley.rose@bilearner.com"/>
    <x v="5"/>
    <x v="0"/>
    <x v="2"/>
    <x v="2"/>
    <s v="Temporary"/>
    <x v="2"/>
    <x v="2"/>
    <s v="Underground"/>
    <d v="1973-09-01T00:00:00"/>
    <x v="6"/>
    <s v="Laborer"/>
    <x v="0"/>
    <n v="1886"/>
    <x v="1"/>
    <n v="3"/>
    <n v="1748"/>
    <d v="2023-12-02T00:00:00"/>
    <n v="3"/>
    <n v="2"/>
    <d v="2023-03-26T00:00:00"/>
    <x v="1"/>
    <x v="0"/>
    <x v="1"/>
    <s v="Williamsmouth"/>
    <s v="Andrea Ball"/>
    <n v="5"/>
    <n v="433.03"/>
  </r>
  <r>
    <n v="1325"/>
    <s v="Boston"/>
    <s v="Avila"/>
    <d v="2022-03-05T00:00:00"/>
    <x v="498"/>
    <n v="34"/>
    <x v="431"/>
    <s v="Production Technician I"/>
    <s v="Mario Johnson MD"/>
    <s v="boston.avila@bilearner.com"/>
    <x v="9"/>
    <x v="0"/>
    <x v="2"/>
    <x v="0"/>
    <s v="Temporary"/>
    <x v="1"/>
    <x v="2"/>
    <s v="General - Con"/>
    <d v="1982-04-11T00:00:00"/>
    <x v="6"/>
    <s v="Mechanic"/>
    <x v="1"/>
    <n v="56894"/>
    <x v="1"/>
    <n v="3"/>
    <n v="1752"/>
    <d v="2022-11-12T00:00:00"/>
    <n v="2"/>
    <n v="1"/>
    <d v="2022-10-09T00:00:00"/>
    <x v="1"/>
    <x v="0"/>
    <x v="2"/>
    <s v="Harrisonshire"/>
    <s v="John Ramirez"/>
    <n v="3"/>
    <n v="560.54999999999995"/>
  </r>
  <r>
    <n v="1326"/>
    <s v="Rodolfo"/>
    <s v="Michael"/>
    <d v="2019-06-20T00:00:00"/>
    <x v="499"/>
    <n v="116"/>
    <x v="170"/>
    <s v="Production Technician I"/>
    <s v="Kimberly Williams"/>
    <s v="rodolfo.michael@bilearner.com"/>
    <x v="2"/>
    <x v="0"/>
    <x v="1"/>
    <x v="1"/>
    <s v="Full-Time"/>
    <x v="1"/>
    <x v="2"/>
    <s v="Field Operations"/>
    <d v="1943-07-03T00:00:00"/>
    <x v="6"/>
    <s v="Assistant"/>
    <x v="1"/>
    <n v="42759"/>
    <x v="1"/>
    <n v="3"/>
    <n v="1753"/>
    <s v="30-05-2023"/>
    <n v="5"/>
    <n v="3"/>
    <d v="2023-03-18T00:00:00"/>
    <x v="0"/>
    <x v="1"/>
    <x v="3"/>
    <s v="Port Steven"/>
    <s v="Brett Ortiz"/>
    <n v="1"/>
    <n v="711.71"/>
  </r>
  <r>
    <n v="1332"/>
    <s v="Jose"/>
    <s v="Houston"/>
    <d v="2021-01-23T00:00:00"/>
    <x v="500"/>
    <n v="638"/>
    <x v="513"/>
    <s v="Production Technician I"/>
    <s v="Patricia Newman"/>
    <s v="jose.houston@bilearner.com"/>
    <x v="5"/>
    <x v="0"/>
    <x v="1"/>
    <x v="0"/>
    <s v="Part-Time"/>
    <x v="2"/>
    <x v="2"/>
    <s v="General - Con"/>
    <d v="1947-11-12T00:00:00"/>
    <x v="6"/>
    <s v="Coordinator"/>
    <x v="1"/>
    <n v="40003"/>
    <x v="1"/>
    <n v="3"/>
    <n v="1759"/>
    <s v="16-09-2022"/>
    <n v="5"/>
    <n v="2"/>
    <d v="2022-10-21T00:00:00"/>
    <x v="4"/>
    <x v="1"/>
    <x v="3"/>
    <s v="Clarkview"/>
    <s v="Rachel Phillips"/>
    <n v="4"/>
    <n v="220.06"/>
  </r>
  <r>
    <n v="1333"/>
    <s v="Janessa"/>
    <s v="Mcconnell"/>
    <d v="2020-02-08T00:00:00"/>
    <x v="262"/>
    <n v="86"/>
    <x v="125"/>
    <s v="Production Technician I"/>
    <s v="Sally Meadows"/>
    <s v="janessa.mcconnell@bilearner.com"/>
    <x v="0"/>
    <x v="0"/>
    <x v="2"/>
    <x v="1"/>
    <s v="Part-Time"/>
    <x v="3"/>
    <x v="2"/>
    <s v="General - Con"/>
    <s v="20-08-1993"/>
    <x v="6"/>
    <s v="Foreman"/>
    <x v="1"/>
    <n v="93320"/>
    <x v="1"/>
    <n v="3"/>
    <n v="1760"/>
    <s v="16-03-2023"/>
    <n v="5"/>
    <n v="3"/>
    <d v="2023-01-20T00:00:00"/>
    <x v="2"/>
    <x v="0"/>
    <x v="0"/>
    <s v="Brownchester"/>
    <s v="Glenn Jimenez"/>
    <n v="3"/>
    <n v="378.51"/>
  </r>
  <r>
    <n v="1334"/>
    <s v="Samson"/>
    <s v="Ellis"/>
    <d v="2021-10-29T00:00:00"/>
    <x v="501"/>
    <n v="277"/>
    <x v="442"/>
    <s v="Production Technician I"/>
    <s v="Sara Golden"/>
    <s v="samson.ellis@bilearner.com"/>
    <x v="6"/>
    <x v="2"/>
    <x v="1"/>
    <x v="1"/>
    <s v="Temporary"/>
    <x v="3"/>
    <x v="2"/>
    <s v="Field Operations"/>
    <s v="16-05-1961"/>
    <x v="6"/>
    <s v="Technician"/>
    <x v="0"/>
    <n v="97689"/>
    <x v="1"/>
    <n v="3"/>
    <n v="1761"/>
    <s v="20-02-2023"/>
    <n v="3"/>
    <n v="2"/>
    <d v="2022-11-07T00:00:00"/>
    <x v="2"/>
    <x v="0"/>
    <x v="3"/>
    <s v="New Eric"/>
    <s v="Denise Guzman"/>
    <n v="4"/>
    <n v="905.6"/>
  </r>
  <r>
    <n v="1335"/>
    <s v="Lauren"/>
    <s v="Kent"/>
    <d v="2023-07-04T00:00:00"/>
    <x v="308"/>
    <n v="8"/>
    <x v="514"/>
    <s v="Production Technician I"/>
    <s v="Roger Reed"/>
    <s v="lauren.kent@bilearner.com"/>
    <x v="9"/>
    <x v="2"/>
    <x v="1"/>
    <x v="0"/>
    <s v="Part-Time"/>
    <x v="3"/>
    <x v="2"/>
    <s v="Wireless"/>
    <s v="19-02-2001"/>
    <x v="6"/>
    <s v="Foreman"/>
    <x v="0"/>
    <n v="37569"/>
    <x v="1"/>
    <n v="3"/>
    <n v="1762"/>
    <s v="19-03-2023"/>
    <n v="3"/>
    <n v="3"/>
    <d v="2022-09-02T00:00:00"/>
    <x v="0"/>
    <x v="0"/>
    <x v="2"/>
    <s v="South Raymondchester"/>
    <s v="Christopher Griffin"/>
    <n v="3"/>
    <n v="669.57"/>
  </r>
  <r>
    <n v="1339"/>
    <s v="Kasey"/>
    <s v="Alexander"/>
    <d v="2019-06-22T00:00:00"/>
    <x v="100"/>
    <n v="679"/>
    <x v="515"/>
    <s v="Production Technician I"/>
    <s v="Michelle Herrera"/>
    <s v="kasey.alexander@bilearner.com"/>
    <x v="5"/>
    <x v="0"/>
    <x v="1"/>
    <x v="0"/>
    <s v="Temporary"/>
    <x v="1"/>
    <x v="2"/>
    <s v="Field Operations"/>
    <s v="15-07-1957"/>
    <x v="6"/>
    <s v="Laborer"/>
    <x v="0"/>
    <n v="75004"/>
    <x v="1"/>
    <n v="3"/>
    <n v="1766"/>
    <s v="23-05-2023"/>
    <n v="1"/>
    <n v="5"/>
    <d v="2023-07-07T00:00:00"/>
    <x v="0"/>
    <x v="0"/>
    <x v="2"/>
    <s v="Greenestad"/>
    <s v="Patrick Gray"/>
    <n v="3"/>
    <n v="637.61"/>
  </r>
  <r>
    <n v="1340"/>
    <s v="Kenneth"/>
    <s v="Peters"/>
    <d v="2023-02-10T00:00:00"/>
    <x v="75"/>
    <n v="80"/>
    <x v="516"/>
    <s v="Production Technician I"/>
    <s v="Renee Beasley"/>
    <s v="kenneth.peters@bilearner.com"/>
    <x v="0"/>
    <x v="0"/>
    <x v="1"/>
    <x v="2"/>
    <s v="Full-Time"/>
    <x v="2"/>
    <x v="2"/>
    <s v="General - Con"/>
    <s v="31-12-1995"/>
    <x v="6"/>
    <s v="Supervisor"/>
    <x v="0"/>
    <n v="39000"/>
    <x v="1"/>
    <n v="3"/>
    <n v="1767"/>
    <d v="2022-09-08T00:00:00"/>
    <n v="4"/>
    <n v="1"/>
    <d v="2022-10-25T00:00:00"/>
    <x v="4"/>
    <x v="0"/>
    <x v="0"/>
    <s v="Riverastad"/>
    <s v="Scott Everett"/>
    <n v="3"/>
    <n v="902.11"/>
  </r>
  <r>
    <n v="1341"/>
    <s v="Lucia"/>
    <s v="Hudson"/>
    <d v="2022-10-13T00:00:00"/>
    <x v="502"/>
    <n v="201"/>
    <x v="517"/>
    <s v="Production Technician I"/>
    <s v="Scott Graves"/>
    <s v="lucia.hudson@bilearner.com"/>
    <x v="6"/>
    <x v="0"/>
    <x v="1"/>
    <x v="1"/>
    <s v="Temporary"/>
    <x v="3"/>
    <x v="2"/>
    <s v="Aerial"/>
    <s v="26-02-1977"/>
    <x v="6"/>
    <s v="Lineman"/>
    <x v="0"/>
    <n v="73245"/>
    <x v="1"/>
    <n v="3"/>
    <n v="1768"/>
    <d v="2023-11-02T00:00:00"/>
    <n v="3"/>
    <n v="3"/>
    <d v="2022-09-30T00:00:00"/>
    <x v="1"/>
    <x v="0"/>
    <x v="0"/>
    <s v="Lake Tyler"/>
    <s v="Amanda Nelson"/>
    <n v="1"/>
    <n v="999.79"/>
  </r>
  <r>
    <n v="1342"/>
    <s v="Rashad"/>
    <s v="Randall"/>
    <d v="2023-03-07T00:00:00"/>
    <x v="246"/>
    <n v="51"/>
    <x v="83"/>
    <s v="Production Technician I"/>
    <s v="Bryan Harvey"/>
    <s v="rashad.randall@bilearner.com"/>
    <x v="9"/>
    <x v="0"/>
    <x v="1"/>
    <x v="0"/>
    <s v="Temporary"/>
    <x v="1"/>
    <x v="2"/>
    <s v="Engineers"/>
    <s v="29-04-1974"/>
    <x v="6"/>
    <s v="Technician"/>
    <x v="1"/>
    <n v="83360"/>
    <x v="1"/>
    <n v="3"/>
    <n v="1769"/>
    <d v="2023-10-02T00:00:00"/>
    <n v="4"/>
    <n v="3"/>
    <d v="2023-03-27T00:00:00"/>
    <x v="1"/>
    <x v="1"/>
    <x v="0"/>
    <s v="New Jamesville"/>
    <s v="Stephanie Good DVM"/>
    <n v="1"/>
    <n v="976.58"/>
  </r>
  <r>
    <n v="1345"/>
    <s v="Hallie"/>
    <s v="Thornton"/>
    <d v="2018-12-28T00:00:00"/>
    <x v="503"/>
    <n v="1127"/>
    <x v="518"/>
    <s v="Production Technician I"/>
    <s v="Jamie Holloway"/>
    <s v="hallie.thornton@bilearner.com"/>
    <x v="7"/>
    <x v="0"/>
    <x v="1"/>
    <x v="2"/>
    <s v="Part-Time"/>
    <x v="1"/>
    <x v="2"/>
    <s v="General - Con"/>
    <s v="28-06-1954"/>
    <x v="6"/>
    <s v="Laborer"/>
    <x v="1"/>
    <n v="70792"/>
    <x v="1"/>
    <n v="3"/>
    <n v="1772"/>
    <d v="2023-01-01T00:00:00"/>
    <n v="3"/>
    <n v="4"/>
    <d v="2022-08-20T00:00:00"/>
    <x v="2"/>
    <x v="0"/>
    <x v="0"/>
    <s v="Port Paul"/>
    <s v="Lydia Campbell"/>
    <n v="2"/>
    <n v="205.64"/>
  </r>
  <r>
    <n v="1346"/>
    <s v="Tiana"/>
    <s v="Bishop"/>
    <d v="2021-01-20T00:00:00"/>
    <x v="242"/>
    <n v="777"/>
    <x v="519"/>
    <s v="Production Technician I"/>
    <s v="Mitchell Woods"/>
    <s v="tiana.bishop@bilearner.com"/>
    <x v="4"/>
    <x v="0"/>
    <x v="2"/>
    <x v="0"/>
    <s v="Temporary"/>
    <x v="2"/>
    <x v="2"/>
    <s v="General - Eng"/>
    <s v="22-03-1942"/>
    <x v="6"/>
    <s v="Administrative"/>
    <x v="1"/>
    <n v="25699"/>
    <x v="1"/>
    <n v="3"/>
    <n v="1773"/>
    <s v="20-11-2022"/>
    <n v="5"/>
    <n v="5"/>
    <d v="2022-12-30T00:00:00"/>
    <x v="1"/>
    <x v="1"/>
    <x v="0"/>
    <s v="Moorechester"/>
    <s v="Aaron Hubbard"/>
    <n v="2"/>
    <n v="817.45"/>
  </r>
  <r>
    <n v="1347"/>
    <s v="Regina"/>
    <s v="Garcia"/>
    <d v="2019-09-14T00:00:00"/>
    <x v="158"/>
    <n v="1241"/>
    <x v="284"/>
    <s v="Production Technician I"/>
    <s v="Aaron Cochran"/>
    <s v="regina.garcia@bilearner.com"/>
    <x v="3"/>
    <x v="0"/>
    <x v="0"/>
    <x v="0"/>
    <s v="Part-Time"/>
    <x v="0"/>
    <x v="2"/>
    <s v="Field Operations"/>
    <s v="24-09-1989"/>
    <x v="6"/>
    <s v="Technician"/>
    <x v="0"/>
    <n v="96290"/>
    <x v="1"/>
    <n v="3"/>
    <n v="1774"/>
    <d v="2022-09-12T00:00:00"/>
    <n v="1"/>
    <n v="1"/>
    <d v="2023-06-08T00:00:00"/>
    <x v="0"/>
    <x v="0"/>
    <x v="1"/>
    <s v="Johnhaven"/>
    <s v="Jacob Wilson"/>
    <n v="5"/>
    <n v="643.22"/>
  </r>
  <r>
    <n v="1348"/>
    <s v="Julie"/>
    <s v="Cochran"/>
    <d v="2018-10-06T00:00:00"/>
    <x v="504"/>
    <n v="432"/>
    <x v="148"/>
    <s v="Production Technician I"/>
    <s v="Scott Smith"/>
    <s v="julie.cochran@bilearner.com"/>
    <x v="8"/>
    <x v="0"/>
    <x v="1"/>
    <x v="2"/>
    <s v="Full-Time"/>
    <x v="0"/>
    <x v="2"/>
    <s v="Engineers"/>
    <d v="1997-11-05T00:00:00"/>
    <x v="6"/>
    <s v="Engineer"/>
    <x v="1"/>
    <n v="23434"/>
    <x v="1"/>
    <n v="3"/>
    <n v="1775"/>
    <d v="2023-10-05T00:00:00"/>
    <n v="4"/>
    <n v="2"/>
    <d v="2023-05-08T00:00:00"/>
    <x v="4"/>
    <x v="1"/>
    <x v="1"/>
    <s v="Port David"/>
    <s v="Brianna Williams"/>
    <n v="4"/>
    <n v="795.28"/>
  </r>
  <r>
    <n v="1349"/>
    <s v="Yamilet"/>
    <s v="Pierce"/>
    <d v="2021-08-03T00:00:00"/>
    <x v="505"/>
    <n v="455"/>
    <x v="448"/>
    <s v="Production Technician I"/>
    <s v="Lucas Rodriguez"/>
    <s v="yamilet.pierce@bilearner.com"/>
    <x v="5"/>
    <x v="0"/>
    <x v="0"/>
    <x v="1"/>
    <s v="Temporary"/>
    <x v="2"/>
    <x v="2"/>
    <s v="Project Management - Con"/>
    <d v="1955-11-03T00:00:00"/>
    <x v="6"/>
    <s v="Engineer"/>
    <x v="1"/>
    <n v="49243"/>
    <x v="1"/>
    <n v="3"/>
    <n v="1776"/>
    <s v="16-01-2023"/>
    <n v="3"/>
    <n v="2"/>
    <d v="2022-09-07T00:00:00"/>
    <x v="4"/>
    <x v="1"/>
    <x v="1"/>
    <s v="South Madison"/>
    <s v="Roy Johnson"/>
    <n v="2"/>
    <n v="521.69000000000005"/>
  </r>
  <r>
    <n v="1350"/>
    <s v="Amare"/>
    <s v="Hartman"/>
    <d v="2019-07-05T00:00:00"/>
    <x v="506"/>
    <n v="691"/>
    <x v="255"/>
    <s v="Production Technician I"/>
    <s v="Brian Rogers"/>
    <s v="amare.hartman@bilearner.com"/>
    <x v="0"/>
    <x v="0"/>
    <x v="0"/>
    <x v="0"/>
    <s v="Temporary"/>
    <x v="0"/>
    <x v="2"/>
    <s v="Splicing"/>
    <s v="25-04-1962"/>
    <x v="6"/>
    <s v="Splicer"/>
    <x v="0"/>
    <n v="64893"/>
    <x v="1"/>
    <n v="3"/>
    <n v="1777"/>
    <d v="2023-02-02T00:00:00"/>
    <n v="1"/>
    <n v="3"/>
    <d v="2023-04-24T00:00:00"/>
    <x v="0"/>
    <x v="0"/>
    <x v="2"/>
    <s v="Greenehaven"/>
    <s v="Daniel Barton"/>
    <n v="3"/>
    <n v="157.78"/>
  </r>
  <r>
    <n v="1353"/>
    <s v="Colton"/>
    <s v="Booker"/>
    <d v="2022-12-10T00:00:00"/>
    <x v="223"/>
    <n v="63"/>
    <x v="520"/>
    <s v="Production Technician I"/>
    <s v="Jason Taylor"/>
    <s v="colton.booker@bilearner.com"/>
    <x v="2"/>
    <x v="0"/>
    <x v="1"/>
    <x v="1"/>
    <s v="Temporary"/>
    <x v="2"/>
    <x v="2"/>
    <s v="Field Operations"/>
    <d v="1993-11-07T00:00:00"/>
    <x v="6"/>
    <s v="Engineer"/>
    <x v="0"/>
    <n v="17208"/>
    <x v="1"/>
    <n v="3"/>
    <n v="1780"/>
    <d v="2023-03-06T00:00:00"/>
    <n v="2"/>
    <n v="3"/>
    <d v="2023-03-25T00:00:00"/>
    <x v="2"/>
    <x v="0"/>
    <x v="0"/>
    <s v="Brooksport"/>
    <s v="Brandy Conway"/>
    <n v="2"/>
    <n v="663.72"/>
  </r>
  <r>
    <n v="1355"/>
    <s v="Braxton"/>
    <s v="House"/>
    <d v="2019-01-13T00:00:00"/>
    <x v="507"/>
    <n v="1631"/>
    <x v="521"/>
    <s v="Production Technician II"/>
    <s v="Kenneth Dean"/>
    <s v="braxton.house@bilearner.com"/>
    <x v="6"/>
    <x v="2"/>
    <x v="1"/>
    <x v="2"/>
    <s v="Temporary"/>
    <x v="2"/>
    <x v="2"/>
    <s v="Field Operations"/>
    <d v="1950-08-10T00:00:00"/>
    <x v="6"/>
    <s v="Groundman"/>
    <x v="0"/>
    <n v="69805"/>
    <x v="1"/>
    <n v="3"/>
    <n v="1782"/>
    <d v="2023-07-07T00:00:00"/>
    <n v="3"/>
    <n v="4"/>
    <d v="2022-12-21T00:00:00"/>
    <x v="3"/>
    <x v="1"/>
    <x v="0"/>
    <s v="Bullockton"/>
    <s v="Ashley Rodriguez"/>
    <n v="3"/>
    <n v="560.35"/>
  </r>
  <r>
    <n v="1357"/>
    <s v="Trystan"/>
    <s v="Ramos"/>
    <d v="2023-08-02T00:00:00"/>
    <x v="508"/>
    <n v="0"/>
    <x v="117"/>
    <s v="Production Technician I"/>
    <s v="Mr. John Thomas"/>
    <s v="trystan.ramos@bilearner.com"/>
    <x v="0"/>
    <x v="0"/>
    <x v="2"/>
    <x v="2"/>
    <s v="Temporary"/>
    <x v="2"/>
    <x v="2"/>
    <s v="General - Con"/>
    <s v="30-03-1971"/>
    <x v="6"/>
    <s v="Technician"/>
    <x v="0"/>
    <n v="14325"/>
    <x v="1"/>
    <n v="3"/>
    <n v="1784"/>
    <s v="23-02-2023"/>
    <n v="2"/>
    <n v="3"/>
    <d v="2022-11-17T00:00:00"/>
    <x v="3"/>
    <x v="0"/>
    <x v="0"/>
    <s v="East Jacob"/>
    <s v="Ashlee Conley"/>
    <n v="2"/>
    <n v="242.18"/>
  </r>
  <r>
    <n v="1359"/>
    <s v="Tara"/>
    <s v="Hoover"/>
    <d v="2022-03-31T00:00:00"/>
    <x v="509"/>
    <n v="75"/>
    <x v="522"/>
    <s v="Production Technician I"/>
    <s v="Daniel Banks"/>
    <s v="tara.hoover@bilearner.com"/>
    <x v="9"/>
    <x v="0"/>
    <x v="0"/>
    <x v="2"/>
    <s v="Temporary"/>
    <x v="1"/>
    <x v="2"/>
    <s v="Field Operations"/>
    <d v="1979-10-11T00:00:00"/>
    <x v="6"/>
    <s v="Laborer"/>
    <x v="1"/>
    <n v="67173"/>
    <x v="1"/>
    <n v="3"/>
    <n v="1786"/>
    <d v="2023-03-06T00:00:00"/>
    <n v="4"/>
    <n v="2"/>
    <d v="2023-04-23T00:00:00"/>
    <x v="3"/>
    <x v="0"/>
    <x v="3"/>
    <s v="South Heather"/>
    <s v="Casey Armstrong"/>
    <n v="2"/>
    <n v="942.28"/>
  </r>
  <r>
    <n v="1360"/>
    <s v="Layla"/>
    <s v="Gutierrez"/>
    <d v="2019-04-06T00:00:00"/>
    <x v="510"/>
    <n v="497"/>
    <x v="96"/>
    <s v="Production Technician I"/>
    <s v="Edward Peterson"/>
    <s v="layla.gutierrez@bilearner.com"/>
    <x v="2"/>
    <x v="0"/>
    <x v="1"/>
    <x v="0"/>
    <s v="Temporary"/>
    <x v="3"/>
    <x v="2"/>
    <s v="Engineers"/>
    <d v="1956-10-07T00:00:00"/>
    <x v="6"/>
    <s v="Engineer"/>
    <x v="1"/>
    <n v="76007"/>
    <x v="1"/>
    <n v="3"/>
    <n v="1787"/>
    <s v="23-02-2023"/>
    <n v="2"/>
    <n v="5"/>
    <d v="2022-08-31T00:00:00"/>
    <x v="4"/>
    <x v="1"/>
    <x v="0"/>
    <s v="South Michaelstad"/>
    <s v="Steven Villa"/>
    <n v="2"/>
    <n v="756.7"/>
  </r>
  <r>
    <n v="1363"/>
    <s v="Nick"/>
    <s v="Daniels"/>
    <d v="2022-12-02T00:00:00"/>
    <x v="447"/>
    <n v="127"/>
    <x v="523"/>
    <s v="Production Technician I"/>
    <s v="Sara Smith"/>
    <s v="nick.daniels@bilearner.com"/>
    <x v="4"/>
    <x v="0"/>
    <x v="2"/>
    <x v="0"/>
    <s v="Part-Time"/>
    <x v="1"/>
    <x v="2"/>
    <s v="Aerial"/>
    <d v="1956-09-03T00:00:00"/>
    <x v="6"/>
    <s v="Lineman"/>
    <x v="0"/>
    <n v="54589"/>
    <x v="1"/>
    <n v="3"/>
    <n v="1790"/>
    <d v="2022-11-10T00:00:00"/>
    <n v="4"/>
    <n v="5"/>
    <d v="2022-08-19T00:00:00"/>
    <x v="3"/>
    <x v="1"/>
    <x v="2"/>
    <s v="Sandersside"/>
    <s v="Kristin Watson"/>
    <n v="4"/>
    <n v="631.98"/>
  </r>
  <r>
    <n v="1364"/>
    <s v="Marvin"/>
    <s v="Abbott"/>
    <d v="2021-03-06T00:00:00"/>
    <x v="74"/>
    <n v="781"/>
    <x v="524"/>
    <s v="Production Technician I"/>
    <s v="Becky Cardenas"/>
    <s v="marvin.abbott@bilearner.com"/>
    <x v="3"/>
    <x v="0"/>
    <x v="1"/>
    <x v="2"/>
    <s v="Temporary"/>
    <x v="1"/>
    <x v="2"/>
    <s v="Wireline Construction"/>
    <d v="1981-02-08T00:00:00"/>
    <x v="6"/>
    <s v="Clerk"/>
    <x v="0"/>
    <n v="9310"/>
    <x v="1"/>
    <n v="3"/>
    <n v="1791"/>
    <s v="18-09-2022"/>
    <n v="4"/>
    <n v="5"/>
    <d v="2022-11-26T00:00:00"/>
    <x v="4"/>
    <x v="1"/>
    <x v="1"/>
    <s v="Ronniefurt"/>
    <s v="Jonathan Perry"/>
    <n v="5"/>
    <n v="282.85000000000002"/>
  </r>
  <r>
    <n v="1366"/>
    <s v="Linda"/>
    <s v="Barajas"/>
    <d v="2018-10-23T00:00:00"/>
    <x v="337"/>
    <n v="1501"/>
    <x v="525"/>
    <s v="Production Technician I"/>
    <s v="Victor Blair"/>
    <s v="linda.barajas@bilearner.com"/>
    <x v="2"/>
    <x v="0"/>
    <x v="0"/>
    <x v="0"/>
    <s v="Temporary"/>
    <x v="1"/>
    <x v="2"/>
    <s v="Executive"/>
    <s v="22-05-1945"/>
    <x v="6"/>
    <s v="Director"/>
    <x v="0"/>
    <n v="77756"/>
    <x v="1"/>
    <n v="3"/>
    <n v="1793"/>
    <d v="2022-04-09T00:00:00"/>
    <n v="1"/>
    <n v="1"/>
    <d v="2023-02-28T00:00:00"/>
    <x v="3"/>
    <x v="0"/>
    <x v="0"/>
    <s v="Hufffort"/>
    <s v="Antonio Baker"/>
    <n v="1"/>
    <n v="943.91"/>
  </r>
  <r>
    <n v="1368"/>
    <s v="Antonio"/>
    <s v="Mccoy"/>
    <d v="2019-12-01T00:00:00"/>
    <x v="511"/>
    <n v="190"/>
    <x v="209"/>
    <s v="Production Technician I"/>
    <s v="Shawn Howard"/>
    <s v="antonio.mccoy@bilearner.com"/>
    <x v="4"/>
    <x v="2"/>
    <x v="0"/>
    <x v="0"/>
    <s v="Part-Time"/>
    <x v="0"/>
    <x v="2"/>
    <s v="Yard (Material Handling)"/>
    <d v="1960-04-04T00:00:00"/>
    <x v="6"/>
    <s v="Manager"/>
    <x v="0"/>
    <n v="71561"/>
    <x v="1"/>
    <n v="3"/>
    <n v="1795"/>
    <d v="2023-10-06T00:00:00"/>
    <n v="5"/>
    <n v="1"/>
    <d v="2023-02-24T00:00:00"/>
    <x v="1"/>
    <x v="0"/>
    <x v="0"/>
    <s v="Anthonymouth"/>
    <s v="Jennifer Peterson"/>
    <n v="2"/>
    <n v="145.47"/>
  </r>
  <r>
    <n v="1369"/>
    <s v="Emmett"/>
    <s v="Mercado"/>
    <d v="2021-06-07T00:00:00"/>
    <x v="512"/>
    <n v="554"/>
    <x v="526"/>
    <s v="Production Technician I"/>
    <s v="Pamela Cruz"/>
    <s v="emmett.mercado@bilearner.com"/>
    <x v="3"/>
    <x v="2"/>
    <x v="1"/>
    <x v="2"/>
    <s v="Full-Time"/>
    <x v="0"/>
    <x v="2"/>
    <s v="Wireless"/>
    <s v="26-06-1976"/>
    <x v="6"/>
    <s v="Driver"/>
    <x v="0"/>
    <n v="9967"/>
    <x v="1"/>
    <n v="3"/>
    <n v="1796"/>
    <s v="23-11-2022"/>
    <n v="3"/>
    <n v="5"/>
    <d v="2022-10-27T00:00:00"/>
    <x v="0"/>
    <x v="0"/>
    <x v="1"/>
    <s v="Genetown"/>
    <s v="Lindsay Adams"/>
    <n v="1"/>
    <n v="727.51"/>
  </r>
  <r>
    <n v="1370"/>
    <s v="Clara"/>
    <s v="Wheeler"/>
    <d v="2020-10-13T00:00:00"/>
    <x v="513"/>
    <n v="757"/>
    <x v="527"/>
    <s v="Production Technician I"/>
    <s v="Jennifer Harrington"/>
    <s v="clara.wheeler@bilearner.com"/>
    <x v="6"/>
    <x v="0"/>
    <x v="0"/>
    <x v="2"/>
    <s v="Full-Time"/>
    <x v="3"/>
    <x v="2"/>
    <s v="General - Con"/>
    <s v="18-09-1987"/>
    <x v="6"/>
    <s v="Laborer"/>
    <x v="0"/>
    <n v="63255"/>
    <x v="1"/>
    <n v="3"/>
    <n v="1797"/>
    <d v="2023-03-05T00:00:00"/>
    <n v="3"/>
    <n v="3"/>
    <d v="2022-12-24T00:00:00"/>
    <x v="4"/>
    <x v="0"/>
    <x v="1"/>
    <s v="North Johnview"/>
    <s v="Kathy Myers DDS"/>
    <n v="5"/>
    <n v="581.42999999999995"/>
  </r>
  <r>
    <n v="1372"/>
    <s v="Aliyah"/>
    <s v="Schmitt"/>
    <d v="2022-09-04T00:00:00"/>
    <x v="128"/>
    <n v="268"/>
    <x v="528"/>
    <s v="Production Technician II"/>
    <s v="Alexandra Clark"/>
    <s v="aliyah.schmitt@bilearner.com"/>
    <x v="2"/>
    <x v="2"/>
    <x v="2"/>
    <x v="1"/>
    <s v="Temporary"/>
    <x v="0"/>
    <x v="2"/>
    <s v="Field Operations"/>
    <s v="19-02-1989"/>
    <x v="6"/>
    <s v="Technician"/>
    <x v="1"/>
    <n v="12152"/>
    <x v="1"/>
    <n v="3"/>
    <n v="1799"/>
    <s v="28-04-2023"/>
    <n v="2"/>
    <n v="5"/>
    <d v="2022-10-27T00:00:00"/>
    <x v="2"/>
    <x v="1"/>
    <x v="0"/>
    <s v="Port Gregory"/>
    <s v="Marc Price"/>
    <n v="1"/>
    <n v="338.36"/>
  </r>
  <r>
    <n v="1373"/>
    <s v="Kyan"/>
    <s v="Morrison"/>
    <d v="2019-10-18T00:00:00"/>
    <x v="514"/>
    <n v="549"/>
    <x v="227"/>
    <s v="Production Technician I"/>
    <s v="Bethany Wilkerson"/>
    <s v="kyan.morrison@bilearner.com"/>
    <x v="8"/>
    <x v="0"/>
    <x v="2"/>
    <x v="1"/>
    <s v="Full-Time"/>
    <x v="1"/>
    <x v="2"/>
    <s v="Wireline Construction"/>
    <d v="1976-05-04T00:00:00"/>
    <x v="6"/>
    <s v="Lineman"/>
    <x v="0"/>
    <n v="57065"/>
    <x v="1"/>
    <n v="3"/>
    <n v="1800"/>
    <d v="2023-03-02T00:00:00"/>
    <n v="4"/>
    <n v="3"/>
    <d v="2023-04-17T00:00:00"/>
    <x v="2"/>
    <x v="0"/>
    <x v="1"/>
    <s v="Masonborough"/>
    <s v="Adam Luna"/>
    <n v="1"/>
    <n v="732.84"/>
  </r>
  <r>
    <n v="1374"/>
    <s v="Rayan"/>
    <s v="Stephenson"/>
    <d v="2021-07-25T00:00:00"/>
    <x v="515"/>
    <n v="547"/>
    <x v="387"/>
    <s v="Production Technician I"/>
    <s v="Brian Archer"/>
    <s v="rayan.stephenson@bilearner.com"/>
    <x v="5"/>
    <x v="0"/>
    <x v="0"/>
    <x v="1"/>
    <s v="Temporary"/>
    <x v="0"/>
    <x v="2"/>
    <s v="General - Con"/>
    <d v="1989-06-08T00:00:00"/>
    <x v="6"/>
    <s v="Technician"/>
    <x v="0"/>
    <n v="17441"/>
    <x v="1"/>
    <n v="3"/>
    <n v="1801"/>
    <d v="2023-02-06T00:00:00"/>
    <n v="3"/>
    <n v="4"/>
    <d v="2023-06-22T00:00:00"/>
    <x v="2"/>
    <x v="0"/>
    <x v="2"/>
    <s v="West Matthew"/>
    <s v="William Alvarez"/>
    <n v="1"/>
    <n v="753.69"/>
  </r>
  <r>
    <n v="1376"/>
    <s v="Stephany"/>
    <s v="Neal"/>
    <d v="2019-11-11T00:00:00"/>
    <x v="508"/>
    <n v="1360"/>
    <x v="529"/>
    <s v="Production Technician I"/>
    <s v="William Cooper"/>
    <s v="stephany.neal@bilearner.com"/>
    <x v="6"/>
    <x v="0"/>
    <x v="0"/>
    <x v="1"/>
    <s v="Full-Time"/>
    <x v="1"/>
    <x v="2"/>
    <s v="General - Eng"/>
    <d v="1982-11-05T00:00:00"/>
    <x v="6"/>
    <s v="Billing"/>
    <x v="0"/>
    <n v="69859"/>
    <x v="1"/>
    <n v="3"/>
    <n v="1803"/>
    <s v="19-01-2023"/>
    <n v="1"/>
    <n v="3"/>
    <d v="2022-09-20T00:00:00"/>
    <x v="1"/>
    <x v="0"/>
    <x v="0"/>
    <s v="Lake Benjamin"/>
    <s v="Steven Scott PhD"/>
    <n v="4"/>
    <n v="550.54999999999995"/>
  </r>
  <r>
    <n v="1377"/>
    <s v="Trevon"/>
    <s v="Deleon"/>
    <d v="2021-12-05T00:00:00"/>
    <x v="43"/>
    <n v="87"/>
    <x v="207"/>
    <s v="Production Technician I"/>
    <s v="Rebecca Pearson"/>
    <s v="trevon.deleon@bilearner.com"/>
    <x v="9"/>
    <x v="0"/>
    <x v="2"/>
    <x v="2"/>
    <s v="Temporary"/>
    <x v="3"/>
    <x v="2"/>
    <s v="Field Operations"/>
    <s v="20-07-1957"/>
    <x v="6"/>
    <s v="Laborer"/>
    <x v="1"/>
    <n v="94462"/>
    <x v="1"/>
    <n v="3"/>
    <n v="1804"/>
    <s v="14-04-2023"/>
    <n v="3"/>
    <n v="3"/>
    <d v="2022-08-22T00:00:00"/>
    <x v="0"/>
    <x v="1"/>
    <x v="1"/>
    <s v="Lake Racheltown"/>
    <s v="Rebecca Olson"/>
    <n v="1"/>
    <n v="767.49"/>
  </r>
  <r>
    <n v="1378"/>
    <s v="Phoenix"/>
    <s v="Pitts"/>
    <d v="2018-12-17T00:00:00"/>
    <x v="466"/>
    <n v="1356"/>
    <x v="530"/>
    <s v="Production Technician I"/>
    <s v="Patricia Perry"/>
    <s v="phoenix.pitts@bilearner.com"/>
    <x v="2"/>
    <x v="0"/>
    <x v="1"/>
    <x v="2"/>
    <s v="Temporary"/>
    <x v="3"/>
    <x v="2"/>
    <s v="Aerial"/>
    <d v="1969-03-02T00:00:00"/>
    <x v="6"/>
    <s v="Laborer"/>
    <x v="1"/>
    <n v="50864"/>
    <x v="1"/>
    <n v="3"/>
    <n v="1805"/>
    <d v="2023-09-07T00:00:00"/>
    <n v="3"/>
    <n v="3"/>
    <d v="2023-02-11T00:00:00"/>
    <x v="3"/>
    <x v="1"/>
    <x v="2"/>
    <s v="Burnsfort"/>
    <s v="Randall Guzman"/>
    <n v="5"/>
    <n v="222.88"/>
  </r>
  <r>
    <n v="1382"/>
    <s v="Nathalia"/>
    <s v="Good"/>
    <d v="2022-12-19T00:00:00"/>
    <x v="249"/>
    <n v="151"/>
    <x v="531"/>
    <s v="Production Technician I"/>
    <s v="John Jordan"/>
    <s v="nathalia.good@bilearner.com"/>
    <x v="3"/>
    <x v="0"/>
    <x v="1"/>
    <x v="1"/>
    <s v="Part-Time"/>
    <x v="0"/>
    <x v="2"/>
    <s v="Yard (Material Handling)"/>
    <s v="24-11-1966"/>
    <x v="6"/>
    <s v="Supervisor"/>
    <x v="0"/>
    <n v="21417"/>
    <x v="1"/>
    <n v="3"/>
    <n v="1809"/>
    <d v="2023-07-04T00:00:00"/>
    <n v="5"/>
    <n v="2"/>
    <d v="2022-08-15T00:00:00"/>
    <x v="3"/>
    <x v="1"/>
    <x v="2"/>
    <s v="East Jenniferchester"/>
    <s v="James Kelley"/>
    <n v="5"/>
    <n v="488.94"/>
  </r>
  <r>
    <n v="1385"/>
    <s v="Julia"/>
    <s v="Farmer"/>
    <d v="2021-10-01T00:00:00"/>
    <x v="9"/>
    <n v="625"/>
    <x v="475"/>
    <s v="Production Technician I"/>
    <s v="William Hall III"/>
    <s v="julia.farmer@bilearner.com"/>
    <x v="0"/>
    <x v="2"/>
    <x v="1"/>
    <x v="2"/>
    <s v="Full-Time"/>
    <x v="0"/>
    <x v="2"/>
    <s v="General - Con"/>
    <s v="29-04-1978"/>
    <x v="6"/>
    <s v="Manager"/>
    <x v="0"/>
    <n v="78363"/>
    <x v="1"/>
    <n v="3"/>
    <n v="1812"/>
    <d v="2022-05-12T00:00:00"/>
    <n v="4"/>
    <n v="2"/>
    <d v="2023-03-04T00:00:00"/>
    <x v="1"/>
    <x v="1"/>
    <x v="2"/>
    <s v="West Craig"/>
    <s v="Christopher Gibson"/>
    <n v="2"/>
    <n v="836.19"/>
  </r>
  <r>
    <n v="1390"/>
    <s v="Zoey"/>
    <s v="Page"/>
    <d v="2019-05-06T00:00:00"/>
    <x v="516"/>
    <n v="1069"/>
    <x v="532"/>
    <s v="Production Technician II"/>
    <s v="William Newman"/>
    <s v="zoey.page@bilearner.com"/>
    <x v="9"/>
    <x v="0"/>
    <x v="1"/>
    <x v="2"/>
    <s v="Temporary"/>
    <x v="1"/>
    <x v="2"/>
    <s v="Aerial"/>
    <d v="1987-07-01T00:00:00"/>
    <x v="6"/>
    <s v="Lineman"/>
    <x v="0"/>
    <n v="41874"/>
    <x v="1"/>
    <n v="3"/>
    <n v="1817"/>
    <s v="28-02-2023"/>
    <n v="3"/>
    <n v="1"/>
    <d v="2022-08-20T00:00:00"/>
    <x v="1"/>
    <x v="1"/>
    <x v="3"/>
    <s v="Cherylland"/>
    <s v="Krista Fields"/>
    <n v="3"/>
    <n v="375.86"/>
  </r>
  <r>
    <n v="1396"/>
    <s v="Abbigail"/>
    <s v="Blanchard"/>
    <d v="2021-05-09T00:00:00"/>
    <x v="413"/>
    <n v="552"/>
    <x v="85"/>
    <s v="Production Technician I"/>
    <s v="Karen Pugh"/>
    <s v="abbigail.blanchard@bilearner.com"/>
    <x v="9"/>
    <x v="0"/>
    <x v="1"/>
    <x v="2"/>
    <s v="Full-Time"/>
    <x v="3"/>
    <x v="2"/>
    <s v="Finance &amp; Accounting"/>
    <s v="25-11-1960"/>
    <x v="6"/>
    <s v="Assistant"/>
    <x v="1"/>
    <n v="68971"/>
    <x v="1"/>
    <n v="3"/>
    <n v="1823"/>
    <d v="2023-12-05T00:00:00"/>
    <n v="4"/>
    <n v="4"/>
    <d v="2023-07-10T00:00:00"/>
    <x v="1"/>
    <x v="1"/>
    <x v="3"/>
    <s v="Michelleland"/>
    <s v="Shirley Ali"/>
    <n v="4"/>
    <n v="977.99"/>
  </r>
  <r>
    <n v="1397"/>
    <s v="Abby"/>
    <s v="Curtis"/>
    <d v="2020-01-09T00:00:00"/>
    <x v="517"/>
    <n v="791"/>
    <x v="533"/>
    <s v="Production Technician I"/>
    <s v="Lori Mason"/>
    <s v="abby.curtis@bilearner.com"/>
    <x v="2"/>
    <x v="0"/>
    <x v="1"/>
    <x v="0"/>
    <s v="Temporary"/>
    <x v="3"/>
    <x v="2"/>
    <s v="Yard (Material Handling)"/>
    <d v="1960-02-03T00:00:00"/>
    <x v="6"/>
    <s v="Vp"/>
    <x v="1"/>
    <n v="69340"/>
    <x v="1"/>
    <n v="3"/>
    <n v="1824"/>
    <s v="15-03-2023"/>
    <n v="3"/>
    <n v="1"/>
    <d v="2022-09-16T00:00:00"/>
    <x v="1"/>
    <x v="0"/>
    <x v="3"/>
    <s v="Katherineside"/>
    <s v="Jessica Spencer"/>
    <n v="5"/>
    <n v="136.33000000000001"/>
  </r>
  <r>
    <n v="1398"/>
    <s v="Giana"/>
    <s v="Moore"/>
    <d v="2021-05-16T00:00:00"/>
    <x v="518"/>
    <n v="728"/>
    <x v="534"/>
    <s v="Production Technician I"/>
    <s v="Stephen Neal"/>
    <s v="giana.moore@bilearner.com"/>
    <x v="1"/>
    <x v="0"/>
    <x v="1"/>
    <x v="2"/>
    <s v="Part-Time"/>
    <x v="3"/>
    <x v="2"/>
    <s v="Splicing"/>
    <d v="1996-05-12T00:00:00"/>
    <x v="6"/>
    <s v="Laborer"/>
    <x v="1"/>
    <n v="45326"/>
    <x v="1"/>
    <n v="3"/>
    <n v="1825"/>
    <s v="27-10-2022"/>
    <n v="1"/>
    <n v="3"/>
    <d v="2022-08-05T00:00:00"/>
    <x v="2"/>
    <x v="0"/>
    <x v="3"/>
    <s v="North Robertside"/>
    <s v="Robert Weaver"/>
    <n v="4"/>
    <n v="946.67"/>
  </r>
  <r>
    <n v="1399"/>
    <s v="Giada"/>
    <s v="Santos"/>
    <d v="2021-01-31T00:00:00"/>
    <x v="519"/>
    <n v="488"/>
    <x v="535"/>
    <s v="Production Technician I"/>
    <s v="Robert Sanchez"/>
    <s v="giada.santos@bilearner.com"/>
    <x v="7"/>
    <x v="0"/>
    <x v="2"/>
    <x v="0"/>
    <s v="Temporary"/>
    <x v="1"/>
    <x v="2"/>
    <s v="Aerial"/>
    <s v="17-11-1941"/>
    <x v="6"/>
    <s v="Foreman"/>
    <x v="0"/>
    <n v="57901"/>
    <x v="0"/>
    <n v="3"/>
    <n v="1826"/>
    <s v="28-09-2022"/>
    <n v="3"/>
    <n v="2"/>
    <d v="2023-07-24T00:00:00"/>
    <x v="2"/>
    <x v="0"/>
    <x v="0"/>
    <s v="New Melissa"/>
    <s v="Lauren Malone"/>
    <n v="4"/>
    <n v="485.39"/>
  </r>
  <r>
    <n v="1400"/>
    <s v="Jessie"/>
    <s v="Church"/>
    <d v="2021-09-19T00:00:00"/>
    <x v="83"/>
    <n v="360"/>
    <x v="232"/>
    <s v="Production Technician I"/>
    <s v="Glenda Williams"/>
    <s v="jessie.church@bilearner.com"/>
    <x v="4"/>
    <x v="0"/>
    <x v="1"/>
    <x v="1"/>
    <s v="Full-Time"/>
    <x v="0"/>
    <x v="2"/>
    <s v="Field Operations"/>
    <s v="21-05-1982"/>
    <x v="6"/>
    <s v="Operator"/>
    <x v="0"/>
    <n v="18674"/>
    <x v="2"/>
    <n v="3"/>
    <n v="1827"/>
    <s v="25-09-2022"/>
    <n v="1"/>
    <n v="3"/>
    <d v="2023-04-28T00:00:00"/>
    <x v="3"/>
    <x v="0"/>
    <x v="2"/>
    <s v="Weavermouth"/>
    <s v="Jesse Flores"/>
    <n v="5"/>
    <n v="962.02"/>
  </r>
  <r>
    <n v="1401"/>
    <s v="Kaylah"/>
    <s v="Ramos"/>
    <d v="2020-03-01T00:00:00"/>
    <x v="520"/>
    <n v="755"/>
    <x v="536"/>
    <s v="Production Technician I"/>
    <s v="Patrick Hall"/>
    <s v="kaylah.ramos@bilearner.com"/>
    <x v="3"/>
    <x v="0"/>
    <x v="2"/>
    <x v="0"/>
    <s v="Temporary"/>
    <x v="1"/>
    <x v="2"/>
    <s v="Wireline Construction"/>
    <d v="1983-09-04T00:00:00"/>
    <x v="6"/>
    <s v="Foreman"/>
    <x v="1"/>
    <n v="64947"/>
    <x v="0"/>
    <n v="3"/>
    <n v="1828"/>
    <s v="27-11-2022"/>
    <n v="3"/>
    <n v="3"/>
    <d v="2023-05-29T00:00:00"/>
    <x v="2"/>
    <x v="0"/>
    <x v="1"/>
    <s v="Olsonborough"/>
    <s v="Stephanie Mullins"/>
    <n v="1"/>
    <n v="620.24"/>
  </r>
  <r>
    <n v="1404"/>
    <s v="Emerson"/>
    <s v="Gallagher"/>
    <d v="2022-06-26T00:00:00"/>
    <x v="521"/>
    <n v="354"/>
    <x v="537"/>
    <s v="Production Technician I"/>
    <s v="Daniel Mathis"/>
    <s v="emerson.gallagher@bilearner.com"/>
    <x v="0"/>
    <x v="2"/>
    <x v="2"/>
    <x v="0"/>
    <s v="Temporary"/>
    <x v="2"/>
    <x v="2"/>
    <s v="Isp"/>
    <s v="14-10-1970"/>
    <x v="6"/>
    <s v="Technician"/>
    <x v="0"/>
    <n v="40762"/>
    <x v="2"/>
    <n v="3"/>
    <n v="1831"/>
    <s v="25-03-2023"/>
    <n v="2"/>
    <n v="2"/>
    <d v="2022-12-11T00:00:00"/>
    <x v="4"/>
    <x v="1"/>
    <x v="1"/>
    <s v="East Jenna"/>
    <s v="Randall Donaldson"/>
    <n v="3"/>
    <n v="756.42"/>
  </r>
  <r>
    <n v="1407"/>
    <s v="Dereon"/>
    <s v="Huffman"/>
    <d v="2020-07-31T00:00:00"/>
    <x v="522"/>
    <n v="248"/>
    <x v="538"/>
    <s v="Production Technician II"/>
    <s v="Joseph Diaz"/>
    <s v="dereon.huffman@bilearner.com"/>
    <x v="1"/>
    <x v="0"/>
    <x v="1"/>
    <x v="1"/>
    <s v="Full-Time"/>
    <x v="1"/>
    <x v="2"/>
    <s v="Project Management - Con"/>
    <s v="13-09-1978"/>
    <x v="6"/>
    <s v="Coordinator"/>
    <x v="0"/>
    <n v="80929"/>
    <x v="2"/>
    <n v="3"/>
    <n v="1834"/>
    <d v="2022-08-12T00:00:00"/>
    <n v="4"/>
    <n v="5"/>
    <d v="2023-03-11T00:00:00"/>
    <x v="2"/>
    <x v="1"/>
    <x v="2"/>
    <s v="Port Alicemouth"/>
    <s v="Gregory Kline"/>
    <n v="1"/>
    <n v="845.82"/>
  </r>
  <r>
    <n v="1408"/>
    <s v="Colin"/>
    <s v="Cherry"/>
    <d v="2021-09-10T00:00:00"/>
    <x v="250"/>
    <n v="312"/>
    <x v="88"/>
    <s v="Production Technician II"/>
    <s v="Danielle Reyes"/>
    <s v="colin.cherry@bilearner.com"/>
    <x v="4"/>
    <x v="0"/>
    <x v="2"/>
    <x v="0"/>
    <s v="Temporary"/>
    <x v="1"/>
    <x v="2"/>
    <s v="Field Operations"/>
    <s v="25-11-1982"/>
    <x v="6"/>
    <s v="Laborer"/>
    <x v="0"/>
    <n v="5480"/>
    <x v="2"/>
    <n v="3"/>
    <n v="1835"/>
    <d v="2023-11-04T00:00:00"/>
    <n v="5"/>
    <n v="2"/>
    <d v="2023-03-01T00:00:00"/>
    <x v="3"/>
    <x v="1"/>
    <x v="0"/>
    <s v="New Aaron"/>
    <s v="Vanessa Villarreal"/>
    <n v="4"/>
    <n v="727.9"/>
  </r>
  <r>
    <n v="1412"/>
    <s v="Aydin"/>
    <s v="Perry"/>
    <d v="2021-08-17T00:00:00"/>
    <x v="87"/>
    <n v="379"/>
    <x v="539"/>
    <s v="Production Technician I"/>
    <s v="Joshua Glenn"/>
    <s v="aydin.perry@bilearner.com"/>
    <x v="5"/>
    <x v="0"/>
    <x v="0"/>
    <x v="2"/>
    <s v="Part-Time"/>
    <x v="3"/>
    <x v="2"/>
    <s v="People Services"/>
    <s v="29-03-1968"/>
    <x v="6"/>
    <s v="Assistant"/>
    <x v="0"/>
    <n v="74361"/>
    <x v="0"/>
    <n v="3"/>
    <n v="1839"/>
    <s v="28-04-2023"/>
    <n v="3"/>
    <n v="3"/>
    <d v="2022-08-16T00:00:00"/>
    <x v="1"/>
    <x v="0"/>
    <x v="2"/>
    <s v="West Nicole"/>
    <s v="Jacqueline Kelly"/>
    <n v="2"/>
    <n v="645.16"/>
  </r>
  <r>
    <n v="1418"/>
    <s v="Amanda"/>
    <s v="Lambert"/>
    <d v="2020-03-05T00:00:00"/>
    <x v="523"/>
    <n v="535"/>
    <x v="420"/>
    <s v="Production Technician I"/>
    <s v="Matthew Ramirez"/>
    <s v="amanda.lambert@bilearner.com"/>
    <x v="7"/>
    <x v="0"/>
    <x v="2"/>
    <x v="2"/>
    <s v="Temporary"/>
    <x v="3"/>
    <x v="2"/>
    <s v="Aerial"/>
    <s v="23-12-1941"/>
    <x v="6"/>
    <s v="Laborer"/>
    <x v="0"/>
    <n v="78947"/>
    <x v="2"/>
    <n v="3"/>
    <n v="1845"/>
    <s v="18-06-2023"/>
    <n v="1"/>
    <n v="2"/>
    <d v="2022-12-31T00:00:00"/>
    <x v="0"/>
    <x v="0"/>
    <x v="0"/>
    <s v="Natashaburgh"/>
    <s v="Christopher Rowe"/>
    <n v="5"/>
    <n v="409.99"/>
  </r>
  <r>
    <n v="1420"/>
    <s v="Maverick"/>
    <s v="Lang"/>
    <d v="2022-12-03T00:00:00"/>
    <x v="524"/>
    <n v="21"/>
    <x v="134"/>
    <s v="Production Technician I"/>
    <s v="Lee Lucas"/>
    <s v="maverick.lang@bilearner.com"/>
    <x v="3"/>
    <x v="0"/>
    <x v="0"/>
    <x v="1"/>
    <s v="Part-Time"/>
    <x v="1"/>
    <x v="2"/>
    <s v="Project Management - Con"/>
    <s v="16-10-2000"/>
    <x v="6"/>
    <s v="Project Manager"/>
    <x v="1"/>
    <n v="16653"/>
    <x v="2"/>
    <n v="3"/>
    <n v="1847"/>
    <s v="23-11-2022"/>
    <n v="5"/>
    <n v="2"/>
    <d v="2023-02-14T00:00:00"/>
    <x v="1"/>
    <x v="0"/>
    <x v="3"/>
    <s v="Lake Jonathanville"/>
    <s v="Marissa Parker"/>
    <n v="1"/>
    <n v="777.95"/>
  </r>
  <r>
    <n v="1423"/>
    <s v="Breanna"/>
    <s v="Cardenas"/>
    <d v="2019-12-15T00:00:00"/>
    <x v="525"/>
    <n v="558"/>
    <x v="540"/>
    <s v="Production Technician I"/>
    <s v="Ashley Orozco"/>
    <s v="breanna.cardenas@bilearner.com"/>
    <x v="0"/>
    <x v="2"/>
    <x v="1"/>
    <x v="2"/>
    <s v="Full-Time"/>
    <x v="3"/>
    <x v="2"/>
    <s v="Aerial"/>
    <s v="23-10-1996"/>
    <x v="6"/>
    <s v="Lineman"/>
    <x v="0"/>
    <n v="78073"/>
    <x v="3"/>
    <n v="3"/>
    <n v="1850"/>
    <d v="2023-09-05T00:00:00"/>
    <n v="3"/>
    <n v="1"/>
    <d v="2023-05-02T00:00:00"/>
    <x v="3"/>
    <x v="1"/>
    <x v="3"/>
    <s v="Briannamouth"/>
    <s v="Gabrielle Matthews"/>
    <n v="1"/>
    <n v="950.45"/>
  </r>
  <r>
    <n v="1424"/>
    <s v="Tripp"/>
    <s v="Blake"/>
    <d v="2021-11-11T00:00:00"/>
    <x v="526"/>
    <n v="263"/>
    <x v="541"/>
    <s v="Production Technician I"/>
    <s v="Angelica Vazquez"/>
    <s v="tripp.blake@bilearner.com"/>
    <x v="6"/>
    <x v="2"/>
    <x v="0"/>
    <x v="0"/>
    <s v="Temporary"/>
    <x v="2"/>
    <x v="2"/>
    <s v="General - Con"/>
    <s v="29-10-1967"/>
    <x v="6"/>
    <s v="Laborer"/>
    <x v="0"/>
    <n v="57276"/>
    <x v="3"/>
    <n v="3"/>
    <n v="1851"/>
    <d v="2023-01-03T00:00:00"/>
    <n v="1"/>
    <n v="1"/>
    <d v="2022-09-04T00:00:00"/>
    <x v="3"/>
    <x v="0"/>
    <x v="0"/>
    <s v="Michaelview"/>
    <s v="Cody Daugherty"/>
    <n v="4"/>
    <n v="997.13"/>
  </r>
  <r>
    <n v="1425"/>
    <s v="Elaine"/>
    <s v="Moon"/>
    <d v="2019-02-15T00:00:00"/>
    <x v="219"/>
    <n v="1624"/>
    <x v="542"/>
    <s v="Production Technician I"/>
    <s v="Christopher Ponce"/>
    <s v="elaine.moon@bilearner.com"/>
    <x v="9"/>
    <x v="2"/>
    <x v="0"/>
    <x v="2"/>
    <s v="Part-Time"/>
    <x v="3"/>
    <x v="2"/>
    <s v="General - Con"/>
    <s v="18-10-1981"/>
    <x v="6"/>
    <s v="Technician"/>
    <x v="0"/>
    <n v="47682"/>
    <x v="3"/>
    <n v="3"/>
    <n v="1852"/>
    <d v="2023-02-05T00:00:00"/>
    <n v="3"/>
    <n v="4"/>
    <d v="2022-10-16T00:00:00"/>
    <x v="0"/>
    <x v="1"/>
    <x v="3"/>
    <s v="Douglaschester"/>
    <s v="Matthew Goodman"/>
    <n v="1"/>
    <n v="917.56"/>
  </r>
  <r>
    <n v="1427"/>
    <s v="Leslie"/>
    <s v="Potts"/>
    <d v="2020-10-25T00:00:00"/>
    <x v="76"/>
    <n v="540"/>
    <x v="185"/>
    <s v="Production Technician II"/>
    <s v="Joshua Evans"/>
    <s v="leslie.potts@bilearner.com"/>
    <x v="0"/>
    <x v="0"/>
    <x v="1"/>
    <x v="2"/>
    <s v="Full-Time"/>
    <x v="0"/>
    <x v="2"/>
    <s v="Shop (Fleet)"/>
    <s v="29-08-1962"/>
    <x v="6"/>
    <s v="Mechanic"/>
    <x v="0"/>
    <n v="68252"/>
    <x v="3"/>
    <n v="3"/>
    <n v="1854"/>
    <s v="29-07-2023"/>
    <n v="1"/>
    <n v="2"/>
    <d v="2023-05-18T00:00:00"/>
    <x v="2"/>
    <x v="0"/>
    <x v="1"/>
    <s v="Mcmahonview"/>
    <s v="Pedro Rodriguez"/>
    <n v="1"/>
    <n v="837.64"/>
  </r>
  <r>
    <n v="1428"/>
    <s v="Keith"/>
    <s v="Haas"/>
    <d v="2022-07-25T00:00:00"/>
    <x v="74"/>
    <n v="275"/>
    <x v="543"/>
    <s v="Production Technician II"/>
    <s v="Lisa Hernandez"/>
    <s v="keith.haas@bilearner.com"/>
    <x v="6"/>
    <x v="2"/>
    <x v="2"/>
    <x v="0"/>
    <s v="Part-Time"/>
    <x v="2"/>
    <x v="2"/>
    <s v="General - Con"/>
    <s v="19-05-1947"/>
    <x v="6"/>
    <s v="Locator"/>
    <x v="1"/>
    <n v="42024"/>
    <x v="0"/>
    <n v="3"/>
    <n v="1855"/>
    <s v="31-01-2023"/>
    <n v="3"/>
    <n v="3"/>
    <d v="2022-08-30T00:00:00"/>
    <x v="2"/>
    <x v="0"/>
    <x v="2"/>
    <s v="South Matthewburgh"/>
    <s v="Andrew Gross"/>
    <n v="2"/>
    <n v="648.72"/>
  </r>
  <r>
    <n v="1430"/>
    <s v="Erik"/>
    <s v="Graham"/>
    <d v="2021-11-13T00:00:00"/>
    <x v="527"/>
    <n v="489"/>
    <x v="544"/>
    <s v="Production Technician II"/>
    <s v="David Garcia"/>
    <s v="erik.graham@bilearner.com"/>
    <x v="2"/>
    <x v="2"/>
    <x v="1"/>
    <x v="1"/>
    <s v="Temporary"/>
    <x v="0"/>
    <x v="2"/>
    <s v="Billable Consultants"/>
    <d v="1956-04-06T00:00:00"/>
    <x v="6"/>
    <s v="Engineer"/>
    <x v="1"/>
    <n v="93336"/>
    <x v="0"/>
    <n v="3"/>
    <n v="1857"/>
    <s v="21-08-2022"/>
    <n v="1"/>
    <n v="4"/>
    <d v="2023-06-14T00:00:00"/>
    <x v="4"/>
    <x v="0"/>
    <x v="2"/>
    <s v="Port Christopher"/>
    <s v="Miss Jamie Miller"/>
    <n v="5"/>
    <n v="278.62"/>
  </r>
  <r>
    <n v="1431"/>
    <s v="Lailah"/>
    <s v="Haney"/>
    <d v="2019-05-07T00:00:00"/>
    <x v="528"/>
    <n v="204"/>
    <x v="465"/>
    <s v="Production Technician I"/>
    <s v="Ryan Baker"/>
    <s v="lailah.haney@bilearner.com"/>
    <x v="8"/>
    <x v="0"/>
    <x v="1"/>
    <x v="2"/>
    <s v="Full-Time"/>
    <x v="1"/>
    <x v="2"/>
    <s v="Wireline Construction"/>
    <s v="20-02-1988"/>
    <x v="6"/>
    <s v="Lineman"/>
    <x v="0"/>
    <n v="16981"/>
    <x v="0"/>
    <n v="3"/>
    <n v="1858"/>
    <s v="26-10-2022"/>
    <n v="2"/>
    <n v="4"/>
    <d v="2022-12-16T00:00:00"/>
    <x v="2"/>
    <x v="0"/>
    <x v="1"/>
    <s v="South Sonyahaven"/>
    <s v="Todd Clark"/>
    <n v="5"/>
    <n v="568.57000000000005"/>
  </r>
  <r>
    <n v="1432"/>
    <s v="Mohamed"/>
    <s v="Gay"/>
    <d v="2020-12-31T00:00:00"/>
    <x v="529"/>
    <n v="63"/>
    <x v="520"/>
    <s v="Production Technician I"/>
    <s v="Tammy Poole"/>
    <s v="mohamed.gay@bilearner.com"/>
    <x v="5"/>
    <x v="0"/>
    <x v="1"/>
    <x v="2"/>
    <s v="Part-Time"/>
    <x v="3"/>
    <x v="2"/>
    <s v="Field Operations"/>
    <s v="14-12-1982"/>
    <x v="6"/>
    <s v="Field Technician"/>
    <x v="0"/>
    <n v="66623"/>
    <x v="0"/>
    <n v="3"/>
    <n v="1859"/>
    <s v="17-02-2023"/>
    <n v="4"/>
    <n v="2"/>
    <d v="2022-10-07T00:00:00"/>
    <x v="2"/>
    <x v="1"/>
    <x v="3"/>
    <s v="Austinstad"/>
    <s v="Nancy Taylor"/>
    <n v="4"/>
    <n v="764.64"/>
  </r>
  <r>
    <n v="1433"/>
    <s v="Frankie"/>
    <s v="Banks"/>
    <d v="2019-12-10T00:00:00"/>
    <x v="530"/>
    <n v="88"/>
    <x v="440"/>
    <s v="Production Technician I"/>
    <s v="Jenna Perry"/>
    <s v="frankie.banks@bilearner.com"/>
    <x v="0"/>
    <x v="2"/>
    <x v="2"/>
    <x v="0"/>
    <s v="Full-Time"/>
    <x v="0"/>
    <x v="2"/>
    <s v="Project Management - Con"/>
    <d v="2000-09-06T00:00:00"/>
    <x v="6"/>
    <s v="Coordinator"/>
    <x v="0"/>
    <n v="34484"/>
    <x v="0"/>
    <n v="3"/>
    <n v="1860"/>
    <s v="21-03-2023"/>
    <n v="1"/>
    <n v="4"/>
    <d v="2022-08-20T00:00:00"/>
    <x v="4"/>
    <x v="0"/>
    <x v="0"/>
    <s v="East Davidbury"/>
    <s v="Paul Farrell"/>
    <n v="3"/>
    <n v="551.45000000000005"/>
  </r>
  <r>
    <n v="1436"/>
    <s v="Amari"/>
    <s v="Bowen"/>
    <d v="2019-11-04T00:00:00"/>
    <x v="531"/>
    <n v="786"/>
    <x v="545"/>
    <s v="Production Technician I"/>
    <s v="Jennifer Boone"/>
    <s v="amari.bowen@bilearner.com"/>
    <x v="2"/>
    <x v="0"/>
    <x v="2"/>
    <x v="1"/>
    <s v="Full-Time"/>
    <x v="0"/>
    <x v="2"/>
    <s v="Engineers"/>
    <s v="18-09-1987"/>
    <x v="6"/>
    <s v="Engineer"/>
    <x v="0"/>
    <n v="87036"/>
    <x v="0"/>
    <n v="3"/>
    <n v="1863"/>
    <d v="2023-04-07T00:00:00"/>
    <n v="5"/>
    <n v="2"/>
    <d v="2023-06-21T00:00:00"/>
    <x v="3"/>
    <x v="1"/>
    <x v="0"/>
    <s v="East Richard"/>
    <s v="Norman Chapman"/>
    <n v="3"/>
    <n v="559.52"/>
  </r>
  <r>
    <n v="1437"/>
    <s v="Prince"/>
    <s v="Dickerson"/>
    <d v="2023-06-03T00:00:00"/>
    <x v="270"/>
    <n v="45"/>
    <x v="355"/>
    <s v="Production Technician I"/>
    <s v="Karen Smith"/>
    <s v="prince.dickerson@bilearner.com"/>
    <x v="1"/>
    <x v="0"/>
    <x v="0"/>
    <x v="2"/>
    <s v="Temporary"/>
    <x v="1"/>
    <x v="2"/>
    <s v="Field Operations"/>
    <s v="26-05-1972"/>
    <x v="6"/>
    <s v="Splicer"/>
    <x v="0"/>
    <n v="51953"/>
    <x v="0"/>
    <n v="3"/>
    <n v="1864"/>
    <d v="2022-10-12T00:00:00"/>
    <n v="3"/>
    <n v="2"/>
    <d v="2022-08-06T00:00:00"/>
    <x v="4"/>
    <x v="1"/>
    <x v="3"/>
    <s v="South Waltershire"/>
    <s v="Laurie Miller"/>
    <n v="4"/>
    <n v="850.57"/>
  </r>
  <r>
    <n v="1440"/>
    <s v="Mauricio"/>
    <s v="Buchanan"/>
    <d v="2021-01-09T00:00:00"/>
    <x v="255"/>
    <n v="220"/>
    <x v="31"/>
    <s v="Production Technician I"/>
    <s v="Natalie Roman"/>
    <s v="mauricio.buchanan@bilearner.com"/>
    <x v="3"/>
    <x v="0"/>
    <x v="0"/>
    <x v="0"/>
    <s v="Temporary"/>
    <x v="0"/>
    <x v="2"/>
    <s v="Engineers"/>
    <d v="1942-01-11T00:00:00"/>
    <x v="6"/>
    <s v="Technician"/>
    <x v="1"/>
    <n v="25698"/>
    <x v="2"/>
    <n v="3"/>
    <n v="1867"/>
    <d v="2023-08-05T00:00:00"/>
    <n v="1"/>
    <n v="5"/>
    <d v="2023-05-04T00:00:00"/>
    <x v="4"/>
    <x v="0"/>
    <x v="0"/>
    <s v="Jonesberg"/>
    <s v="John Reid"/>
    <n v="3"/>
    <n v="114.45"/>
  </r>
  <r>
    <n v="1441"/>
    <s v="Briana"/>
    <s v="Wang"/>
    <d v="2022-03-22T00:00:00"/>
    <x v="149"/>
    <n v="419"/>
    <x v="546"/>
    <s v="Production Technician I"/>
    <s v="Anthony Diaz"/>
    <s v="briana.wang@bilearner.com"/>
    <x v="8"/>
    <x v="0"/>
    <x v="2"/>
    <x v="2"/>
    <s v="Full-Time"/>
    <x v="1"/>
    <x v="2"/>
    <s v="Field Operations"/>
    <s v="28-11-2000"/>
    <x v="6"/>
    <s v="Laborer"/>
    <x v="1"/>
    <n v="6756"/>
    <x v="2"/>
    <n v="3"/>
    <n v="1868"/>
    <s v="26-02-2023"/>
    <n v="5"/>
    <n v="3"/>
    <d v="2023-03-27T00:00:00"/>
    <x v="1"/>
    <x v="1"/>
    <x v="3"/>
    <s v="West Dylan"/>
    <s v="Tracy Davis"/>
    <n v="4"/>
    <n v="599.79"/>
  </r>
  <r>
    <n v="1445"/>
    <s v="Reyna"/>
    <s v="Good"/>
    <d v="2022-12-05T00:00:00"/>
    <x v="9"/>
    <n v="195"/>
    <x v="547"/>
    <s v="Production Technician I"/>
    <s v="Andrew Ball"/>
    <s v="reyna.good@bilearner.com"/>
    <x v="9"/>
    <x v="0"/>
    <x v="0"/>
    <x v="0"/>
    <s v="Temporary"/>
    <x v="2"/>
    <x v="2"/>
    <s v="Field Operations"/>
    <s v="21-12-1972"/>
    <x v="6"/>
    <s v="Laborer"/>
    <x v="0"/>
    <n v="64371"/>
    <x v="1"/>
    <n v="3"/>
    <n v="1872"/>
    <s v="17-04-2023"/>
    <n v="1"/>
    <n v="2"/>
    <d v="2023-07-04T00:00:00"/>
    <x v="1"/>
    <x v="1"/>
    <x v="2"/>
    <s v="Walterborough"/>
    <s v="Andrew Griffin"/>
    <n v="4"/>
    <n v="299.55"/>
  </r>
  <r>
    <n v="1446"/>
    <s v="Nathalie"/>
    <s v="Rivera"/>
    <d v="2019-07-20T00:00:00"/>
    <x v="532"/>
    <n v="39"/>
    <x v="97"/>
    <s v="Production Technician II"/>
    <s v="Christine Larson"/>
    <s v="nathalie.rivera@bilearner.com"/>
    <x v="2"/>
    <x v="0"/>
    <x v="1"/>
    <x v="1"/>
    <s v="Temporary"/>
    <x v="0"/>
    <x v="2"/>
    <s v="Engineers"/>
    <s v="23-01-1960"/>
    <x v="6"/>
    <s v="Technician"/>
    <x v="0"/>
    <n v="76588"/>
    <x v="1"/>
    <n v="3"/>
    <n v="1873"/>
    <s v="14-08-2022"/>
    <n v="5"/>
    <n v="2"/>
    <d v="2023-03-02T00:00:00"/>
    <x v="2"/>
    <x v="0"/>
    <x v="2"/>
    <s v="New Kevinfort"/>
    <s v="Jason Faulkner"/>
    <n v="3"/>
    <n v="373.67"/>
  </r>
  <r>
    <n v="1448"/>
    <s v="Taylor"/>
    <s v="Mann"/>
    <d v="2021-01-04T00:00:00"/>
    <x v="533"/>
    <n v="789"/>
    <x v="548"/>
    <s v="Production Technician II"/>
    <s v="Patricia Robbins"/>
    <s v="taylor.mann@bilearner.com"/>
    <x v="4"/>
    <x v="2"/>
    <x v="0"/>
    <x v="1"/>
    <s v="Full-Time"/>
    <x v="0"/>
    <x v="2"/>
    <s v="General - Con"/>
    <d v="1953-01-08T00:00:00"/>
    <x v="6"/>
    <s v="Foreman"/>
    <x v="1"/>
    <n v="24806"/>
    <x v="1"/>
    <n v="3"/>
    <n v="1875"/>
    <d v="2023-05-08T00:00:00"/>
    <n v="3"/>
    <n v="1"/>
    <d v="2023-03-19T00:00:00"/>
    <x v="4"/>
    <x v="1"/>
    <x v="1"/>
    <s v="Vasquezchester"/>
    <s v="Brianna Freeman"/>
    <n v="1"/>
    <n v="105.61"/>
  </r>
  <r>
    <n v="1449"/>
    <s v="Rylee"/>
    <s v="Stevenson"/>
    <d v="2022-10-14T00:00:00"/>
    <x v="534"/>
    <n v="139"/>
    <x v="549"/>
    <s v="Production Technician II"/>
    <s v="Terry Stevens"/>
    <s v="rylee.stevenson@bilearner.com"/>
    <x v="3"/>
    <x v="3"/>
    <x v="0"/>
    <x v="2"/>
    <s v="Part-Time"/>
    <x v="1"/>
    <x v="2"/>
    <s v="Field Operations"/>
    <s v="21-10-1943"/>
    <x v="6"/>
    <s v="Operator"/>
    <x v="0"/>
    <n v="40691"/>
    <x v="1"/>
    <n v="3"/>
    <n v="1876"/>
    <d v="2023-09-01T00:00:00"/>
    <n v="4"/>
    <n v="2"/>
    <d v="2023-03-14T00:00:00"/>
    <x v="1"/>
    <x v="1"/>
    <x v="3"/>
    <s v="North Rebeccamouth"/>
    <s v="Michael Romero"/>
    <n v="5"/>
    <n v="445.28"/>
  </r>
  <r>
    <n v="1451"/>
    <s v="Kobe"/>
    <s v="Crosby"/>
    <d v="2022-10-02T00:00:00"/>
    <x v="535"/>
    <n v="269"/>
    <x v="151"/>
    <s v="Production Technician I"/>
    <s v="Elizabeth Miller"/>
    <s v="kobe.crosby@bilearner.com"/>
    <x v="0"/>
    <x v="0"/>
    <x v="2"/>
    <x v="0"/>
    <s v="Part-Time"/>
    <x v="3"/>
    <x v="2"/>
    <s v="Splicing"/>
    <s v="17-06-2001"/>
    <x v="6"/>
    <s v="Manager"/>
    <x v="0"/>
    <n v="78562"/>
    <x v="1"/>
    <n v="3"/>
    <n v="1878"/>
    <s v="13-01-2023"/>
    <n v="5"/>
    <n v="3"/>
    <d v="2023-05-25T00:00:00"/>
    <x v="2"/>
    <x v="0"/>
    <x v="0"/>
    <s v="Lake Cameronburgh"/>
    <s v="Thomas Erickson"/>
    <n v="5"/>
    <n v="932.44"/>
  </r>
  <r>
    <n v="1452"/>
    <s v="Carmen"/>
    <s v="Davidson"/>
    <d v="2018-11-25T00:00:00"/>
    <x v="536"/>
    <n v="567"/>
    <x v="362"/>
    <s v="Production Technician I"/>
    <s v="David Vasquez"/>
    <s v="carmen.davidson@bilearner.com"/>
    <x v="2"/>
    <x v="2"/>
    <x v="2"/>
    <x v="0"/>
    <s v="Temporary"/>
    <x v="0"/>
    <x v="2"/>
    <s v="Engineers"/>
    <s v="30-10-1965"/>
    <x v="6"/>
    <s v="Engineer"/>
    <x v="0"/>
    <n v="56517"/>
    <x v="1"/>
    <n v="3"/>
    <n v="1879"/>
    <d v="2023-05-08T00:00:00"/>
    <n v="2"/>
    <n v="3"/>
    <d v="2023-04-29T00:00:00"/>
    <x v="1"/>
    <x v="1"/>
    <x v="0"/>
    <s v="Port Emilyhaven"/>
    <s v="Kimberly Choi"/>
    <n v="2"/>
    <n v="227.51"/>
  </r>
  <r>
    <n v="1453"/>
    <s v="Sidney"/>
    <s v="Moran"/>
    <d v="2021-07-09T00:00:00"/>
    <x v="457"/>
    <n v="568"/>
    <x v="550"/>
    <s v="Production Technician I"/>
    <s v="Alexandra Rice"/>
    <s v="sidney.moran@bilearner.com"/>
    <x v="1"/>
    <x v="2"/>
    <x v="0"/>
    <x v="2"/>
    <s v="Full-Time"/>
    <x v="3"/>
    <x v="2"/>
    <s v="Project Management - Con"/>
    <d v="1966-07-01T00:00:00"/>
    <x v="6"/>
    <s v="Foreman"/>
    <x v="0"/>
    <n v="10781"/>
    <x v="1"/>
    <n v="3"/>
    <n v="1880"/>
    <s v="13-04-2023"/>
    <n v="5"/>
    <n v="1"/>
    <d v="2022-08-10T00:00:00"/>
    <x v="0"/>
    <x v="1"/>
    <x v="2"/>
    <s v="Smithfurt"/>
    <s v="Danielle Wells"/>
    <n v="5"/>
    <n v="785.05"/>
  </r>
  <r>
    <n v="1455"/>
    <s v="Baron"/>
    <s v="Luna"/>
    <d v="2021-11-09T00:00:00"/>
    <x v="44"/>
    <n v="430"/>
    <x v="270"/>
    <s v="Production Technician I"/>
    <s v="Christina Burgess"/>
    <s v="baron.luna@bilearner.com"/>
    <x v="3"/>
    <x v="0"/>
    <x v="0"/>
    <x v="2"/>
    <s v="Part-Time"/>
    <x v="2"/>
    <x v="2"/>
    <s v="Fielders"/>
    <d v="1945-06-02T00:00:00"/>
    <x v="6"/>
    <s v="Engineer"/>
    <x v="0"/>
    <n v="91039"/>
    <x v="1"/>
    <n v="3"/>
    <n v="1882"/>
    <d v="2023-07-07T00:00:00"/>
    <n v="1"/>
    <n v="4"/>
    <d v="2023-04-11T00:00:00"/>
    <x v="1"/>
    <x v="1"/>
    <x v="2"/>
    <s v="West Charles"/>
    <s v="Ronald Long"/>
    <n v="5"/>
    <n v="206.16"/>
  </r>
  <r>
    <n v="1456"/>
    <s v="Giselle"/>
    <s v="Butler"/>
    <d v="2018-08-27T00:00:00"/>
    <x v="537"/>
    <n v="208"/>
    <x v="104"/>
    <s v="Production Technician I"/>
    <s v="Regina Goodwin"/>
    <s v="giselle.butler@bilearner.com"/>
    <x v="6"/>
    <x v="0"/>
    <x v="0"/>
    <x v="0"/>
    <s v="Temporary"/>
    <x v="3"/>
    <x v="2"/>
    <s v="Project Management - Con"/>
    <d v="1967-03-07T00:00:00"/>
    <x v="6"/>
    <s v="Project Manager"/>
    <x v="0"/>
    <n v="26876"/>
    <x v="1"/>
    <n v="3"/>
    <n v="1883"/>
    <d v="2022-09-10T00:00:00"/>
    <n v="3"/>
    <n v="4"/>
    <d v="2023-05-19T00:00:00"/>
    <x v="0"/>
    <x v="1"/>
    <x v="1"/>
    <s v="Leviville"/>
    <s v="Cynthia Stone"/>
    <n v="1"/>
    <n v="483.43"/>
  </r>
  <r>
    <n v="1459"/>
    <s v="Ahmed"/>
    <s v="Montgomery"/>
    <d v="2022-10-04T00:00:00"/>
    <x v="538"/>
    <n v="152"/>
    <x v="176"/>
    <s v="Production Technician I"/>
    <s v="Daniel Guerra"/>
    <s v="ahmed.montgomery@bilearner.com"/>
    <x v="7"/>
    <x v="0"/>
    <x v="1"/>
    <x v="2"/>
    <s v="Temporary"/>
    <x v="0"/>
    <x v="2"/>
    <s v="Executive"/>
    <d v="1984-06-12T00:00:00"/>
    <x v="6"/>
    <s v="Administrator"/>
    <x v="1"/>
    <n v="79888"/>
    <x v="1"/>
    <n v="3"/>
    <n v="1886"/>
    <s v="18-01-2023"/>
    <n v="3"/>
    <n v="2"/>
    <d v="2023-06-10T00:00:00"/>
    <x v="0"/>
    <x v="0"/>
    <x v="3"/>
    <s v="West Jack"/>
    <s v="Gregory Henderson"/>
    <n v="1"/>
    <n v="349.8"/>
  </r>
  <r>
    <n v="1461"/>
    <s v="Darian"/>
    <s v="Wall"/>
    <d v="2020-05-05T00:00:00"/>
    <x v="412"/>
    <n v="1176"/>
    <x v="551"/>
    <s v="Production Technician I"/>
    <s v="Veronica Murphy"/>
    <s v="darian.wall@bilearner.com"/>
    <x v="0"/>
    <x v="0"/>
    <x v="0"/>
    <x v="0"/>
    <s v="Temporary"/>
    <x v="3"/>
    <x v="2"/>
    <s v="Engineers"/>
    <s v="26-12-1947"/>
    <x v="6"/>
    <s v="Engineer"/>
    <x v="0"/>
    <n v="36015"/>
    <x v="1"/>
    <n v="3"/>
    <n v="1888"/>
    <s v="23-07-2023"/>
    <n v="1"/>
    <n v="5"/>
    <d v="2022-12-23T00:00:00"/>
    <x v="2"/>
    <x v="0"/>
    <x v="3"/>
    <s v="East Kim"/>
    <s v="Victoria Padilla"/>
    <n v="2"/>
    <n v="961.68"/>
  </r>
  <r>
    <n v="1471"/>
    <s v="Shaun"/>
    <s v="Velazquez"/>
    <d v="2019-06-05T00:00:00"/>
    <x v="539"/>
    <n v="503"/>
    <x v="166"/>
    <s v="Production Technician I"/>
    <s v="Benjamin Lang"/>
    <s v="shaun.velazquez@bilearner.com"/>
    <x v="3"/>
    <x v="0"/>
    <x v="0"/>
    <x v="1"/>
    <s v="Temporary"/>
    <x v="3"/>
    <x v="2"/>
    <s v="Field Operations"/>
    <s v="14-01-1997"/>
    <x v="6"/>
    <s v="Laborer"/>
    <x v="0"/>
    <n v="5154"/>
    <x v="1"/>
    <n v="3"/>
    <n v="1898"/>
    <s v="18-07-2023"/>
    <n v="4"/>
    <n v="5"/>
    <d v="2023-07-10T00:00:00"/>
    <x v="4"/>
    <x v="1"/>
    <x v="3"/>
    <s v="Kingview"/>
    <s v="Jessica Evans"/>
    <n v="3"/>
    <n v="673.38"/>
  </r>
  <r>
    <n v="1472"/>
    <s v="Kolton"/>
    <s v="Duarte"/>
    <d v="2020-12-12T00:00:00"/>
    <x v="257"/>
    <n v="897"/>
    <x v="552"/>
    <s v="Production Technician I"/>
    <s v="Ashley Cannon"/>
    <s v="kolton.duarte@bilearner.com"/>
    <x v="8"/>
    <x v="0"/>
    <x v="1"/>
    <x v="1"/>
    <s v="Full-Time"/>
    <x v="2"/>
    <x v="2"/>
    <s v="Field Operations"/>
    <d v="1982-06-09T00:00:00"/>
    <x v="6"/>
    <s v="Laborer"/>
    <x v="0"/>
    <n v="57914"/>
    <x v="1"/>
    <n v="3"/>
    <n v="1899"/>
    <s v="28-06-2023"/>
    <n v="2"/>
    <n v="4"/>
    <d v="2023-01-29T00:00:00"/>
    <x v="1"/>
    <x v="1"/>
    <x v="2"/>
    <s v="Port Jenniferside"/>
    <s v="Tyler Mcgee"/>
    <n v="2"/>
    <n v="724.87"/>
  </r>
  <r>
    <n v="1475"/>
    <s v="Sarahi"/>
    <s v="Raymond"/>
    <d v="2020-09-08T00:00:00"/>
    <x v="540"/>
    <n v="741"/>
    <x v="553"/>
    <s v="Production Technician I"/>
    <s v="Samantha Hester"/>
    <s v="sarahi.raymond@bilearner.com"/>
    <x v="6"/>
    <x v="0"/>
    <x v="0"/>
    <x v="2"/>
    <s v="Temporary"/>
    <x v="2"/>
    <x v="2"/>
    <s v="Engineers"/>
    <d v="1952-11-02T00:00:00"/>
    <x v="6"/>
    <s v="Project Manager"/>
    <x v="1"/>
    <n v="86441"/>
    <x v="1"/>
    <n v="3"/>
    <n v="1902"/>
    <s v="27-07-2023"/>
    <n v="2"/>
    <n v="5"/>
    <d v="2023-02-24T00:00:00"/>
    <x v="0"/>
    <x v="0"/>
    <x v="2"/>
    <s v="Jasonborough"/>
    <s v="Vincent Spencer"/>
    <n v="1"/>
    <n v="604.92999999999995"/>
  </r>
  <r>
    <n v="1476"/>
    <s v="Taylor"/>
    <s v="Wiggins"/>
    <d v="2020-12-14T00:00:00"/>
    <x v="386"/>
    <n v="358"/>
    <x v="356"/>
    <s v="Production Technician I"/>
    <s v="Roger Lynch"/>
    <s v="taylor.wiggins@bilearner.com"/>
    <x v="9"/>
    <x v="0"/>
    <x v="2"/>
    <x v="1"/>
    <s v="Part-Time"/>
    <x v="1"/>
    <x v="2"/>
    <s v="Field Operations"/>
    <d v="1960-11-04T00:00:00"/>
    <x v="6"/>
    <s v="Foreman"/>
    <x v="0"/>
    <n v="39875"/>
    <x v="1"/>
    <n v="3"/>
    <n v="1903"/>
    <s v="17-12-2022"/>
    <n v="5"/>
    <n v="5"/>
    <d v="2023-05-27T00:00:00"/>
    <x v="4"/>
    <x v="0"/>
    <x v="3"/>
    <s v="Wintersmouth"/>
    <s v="Jennifer Garcia"/>
    <n v="4"/>
    <n v="699.97"/>
  </r>
  <r>
    <n v="1484"/>
    <s v="Kael"/>
    <s v="Fisher"/>
    <d v="2021-01-24T00:00:00"/>
    <x v="541"/>
    <n v="368"/>
    <x v="554"/>
    <s v="Production Technician I"/>
    <s v="Angela Bailey"/>
    <s v="kael.fisher@bilearner.com"/>
    <x v="0"/>
    <x v="2"/>
    <x v="2"/>
    <x v="0"/>
    <s v="Temporary"/>
    <x v="1"/>
    <x v="2"/>
    <s v="Wireline Construction"/>
    <d v="1991-12-06T00:00:00"/>
    <x v="6"/>
    <s v="Laborer"/>
    <x v="0"/>
    <n v="36064"/>
    <x v="1"/>
    <n v="3"/>
    <n v="1911"/>
    <d v="2023-08-04T00:00:00"/>
    <n v="3"/>
    <n v="4"/>
    <d v="2022-11-12T00:00:00"/>
    <x v="3"/>
    <x v="0"/>
    <x v="0"/>
    <s v="Trevorchester"/>
    <s v="Mr. Paul Morales"/>
    <n v="5"/>
    <n v="333.08"/>
  </r>
  <r>
    <n v="1485"/>
    <s v="Erica"/>
    <s v="French"/>
    <d v="2020-03-06T00:00:00"/>
    <x v="542"/>
    <n v="365"/>
    <x v="555"/>
    <s v="Production Technician II"/>
    <s v="Brett Sims"/>
    <s v="erica.french@bilearner.com"/>
    <x v="8"/>
    <x v="0"/>
    <x v="2"/>
    <x v="0"/>
    <s v="Temporary"/>
    <x v="2"/>
    <x v="2"/>
    <s v="Engineers"/>
    <s v="16-10-1987"/>
    <x v="6"/>
    <s v="Engineer"/>
    <x v="0"/>
    <n v="7544"/>
    <x v="1"/>
    <n v="3"/>
    <n v="1912"/>
    <d v="2023-02-04T00:00:00"/>
    <n v="2"/>
    <n v="5"/>
    <d v="2023-03-26T00:00:00"/>
    <x v="1"/>
    <x v="0"/>
    <x v="3"/>
    <s v="Yangland"/>
    <s v="Anthony Cannon"/>
    <n v="1"/>
    <n v="718.38"/>
  </r>
  <r>
    <n v="1486"/>
    <s v="Damaris"/>
    <s v="Oneal"/>
    <d v="2022-11-19T00:00:00"/>
    <x v="543"/>
    <n v="88"/>
    <x v="440"/>
    <s v="Production Technician II"/>
    <s v="Natalie Johnson"/>
    <s v="damaris.oneal@bilearner.com"/>
    <x v="5"/>
    <x v="2"/>
    <x v="0"/>
    <x v="0"/>
    <s v="Full-Time"/>
    <x v="0"/>
    <x v="2"/>
    <s v="General - Con"/>
    <s v="26-07-1972"/>
    <x v="6"/>
    <s v="Lineman"/>
    <x v="1"/>
    <n v="70057"/>
    <x v="1"/>
    <n v="3"/>
    <n v="1913"/>
    <s v="21-01-2023"/>
    <n v="5"/>
    <n v="4"/>
    <d v="2023-02-02T00:00:00"/>
    <x v="4"/>
    <x v="0"/>
    <x v="1"/>
    <s v="Brianland"/>
    <s v="Nicholas Mathis"/>
    <n v="3"/>
    <n v="195.29"/>
  </r>
  <r>
    <n v="1487"/>
    <s v="Rebecca"/>
    <s v="Craig"/>
    <d v="2019-03-15T00:00:00"/>
    <x v="544"/>
    <n v="201"/>
    <x v="517"/>
    <s v="Production Technician II"/>
    <s v="Deanna Freeman"/>
    <s v="rebecca.craig@bilearner.com"/>
    <x v="0"/>
    <x v="2"/>
    <x v="2"/>
    <x v="0"/>
    <s v="Full-Time"/>
    <x v="1"/>
    <x v="2"/>
    <s v="Engineers"/>
    <d v="1981-04-04T00:00:00"/>
    <x v="6"/>
    <s v="Project Manager"/>
    <x v="0"/>
    <n v="34085"/>
    <x v="1"/>
    <n v="3"/>
    <n v="1914"/>
    <s v="23-02-2023"/>
    <n v="4"/>
    <n v="4"/>
    <d v="2023-01-11T00:00:00"/>
    <x v="1"/>
    <x v="0"/>
    <x v="0"/>
    <s v="Mckeemouth"/>
    <s v="Randy Perkins"/>
    <n v="2"/>
    <n v="113.43"/>
  </r>
  <r>
    <n v="1488"/>
    <s v="Carley"/>
    <s v="Waters"/>
    <d v="2023-05-11T00:00:00"/>
    <x v="495"/>
    <n v="55"/>
    <x v="144"/>
    <s v="Production Technician II"/>
    <s v="Mary Todd"/>
    <s v="carley.waters@bilearner.com"/>
    <x v="6"/>
    <x v="3"/>
    <x v="2"/>
    <x v="0"/>
    <s v="Temporary"/>
    <x v="3"/>
    <x v="2"/>
    <s v="General - Con"/>
    <s v="23-07-1946"/>
    <x v="6"/>
    <s v="Laborer"/>
    <x v="0"/>
    <n v="25099"/>
    <x v="1"/>
    <n v="3"/>
    <n v="1915"/>
    <d v="2023-11-07T00:00:00"/>
    <n v="2"/>
    <n v="3"/>
    <d v="2022-11-11T00:00:00"/>
    <x v="0"/>
    <x v="0"/>
    <x v="2"/>
    <s v="Wilsonbury"/>
    <s v="Robin Smith MD"/>
    <n v="4"/>
    <n v="651.23"/>
  </r>
  <r>
    <n v="1489"/>
    <s v="Kadyn"/>
    <s v="Harrison"/>
    <d v="2022-02-05T00:00:00"/>
    <x v="545"/>
    <n v="367"/>
    <x v="556"/>
    <s v="Production Technician II"/>
    <s v="Kevin Perkins"/>
    <s v="kadyn.harrison@bilearner.com"/>
    <x v="9"/>
    <x v="3"/>
    <x v="0"/>
    <x v="2"/>
    <s v="Full-Time"/>
    <x v="0"/>
    <x v="2"/>
    <s v="General - Con"/>
    <s v="25-09-1963"/>
    <x v="6"/>
    <s v="Technician"/>
    <x v="1"/>
    <n v="86671"/>
    <x v="1"/>
    <n v="3"/>
    <n v="1916"/>
    <s v="25-12-2022"/>
    <n v="3"/>
    <n v="4"/>
    <d v="2022-09-28T00:00:00"/>
    <x v="2"/>
    <x v="1"/>
    <x v="2"/>
    <s v="Allisonton"/>
    <s v="Hannah Cortez"/>
    <n v="1"/>
    <n v="331.66"/>
  </r>
  <r>
    <n v="1491"/>
    <s v="Callum"/>
    <s v="Blair"/>
    <d v="2023-01-09T00:00:00"/>
    <x v="546"/>
    <n v="64"/>
    <x v="557"/>
    <s v="Production Technician I"/>
    <s v="Kayla Shelton"/>
    <s v="callum.blair@bilearner.com"/>
    <x v="3"/>
    <x v="0"/>
    <x v="1"/>
    <x v="0"/>
    <s v="Temporary"/>
    <x v="0"/>
    <x v="2"/>
    <s v="Field Operations"/>
    <d v="1990-12-09T00:00:00"/>
    <x v="6"/>
    <s v="Supervisor"/>
    <x v="0"/>
    <n v="36065"/>
    <x v="1"/>
    <n v="3"/>
    <n v="1918"/>
    <d v="2022-01-10T00:00:00"/>
    <n v="3"/>
    <n v="5"/>
    <d v="2023-08-03T00:00:00"/>
    <x v="3"/>
    <x v="1"/>
    <x v="2"/>
    <s v="South Thomas"/>
    <s v="Gary Rocha"/>
    <n v="2"/>
    <n v="226.7"/>
  </r>
  <r>
    <n v="1492"/>
    <s v="Emilie"/>
    <s v="Donaldson"/>
    <d v="2022-05-01T00:00:00"/>
    <x v="251"/>
    <n v="204"/>
    <x v="465"/>
    <s v="Production Technician I"/>
    <s v="Dylan Foster"/>
    <s v="emilie.donaldson@bilearner.com"/>
    <x v="8"/>
    <x v="2"/>
    <x v="1"/>
    <x v="2"/>
    <s v="Full-Time"/>
    <x v="0"/>
    <x v="2"/>
    <s v="Shop (Fleet)"/>
    <s v="15-08-1990"/>
    <x v="6"/>
    <s v="Shop"/>
    <x v="0"/>
    <n v="7972"/>
    <x v="1"/>
    <n v="3"/>
    <n v="1919"/>
    <s v="22-05-2023"/>
    <n v="2"/>
    <n v="3"/>
    <d v="2023-06-18T00:00:00"/>
    <x v="1"/>
    <x v="0"/>
    <x v="1"/>
    <s v="Wellsland"/>
    <s v="Carrie Walton"/>
    <n v="1"/>
    <n v="583.76"/>
  </r>
  <r>
    <n v="1493"/>
    <s v="Darius"/>
    <s v="Duke"/>
    <d v="2021-01-26T00:00:00"/>
    <x v="335"/>
    <n v="192"/>
    <x v="558"/>
    <s v="Production Technician I"/>
    <s v="Mary Morgan"/>
    <s v="darius.duke@bilearner.com"/>
    <x v="5"/>
    <x v="2"/>
    <x v="0"/>
    <x v="0"/>
    <s v="Full-Time"/>
    <x v="2"/>
    <x v="2"/>
    <s v="Field Operations"/>
    <d v="1948-03-08T00:00:00"/>
    <x v="6"/>
    <s v="Tower Hand"/>
    <x v="0"/>
    <n v="81226"/>
    <x v="1"/>
    <n v="3"/>
    <n v="1920"/>
    <s v="23-09-2022"/>
    <n v="2"/>
    <n v="5"/>
    <d v="2023-04-04T00:00:00"/>
    <x v="0"/>
    <x v="1"/>
    <x v="1"/>
    <s v="West Chadview"/>
    <s v="Lindsey Johnson"/>
    <n v="3"/>
    <n v="646.65"/>
  </r>
  <r>
    <n v="1494"/>
    <s v="Kenya"/>
    <s v="Decker"/>
    <d v="2021-09-06T00:00:00"/>
    <x v="507"/>
    <n v="664"/>
    <x v="135"/>
    <s v="Production Technician I"/>
    <s v="Danny Howard"/>
    <s v="kenya.decker@bilearner.com"/>
    <x v="0"/>
    <x v="0"/>
    <x v="1"/>
    <x v="1"/>
    <s v="Full-Time"/>
    <x v="3"/>
    <x v="2"/>
    <s v="Engineers"/>
    <s v="27-07-1994"/>
    <x v="6"/>
    <s v="Engineer"/>
    <x v="1"/>
    <n v="10345"/>
    <x v="1"/>
    <n v="3"/>
    <n v="1921"/>
    <d v="2023-01-02T00:00:00"/>
    <n v="3"/>
    <n v="2"/>
    <d v="2023-05-28T00:00:00"/>
    <x v="2"/>
    <x v="0"/>
    <x v="2"/>
    <s v="West Dawn"/>
    <s v="Steven Golden"/>
    <n v="2"/>
    <n v="813.17"/>
  </r>
  <r>
    <n v="1496"/>
    <s v="Giana"/>
    <s v="Roach"/>
    <d v="2023-03-31T00:00:00"/>
    <x v="547"/>
    <n v="30"/>
    <x v="32"/>
    <s v="Production Technician I"/>
    <s v="John Adams"/>
    <s v="giana.roach@bilearner.com"/>
    <x v="9"/>
    <x v="0"/>
    <x v="0"/>
    <x v="0"/>
    <s v="Full-Time"/>
    <x v="0"/>
    <x v="2"/>
    <s v="People Services"/>
    <d v="1966-05-11T00:00:00"/>
    <x v="6"/>
    <s v="Director"/>
    <x v="0"/>
    <n v="46757"/>
    <x v="1"/>
    <n v="3"/>
    <n v="1923"/>
    <s v="29-07-2023"/>
    <n v="3"/>
    <n v="4"/>
    <d v="2022-11-17T00:00:00"/>
    <x v="4"/>
    <x v="0"/>
    <x v="1"/>
    <s v="Dianeview"/>
    <s v="Lauren Dixon"/>
    <n v="3"/>
    <n v="868.74"/>
  </r>
  <r>
    <n v="1497"/>
    <s v="Teagan"/>
    <s v="Swanson"/>
    <d v="2023-05-16T00:00:00"/>
    <x v="81"/>
    <n v="13"/>
    <x v="308"/>
    <s v="Production Technician I"/>
    <s v="Derek Thompson"/>
    <s v="teagan.swanson@bilearner.com"/>
    <x v="2"/>
    <x v="0"/>
    <x v="2"/>
    <x v="0"/>
    <s v="Full-Time"/>
    <x v="3"/>
    <x v="2"/>
    <s v="Field Operations"/>
    <s v="29-11-1994"/>
    <x v="6"/>
    <s v="Foreman"/>
    <x v="0"/>
    <n v="53602"/>
    <x v="1"/>
    <n v="3"/>
    <n v="1924"/>
    <d v="2022-05-09T00:00:00"/>
    <n v="3"/>
    <n v="5"/>
    <d v="2023-07-14T00:00:00"/>
    <x v="0"/>
    <x v="0"/>
    <x v="1"/>
    <s v="Port Hannahshire"/>
    <s v="Lisa Johnston"/>
    <n v="4"/>
    <n v="250.41"/>
  </r>
  <r>
    <n v="1498"/>
    <s v="Jerome"/>
    <s v="Fischer"/>
    <d v="2023-04-29T00:00:00"/>
    <x v="106"/>
    <n v="69"/>
    <x v="133"/>
    <s v="Production Technician I"/>
    <s v="Jason Kelly"/>
    <s v="jerome.fischer@bilearner.com"/>
    <x v="1"/>
    <x v="0"/>
    <x v="1"/>
    <x v="0"/>
    <s v="Full-Time"/>
    <x v="3"/>
    <x v="2"/>
    <s v="Splicing"/>
    <s v="13-02-1980"/>
    <x v="6"/>
    <s v="Laborer"/>
    <x v="1"/>
    <n v="91520"/>
    <x v="1"/>
    <n v="3"/>
    <n v="1925"/>
    <s v="21-04-2023"/>
    <n v="1"/>
    <n v="5"/>
    <d v="2023-05-12T00:00:00"/>
    <x v="3"/>
    <x v="1"/>
    <x v="3"/>
    <s v="Karenshire"/>
    <s v="Jennifer Roberts"/>
    <n v="3"/>
    <n v="882.06"/>
  </r>
  <r>
    <n v="1500"/>
    <s v="Turner"/>
    <s v="Bradley"/>
    <d v="2022-11-03T00:00:00"/>
    <x v="27"/>
    <n v="150"/>
    <x v="142"/>
    <s v="Production Technician I"/>
    <s v="Jeffrey Peters"/>
    <s v="turner.bradley@bilearner.com"/>
    <x v="4"/>
    <x v="0"/>
    <x v="0"/>
    <x v="1"/>
    <s v="Full-Time"/>
    <x v="0"/>
    <x v="2"/>
    <s v="Field Operations"/>
    <d v="1976-06-04T00:00:00"/>
    <x v="6"/>
    <s v="Technician"/>
    <x v="1"/>
    <n v="4497"/>
    <x v="1"/>
    <n v="3"/>
    <n v="1927"/>
    <s v="13-12-2022"/>
    <n v="3"/>
    <n v="2"/>
    <d v="2023-02-23T00:00:00"/>
    <x v="1"/>
    <x v="0"/>
    <x v="3"/>
    <s v="Michaelmouth"/>
    <s v="Christopher Avila"/>
    <n v="5"/>
    <n v="571.80999999999995"/>
  </r>
  <r>
    <n v="1505"/>
    <s v="John"/>
    <s v="Smith"/>
    <d v="2019-12-24T00:00:00"/>
    <x v="548"/>
    <n v="901"/>
    <x v="559"/>
    <s v="Sales Manager"/>
    <s v="Emily Gaines"/>
    <s v="john.smith@bilearner.com"/>
    <x v="2"/>
    <x v="0"/>
    <x v="0"/>
    <x v="2"/>
    <s v="Temporary"/>
    <x v="3"/>
    <x v="0"/>
    <s v="General - Sga"/>
    <s v="16-08-1977"/>
    <x v="6"/>
    <s v="Project Manager"/>
    <x v="1"/>
    <n v="1886"/>
    <x v="1"/>
    <n v="3"/>
    <n v="1932"/>
    <s v="17-01-2023"/>
    <n v="5"/>
    <n v="5"/>
    <d v="2023-03-19T00:00:00"/>
    <x v="0"/>
    <x v="1"/>
    <x v="1"/>
    <s v="Georgemouth"/>
    <s v="Brian Terry"/>
    <n v="2"/>
    <n v="754.08"/>
  </r>
  <r>
    <n v="1507"/>
    <s v="Donysha"/>
    <s v="Kampew"/>
    <d v="2019-06-25T00:00:00"/>
    <x v="549"/>
    <n v="467"/>
    <x v="30"/>
    <s v="Sales Manager"/>
    <s v="Steve Grant"/>
    <s v="donysha.kampew@bilearner.com"/>
    <x v="0"/>
    <x v="2"/>
    <x v="1"/>
    <x v="0"/>
    <s v="Full-Time"/>
    <x v="3"/>
    <x v="0"/>
    <s v="General - Eng"/>
    <s v="29-09-1991"/>
    <x v="10"/>
    <s v="Supervisor"/>
    <x v="0"/>
    <n v="19444"/>
    <x v="1"/>
    <n v="3"/>
    <n v="1934"/>
    <s v="25-08-2022"/>
    <n v="2"/>
    <n v="5"/>
    <d v="2023-05-08T00:00:00"/>
    <x v="1"/>
    <x v="0"/>
    <x v="2"/>
    <s v="Suzannemouth"/>
    <s v="Elizabeth Sanchez"/>
    <n v="2"/>
    <n v="993.7"/>
  </r>
  <r>
    <n v="1510"/>
    <s v="Maryjane"/>
    <s v="Choi"/>
    <d v="2022-03-30T00:00:00"/>
    <x v="448"/>
    <n v="306"/>
    <x v="220"/>
    <s v="Production Technician II"/>
    <s v="Kayla Peterson"/>
    <s v="maryjane.choi@bilearner.com"/>
    <x v="1"/>
    <x v="2"/>
    <x v="0"/>
    <x v="2"/>
    <s v="Temporary"/>
    <x v="0"/>
    <x v="0"/>
    <s v="Engineers"/>
    <s v="25-03-1957"/>
    <x v="10"/>
    <s v="Technician"/>
    <x v="0"/>
    <n v="34825"/>
    <x v="1"/>
    <n v="3"/>
    <n v="1937"/>
    <d v="2022-11-08T00:00:00"/>
    <n v="4"/>
    <n v="5"/>
    <d v="2023-05-08T00:00:00"/>
    <x v="1"/>
    <x v="0"/>
    <x v="3"/>
    <s v="Chapmanstad"/>
    <s v="Sarah Boone"/>
    <n v="4"/>
    <n v="774.74"/>
  </r>
  <r>
    <n v="1515"/>
    <s v="Jett"/>
    <s v="Kent"/>
    <d v="2019-07-30T00:00:00"/>
    <x v="513"/>
    <n v="1198"/>
    <x v="233"/>
    <s v="Production Technician II"/>
    <s v="William Thompson"/>
    <s v="jett.kent@bilearner.com"/>
    <x v="8"/>
    <x v="2"/>
    <x v="2"/>
    <x v="2"/>
    <s v="Part-Time"/>
    <x v="2"/>
    <x v="0"/>
    <s v="Wireline Construction"/>
    <d v="1964-11-02T00:00:00"/>
    <x v="6"/>
    <s v="Laborer"/>
    <x v="0"/>
    <n v="37830"/>
    <x v="1"/>
    <n v="3"/>
    <n v="1942"/>
    <d v="2022-08-11T00:00:00"/>
    <n v="2"/>
    <n v="4"/>
    <d v="2023-04-15T00:00:00"/>
    <x v="0"/>
    <x v="1"/>
    <x v="3"/>
    <s v="West Stephanieton"/>
    <s v="Miranda Wilson"/>
    <n v="3"/>
    <n v="250.51"/>
  </r>
  <r>
    <n v="1516"/>
    <s v="Zander"/>
    <s v="Aguilar"/>
    <d v="2022-05-08T00:00:00"/>
    <x v="488"/>
    <n v="193"/>
    <x v="230"/>
    <s v="Production Technician II"/>
    <s v="Timothy Wheeler"/>
    <s v="zander.aguilar@bilearner.com"/>
    <x v="5"/>
    <x v="2"/>
    <x v="1"/>
    <x v="2"/>
    <s v="Part-Time"/>
    <x v="2"/>
    <x v="0"/>
    <s v="Shop (Fleet)"/>
    <s v="23-03-1956"/>
    <x v="10"/>
    <s v="Mechanic"/>
    <x v="0"/>
    <n v="34057"/>
    <x v="1"/>
    <n v="3"/>
    <n v="1943"/>
    <s v="22-09-2022"/>
    <n v="5"/>
    <n v="5"/>
    <d v="2023-05-13T00:00:00"/>
    <x v="2"/>
    <x v="1"/>
    <x v="0"/>
    <s v="Bassborough"/>
    <s v="Eddie Foster"/>
    <n v="3"/>
    <n v="453.4"/>
  </r>
  <r>
    <n v="1518"/>
    <s v="Jaxson"/>
    <s v="Brady"/>
    <d v="2019-03-28T00:00:00"/>
    <x v="40"/>
    <n v="1353"/>
    <x v="560"/>
    <s v="Sales Manager"/>
    <s v="Christopher Murray DDS"/>
    <s v="jaxson.brady@bilearner.com"/>
    <x v="8"/>
    <x v="2"/>
    <x v="0"/>
    <x v="2"/>
    <s v="Temporary"/>
    <x v="1"/>
    <x v="0"/>
    <s v="Engineers"/>
    <s v="17-02-1977"/>
    <x v="6"/>
    <s v="Engineer"/>
    <x v="0"/>
    <n v="36863"/>
    <x v="1"/>
    <n v="3"/>
    <n v="1945"/>
    <d v="2023-10-02T00:00:00"/>
    <n v="1"/>
    <n v="3"/>
    <d v="2023-01-12T00:00:00"/>
    <x v="0"/>
    <x v="0"/>
    <x v="0"/>
    <s v="Rachelbury"/>
    <s v="Rachel Juarez"/>
    <n v="5"/>
    <n v="341.94"/>
  </r>
  <r>
    <n v="1521"/>
    <s v="Skyla"/>
    <s v="Lambert"/>
    <d v="2022-07-02T00:00:00"/>
    <x v="550"/>
    <n v="38"/>
    <x v="28"/>
    <s v="Production Technician II"/>
    <s v="Teresa Williamson"/>
    <s v="skyla.lambert@bilearner.com"/>
    <x v="8"/>
    <x v="2"/>
    <x v="2"/>
    <x v="0"/>
    <s v="Temporary"/>
    <x v="2"/>
    <x v="0"/>
    <s v="Splicing"/>
    <d v="1963-08-12T00:00:00"/>
    <x v="10"/>
    <s v="Splicer"/>
    <x v="0"/>
    <n v="46619"/>
    <x v="1"/>
    <n v="3"/>
    <n v="1948"/>
    <s v="16-03-2023"/>
    <n v="2"/>
    <n v="1"/>
    <d v="2023-05-23T00:00:00"/>
    <x v="4"/>
    <x v="0"/>
    <x v="1"/>
    <s v="Port Patrickport"/>
    <s v="Randy Howell"/>
    <n v="4"/>
    <n v="884.26"/>
  </r>
  <r>
    <n v="1523"/>
    <s v="Lilliana"/>
    <s v="Walker"/>
    <d v="2023-07-21T00:00:00"/>
    <x v="374"/>
    <n v="0"/>
    <x v="117"/>
    <s v="Production Technician II"/>
    <s v="Stephanie Anderson"/>
    <s v="lilliana.walker@bilearner.com"/>
    <x v="8"/>
    <x v="2"/>
    <x v="1"/>
    <x v="1"/>
    <s v="Temporary"/>
    <x v="0"/>
    <x v="2"/>
    <s v="Splicing"/>
    <s v="24-03-1958"/>
    <x v="10"/>
    <s v="Splicer"/>
    <x v="0"/>
    <n v="30495"/>
    <x v="1"/>
    <n v="3"/>
    <n v="1950"/>
    <s v="17-09-2022"/>
    <n v="3"/>
    <n v="2"/>
    <d v="2023-02-21T00:00:00"/>
    <x v="4"/>
    <x v="0"/>
    <x v="0"/>
    <s v="Michaelchester"/>
    <s v="Nicholas Daugherty"/>
    <n v="2"/>
    <n v="801.28"/>
  </r>
  <r>
    <n v="1524"/>
    <s v="Lindsay"/>
    <s v="Copeland"/>
    <d v="2020-08-26T00:00:00"/>
    <x v="551"/>
    <n v="277"/>
    <x v="442"/>
    <s v="Sales Manager"/>
    <s v="Jeffery Snyder"/>
    <s v="lindsay.copeland@bilearner.com"/>
    <x v="7"/>
    <x v="2"/>
    <x v="0"/>
    <x v="2"/>
    <s v="Temporary"/>
    <x v="3"/>
    <x v="0"/>
    <s v="Aerial"/>
    <d v="1960-09-10T00:00:00"/>
    <x v="6"/>
    <s v="Foreman"/>
    <x v="0"/>
    <n v="32929"/>
    <x v="1"/>
    <n v="3"/>
    <n v="1951"/>
    <s v="20-04-2023"/>
    <n v="4"/>
    <n v="1"/>
    <d v="2023-04-29T00:00:00"/>
    <x v="1"/>
    <x v="1"/>
    <x v="2"/>
    <s v="Veronicatown"/>
    <s v="Tracy Melton"/>
    <n v="2"/>
    <n v="717.95"/>
  </r>
  <r>
    <n v="1526"/>
    <s v="Barbara"/>
    <s v="Sutwell"/>
    <d v="2023-04-06T00:00:00"/>
    <x v="15"/>
    <n v="48"/>
    <x v="561"/>
    <s v="Production Technician I"/>
    <s v="Jeffrey Murphy"/>
    <s v="barbara.sutwell@bilearner.com"/>
    <x v="9"/>
    <x v="0"/>
    <x v="0"/>
    <x v="0"/>
    <s v="Full-Time"/>
    <x v="2"/>
    <x v="2"/>
    <s v="Finance &amp; Accounting"/>
    <s v="20-02-1976"/>
    <x v="6"/>
    <s v="Cfo"/>
    <x v="0"/>
    <n v="2718"/>
    <x v="1"/>
    <n v="3"/>
    <n v="1953"/>
    <d v="2023-07-04T00:00:00"/>
    <n v="4"/>
    <n v="5"/>
    <d v="2022-08-13T00:00:00"/>
    <x v="1"/>
    <x v="0"/>
    <x v="0"/>
    <s v="West Kelli"/>
    <s v="Laura Smith"/>
    <n v="4"/>
    <n v="275.62"/>
  </r>
  <r>
    <n v="1527"/>
    <s v="Lenora"/>
    <s v="Tejeda"/>
    <d v="2019-02-18T00:00:00"/>
    <x v="552"/>
    <n v="1351"/>
    <x v="562"/>
    <s v="Production Technician II"/>
    <s v="Heather Riley"/>
    <s v="lenora.tejeda@bilearner.com"/>
    <x v="7"/>
    <x v="2"/>
    <x v="2"/>
    <x v="1"/>
    <s v="Temporary"/>
    <x v="3"/>
    <x v="2"/>
    <s v="Finance &amp; Accounting"/>
    <s v="22-07-1968"/>
    <x v="6"/>
    <s v="Administration"/>
    <x v="0"/>
    <n v="2129"/>
    <x v="1"/>
    <n v="3"/>
    <n v="1954"/>
    <s v="16-03-2023"/>
    <n v="1"/>
    <n v="1"/>
    <d v="2022-08-14T00:00:00"/>
    <x v="0"/>
    <x v="0"/>
    <x v="0"/>
    <s v="Lake Cindy"/>
    <s v="Ronald Marsh"/>
    <n v="5"/>
    <n v="837.05"/>
  </r>
  <r>
    <n v="1530"/>
    <s v="Melisa"/>
    <s v="Gerke"/>
    <d v="2019-05-13T00:00:00"/>
    <x v="423"/>
    <n v="1113"/>
    <x v="563"/>
    <s v="Production Technician I"/>
    <s v="Jimmy Cox"/>
    <s v="melisa.gerke@bilearner.com"/>
    <x v="8"/>
    <x v="2"/>
    <x v="2"/>
    <x v="1"/>
    <s v="Full-Time"/>
    <x v="2"/>
    <x v="2"/>
    <s v="Field Operations"/>
    <s v="15-02-1975"/>
    <x v="6"/>
    <s v="Manager"/>
    <x v="0"/>
    <n v="2330"/>
    <x v="1"/>
    <n v="3"/>
    <n v="1957"/>
    <s v="17-03-2023"/>
    <n v="5"/>
    <n v="2"/>
    <d v="2023-04-14T00:00:00"/>
    <x v="0"/>
    <x v="0"/>
    <x v="1"/>
    <s v="North Meganstad"/>
    <s v="Bruce Ramirez"/>
    <n v="5"/>
    <n v="744.55"/>
  </r>
  <r>
    <n v="1532"/>
    <s v="Kamrin"/>
    <s v="Sander"/>
    <d v="2022-04-01T00:00:00"/>
    <x v="553"/>
    <n v="27"/>
    <x v="177"/>
    <s v="Production Technician I"/>
    <s v="Kirsten Patel"/>
    <s v="kamrin.sander@bilearner.com"/>
    <x v="1"/>
    <x v="0"/>
    <x v="2"/>
    <x v="0"/>
    <s v="Temporary"/>
    <x v="3"/>
    <x v="2"/>
    <s v="Project Management - Con"/>
    <d v="1989-02-08T00:00:00"/>
    <x v="6"/>
    <s v="Coordinator"/>
    <x v="0"/>
    <n v="2154"/>
    <x v="1"/>
    <n v="3"/>
    <n v="1959"/>
    <d v="2023-04-01T00:00:00"/>
    <n v="5"/>
    <n v="3"/>
    <d v="2022-09-13T00:00:00"/>
    <x v="4"/>
    <x v="0"/>
    <x v="3"/>
    <s v="Lake Travisfort"/>
    <s v="Jessica Johnston"/>
    <n v="2"/>
    <n v="883.34"/>
  </r>
  <r>
    <n v="1534"/>
    <s v="Nina"/>
    <s v="Panjwani"/>
    <d v="2018-10-11T00:00:00"/>
    <x v="46"/>
    <n v="1301"/>
    <x v="564"/>
    <s v="Production Technician I"/>
    <s v="Matthew Hawkins"/>
    <s v="nina.panjwani@bilearner.com"/>
    <x v="8"/>
    <x v="2"/>
    <x v="2"/>
    <x v="2"/>
    <s v="Full-Time"/>
    <x v="3"/>
    <x v="2"/>
    <s v="General - Eng"/>
    <s v="17-07-1945"/>
    <x v="6"/>
    <s v="Drafter"/>
    <x v="0"/>
    <n v="2351"/>
    <x v="1"/>
    <n v="3"/>
    <n v="1961"/>
    <s v="21-12-2022"/>
    <n v="2"/>
    <n v="3"/>
    <d v="2023-04-25T00:00:00"/>
    <x v="0"/>
    <x v="0"/>
    <x v="1"/>
    <s v="Juliehaven"/>
    <s v="Ashley Meyer"/>
    <n v="1"/>
    <n v="767.22"/>
  </r>
  <r>
    <n v="1535"/>
    <s v="Megan"/>
    <s v="Faller"/>
    <d v="2023-06-25T00:00:00"/>
    <x v="412"/>
    <n v="30"/>
    <x v="32"/>
    <s v="Production Technician II"/>
    <s v="Susan Gilbert"/>
    <s v="megan.faller@bilearner.com"/>
    <x v="1"/>
    <x v="0"/>
    <x v="1"/>
    <x v="1"/>
    <s v="Part-Time"/>
    <x v="0"/>
    <x v="2"/>
    <s v="General - Con"/>
    <s v="18-02-1951"/>
    <x v="6"/>
    <s v="Clerk"/>
    <x v="0"/>
    <n v="1824"/>
    <x v="1"/>
    <n v="3"/>
    <n v="1962"/>
    <d v="2022-05-09T00:00:00"/>
    <n v="2"/>
    <n v="4"/>
    <d v="2022-10-02T00:00:00"/>
    <x v="1"/>
    <x v="0"/>
    <x v="3"/>
    <s v="Stephanietown"/>
    <s v="Jeremy Little"/>
    <n v="5"/>
    <n v="555.6"/>
  </r>
  <r>
    <n v="1536"/>
    <s v="Judy"/>
    <s v="Jung"/>
    <d v="2020-09-14T00:00:00"/>
    <x v="224"/>
    <n v="351"/>
    <x v="565"/>
    <s v="Production Technician I"/>
    <s v="Tiffany Baker"/>
    <s v="judy.jung@bilearner.com"/>
    <x v="1"/>
    <x v="2"/>
    <x v="1"/>
    <x v="0"/>
    <s v="Full-Time"/>
    <x v="1"/>
    <x v="2"/>
    <s v="General - Con"/>
    <d v="1972-08-05T00:00:00"/>
    <x v="6"/>
    <s v="Technician"/>
    <x v="0"/>
    <n v="2446"/>
    <x v="1"/>
    <n v="3"/>
    <n v="1963"/>
    <s v="23-08-2022"/>
    <n v="2"/>
    <n v="5"/>
    <d v="2023-06-13T00:00:00"/>
    <x v="2"/>
    <x v="1"/>
    <x v="2"/>
    <s v="Danielhaven"/>
    <s v="Sarah Stone"/>
    <n v="2"/>
    <n v="316.02999999999997"/>
  </r>
  <r>
    <n v="1537"/>
    <s v="April"/>
    <s v="Evensen"/>
    <d v="2022-12-20T00:00:00"/>
    <x v="211"/>
    <n v="81"/>
    <x v="566"/>
    <s v="Production Technician I"/>
    <s v="Ashley Wagner"/>
    <s v="april.evensen@bilearner.com"/>
    <x v="4"/>
    <x v="4"/>
    <x v="2"/>
    <x v="0"/>
    <s v="Part-Time"/>
    <x v="3"/>
    <x v="2"/>
    <s v="Executive"/>
    <s v="27-03-1969"/>
    <x v="6"/>
    <s v="Manager"/>
    <x v="0"/>
    <n v="2458"/>
    <x v="1"/>
    <n v="3"/>
    <n v="1964"/>
    <s v="21-11-2022"/>
    <n v="5"/>
    <n v="5"/>
    <d v="2023-05-22T00:00:00"/>
    <x v="0"/>
    <x v="1"/>
    <x v="1"/>
    <s v="East Tina"/>
    <s v="David Hart"/>
    <n v="1"/>
    <n v="540.96"/>
  </r>
  <r>
    <n v="1542"/>
    <s v="Allison"/>
    <s v="Lydon"/>
    <d v="2021-01-17T00:00:00"/>
    <x v="256"/>
    <n v="142"/>
    <x v="282"/>
    <s v="Production Technician I"/>
    <s v="Derek Vargas"/>
    <s v="allison.lydon@bilearner.com"/>
    <x v="3"/>
    <x v="3"/>
    <x v="0"/>
    <x v="2"/>
    <s v="Part-Time"/>
    <x v="2"/>
    <x v="2"/>
    <s v="General - Con"/>
    <d v="1975-10-02T00:00:00"/>
    <x v="6"/>
    <s v="Foreman"/>
    <x v="0"/>
    <n v="2122"/>
    <x v="1"/>
    <n v="3"/>
    <n v="1969"/>
    <s v="20-04-2023"/>
    <n v="4"/>
    <n v="3"/>
    <d v="2022-08-29T00:00:00"/>
    <x v="3"/>
    <x v="1"/>
    <x v="2"/>
    <s v="North Ericside"/>
    <s v="Eric Allen"/>
    <n v="4"/>
    <n v="967.94"/>
  </r>
  <r>
    <n v="1543"/>
    <s v="Trina"/>
    <s v="Alagbe"/>
    <d v="2022-04-21T00:00:00"/>
    <x v="554"/>
    <n v="0"/>
    <x v="117"/>
    <s v="Production Technician I"/>
    <s v="Mark Bradley"/>
    <s v="trina.alagbe@bilearner.com"/>
    <x v="5"/>
    <x v="0"/>
    <x v="2"/>
    <x v="1"/>
    <s v="Temporary"/>
    <x v="2"/>
    <x v="2"/>
    <s v="Field Operations"/>
    <s v="17-04-1952"/>
    <x v="6"/>
    <s v="Foreman"/>
    <x v="0"/>
    <n v="1886"/>
    <x v="1"/>
    <n v="3"/>
    <n v="1970"/>
    <d v="2023-06-03T00:00:00"/>
    <n v="5"/>
    <n v="4"/>
    <d v="2023-03-27T00:00:00"/>
    <x v="1"/>
    <x v="0"/>
    <x v="1"/>
    <s v="Douglasland"/>
    <s v="Richard Thomas"/>
    <n v="1"/>
    <n v="398.23"/>
  </r>
  <r>
    <n v="1544"/>
    <s v="Betsy"/>
    <s v="Bondwell"/>
    <d v="2018-09-15T00:00:00"/>
    <x v="91"/>
    <n v="1763"/>
    <x v="567"/>
    <s v="Production Technician II"/>
    <s v="Christopher Rodriguez"/>
    <s v="betsy.bondwell@bilearner.com"/>
    <x v="3"/>
    <x v="2"/>
    <x v="2"/>
    <x v="1"/>
    <s v="Full-Time"/>
    <x v="3"/>
    <x v="2"/>
    <s v="General - Con"/>
    <d v="1994-10-02T00:00:00"/>
    <x v="6"/>
    <s v="Lineman"/>
    <x v="0"/>
    <n v="2210"/>
    <x v="1"/>
    <n v="3"/>
    <n v="1971"/>
    <s v="27-05-2023"/>
    <n v="3"/>
    <n v="2"/>
    <d v="2022-12-20T00:00:00"/>
    <x v="1"/>
    <x v="0"/>
    <x v="2"/>
    <s v="West Sandratown"/>
    <s v="Nathaniel Rasmussen"/>
    <n v="1"/>
    <n v="331.8"/>
  </r>
  <r>
    <n v="1545"/>
    <s v="Joe"/>
    <s v="Smith"/>
    <d v="2021-12-04T00:00:00"/>
    <x v="497"/>
    <n v="34"/>
    <x v="431"/>
    <s v="Production Technician II"/>
    <s v="Caroline Little"/>
    <s v="joe.smith@bilearner.com"/>
    <x v="4"/>
    <x v="0"/>
    <x v="1"/>
    <x v="2"/>
    <s v="Temporary"/>
    <x v="0"/>
    <x v="2"/>
    <s v="Field Operations"/>
    <s v="23-01-1996"/>
    <x v="6"/>
    <s v="Laborer"/>
    <x v="1"/>
    <n v="2045"/>
    <x v="1"/>
    <n v="3"/>
    <n v="1972"/>
    <s v="15-03-2023"/>
    <n v="2"/>
    <n v="2"/>
    <d v="2023-04-26T00:00:00"/>
    <x v="1"/>
    <x v="0"/>
    <x v="2"/>
    <s v="Powellside"/>
    <s v="Matthew Watson"/>
    <n v="4"/>
    <n v="349.48"/>
  </r>
  <r>
    <n v="1550"/>
    <s v="Paxton"/>
    <s v="Clarke"/>
    <d v="2022-12-26T00:00:00"/>
    <x v="142"/>
    <n v="190"/>
    <x v="209"/>
    <s v="Production Technician I"/>
    <s v="Ashley Williams"/>
    <s v="paxton.clarke@bilearner.com"/>
    <x v="3"/>
    <x v="2"/>
    <x v="1"/>
    <x v="0"/>
    <s v="Full-Time"/>
    <x v="3"/>
    <x v="2"/>
    <s v="Field Operations"/>
    <s v="22-09-1952"/>
    <x v="6"/>
    <s v="Technician"/>
    <x v="0"/>
    <n v="4549"/>
    <x v="1"/>
    <n v="3"/>
    <n v="1977"/>
    <s v="18-03-2023"/>
    <n v="2"/>
    <n v="5"/>
    <d v="2023-05-26T00:00:00"/>
    <x v="1"/>
    <x v="1"/>
    <x v="2"/>
    <s v="Port Austin"/>
    <s v="Heather Tucker"/>
    <n v="5"/>
    <n v="781.27"/>
  </r>
  <r>
    <n v="1551"/>
    <s v="Lillian"/>
    <s v="Hines"/>
    <d v="2021-10-05T00:00:00"/>
    <x v="507"/>
    <n v="635"/>
    <x v="357"/>
    <s v="Production Technician I"/>
    <s v="James Foster"/>
    <s v="lillian.hines@bilearner.com"/>
    <x v="8"/>
    <x v="2"/>
    <x v="0"/>
    <x v="0"/>
    <s v="Part-Time"/>
    <x v="3"/>
    <x v="2"/>
    <s v="Finance &amp; Accounting"/>
    <s v="22-12-1976"/>
    <x v="6"/>
    <s v="Administration"/>
    <x v="0"/>
    <n v="61287"/>
    <x v="1"/>
    <n v="3"/>
    <n v="1978"/>
    <d v="2023-08-06T00:00:00"/>
    <n v="3"/>
    <n v="5"/>
    <d v="2023-01-18T00:00:00"/>
    <x v="1"/>
    <x v="1"/>
    <x v="1"/>
    <s v="Jerryborough"/>
    <s v="Monica Shaw"/>
    <n v="5"/>
    <n v="983.61"/>
  </r>
  <r>
    <n v="1552"/>
    <s v="Liam"/>
    <s v="Snow"/>
    <d v="2022-09-25T00:00:00"/>
    <x v="115"/>
    <n v="183"/>
    <x v="480"/>
    <s v="Production Technician I"/>
    <s v="Christopher Sanford"/>
    <s v="liam.snow@bilearner.com"/>
    <x v="5"/>
    <x v="0"/>
    <x v="2"/>
    <x v="0"/>
    <s v="Temporary"/>
    <x v="3"/>
    <x v="2"/>
    <s v="Engineers"/>
    <s v="25-03-1972"/>
    <x v="6"/>
    <s v="Engineer"/>
    <x v="0"/>
    <n v="61958"/>
    <x v="1"/>
    <n v="3"/>
    <n v="1979"/>
    <s v="17-07-2023"/>
    <n v="1"/>
    <n v="4"/>
    <d v="2023-05-19T00:00:00"/>
    <x v="3"/>
    <x v="1"/>
    <x v="1"/>
    <s v="Torresmouth"/>
    <s v="Matthew Carter"/>
    <n v="1"/>
    <n v="656.46"/>
  </r>
  <r>
    <n v="1554"/>
    <s v="Ayanna"/>
    <s v="Short"/>
    <d v="2021-04-08T00:00:00"/>
    <x v="50"/>
    <n v="829"/>
    <x v="568"/>
    <s v="Production Technician I"/>
    <s v="Amanda Mills"/>
    <s v="ayanna.short@bilearner.com"/>
    <x v="6"/>
    <x v="0"/>
    <x v="1"/>
    <x v="2"/>
    <s v="Temporary"/>
    <x v="0"/>
    <x v="2"/>
    <s v="General - Con"/>
    <s v="14-11-1993"/>
    <x v="6"/>
    <s v="Foreman"/>
    <x v="1"/>
    <n v="19755"/>
    <x v="1"/>
    <n v="3"/>
    <n v="1981"/>
    <s v="23-03-2023"/>
    <n v="5"/>
    <n v="4"/>
    <d v="2022-08-10T00:00:00"/>
    <x v="1"/>
    <x v="1"/>
    <x v="0"/>
    <s v="Harmonmouth"/>
    <s v="James Gross"/>
    <n v="1"/>
    <n v="676.42"/>
  </r>
  <r>
    <n v="1556"/>
    <s v="Ricardo"/>
    <s v="Bruce"/>
    <d v="2020-03-14T00:00:00"/>
    <x v="555"/>
    <n v="952"/>
    <x v="338"/>
    <s v="Production Technician I"/>
    <s v="Daniel Huff"/>
    <s v="ricardo.bruce@bilearner.com"/>
    <x v="2"/>
    <x v="0"/>
    <x v="2"/>
    <x v="1"/>
    <s v="Full-Time"/>
    <x v="1"/>
    <x v="2"/>
    <s v="General - Con"/>
    <s v="26-11-1956"/>
    <x v="6"/>
    <s v="Laborer"/>
    <x v="0"/>
    <n v="31391"/>
    <x v="1"/>
    <n v="3"/>
    <n v="1983"/>
    <s v="16-08-2022"/>
    <n v="2"/>
    <n v="5"/>
    <d v="2022-12-28T00:00:00"/>
    <x v="0"/>
    <x v="1"/>
    <x v="1"/>
    <s v="East William"/>
    <s v="Shelly Baker"/>
    <n v="5"/>
    <n v="769.23"/>
  </r>
  <r>
    <n v="1558"/>
    <s v="Braxton"/>
    <s v="Rojas"/>
    <d v="2023-03-19T00:00:00"/>
    <x v="556"/>
    <n v="16"/>
    <x v="169"/>
    <s v="Production Technician I"/>
    <s v="Hunter Cervantes"/>
    <s v="braxton.rojas@bilearner.com"/>
    <x v="7"/>
    <x v="0"/>
    <x v="1"/>
    <x v="0"/>
    <s v="Temporary"/>
    <x v="1"/>
    <x v="2"/>
    <s v="General - Con"/>
    <d v="1963-09-11T00:00:00"/>
    <x v="6"/>
    <s v="Lineman"/>
    <x v="0"/>
    <n v="88359"/>
    <x v="1"/>
    <n v="3"/>
    <n v="1985"/>
    <d v="2023-04-03T00:00:00"/>
    <n v="5"/>
    <n v="5"/>
    <d v="2022-09-28T00:00:00"/>
    <x v="3"/>
    <x v="1"/>
    <x v="2"/>
    <s v="Sheltonborough"/>
    <s v="Benjamin Arnold"/>
    <n v="3"/>
    <n v="474.95"/>
  </r>
  <r>
    <n v="1561"/>
    <s v="Juliana"/>
    <s v="Dyer"/>
    <d v="2018-11-23T00:00:00"/>
    <x v="557"/>
    <n v="269"/>
    <x v="151"/>
    <s v="Production Technician I"/>
    <s v="Lisa Jones"/>
    <s v="juliana.dyer@bilearner.com"/>
    <x v="8"/>
    <x v="0"/>
    <x v="1"/>
    <x v="2"/>
    <s v="Temporary"/>
    <x v="2"/>
    <x v="2"/>
    <s v="Field Operations"/>
    <s v="26-10-1989"/>
    <x v="6"/>
    <s v="Laborer"/>
    <x v="0"/>
    <n v="97548"/>
    <x v="1"/>
    <n v="3"/>
    <n v="1988"/>
    <d v="2023-10-02T00:00:00"/>
    <n v="1"/>
    <n v="3"/>
    <d v="2023-05-18T00:00:00"/>
    <x v="4"/>
    <x v="0"/>
    <x v="3"/>
    <s v="Andersonchester"/>
    <s v="Eric Gallegos"/>
    <n v="4"/>
    <n v="903.8"/>
  </r>
  <r>
    <n v="1563"/>
    <s v="Adriana"/>
    <s v="Weber"/>
    <d v="2020-05-16T00:00:00"/>
    <x v="558"/>
    <n v="732"/>
    <x v="569"/>
    <s v="Production Technician II"/>
    <s v="Jacqueline Jackson"/>
    <s v="adriana.weber@bilearner.com"/>
    <x v="2"/>
    <x v="0"/>
    <x v="0"/>
    <x v="1"/>
    <s v="Temporary"/>
    <x v="1"/>
    <x v="2"/>
    <s v="Field Operations"/>
    <s v="18-09-1947"/>
    <x v="6"/>
    <s v="Laborer"/>
    <x v="0"/>
    <n v="46806"/>
    <x v="1"/>
    <n v="3"/>
    <n v="1990"/>
    <s v="31-08-2022"/>
    <n v="3"/>
    <n v="1"/>
    <d v="2022-09-18T00:00:00"/>
    <x v="1"/>
    <x v="1"/>
    <x v="2"/>
    <s v="Mccarthyhaven"/>
    <s v="Anthony Silva"/>
    <n v="1"/>
    <n v="332.51"/>
  </r>
  <r>
    <n v="1564"/>
    <s v="Lola"/>
    <s v="Hensley"/>
    <d v="2019-06-18T00:00:00"/>
    <x v="495"/>
    <n v="1478"/>
    <x v="570"/>
    <s v="Production Technician II"/>
    <s v="Kimberly Fox"/>
    <s v="lola.hensley@bilearner.com"/>
    <x v="1"/>
    <x v="0"/>
    <x v="1"/>
    <x v="0"/>
    <s v="Temporary"/>
    <x v="0"/>
    <x v="2"/>
    <s v="General - Con"/>
    <d v="1949-01-01T00:00:00"/>
    <x v="6"/>
    <s v="Technician"/>
    <x v="0"/>
    <n v="67662"/>
    <x v="1"/>
    <n v="3"/>
    <n v="1991"/>
    <s v="26-01-2023"/>
    <n v="2"/>
    <n v="1"/>
    <d v="2023-01-24T00:00:00"/>
    <x v="2"/>
    <x v="0"/>
    <x v="1"/>
    <s v="Allenhaven"/>
    <s v="Misty Trevino"/>
    <n v="2"/>
    <n v="643.63"/>
  </r>
  <r>
    <n v="1565"/>
    <s v="Shamar"/>
    <s v="Delgado"/>
    <d v="2019-05-20T00:00:00"/>
    <x v="559"/>
    <n v="680"/>
    <x v="571"/>
    <s v="Production Technician II"/>
    <s v="Melissa Welch"/>
    <s v="shamar.delgado@bilearner.com"/>
    <x v="7"/>
    <x v="0"/>
    <x v="1"/>
    <x v="2"/>
    <s v="Part-Time"/>
    <x v="0"/>
    <x v="2"/>
    <s v="General - Con"/>
    <s v="25-02-1950"/>
    <x v="6"/>
    <s v="Laborer"/>
    <x v="0"/>
    <n v="74114"/>
    <x v="1"/>
    <n v="3"/>
    <n v="1992"/>
    <d v="2023-06-02T00:00:00"/>
    <n v="4"/>
    <n v="3"/>
    <d v="2022-09-11T00:00:00"/>
    <x v="3"/>
    <x v="1"/>
    <x v="1"/>
    <s v="North Samuelview"/>
    <s v="Christopher Bailey"/>
    <n v="2"/>
    <n v="827.05"/>
  </r>
  <r>
    <n v="1566"/>
    <s v="Emmanuel"/>
    <s v="Huang"/>
    <d v="2020-10-16T00:00:00"/>
    <x v="560"/>
    <n v="119"/>
    <x v="482"/>
    <s v="Production Technician II"/>
    <s v="James Ferguson"/>
    <s v="emmanuel.huang@bilearner.com"/>
    <x v="4"/>
    <x v="0"/>
    <x v="0"/>
    <x v="2"/>
    <s v="Full-Time"/>
    <x v="3"/>
    <x v="2"/>
    <s v="Field Operations"/>
    <s v="21-07-1972"/>
    <x v="6"/>
    <s v="Technician"/>
    <x v="0"/>
    <n v="54589"/>
    <x v="1"/>
    <n v="3"/>
    <n v="1993"/>
    <d v="2022-10-12T00:00:00"/>
    <n v="5"/>
    <n v="2"/>
    <d v="2023-05-02T00:00:00"/>
    <x v="0"/>
    <x v="0"/>
    <x v="1"/>
    <s v="North Andrew"/>
    <s v="Vincent Wang"/>
    <n v="3"/>
    <n v="995.42"/>
  </r>
  <r>
    <n v="1567"/>
    <s v="Brenna"/>
    <s v="Decker"/>
    <d v="2022-07-01T00:00:00"/>
    <x v="561"/>
    <n v="125"/>
    <x v="152"/>
    <s v="Production Technician II"/>
    <s v="Michael Pope"/>
    <s v="brenna.decker@bilearner.com"/>
    <x v="3"/>
    <x v="0"/>
    <x v="0"/>
    <x v="2"/>
    <s v="Full-Time"/>
    <x v="3"/>
    <x v="2"/>
    <s v="General - Con"/>
    <s v="29-12-1988"/>
    <x v="6"/>
    <s v="Lineman"/>
    <x v="0"/>
    <n v="43526"/>
    <x v="1"/>
    <n v="3"/>
    <n v="1994"/>
    <d v="2022-04-10T00:00:00"/>
    <n v="5"/>
    <n v="5"/>
    <d v="2023-04-20T00:00:00"/>
    <x v="2"/>
    <x v="0"/>
    <x v="0"/>
    <s v="Martinchester"/>
    <s v="Laurie Bird"/>
    <n v="4"/>
    <n v="360.61"/>
  </r>
  <r>
    <n v="1569"/>
    <s v="Gaige"/>
    <s v="Marsh"/>
    <d v="2021-10-24T00:00:00"/>
    <x v="388"/>
    <n v="28"/>
    <x v="276"/>
    <s v="Production Technician II"/>
    <s v="Carrie Davidson"/>
    <s v="gaige.marsh@bilearner.com"/>
    <x v="5"/>
    <x v="0"/>
    <x v="2"/>
    <x v="2"/>
    <s v="Temporary"/>
    <x v="1"/>
    <x v="2"/>
    <s v="Aerial"/>
    <d v="1992-10-07T00:00:00"/>
    <x v="6"/>
    <s v="Lineman"/>
    <x v="0"/>
    <n v="92216"/>
    <x v="1"/>
    <n v="3"/>
    <n v="1996"/>
    <d v="2023-01-08T00:00:00"/>
    <n v="3"/>
    <n v="5"/>
    <d v="2022-12-16T00:00:00"/>
    <x v="3"/>
    <x v="1"/>
    <x v="1"/>
    <s v="Coxshire"/>
    <s v="Christopher Porter MD"/>
    <n v="5"/>
    <n v="250.11"/>
  </r>
  <r>
    <n v="1570"/>
    <s v="Karli"/>
    <s v="Ross"/>
    <d v="2019-02-28T00:00:00"/>
    <x v="562"/>
    <n v="225"/>
    <x v="211"/>
    <s v="Production Technician II"/>
    <s v="Ricky Stephens"/>
    <s v="karli.ross@bilearner.com"/>
    <x v="0"/>
    <x v="0"/>
    <x v="2"/>
    <x v="0"/>
    <s v="Full-Time"/>
    <x v="2"/>
    <x v="2"/>
    <s v="Wireline Construction"/>
    <d v="1990-09-06T00:00:00"/>
    <x v="6"/>
    <s v="Project Manager"/>
    <x v="0"/>
    <n v="64180"/>
    <x v="1"/>
    <n v="3"/>
    <n v="1997"/>
    <s v="16-02-2023"/>
    <n v="3"/>
    <n v="3"/>
    <d v="2023-04-29T00:00:00"/>
    <x v="4"/>
    <x v="1"/>
    <x v="1"/>
    <s v="East Karenberg"/>
    <s v="Andrew Jones"/>
    <n v="4"/>
    <n v="819.65"/>
  </r>
  <r>
    <n v="1572"/>
    <s v="Kayla"/>
    <s v="Gibbs"/>
    <d v="2021-10-17T00:00:00"/>
    <x v="413"/>
    <n v="391"/>
    <x v="15"/>
    <s v="Production Technician II"/>
    <s v="Leslie Hernandez"/>
    <s v="kayla.gibbs@bilearner.com"/>
    <x v="9"/>
    <x v="0"/>
    <x v="1"/>
    <x v="2"/>
    <s v="Temporary"/>
    <x v="0"/>
    <x v="2"/>
    <s v="Field Operations"/>
    <s v="22-06-1943"/>
    <x v="6"/>
    <s v="Locator"/>
    <x v="0"/>
    <n v="65306"/>
    <x v="1"/>
    <n v="3"/>
    <n v="1999"/>
    <d v="2023-12-07T00:00:00"/>
    <n v="3"/>
    <n v="2"/>
    <d v="2023-05-08T00:00:00"/>
    <x v="2"/>
    <x v="0"/>
    <x v="0"/>
    <s v="Lewisland"/>
    <s v="Erica Wilson"/>
    <n v="4"/>
    <n v="633.66999999999996"/>
  </r>
  <r>
    <n v="1573"/>
    <s v="Jocelyn"/>
    <s v="Jackson"/>
    <d v="2022-05-13T00:00:00"/>
    <x v="563"/>
    <n v="122"/>
    <x v="572"/>
    <s v="Production Technician I"/>
    <s v="Judith Ryan"/>
    <s v="jocelyn.jackson@bilearner.com"/>
    <x v="5"/>
    <x v="0"/>
    <x v="0"/>
    <x v="2"/>
    <s v="Part-Time"/>
    <x v="0"/>
    <x v="2"/>
    <s v="General - Con"/>
    <d v="1963-07-07T00:00:00"/>
    <x v="6"/>
    <s v="Flagger"/>
    <x v="0"/>
    <n v="29557"/>
    <x v="1"/>
    <n v="3"/>
    <n v="2000"/>
    <s v="25-10-2022"/>
    <n v="1"/>
    <n v="3"/>
    <d v="2023-03-20T00:00:00"/>
    <x v="2"/>
    <x v="1"/>
    <x v="2"/>
    <s v="East Erin"/>
    <s v="Jacqueline Maxwell"/>
    <n v="3"/>
    <n v="236.34"/>
  </r>
  <r>
    <n v="1574"/>
    <s v="Gilbert"/>
    <s v="Newman"/>
    <d v="2019-10-09T00:00:00"/>
    <x v="564"/>
    <n v="1185"/>
    <x v="573"/>
    <s v="Production Technician I"/>
    <s v="Kimberly Meyer"/>
    <s v="gilbert.newman@bilearner.com"/>
    <x v="7"/>
    <x v="2"/>
    <x v="1"/>
    <x v="0"/>
    <s v="Full-Time"/>
    <x v="1"/>
    <x v="2"/>
    <s v="Yard (Material Handling)"/>
    <s v="17-08-1977"/>
    <x v="6"/>
    <s v="Coordinator"/>
    <x v="0"/>
    <n v="18299"/>
    <x v="1"/>
    <n v="3"/>
    <n v="2001"/>
    <d v="2023-09-02T00:00:00"/>
    <n v="5"/>
    <n v="3"/>
    <d v="2023-05-04T00:00:00"/>
    <x v="1"/>
    <x v="1"/>
    <x v="2"/>
    <s v="Port Valerie"/>
    <s v="Robert Ramirez"/>
    <n v="4"/>
    <n v="504.62"/>
  </r>
  <r>
    <n v="1575"/>
    <s v="Roberto"/>
    <s v="Rosales"/>
    <d v="2018-10-12T00:00:00"/>
    <x v="374"/>
    <n v="1743"/>
    <x v="574"/>
    <s v="Production Technician I"/>
    <s v="Amanda Garcia"/>
    <s v="roberto.rosales@bilearner.com"/>
    <x v="8"/>
    <x v="2"/>
    <x v="1"/>
    <x v="0"/>
    <s v="Temporary"/>
    <x v="0"/>
    <x v="2"/>
    <s v="General - Con"/>
    <s v="25-05-1990"/>
    <x v="6"/>
    <s v="Laborer"/>
    <x v="0"/>
    <n v="81634"/>
    <x v="1"/>
    <n v="3"/>
    <n v="2002"/>
    <d v="2023-11-03T00:00:00"/>
    <n v="1"/>
    <n v="4"/>
    <d v="2022-10-26T00:00:00"/>
    <x v="4"/>
    <x v="0"/>
    <x v="2"/>
    <s v="Whitebury"/>
    <s v="Michael Wright"/>
    <n v="1"/>
    <n v="217.86"/>
  </r>
  <r>
    <n v="1576"/>
    <s v="Justice"/>
    <s v="Rhodes"/>
    <d v="2020-04-13T00:00:00"/>
    <x v="565"/>
    <n v="959"/>
    <x v="575"/>
    <s v="Production Technician I"/>
    <s v="Kathleen Hayes"/>
    <s v="justice.rhodes@bilearner.com"/>
    <x v="0"/>
    <x v="2"/>
    <x v="1"/>
    <x v="0"/>
    <s v="Part-Time"/>
    <x v="3"/>
    <x v="2"/>
    <s v="Shop (Fleet)"/>
    <d v="1985-01-07T00:00:00"/>
    <x v="6"/>
    <s v="Welder"/>
    <x v="0"/>
    <n v="48650"/>
    <x v="1"/>
    <n v="3"/>
    <n v="2003"/>
    <s v="19-06-2023"/>
    <n v="5"/>
    <n v="5"/>
    <d v="2022-12-12T00:00:00"/>
    <x v="2"/>
    <x v="0"/>
    <x v="3"/>
    <s v="Perezview"/>
    <s v="Jose King"/>
    <n v="4"/>
    <n v="148.97"/>
  </r>
  <r>
    <n v="1578"/>
    <s v="Laci"/>
    <s v="Baird"/>
    <d v="2018-12-21T00:00:00"/>
    <x v="566"/>
    <n v="1426"/>
    <x v="576"/>
    <s v="Production Technician I"/>
    <s v="Glenn Rollins"/>
    <s v="laci.baird@bilearner.com"/>
    <x v="0"/>
    <x v="0"/>
    <x v="2"/>
    <x v="0"/>
    <s v="Part-Time"/>
    <x v="2"/>
    <x v="2"/>
    <s v="Splicing"/>
    <d v="1947-09-03T00:00:00"/>
    <x v="6"/>
    <s v="Laborer"/>
    <x v="0"/>
    <n v="53844"/>
    <x v="1"/>
    <n v="3"/>
    <n v="2005"/>
    <d v="2022-04-11T00:00:00"/>
    <n v="2"/>
    <n v="1"/>
    <d v="2023-04-22T00:00:00"/>
    <x v="1"/>
    <x v="1"/>
    <x v="3"/>
    <s v="West Danielton"/>
    <s v="Elijah Henson"/>
    <n v="2"/>
    <n v="458.78"/>
  </r>
  <r>
    <n v="1581"/>
    <s v="Kaila"/>
    <s v="Johnston"/>
    <d v="2019-07-15T00:00:00"/>
    <x v="567"/>
    <n v="182"/>
    <x v="577"/>
    <s v="Production Technician I"/>
    <s v="Michelle Taylor"/>
    <s v="kaila.johnston@bilearner.com"/>
    <x v="2"/>
    <x v="0"/>
    <x v="2"/>
    <x v="2"/>
    <s v="Temporary"/>
    <x v="3"/>
    <x v="2"/>
    <s v="Field Operations"/>
    <d v="1941-03-09T00:00:00"/>
    <x v="6"/>
    <s v="Lineman"/>
    <x v="0"/>
    <n v="67443"/>
    <x v="1"/>
    <n v="3"/>
    <n v="2008"/>
    <s v="17-03-2023"/>
    <n v="1"/>
    <n v="2"/>
    <d v="2022-10-24T00:00:00"/>
    <x v="4"/>
    <x v="0"/>
    <x v="0"/>
    <s v="Thomasland"/>
    <s v="Timothy Lewis"/>
    <n v="2"/>
    <n v="478.95"/>
  </r>
  <r>
    <n v="1583"/>
    <s v="Araceli"/>
    <s v="Mcguire"/>
    <d v="2023-02-04T00:00:00"/>
    <x v="155"/>
    <n v="140"/>
    <x v="578"/>
    <s v="Production Technician I"/>
    <s v="Eric Vincent"/>
    <s v="araceli.mcguire@bilearner.com"/>
    <x v="7"/>
    <x v="0"/>
    <x v="2"/>
    <x v="0"/>
    <s v="Part-Time"/>
    <x v="1"/>
    <x v="2"/>
    <s v="Catv"/>
    <d v="1949-07-03T00:00:00"/>
    <x v="6"/>
    <s v="Laborer"/>
    <x v="0"/>
    <n v="71663"/>
    <x v="1"/>
    <n v="3"/>
    <n v="2010"/>
    <s v="17-02-2023"/>
    <n v="4"/>
    <n v="4"/>
    <d v="2022-08-22T00:00:00"/>
    <x v="3"/>
    <x v="1"/>
    <x v="0"/>
    <s v="Andrewview"/>
    <s v="Kristen Rogers"/>
    <n v="2"/>
    <n v="601.66"/>
  </r>
  <r>
    <n v="1584"/>
    <s v="Naomi"/>
    <s v="Hardin"/>
    <d v="2022-07-03T00:00:00"/>
    <x v="315"/>
    <n v="9"/>
    <x v="81"/>
    <s v="Production Technician I"/>
    <s v="Nichole Jordan"/>
    <s v="naomi.hardin@bilearner.com"/>
    <x v="4"/>
    <x v="0"/>
    <x v="1"/>
    <x v="0"/>
    <s v="Temporary"/>
    <x v="2"/>
    <x v="2"/>
    <s v="Finance &amp; Accounting"/>
    <d v="1994-06-08T00:00:00"/>
    <x v="6"/>
    <s v="Clerk"/>
    <x v="0"/>
    <n v="91439"/>
    <x v="1"/>
    <n v="3"/>
    <n v="2011"/>
    <s v="27-01-2023"/>
    <n v="3"/>
    <n v="2"/>
    <d v="2023-04-30T00:00:00"/>
    <x v="1"/>
    <x v="1"/>
    <x v="3"/>
    <s v="Lake Jeffreyberg"/>
    <s v="Nichole Crawford"/>
    <n v="1"/>
    <n v="999.96"/>
  </r>
  <r>
    <n v="1585"/>
    <s v="Darnell"/>
    <s v="Eaton"/>
    <d v="2020-01-24T00:00:00"/>
    <x v="83"/>
    <n v="964"/>
    <x v="579"/>
    <s v="Production Technician I"/>
    <s v="Jason Kennedy"/>
    <s v="darnell.eaton@bilearner.com"/>
    <x v="3"/>
    <x v="0"/>
    <x v="1"/>
    <x v="0"/>
    <s v="Full-Time"/>
    <x v="3"/>
    <x v="2"/>
    <s v="General - Sga"/>
    <d v="1984-06-06T00:00:00"/>
    <x v="6"/>
    <s v="Vp"/>
    <x v="0"/>
    <n v="44651"/>
    <x v="1"/>
    <n v="3"/>
    <n v="2012"/>
    <s v="26-07-2023"/>
    <n v="2"/>
    <n v="3"/>
    <d v="2022-09-18T00:00:00"/>
    <x v="3"/>
    <x v="0"/>
    <x v="2"/>
    <s v="New Karenberg"/>
    <s v="Lindsay Reid"/>
    <n v="2"/>
    <n v="138.66999999999999"/>
  </r>
  <r>
    <n v="1586"/>
    <s v="Zariah"/>
    <s v="Ritter"/>
    <d v="2019-07-07T00:00:00"/>
    <x v="568"/>
    <n v="629"/>
    <x v="580"/>
    <s v="Production Technician I"/>
    <s v="Crystal Johnson"/>
    <s v="zariah.ritter@bilearner.com"/>
    <x v="8"/>
    <x v="0"/>
    <x v="1"/>
    <x v="2"/>
    <s v="Temporary"/>
    <x v="3"/>
    <x v="2"/>
    <s v="General - Con"/>
    <d v="1952-08-04T00:00:00"/>
    <x v="6"/>
    <s v="Foreman"/>
    <x v="0"/>
    <n v="61363"/>
    <x v="1"/>
    <n v="3"/>
    <n v="2013"/>
    <d v="2023-07-03T00:00:00"/>
    <n v="4"/>
    <n v="5"/>
    <d v="2023-02-21T00:00:00"/>
    <x v="1"/>
    <x v="0"/>
    <x v="1"/>
    <s v="East Sabrinachester"/>
    <s v="Dr. Steven Walker"/>
    <n v="2"/>
    <n v="962.76"/>
  </r>
  <r>
    <n v="1591"/>
    <s v="Anya"/>
    <s v="Morton"/>
    <d v="2022-03-09T00:00:00"/>
    <x v="196"/>
    <n v="435"/>
    <x v="581"/>
    <s v="Production Technician II"/>
    <s v="Kimberly Roth"/>
    <s v="anya.morton@bilearner.com"/>
    <x v="5"/>
    <x v="0"/>
    <x v="1"/>
    <x v="1"/>
    <s v="Temporary"/>
    <x v="2"/>
    <x v="2"/>
    <s v="Yard (Material Handling)"/>
    <s v="27-01-1986"/>
    <x v="6"/>
    <s v="Runner"/>
    <x v="0"/>
    <n v="86107"/>
    <x v="1"/>
    <n v="3"/>
    <n v="2018"/>
    <s v="31-10-2022"/>
    <n v="5"/>
    <n v="2"/>
    <d v="2022-08-21T00:00:00"/>
    <x v="0"/>
    <x v="0"/>
    <x v="2"/>
    <s v="Lake Robertfort"/>
    <s v="Chris Walker"/>
    <n v="5"/>
    <n v="739.74"/>
  </r>
  <r>
    <n v="1593"/>
    <s v="Angelique"/>
    <s v="Mathis"/>
    <d v="2021-05-08T00:00:00"/>
    <x v="569"/>
    <n v="454"/>
    <x v="582"/>
    <s v="Production Technician II"/>
    <s v="Allison Fox"/>
    <s v="angelique.mathis@bilearner.com"/>
    <x v="8"/>
    <x v="0"/>
    <x v="2"/>
    <x v="2"/>
    <s v="Full-Time"/>
    <x v="0"/>
    <x v="2"/>
    <s v="Wireline Construction"/>
    <s v="14-02-1946"/>
    <x v="6"/>
    <s v="Billing"/>
    <x v="0"/>
    <n v="47869"/>
    <x v="1"/>
    <n v="3"/>
    <n v="2020"/>
    <s v="28-11-2022"/>
    <n v="2"/>
    <n v="1"/>
    <d v="2022-08-18T00:00:00"/>
    <x v="1"/>
    <x v="1"/>
    <x v="1"/>
    <s v="West Kayla"/>
    <s v="Kevin Miller"/>
    <n v="3"/>
    <n v="428.51"/>
  </r>
  <r>
    <n v="1596"/>
    <s v="Sophie"/>
    <s v="Moran"/>
    <d v="2022-01-29T00:00:00"/>
    <x v="570"/>
    <n v="84"/>
    <x v="91"/>
    <s v="Production Technician II"/>
    <s v="Sara Chapman"/>
    <s v="sophie.moran@bilearner.com"/>
    <x v="1"/>
    <x v="0"/>
    <x v="2"/>
    <x v="1"/>
    <s v="Part-Time"/>
    <x v="2"/>
    <x v="2"/>
    <s v="General - Con"/>
    <d v="1962-04-08T00:00:00"/>
    <x v="6"/>
    <s v="Foreman"/>
    <x v="0"/>
    <n v="31287"/>
    <x v="1"/>
    <n v="3"/>
    <n v="2023"/>
    <d v="2022-10-10T00:00:00"/>
    <n v="3"/>
    <n v="4"/>
    <d v="2022-11-25T00:00:00"/>
    <x v="3"/>
    <x v="0"/>
    <x v="2"/>
    <s v="Rosefort"/>
    <s v="Brooke Murray"/>
    <n v="2"/>
    <n v="894.92"/>
  </r>
  <r>
    <n v="1597"/>
    <s v="Yair"/>
    <s v="Snyder"/>
    <d v="2021-07-06T00:00:00"/>
    <x v="571"/>
    <n v="251"/>
    <x v="441"/>
    <s v="Production Technician II"/>
    <s v="Troy Price"/>
    <s v="yair.snyder@bilearner.com"/>
    <x v="4"/>
    <x v="0"/>
    <x v="0"/>
    <x v="1"/>
    <s v="Full-Time"/>
    <x v="2"/>
    <x v="2"/>
    <s v="Field Operations"/>
    <s v="25-03-1991"/>
    <x v="6"/>
    <s v="Coordinator"/>
    <x v="0"/>
    <n v="5063"/>
    <x v="1"/>
    <n v="3"/>
    <n v="2024"/>
    <s v="25-10-2022"/>
    <n v="2"/>
    <n v="1"/>
    <d v="2023-06-11T00:00:00"/>
    <x v="3"/>
    <x v="0"/>
    <x v="1"/>
    <s v="North Danielview"/>
    <s v="Deborah Oliver"/>
    <n v="1"/>
    <n v="222.56"/>
  </r>
  <r>
    <n v="1598"/>
    <s v="Shamar"/>
    <s v="Herman"/>
    <d v="2021-01-29T00:00:00"/>
    <x v="240"/>
    <n v="744"/>
    <x v="583"/>
    <s v="Production Technician II"/>
    <s v="Jason Johnson"/>
    <s v="shamar.herman@bilearner.com"/>
    <x v="3"/>
    <x v="0"/>
    <x v="2"/>
    <x v="1"/>
    <s v="Temporary"/>
    <x v="1"/>
    <x v="2"/>
    <s v="Field Operations"/>
    <d v="1975-11-04T00:00:00"/>
    <x v="6"/>
    <s v="Laborer"/>
    <x v="0"/>
    <n v="90678"/>
    <x v="1"/>
    <n v="3"/>
    <n v="2025"/>
    <d v="2023-02-05T00:00:00"/>
    <n v="1"/>
    <n v="2"/>
    <d v="2023-01-17T00:00:00"/>
    <x v="2"/>
    <x v="1"/>
    <x v="0"/>
    <s v="West Cherylview"/>
    <s v="John Branch"/>
    <n v="2"/>
    <n v="699.76"/>
  </r>
  <r>
    <n v="1599"/>
    <s v="Ishaan"/>
    <s v="Schaefer"/>
    <d v="2023-05-13T00:00:00"/>
    <x v="339"/>
    <n v="28"/>
    <x v="276"/>
    <s v="Production Technician I"/>
    <s v="James White"/>
    <s v="ishaan.schaefer@bilearner.com"/>
    <x v="7"/>
    <x v="0"/>
    <x v="1"/>
    <x v="2"/>
    <s v="Full-Time"/>
    <x v="1"/>
    <x v="2"/>
    <s v="Field Operations"/>
    <s v="26-02-1970"/>
    <x v="6"/>
    <s v="Locator"/>
    <x v="0"/>
    <n v="5306"/>
    <x v="1"/>
    <n v="3"/>
    <n v="2026"/>
    <s v="22-03-2023"/>
    <n v="2"/>
    <n v="4"/>
    <d v="2022-08-08T00:00:00"/>
    <x v="4"/>
    <x v="0"/>
    <x v="2"/>
    <s v="East Cole"/>
    <s v="Dorothy Gould"/>
    <n v="3"/>
    <n v="124.93"/>
  </r>
  <r>
    <n v="1601"/>
    <s v="Linda"/>
    <s v="Combs"/>
    <d v="2021-09-30T00:00:00"/>
    <x v="572"/>
    <n v="45"/>
    <x v="355"/>
    <s v="Production Technician I"/>
    <s v="Paul Wilcox"/>
    <s v="linda.combs@bilearner.com"/>
    <x v="3"/>
    <x v="2"/>
    <x v="0"/>
    <x v="1"/>
    <s v="Temporary"/>
    <x v="2"/>
    <x v="2"/>
    <s v="Field Operations"/>
    <d v="1981-02-05T00:00:00"/>
    <x v="6"/>
    <s v="Tower Hand"/>
    <x v="0"/>
    <n v="77958"/>
    <x v="1"/>
    <n v="3"/>
    <n v="2028"/>
    <d v="2022-01-10T00:00:00"/>
    <n v="4"/>
    <n v="4"/>
    <d v="2023-02-18T00:00:00"/>
    <x v="4"/>
    <x v="0"/>
    <x v="0"/>
    <s v="North Barbaraberg"/>
    <s v="Kathleen Fletcher"/>
    <n v="2"/>
    <n v="862.82"/>
  </r>
  <r>
    <n v="1603"/>
    <s v="Yuliana"/>
    <s v="Nelson"/>
    <d v="2019-04-26T00:00:00"/>
    <x v="573"/>
    <n v="17"/>
    <x v="11"/>
    <s v="Production Technician I"/>
    <s v="Nicole Rodriguez"/>
    <s v="yuliana.nelson@bilearner.com"/>
    <x v="5"/>
    <x v="0"/>
    <x v="0"/>
    <x v="0"/>
    <s v="Full-Time"/>
    <x v="1"/>
    <x v="2"/>
    <s v="Wireline Construction"/>
    <s v="13-08-1982"/>
    <x v="6"/>
    <s v="Operator"/>
    <x v="0"/>
    <n v="34988"/>
    <x v="1"/>
    <n v="3"/>
    <n v="2030"/>
    <d v="2023-07-04T00:00:00"/>
    <n v="4"/>
    <n v="1"/>
    <d v="2023-07-28T00:00:00"/>
    <x v="3"/>
    <x v="0"/>
    <x v="2"/>
    <s v="West Vincent"/>
    <s v="Andrew Burton"/>
    <n v="4"/>
    <n v="349.75"/>
  </r>
  <r>
    <n v="1604"/>
    <s v="August"/>
    <s v="Wiley"/>
    <d v="2022-02-19T00:00:00"/>
    <x v="341"/>
    <n v="410"/>
    <x v="584"/>
    <s v="Production Technician I"/>
    <s v="Mary Clark"/>
    <s v="august.wiley@bilearner.com"/>
    <x v="0"/>
    <x v="0"/>
    <x v="0"/>
    <x v="1"/>
    <s v="Full-Time"/>
    <x v="0"/>
    <x v="2"/>
    <s v="Project Management - Con"/>
    <s v="16-06-1977"/>
    <x v="6"/>
    <s v="Manager"/>
    <x v="1"/>
    <n v="8786"/>
    <x v="1"/>
    <n v="3"/>
    <n v="2031"/>
    <d v="2023-09-02T00:00:00"/>
    <n v="1"/>
    <n v="3"/>
    <d v="2023-07-25T00:00:00"/>
    <x v="2"/>
    <x v="0"/>
    <x v="1"/>
    <s v="Campbellhaven"/>
    <s v="Yolanda Wilson"/>
    <n v="1"/>
    <n v="244.5"/>
  </r>
  <r>
    <n v="1605"/>
    <s v="Lindsay"/>
    <s v="Pennington"/>
    <d v="2022-04-16T00:00:00"/>
    <x v="119"/>
    <n v="253"/>
    <x v="408"/>
    <s v="Production Technician I"/>
    <s v="Daniel Stafford"/>
    <s v="lindsay.pennington@bilearner.com"/>
    <x v="6"/>
    <x v="0"/>
    <x v="1"/>
    <x v="1"/>
    <s v="Part-Time"/>
    <x v="2"/>
    <x v="2"/>
    <s v="Field Operations"/>
    <d v="1996-05-11T00:00:00"/>
    <x v="6"/>
    <s v="Technician"/>
    <x v="1"/>
    <n v="19087"/>
    <x v="1"/>
    <n v="3"/>
    <n v="2032"/>
    <d v="2023-02-07T00:00:00"/>
    <n v="5"/>
    <n v="2"/>
    <d v="2022-11-21T00:00:00"/>
    <x v="0"/>
    <x v="1"/>
    <x v="3"/>
    <s v="Erikmouth"/>
    <s v="Adrian Clark"/>
    <n v="3"/>
    <n v="873.52"/>
  </r>
  <r>
    <n v="1607"/>
    <s v="Jaliyah"/>
    <s v="Conway"/>
    <d v="2021-08-26T00:00:00"/>
    <x v="304"/>
    <n v="707"/>
    <x v="585"/>
    <s v="Production Technician I"/>
    <s v="Randall Hill"/>
    <s v="jaliyah.conway@bilearner.com"/>
    <x v="2"/>
    <x v="0"/>
    <x v="0"/>
    <x v="1"/>
    <s v="Part-Time"/>
    <x v="3"/>
    <x v="2"/>
    <s v="Field Operations"/>
    <s v="19-01-1947"/>
    <x v="6"/>
    <s v="Driver"/>
    <x v="0"/>
    <n v="95951"/>
    <x v="1"/>
    <n v="3"/>
    <n v="2034"/>
    <s v="30-01-2023"/>
    <n v="2"/>
    <n v="4"/>
    <d v="2023-01-20T00:00:00"/>
    <x v="2"/>
    <x v="1"/>
    <x v="0"/>
    <s v="Crystalchester"/>
    <s v="Arthur Soto"/>
    <n v="1"/>
    <n v="632.33000000000004"/>
  </r>
  <r>
    <n v="1608"/>
    <s v="Raymond"/>
    <s v="Gillespie"/>
    <d v="2020-06-06T00:00:00"/>
    <x v="394"/>
    <n v="535"/>
    <x v="420"/>
    <s v="Production Technician I"/>
    <s v="Alicia Horton"/>
    <s v="raymond.gillespie@bilearner.com"/>
    <x v="1"/>
    <x v="0"/>
    <x v="0"/>
    <x v="1"/>
    <s v="Full-Time"/>
    <x v="2"/>
    <x v="2"/>
    <s v="Aerial"/>
    <s v="14-03-2001"/>
    <x v="6"/>
    <s v="Lineman"/>
    <x v="0"/>
    <n v="44292"/>
    <x v="1"/>
    <n v="3"/>
    <n v="2035"/>
    <d v="2023-11-01T00:00:00"/>
    <n v="4"/>
    <n v="2"/>
    <d v="2023-02-17T00:00:00"/>
    <x v="0"/>
    <x v="0"/>
    <x v="1"/>
    <s v="Kristenland"/>
    <s v="Mrs. Stephanie Silva"/>
    <n v="2"/>
    <n v="565.80999999999995"/>
  </r>
  <r>
    <n v="1610"/>
    <s v="Ian"/>
    <s v="Hester"/>
    <d v="2021-01-09T00:00:00"/>
    <x v="574"/>
    <n v="490"/>
    <x v="586"/>
    <s v="Production Technician I"/>
    <s v="Keith Morrison"/>
    <s v="ian.hester@bilearner.com"/>
    <x v="4"/>
    <x v="0"/>
    <x v="1"/>
    <x v="1"/>
    <s v="Full-Time"/>
    <x v="0"/>
    <x v="2"/>
    <s v="General - Con"/>
    <s v="27-08-1945"/>
    <x v="6"/>
    <s v="Clerk"/>
    <x v="0"/>
    <n v="14973"/>
    <x v="1"/>
    <n v="3"/>
    <n v="2037"/>
    <s v="28-01-2023"/>
    <n v="2"/>
    <n v="5"/>
    <d v="2023-07-16T00:00:00"/>
    <x v="1"/>
    <x v="1"/>
    <x v="1"/>
    <s v="Rachelfort"/>
    <s v="Nicholas Carter"/>
    <n v="1"/>
    <n v="519.42999999999995"/>
  </r>
  <r>
    <n v="1613"/>
    <s v="Brynlee"/>
    <s v="Crawford"/>
    <d v="2021-12-05T00:00:00"/>
    <x v="187"/>
    <n v="568"/>
    <x v="550"/>
    <s v="Production Technician II"/>
    <s v="Eric Walton"/>
    <s v="brynlee.crawford@bilearner.com"/>
    <x v="6"/>
    <x v="1"/>
    <x v="1"/>
    <x v="0"/>
    <s v="Temporary"/>
    <x v="0"/>
    <x v="2"/>
    <s v="General - Con"/>
    <d v="1949-04-12T00:00:00"/>
    <x v="6"/>
    <s v="Lineman"/>
    <x v="0"/>
    <n v="33621"/>
    <x v="1"/>
    <n v="3"/>
    <n v="2040"/>
    <s v="23-04-2023"/>
    <n v="1"/>
    <n v="2"/>
    <d v="2023-04-22T00:00:00"/>
    <x v="3"/>
    <x v="1"/>
    <x v="0"/>
    <s v="Port Glenn"/>
    <s v="Aaron Bowen"/>
    <n v="5"/>
    <n v="753.51"/>
  </r>
  <r>
    <n v="1623"/>
    <s v="Meadow"/>
    <s v="Atkins"/>
    <d v="2022-01-11T00:00:00"/>
    <x v="483"/>
    <n v="339"/>
    <x v="587"/>
    <s v="Production Technician II"/>
    <s v="Lisa Smith"/>
    <s v="meadow.atkins@bilearner.com"/>
    <x v="6"/>
    <x v="0"/>
    <x v="0"/>
    <x v="1"/>
    <s v="Full-Time"/>
    <x v="2"/>
    <x v="2"/>
    <s v="Wireless"/>
    <d v="1953-03-02T00:00:00"/>
    <x v="6"/>
    <s v="Safety"/>
    <x v="0"/>
    <n v="17084"/>
    <x v="1"/>
    <n v="3"/>
    <n v="2050"/>
    <d v="2023-03-04T00:00:00"/>
    <n v="5"/>
    <n v="4"/>
    <d v="2022-12-13T00:00:00"/>
    <x v="3"/>
    <x v="1"/>
    <x v="3"/>
    <s v="Jasonbury"/>
    <s v="Heather Nunez"/>
    <n v="3"/>
    <n v="904.54"/>
  </r>
  <r>
    <n v="1625"/>
    <s v="Blaine"/>
    <s v="Contreras"/>
    <d v="2020-06-10T00:00:00"/>
    <x v="194"/>
    <n v="886"/>
    <x v="588"/>
    <s v="Production Technician I"/>
    <s v="Dr. Donald Henry"/>
    <s v="blaine.contreras@bilearner.com"/>
    <x v="7"/>
    <x v="0"/>
    <x v="2"/>
    <x v="0"/>
    <s v="Part-Time"/>
    <x v="0"/>
    <x v="2"/>
    <s v="Field Operations"/>
    <d v="1956-12-05T00:00:00"/>
    <x v="6"/>
    <s v="Laborer"/>
    <x v="0"/>
    <n v="61020"/>
    <x v="1"/>
    <n v="3"/>
    <n v="2052"/>
    <d v="2023-06-07T00:00:00"/>
    <n v="1"/>
    <n v="4"/>
    <d v="2022-11-06T00:00:00"/>
    <x v="4"/>
    <x v="1"/>
    <x v="3"/>
    <s v="South William"/>
    <s v="Charles Spencer"/>
    <n v="4"/>
    <n v="507.49"/>
  </r>
  <r>
    <n v="1627"/>
    <s v="Erika"/>
    <s v="Mata"/>
    <d v="2018-10-25T00:00:00"/>
    <x v="575"/>
    <n v="1086"/>
    <x v="589"/>
    <s v="Production Technician I"/>
    <s v="Shawn Acosta"/>
    <s v="erika.mata@bilearner.com"/>
    <x v="3"/>
    <x v="0"/>
    <x v="1"/>
    <x v="1"/>
    <s v="Temporary"/>
    <x v="3"/>
    <x v="2"/>
    <s v="Project Management - Con"/>
    <s v="30-12-1993"/>
    <x v="6"/>
    <s v="Coordinator"/>
    <x v="0"/>
    <n v="41617"/>
    <x v="1"/>
    <n v="3"/>
    <n v="2054"/>
    <d v="2023-04-02T00:00:00"/>
    <n v="4"/>
    <n v="5"/>
    <d v="2023-06-06T00:00:00"/>
    <x v="1"/>
    <x v="1"/>
    <x v="2"/>
    <s v="Lake Carolinemouth"/>
    <s v="Tyler Cordova"/>
    <n v="4"/>
    <n v="528.17999999999995"/>
  </r>
  <r>
    <n v="1629"/>
    <s v="Kelly"/>
    <s v="Ellis"/>
    <d v="2020-04-17T00:00:00"/>
    <x v="162"/>
    <n v="680"/>
    <x v="571"/>
    <s v="Production Technician I"/>
    <s v="Abigail Cooper"/>
    <s v="kelly.ellis@bilearner.com"/>
    <x v="5"/>
    <x v="0"/>
    <x v="1"/>
    <x v="2"/>
    <s v="Full-Time"/>
    <x v="3"/>
    <x v="2"/>
    <s v="Field Operations"/>
    <s v="25-07-1957"/>
    <x v="6"/>
    <s v="Laborer"/>
    <x v="0"/>
    <n v="69455"/>
    <x v="1"/>
    <n v="3"/>
    <n v="2056"/>
    <d v="2023-12-07T00:00:00"/>
    <n v="3"/>
    <n v="4"/>
    <d v="2023-02-02T00:00:00"/>
    <x v="2"/>
    <x v="0"/>
    <x v="1"/>
    <s v="North Fernando"/>
    <s v="Gregory Garcia"/>
    <n v="1"/>
    <n v="190.55"/>
  </r>
  <r>
    <n v="1631"/>
    <s v="Brady"/>
    <s v="Boyd"/>
    <d v="2022-04-17T00:00:00"/>
    <x v="519"/>
    <n v="47"/>
    <x v="196"/>
    <s v="Production Technician I"/>
    <s v="Stephanie Morales"/>
    <s v="brady.boyd@bilearner.com"/>
    <x v="6"/>
    <x v="0"/>
    <x v="0"/>
    <x v="2"/>
    <s v="Temporary"/>
    <x v="1"/>
    <x v="2"/>
    <s v="Field Operations"/>
    <s v="13-01-1984"/>
    <x v="6"/>
    <s v="Laborer"/>
    <x v="1"/>
    <n v="9125"/>
    <x v="1"/>
    <n v="3"/>
    <n v="2058"/>
    <s v="29-05-2023"/>
    <n v="5"/>
    <n v="5"/>
    <d v="2022-12-31T00:00:00"/>
    <x v="0"/>
    <x v="1"/>
    <x v="0"/>
    <s v="Parkertown"/>
    <s v="Mark Bowen"/>
    <n v="1"/>
    <n v="338.16"/>
  </r>
  <r>
    <n v="1632"/>
    <s v="Alfred"/>
    <s v="Manning"/>
    <d v="2023-07-29T00:00:00"/>
    <x v="113"/>
    <n v="8"/>
    <x v="514"/>
    <s v="Production Technician I"/>
    <s v="Sally Owens"/>
    <s v="alfred.manning@bilearner.com"/>
    <x v="9"/>
    <x v="2"/>
    <x v="0"/>
    <x v="1"/>
    <s v="Temporary"/>
    <x v="2"/>
    <x v="2"/>
    <s v="General - Con"/>
    <s v="27-07-1987"/>
    <x v="6"/>
    <s v="Laborer"/>
    <x v="0"/>
    <n v="7499"/>
    <x v="1"/>
    <n v="3"/>
    <n v="2059"/>
    <d v="2023-09-05T00:00:00"/>
    <n v="4"/>
    <n v="4"/>
    <d v="2023-05-06T00:00:00"/>
    <x v="0"/>
    <x v="0"/>
    <x v="3"/>
    <s v="West Danielmouth"/>
    <s v="Melissa Marshall"/>
    <n v="3"/>
    <n v="969.03"/>
  </r>
  <r>
    <n v="1637"/>
    <s v="Philip"/>
    <s v="Cobb"/>
    <d v="2020-08-28T00:00:00"/>
    <x v="576"/>
    <n v="120"/>
    <x v="590"/>
    <s v="Production Technician I"/>
    <s v="Nicholas Freeman"/>
    <s v="philip.cobb@bilearner.com"/>
    <x v="3"/>
    <x v="0"/>
    <x v="2"/>
    <x v="1"/>
    <s v="Full-Time"/>
    <x v="1"/>
    <x v="2"/>
    <s v="Finance &amp; Accounting"/>
    <d v="1964-10-05T00:00:00"/>
    <x v="6"/>
    <s v="Executive"/>
    <x v="0"/>
    <n v="32823"/>
    <x v="1"/>
    <n v="3"/>
    <n v="2064"/>
    <s v="13-03-2023"/>
    <n v="1"/>
    <n v="3"/>
    <d v="2022-09-10T00:00:00"/>
    <x v="2"/>
    <x v="1"/>
    <x v="0"/>
    <s v="North Susanton"/>
    <s v="Daryl Mullins"/>
    <n v="2"/>
    <n v="343.22"/>
  </r>
  <r>
    <n v="1639"/>
    <s v="Ellie"/>
    <s v="Holder"/>
    <d v="2023-08-04T00:00:00"/>
    <x v="299"/>
    <n v="0"/>
    <x v="117"/>
    <s v="Production Technician II"/>
    <s v="Lisa Bryant"/>
    <s v="ellie.holder@bilearner.com"/>
    <x v="3"/>
    <x v="0"/>
    <x v="1"/>
    <x v="2"/>
    <s v="Full-Time"/>
    <x v="3"/>
    <x v="2"/>
    <s v="Project Management - Con"/>
    <s v="25-05-1989"/>
    <x v="6"/>
    <s v="Manager"/>
    <x v="0"/>
    <n v="71853"/>
    <x v="1"/>
    <n v="3"/>
    <n v="2066"/>
    <d v="2022-08-10T00:00:00"/>
    <n v="1"/>
    <n v="5"/>
    <d v="2022-09-03T00:00:00"/>
    <x v="0"/>
    <x v="1"/>
    <x v="0"/>
    <s v="Courtneytown"/>
    <s v="Jessica Malone DDS"/>
    <n v="5"/>
    <n v="107.29"/>
  </r>
  <r>
    <n v="1646"/>
    <s v="Armani"/>
    <s v="Barker"/>
    <d v="2023-03-03T00:00:00"/>
    <x v="113"/>
    <n v="156"/>
    <x v="591"/>
    <s v="Production Technician II"/>
    <s v="Daniel Lee"/>
    <s v="armani.barker@bilearner.com"/>
    <x v="5"/>
    <x v="0"/>
    <x v="2"/>
    <x v="0"/>
    <s v="Full-Time"/>
    <x v="0"/>
    <x v="2"/>
    <s v="Field Operations"/>
    <s v="18-07-1956"/>
    <x v="6"/>
    <s v="Manager"/>
    <x v="0"/>
    <n v="52861"/>
    <x v="1"/>
    <n v="3"/>
    <n v="2073"/>
    <d v="2023-12-02T00:00:00"/>
    <n v="1"/>
    <n v="2"/>
    <d v="2023-08-03T00:00:00"/>
    <x v="4"/>
    <x v="1"/>
    <x v="2"/>
    <s v="South Maria"/>
    <s v="Jennifer Juarez"/>
    <n v="3"/>
    <n v="760.53"/>
  </r>
  <r>
    <n v="1649"/>
    <s v="Nathalia"/>
    <s v="Larson"/>
    <d v="2021-12-07T00:00:00"/>
    <x v="577"/>
    <n v="391"/>
    <x v="15"/>
    <s v="Production Technician I"/>
    <s v="David Simpson"/>
    <s v="nathalia.larson@bilearner.com"/>
    <x v="9"/>
    <x v="0"/>
    <x v="0"/>
    <x v="2"/>
    <s v="Full-Time"/>
    <x v="3"/>
    <x v="2"/>
    <s v="Field Operations"/>
    <s v="27-07-1943"/>
    <x v="6"/>
    <s v="Project Manager"/>
    <x v="0"/>
    <n v="83667"/>
    <x v="1"/>
    <n v="3"/>
    <n v="2076"/>
    <d v="2023-07-01T00:00:00"/>
    <n v="5"/>
    <n v="5"/>
    <d v="2022-11-08T00:00:00"/>
    <x v="3"/>
    <x v="1"/>
    <x v="3"/>
    <s v="Jasonstad"/>
    <s v="Lisa Freeman"/>
    <n v="3"/>
    <n v="350.22"/>
  </r>
  <r>
    <n v="1650"/>
    <s v="Laurel"/>
    <s v="Chan"/>
    <d v="2020-11-18T00:00:00"/>
    <x v="578"/>
    <n v="87"/>
    <x v="207"/>
    <s v="Production Technician I"/>
    <s v="Christina Serrano"/>
    <s v="laurel.chan@bilearner.com"/>
    <x v="5"/>
    <x v="0"/>
    <x v="0"/>
    <x v="2"/>
    <s v="Temporary"/>
    <x v="1"/>
    <x v="2"/>
    <s v="General - Con"/>
    <s v="25-12-1943"/>
    <x v="6"/>
    <s v="Foreman"/>
    <x v="0"/>
    <n v="50403"/>
    <x v="1"/>
    <n v="3"/>
    <n v="2077"/>
    <s v="26-07-2023"/>
    <n v="4"/>
    <n v="1"/>
    <d v="2023-04-07T00:00:00"/>
    <x v="3"/>
    <x v="1"/>
    <x v="3"/>
    <s v="Robertfurt"/>
    <s v="Tiffany Smith"/>
    <n v="4"/>
    <n v="447.67"/>
  </r>
  <r>
    <n v="1651"/>
    <s v="Alejandra"/>
    <s v="Barnes"/>
    <d v="2018-09-26T00:00:00"/>
    <x v="579"/>
    <n v="384"/>
    <x v="592"/>
    <s v="Production Technician I"/>
    <s v="Yolanda Sanders"/>
    <s v="alejandra.barnes@bilearner.com"/>
    <x v="7"/>
    <x v="2"/>
    <x v="0"/>
    <x v="0"/>
    <s v="Temporary"/>
    <x v="3"/>
    <x v="2"/>
    <s v="Field Operations"/>
    <s v="26-10-1986"/>
    <x v="6"/>
    <s v="Laborer"/>
    <x v="0"/>
    <n v="50499"/>
    <x v="1"/>
    <n v="3"/>
    <n v="2078"/>
    <s v="21-10-2022"/>
    <n v="5"/>
    <n v="5"/>
    <d v="2022-08-07T00:00:00"/>
    <x v="3"/>
    <x v="1"/>
    <x v="2"/>
    <s v="Patriciabury"/>
    <s v="Tiffany Reed"/>
    <n v="5"/>
    <n v="737.61"/>
  </r>
  <r>
    <n v="1653"/>
    <s v="Ellie"/>
    <s v="Robbins"/>
    <d v="2022-09-15T00:00:00"/>
    <x v="439"/>
    <n v="152"/>
    <x v="176"/>
    <s v="Production Technician I"/>
    <s v="Alexander Martin"/>
    <s v="ellie.robbins@bilearner.com"/>
    <x v="0"/>
    <x v="0"/>
    <x v="1"/>
    <x v="0"/>
    <s v="Temporary"/>
    <x v="0"/>
    <x v="2"/>
    <s v="Catv"/>
    <d v="1960-03-11T00:00:00"/>
    <x v="6"/>
    <s v="Supervisor"/>
    <x v="0"/>
    <n v="34104"/>
    <x v="1"/>
    <n v="3"/>
    <n v="2080"/>
    <d v="2023-12-02T00:00:00"/>
    <n v="4"/>
    <n v="1"/>
    <d v="2023-06-09T00:00:00"/>
    <x v="4"/>
    <x v="0"/>
    <x v="1"/>
    <s v="Jessicafurt"/>
    <s v="Dr. Melanie Kennedy"/>
    <n v="1"/>
    <n v="605.04999999999995"/>
  </r>
  <r>
    <n v="1658"/>
    <s v="Layton"/>
    <s v="Goodwin"/>
    <d v="2019-05-05T00:00:00"/>
    <x v="422"/>
    <n v="982"/>
    <x v="593"/>
    <s v="Production Technician I"/>
    <s v="Dana Parker"/>
    <s v="layton.goodwin@bilearner.com"/>
    <x v="6"/>
    <x v="0"/>
    <x v="1"/>
    <x v="1"/>
    <s v="Full-Time"/>
    <x v="3"/>
    <x v="2"/>
    <s v="Engineers"/>
    <d v="1999-12-07T00:00:00"/>
    <x v="6"/>
    <s v="Engineer"/>
    <x v="0"/>
    <n v="8666"/>
    <x v="1"/>
    <n v="3"/>
    <n v="2085"/>
    <s v="13-10-2022"/>
    <n v="3"/>
    <n v="4"/>
    <d v="2023-03-29T00:00:00"/>
    <x v="4"/>
    <x v="0"/>
    <x v="2"/>
    <s v="South Darrenview"/>
    <s v="Matthew Stephens MD"/>
    <n v="1"/>
    <n v="963.42"/>
  </r>
  <r>
    <n v="1659"/>
    <s v="Eliza"/>
    <s v="Munoz"/>
    <d v="2021-05-31T00:00:00"/>
    <x v="101"/>
    <n v="165"/>
    <x v="594"/>
    <s v="Production Technician I"/>
    <s v="Steven Short"/>
    <s v="eliza.munoz@bilearner.com"/>
    <x v="9"/>
    <x v="0"/>
    <x v="1"/>
    <x v="2"/>
    <s v="Part-Time"/>
    <x v="2"/>
    <x v="2"/>
    <s v="General - Con"/>
    <s v="14-11-1978"/>
    <x v="6"/>
    <s v="Laborer"/>
    <x v="0"/>
    <n v="26272"/>
    <x v="1"/>
    <n v="3"/>
    <n v="2086"/>
    <d v="2022-05-08T00:00:00"/>
    <n v="5"/>
    <n v="4"/>
    <d v="2023-04-03T00:00:00"/>
    <x v="3"/>
    <x v="0"/>
    <x v="3"/>
    <s v="Roberthaven"/>
    <s v="David Ray"/>
    <n v="3"/>
    <n v="488.66"/>
  </r>
  <r>
    <n v="1660"/>
    <s v="Arianna"/>
    <s v="Durham"/>
    <d v="2019-11-21T00:00:00"/>
    <x v="580"/>
    <n v="216"/>
    <x v="595"/>
    <s v="Production Technician I"/>
    <s v="Drew Hawkins"/>
    <s v="arianna.durham@bilearner.com"/>
    <x v="5"/>
    <x v="0"/>
    <x v="2"/>
    <x v="2"/>
    <s v="Full-Time"/>
    <x v="0"/>
    <x v="2"/>
    <s v="Field Operations"/>
    <s v="19-12-1959"/>
    <x v="6"/>
    <s v="Laborer"/>
    <x v="0"/>
    <n v="11105"/>
    <x v="1"/>
    <n v="3"/>
    <n v="2087"/>
    <s v="14-11-2022"/>
    <n v="4"/>
    <n v="4"/>
    <d v="2023-04-02T00:00:00"/>
    <x v="1"/>
    <x v="1"/>
    <x v="3"/>
    <s v="Hollyborough"/>
    <s v="Joseph Marquez"/>
    <n v="3"/>
    <n v="450.94"/>
  </r>
  <r>
    <n v="1662"/>
    <s v="Ethan"/>
    <s v="Rhodes"/>
    <d v="2018-12-29T00:00:00"/>
    <x v="581"/>
    <n v="553"/>
    <x v="596"/>
    <s v="Production Technician I"/>
    <s v="Zachary Hanson"/>
    <s v="ethan.rhodes@bilearner.com"/>
    <x v="8"/>
    <x v="0"/>
    <x v="1"/>
    <x v="1"/>
    <s v="Part-Time"/>
    <x v="3"/>
    <x v="2"/>
    <s v="Technology / It"/>
    <d v="1966-04-06T00:00:00"/>
    <x v="6"/>
    <s v="Director"/>
    <x v="0"/>
    <n v="93414"/>
    <x v="1"/>
    <n v="3"/>
    <n v="2089"/>
    <s v="16-06-2023"/>
    <n v="5"/>
    <n v="3"/>
    <d v="2023-01-04T00:00:00"/>
    <x v="3"/>
    <x v="1"/>
    <x v="3"/>
    <s v="East Corey"/>
    <s v="Robin Berry"/>
    <n v="2"/>
    <n v="423.31"/>
  </r>
  <r>
    <n v="1666"/>
    <s v="Carlee"/>
    <s v="Lang"/>
    <d v="2020-09-08T00:00:00"/>
    <x v="582"/>
    <n v="715"/>
    <x v="597"/>
    <s v="Production Technician II"/>
    <s v="Harold Mccullough"/>
    <s v="carlee.lang@bilearner.com"/>
    <x v="9"/>
    <x v="0"/>
    <x v="1"/>
    <x v="2"/>
    <s v="Temporary"/>
    <x v="1"/>
    <x v="2"/>
    <s v="General - Con"/>
    <d v="1948-06-05T00:00:00"/>
    <x v="6"/>
    <s v="Technician"/>
    <x v="0"/>
    <n v="18116"/>
    <x v="1"/>
    <n v="3"/>
    <n v="2093"/>
    <d v="2023-01-02T00:00:00"/>
    <n v="2"/>
    <n v="3"/>
    <d v="2023-04-23T00:00:00"/>
    <x v="1"/>
    <x v="0"/>
    <x v="1"/>
    <s v="East Amyville"/>
    <s v="Alexander King"/>
    <n v="5"/>
    <n v="628.62"/>
  </r>
  <r>
    <n v="1667"/>
    <s v="Eli"/>
    <s v="Flores"/>
    <d v="2019-06-16T00:00:00"/>
    <x v="432"/>
    <n v="814"/>
    <x v="1"/>
    <s v="Production Technician II"/>
    <s v="Andrew Norton"/>
    <s v="eli.flores@bilearner.com"/>
    <x v="5"/>
    <x v="0"/>
    <x v="2"/>
    <x v="1"/>
    <s v="Part-Time"/>
    <x v="0"/>
    <x v="2"/>
    <s v="Field Operations"/>
    <d v="1964-12-01T00:00:00"/>
    <x v="6"/>
    <s v="Groundman"/>
    <x v="0"/>
    <n v="67210"/>
    <x v="1"/>
    <n v="3"/>
    <n v="2094"/>
    <s v="25-08-2022"/>
    <n v="2"/>
    <n v="5"/>
    <d v="2023-03-11T00:00:00"/>
    <x v="1"/>
    <x v="1"/>
    <x v="0"/>
    <s v="New Sheila"/>
    <s v="Thomas Williams"/>
    <n v="4"/>
    <n v="739.32"/>
  </r>
  <r>
    <n v="1668"/>
    <s v="Lyric"/>
    <s v="Solomon"/>
    <d v="2023-07-14T00:00:00"/>
    <x v="50"/>
    <n v="2"/>
    <x v="418"/>
    <s v="Production Technician II"/>
    <s v="Allen Mckinney"/>
    <s v="lyric.solomon@bilearner.com"/>
    <x v="7"/>
    <x v="0"/>
    <x v="0"/>
    <x v="2"/>
    <s v="Full-Time"/>
    <x v="2"/>
    <x v="2"/>
    <s v="Project Management - Con"/>
    <s v="19-10-1997"/>
    <x v="6"/>
    <s v="Manager"/>
    <x v="0"/>
    <n v="60616"/>
    <x v="1"/>
    <n v="3"/>
    <n v="2095"/>
    <s v="21-07-2023"/>
    <n v="5"/>
    <n v="3"/>
    <d v="2022-11-14T00:00:00"/>
    <x v="1"/>
    <x v="1"/>
    <x v="0"/>
    <s v="North Wendy"/>
    <s v="Joseph Crawford"/>
    <n v="3"/>
    <n v="773.16"/>
  </r>
  <r>
    <n v="1670"/>
    <s v="Parker"/>
    <s v="Fritz"/>
    <d v="2018-12-06T00:00:00"/>
    <x v="583"/>
    <n v="124"/>
    <x v="394"/>
    <s v="Production Technician II"/>
    <s v="Kenneth Mathews"/>
    <s v="parker.fritz@bilearner.com"/>
    <x v="0"/>
    <x v="0"/>
    <x v="2"/>
    <x v="1"/>
    <s v="Full-Time"/>
    <x v="2"/>
    <x v="2"/>
    <s v="Aerial"/>
    <s v="25-02-1964"/>
    <x v="6"/>
    <s v="Lineman"/>
    <x v="0"/>
    <n v="29605"/>
    <x v="3"/>
    <n v="2"/>
    <n v="2097"/>
    <s v="30-08-2022"/>
    <n v="2"/>
    <n v="1"/>
    <d v="2022-11-26T00:00:00"/>
    <x v="2"/>
    <x v="0"/>
    <x v="2"/>
    <s v="North Brandi"/>
    <s v="Kari Smith"/>
    <n v="3"/>
    <n v="426.55"/>
  </r>
  <r>
    <n v="1674"/>
    <s v="Justice"/>
    <s v="Curry"/>
    <d v="2022-12-28T00:00:00"/>
    <x v="584"/>
    <n v="136"/>
    <x v="39"/>
    <s v="Production Technician I"/>
    <s v="Sarah Carter"/>
    <s v="justice.curry@bilearner.com"/>
    <x v="7"/>
    <x v="2"/>
    <x v="0"/>
    <x v="0"/>
    <s v="Temporary"/>
    <x v="0"/>
    <x v="2"/>
    <s v="Fielders"/>
    <s v="13-12-1964"/>
    <x v="6"/>
    <s v="Engineer"/>
    <x v="0"/>
    <n v="35098"/>
    <x v="3"/>
    <n v="5"/>
    <n v="2101"/>
    <d v="2023-10-01T00:00:00"/>
    <n v="4"/>
    <n v="4"/>
    <d v="2023-06-29T00:00:00"/>
    <x v="1"/>
    <x v="0"/>
    <x v="3"/>
    <s v="Suarezstad"/>
    <s v="Aaron Jones"/>
    <n v="1"/>
    <n v="751.81"/>
  </r>
  <r>
    <n v="1679"/>
    <s v="Tony"/>
    <s v="Mendoza"/>
    <d v="2019-04-14T00:00:00"/>
    <x v="88"/>
    <n v="1377"/>
    <x v="598"/>
    <s v="Production Technician I"/>
    <s v="Timothy Walters"/>
    <s v="tony.mendoza@bilearner.com"/>
    <x v="0"/>
    <x v="0"/>
    <x v="1"/>
    <x v="1"/>
    <s v="Temporary"/>
    <x v="1"/>
    <x v="2"/>
    <s v="Wireline Construction"/>
    <s v="14-11-1962"/>
    <x v="6"/>
    <s v="Foreman"/>
    <x v="1"/>
    <n v="47601"/>
    <x v="0"/>
    <n v="2"/>
    <n v="2106"/>
    <s v="28-10-2022"/>
    <n v="5"/>
    <n v="5"/>
    <d v="2023-07-15T00:00:00"/>
    <x v="0"/>
    <x v="1"/>
    <x v="0"/>
    <s v="Port Tamarahaven"/>
    <s v="Kayla Hall"/>
    <n v="4"/>
    <n v="782.43"/>
  </r>
  <r>
    <n v="1680"/>
    <s v="Jacqueline"/>
    <s v="Black"/>
    <d v="2023-06-02T00:00:00"/>
    <x v="55"/>
    <n v="52"/>
    <x v="599"/>
    <s v="Production Technician I"/>
    <s v="Jesse Gilmore"/>
    <s v="jacqueline.black@bilearner.com"/>
    <x v="6"/>
    <x v="0"/>
    <x v="1"/>
    <x v="0"/>
    <s v="Temporary"/>
    <x v="2"/>
    <x v="2"/>
    <s v="Field Operations"/>
    <s v="27-12-1943"/>
    <x v="6"/>
    <s v="Project Manager"/>
    <x v="0"/>
    <n v="68361"/>
    <x v="0"/>
    <n v="1"/>
    <n v="2107"/>
    <s v="25-11-2022"/>
    <n v="4"/>
    <n v="1"/>
    <d v="2023-03-05T00:00:00"/>
    <x v="3"/>
    <x v="0"/>
    <x v="0"/>
    <s v="Douglasview"/>
    <s v="Tyler Ortega"/>
    <n v="1"/>
    <n v="668.91"/>
  </r>
  <r>
    <n v="1681"/>
    <s v="Denise"/>
    <s v="Mccullough"/>
    <d v="2022-05-09T00:00:00"/>
    <x v="585"/>
    <n v="239"/>
    <x v="600"/>
    <s v="Production Technician I"/>
    <s v="Austin Brown"/>
    <s v="denise.mccullough@bilearner.com"/>
    <x v="9"/>
    <x v="2"/>
    <x v="2"/>
    <x v="2"/>
    <s v="Temporary"/>
    <x v="2"/>
    <x v="2"/>
    <s v="Field Operations"/>
    <s v="19-09-1978"/>
    <x v="6"/>
    <s v="Driller"/>
    <x v="0"/>
    <n v="71922"/>
    <x v="2"/>
    <n v="2"/>
    <n v="2108"/>
    <d v="2023-10-04T00:00:00"/>
    <n v="1"/>
    <n v="2"/>
    <d v="2022-09-05T00:00:00"/>
    <x v="0"/>
    <x v="1"/>
    <x v="3"/>
    <s v="Port Ruthbury"/>
    <s v="Franklin Hunter"/>
    <n v="5"/>
    <n v="804.37"/>
  </r>
  <r>
    <n v="1684"/>
    <s v="Carmelo"/>
    <s v="Hayden"/>
    <d v="2022-03-29T00:00:00"/>
    <x v="482"/>
    <n v="123"/>
    <x v="260"/>
    <s v="Production Technician I"/>
    <s v="Sharon Salas"/>
    <s v="carmelo.hayden@bilearner.com"/>
    <x v="7"/>
    <x v="0"/>
    <x v="0"/>
    <x v="2"/>
    <s v="Temporary"/>
    <x v="0"/>
    <x v="2"/>
    <s v="General - Con"/>
    <s v="17-05-1957"/>
    <x v="6"/>
    <s v="Lineman"/>
    <x v="0"/>
    <n v="92067"/>
    <x v="2"/>
    <n v="5"/>
    <n v="2111"/>
    <s v="26-04-2023"/>
    <n v="2"/>
    <n v="3"/>
    <d v="2022-11-17T00:00:00"/>
    <x v="0"/>
    <x v="1"/>
    <x v="0"/>
    <s v="Brittanyport"/>
    <s v="Jordan Wilson"/>
    <n v="4"/>
    <n v="470.24"/>
  </r>
  <r>
    <n v="1685"/>
    <s v="Emilio"/>
    <s v="Pierce"/>
    <d v="2019-07-30T00:00:00"/>
    <x v="586"/>
    <n v="175"/>
    <x v="601"/>
    <s v="Production Technician I"/>
    <s v="Cristina Davis"/>
    <s v="emilio.pierce@bilearner.com"/>
    <x v="4"/>
    <x v="0"/>
    <x v="2"/>
    <x v="0"/>
    <s v="Temporary"/>
    <x v="3"/>
    <x v="2"/>
    <s v="Engineers"/>
    <s v="24-09-1943"/>
    <x v="6"/>
    <s v="Technician"/>
    <x v="0"/>
    <n v="65114"/>
    <x v="0"/>
    <n v="4"/>
    <n v="2112"/>
    <d v="2023-01-02T00:00:00"/>
    <n v="4"/>
    <n v="3"/>
    <d v="2022-09-17T00:00:00"/>
    <x v="0"/>
    <x v="0"/>
    <x v="1"/>
    <s v="Ramirezland"/>
    <s v="Caroline Williams"/>
    <n v="2"/>
    <n v="157.04"/>
  </r>
  <r>
    <n v="1686"/>
    <s v="Emerson"/>
    <s v="Wood"/>
    <d v="2020-07-09T00:00:00"/>
    <x v="40"/>
    <n v="884"/>
    <x v="236"/>
    <s v="Production Technician I"/>
    <s v="Lisa Manning"/>
    <s v="emerson.wood@bilearner.com"/>
    <x v="3"/>
    <x v="0"/>
    <x v="2"/>
    <x v="0"/>
    <s v="Full-Time"/>
    <x v="0"/>
    <x v="2"/>
    <s v="General - Con"/>
    <s v="20-10-1944"/>
    <x v="6"/>
    <s v="Clerk"/>
    <x v="0"/>
    <n v="9677"/>
    <x v="0"/>
    <n v="2"/>
    <n v="2113"/>
    <s v="31-08-2022"/>
    <n v="5"/>
    <n v="1"/>
    <d v="2022-08-18T00:00:00"/>
    <x v="4"/>
    <x v="1"/>
    <x v="0"/>
    <s v="Hayesborough"/>
    <s v="Michael Sullivan"/>
    <n v="2"/>
    <n v="394.54"/>
  </r>
  <r>
    <n v="1688"/>
    <s v="Nikhil"/>
    <s v="Cummings"/>
    <d v="2019-04-15T00:00:00"/>
    <x v="37"/>
    <n v="1486"/>
    <x v="602"/>
    <s v="Production Technician II"/>
    <s v="Kristin White"/>
    <s v="nikhil.cummings@bilearner.com"/>
    <x v="9"/>
    <x v="0"/>
    <x v="1"/>
    <x v="2"/>
    <s v="Part-Time"/>
    <x v="3"/>
    <x v="2"/>
    <s v="Billable Consultants"/>
    <s v="30-03-1978"/>
    <x v="6"/>
    <s v="Engineer"/>
    <x v="0"/>
    <n v="25166"/>
    <x v="0"/>
    <n v="2"/>
    <n v="2115"/>
    <s v="25-01-2023"/>
    <n v="5"/>
    <n v="2"/>
    <d v="2022-09-24T00:00:00"/>
    <x v="1"/>
    <x v="1"/>
    <x v="2"/>
    <s v="Penaberg"/>
    <s v="Katherine Chapman"/>
    <n v="5"/>
    <n v="752.82"/>
  </r>
  <r>
    <n v="1695"/>
    <s v="Tia"/>
    <s v="Kent"/>
    <d v="2021-06-11T00:00:00"/>
    <x v="234"/>
    <n v="521"/>
    <x v="348"/>
    <s v="Production Technician I"/>
    <s v="William Thomas"/>
    <s v="tia.kent@bilearner.com"/>
    <x v="2"/>
    <x v="0"/>
    <x v="0"/>
    <x v="1"/>
    <s v="Temporary"/>
    <x v="1"/>
    <x v="2"/>
    <s v="General - Con"/>
    <s v="21-10-1975"/>
    <x v="6"/>
    <s v="Locator"/>
    <x v="0"/>
    <n v="65636"/>
    <x v="2"/>
    <n v="5"/>
    <n v="2122"/>
    <s v="25-01-2023"/>
    <n v="3"/>
    <n v="3"/>
    <d v="2023-01-02T00:00:00"/>
    <x v="2"/>
    <x v="0"/>
    <x v="0"/>
    <s v="South Johnmouth"/>
    <s v="Carl Cooper"/>
    <n v="1"/>
    <n v="949.46"/>
  </r>
  <r>
    <n v="1697"/>
    <s v="Spencer"/>
    <s v="Hicks"/>
    <d v="2023-02-21T00:00:00"/>
    <x v="56"/>
    <n v="138"/>
    <x v="116"/>
    <s v="Production Technician I"/>
    <s v="Kristin Lee"/>
    <s v="spencer.hicks@bilearner.com"/>
    <x v="7"/>
    <x v="2"/>
    <x v="1"/>
    <x v="0"/>
    <s v="Temporary"/>
    <x v="3"/>
    <x v="2"/>
    <s v="Wireline Construction"/>
    <d v="1950-09-08T00:00:00"/>
    <x v="6"/>
    <s v="Laborer"/>
    <x v="0"/>
    <n v="42707"/>
    <x v="0"/>
    <n v="2"/>
    <n v="2124"/>
    <s v="21-04-2023"/>
    <n v="4"/>
    <n v="1"/>
    <d v="2023-04-26T00:00:00"/>
    <x v="1"/>
    <x v="1"/>
    <x v="3"/>
    <s v="Hebertfort"/>
    <s v="Adam Smith PhD"/>
    <n v="2"/>
    <n v="238.23"/>
  </r>
  <r>
    <n v="1699"/>
    <s v="Chasity"/>
    <s v="Kennedy"/>
    <d v="2021-03-08T00:00:00"/>
    <x v="433"/>
    <n v="578"/>
    <x v="603"/>
    <s v="Production Technician I"/>
    <s v="Steven Logan"/>
    <s v="chasity.kennedy@bilearner.com"/>
    <x v="3"/>
    <x v="0"/>
    <x v="2"/>
    <x v="1"/>
    <s v="Temporary"/>
    <x v="0"/>
    <x v="2"/>
    <s v="Technology / It"/>
    <s v="20-06-1969"/>
    <x v="6"/>
    <s v="Helpdesk"/>
    <x v="0"/>
    <n v="35121"/>
    <x v="3"/>
    <n v="1"/>
    <n v="2126"/>
    <s v="14-04-2023"/>
    <n v="3"/>
    <n v="4"/>
    <d v="2023-01-24T00:00:00"/>
    <x v="3"/>
    <x v="0"/>
    <x v="1"/>
    <s v="Patriciaport"/>
    <s v="Nina Ramos"/>
    <n v="2"/>
    <n v="692.5"/>
  </r>
  <r>
    <n v="1704"/>
    <s v="Kaiya"/>
    <s v="Marsh"/>
    <d v="2020-06-06T00:00:00"/>
    <x v="414"/>
    <n v="644"/>
    <x v="77"/>
    <s v="Production Technician I"/>
    <s v="John Harvey"/>
    <s v="kaiya.marsh@bilearner.com"/>
    <x v="9"/>
    <x v="2"/>
    <x v="2"/>
    <x v="1"/>
    <s v="Part-Time"/>
    <x v="1"/>
    <x v="2"/>
    <s v="Field Operations"/>
    <d v="1951-12-03T00:00:00"/>
    <x v="6"/>
    <s v="Laborer"/>
    <x v="0"/>
    <n v="88590"/>
    <x v="2"/>
    <n v="4"/>
    <n v="2131"/>
    <s v="28-12-2022"/>
    <n v="1"/>
    <n v="2"/>
    <d v="2023-01-21T00:00:00"/>
    <x v="4"/>
    <x v="1"/>
    <x v="0"/>
    <s v="Nicolemouth"/>
    <s v="James Williams"/>
    <n v="5"/>
    <n v="591.83000000000004"/>
  </r>
  <r>
    <n v="1707"/>
    <s v="Beatrice"/>
    <s v="Faulkner"/>
    <d v="2022-02-28T00:00:00"/>
    <x v="587"/>
    <n v="457"/>
    <x v="604"/>
    <s v="Production Technician I"/>
    <s v="Vanessa Garcia"/>
    <s v="beatrice.faulkner@bilearner.com"/>
    <x v="7"/>
    <x v="0"/>
    <x v="2"/>
    <x v="0"/>
    <s v="Temporary"/>
    <x v="1"/>
    <x v="2"/>
    <s v="Aerial"/>
    <d v="2001-09-07T00:00:00"/>
    <x v="6"/>
    <s v="Foreman"/>
    <x v="0"/>
    <n v="36904"/>
    <x v="0"/>
    <n v="2"/>
    <n v="2134"/>
    <s v="27-02-2023"/>
    <n v="4"/>
    <n v="2"/>
    <d v="2022-10-20T00:00:00"/>
    <x v="2"/>
    <x v="1"/>
    <x v="3"/>
    <s v="Collierville"/>
    <s v="Russell Boone"/>
    <n v="1"/>
    <n v="420.72"/>
  </r>
  <r>
    <n v="1708"/>
    <s v="Valeria"/>
    <s v="Mayo"/>
    <d v="2021-10-25T00:00:00"/>
    <x v="134"/>
    <n v="481"/>
    <x v="320"/>
    <s v="Production Technician I"/>
    <s v="Shaun Barr"/>
    <s v="valeria.mayo@bilearner.com"/>
    <x v="4"/>
    <x v="0"/>
    <x v="1"/>
    <x v="2"/>
    <s v="Part-Time"/>
    <x v="3"/>
    <x v="2"/>
    <s v="Engineers"/>
    <s v="25-04-1955"/>
    <x v="6"/>
    <s v="Technician"/>
    <x v="0"/>
    <n v="65653"/>
    <x v="0"/>
    <n v="2"/>
    <n v="2135"/>
    <d v="2023-02-08T00:00:00"/>
    <n v="2"/>
    <n v="2"/>
    <d v="2022-11-21T00:00:00"/>
    <x v="2"/>
    <x v="1"/>
    <x v="3"/>
    <s v="Port Gregoryfort"/>
    <s v="Crystal Hughes"/>
    <n v="5"/>
    <n v="218.13"/>
  </r>
  <r>
    <n v="1709"/>
    <s v="Darrell"/>
    <s v="Vaughan"/>
    <d v="2018-09-12T00:00:00"/>
    <x v="588"/>
    <n v="668"/>
    <x v="605"/>
    <s v="Production Technician I"/>
    <s v="Elizabeth Ray"/>
    <s v="darrell.vaughan@bilearner.com"/>
    <x v="3"/>
    <x v="0"/>
    <x v="2"/>
    <x v="2"/>
    <s v="Part-Time"/>
    <x v="0"/>
    <x v="2"/>
    <s v="Underground"/>
    <d v="1991-08-10T00:00:00"/>
    <x v="6"/>
    <s v="Labor"/>
    <x v="0"/>
    <n v="19006"/>
    <x v="0"/>
    <n v="1"/>
    <n v="2136"/>
    <s v="18-02-2023"/>
    <n v="2"/>
    <n v="2"/>
    <d v="2022-11-28T00:00:00"/>
    <x v="3"/>
    <x v="1"/>
    <x v="2"/>
    <s v="New William"/>
    <s v="Joy Meyers"/>
    <n v="1"/>
    <n v="659.25"/>
  </r>
  <r>
    <n v="1710"/>
    <s v="Carlos"/>
    <s v="Murphy"/>
    <d v="2022-12-31T00:00:00"/>
    <x v="589"/>
    <n v="15"/>
    <x v="606"/>
    <s v="Production Technician II"/>
    <s v="Joseph Guerra"/>
    <s v="carlos.murphy@bilearner.com"/>
    <x v="1"/>
    <x v="1"/>
    <x v="1"/>
    <x v="0"/>
    <s v="Full-Time"/>
    <x v="0"/>
    <x v="2"/>
    <s v="General - Con"/>
    <s v="21-02-1962"/>
    <x v="6"/>
    <s v="Laborer"/>
    <x v="0"/>
    <n v="53948"/>
    <x v="0"/>
    <n v="5"/>
    <n v="2137"/>
    <s v="14-10-2022"/>
    <n v="1"/>
    <n v="3"/>
    <d v="2023-04-01T00:00:00"/>
    <x v="2"/>
    <x v="0"/>
    <x v="3"/>
    <s v="Staceyborough"/>
    <s v="Thomas Castillo"/>
    <n v="1"/>
    <n v="187.31"/>
  </r>
  <r>
    <n v="1711"/>
    <s v="Wilson"/>
    <s v="Sloan"/>
    <d v="2021-11-04T00:00:00"/>
    <x v="339"/>
    <n v="583"/>
    <x v="607"/>
    <s v="Production Technician II"/>
    <s v="Charles Castillo"/>
    <s v="wilson.sloan@bilearner.com"/>
    <x v="4"/>
    <x v="0"/>
    <x v="1"/>
    <x v="1"/>
    <s v="Temporary"/>
    <x v="0"/>
    <x v="2"/>
    <s v="Project Management - Con"/>
    <d v="1966-11-08T00:00:00"/>
    <x v="6"/>
    <s v="Evp"/>
    <x v="0"/>
    <n v="69346"/>
    <x v="0"/>
    <n v="2"/>
    <n v="2138"/>
    <s v="22-08-2022"/>
    <n v="1"/>
    <n v="5"/>
    <d v="2022-08-17T00:00:00"/>
    <x v="4"/>
    <x v="1"/>
    <x v="3"/>
    <s v="Russellstad"/>
    <s v="Rachael Hoffman"/>
    <n v="3"/>
    <n v="282.20999999999998"/>
  </r>
  <r>
    <n v="1714"/>
    <s v="Casey"/>
    <s v="Dixon"/>
    <d v="2018-09-29T00:00:00"/>
    <x v="325"/>
    <n v="1694"/>
    <x v="608"/>
    <s v="Production Technician II"/>
    <s v="Andrea Simmons"/>
    <s v="casey.dixon@bilearner.com"/>
    <x v="9"/>
    <x v="0"/>
    <x v="1"/>
    <x v="1"/>
    <s v="Full-Time"/>
    <x v="1"/>
    <x v="2"/>
    <s v="Aerial"/>
    <s v="25-07-1946"/>
    <x v="6"/>
    <s v="Foreman"/>
    <x v="0"/>
    <n v="73814"/>
    <x v="0"/>
    <n v="2"/>
    <n v="2141"/>
    <s v="14-11-2022"/>
    <n v="2"/>
    <n v="3"/>
    <d v="2023-06-07T00:00:00"/>
    <x v="0"/>
    <x v="1"/>
    <x v="3"/>
    <s v="East Melissa"/>
    <s v="Louis Mccall"/>
    <n v="1"/>
    <n v="619.72"/>
  </r>
  <r>
    <n v="1715"/>
    <s v="Josue"/>
    <s v="Gentry"/>
    <d v="2020-01-09T00:00:00"/>
    <x v="277"/>
    <n v="298"/>
    <x v="609"/>
    <s v="Production Technician II"/>
    <s v="Jill Hubbard"/>
    <s v="josue.gentry@bilearner.com"/>
    <x v="5"/>
    <x v="0"/>
    <x v="1"/>
    <x v="2"/>
    <s v="Temporary"/>
    <x v="0"/>
    <x v="2"/>
    <s v="Engineers"/>
    <s v="25-01-1965"/>
    <x v="6"/>
    <s v="Engineer"/>
    <x v="0"/>
    <n v="40697"/>
    <x v="0"/>
    <n v="2"/>
    <n v="2142"/>
    <d v="2023-06-05T00:00:00"/>
    <n v="2"/>
    <n v="5"/>
    <d v="2023-01-11T00:00:00"/>
    <x v="1"/>
    <x v="1"/>
    <x v="1"/>
    <s v="West Christine"/>
    <s v="Michael Fletcher"/>
    <n v="3"/>
    <n v="248.83"/>
  </r>
  <r>
    <n v="1716"/>
    <s v="Adelaide"/>
    <s v="Meyer"/>
    <d v="2020-07-01T00:00:00"/>
    <x v="552"/>
    <n v="852"/>
    <x v="610"/>
    <s v="Production Technician II"/>
    <s v="Jessica Morales"/>
    <s v="adelaide.meyer@bilearner.com"/>
    <x v="7"/>
    <x v="1"/>
    <x v="1"/>
    <x v="2"/>
    <s v="Temporary"/>
    <x v="0"/>
    <x v="2"/>
    <s v="Yard (Material Handling)"/>
    <s v="25-01-1994"/>
    <x v="6"/>
    <s v="Coordinator"/>
    <x v="0"/>
    <n v="46121"/>
    <x v="0"/>
    <n v="1"/>
    <n v="2143"/>
    <s v="14-12-2022"/>
    <n v="2"/>
    <n v="1"/>
    <d v="2022-08-11T00:00:00"/>
    <x v="3"/>
    <x v="1"/>
    <x v="2"/>
    <s v="New Caitlynburgh"/>
    <s v="Susan Compton"/>
    <n v="2"/>
    <n v="322.33"/>
  </r>
  <r>
    <n v="1719"/>
    <s v="Frankie"/>
    <s v="Franklin"/>
    <d v="2019-12-25T00:00:00"/>
    <x v="590"/>
    <n v="1257"/>
    <x v="611"/>
    <s v="Production Technician I"/>
    <s v="Jerry Peters"/>
    <s v="frankie.franklin@bilearner.com"/>
    <x v="3"/>
    <x v="2"/>
    <x v="0"/>
    <x v="2"/>
    <s v="Temporary"/>
    <x v="1"/>
    <x v="2"/>
    <s v="Splicing"/>
    <d v="1943-03-11T00:00:00"/>
    <x v="6"/>
    <s v="Model Assistant"/>
    <x v="0"/>
    <n v="73772"/>
    <x v="0"/>
    <n v="2"/>
    <n v="2146"/>
    <s v="24-02-2023"/>
    <n v="3"/>
    <n v="1"/>
    <d v="2023-03-09T00:00:00"/>
    <x v="1"/>
    <x v="0"/>
    <x v="3"/>
    <s v="Lake Leontown"/>
    <s v="Jill Gibson"/>
    <n v="1"/>
    <n v="386.89"/>
  </r>
  <r>
    <n v="1720"/>
    <s v="Vance"/>
    <s v="Cain"/>
    <d v="2020-08-14T00:00:00"/>
    <x v="591"/>
    <n v="439"/>
    <x v="612"/>
    <s v="Production Technician I"/>
    <s v="Jessica Myers"/>
    <s v="vance.cain@bilearner.com"/>
    <x v="6"/>
    <x v="0"/>
    <x v="1"/>
    <x v="0"/>
    <s v="Temporary"/>
    <x v="0"/>
    <x v="2"/>
    <s v="Aerial"/>
    <d v="1981-06-11T00:00:00"/>
    <x v="6"/>
    <s v="Lineman"/>
    <x v="0"/>
    <n v="80599"/>
    <x v="0"/>
    <n v="4"/>
    <n v="2147"/>
    <d v="2022-03-11T00:00:00"/>
    <n v="2"/>
    <n v="1"/>
    <d v="2023-01-25T00:00:00"/>
    <x v="2"/>
    <x v="0"/>
    <x v="0"/>
    <s v="Sheltonburgh"/>
    <s v="Edwin Valencia"/>
    <n v="3"/>
    <n v="535.19000000000005"/>
  </r>
  <r>
    <n v="1722"/>
    <s v="Cheyanne"/>
    <s v="Hess"/>
    <d v="2021-05-02T00:00:00"/>
    <x v="297"/>
    <n v="786"/>
    <x v="545"/>
    <s v="Production Technician I"/>
    <s v="Charles Williams"/>
    <s v="cheyanne.hess@bilearner.com"/>
    <x v="5"/>
    <x v="2"/>
    <x v="0"/>
    <x v="2"/>
    <s v="Temporary"/>
    <x v="0"/>
    <x v="2"/>
    <s v="Project Management - Con"/>
    <s v="26-03-1997"/>
    <x v="6"/>
    <s v="Coordinator"/>
    <x v="0"/>
    <n v="90636"/>
    <x v="0"/>
    <n v="5"/>
    <n v="2149"/>
    <s v="21-05-2023"/>
    <n v="5"/>
    <n v="3"/>
    <d v="2023-05-08T00:00:00"/>
    <x v="2"/>
    <x v="1"/>
    <x v="1"/>
    <s v="Brooketon"/>
    <s v="Joseph Taylor"/>
    <n v="2"/>
    <n v="747.63"/>
  </r>
  <r>
    <n v="1723"/>
    <s v="Ishaan"/>
    <s v="Sheppard"/>
    <d v="2023-01-21T00:00:00"/>
    <x v="592"/>
    <n v="67"/>
    <x v="613"/>
    <s v="Production Technician I"/>
    <s v="Eric Rivera"/>
    <s v="ishaan.sheppard@bilearner.com"/>
    <x v="7"/>
    <x v="0"/>
    <x v="0"/>
    <x v="0"/>
    <s v="Full-Time"/>
    <x v="3"/>
    <x v="2"/>
    <s v="Splicing"/>
    <d v="1971-06-10T00:00:00"/>
    <x v="6"/>
    <s v="Splicer"/>
    <x v="0"/>
    <n v="73850"/>
    <x v="0"/>
    <n v="5"/>
    <n v="2150"/>
    <s v="26-11-2022"/>
    <n v="2"/>
    <n v="1"/>
    <d v="2023-08-03T00:00:00"/>
    <x v="4"/>
    <x v="0"/>
    <x v="2"/>
    <s v="Port Jameshaven"/>
    <s v="Benjamin Thompson"/>
    <n v="3"/>
    <n v="794.12"/>
  </r>
  <r>
    <n v="1724"/>
    <s v="Areli"/>
    <s v="Mitchell"/>
    <d v="2021-01-20T00:00:00"/>
    <x v="297"/>
    <n v="888"/>
    <x v="614"/>
    <s v="Production Technician I"/>
    <s v="Jimmy Watkins"/>
    <s v="areli.mitchell@bilearner.com"/>
    <x v="8"/>
    <x v="0"/>
    <x v="1"/>
    <x v="0"/>
    <s v="Temporary"/>
    <x v="0"/>
    <x v="2"/>
    <s v="Fielders"/>
    <d v="1950-05-12T00:00:00"/>
    <x v="6"/>
    <s v="Engineer"/>
    <x v="0"/>
    <n v="47622"/>
    <x v="0"/>
    <n v="1"/>
    <n v="2151"/>
    <d v="2023-11-04T00:00:00"/>
    <n v="4"/>
    <n v="4"/>
    <d v="2023-03-10T00:00:00"/>
    <x v="1"/>
    <x v="0"/>
    <x v="1"/>
    <s v="Tracyberg"/>
    <s v="Dawn Lara"/>
    <n v="3"/>
    <n v="845.94"/>
  </r>
  <r>
    <n v="1728"/>
    <s v="Arthur"/>
    <s v="Wilson"/>
    <d v="2019-06-29T00:00:00"/>
    <x v="593"/>
    <n v="1331"/>
    <x v="615"/>
    <s v="Production Technician I"/>
    <s v="Jesse Montoya"/>
    <s v="arthur.wilson@bilearner.com"/>
    <x v="4"/>
    <x v="2"/>
    <x v="2"/>
    <x v="0"/>
    <s v="Full-Time"/>
    <x v="1"/>
    <x v="2"/>
    <s v="Finance &amp; Accounting"/>
    <s v="24-02-1942"/>
    <x v="6"/>
    <s v="Coordinator"/>
    <x v="0"/>
    <n v="72455"/>
    <x v="0"/>
    <n v="4"/>
    <n v="2155"/>
    <s v="13-03-2023"/>
    <n v="1"/>
    <n v="2"/>
    <d v="2023-03-21T00:00:00"/>
    <x v="0"/>
    <x v="1"/>
    <x v="0"/>
    <s v="West Rebecca"/>
    <s v="Sarah Edwards"/>
    <n v="1"/>
    <n v="972.82"/>
  </r>
  <r>
    <n v="1729"/>
    <s v="Ariel"/>
    <s v="Osborn"/>
    <d v="2018-09-11T00:00:00"/>
    <x v="594"/>
    <n v="550"/>
    <x v="616"/>
    <s v="Production Technician I"/>
    <s v="Melissa Glass"/>
    <s v="ariel.osborn@bilearner.com"/>
    <x v="3"/>
    <x v="0"/>
    <x v="2"/>
    <x v="0"/>
    <s v="Temporary"/>
    <x v="3"/>
    <x v="2"/>
    <s v="Executive"/>
    <s v="29-01-1989"/>
    <x v="6"/>
    <s v="Manager"/>
    <x v="0"/>
    <n v="94916"/>
    <x v="0"/>
    <n v="3"/>
    <n v="2156"/>
    <d v="2023-03-03T00:00:00"/>
    <n v="5"/>
    <n v="1"/>
    <d v="2023-01-19T00:00:00"/>
    <x v="0"/>
    <x v="1"/>
    <x v="1"/>
    <s v="Jenniferville"/>
    <s v="Paige Duncan"/>
    <n v="2"/>
    <n v="763.44"/>
  </r>
  <r>
    <n v="1730"/>
    <s v="Ansley"/>
    <s v="Arias"/>
    <d v="2020-05-15T00:00:00"/>
    <x v="237"/>
    <n v="586"/>
    <x v="617"/>
    <s v="Production Technician I"/>
    <s v="Heather Swanson"/>
    <s v="ansley.arias@bilearner.com"/>
    <x v="6"/>
    <x v="0"/>
    <x v="1"/>
    <x v="2"/>
    <s v="Full-Time"/>
    <x v="2"/>
    <x v="2"/>
    <s v="General - Sga"/>
    <d v="1950-02-02T00:00:00"/>
    <x v="6"/>
    <s v="Assistant"/>
    <x v="0"/>
    <n v="1687"/>
    <x v="0"/>
    <n v="4"/>
    <n v="2157"/>
    <d v="2022-10-12T00:00:00"/>
    <n v="4"/>
    <n v="2"/>
    <d v="2022-10-02T00:00:00"/>
    <x v="1"/>
    <x v="1"/>
    <x v="2"/>
    <s v="East Bernard"/>
    <s v="Maurice Gonzales"/>
    <n v="1"/>
    <n v="152.69"/>
  </r>
  <r>
    <n v="1732"/>
    <s v="Matias"/>
    <s v="Burns"/>
    <d v="2021-03-23T00:00:00"/>
    <x v="458"/>
    <n v="364"/>
    <x v="400"/>
    <s v="Production Technician I"/>
    <s v="James Medina"/>
    <s v="matias.burns@bilearner.com"/>
    <x v="5"/>
    <x v="0"/>
    <x v="0"/>
    <x v="1"/>
    <s v="Temporary"/>
    <x v="1"/>
    <x v="2"/>
    <s v="Aerial"/>
    <s v="31-05-1983"/>
    <x v="6"/>
    <s v="Lineman"/>
    <x v="0"/>
    <n v="73141"/>
    <x v="0"/>
    <n v="5"/>
    <n v="2159"/>
    <s v="20-09-2022"/>
    <n v="1"/>
    <n v="1"/>
    <d v="2023-01-24T00:00:00"/>
    <x v="0"/>
    <x v="0"/>
    <x v="3"/>
    <s v="East Debra"/>
    <s v="Scott Mathis"/>
    <n v="3"/>
    <n v="833.52"/>
  </r>
  <r>
    <n v="1733"/>
    <s v="Aden"/>
    <s v="George"/>
    <d v="2022-11-07T00:00:00"/>
    <x v="595"/>
    <n v="150"/>
    <x v="142"/>
    <s v="Production Technician I"/>
    <s v="Tyler Sexton"/>
    <s v="aden.george@bilearner.com"/>
    <x v="7"/>
    <x v="0"/>
    <x v="0"/>
    <x v="2"/>
    <s v="Part-Time"/>
    <x v="0"/>
    <x v="2"/>
    <s v="General - Con"/>
    <s v="22-05-1988"/>
    <x v="6"/>
    <s v="Laborer"/>
    <x v="0"/>
    <n v="5804"/>
    <x v="0"/>
    <n v="3"/>
    <n v="2160"/>
    <s v="20-01-2023"/>
    <n v="1"/>
    <n v="1"/>
    <d v="2023-06-16T00:00:00"/>
    <x v="0"/>
    <x v="1"/>
    <x v="3"/>
    <s v="South Matthewhaven"/>
    <s v="Mr. Dustin Miranda MD"/>
    <n v="5"/>
    <n v="329.65"/>
  </r>
  <r>
    <n v="1738"/>
    <s v="Yasmine"/>
    <s v="Hughes"/>
    <d v="2019-03-16T00:00:00"/>
    <x v="596"/>
    <n v="407"/>
    <x v="507"/>
    <s v="Production Technician II"/>
    <s v="Tracey Cox"/>
    <s v="yasmine.hughes@bilearner.com"/>
    <x v="2"/>
    <x v="0"/>
    <x v="1"/>
    <x v="1"/>
    <s v="Full-Time"/>
    <x v="0"/>
    <x v="2"/>
    <s v="Field Operations"/>
    <d v="1948-06-02T00:00:00"/>
    <x v="6"/>
    <s v="Laborer"/>
    <x v="0"/>
    <n v="26451"/>
    <x v="0"/>
    <n v="3"/>
    <n v="2165"/>
    <s v="28-10-2022"/>
    <n v="5"/>
    <n v="3"/>
    <d v="2023-07-23T00:00:00"/>
    <x v="4"/>
    <x v="0"/>
    <x v="1"/>
    <s v="East Ray"/>
    <s v="William Bell"/>
    <n v="4"/>
    <n v="652.57000000000005"/>
  </r>
  <r>
    <n v="1740"/>
    <s v="Kendrick"/>
    <s v="Ashley"/>
    <d v="2018-12-30T00:00:00"/>
    <x v="597"/>
    <n v="589"/>
    <x v="618"/>
    <s v="Production Technician II"/>
    <s v="Theresa Olson"/>
    <s v="kendrick.ashley@bilearner.com"/>
    <x v="7"/>
    <x v="1"/>
    <x v="2"/>
    <x v="0"/>
    <s v="Temporary"/>
    <x v="3"/>
    <x v="2"/>
    <s v="Technology / It"/>
    <s v="27-11-1991"/>
    <x v="6"/>
    <s v="Administrator"/>
    <x v="0"/>
    <n v="5348"/>
    <x v="0"/>
    <n v="3"/>
    <n v="2167"/>
    <d v="2022-03-09T00:00:00"/>
    <n v="2"/>
    <n v="4"/>
    <d v="2023-03-28T00:00:00"/>
    <x v="1"/>
    <x v="0"/>
    <x v="3"/>
    <s v="Andreamouth"/>
    <s v="David Cooper"/>
    <n v="5"/>
    <n v="163.16999999999999"/>
  </r>
  <r>
    <n v="1742"/>
    <s v="Larissa"/>
    <s v="Warner"/>
    <d v="2020-07-04T00:00:00"/>
    <x v="598"/>
    <n v="676"/>
    <x v="68"/>
    <s v="Production Technician II"/>
    <s v="Sarah Harrison"/>
    <s v="larissa.warner@bilearner.com"/>
    <x v="3"/>
    <x v="0"/>
    <x v="0"/>
    <x v="2"/>
    <s v="Full-Time"/>
    <x v="2"/>
    <x v="2"/>
    <s v="General - Con"/>
    <s v="26-12-1995"/>
    <x v="6"/>
    <s v="Flagger"/>
    <x v="0"/>
    <n v="81396"/>
    <x v="0"/>
    <n v="3"/>
    <n v="2169"/>
    <s v="18-04-2023"/>
    <n v="5"/>
    <n v="2"/>
    <d v="2023-03-17T00:00:00"/>
    <x v="0"/>
    <x v="0"/>
    <x v="1"/>
    <s v="Kingshire"/>
    <s v="Danielle Valdez"/>
    <n v="1"/>
    <n v="200.13"/>
  </r>
  <r>
    <n v="1744"/>
    <s v="Simone"/>
    <s v="Sharp"/>
    <d v="2021-08-09T00:00:00"/>
    <x v="326"/>
    <n v="291"/>
    <x v="619"/>
    <s v="Production Technician I"/>
    <s v="Nicholas Ho"/>
    <s v="simone.sharp@bilearner.com"/>
    <x v="2"/>
    <x v="0"/>
    <x v="0"/>
    <x v="2"/>
    <s v="Part-Time"/>
    <x v="1"/>
    <x v="2"/>
    <s v="Executive"/>
    <d v="1992-11-02T00:00:00"/>
    <x v="6"/>
    <s v="Executive Assistant"/>
    <x v="0"/>
    <n v="34460"/>
    <x v="0"/>
    <n v="3"/>
    <n v="2171"/>
    <s v="16-03-2023"/>
    <n v="1"/>
    <n v="3"/>
    <d v="2023-06-19T00:00:00"/>
    <x v="3"/>
    <x v="0"/>
    <x v="0"/>
    <s v="Chapmanfurt"/>
    <s v="Loretta Hunter"/>
    <n v="3"/>
    <n v="243.07"/>
  </r>
  <r>
    <n v="1745"/>
    <s v="Cristofer"/>
    <s v="Mcbride"/>
    <d v="2021-05-16T00:00:00"/>
    <x v="599"/>
    <n v="775"/>
    <x v="52"/>
    <s v="Production Technician I"/>
    <s v="Jennifer Collins"/>
    <s v="cristofer.mcbride@bilearner.com"/>
    <x v="1"/>
    <x v="2"/>
    <x v="2"/>
    <x v="1"/>
    <s v="Temporary"/>
    <x v="2"/>
    <x v="2"/>
    <s v="Field Operations"/>
    <d v="1994-01-06T00:00:00"/>
    <x v="6"/>
    <s v="Laborer"/>
    <x v="0"/>
    <n v="84884"/>
    <x v="0"/>
    <n v="3"/>
    <n v="2172"/>
    <s v="17-03-2023"/>
    <n v="2"/>
    <n v="4"/>
    <d v="2023-06-23T00:00:00"/>
    <x v="4"/>
    <x v="0"/>
    <x v="2"/>
    <s v="Rosemouth"/>
    <s v="Amanda Kelly"/>
    <n v="2"/>
    <n v="198.08"/>
  </r>
  <r>
    <n v="1746"/>
    <s v="Charlize"/>
    <s v="Wong"/>
    <d v="2021-08-14T00:00:00"/>
    <x v="600"/>
    <n v="55"/>
    <x v="144"/>
    <s v="Production Technician I"/>
    <s v="Ryan Armstrong"/>
    <s v="charlize.wong@bilearner.com"/>
    <x v="7"/>
    <x v="2"/>
    <x v="1"/>
    <x v="2"/>
    <s v="Part-Time"/>
    <x v="2"/>
    <x v="2"/>
    <s v="Engineers"/>
    <d v="1987-04-10T00:00:00"/>
    <x v="6"/>
    <s v="Engineer"/>
    <x v="0"/>
    <n v="6115"/>
    <x v="0"/>
    <n v="3"/>
    <n v="2173"/>
    <s v="13-02-2023"/>
    <n v="1"/>
    <n v="4"/>
    <d v="2023-04-18T00:00:00"/>
    <x v="2"/>
    <x v="0"/>
    <x v="3"/>
    <s v="Jessebury"/>
    <s v="Alexander Harris"/>
    <n v="5"/>
    <n v="372.55"/>
  </r>
  <r>
    <n v="1748"/>
    <s v="Kason"/>
    <s v="Ellison"/>
    <d v="2019-12-16T00:00:00"/>
    <x v="35"/>
    <n v="188"/>
    <x v="620"/>
    <s v="Production Technician I"/>
    <s v="Julia Mitchell"/>
    <s v="kason.ellison@bilearner.com"/>
    <x v="3"/>
    <x v="0"/>
    <x v="1"/>
    <x v="1"/>
    <s v="Temporary"/>
    <x v="3"/>
    <x v="2"/>
    <s v="Field Operations"/>
    <d v="1987-02-10T00:00:00"/>
    <x v="6"/>
    <s v="Technician"/>
    <x v="0"/>
    <n v="71740"/>
    <x v="0"/>
    <n v="2"/>
    <n v="2175"/>
    <s v="16-03-2023"/>
    <n v="1"/>
    <n v="3"/>
    <d v="2023-02-22T00:00:00"/>
    <x v="3"/>
    <x v="0"/>
    <x v="3"/>
    <s v="East Maria"/>
    <s v="Charles Rush"/>
    <n v="2"/>
    <n v="512.6"/>
  </r>
  <r>
    <n v="1752"/>
    <s v="Raphael"/>
    <s v="Solomon"/>
    <d v="2022-10-28T00:00:00"/>
    <x v="11"/>
    <n v="211"/>
    <x v="621"/>
    <s v="Production Technician I"/>
    <s v="Christopher Gardner"/>
    <s v="raphael.solomon@bilearner.com"/>
    <x v="6"/>
    <x v="2"/>
    <x v="1"/>
    <x v="0"/>
    <s v="Full-Time"/>
    <x v="2"/>
    <x v="2"/>
    <s v="Project Management - Con"/>
    <d v="1996-04-01T00:00:00"/>
    <x v="6"/>
    <s v="Supervisor"/>
    <x v="0"/>
    <n v="28181"/>
    <x v="3"/>
    <n v="4"/>
    <n v="2179"/>
    <s v="16-06-2023"/>
    <n v="1"/>
    <n v="3"/>
    <d v="2022-09-08T00:00:00"/>
    <x v="1"/>
    <x v="0"/>
    <x v="0"/>
    <s v="Andersonport"/>
    <s v="Shannon Norman"/>
    <n v="4"/>
    <n v="937.57"/>
  </r>
  <r>
    <n v="1753"/>
    <s v="Zariah"/>
    <s v="Castaneda"/>
    <d v="2018-11-03T00:00:00"/>
    <x v="166"/>
    <n v="1642"/>
    <x v="622"/>
    <s v="Production Technician I"/>
    <s v="Elizabeth Koch"/>
    <s v="zariah.castaneda@bilearner.com"/>
    <x v="9"/>
    <x v="0"/>
    <x v="0"/>
    <x v="2"/>
    <s v="Full-Time"/>
    <x v="1"/>
    <x v="2"/>
    <s v="Field Operations"/>
    <d v="1980-10-08T00:00:00"/>
    <x v="6"/>
    <s v="Technician"/>
    <x v="0"/>
    <n v="74027"/>
    <x v="3"/>
    <n v="5"/>
    <n v="2180"/>
    <s v="29-05-2023"/>
    <n v="4"/>
    <n v="4"/>
    <d v="2023-02-05T00:00:00"/>
    <x v="2"/>
    <x v="0"/>
    <x v="2"/>
    <s v="West Danielland"/>
    <s v="Daniel Bennett"/>
    <n v="4"/>
    <n v="706.08"/>
  </r>
  <r>
    <n v="1754"/>
    <s v="Trevin"/>
    <s v="Lambert"/>
    <d v="2019-03-05T00:00:00"/>
    <x v="601"/>
    <n v="377"/>
    <x v="349"/>
    <s v="Production Technician I"/>
    <s v="Nathaniel Harvey"/>
    <s v="trevin.lambert@bilearner.com"/>
    <x v="2"/>
    <x v="0"/>
    <x v="1"/>
    <x v="2"/>
    <s v="Temporary"/>
    <x v="1"/>
    <x v="2"/>
    <s v="Field Operations"/>
    <s v="13-08-1991"/>
    <x v="6"/>
    <s v="Foreman"/>
    <x v="0"/>
    <n v="94011"/>
    <x v="3"/>
    <n v="5"/>
    <n v="2181"/>
    <d v="2023-04-02T00:00:00"/>
    <n v="2"/>
    <n v="1"/>
    <d v="2023-06-28T00:00:00"/>
    <x v="3"/>
    <x v="1"/>
    <x v="2"/>
    <s v="East Arthurtown"/>
    <s v="Brendan Francis"/>
    <n v="2"/>
    <n v="542.94000000000005"/>
  </r>
  <r>
    <n v="1757"/>
    <s v="Mason"/>
    <s v="Brewer"/>
    <d v="2021-09-05T00:00:00"/>
    <x v="231"/>
    <n v="572"/>
    <x v="380"/>
    <s v="Production Technician I"/>
    <s v="Jeremy Ritter"/>
    <s v="mason.brewer@bilearner.com"/>
    <x v="4"/>
    <x v="0"/>
    <x v="0"/>
    <x v="1"/>
    <s v="Part-Time"/>
    <x v="2"/>
    <x v="2"/>
    <s v="Aerial"/>
    <s v="20-02-1984"/>
    <x v="6"/>
    <s v="Laborer"/>
    <x v="0"/>
    <n v="22258"/>
    <x v="0"/>
    <n v="2"/>
    <n v="2184"/>
    <d v="2023-09-03T00:00:00"/>
    <n v="2"/>
    <n v="4"/>
    <d v="2022-09-25T00:00:00"/>
    <x v="3"/>
    <x v="0"/>
    <x v="1"/>
    <s v="Maynardfort"/>
    <s v="Summer Brown"/>
    <n v="3"/>
    <n v="661.36"/>
  </r>
  <r>
    <n v="1758"/>
    <s v="Salvatore"/>
    <s v="Snyder"/>
    <d v="2020-05-17T00:00:00"/>
    <x v="602"/>
    <n v="642"/>
    <x v="623"/>
    <s v="Production Technician II"/>
    <s v="Todd Henson"/>
    <s v="salvatore.snyder@bilearner.com"/>
    <x v="0"/>
    <x v="2"/>
    <x v="1"/>
    <x v="2"/>
    <s v="Full-Time"/>
    <x v="0"/>
    <x v="2"/>
    <s v="Aerial"/>
    <s v="21-04-1959"/>
    <x v="6"/>
    <s v="Groundman"/>
    <x v="0"/>
    <n v="13138"/>
    <x v="0"/>
    <n v="5"/>
    <n v="2185"/>
    <d v="2022-07-11T00:00:00"/>
    <n v="4"/>
    <n v="5"/>
    <d v="2023-08-01T00:00:00"/>
    <x v="0"/>
    <x v="1"/>
    <x v="2"/>
    <s v="East Carrie"/>
    <s v="David Ruiz"/>
    <n v="5"/>
    <n v="220.95"/>
  </r>
  <r>
    <n v="1759"/>
    <s v="Vivian"/>
    <s v="Hickman"/>
    <d v="2023-03-03T00:00:00"/>
    <x v="340"/>
    <n v="20"/>
    <x v="624"/>
    <s v="Production Technician II"/>
    <s v="Nathan Bush"/>
    <s v="vivian.hickman@bilearner.com"/>
    <x v="6"/>
    <x v="0"/>
    <x v="2"/>
    <x v="2"/>
    <s v="Temporary"/>
    <x v="3"/>
    <x v="2"/>
    <s v="Field Operations"/>
    <s v="17-05-1997"/>
    <x v="6"/>
    <s v="Technician"/>
    <x v="1"/>
    <n v="74447"/>
    <x v="0"/>
    <n v="1"/>
    <n v="2186"/>
    <s v="17-09-2022"/>
    <n v="4"/>
    <n v="1"/>
    <d v="2022-09-21T00:00:00"/>
    <x v="1"/>
    <x v="0"/>
    <x v="1"/>
    <s v="West Michael"/>
    <s v="Kari Davis"/>
    <n v="5"/>
    <n v="747.61"/>
  </r>
  <r>
    <n v="1761"/>
    <s v="Grant"/>
    <s v="York"/>
    <d v="2021-02-11T00:00:00"/>
    <x v="535"/>
    <n v="867"/>
    <x v="625"/>
    <s v="Production Technician II"/>
    <s v="Patrick Garner"/>
    <s v="grant.york@bilearner.com"/>
    <x v="2"/>
    <x v="0"/>
    <x v="2"/>
    <x v="2"/>
    <s v="Part-Time"/>
    <x v="0"/>
    <x v="2"/>
    <s v="Field Operations"/>
    <s v="21-02-1965"/>
    <x v="6"/>
    <s v="Laborer"/>
    <x v="0"/>
    <n v="1509"/>
    <x v="0"/>
    <n v="2"/>
    <n v="2188"/>
    <s v="25-01-2023"/>
    <n v="5"/>
    <n v="4"/>
    <d v="2023-06-17T00:00:00"/>
    <x v="1"/>
    <x v="1"/>
    <x v="2"/>
    <s v="Lake Veronicabury"/>
    <s v="Monica Fox"/>
    <n v="2"/>
    <n v="754.8"/>
  </r>
  <r>
    <n v="1763"/>
    <s v="Kimberly"/>
    <s v="Horn"/>
    <d v="2023-04-25T00:00:00"/>
    <x v="521"/>
    <n v="51"/>
    <x v="83"/>
    <s v="Production Technician II"/>
    <s v="Steven Kennedy"/>
    <s v="kimberly.horn@bilearner.com"/>
    <x v="7"/>
    <x v="0"/>
    <x v="2"/>
    <x v="1"/>
    <s v="Full-Time"/>
    <x v="3"/>
    <x v="2"/>
    <s v="General - Con"/>
    <s v="20-01-1985"/>
    <x v="6"/>
    <s v="Laborer"/>
    <x v="0"/>
    <n v="46637"/>
    <x v="2"/>
    <n v="5"/>
    <n v="2190"/>
    <s v="31-03-2023"/>
    <n v="5"/>
    <n v="2"/>
    <d v="2023-04-29T00:00:00"/>
    <x v="2"/>
    <x v="1"/>
    <x v="3"/>
    <s v="Lake Elizabeth"/>
    <s v="Patricia King"/>
    <n v="2"/>
    <n v="623.98"/>
  </r>
  <r>
    <n v="1764"/>
    <s v="Paul"/>
    <s v="Moreno"/>
    <d v="2021-02-14T00:00:00"/>
    <x v="603"/>
    <n v="794"/>
    <x v="402"/>
    <s v="Production Technician II"/>
    <s v="Joshua Nguyen"/>
    <s v="paul.moreno@bilearner.com"/>
    <x v="4"/>
    <x v="0"/>
    <x v="1"/>
    <x v="1"/>
    <s v="Part-Time"/>
    <x v="2"/>
    <x v="2"/>
    <s v="Engineers"/>
    <s v="19-11-1971"/>
    <x v="6"/>
    <s v="Engineer"/>
    <x v="0"/>
    <n v="47342"/>
    <x v="2"/>
    <n v="5"/>
    <n v="2191"/>
    <d v="2023-11-04T00:00:00"/>
    <n v="2"/>
    <n v="2"/>
    <d v="2023-05-13T00:00:00"/>
    <x v="3"/>
    <x v="1"/>
    <x v="1"/>
    <s v="Smithside"/>
    <s v="Ronald Jackson"/>
    <n v="3"/>
    <n v="774.02"/>
  </r>
  <r>
    <n v="1765"/>
    <s v="Macey"/>
    <s v="Christian"/>
    <d v="2020-10-07T00:00:00"/>
    <x v="391"/>
    <n v="833"/>
    <x v="164"/>
    <s v="Production Technician II"/>
    <s v="Robert Wallace"/>
    <s v="macey.christian@bilearner.com"/>
    <x v="3"/>
    <x v="0"/>
    <x v="2"/>
    <x v="1"/>
    <s v="Part-Time"/>
    <x v="3"/>
    <x v="2"/>
    <s v="General - Con"/>
    <s v="29-06-1945"/>
    <x v="6"/>
    <s v="Administration"/>
    <x v="0"/>
    <n v="41219"/>
    <x v="2"/>
    <n v="1"/>
    <n v="2192"/>
    <s v="26-12-2022"/>
    <n v="5"/>
    <n v="3"/>
    <d v="2022-10-02T00:00:00"/>
    <x v="1"/>
    <x v="0"/>
    <x v="3"/>
    <s v="New Edwinville"/>
    <s v="Billy Kelly"/>
    <n v="4"/>
    <n v="866.14"/>
  </r>
  <r>
    <n v="1766"/>
    <s v="Joel"/>
    <s v="Bowen"/>
    <d v="2019-02-28T00:00:00"/>
    <x v="392"/>
    <n v="1554"/>
    <x v="147"/>
    <s v="Production Technician I"/>
    <s v="Carol Ingram"/>
    <s v="joel.bowen@bilearner.com"/>
    <x v="6"/>
    <x v="2"/>
    <x v="2"/>
    <x v="2"/>
    <s v="Part-Time"/>
    <x v="0"/>
    <x v="2"/>
    <s v="Field Operations"/>
    <d v="1963-01-08T00:00:00"/>
    <x v="6"/>
    <s v="Laborer"/>
    <x v="1"/>
    <n v="67704"/>
    <x v="2"/>
    <n v="4"/>
    <n v="2193"/>
    <d v="2023-10-07T00:00:00"/>
    <n v="2"/>
    <n v="2"/>
    <d v="2023-07-16T00:00:00"/>
    <x v="2"/>
    <x v="0"/>
    <x v="2"/>
    <s v="Nelsonport"/>
    <s v="Eric Jarvis"/>
    <n v="2"/>
    <n v="704.42"/>
  </r>
  <r>
    <n v="1768"/>
    <s v="Josie"/>
    <s v="Mercer"/>
    <d v="2023-06-02T00:00:00"/>
    <x v="106"/>
    <n v="35"/>
    <x v="626"/>
    <s v="Production Technician I"/>
    <s v="Traci Dillon"/>
    <s v="josie.mercer@bilearner.com"/>
    <x v="2"/>
    <x v="0"/>
    <x v="1"/>
    <x v="1"/>
    <s v="Part-Time"/>
    <x v="3"/>
    <x v="2"/>
    <s v="Underground"/>
    <s v="31-10-1954"/>
    <x v="6"/>
    <s v="Laborer"/>
    <x v="0"/>
    <n v="46366"/>
    <x v="2"/>
    <n v="2"/>
    <n v="2195"/>
    <s v="30-11-2022"/>
    <n v="1"/>
    <n v="5"/>
    <d v="2023-05-08T00:00:00"/>
    <x v="4"/>
    <x v="0"/>
    <x v="1"/>
    <s v="East Matthew"/>
    <s v="Traci Costa"/>
    <n v="3"/>
    <n v="559.87"/>
  </r>
  <r>
    <n v="1769"/>
    <s v="Ellie"/>
    <s v="Ortega"/>
    <d v="2022-11-14T00:00:00"/>
    <x v="604"/>
    <n v="51"/>
    <x v="83"/>
    <s v="Production Technician I"/>
    <s v="Steven Valdez"/>
    <s v="ellie.ortega@bilearner.com"/>
    <x v="1"/>
    <x v="2"/>
    <x v="0"/>
    <x v="2"/>
    <s v="Full-Time"/>
    <x v="1"/>
    <x v="2"/>
    <s v="Underground"/>
    <s v="25-06-1983"/>
    <x v="6"/>
    <s v="Operator"/>
    <x v="1"/>
    <n v="15989"/>
    <x v="2"/>
    <n v="5"/>
    <n v="2196"/>
    <d v="2023-01-08T00:00:00"/>
    <n v="5"/>
    <n v="2"/>
    <d v="2022-12-10T00:00:00"/>
    <x v="2"/>
    <x v="0"/>
    <x v="3"/>
    <s v="Carrborough"/>
    <s v="Christine Cook"/>
    <n v="2"/>
    <n v="572.11"/>
  </r>
  <r>
    <n v="1770"/>
    <s v="Adrien"/>
    <s v="Maddox"/>
    <d v="2018-08-22T00:00:00"/>
    <x v="178"/>
    <n v="1176"/>
    <x v="551"/>
    <s v="Production Technician I"/>
    <s v="Tamara Humphrey"/>
    <s v="adrien.maddox@bilearner.com"/>
    <x v="7"/>
    <x v="2"/>
    <x v="1"/>
    <x v="1"/>
    <s v="Full-Time"/>
    <x v="0"/>
    <x v="2"/>
    <s v="Wireline Construction"/>
    <d v="1983-12-04T00:00:00"/>
    <x v="6"/>
    <s v="Operator"/>
    <x v="0"/>
    <n v="77437"/>
    <x v="2"/>
    <n v="4"/>
    <n v="2197"/>
    <s v="15-04-2023"/>
    <n v="2"/>
    <n v="3"/>
    <d v="2023-03-17T00:00:00"/>
    <x v="2"/>
    <x v="0"/>
    <x v="0"/>
    <s v="Lake Jameschester"/>
    <s v="Harry Gibson"/>
    <n v="2"/>
    <n v="724.83"/>
  </r>
  <r>
    <n v="1771"/>
    <s v="Landyn"/>
    <s v="Velez"/>
    <d v="2022-12-15T00:00:00"/>
    <x v="117"/>
    <n v="14"/>
    <x v="198"/>
    <s v="Production Technician I"/>
    <s v="Joseph Bell"/>
    <s v="landyn.velez@bilearner.com"/>
    <x v="4"/>
    <x v="0"/>
    <x v="1"/>
    <x v="0"/>
    <s v="Temporary"/>
    <x v="2"/>
    <x v="2"/>
    <s v="Field Operations"/>
    <d v="1963-01-07T00:00:00"/>
    <x v="6"/>
    <s v="Driver"/>
    <x v="0"/>
    <n v="63184"/>
    <x v="0"/>
    <n v="1"/>
    <n v="2198"/>
    <s v="13-07-2023"/>
    <n v="2"/>
    <n v="4"/>
    <d v="2022-08-14T00:00:00"/>
    <x v="1"/>
    <x v="1"/>
    <x v="1"/>
    <s v="Deanland"/>
    <s v="Melissa Perkins"/>
    <n v="5"/>
    <n v="198.35"/>
  </r>
  <r>
    <n v="1776"/>
    <s v="Colton"/>
    <s v="Le"/>
    <d v="2020-02-29T00:00:00"/>
    <x v="605"/>
    <n v="446"/>
    <x v="342"/>
    <s v="Production Technician I"/>
    <s v="Richard Jones"/>
    <s v="colton.le@bilearner.com"/>
    <x v="6"/>
    <x v="2"/>
    <x v="1"/>
    <x v="2"/>
    <s v="Part-Time"/>
    <x v="0"/>
    <x v="2"/>
    <s v="General - Con"/>
    <d v="1986-05-04T00:00:00"/>
    <x v="6"/>
    <s v="Technician"/>
    <x v="0"/>
    <n v="42742"/>
    <x v="0"/>
    <n v="1"/>
    <n v="2203"/>
    <s v="29-08-2022"/>
    <n v="1"/>
    <n v="4"/>
    <d v="2022-12-14T00:00:00"/>
    <x v="2"/>
    <x v="0"/>
    <x v="2"/>
    <s v="West Markside"/>
    <s v="Raymond Chavez"/>
    <n v="2"/>
    <n v="333.27"/>
  </r>
  <r>
    <n v="1777"/>
    <s v="Leonidas"/>
    <s v="Bridges"/>
    <d v="2021-09-24T00:00:00"/>
    <x v="503"/>
    <n v="126"/>
    <x v="259"/>
    <s v="Production Technician I"/>
    <s v="Lee Crawford"/>
    <s v="leonidas.bridges@bilearner.com"/>
    <x v="9"/>
    <x v="0"/>
    <x v="2"/>
    <x v="0"/>
    <s v="Part-Time"/>
    <x v="2"/>
    <x v="2"/>
    <s v="Shop (Fleet)"/>
    <s v="23-10-1984"/>
    <x v="6"/>
    <s v="Supervisor"/>
    <x v="0"/>
    <n v="58905"/>
    <x v="2"/>
    <n v="2"/>
    <n v="2204"/>
    <d v="2022-01-10T00:00:00"/>
    <n v="5"/>
    <n v="2"/>
    <d v="2022-11-27T00:00:00"/>
    <x v="0"/>
    <x v="1"/>
    <x v="0"/>
    <s v="Davidhaven"/>
    <s v="Matthew Lee"/>
    <n v="3"/>
    <n v="284.05"/>
  </r>
  <r>
    <n v="1778"/>
    <s v="Gia"/>
    <s v="Franco"/>
    <d v="2022-04-13T00:00:00"/>
    <x v="105"/>
    <n v="473"/>
    <x v="200"/>
    <s v="Production Technician I"/>
    <s v="Jason Boyd"/>
    <s v="gia.franco@bilearner.com"/>
    <x v="2"/>
    <x v="0"/>
    <x v="0"/>
    <x v="0"/>
    <s v="Full-Time"/>
    <x v="0"/>
    <x v="2"/>
    <s v="General - Sga"/>
    <s v="13-01-1944"/>
    <x v="6"/>
    <s v="Administrator"/>
    <x v="0"/>
    <n v="32235"/>
    <x v="2"/>
    <n v="4"/>
    <n v="2205"/>
    <d v="2022-05-09T00:00:00"/>
    <n v="2"/>
    <n v="3"/>
    <d v="2023-06-23T00:00:00"/>
    <x v="1"/>
    <x v="1"/>
    <x v="2"/>
    <s v="Bryanville"/>
    <s v="Mitchell Rogers"/>
    <n v="1"/>
    <n v="271.69"/>
  </r>
  <r>
    <n v="1783"/>
    <s v="Julia"/>
    <s v="Soto"/>
    <d v="2021-05-31T00:00:00"/>
    <x v="552"/>
    <n v="518"/>
    <x v="627"/>
    <s v="IT Support"/>
    <s v="Kimberly Frazier"/>
    <s v="julia.soto@bilearner.com"/>
    <x v="9"/>
    <x v="0"/>
    <x v="2"/>
    <x v="1"/>
    <s v="Temporary"/>
    <x v="1"/>
    <x v="1"/>
    <s v="Wireline Construction"/>
    <d v="1965-12-02T00:00:00"/>
    <x v="6"/>
    <s v="Vp"/>
    <x v="0"/>
    <n v="2360"/>
    <x v="0"/>
    <n v="4"/>
    <n v="2210"/>
    <d v="2023-09-01T00:00:00"/>
    <n v="1"/>
    <n v="5"/>
    <d v="2023-07-17T00:00:00"/>
    <x v="2"/>
    <x v="1"/>
    <x v="3"/>
    <s v="Schmittbury"/>
    <s v="Charles Garner"/>
    <n v="5"/>
    <n v="220.14"/>
  </r>
  <r>
    <n v="1785"/>
    <s v="Savanna"/>
    <s v="Mayo"/>
    <d v="2022-07-03T00:00:00"/>
    <x v="145"/>
    <n v="262"/>
    <x v="99"/>
    <s v="IT Support"/>
    <s v="Amber Hoffman"/>
    <s v="savanna.mayo@bilearner.com"/>
    <x v="3"/>
    <x v="0"/>
    <x v="0"/>
    <x v="1"/>
    <s v="Part-Time"/>
    <x v="0"/>
    <x v="1"/>
    <s v="Field Operations"/>
    <d v="1991-11-05T00:00:00"/>
    <x v="6"/>
    <s v="Cfo"/>
    <x v="0"/>
    <n v="74179"/>
    <x v="0"/>
    <n v="1"/>
    <n v="2212"/>
    <s v="26-07-2023"/>
    <n v="4"/>
    <n v="1"/>
    <d v="2023-07-19T00:00:00"/>
    <x v="2"/>
    <x v="1"/>
    <x v="2"/>
    <s v="Frankside"/>
    <s v="David Flores"/>
    <n v="1"/>
    <n v="160.81"/>
  </r>
  <r>
    <n v="1786"/>
    <s v="Branden"/>
    <s v="Khan"/>
    <d v="2023-03-15T00:00:00"/>
    <x v="37"/>
    <n v="56"/>
    <x v="183"/>
    <s v="IT Support"/>
    <s v="David Kennedy"/>
    <s v="branden.khan@bilearner.com"/>
    <x v="4"/>
    <x v="0"/>
    <x v="2"/>
    <x v="2"/>
    <s v="Full-Time"/>
    <x v="2"/>
    <x v="1"/>
    <s v="Shop (Fleet)"/>
    <d v="1965-03-09T00:00:00"/>
    <x v="6"/>
    <s v="Shop"/>
    <x v="0"/>
    <n v="8415"/>
    <x v="0"/>
    <n v="5"/>
    <n v="2213"/>
    <d v="2023-05-05T00:00:00"/>
    <n v="1"/>
    <n v="4"/>
    <d v="2023-04-09T00:00:00"/>
    <x v="2"/>
    <x v="1"/>
    <x v="0"/>
    <s v="North Benjamin"/>
    <s v="Lindsey Warner"/>
    <n v="1"/>
    <n v="196.03"/>
  </r>
  <r>
    <n v="1787"/>
    <s v="Aiden"/>
    <s v="Wade"/>
    <d v="2021-07-29T00:00:00"/>
    <x v="606"/>
    <n v="379"/>
    <x v="539"/>
    <s v="IT Support"/>
    <s v="Amber Johnson"/>
    <s v="aiden.wade@bilearner.com"/>
    <x v="1"/>
    <x v="0"/>
    <x v="1"/>
    <x v="1"/>
    <s v="Full-Time"/>
    <x v="1"/>
    <x v="1"/>
    <s v="Field Operations"/>
    <s v="22-10-1951"/>
    <x v="6"/>
    <s v="Tower Hand"/>
    <x v="0"/>
    <n v="8196"/>
    <x v="0"/>
    <n v="4"/>
    <n v="2214"/>
    <s v="26-02-2023"/>
    <n v="1"/>
    <n v="1"/>
    <d v="2023-03-16T00:00:00"/>
    <x v="1"/>
    <x v="1"/>
    <x v="0"/>
    <s v="Emilyview"/>
    <s v="Lori Stout"/>
    <n v="4"/>
    <n v="973.62"/>
  </r>
  <r>
    <n v="1788"/>
    <s v="Conrad"/>
    <s v="Ochoa"/>
    <d v="2022-02-05T00:00:00"/>
    <x v="44"/>
    <n v="342"/>
    <x v="628"/>
    <s v="IT Support"/>
    <s v="Susan Kelly"/>
    <s v="conrad.ochoa@bilearner.com"/>
    <x v="2"/>
    <x v="0"/>
    <x v="1"/>
    <x v="0"/>
    <s v="Temporary"/>
    <x v="1"/>
    <x v="1"/>
    <s v="Engineers"/>
    <s v="17-12-1962"/>
    <x v="6"/>
    <s v="Engineer"/>
    <x v="0"/>
    <n v="95814"/>
    <x v="0"/>
    <n v="1"/>
    <n v="2215"/>
    <s v="24-04-2023"/>
    <n v="1"/>
    <n v="5"/>
    <d v="2022-09-30T00:00:00"/>
    <x v="0"/>
    <x v="0"/>
    <x v="1"/>
    <s v="East Donnahaven"/>
    <s v="Andrea Rodriguez"/>
    <n v="3"/>
    <n v="227"/>
  </r>
  <r>
    <n v="1790"/>
    <s v="Kaylie"/>
    <s v="Ayers"/>
    <d v="2020-11-23T00:00:00"/>
    <x v="607"/>
    <n v="21"/>
    <x v="134"/>
    <s v="IT Manager - Infra"/>
    <s v="Donna Brown"/>
    <s v="kaylie.ayers@bilearner.com"/>
    <x v="8"/>
    <x v="0"/>
    <x v="2"/>
    <x v="2"/>
    <s v="Temporary"/>
    <x v="3"/>
    <x v="1"/>
    <s v="People Services"/>
    <s v="21-07-1995"/>
    <x v="9"/>
    <s v="Director"/>
    <x v="0"/>
    <n v="52244"/>
    <x v="0"/>
    <n v="4"/>
    <n v="2217"/>
    <d v="2022-05-10T00:00:00"/>
    <n v="2"/>
    <n v="1"/>
    <d v="2023-03-23T00:00:00"/>
    <x v="3"/>
    <x v="0"/>
    <x v="1"/>
    <s v="East Melissa"/>
    <s v="Albert Clark"/>
    <n v="1"/>
    <n v="315.39"/>
  </r>
  <r>
    <n v="1791"/>
    <s v="Abdullah"/>
    <s v="Arellano"/>
    <d v="2019-02-21T00:00:00"/>
    <x v="181"/>
    <n v="1338"/>
    <x v="629"/>
    <s v="IT Manager - DB"/>
    <s v="Jacob Christian"/>
    <s v="abdullah.arellano@bilearner.com"/>
    <x v="7"/>
    <x v="0"/>
    <x v="2"/>
    <x v="0"/>
    <s v="Part-Time"/>
    <x v="1"/>
    <x v="1"/>
    <s v="Field Operations"/>
    <d v="1967-08-11T00:00:00"/>
    <x v="6"/>
    <s v="Foreman"/>
    <x v="0"/>
    <n v="29237"/>
    <x v="0"/>
    <n v="4"/>
    <n v="2218"/>
    <d v="2022-10-10T00:00:00"/>
    <n v="4"/>
    <n v="1"/>
    <d v="2022-12-27T00:00:00"/>
    <x v="2"/>
    <x v="1"/>
    <x v="2"/>
    <s v="Silvaville"/>
    <s v="Brian Turner"/>
    <n v="5"/>
    <n v="222.99"/>
  </r>
  <r>
    <n v="1792"/>
    <s v="Hazel"/>
    <s v="Lane"/>
    <d v="2022-09-25T00:00:00"/>
    <x v="608"/>
    <n v="223"/>
    <x v="630"/>
    <s v="IT Support"/>
    <s v="Lance Torres"/>
    <s v="hazel.lane@bilearner.com"/>
    <x v="7"/>
    <x v="0"/>
    <x v="2"/>
    <x v="1"/>
    <s v="Part-Time"/>
    <x v="2"/>
    <x v="1"/>
    <s v="Wireline Construction"/>
    <s v="25-10-1966"/>
    <x v="6"/>
    <s v="Laborer"/>
    <x v="0"/>
    <n v="8635"/>
    <x v="0"/>
    <n v="5"/>
    <n v="2219"/>
    <s v="29-03-2023"/>
    <n v="5"/>
    <n v="2"/>
    <d v="2023-01-03T00:00:00"/>
    <x v="2"/>
    <x v="0"/>
    <x v="1"/>
    <s v="Kimberlyshire"/>
    <s v="Abigail Gardner"/>
    <n v="5"/>
    <n v="401.35"/>
  </r>
  <r>
    <n v="1795"/>
    <s v="Caiden"/>
    <s v="Lam"/>
    <d v="2020-07-21T00:00:00"/>
    <x v="609"/>
    <n v="393"/>
    <x v="631"/>
    <s v="IT Support"/>
    <s v="Scott Thomas"/>
    <s v="caiden.lam@bilearner.com"/>
    <x v="8"/>
    <x v="0"/>
    <x v="2"/>
    <x v="2"/>
    <s v="Temporary"/>
    <x v="1"/>
    <x v="1"/>
    <s v="Wireline Construction"/>
    <s v="17-07-1998"/>
    <x v="6"/>
    <s v="Laborer"/>
    <x v="0"/>
    <n v="77955"/>
    <x v="0"/>
    <n v="4"/>
    <n v="2222"/>
    <s v="14-09-2022"/>
    <n v="2"/>
    <n v="3"/>
    <d v="2023-06-04T00:00:00"/>
    <x v="4"/>
    <x v="0"/>
    <x v="1"/>
    <s v="Baldwinport"/>
    <s v="Ian Martin"/>
    <n v="3"/>
    <n v="303.01"/>
  </r>
  <r>
    <n v="1799"/>
    <s v="Zechariah"/>
    <s v="Strong"/>
    <d v="2019-03-22T00:00:00"/>
    <x v="610"/>
    <n v="818"/>
    <x v="192"/>
    <s v="IT Support"/>
    <s v="Daniel Blake"/>
    <s v="zechariah.strong@bilearner.com"/>
    <x v="7"/>
    <x v="0"/>
    <x v="1"/>
    <x v="2"/>
    <s v="Full-Time"/>
    <x v="1"/>
    <x v="1"/>
    <s v="General - Eng"/>
    <d v="1960-07-09T00:00:00"/>
    <x v="6"/>
    <s v="Administrative"/>
    <x v="0"/>
    <n v="73392"/>
    <x v="0"/>
    <n v="1"/>
    <n v="2226"/>
    <s v="28-01-2023"/>
    <n v="4"/>
    <n v="4"/>
    <d v="2022-09-10T00:00:00"/>
    <x v="4"/>
    <x v="1"/>
    <x v="3"/>
    <s v="Stevenmouth"/>
    <s v="Mr. Justin Hardy"/>
    <n v="3"/>
    <n v="125.06"/>
  </r>
  <r>
    <n v="1801"/>
    <s v="Kayley"/>
    <s v="Romero"/>
    <d v="2018-08-12T00:00:00"/>
    <x v="611"/>
    <n v="1401"/>
    <x v="632"/>
    <s v="IT Support"/>
    <s v="Michael Webb"/>
    <s v="kayley.romero@bilearner.com"/>
    <x v="3"/>
    <x v="0"/>
    <x v="2"/>
    <x v="0"/>
    <s v="Part-Time"/>
    <x v="1"/>
    <x v="1"/>
    <s v="Wireless"/>
    <s v="16-09-1942"/>
    <x v="6"/>
    <s v="Laborer"/>
    <x v="0"/>
    <n v="58630"/>
    <x v="3"/>
    <n v="4"/>
    <n v="2228"/>
    <s v="20-01-2023"/>
    <n v="3"/>
    <n v="2"/>
    <d v="2023-02-21T00:00:00"/>
    <x v="2"/>
    <x v="0"/>
    <x v="0"/>
    <s v="Pamelaport"/>
    <s v="Joseph Mays"/>
    <n v="3"/>
    <n v="713.03"/>
  </r>
  <r>
    <n v="1807"/>
    <s v="Ariel"/>
    <s v="Barnes"/>
    <d v="2021-02-20T00:00:00"/>
    <x v="138"/>
    <n v="323"/>
    <x v="426"/>
    <s v="IT Support"/>
    <s v="William Phillips"/>
    <s v="ariel.barnes@bilearner.com"/>
    <x v="4"/>
    <x v="0"/>
    <x v="2"/>
    <x v="1"/>
    <s v="Full-Time"/>
    <x v="1"/>
    <x v="1"/>
    <s v="Wireline Construction"/>
    <s v="26-02-1975"/>
    <x v="6"/>
    <s v="Laborer"/>
    <x v="0"/>
    <n v="87474"/>
    <x v="1"/>
    <n v="2"/>
    <n v="2234"/>
    <s v="23-08-2022"/>
    <n v="1"/>
    <n v="1"/>
    <d v="2023-02-04T00:00:00"/>
    <x v="3"/>
    <x v="0"/>
    <x v="3"/>
    <s v="South Gina"/>
    <s v="Nancy Reyes"/>
    <n v="3"/>
    <n v="693.52"/>
  </r>
  <r>
    <n v="1809"/>
    <s v="Princess"/>
    <s v="Long"/>
    <d v="2018-12-23T00:00:00"/>
    <x v="612"/>
    <n v="1023"/>
    <x v="633"/>
    <s v="IT Support"/>
    <s v="Amber Rocha"/>
    <s v="princess.long@bilearner.com"/>
    <x v="2"/>
    <x v="0"/>
    <x v="0"/>
    <x v="2"/>
    <s v="Temporary"/>
    <x v="0"/>
    <x v="1"/>
    <s v="Engineers"/>
    <s v="28-10-1948"/>
    <x v="9"/>
    <s v="Project Manager"/>
    <x v="0"/>
    <n v="44145"/>
    <x v="1"/>
    <n v="1"/>
    <n v="2236"/>
    <s v="29-12-2022"/>
    <n v="2"/>
    <n v="1"/>
    <d v="2023-07-13T00:00:00"/>
    <x v="0"/>
    <x v="0"/>
    <x v="0"/>
    <s v="New Deborahshire"/>
    <s v="Jason Garcia"/>
    <n v="2"/>
    <n v="144.74"/>
  </r>
  <r>
    <n v="1810"/>
    <s v="Lyla"/>
    <s v="Wong"/>
    <d v="2022-01-10T00:00:00"/>
    <x v="604"/>
    <n v="359"/>
    <x v="634"/>
    <s v="IT Manager - Support"/>
    <s v="John Thomas"/>
    <s v="lyla.wong@bilearner.com"/>
    <x v="0"/>
    <x v="0"/>
    <x v="0"/>
    <x v="0"/>
    <s v="Temporary"/>
    <x v="1"/>
    <x v="1"/>
    <s v="Underground"/>
    <s v="22-04-1975"/>
    <x v="9"/>
    <s v="Laborer"/>
    <x v="0"/>
    <n v="25760"/>
    <x v="1"/>
    <n v="2"/>
    <n v="2237"/>
    <d v="2023-08-06T00:00:00"/>
    <n v="2"/>
    <n v="5"/>
    <d v="2023-05-10T00:00:00"/>
    <x v="1"/>
    <x v="0"/>
    <x v="3"/>
    <s v="West Maria"/>
    <s v="Robert Liu"/>
    <n v="3"/>
    <n v="240.77"/>
  </r>
  <r>
    <n v="1811"/>
    <s v="Shyanne"/>
    <s v="Livingston"/>
    <d v="2021-03-04T00:00:00"/>
    <x v="613"/>
    <n v="277"/>
    <x v="442"/>
    <s v="IT Manager - Infra"/>
    <s v="April Burns"/>
    <s v="shyanne.livingston@bilearner.com"/>
    <x v="8"/>
    <x v="0"/>
    <x v="2"/>
    <x v="0"/>
    <s v="Temporary"/>
    <x v="1"/>
    <x v="1"/>
    <s v="Project Management - Con"/>
    <s v="17-01-1972"/>
    <x v="9"/>
    <s v="Purchasing"/>
    <x v="1"/>
    <n v="55252"/>
    <x v="1"/>
    <n v="2"/>
    <n v="2238"/>
    <s v="28-03-2023"/>
    <n v="4"/>
    <n v="4"/>
    <d v="2023-04-14T00:00:00"/>
    <x v="3"/>
    <x v="0"/>
    <x v="3"/>
    <s v="Lauriemouth"/>
    <s v="Mr. Tyler Daniels"/>
    <n v="5"/>
    <n v="905.56"/>
  </r>
  <r>
    <n v="1812"/>
    <s v="Dario"/>
    <s v="Whitney"/>
    <d v="2023-03-10T00:00:00"/>
    <x v="556"/>
    <n v="25"/>
    <x v="162"/>
    <s v="IT Manager - DB"/>
    <s v="Sean Hill"/>
    <s v="dario.whitney@bilearner.com"/>
    <x v="7"/>
    <x v="0"/>
    <x v="0"/>
    <x v="1"/>
    <s v="Part-Time"/>
    <x v="2"/>
    <x v="1"/>
    <s v="Catv"/>
    <d v="1962-11-12T00:00:00"/>
    <x v="6"/>
    <s v="Manager"/>
    <x v="1"/>
    <n v="62468"/>
    <x v="1"/>
    <n v="5"/>
    <n v="2239"/>
    <s v="31-12-2022"/>
    <n v="1"/>
    <n v="3"/>
    <d v="2023-04-11T00:00:00"/>
    <x v="2"/>
    <x v="1"/>
    <x v="0"/>
    <s v="Robertmouth"/>
    <s v="Gina Smith"/>
    <n v="4"/>
    <n v="273.83999999999997"/>
  </r>
  <r>
    <n v="1815"/>
    <s v="Aileen"/>
    <s v="Pacheco"/>
    <d v="2022-05-10T00:00:00"/>
    <x v="139"/>
    <n v="67"/>
    <x v="613"/>
    <s v="IT Support"/>
    <s v="Alicia Farrell"/>
    <s v="aileen.pacheco@bilearner.com"/>
    <x v="3"/>
    <x v="0"/>
    <x v="0"/>
    <x v="1"/>
    <s v="Temporary"/>
    <x v="1"/>
    <x v="1"/>
    <s v="Field Operations"/>
    <s v="29-03-1994"/>
    <x v="6"/>
    <s v="Runner"/>
    <x v="0"/>
    <n v="48114"/>
    <x v="1"/>
    <n v="4"/>
    <n v="2242"/>
    <s v="26-02-2023"/>
    <n v="3"/>
    <n v="2"/>
    <d v="2022-12-17T00:00:00"/>
    <x v="4"/>
    <x v="0"/>
    <x v="1"/>
    <s v="West Laura"/>
    <s v="Debbie Salas"/>
    <n v="1"/>
    <n v="627.11"/>
  </r>
  <r>
    <n v="1816"/>
    <s v="Dorian"/>
    <s v="Wu"/>
    <d v="2023-04-13T00:00:00"/>
    <x v="166"/>
    <n v="20"/>
    <x v="624"/>
    <s v="IT Support"/>
    <s v="Desiree Martinez"/>
    <s v="dorian.wu@bilearner.com"/>
    <x v="8"/>
    <x v="0"/>
    <x v="0"/>
    <x v="2"/>
    <s v="Part-Time"/>
    <x v="0"/>
    <x v="1"/>
    <s v="Finance &amp; Accounting"/>
    <s v="20-07-1954"/>
    <x v="9"/>
    <s v="Accounting"/>
    <x v="0"/>
    <n v="90316"/>
    <x v="1"/>
    <n v="4"/>
    <n v="2243"/>
    <s v="26-06-2023"/>
    <n v="1"/>
    <n v="3"/>
    <d v="2022-12-30T00:00:00"/>
    <x v="1"/>
    <x v="0"/>
    <x v="0"/>
    <s v="New Timothystad"/>
    <s v="James Johnson"/>
    <n v="4"/>
    <n v="242.22"/>
  </r>
  <r>
    <n v="1818"/>
    <s v="Londyn"/>
    <s v="Underwood"/>
    <d v="2021-02-28T00:00:00"/>
    <x v="614"/>
    <n v="500"/>
    <x v="384"/>
    <s v="IT Manager - Infra"/>
    <s v="Mrs. Lori Petty MD"/>
    <s v="londyn.underwood@bilearner.com"/>
    <x v="0"/>
    <x v="0"/>
    <x v="2"/>
    <x v="1"/>
    <s v="Part-Time"/>
    <x v="1"/>
    <x v="1"/>
    <s v="Engineers"/>
    <s v="15-09-1946"/>
    <x v="6"/>
    <s v="Supervisor"/>
    <x v="1"/>
    <n v="54056"/>
    <x v="1"/>
    <n v="5"/>
    <n v="2245"/>
    <d v="2023-08-07T00:00:00"/>
    <n v="2"/>
    <n v="4"/>
    <d v="2023-04-04T00:00:00"/>
    <x v="4"/>
    <x v="1"/>
    <x v="2"/>
    <s v="Perryhaven"/>
    <s v="Oscar Rodriguez"/>
    <n v="1"/>
    <n v="968.2"/>
  </r>
  <r>
    <n v="1819"/>
    <s v="Britney"/>
    <s v="Logan"/>
    <d v="2020-10-14T00:00:00"/>
    <x v="615"/>
    <n v="543"/>
    <x v="635"/>
    <s v="IT Manager - DB"/>
    <s v="Paul Robertson"/>
    <s v="britney.logan@bilearner.com"/>
    <x v="6"/>
    <x v="0"/>
    <x v="1"/>
    <x v="0"/>
    <s v="Part-Time"/>
    <x v="1"/>
    <x v="1"/>
    <s v="Field Operations"/>
    <s v="22-11-1973"/>
    <x v="6"/>
    <s v="Technician"/>
    <x v="1"/>
    <n v="7728"/>
    <x v="1"/>
    <n v="4"/>
    <n v="2246"/>
    <s v="20-03-2023"/>
    <n v="3"/>
    <n v="4"/>
    <d v="2023-02-10T00:00:00"/>
    <x v="4"/>
    <x v="1"/>
    <x v="3"/>
    <s v="Lake Kennethhaven"/>
    <s v="Patricia Ford"/>
    <n v="2"/>
    <n v="364.36"/>
  </r>
  <r>
    <n v="1820"/>
    <s v="Alessandra"/>
    <s v="Novak"/>
    <d v="2018-09-10T00:00:00"/>
    <x v="31"/>
    <n v="1732"/>
    <x v="636"/>
    <s v="IT Support"/>
    <s v="William Murray"/>
    <s v="alessandra.novak@bilearner.com"/>
    <x v="7"/>
    <x v="0"/>
    <x v="2"/>
    <x v="0"/>
    <s v="Temporary"/>
    <x v="1"/>
    <x v="1"/>
    <s v="Fielders"/>
    <d v="1983-10-04T00:00:00"/>
    <x v="6"/>
    <s v="Engineer"/>
    <x v="0"/>
    <n v="70092"/>
    <x v="1"/>
    <n v="2"/>
    <n v="2247"/>
    <s v="16-02-2023"/>
    <n v="3"/>
    <n v="4"/>
    <d v="2023-04-19T00:00:00"/>
    <x v="3"/>
    <x v="0"/>
    <x v="2"/>
    <s v="Barnettview"/>
    <s v="Tiffany Johnson"/>
    <n v="3"/>
    <n v="803.16"/>
  </r>
  <r>
    <n v="1821"/>
    <s v="Ariel"/>
    <s v="Powers"/>
    <d v="2022-12-16T00:00:00"/>
    <x v="257"/>
    <n v="163"/>
    <x v="637"/>
    <s v="IT Support"/>
    <s v="Corey Fletcher"/>
    <s v="ariel.powers@bilearner.com"/>
    <x v="4"/>
    <x v="0"/>
    <x v="2"/>
    <x v="0"/>
    <s v="Temporary"/>
    <x v="2"/>
    <x v="1"/>
    <s v="Field Operations"/>
    <s v="17-12-1999"/>
    <x v="6"/>
    <s v="Laborer"/>
    <x v="0"/>
    <n v="71142"/>
    <x v="1"/>
    <n v="2"/>
    <n v="2248"/>
    <s v="24-05-2023"/>
    <n v="1"/>
    <n v="5"/>
    <d v="2023-03-29T00:00:00"/>
    <x v="1"/>
    <x v="0"/>
    <x v="2"/>
    <s v="Langton"/>
    <s v="Ariana Anderson"/>
    <n v="2"/>
    <n v="571.12"/>
  </r>
  <r>
    <n v="1822"/>
    <s v="Jewel"/>
    <s v="Bryant"/>
    <d v="2018-09-28T00:00:00"/>
    <x v="616"/>
    <n v="120"/>
    <x v="590"/>
    <s v="IT Support"/>
    <s v="James Rhodes"/>
    <s v="jewel.bryant@bilearner.com"/>
    <x v="3"/>
    <x v="0"/>
    <x v="1"/>
    <x v="1"/>
    <s v="Part-Time"/>
    <x v="3"/>
    <x v="1"/>
    <s v="Field Operations"/>
    <d v="1994-07-11T00:00:00"/>
    <x v="6"/>
    <s v="Laborer"/>
    <x v="0"/>
    <n v="2760"/>
    <x v="1"/>
    <n v="4"/>
    <n v="2249"/>
    <s v="29-05-2023"/>
    <n v="3"/>
    <n v="5"/>
    <d v="2023-07-06T00:00:00"/>
    <x v="0"/>
    <x v="0"/>
    <x v="1"/>
    <s v="East Jessicafort"/>
    <s v="Eric Moore"/>
    <n v="2"/>
    <n v="705.36"/>
  </r>
  <r>
    <n v="1823"/>
    <s v="Irene"/>
    <s v="Kim"/>
    <d v="2022-03-08T00:00:00"/>
    <x v="617"/>
    <n v="49"/>
    <x v="365"/>
    <s v="IT Support"/>
    <s v="Peter Williams"/>
    <s v="irene.kim@bilearner.com"/>
    <x v="8"/>
    <x v="0"/>
    <x v="1"/>
    <x v="1"/>
    <s v="Temporary"/>
    <x v="0"/>
    <x v="1"/>
    <s v="Aerial"/>
    <d v="1962-02-09T00:00:00"/>
    <x v="9"/>
    <s v="Groundman"/>
    <x v="0"/>
    <n v="13557"/>
    <x v="1"/>
    <n v="5"/>
    <n v="2250"/>
    <s v="29-05-2023"/>
    <n v="4"/>
    <n v="2"/>
    <d v="2023-04-08T00:00:00"/>
    <x v="3"/>
    <x v="1"/>
    <x v="1"/>
    <s v="Amyberg"/>
    <s v="Mariah Larsen"/>
    <n v="5"/>
    <n v="565.78"/>
  </r>
  <r>
    <n v="1828"/>
    <s v="Gabrielle"/>
    <s v="Mercer"/>
    <d v="2020-09-15T00:00:00"/>
    <x v="17"/>
    <n v="381"/>
    <x v="638"/>
    <s v="IT Support"/>
    <s v="Jose Jordan"/>
    <s v="gabrielle.mercer@bilearner.com"/>
    <x v="8"/>
    <x v="0"/>
    <x v="0"/>
    <x v="1"/>
    <s v="Part-Time"/>
    <x v="0"/>
    <x v="1"/>
    <s v="Wireline Construction"/>
    <s v="16-07-1990"/>
    <x v="6"/>
    <s v="Lineman"/>
    <x v="0"/>
    <n v="67812"/>
    <x v="1"/>
    <n v="2"/>
    <n v="2255"/>
    <d v="2023-12-05T00:00:00"/>
    <n v="1"/>
    <n v="4"/>
    <d v="2023-02-05T00:00:00"/>
    <x v="0"/>
    <x v="1"/>
    <x v="3"/>
    <s v="West Jeffrey"/>
    <s v="Christopher Ryan"/>
    <n v="1"/>
    <n v="357.69"/>
  </r>
  <r>
    <n v="1830"/>
    <s v="Ingrid"/>
    <s v="Lucero"/>
    <d v="2021-04-29T00:00:00"/>
    <x v="618"/>
    <n v="407"/>
    <x v="507"/>
    <s v="IT Manager - Support"/>
    <s v="Meredith Martin"/>
    <s v="ingrid.lucero@bilearner.com"/>
    <x v="0"/>
    <x v="0"/>
    <x v="1"/>
    <x v="0"/>
    <s v="Full-Time"/>
    <x v="3"/>
    <x v="1"/>
    <s v="General - Eng"/>
    <s v="22-10-1988"/>
    <x v="6"/>
    <s v="Administrative"/>
    <x v="1"/>
    <n v="77019"/>
    <x v="1"/>
    <n v="2"/>
    <n v="2257"/>
    <s v="25-07-2023"/>
    <n v="4"/>
    <n v="3"/>
    <d v="2023-03-25T00:00:00"/>
    <x v="0"/>
    <x v="0"/>
    <x v="2"/>
    <s v="New Sarahland"/>
    <s v="Tony Burns"/>
    <n v="2"/>
    <n v="456.3"/>
  </r>
  <r>
    <n v="1833"/>
    <s v="Rocco"/>
    <s v="Vaughan"/>
    <d v="2020-01-17T00:00:00"/>
    <x v="619"/>
    <n v="622"/>
    <x v="639"/>
    <s v="IT Support"/>
    <s v="Victor Armstrong"/>
    <s v="rocco.vaughan@bilearner.com"/>
    <x v="4"/>
    <x v="0"/>
    <x v="2"/>
    <x v="0"/>
    <s v="Temporary"/>
    <x v="3"/>
    <x v="1"/>
    <s v="Engineers"/>
    <s v="21-10-1992"/>
    <x v="6"/>
    <s v="Billing"/>
    <x v="0"/>
    <n v="17501"/>
    <x v="1"/>
    <n v="1"/>
    <n v="2260"/>
    <d v="2023-05-08T00:00:00"/>
    <n v="3"/>
    <n v="1"/>
    <d v="2022-08-23T00:00:00"/>
    <x v="0"/>
    <x v="1"/>
    <x v="2"/>
    <s v="East Kristyfort"/>
    <s v="Autumn Stephenson"/>
    <n v="2"/>
    <n v="377.64"/>
  </r>
  <r>
    <n v="1837"/>
    <s v="Piper"/>
    <s v="Guzman"/>
    <d v="2021-02-24T00:00:00"/>
    <x v="531"/>
    <n v="308"/>
    <x v="640"/>
    <s v="IT Manager - Infra"/>
    <s v="Joseph Underwood"/>
    <s v="piper.guzman@bilearner.com"/>
    <x v="0"/>
    <x v="0"/>
    <x v="2"/>
    <x v="2"/>
    <s v="Part-Time"/>
    <x v="0"/>
    <x v="1"/>
    <s v="Executive"/>
    <d v="1979-05-03T00:00:00"/>
    <x v="6"/>
    <s v="Manager"/>
    <x v="1"/>
    <n v="4377"/>
    <x v="1"/>
    <n v="5"/>
    <n v="2264"/>
    <d v="2022-08-11T00:00:00"/>
    <n v="1"/>
    <n v="2"/>
    <d v="2023-05-06T00:00:00"/>
    <x v="3"/>
    <x v="0"/>
    <x v="1"/>
    <s v="Lake Christopher"/>
    <s v="Randy Logan"/>
    <n v="3"/>
    <n v="465.3"/>
  </r>
  <r>
    <n v="1839"/>
    <s v="Jameson"/>
    <s v="Eaton"/>
    <d v="2020-05-12T00:00:00"/>
    <x v="620"/>
    <n v="309"/>
    <x v="641"/>
    <s v="IT Support"/>
    <s v="Timothy Owens"/>
    <s v="jameson.eaton@bilearner.com"/>
    <x v="4"/>
    <x v="0"/>
    <x v="0"/>
    <x v="0"/>
    <s v="Temporary"/>
    <x v="1"/>
    <x v="1"/>
    <s v="Field Operations"/>
    <d v="1975-10-02T00:00:00"/>
    <x v="6"/>
    <s v="Construction Manager"/>
    <x v="0"/>
    <n v="84988"/>
    <x v="1"/>
    <n v="5"/>
    <n v="2266"/>
    <s v="27-04-2023"/>
    <n v="5"/>
    <n v="3"/>
    <d v="2022-10-23T00:00:00"/>
    <x v="1"/>
    <x v="0"/>
    <x v="3"/>
    <s v="Lake Eileen"/>
    <s v="Sharon Lee"/>
    <n v="5"/>
    <n v="898.01"/>
  </r>
  <r>
    <n v="1841"/>
    <s v="Armani"/>
    <s v="Rogers"/>
    <d v="2021-01-04T00:00:00"/>
    <x v="553"/>
    <n v="479"/>
    <x v="419"/>
    <s v="IT Support"/>
    <s v="Kelly Waters"/>
    <s v="armani.rogers@bilearner.com"/>
    <x v="8"/>
    <x v="0"/>
    <x v="1"/>
    <x v="1"/>
    <s v="Full-Time"/>
    <x v="1"/>
    <x v="1"/>
    <s v="General - Con"/>
    <d v="1963-06-08T00:00:00"/>
    <x v="9"/>
    <s v="Technician"/>
    <x v="1"/>
    <n v="58818"/>
    <x v="1"/>
    <n v="2"/>
    <n v="2268"/>
    <d v="2023-03-07T00:00:00"/>
    <n v="2"/>
    <n v="3"/>
    <d v="2022-11-26T00:00:00"/>
    <x v="3"/>
    <x v="1"/>
    <x v="1"/>
    <s v="Pattersonburgh"/>
    <s v="Jennifer Johnston"/>
    <n v="2"/>
    <n v="677.84"/>
  </r>
  <r>
    <n v="1842"/>
    <s v="Jacoby"/>
    <s v="Lyons"/>
    <d v="2020-04-28T00:00:00"/>
    <x v="621"/>
    <n v="947"/>
    <x v="642"/>
    <s v="IT Manager - Support"/>
    <s v="Beverly Ramirez"/>
    <s v="jacoby.lyons@bilearner.com"/>
    <x v="5"/>
    <x v="0"/>
    <x v="0"/>
    <x v="1"/>
    <s v="Full-Time"/>
    <x v="1"/>
    <x v="1"/>
    <s v="Executive"/>
    <s v="15-01-1974"/>
    <x v="6"/>
    <s v="Ceo"/>
    <x v="1"/>
    <n v="42997"/>
    <x v="1"/>
    <n v="1"/>
    <n v="2269"/>
    <s v="14-02-2023"/>
    <n v="5"/>
    <n v="5"/>
    <d v="2022-12-09T00:00:00"/>
    <x v="2"/>
    <x v="1"/>
    <x v="2"/>
    <s v="Taylorview"/>
    <s v="Lauren Miller"/>
    <n v="1"/>
    <n v="109.33"/>
  </r>
  <r>
    <n v="1843"/>
    <s v="Dylan"/>
    <s v="Livingston"/>
    <d v="2019-04-16T00:00:00"/>
    <x v="622"/>
    <n v="837"/>
    <x v="643"/>
    <s v="IT Support"/>
    <s v="David Rose PhD"/>
    <s v="dylan.livingston@bilearner.com"/>
    <x v="5"/>
    <x v="0"/>
    <x v="1"/>
    <x v="1"/>
    <s v="Part-Time"/>
    <x v="1"/>
    <x v="1"/>
    <s v="Project Management - Con"/>
    <s v="19-09-1952"/>
    <x v="6"/>
    <s v="Manager"/>
    <x v="0"/>
    <n v="93829"/>
    <x v="1"/>
    <n v="4"/>
    <n v="2270"/>
    <s v="18-03-2023"/>
    <n v="4"/>
    <n v="4"/>
    <d v="2023-05-11T00:00:00"/>
    <x v="2"/>
    <x v="1"/>
    <x v="0"/>
    <s v="East Kyle"/>
    <s v="Karen Bailey"/>
    <n v="2"/>
    <n v="781.35"/>
  </r>
  <r>
    <n v="1845"/>
    <s v="Darryl"/>
    <s v="Richmond"/>
    <d v="2022-08-29T00:00:00"/>
    <x v="589"/>
    <n v="139"/>
    <x v="549"/>
    <s v="IT Support"/>
    <s v="Daniel Simpson"/>
    <s v="darryl.richmond@bilearner.com"/>
    <x v="8"/>
    <x v="0"/>
    <x v="2"/>
    <x v="1"/>
    <s v="Full-Time"/>
    <x v="2"/>
    <x v="1"/>
    <s v="Field Operations"/>
    <d v="1987-04-04T00:00:00"/>
    <x v="9"/>
    <s v="Laborer"/>
    <x v="0"/>
    <n v="62715"/>
    <x v="1"/>
    <n v="2"/>
    <n v="2272"/>
    <d v="2022-05-08T00:00:00"/>
    <n v="5"/>
    <n v="5"/>
    <d v="2023-04-15T00:00:00"/>
    <x v="3"/>
    <x v="1"/>
    <x v="0"/>
    <s v="Port Grant"/>
    <s v="Dana Alvarez"/>
    <n v="5"/>
    <n v="233.42"/>
  </r>
  <r>
    <n v="1846"/>
    <s v="Ana"/>
    <s v="Stafford"/>
    <d v="2020-01-26T00:00:00"/>
    <x v="623"/>
    <n v="320"/>
    <x v="388"/>
    <s v="IT Support"/>
    <s v="Kenneth Chavez"/>
    <s v="ana.stafford@bilearner.com"/>
    <x v="0"/>
    <x v="0"/>
    <x v="0"/>
    <x v="2"/>
    <s v="Part-Time"/>
    <x v="1"/>
    <x v="1"/>
    <s v="Project Management - Eng"/>
    <s v="16-05-1956"/>
    <x v="9"/>
    <s v="Planner"/>
    <x v="1"/>
    <n v="75785"/>
    <x v="1"/>
    <n v="4"/>
    <n v="2273"/>
    <s v="26-10-2022"/>
    <n v="5"/>
    <n v="2"/>
    <d v="2023-04-01T00:00:00"/>
    <x v="1"/>
    <x v="0"/>
    <x v="0"/>
    <s v="West Benjamin"/>
    <s v="Laura Snyder"/>
    <n v="4"/>
    <n v="301.14999999999998"/>
  </r>
  <r>
    <n v="1853"/>
    <s v="Ebonee"/>
    <s v="Peterson"/>
    <d v="2018-12-04T00:00:00"/>
    <x v="106"/>
    <n v="1676"/>
    <x v="644"/>
    <s v="Production Manager"/>
    <s v="Brittany Thompson"/>
    <s v="ebonee.peterson@bilearner.com"/>
    <x v="5"/>
    <x v="2"/>
    <x v="1"/>
    <x v="2"/>
    <s v="Temporary"/>
    <x v="2"/>
    <x v="2"/>
    <s v="Catv"/>
    <d v="1985-06-03T00:00:00"/>
    <x v="6"/>
    <s v="Foreman"/>
    <x v="0"/>
    <n v="2030"/>
    <x v="1"/>
    <n v="4"/>
    <n v="2280"/>
    <s v="23-02-2023"/>
    <n v="4"/>
    <n v="2"/>
    <d v="2023-04-05T00:00:00"/>
    <x v="0"/>
    <x v="0"/>
    <x v="0"/>
    <s v="Carsonchester"/>
    <s v="Joseph Campbell"/>
    <n v="3"/>
    <n v="493.98"/>
  </r>
  <r>
    <n v="1856"/>
    <s v="Sean"/>
    <s v="Quinn"/>
    <d v="2018-10-03T00:00:00"/>
    <x v="624"/>
    <n v="267"/>
    <x v="115"/>
    <s v="Shared Services Manager"/>
    <s v="Michael Stevenson"/>
    <s v="sean.quinn@bilearner.com"/>
    <x v="0"/>
    <x v="2"/>
    <x v="2"/>
    <x v="0"/>
    <s v="Temporary"/>
    <x v="2"/>
    <x v="5"/>
    <s v="Field Operations"/>
    <s v="17-12-1961"/>
    <x v="6"/>
    <s v="Technician"/>
    <x v="1"/>
    <n v="2045"/>
    <x v="1"/>
    <n v="4"/>
    <n v="2283"/>
    <s v="20-10-2022"/>
    <n v="4"/>
    <n v="2"/>
    <d v="2023-04-23T00:00:00"/>
    <x v="1"/>
    <x v="0"/>
    <x v="1"/>
    <s v="North Baileyport"/>
    <s v="Jason Salas"/>
    <n v="1"/>
    <n v="183.88"/>
  </r>
  <r>
    <n v="1859"/>
    <s v="Brannon"/>
    <s v="Miller"/>
    <d v="2018-09-24T00:00:00"/>
    <x v="228"/>
    <n v="847"/>
    <x v="645"/>
    <s v="Production Manager"/>
    <s v="Jonathan Nguyen"/>
    <s v="brannon.miller@bilearner.com"/>
    <x v="6"/>
    <x v="0"/>
    <x v="1"/>
    <x v="0"/>
    <s v="Temporary"/>
    <x v="3"/>
    <x v="2"/>
    <s v="General - Eng"/>
    <d v="1981-10-10T00:00:00"/>
    <x v="6"/>
    <s v="Specialist"/>
    <x v="1"/>
    <n v="2045"/>
    <x v="1"/>
    <n v="2"/>
    <n v="2286"/>
    <s v="20-01-2023"/>
    <n v="4"/>
    <n v="4"/>
    <d v="2022-09-27T00:00:00"/>
    <x v="4"/>
    <x v="0"/>
    <x v="1"/>
    <s v="Port Denise"/>
    <s v="Vincent Lopez"/>
    <n v="5"/>
    <n v="107.64"/>
  </r>
  <r>
    <n v="1860"/>
    <s v="Ketsia"/>
    <s v="Liebig"/>
    <d v="2022-03-09T00:00:00"/>
    <x v="447"/>
    <n v="395"/>
    <x v="646"/>
    <s v="Production Manager"/>
    <s v="James Hunt"/>
    <s v="ketsia.liebig@bilearner.com"/>
    <x v="5"/>
    <x v="0"/>
    <x v="1"/>
    <x v="0"/>
    <s v="Part-Time"/>
    <x v="0"/>
    <x v="2"/>
    <s v="General - Con"/>
    <s v="20-03-1961"/>
    <x v="6"/>
    <s v="Technician"/>
    <x v="0"/>
    <n v="2110"/>
    <x v="1"/>
    <n v="2"/>
    <n v="2287"/>
    <d v="2022-11-11T00:00:00"/>
    <n v="4"/>
    <n v="4"/>
    <d v="2023-03-29T00:00:00"/>
    <x v="3"/>
    <x v="1"/>
    <x v="0"/>
    <s v="East Brandonmouth"/>
    <s v="Amanda Lee"/>
    <n v="4"/>
    <n v="560.64"/>
  </r>
  <r>
    <n v="1861"/>
    <s v="Kelley"/>
    <s v="Spirea"/>
    <d v="2018-11-07T00:00:00"/>
    <x v="449"/>
    <n v="565"/>
    <x v="647"/>
    <s v="Production Manager"/>
    <s v="Laura Mccarty"/>
    <s v="kelley.spirea@bilearner.com"/>
    <x v="6"/>
    <x v="0"/>
    <x v="0"/>
    <x v="2"/>
    <s v="Temporary"/>
    <x v="0"/>
    <x v="2"/>
    <s v="Fielders"/>
    <d v="1984-09-09T00:00:00"/>
    <x v="6"/>
    <s v="Engineer"/>
    <x v="0"/>
    <n v="2451"/>
    <x v="1"/>
    <n v="5"/>
    <n v="2288"/>
    <d v="2023-09-07T00:00:00"/>
    <n v="5"/>
    <n v="1"/>
    <d v="2022-09-25T00:00:00"/>
    <x v="3"/>
    <x v="1"/>
    <x v="1"/>
    <s v="New Joseton"/>
    <s v="Kimberly Atkinson"/>
    <n v="2"/>
    <n v="187.85"/>
  </r>
  <r>
    <n v="1863"/>
    <s v="Debra"/>
    <s v="Houlihan"/>
    <d v="2020-11-27T00:00:00"/>
    <x v="495"/>
    <n v="950"/>
    <x v="648"/>
    <s v="Director of Sales"/>
    <s v="Joseph Chavez"/>
    <s v="debra.houlihan@bilearner.com"/>
    <x v="4"/>
    <x v="0"/>
    <x v="0"/>
    <x v="0"/>
    <s v="Temporary"/>
    <x v="2"/>
    <x v="0"/>
    <s v="Wireline Construction"/>
    <s v="16-04-1942"/>
    <x v="11"/>
    <s v="Groundman"/>
    <x v="0"/>
    <n v="2908"/>
    <x v="1"/>
    <n v="2"/>
    <n v="2290"/>
    <s v="14-04-2023"/>
    <n v="4"/>
    <n v="1"/>
    <d v="2023-04-23T00:00:00"/>
    <x v="3"/>
    <x v="1"/>
    <x v="1"/>
    <s v="New Bobbyfort"/>
    <s v="Juan Dennis"/>
    <n v="4"/>
    <n v="575.54999999999995"/>
  </r>
  <r>
    <n v="1866"/>
    <s v="David"/>
    <s v="Stanley"/>
    <d v="2020-06-15T00:00:00"/>
    <x v="625"/>
    <n v="447"/>
    <x v="649"/>
    <s v="Production Manager"/>
    <s v="Richard Collins"/>
    <s v="david.stanley@bilearner.com"/>
    <x v="1"/>
    <x v="0"/>
    <x v="1"/>
    <x v="0"/>
    <s v="Full-Time"/>
    <x v="0"/>
    <x v="2"/>
    <s v="Field Operations"/>
    <d v="1998-01-04T00:00:00"/>
    <x v="6"/>
    <s v="Laborer"/>
    <x v="1"/>
    <n v="1803"/>
    <x v="1"/>
    <n v="2"/>
    <n v="2293"/>
    <s v="19-06-2023"/>
    <n v="5"/>
    <n v="3"/>
    <d v="2023-04-17T00:00:00"/>
    <x v="4"/>
    <x v="1"/>
    <x v="1"/>
    <s v="Harperside"/>
    <s v="Andrew Wright"/>
    <n v="1"/>
    <n v="510.67"/>
  </r>
  <r>
    <n v="1868"/>
    <s v="Everett"/>
    <s v="Jordan"/>
    <d v="2022-05-19T00:00:00"/>
    <x v="21"/>
    <n v="326"/>
    <x v="650"/>
    <s v="Production Manager"/>
    <s v="Michael Davis"/>
    <s v="everett.jordan@bilearner.com"/>
    <x v="7"/>
    <x v="0"/>
    <x v="0"/>
    <x v="0"/>
    <s v="Temporary"/>
    <x v="0"/>
    <x v="2"/>
    <s v="Field Operations"/>
    <s v="25-01-1999"/>
    <x v="6"/>
    <s v="Driller"/>
    <x v="0"/>
    <n v="53295"/>
    <x v="1"/>
    <n v="5"/>
    <n v="2295"/>
    <s v="26-11-2022"/>
    <n v="3"/>
    <n v="5"/>
    <d v="2022-11-12T00:00:00"/>
    <x v="3"/>
    <x v="1"/>
    <x v="0"/>
    <s v="Lake Adam"/>
    <s v="Angela Carter"/>
    <n v="5"/>
    <n v="448.38"/>
  </r>
  <r>
    <n v="1870"/>
    <s v="Deandre"/>
    <s v="Richard"/>
    <d v="2018-12-18T00:00:00"/>
    <x v="626"/>
    <n v="281"/>
    <x v="651"/>
    <s v="Production Manager"/>
    <s v="Christine Adams"/>
    <s v="deandre.richard@bilearner.com"/>
    <x v="0"/>
    <x v="2"/>
    <x v="2"/>
    <x v="1"/>
    <s v="Full-Time"/>
    <x v="1"/>
    <x v="2"/>
    <s v="Aerial"/>
    <s v="23-09-1958"/>
    <x v="6"/>
    <s v="Laborer"/>
    <x v="0"/>
    <n v="92649"/>
    <x v="1"/>
    <n v="2"/>
    <n v="2297"/>
    <s v="14-09-2022"/>
    <n v="5"/>
    <n v="4"/>
    <d v="2022-12-28T00:00:00"/>
    <x v="1"/>
    <x v="1"/>
    <x v="3"/>
    <s v="Debbiechester"/>
    <s v="Sherri Cole"/>
    <n v="5"/>
    <n v="691.71"/>
  </r>
  <r>
    <n v="1872"/>
    <s v="Emiliano"/>
    <s v="Rich"/>
    <d v="2022-04-13T00:00:00"/>
    <x v="132"/>
    <n v="369"/>
    <x v="652"/>
    <s v="Production Manager"/>
    <s v="Ashley Cummings"/>
    <s v="emiliano.rich@bilearner.com"/>
    <x v="8"/>
    <x v="0"/>
    <x v="2"/>
    <x v="2"/>
    <s v="Temporary"/>
    <x v="1"/>
    <x v="2"/>
    <s v="Field Operations"/>
    <s v="24-02-1942"/>
    <x v="6"/>
    <s v="Laborer"/>
    <x v="0"/>
    <n v="12684"/>
    <x v="1"/>
    <n v="2"/>
    <n v="2299"/>
    <s v="18-08-2022"/>
    <n v="2"/>
    <n v="1"/>
    <d v="2023-04-13T00:00:00"/>
    <x v="0"/>
    <x v="0"/>
    <x v="1"/>
    <s v="Camposland"/>
    <s v="Laura Brooks DVM"/>
    <n v="4"/>
    <n v="922.03"/>
  </r>
  <r>
    <n v="1874"/>
    <s v="Lauren"/>
    <s v="Keith"/>
    <d v="2021-02-12T00:00:00"/>
    <x v="282"/>
    <n v="537"/>
    <x v="275"/>
    <s v="Production Manager"/>
    <s v="Peter Williams"/>
    <s v="lauren.keith@bilearner.com"/>
    <x v="5"/>
    <x v="0"/>
    <x v="2"/>
    <x v="1"/>
    <s v="Temporary"/>
    <x v="3"/>
    <x v="2"/>
    <s v="Underground"/>
    <d v="1946-12-08T00:00:00"/>
    <x v="6"/>
    <s v="Operator"/>
    <x v="0"/>
    <n v="1425"/>
    <x v="1"/>
    <n v="1"/>
    <n v="2301"/>
    <s v="26-07-2023"/>
    <n v="3"/>
    <n v="1"/>
    <d v="2023-02-27T00:00:00"/>
    <x v="2"/>
    <x v="1"/>
    <x v="2"/>
    <s v="Donnafort"/>
    <s v="Kimberly Mitchell"/>
    <n v="4"/>
    <n v="475.03"/>
  </r>
  <r>
    <n v="1875"/>
    <s v="Marlene"/>
    <s v="Rhodes"/>
    <d v="2019-01-02T00:00:00"/>
    <x v="627"/>
    <n v="646"/>
    <x v="157"/>
    <s v="Production Manager"/>
    <s v="Katie Carroll"/>
    <s v="marlene.rhodes@bilearner.com"/>
    <x v="9"/>
    <x v="4"/>
    <x v="1"/>
    <x v="1"/>
    <s v="Temporary"/>
    <x v="1"/>
    <x v="2"/>
    <s v="Wireline Construction"/>
    <s v="28-11-1988"/>
    <x v="6"/>
    <s v="Operator"/>
    <x v="0"/>
    <n v="23761"/>
    <x v="1"/>
    <n v="4"/>
    <n v="2302"/>
    <d v="2023-12-04T00:00:00"/>
    <n v="2"/>
    <n v="5"/>
    <d v="2023-03-11T00:00:00"/>
    <x v="4"/>
    <x v="1"/>
    <x v="0"/>
    <s v="South Gregoryville"/>
    <s v="Alexander Garcia"/>
    <n v="2"/>
    <n v="173.45"/>
  </r>
  <r>
    <n v="1876"/>
    <s v="Penelope"/>
    <s v="Jordan"/>
    <d v="2019-10-26T00:00:00"/>
    <x v="32"/>
    <n v="1365"/>
    <x v="653"/>
    <s v="Production Manager"/>
    <s v="Christopher Owen"/>
    <s v="penelope.jordan@bilearner.com"/>
    <x v="6"/>
    <x v="4"/>
    <x v="1"/>
    <x v="1"/>
    <s v="Temporary"/>
    <x v="1"/>
    <x v="2"/>
    <s v="Field Operations"/>
    <s v="27-12-1957"/>
    <x v="6"/>
    <s v="Driver"/>
    <x v="0"/>
    <n v="73691"/>
    <x v="1"/>
    <n v="5"/>
    <n v="2303"/>
    <d v="2023-01-02T00:00:00"/>
    <n v="5"/>
    <n v="5"/>
    <d v="2023-01-13T00:00:00"/>
    <x v="0"/>
    <x v="0"/>
    <x v="0"/>
    <s v="East Barryview"/>
    <s v="Meghan Robinson"/>
    <n v="2"/>
    <n v="813.39"/>
  </r>
  <r>
    <n v="1878"/>
    <s v="Rosemary"/>
    <s v="Thornton"/>
    <d v="2019-12-11T00:00:00"/>
    <x v="628"/>
    <n v="518"/>
    <x v="627"/>
    <s v="Network Engineer"/>
    <s v="Tracy Logan"/>
    <s v="rosemary.thornton@bilearner.com"/>
    <x v="4"/>
    <x v="0"/>
    <x v="2"/>
    <x v="2"/>
    <s v="Full-Time"/>
    <x v="1"/>
    <x v="2"/>
    <s v="Field Operations"/>
    <d v="1970-03-10T00:00:00"/>
    <x v="6"/>
    <s v="Laborer"/>
    <x v="0"/>
    <n v="18379"/>
    <x v="1"/>
    <n v="2"/>
    <n v="2305"/>
    <s v="26-05-2023"/>
    <n v="4"/>
    <n v="5"/>
    <d v="2023-04-24T00:00:00"/>
    <x v="3"/>
    <x v="0"/>
    <x v="2"/>
    <s v="Port Gary"/>
    <s v="Courtney Smith"/>
    <n v="2"/>
    <n v="933.39"/>
  </r>
  <r>
    <n v="1879"/>
    <s v="Ayanna"/>
    <s v="Lutz"/>
    <d v="2020-10-21T00:00:00"/>
    <x v="518"/>
    <n v="935"/>
    <x v="252"/>
    <s v="Network Engineer"/>
    <s v="Thomas Whitaker"/>
    <s v="ayanna.lutz@bilearner.com"/>
    <x v="1"/>
    <x v="0"/>
    <x v="2"/>
    <x v="0"/>
    <s v="Full-Time"/>
    <x v="1"/>
    <x v="2"/>
    <s v="Project Management - Con"/>
    <d v="1999-06-11T00:00:00"/>
    <x v="6"/>
    <s v="Technician"/>
    <x v="1"/>
    <n v="91517"/>
    <x v="1"/>
    <n v="1"/>
    <n v="2306"/>
    <s v="25-04-2023"/>
    <n v="3"/>
    <n v="4"/>
    <d v="2023-02-28T00:00:00"/>
    <x v="3"/>
    <x v="0"/>
    <x v="1"/>
    <s v="Lake Jennifer"/>
    <s v="Mark Cordova"/>
    <n v="2"/>
    <n v="217.33"/>
  </r>
  <r>
    <n v="1881"/>
    <s v="Asia"/>
    <s v="Rivers"/>
    <d v="2022-05-24T00:00:00"/>
    <x v="80"/>
    <n v="142"/>
    <x v="282"/>
    <s v="Data Analyst"/>
    <s v="Matthew Tucker"/>
    <s v="asia.rivers@bilearner.com"/>
    <x v="4"/>
    <x v="0"/>
    <x v="0"/>
    <x v="2"/>
    <s v="Full-Time"/>
    <x v="2"/>
    <x v="2"/>
    <s v="Field Operations"/>
    <d v="1999-09-05T00:00:00"/>
    <x v="6"/>
    <s v="Coordinator"/>
    <x v="1"/>
    <n v="20854"/>
    <x v="1"/>
    <n v="5"/>
    <n v="2308"/>
    <d v="2023-11-03T00:00:00"/>
    <n v="1"/>
    <n v="2"/>
    <d v="2022-09-08T00:00:00"/>
    <x v="3"/>
    <x v="1"/>
    <x v="3"/>
    <s v="North Stephanieton"/>
    <s v="Kelsey Garcia"/>
    <n v="4"/>
    <n v="751.86"/>
  </r>
  <r>
    <n v="1884"/>
    <s v="Araceli"/>
    <s v="Castillo"/>
    <d v="2019-12-10T00:00:00"/>
    <x v="629"/>
    <n v="1169"/>
    <x v="654"/>
    <s v="Data Analyst"/>
    <s v="Craig White"/>
    <s v="araceli.castillo@bilearner.com"/>
    <x v="5"/>
    <x v="0"/>
    <x v="2"/>
    <x v="2"/>
    <s v="Full-Time"/>
    <x v="3"/>
    <x v="2"/>
    <s v="Field Operations"/>
    <s v="25-03-1971"/>
    <x v="6"/>
    <s v="Laborer"/>
    <x v="0"/>
    <n v="85441"/>
    <x v="1"/>
    <n v="2"/>
    <n v="2311"/>
    <s v="15-03-2023"/>
    <n v="5"/>
    <n v="3"/>
    <d v="2023-04-04T00:00:00"/>
    <x v="1"/>
    <x v="0"/>
    <x v="0"/>
    <s v="Johnport"/>
    <s v="Robert Powell"/>
    <n v="5"/>
    <n v="616.42999999999995"/>
  </r>
  <r>
    <n v="1888"/>
    <s v="Marcelo"/>
    <s v="Flowers"/>
    <d v="2022-06-12T00:00:00"/>
    <x v="56"/>
    <n v="392"/>
    <x v="300"/>
    <s v="Production Manager"/>
    <s v="Kyle Strong"/>
    <s v="marcelo.flowers@bilearner.com"/>
    <x v="1"/>
    <x v="0"/>
    <x v="0"/>
    <x v="2"/>
    <s v="Full-Time"/>
    <x v="3"/>
    <x v="2"/>
    <s v="Project Management - Con"/>
    <s v="19-02-1986"/>
    <x v="6"/>
    <s v="Project Manager"/>
    <x v="0"/>
    <n v="83033"/>
    <x v="1"/>
    <n v="4"/>
    <n v="2315"/>
    <d v="2022-10-08T00:00:00"/>
    <n v="4"/>
    <n v="3"/>
    <d v="2022-12-05T00:00:00"/>
    <x v="0"/>
    <x v="0"/>
    <x v="2"/>
    <s v="Lake Theresafurt"/>
    <s v="Steven Greer III"/>
    <n v="1"/>
    <n v="252.59"/>
  </r>
  <r>
    <n v="1892"/>
    <s v="Kaylee"/>
    <s v="Harvey"/>
    <d v="2019-03-28T00:00:00"/>
    <x v="476"/>
    <n v="1113"/>
    <x v="563"/>
    <s v="Production Manager"/>
    <s v="Steven Miller"/>
    <s v="kaylee.harvey@bilearner.com"/>
    <x v="8"/>
    <x v="2"/>
    <x v="1"/>
    <x v="2"/>
    <s v="Part-Time"/>
    <x v="3"/>
    <x v="2"/>
    <s v="General - Sga"/>
    <s v="18-02-1983"/>
    <x v="6"/>
    <s v="Administrator"/>
    <x v="0"/>
    <n v="31008"/>
    <x v="1"/>
    <n v="5"/>
    <n v="2319"/>
    <s v="29-03-2023"/>
    <n v="5"/>
    <n v="4"/>
    <d v="2022-12-21T00:00:00"/>
    <x v="0"/>
    <x v="1"/>
    <x v="0"/>
    <s v="Jeremyfort"/>
    <s v="Richard Nguyen"/>
    <n v="3"/>
    <n v="832.15"/>
  </r>
  <r>
    <n v="1893"/>
    <s v="Kristen"/>
    <s v="Peters"/>
    <d v="2022-10-26T00:00:00"/>
    <x v="630"/>
    <n v="234"/>
    <x v="51"/>
    <s v="Production Manager"/>
    <s v="David Powers"/>
    <s v="kristen.peters@bilearner.com"/>
    <x v="5"/>
    <x v="2"/>
    <x v="2"/>
    <x v="2"/>
    <s v="Full-Time"/>
    <x v="3"/>
    <x v="2"/>
    <s v="Fielders"/>
    <d v="1964-09-09T00:00:00"/>
    <x v="6"/>
    <s v="Engineer"/>
    <x v="0"/>
    <n v="64961"/>
    <x v="1"/>
    <n v="4"/>
    <n v="2320"/>
    <d v="2023-12-02T00:00:00"/>
    <n v="5"/>
    <n v="1"/>
    <d v="2023-07-25T00:00:00"/>
    <x v="3"/>
    <x v="0"/>
    <x v="2"/>
    <s v="Lake Lee"/>
    <s v="Lucas Hernandez"/>
    <n v="5"/>
    <n v="509.71"/>
  </r>
  <r>
    <n v="1894"/>
    <s v="Hadassah"/>
    <s v="Gallegos"/>
    <d v="2023-05-10T00:00:00"/>
    <x v="518"/>
    <n v="4"/>
    <x v="178"/>
    <s v="Production Manager"/>
    <s v="Kimberly Owen"/>
    <s v="hadassah.gallegos@bilearner.com"/>
    <x v="0"/>
    <x v="0"/>
    <x v="0"/>
    <x v="1"/>
    <s v="Full-Time"/>
    <x v="3"/>
    <x v="2"/>
    <s v="Field Operations"/>
    <s v="21-08-1951"/>
    <x v="6"/>
    <s v="Technician"/>
    <x v="0"/>
    <n v="1269"/>
    <x v="1"/>
    <n v="2"/>
    <n v="2321"/>
    <d v="2022-07-11T00:00:00"/>
    <n v="4"/>
    <n v="2"/>
    <d v="2022-09-06T00:00:00"/>
    <x v="3"/>
    <x v="1"/>
    <x v="2"/>
    <s v="Tranberg"/>
    <s v="Margaret Perkins"/>
    <n v="3"/>
    <n v="781.95"/>
  </r>
  <r>
    <n v="1896"/>
    <s v="Aubree"/>
    <s v="Villanueva"/>
    <d v="2021-04-21T00:00:00"/>
    <x v="255"/>
    <n v="118"/>
    <x v="258"/>
    <s v="Production Manager"/>
    <s v="Sheila Roberts MD"/>
    <s v="aubree.villanueva@bilearner.com"/>
    <x v="9"/>
    <x v="0"/>
    <x v="2"/>
    <x v="1"/>
    <s v="Temporary"/>
    <x v="2"/>
    <x v="2"/>
    <s v="Project Management - Con"/>
    <d v="1959-05-07T00:00:00"/>
    <x v="6"/>
    <s v="Manager"/>
    <x v="0"/>
    <n v="35263"/>
    <x v="1"/>
    <n v="5"/>
    <n v="2323"/>
    <s v="21-11-2022"/>
    <n v="2"/>
    <n v="1"/>
    <d v="2022-12-30T00:00:00"/>
    <x v="4"/>
    <x v="0"/>
    <x v="2"/>
    <s v="North Jessica"/>
    <s v="Hunter Garcia"/>
    <n v="3"/>
    <n v="964.4"/>
  </r>
  <r>
    <n v="1897"/>
    <s v="Aspen"/>
    <s v="Dixon"/>
    <d v="2021-07-23T00:00:00"/>
    <x v="543"/>
    <n v="572"/>
    <x v="380"/>
    <s v="Production Manager"/>
    <s v="Justin Perez"/>
    <s v="aspen.dixon@bilearner.com"/>
    <x v="2"/>
    <x v="4"/>
    <x v="2"/>
    <x v="2"/>
    <s v="Temporary"/>
    <x v="0"/>
    <x v="2"/>
    <s v="General - Con"/>
    <s v="17-07-1996"/>
    <x v="6"/>
    <s v="Splicer"/>
    <x v="0"/>
    <n v="94592"/>
    <x v="1"/>
    <n v="4"/>
    <n v="2324"/>
    <s v="24-06-2023"/>
    <n v="1"/>
    <n v="2"/>
    <d v="2023-04-29T00:00:00"/>
    <x v="3"/>
    <x v="0"/>
    <x v="2"/>
    <s v="Davidborough"/>
    <s v="Christopher Price"/>
    <n v="1"/>
    <n v="299.75"/>
  </r>
  <r>
    <n v="1902"/>
    <s v="Aubree"/>
    <s v="Anderson"/>
    <d v="2019-07-25T00:00:00"/>
    <x v="466"/>
    <n v="1136"/>
    <x v="655"/>
    <s v="Network Engineer"/>
    <s v="Larry Gonzales"/>
    <s v="aubree.anderson@bilearner.com"/>
    <x v="8"/>
    <x v="0"/>
    <x v="0"/>
    <x v="2"/>
    <s v="Full-Time"/>
    <x v="2"/>
    <x v="3"/>
    <s v="Aerial"/>
    <s v="26-10-1962"/>
    <x v="6"/>
    <s v="Lineman"/>
    <x v="1"/>
    <n v="82740"/>
    <x v="1"/>
    <n v="2"/>
    <n v="2329"/>
    <d v="2022-02-09T00:00:00"/>
    <n v="2"/>
    <n v="3"/>
    <d v="2023-01-21T00:00:00"/>
    <x v="1"/>
    <x v="0"/>
    <x v="2"/>
    <s v="Jonesmouth"/>
    <s v="Dr. John Moore"/>
    <n v="2"/>
    <n v="209.86"/>
  </r>
  <r>
    <n v="1904"/>
    <s v="Violet"/>
    <s v="Willis"/>
    <d v="2019-12-06T00:00:00"/>
    <x v="631"/>
    <n v="693"/>
    <x v="145"/>
    <s v="Data Analyst"/>
    <s v="Sara Edwards"/>
    <s v="violet.willis@bilearner.com"/>
    <x v="8"/>
    <x v="0"/>
    <x v="1"/>
    <x v="1"/>
    <s v="Part-Time"/>
    <x v="2"/>
    <x v="2"/>
    <s v="Wireline Construction"/>
    <s v="14-02-1952"/>
    <x v="6"/>
    <s v="Supervisor"/>
    <x v="1"/>
    <n v="34849"/>
    <x v="1"/>
    <n v="1"/>
    <n v="2331"/>
    <d v="2022-11-12T00:00:00"/>
    <n v="2"/>
    <n v="5"/>
    <d v="2023-01-16T00:00:00"/>
    <x v="2"/>
    <x v="1"/>
    <x v="1"/>
    <s v="Rachelstad"/>
    <s v="Daniel Scott"/>
    <n v="3"/>
    <n v="108.2"/>
  </r>
  <r>
    <n v="1905"/>
    <s v="Jaime"/>
    <s v="Austin"/>
    <d v="2019-06-29T00:00:00"/>
    <x v="464"/>
    <n v="388"/>
    <x v="210"/>
    <s v="Data Analyst "/>
    <s v="Lisa Barrera"/>
    <s v="jaime.austin@bilearner.com"/>
    <x v="0"/>
    <x v="0"/>
    <x v="1"/>
    <x v="1"/>
    <s v="Full-Time"/>
    <x v="0"/>
    <x v="2"/>
    <s v="Fielders"/>
    <s v="21-08-1971"/>
    <x v="6"/>
    <s v="Engineer"/>
    <x v="1"/>
    <n v="31351"/>
    <x v="1"/>
    <n v="4"/>
    <n v="2332"/>
    <d v="2022-02-11T00:00:00"/>
    <n v="1"/>
    <n v="1"/>
    <d v="2022-11-29T00:00:00"/>
    <x v="3"/>
    <x v="1"/>
    <x v="3"/>
    <s v="Austinborough"/>
    <s v="Dustin Ramsey"/>
    <n v="3"/>
    <n v="144.68"/>
  </r>
  <r>
    <n v="1907"/>
    <s v="Iris"/>
    <s v="Preston"/>
    <d v="2021-07-21T00:00:00"/>
    <x v="466"/>
    <n v="409"/>
    <x v="656"/>
    <s v="Data Analyst"/>
    <s v="Alexandria Hahn"/>
    <s v="iris.preston@bilearner.com"/>
    <x v="1"/>
    <x v="0"/>
    <x v="1"/>
    <x v="2"/>
    <s v="Temporary"/>
    <x v="2"/>
    <x v="1"/>
    <s v="Engineers"/>
    <s v="19-02-1983"/>
    <x v="6"/>
    <s v="Engineer"/>
    <x v="1"/>
    <n v="93589"/>
    <x v="1"/>
    <n v="4"/>
    <n v="2334"/>
    <d v="2022-01-12T00:00:00"/>
    <n v="3"/>
    <n v="3"/>
    <d v="2023-03-21T00:00:00"/>
    <x v="4"/>
    <x v="1"/>
    <x v="1"/>
    <s v="Raymondberg"/>
    <s v="Robert Stevens"/>
    <n v="5"/>
    <n v="860.16"/>
  </r>
  <r>
    <n v="1911"/>
    <s v="Ivan"/>
    <s v="Hull"/>
    <d v="2018-10-10T00:00:00"/>
    <x v="632"/>
    <n v="1300"/>
    <x v="657"/>
    <s v="Production Manager"/>
    <s v="Robert Sullivan"/>
    <s v="ivan.hull@bilearner.com"/>
    <x v="4"/>
    <x v="0"/>
    <x v="2"/>
    <x v="1"/>
    <s v="Temporary"/>
    <x v="0"/>
    <x v="2"/>
    <s v="Project Management - Con"/>
    <d v="1971-06-08T00:00:00"/>
    <x v="6"/>
    <s v="Supervisor"/>
    <x v="0"/>
    <n v="6536"/>
    <x v="1"/>
    <n v="4"/>
    <n v="2338"/>
    <d v="2022-09-09T00:00:00"/>
    <n v="2"/>
    <n v="3"/>
    <d v="2023-06-18T00:00:00"/>
    <x v="0"/>
    <x v="0"/>
    <x v="3"/>
    <s v="Lake Ashlee"/>
    <s v="Megan Smith"/>
    <n v="2"/>
    <n v="819.8"/>
  </r>
  <r>
    <n v="1912"/>
    <s v="India"/>
    <s v="Kemp"/>
    <d v="2022-07-25T00:00:00"/>
    <x v="633"/>
    <n v="106"/>
    <x v="306"/>
    <s v="Production Manager"/>
    <s v="Brett Aguilar"/>
    <s v="india.kemp@bilearner.com"/>
    <x v="3"/>
    <x v="2"/>
    <x v="0"/>
    <x v="0"/>
    <s v="Part-Time"/>
    <x v="2"/>
    <x v="2"/>
    <s v="General - Sga"/>
    <d v="1972-06-08T00:00:00"/>
    <x v="6"/>
    <s v="Administrator"/>
    <x v="0"/>
    <n v="19049"/>
    <x v="1"/>
    <n v="1"/>
    <n v="2339"/>
    <s v="22-03-2023"/>
    <n v="3"/>
    <n v="1"/>
    <d v="2022-12-02T00:00:00"/>
    <x v="1"/>
    <x v="1"/>
    <x v="1"/>
    <s v="Morganside"/>
    <s v="Harold Miller"/>
    <n v="5"/>
    <n v="369.94"/>
  </r>
  <r>
    <n v="1913"/>
    <s v="Alice"/>
    <s v="Dudley"/>
    <d v="2021-03-17T00:00:00"/>
    <x v="584"/>
    <n v="787"/>
    <x v="305"/>
    <s v="Production Manager"/>
    <s v="Derrick Cannon"/>
    <s v="alice.dudley@bilearner.com"/>
    <x v="8"/>
    <x v="2"/>
    <x v="1"/>
    <x v="2"/>
    <s v="Temporary"/>
    <x v="1"/>
    <x v="2"/>
    <s v="General - Con"/>
    <s v="27-02-2001"/>
    <x v="6"/>
    <s v="Laborer"/>
    <x v="0"/>
    <n v="29529"/>
    <x v="1"/>
    <n v="5"/>
    <n v="2340"/>
    <s v="23-05-2023"/>
    <n v="4"/>
    <n v="5"/>
    <d v="2023-05-05T00:00:00"/>
    <x v="4"/>
    <x v="0"/>
    <x v="1"/>
    <s v="Port Glennview"/>
    <s v="Timothy Jones"/>
    <n v="1"/>
    <n v="811.91"/>
  </r>
  <r>
    <n v="1917"/>
    <s v="Jaden"/>
    <s v="Bates"/>
    <d v="2019-10-26T00:00:00"/>
    <x v="634"/>
    <n v="136"/>
    <x v="39"/>
    <s v="Production Manager"/>
    <s v="Regina Smith"/>
    <s v="jaden.bates@bilearner.com"/>
    <x v="9"/>
    <x v="0"/>
    <x v="1"/>
    <x v="1"/>
    <s v="Temporary"/>
    <x v="2"/>
    <x v="2"/>
    <s v="Yard (Material Handling)"/>
    <s v="23-08-1991"/>
    <x v="6"/>
    <s v="Engineer"/>
    <x v="0"/>
    <n v="42542"/>
    <x v="1"/>
    <n v="1"/>
    <n v="2344"/>
    <d v="2023-08-02T00:00:00"/>
    <n v="2"/>
    <n v="5"/>
    <d v="2023-03-13T00:00:00"/>
    <x v="2"/>
    <x v="0"/>
    <x v="3"/>
    <s v="Lake Ruth"/>
    <s v="Lisa Johnson"/>
    <n v="2"/>
    <n v="967.05"/>
  </r>
  <r>
    <n v="1918"/>
    <s v="Nyla"/>
    <s v="Schwartz"/>
    <d v="2020-09-14T00:00:00"/>
    <x v="128"/>
    <n v="988"/>
    <x v="658"/>
    <s v="Production Manager"/>
    <s v="Cindy Schneider"/>
    <s v="nyla.schwartz@bilearner.com"/>
    <x v="2"/>
    <x v="4"/>
    <x v="0"/>
    <x v="0"/>
    <s v="Temporary"/>
    <x v="0"/>
    <x v="2"/>
    <s v="Field Operations"/>
    <d v="1971-10-01T00:00:00"/>
    <x v="6"/>
    <s v="Specialist"/>
    <x v="0"/>
    <n v="7521"/>
    <x v="1"/>
    <n v="2"/>
    <n v="2345"/>
    <s v="14-01-2023"/>
    <n v="2"/>
    <n v="1"/>
    <d v="2022-10-09T00:00:00"/>
    <x v="4"/>
    <x v="0"/>
    <x v="2"/>
    <s v="Williamston"/>
    <s v="Joanna Long"/>
    <n v="3"/>
    <n v="379.57"/>
  </r>
  <r>
    <n v="1922"/>
    <s v="Reagan"/>
    <s v="Atkinson"/>
    <d v="2023-01-26T00:00:00"/>
    <x v="281"/>
    <n v="32"/>
    <x v="469"/>
    <s v="Network Engineer"/>
    <s v="Joshua Johnson"/>
    <s v="reagan.atkinson@bilearner.com"/>
    <x v="3"/>
    <x v="0"/>
    <x v="2"/>
    <x v="1"/>
    <s v="Full-Time"/>
    <x v="3"/>
    <x v="2"/>
    <s v="General - Con"/>
    <d v="1956-03-06T00:00:00"/>
    <x v="6"/>
    <s v="Laborer"/>
    <x v="1"/>
    <n v="38286"/>
    <x v="1"/>
    <n v="4"/>
    <n v="2349"/>
    <d v="2022-05-11T00:00:00"/>
    <n v="5"/>
    <n v="5"/>
    <d v="2023-04-22T00:00:00"/>
    <x v="3"/>
    <x v="1"/>
    <x v="3"/>
    <s v="Longstad"/>
    <s v="Rebecca Bradley"/>
    <n v="2"/>
    <n v="317.31"/>
  </r>
  <r>
    <n v="1924"/>
    <s v="Kendall"/>
    <s v="Mcintyre"/>
    <d v="2019-12-24T00:00:00"/>
    <x v="35"/>
    <n v="180"/>
    <x v="659"/>
    <s v="Data Analyst"/>
    <s v="Rita Abbott"/>
    <s v="kendall.mcintyre@bilearner.com"/>
    <x v="4"/>
    <x v="0"/>
    <x v="1"/>
    <x v="0"/>
    <s v="Temporary"/>
    <x v="2"/>
    <x v="2"/>
    <s v="Engineers"/>
    <s v="27-02-1943"/>
    <x v="6"/>
    <s v="Technician"/>
    <x v="1"/>
    <n v="25767"/>
    <x v="1"/>
    <n v="4"/>
    <n v="2351"/>
    <s v="21-02-2023"/>
    <n v="3"/>
    <n v="3"/>
    <d v="2023-03-11T00:00:00"/>
    <x v="3"/>
    <x v="1"/>
    <x v="2"/>
    <s v="East Justinton"/>
    <s v="Rebecca Romero"/>
    <n v="4"/>
    <n v="173.96"/>
  </r>
  <r>
    <n v="1925"/>
    <s v="Anahi"/>
    <s v="Frye"/>
    <d v="2020-10-16T00:00:00"/>
    <x v="635"/>
    <n v="30"/>
    <x v="32"/>
    <s v="Data Analyst"/>
    <s v="Renee Ritter"/>
    <s v="anahi.frye@bilearner.com"/>
    <x v="3"/>
    <x v="0"/>
    <x v="0"/>
    <x v="0"/>
    <s v="Temporary"/>
    <x v="2"/>
    <x v="2"/>
    <s v="General - Con"/>
    <s v="31-12-1993"/>
    <x v="6"/>
    <s v="Lineman"/>
    <x v="1"/>
    <n v="19689"/>
    <x v="1"/>
    <n v="2"/>
    <n v="2352"/>
    <d v="2023-11-07T00:00:00"/>
    <n v="2"/>
    <n v="3"/>
    <d v="2022-09-11T00:00:00"/>
    <x v="3"/>
    <x v="0"/>
    <x v="3"/>
    <s v="Murrayside"/>
    <s v="John Whitaker"/>
    <n v="4"/>
    <n v="889.07"/>
  </r>
  <r>
    <n v="1927"/>
    <s v="Charlee"/>
    <s v="Navarro"/>
    <d v="2022-01-07T00:00:00"/>
    <x v="636"/>
    <n v="173"/>
    <x v="512"/>
    <s v="Data Analyst"/>
    <s v="Elizabeth Houston"/>
    <s v="charlee.navarro@bilearner.com"/>
    <x v="5"/>
    <x v="0"/>
    <x v="2"/>
    <x v="1"/>
    <s v="Full-Time"/>
    <x v="2"/>
    <x v="1"/>
    <s v="Wireline Construction"/>
    <d v="1971-02-09T00:00:00"/>
    <x v="6"/>
    <s v="Clerk"/>
    <x v="0"/>
    <n v="61793"/>
    <x v="1"/>
    <n v="2"/>
    <n v="2354"/>
    <d v="2023-10-06T00:00:00"/>
    <n v="5"/>
    <n v="1"/>
    <d v="2023-06-13T00:00:00"/>
    <x v="3"/>
    <x v="0"/>
    <x v="3"/>
    <s v="South Jennifer"/>
    <s v="Shannon White"/>
    <n v="5"/>
    <n v="572.14"/>
  </r>
  <r>
    <n v="1928"/>
    <s v="Karter"/>
    <s v="Perry"/>
    <d v="2019-03-25T00:00:00"/>
    <x v="637"/>
    <n v="29"/>
    <x v="153"/>
    <s v="Data Analyst"/>
    <s v="Elizabeth Gray"/>
    <s v="karter.perry@bilearner.com"/>
    <x v="0"/>
    <x v="0"/>
    <x v="1"/>
    <x v="1"/>
    <s v="Temporary"/>
    <x v="2"/>
    <x v="1"/>
    <s v="Field Operations"/>
    <s v="17-01-1943"/>
    <x v="6"/>
    <s v="Civil Hand"/>
    <x v="1"/>
    <n v="91193"/>
    <x v="1"/>
    <n v="1"/>
    <n v="2355"/>
    <s v="15-11-2022"/>
    <n v="1"/>
    <n v="1"/>
    <d v="2023-07-16T00:00:00"/>
    <x v="0"/>
    <x v="0"/>
    <x v="1"/>
    <s v="East Jennifer"/>
    <s v="Scott Young"/>
    <n v="3"/>
    <n v="945.93"/>
  </r>
  <r>
    <n v="1929"/>
    <s v="Sariah"/>
    <s v="Little"/>
    <d v="2021-11-18T00:00:00"/>
    <x v="279"/>
    <n v="394"/>
    <x v="660"/>
    <s v="Data Analyst"/>
    <s v="Courtney Webb"/>
    <s v="sariah.little@bilearner.com"/>
    <x v="6"/>
    <x v="0"/>
    <x v="2"/>
    <x v="1"/>
    <s v="Temporary"/>
    <x v="2"/>
    <x v="1"/>
    <s v="Catv"/>
    <s v="14-07-1955"/>
    <x v="6"/>
    <s v="Laborer"/>
    <x v="1"/>
    <n v="11058"/>
    <x v="1"/>
    <n v="4"/>
    <n v="2356"/>
    <d v="2023-07-03T00:00:00"/>
    <n v="4"/>
    <n v="1"/>
    <d v="2023-05-25T00:00:00"/>
    <x v="2"/>
    <x v="0"/>
    <x v="0"/>
    <s v="East Travisstad"/>
    <s v="Pamela Mclaughlin"/>
    <n v="4"/>
    <n v="668.66"/>
  </r>
  <r>
    <n v="1930"/>
    <s v="Antoine"/>
    <s v="Murray"/>
    <d v="2022-12-31T00:00:00"/>
    <x v="374"/>
    <n v="202"/>
    <x v="141"/>
    <s v="Production Manager"/>
    <s v="Erin Richard"/>
    <s v="antoine.murray@bilearner.com"/>
    <x v="9"/>
    <x v="0"/>
    <x v="1"/>
    <x v="0"/>
    <s v="Temporary"/>
    <x v="0"/>
    <x v="2"/>
    <s v="General - Con"/>
    <s v="15-09-1943"/>
    <x v="6"/>
    <s v="Foreman"/>
    <x v="0"/>
    <n v="48133"/>
    <x v="1"/>
    <n v="1"/>
    <n v="2357"/>
    <d v="2022-12-11T00:00:00"/>
    <n v="1"/>
    <n v="2"/>
    <d v="2023-05-17T00:00:00"/>
    <x v="1"/>
    <x v="1"/>
    <x v="1"/>
    <s v="Hendrickschester"/>
    <s v="Meredith Miller"/>
    <n v="3"/>
    <n v="483.49"/>
  </r>
  <r>
    <n v="1931"/>
    <s v="Summer"/>
    <s v="Huang"/>
    <d v="2020-05-14T00:00:00"/>
    <x v="638"/>
    <n v="929"/>
    <x v="661"/>
    <s v="Production Manager"/>
    <s v="Christy Wagner"/>
    <s v="summer.huang@bilearner.com"/>
    <x v="5"/>
    <x v="0"/>
    <x v="2"/>
    <x v="0"/>
    <s v="Temporary"/>
    <x v="0"/>
    <x v="2"/>
    <s v="Executive"/>
    <s v="20-03-1993"/>
    <x v="6"/>
    <s v="Executive Assistant"/>
    <x v="1"/>
    <n v="14776"/>
    <x v="1"/>
    <n v="4"/>
    <n v="2358"/>
    <d v="2022-07-09T00:00:00"/>
    <n v="5"/>
    <n v="3"/>
    <d v="2023-04-14T00:00:00"/>
    <x v="4"/>
    <x v="0"/>
    <x v="2"/>
    <s v="Eddiemouth"/>
    <s v="Dr. Christina Dickerson"/>
    <n v="3"/>
    <n v="164.22"/>
  </r>
  <r>
    <n v="1932"/>
    <s v="Jaylyn"/>
    <s v="Contreras"/>
    <d v="2020-12-13T00:00:00"/>
    <x v="240"/>
    <n v="791"/>
    <x v="533"/>
    <s v="Production Manager"/>
    <s v="Andrew Wright"/>
    <s v="jaylyn.contreras@bilearner.com"/>
    <x v="7"/>
    <x v="0"/>
    <x v="0"/>
    <x v="0"/>
    <s v="Part-Time"/>
    <x v="2"/>
    <x v="2"/>
    <s v="Engineers"/>
    <d v="1996-01-07T00:00:00"/>
    <x v="6"/>
    <s v="Project Manager"/>
    <x v="0"/>
    <n v="87985"/>
    <x v="1"/>
    <n v="2"/>
    <n v="2359"/>
    <d v="2023-08-07T00:00:00"/>
    <n v="4"/>
    <n v="4"/>
    <d v="2023-05-30T00:00:00"/>
    <x v="2"/>
    <x v="0"/>
    <x v="1"/>
    <s v="Piercestad"/>
    <s v="David Davis"/>
    <n v="3"/>
    <n v="850.73"/>
  </r>
  <r>
    <n v="1933"/>
    <s v="Brenna"/>
    <s v="York"/>
    <d v="2021-11-16T00:00:00"/>
    <x v="405"/>
    <n v="372"/>
    <x v="662"/>
    <s v="Production Manager"/>
    <s v="Deborah Wood"/>
    <s v="brenna.york@bilearner.com"/>
    <x v="8"/>
    <x v="2"/>
    <x v="2"/>
    <x v="0"/>
    <s v="Part-Time"/>
    <x v="3"/>
    <x v="2"/>
    <s v="Fielders"/>
    <d v="1990-06-10T00:00:00"/>
    <x v="6"/>
    <s v="Engineer"/>
    <x v="0"/>
    <n v="26846"/>
    <x v="1"/>
    <n v="1"/>
    <n v="2360"/>
    <d v="2023-07-02T00:00:00"/>
    <n v="4"/>
    <n v="4"/>
    <d v="2022-10-13T00:00:00"/>
    <x v="4"/>
    <x v="1"/>
    <x v="0"/>
    <s v="Jonesberg"/>
    <s v="Tammy Sampson"/>
    <n v="1"/>
    <n v="400.62"/>
  </r>
  <r>
    <n v="1934"/>
    <s v="Braden"/>
    <s v="Wiggins"/>
    <d v="2022-12-01T00:00:00"/>
    <x v="25"/>
    <n v="217"/>
    <x v="343"/>
    <s v="Production Manager"/>
    <s v="Christine Randall"/>
    <s v="braden.wiggins@bilearner.com"/>
    <x v="0"/>
    <x v="2"/>
    <x v="0"/>
    <x v="1"/>
    <s v="Full-Time"/>
    <x v="0"/>
    <x v="2"/>
    <s v="Project Management - Con"/>
    <d v="1996-05-12T00:00:00"/>
    <x v="6"/>
    <s v="Supervisor"/>
    <x v="0"/>
    <n v="66281"/>
    <x v="1"/>
    <n v="2"/>
    <n v="2361"/>
    <d v="2023-12-02T00:00:00"/>
    <n v="4"/>
    <n v="4"/>
    <d v="2022-09-08T00:00:00"/>
    <x v="0"/>
    <x v="0"/>
    <x v="1"/>
    <s v="North Monicahaven"/>
    <s v="Matthew Jones"/>
    <n v="4"/>
    <n v="148.29"/>
  </r>
  <r>
    <n v="1935"/>
    <s v="Nola"/>
    <s v="Bullock"/>
    <d v="2020-10-30T00:00:00"/>
    <x v="639"/>
    <n v="636"/>
    <x v="663"/>
    <s v="Production Manager"/>
    <s v="Debra Green"/>
    <s v="nola.bullock@bilearner.com"/>
    <x v="2"/>
    <x v="0"/>
    <x v="0"/>
    <x v="1"/>
    <s v="Part-Time"/>
    <x v="0"/>
    <x v="2"/>
    <s v="Field Operations"/>
    <d v="1974-06-05T00:00:00"/>
    <x v="6"/>
    <s v="Construction Manager"/>
    <x v="0"/>
    <n v="97050"/>
    <x v="1"/>
    <n v="2"/>
    <n v="2362"/>
    <s v="21-01-2023"/>
    <n v="5"/>
    <n v="4"/>
    <d v="2023-02-06T00:00:00"/>
    <x v="4"/>
    <x v="1"/>
    <x v="2"/>
    <s v="Villanuevamouth"/>
    <s v="Amanda Lee"/>
    <n v="3"/>
    <n v="543.65"/>
  </r>
  <r>
    <n v="1936"/>
    <s v="Kaleigh"/>
    <s v="Keller"/>
    <d v="2021-02-08T00:00:00"/>
    <x v="156"/>
    <n v="594"/>
    <x v="664"/>
    <s v="Production Manager"/>
    <s v="Frances Olsen"/>
    <s v="kaleigh.keller@bilearner.com"/>
    <x v="1"/>
    <x v="0"/>
    <x v="0"/>
    <x v="1"/>
    <s v="Temporary"/>
    <x v="2"/>
    <x v="2"/>
    <s v="Wireline Construction"/>
    <s v="17-02-1983"/>
    <x v="6"/>
    <s v="Foreman"/>
    <x v="0"/>
    <n v="14808"/>
    <x v="1"/>
    <n v="2"/>
    <n v="2363"/>
    <s v="16-07-2023"/>
    <n v="2"/>
    <n v="5"/>
    <d v="2023-02-04T00:00:00"/>
    <x v="3"/>
    <x v="0"/>
    <x v="2"/>
    <s v="Billyville"/>
    <s v="Regina Blevins"/>
    <n v="3"/>
    <n v="282.26"/>
  </r>
  <r>
    <n v="1938"/>
    <s v="Timothy"/>
    <s v="Goodwin"/>
    <d v="2018-11-29T00:00:00"/>
    <x v="342"/>
    <n v="1561"/>
    <x v="665"/>
    <s v="Production Manager"/>
    <s v="Tyler Galvan"/>
    <s v="timothy.goodwin@bilearner.com"/>
    <x v="3"/>
    <x v="4"/>
    <x v="1"/>
    <x v="2"/>
    <s v="Temporary"/>
    <x v="0"/>
    <x v="2"/>
    <s v="Engineers"/>
    <s v="25-08-1953"/>
    <x v="6"/>
    <s v="Technician"/>
    <x v="0"/>
    <n v="43609"/>
    <x v="1"/>
    <n v="1"/>
    <n v="2365"/>
    <d v="2022-07-09T00:00:00"/>
    <n v="1"/>
    <n v="1"/>
    <d v="2022-08-11T00:00:00"/>
    <x v="3"/>
    <x v="0"/>
    <x v="0"/>
    <s v="Laneside"/>
    <s v="Kristin Rodriguez"/>
    <n v="5"/>
    <n v="355.8"/>
  </r>
  <r>
    <n v="1939"/>
    <s v="Reese"/>
    <s v="Kennedy"/>
    <d v="2018-11-16T00:00:00"/>
    <x v="640"/>
    <n v="921"/>
    <x v="71"/>
    <s v="Production Manager"/>
    <s v="Terri Morris"/>
    <s v="reese.kennedy@bilearner.com"/>
    <x v="6"/>
    <x v="4"/>
    <x v="0"/>
    <x v="0"/>
    <s v="Part-Time"/>
    <x v="2"/>
    <x v="2"/>
    <s v="Fielders"/>
    <s v="22-07-1944"/>
    <x v="6"/>
    <s v="Engineer"/>
    <x v="0"/>
    <n v="83442"/>
    <x v="1"/>
    <n v="2"/>
    <n v="2366"/>
    <s v="30-04-2023"/>
    <n v="4"/>
    <n v="2"/>
    <d v="2022-08-16T00:00:00"/>
    <x v="4"/>
    <x v="1"/>
    <x v="2"/>
    <s v="North Danieltown"/>
    <s v="Melissa Martinez"/>
    <n v="3"/>
    <n v="184.59"/>
  </r>
  <r>
    <n v="1940"/>
    <s v="Mariam"/>
    <s v="Doyle"/>
    <d v="2020-08-23T00:00:00"/>
    <x v="248"/>
    <n v="657"/>
    <x v="666"/>
    <s v="Production Manager"/>
    <s v="John Hurst"/>
    <s v="mariam.doyle@bilearner.com"/>
    <x v="9"/>
    <x v="0"/>
    <x v="1"/>
    <x v="1"/>
    <s v="Part-Time"/>
    <x v="1"/>
    <x v="2"/>
    <s v="Wireline Construction"/>
    <s v="29-07-1959"/>
    <x v="6"/>
    <s v="Foreman"/>
    <x v="0"/>
    <n v="6820"/>
    <x v="1"/>
    <n v="5"/>
    <n v="2367"/>
    <s v="26-10-2022"/>
    <n v="3"/>
    <n v="2"/>
    <d v="2023-04-27T00:00:00"/>
    <x v="4"/>
    <x v="1"/>
    <x v="3"/>
    <s v="West Nicolechester"/>
    <s v="Christopher Hughes"/>
    <n v="3"/>
    <n v="249.77"/>
  </r>
  <r>
    <n v="1941"/>
    <s v="Clinton"/>
    <s v="Brennan"/>
    <d v="2020-08-22T00:00:00"/>
    <x v="342"/>
    <n v="929"/>
    <x v="661"/>
    <s v="President &amp; CEO"/>
    <s v="Kristi Lee"/>
    <s v="clinton.brennan@bilearner.com"/>
    <x v="5"/>
    <x v="0"/>
    <x v="0"/>
    <x v="0"/>
    <s v="Temporary"/>
    <x v="1"/>
    <x v="2"/>
    <s v="Wireline Construction"/>
    <s v="31-03-1950"/>
    <x v="6"/>
    <s v="Splicer"/>
    <x v="0"/>
    <n v="50782"/>
    <x v="1"/>
    <n v="1"/>
    <n v="2368"/>
    <d v="2022-06-11T00:00:00"/>
    <n v="5"/>
    <n v="2"/>
    <d v="2023-03-30T00:00:00"/>
    <x v="2"/>
    <x v="0"/>
    <x v="3"/>
    <s v="Lisafurt"/>
    <s v="Pamela Richards"/>
    <n v="4"/>
    <n v="285.54000000000002"/>
  </r>
  <r>
    <n v="1942"/>
    <s v="Maximilian"/>
    <s v="Moyer"/>
    <d v="2021-10-19T00:00:00"/>
    <x v="641"/>
    <n v="326"/>
    <x v="650"/>
    <s v="Network Engineer"/>
    <s v="Nicole Sosa"/>
    <s v="maximilian.moyer@bilearner.com"/>
    <x v="7"/>
    <x v="0"/>
    <x v="2"/>
    <x v="0"/>
    <s v="Full-Time"/>
    <x v="2"/>
    <x v="2"/>
    <s v="Field Operations"/>
    <s v="16-09-1987"/>
    <x v="6"/>
    <s v="Engineer"/>
    <x v="1"/>
    <n v="59893"/>
    <x v="1"/>
    <n v="5"/>
    <n v="2369"/>
    <s v="18-02-2023"/>
    <n v="5"/>
    <n v="2"/>
    <d v="2023-07-26T00:00:00"/>
    <x v="1"/>
    <x v="0"/>
    <x v="1"/>
    <s v="Butlershire"/>
    <s v="Sergio James"/>
    <n v="5"/>
    <n v="711.15"/>
  </r>
  <r>
    <n v="1943"/>
    <s v="Salvador"/>
    <s v="Robinson"/>
    <d v="2020-02-21T00:00:00"/>
    <x v="642"/>
    <n v="647"/>
    <x v="427"/>
    <s v="Network Engineer"/>
    <s v="Cynthia Nguyen"/>
    <s v="salvador.robinson@bilearner.com"/>
    <x v="8"/>
    <x v="0"/>
    <x v="1"/>
    <x v="0"/>
    <s v="Full-Time"/>
    <x v="2"/>
    <x v="2"/>
    <s v="Field Operations"/>
    <s v="31-01-1952"/>
    <x v="6"/>
    <s v="Locator"/>
    <x v="1"/>
    <n v="84707"/>
    <x v="1"/>
    <n v="5"/>
    <n v="2370"/>
    <d v="2022-03-10T00:00:00"/>
    <n v="1"/>
    <n v="2"/>
    <d v="2023-06-07T00:00:00"/>
    <x v="1"/>
    <x v="0"/>
    <x v="2"/>
    <s v="Henrytown"/>
    <s v="Brian Kelly"/>
    <n v="3"/>
    <n v="644.97"/>
  </r>
  <r>
    <n v="1945"/>
    <s v="Junior"/>
    <s v="York"/>
    <d v="2019-08-05T00:00:00"/>
    <x v="613"/>
    <n v="854"/>
    <x v="667"/>
    <s v="Data Analyst"/>
    <s v="Lisa Davis"/>
    <s v="junior.york@bilearner.com"/>
    <x v="1"/>
    <x v="0"/>
    <x v="0"/>
    <x v="2"/>
    <s v="Part-Time"/>
    <x v="0"/>
    <x v="2"/>
    <s v="Field Operations"/>
    <d v="1992-10-03T00:00:00"/>
    <x v="6"/>
    <s v="Driller"/>
    <x v="0"/>
    <n v="61932"/>
    <x v="1"/>
    <n v="2"/>
    <n v="2372"/>
    <d v="2023-02-08T00:00:00"/>
    <n v="3"/>
    <n v="4"/>
    <d v="2023-01-27T00:00:00"/>
    <x v="1"/>
    <x v="1"/>
    <x v="3"/>
    <s v="West David"/>
    <s v="David Maldonado"/>
    <n v="2"/>
    <n v="784.93"/>
  </r>
  <r>
    <n v="1946"/>
    <s v="Marilyn"/>
    <s v="Wiley"/>
    <d v="2020-11-05T00:00:00"/>
    <x v="643"/>
    <n v="576"/>
    <x v="668"/>
    <s v="Data Analyst "/>
    <s v="Erica Allen"/>
    <s v="marilyn.wiley@bilearner.com"/>
    <x v="2"/>
    <x v="0"/>
    <x v="0"/>
    <x v="2"/>
    <s v="Full-Time"/>
    <x v="1"/>
    <x v="1"/>
    <s v="Catv"/>
    <s v="22-10-1982"/>
    <x v="6"/>
    <s v="Foreman"/>
    <x v="0"/>
    <n v="62911"/>
    <x v="1"/>
    <n v="2"/>
    <n v="2373"/>
    <s v="21-07-2023"/>
    <n v="3"/>
    <n v="5"/>
    <d v="2023-02-16T00:00:00"/>
    <x v="4"/>
    <x v="0"/>
    <x v="3"/>
    <s v="Paynetown"/>
    <s v="Robert Tapia"/>
    <n v="4"/>
    <n v="801.63"/>
  </r>
  <r>
    <n v="1947"/>
    <s v="Selena"/>
    <s v="Hebert"/>
    <d v="2021-06-12T00:00:00"/>
    <x v="644"/>
    <n v="258"/>
    <x v="669"/>
    <s v="Data Analyst"/>
    <s v="Michael Lucas"/>
    <s v="selena.hebert@bilearner.com"/>
    <x v="0"/>
    <x v="0"/>
    <x v="2"/>
    <x v="2"/>
    <s v="Part-Time"/>
    <x v="2"/>
    <x v="1"/>
    <s v="Field Operations"/>
    <d v="1962-09-08T00:00:00"/>
    <x v="6"/>
    <s v="Laborer"/>
    <x v="0"/>
    <n v="51977"/>
    <x v="1"/>
    <n v="2"/>
    <n v="2374"/>
    <s v="16-01-2023"/>
    <n v="1"/>
    <n v="2"/>
    <d v="2023-05-01T00:00:00"/>
    <x v="0"/>
    <x v="0"/>
    <x v="2"/>
    <s v="West Heather"/>
    <s v="Corey Hines"/>
    <n v="2"/>
    <n v="650.48"/>
  </r>
  <r>
    <n v="1949"/>
    <s v="Erica"/>
    <s v="Sloan"/>
    <d v="2023-04-09T00:00:00"/>
    <x v="188"/>
    <n v="55"/>
    <x v="144"/>
    <s v="Production Manager"/>
    <s v="Jamie Simon"/>
    <s v="erica.sloan@bilearner.com"/>
    <x v="1"/>
    <x v="0"/>
    <x v="0"/>
    <x v="2"/>
    <s v="Temporary"/>
    <x v="0"/>
    <x v="2"/>
    <s v="Field Operations"/>
    <d v="1983-10-10T00:00:00"/>
    <x v="6"/>
    <s v="Technician"/>
    <x v="0"/>
    <n v="2573"/>
    <x v="1"/>
    <n v="4"/>
    <n v="2376"/>
    <d v="2022-07-12T00:00:00"/>
    <n v="5"/>
    <n v="2"/>
    <d v="2023-04-26T00:00:00"/>
    <x v="3"/>
    <x v="1"/>
    <x v="3"/>
    <s v="Nguyenton"/>
    <s v="Faith Ortega"/>
    <n v="5"/>
    <n v="755.69"/>
  </r>
  <r>
    <n v="1952"/>
    <s v="Carolyn"/>
    <s v="Sosa"/>
    <d v="2019-10-19T00:00:00"/>
    <x v="645"/>
    <n v="431"/>
    <x v="670"/>
    <s v="Production Manager"/>
    <s v="Jennifer Krause"/>
    <s v="carolyn.sosa@bilearner.com"/>
    <x v="3"/>
    <x v="2"/>
    <x v="0"/>
    <x v="1"/>
    <s v="Part-Time"/>
    <x v="1"/>
    <x v="2"/>
    <s v="Fielders"/>
    <s v="22-12-1991"/>
    <x v="6"/>
    <s v="Technician"/>
    <x v="0"/>
    <n v="28545"/>
    <x v="1"/>
    <n v="2"/>
    <n v="2379"/>
    <d v="2023-01-07T00:00:00"/>
    <n v="2"/>
    <n v="5"/>
    <d v="2022-08-24T00:00:00"/>
    <x v="3"/>
    <x v="0"/>
    <x v="3"/>
    <s v="Danielfurt"/>
    <s v="Tara Moses"/>
    <n v="4"/>
    <n v="146.18"/>
  </r>
  <r>
    <n v="1953"/>
    <s v="German"/>
    <s v="Higgins"/>
    <d v="2023-07-02T00:00:00"/>
    <x v="173"/>
    <n v="9"/>
    <x v="81"/>
    <s v="Production Manager"/>
    <s v="Heidi Martin"/>
    <s v="german.higgins@bilearner.com"/>
    <x v="8"/>
    <x v="0"/>
    <x v="0"/>
    <x v="2"/>
    <s v="Temporary"/>
    <x v="2"/>
    <x v="2"/>
    <s v="General - Con"/>
    <s v="19-12-1956"/>
    <x v="6"/>
    <s v="Laborer"/>
    <x v="0"/>
    <n v="87440"/>
    <x v="1"/>
    <n v="2"/>
    <n v="2380"/>
    <s v="25-10-2022"/>
    <n v="2"/>
    <n v="1"/>
    <d v="2022-11-03T00:00:00"/>
    <x v="0"/>
    <x v="1"/>
    <x v="3"/>
    <s v="South Danielchester"/>
    <s v="Benjamin Taylor"/>
    <n v="5"/>
    <n v="910.96"/>
  </r>
  <r>
    <n v="1955"/>
    <s v="Davion"/>
    <s v="Friedman"/>
    <d v="2023-07-17T00:00:00"/>
    <x v="219"/>
    <n v="11"/>
    <x v="111"/>
    <s v="Production Manager"/>
    <s v="Mark Wood"/>
    <s v="davion.friedman@bilearner.com"/>
    <x v="0"/>
    <x v="0"/>
    <x v="2"/>
    <x v="1"/>
    <s v="Temporary"/>
    <x v="0"/>
    <x v="2"/>
    <s v="Catv"/>
    <d v="1943-10-12T00:00:00"/>
    <x v="6"/>
    <s v="Laborer"/>
    <x v="1"/>
    <n v="59652"/>
    <x v="1"/>
    <n v="1"/>
    <n v="2382"/>
    <s v="19-11-2022"/>
    <n v="4"/>
    <n v="3"/>
    <d v="2023-08-01T00:00:00"/>
    <x v="4"/>
    <x v="1"/>
    <x v="3"/>
    <s v="Wrighthaven"/>
    <s v="Eric Smith"/>
    <n v="1"/>
    <n v="751.78"/>
  </r>
  <r>
    <n v="1957"/>
    <s v="Matthias"/>
    <s v="Dunlap"/>
    <d v="2021-10-14T00:00:00"/>
    <x v="181"/>
    <n v="372"/>
    <x v="662"/>
    <s v="Production Manager"/>
    <s v="Kimberly Moore"/>
    <s v="matthias.dunlap@bilearner.com"/>
    <x v="9"/>
    <x v="4"/>
    <x v="0"/>
    <x v="2"/>
    <s v="Temporary"/>
    <x v="1"/>
    <x v="2"/>
    <s v="Field Operations"/>
    <d v="1979-11-09T00:00:00"/>
    <x v="6"/>
    <s v="Foreman"/>
    <x v="0"/>
    <n v="47596"/>
    <x v="1"/>
    <n v="5"/>
    <n v="2384"/>
    <d v="2022-03-09T00:00:00"/>
    <n v="2"/>
    <n v="2"/>
    <d v="2022-10-03T00:00:00"/>
    <x v="3"/>
    <x v="1"/>
    <x v="1"/>
    <s v="Washingtonville"/>
    <s v="Joann Williamson"/>
    <n v="3"/>
    <n v="166.1"/>
  </r>
  <r>
    <n v="1960"/>
    <s v="Gretchen"/>
    <s v="Richards"/>
    <d v="2022-06-27T00:00:00"/>
    <x v="22"/>
    <n v="192"/>
    <x v="558"/>
    <s v="President &amp; CEO"/>
    <s v="Brandi Lambert"/>
    <s v="gretchen.richards@bilearner.com"/>
    <x v="7"/>
    <x v="0"/>
    <x v="1"/>
    <x v="1"/>
    <s v="Temporary"/>
    <x v="1"/>
    <x v="2"/>
    <s v="Safety"/>
    <s v="28-05-1994"/>
    <x v="6"/>
    <s v="Safety"/>
    <x v="1"/>
    <n v="40201"/>
    <x v="1"/>
    <n v="1"/>
    <n v="2387"/>
    <d v="2023-06-01T00:00:00"/>
    <n v="1"/>
    <n v="2"/>
    <d v="2023-03-05T00:00:00"/>
    <x v="3"/>
    <x v="1"/>
    <x v="1"/>
    <s v="North Courtneychester"/>
    <s v="Matthew Garner"/>
    <n v="2"/>
    <n v="459.27"/>
  </r>
  <r>
    <n v="1962"/>
    <s v="Keshawn"/>
    <s v="Singh"/>
    <d v="2019-11-03T00:00:00"/>
    <x v="646"/>
    <n v="597"/>
    <x v="249"/>
    <s v="Data Analyst"/>
    <s v="Michelle Scott"/>
    <s v="keshawn.singh@bilearner.com"/>
    <x v="4"/>
    <x v="0"/>
    <x v="1"/>
    <x v="1"/>
    <s v="Part-Time"/>
    <x v="1"/>
    <x v="2"/>
    <s v="General - Eng"/>
    <s v="22-05-1976"/>
    <x v="6"/>
    <s v="Administrative"/>
    <x v="1"/>
    <n v="35338"/>
    <x v="1"/>
    <n v="2"/>
    <n v="2389"/>
    <d v="2023-06-06T00:00:00"/>
    <n v="1"/>
    <n v="4"/>
    <d v="2023-07-28T00:00:00"/>
    <x v="2"/>
    <x v="1"/>
    <x v="3"/>
    <s v="North Kimside"/>
    <s v="Leah Thomas"/>
    <n v="1"/>
    <n v="718.39"/>
  </r>
  <r>
    <n v="1963"/>
    <s v="Barrett"/>
    <s v="Obrien"/>
    <d v="2020-05-15T00:00:00"/>
    <x v="647"/>
    <n v="591"/>
    <x v="264"/>
    <s v="Data Analyst"/>
    <s v="Lawrence Walsh"/>
    <s v="barrett.obrien@bilearner.com"/>
    <x v="3"/>
    <x v="0"/>
    <x v="2"/>
    <x v="1"/>
    <s v="Part-Time"/>
    <x v="0"/>
    <x v="2"/>
    <s v="Engineers"/>
    <s v="13-02-1943"/>
    <x v="6"/>
    <s v="Coordinator"/>
    <x v="0"/>
    <n v="94090"/>
    <x v="1"/>
    <n v="1"/>
    <n v="2390"/>
    <s v="18-10-2022"/>
    <n v="1"/>
    <n v="5"/>
    <d v="2023-07-19T00:00:00"/>
    <x v="0"/>
    <x v="0"/>
    <x v="3"/>
    <s v="Davidview"/>
    <s v="Robert Tyler"/>
    <n v="5"/>
    <n v="923.06"/>
  </r>
  <r>
    <n v="1964"/>
    <s v="Gisselle"/>
    <s v="Villanueva"/>
    <d v="2023-04-28T00:00:00"/>
    <x v="584"/>
    <n v="15"/>
    <x v="606"/>
    <s v="Data Analyst "/>
    <s v="Cassandra Snyder"/>
    <s v="gisselle.villanueva@bilearner.com"/>
    <x v="8"/>
    <x v="0"/>
    <x v="2"/>
    <x v="0"/>
    <s v="Full-Time"/>
    <x v="1"/>
    <x v="1"/>
    <s v="Splicing"/>
    <d v="1964-11-02T00:00:00"/>
    <x v="6"/>
    <s v="Splicer"/>
    <x v="0"/>
    <n v="44623"/>
    <x v="1"/>
    <n v="1"/>
    <n v="2391"/>
    <s v="22-06-2023"/>
    <n v="3"/>
    <n v="3"/>
    <d v="2022-12-10T00:00:00"/>
    <x v="2"/>
    <x v="0"/>
    <x v="1"/>
    <s v="Hughesburgh"/>
    <s v="Kelly Hughes"/>
    <n v="3"/>
    <n v="363.35"/>
  </r>
  <r>
    <n v="1966"/>
    <s v="Rhett"/>
    <s v="Holmes"/>
    <d v="2018-12-05T00:00:00"/>
    <x v="376"/>
    <n v="1015"/>
    <x v="671"/>
    <s v="Production Manager"/>
    <s v="Michael Morse"/>
    <s v="rhett.holmes@bilearner.com"/>
    <x v="6"/>
    <x v="0"/>
    <x v="0"/>
    <x v="1"/>
    <s v="Part-Time"/>
    <x v="0"/>
    <x v="2"/>
    <s v="Engineers"/>
    <d v="1993-04-09T00:00:00"/>
    <x v="6"/>
    <s v="Engineer"/>
    <x v="0"/>
    <n v="79531"/>
    <x v="1"/>
    <n v="5"/>
    <n v="2393"/>
    <d v="2023-12-05T00:00:00"/>
    <n v="3"/>
    <n v="2"/>
    <d v="2023-02-27T00:00:00"/>
    <x v="4"/>
    <x v="0"/>
    <x v="3"/>
    <s v="Popeside"/>
    <s v="Mark Bailey"/>
    <n v="5"/>
    <n v="803.82"/>
  </r>
  <r>
    <n v="1967"/>
    <s v="Harold"/>
    <s v="David"/>
    <d v="2022-04-25T00:00:00"/>
    <x v="379"/>
    <n v="424"/>
    <x v="672"/>
    <s v="Production Manager"/>
    <s v="Patty Boyd"/>
    <s v="harold.david@bilearner.com"/>
    <x v="9"/>
    <x v="0"/>
    <x v="0"/>
    <x v="1"/>
    <s v="Full-Time"/>
    <x v="0"/>
    <x v="2"/>
    <s v="Field Operations"/>
    <s v="17-09-1980"/>
    <x v="6"/>
    <s v="Laborer"/>
    <x v="1"/>
    <n v="57850"/>
    <x v="1"/>
    <n v="2"/>
    <n v="2394"/>
    <s v="18-11-2022"/>
    <n v="4"/>
    <n v="1"/>
    <d v="2022-09-22T00:00:00"/>
    <x v="0"/>
    <x v="1"/>
    <x v="3"/>
    <s v="East Robinville"/>
    <s v="Brian Schmidt"/>
    <n v="1"/>
    <n v="661.88"/>
  </r>
  <r>
    <n v="1969"/>
    <s v="Reginald"/>
    <s v="Klein"/>
    <d v="2022-06-30T00:00:00"/>
    <x v="614"/>
    <n v="13"/>
    <x v="308"/>
    <s v="Production Manager"/>
    <s v="Gerald Carpenter"/>
    <s v="reginald.klein@bilearner.com"/>
    <x v="7"/>
    <x v="2"/>
    <x v="1"/>
    <x v="1"/>
    <s v="Part-Time"/>
    <x v="1"/>
    <x v="2"/>
    <s v="General - Eng"/>
    <s v="18-07-1960"/>
    <x v="6"/>
    <s v="Engineer"/>
    <x v="0"/>
    <n v="11959"/>
    <x v="1"/>
    <n v="1"/>
    <n v="2396"/>
    <s v="14-12-2022"/>
    <n v="3"/>
    <n v="4"/>
    <d v="2022-11-22T00:00:00"/>
    <x v="4"/>
    <x v="0"/>
    <x v="3"/>
    <s v="Castrofort"/>
    <s v="Heather Barrett"/>
    <n v="5"/>
    <n v="887.46"/>
  </r>
  <r>
    <n v="1970"/>
    <s v="Marcos"/>
    <s v="Sloan"/>
    <d v="2018-09-19T00:00:00"/>
    <x v="648"/>
    <n v="222"/>
    <x v="354"/>
    <s v="Production Manager"/>
    <s v="Barry Powell"/>
    <s v="marcos.sloan@bilearner.com"/>
    <x v="8"/>
    <x v="0"/>
    <x v="2"/>
    <x v="0"/>
    <s v="Full-Time"/>
    <x v="2"/>
    <x v="2"/>
    <s v="Field Operations"/>
    <s v="22-08-1990"/>
    <x v="6"/>
    <s v="Laborer"/>
    <x v="0"/>
    <n v="90692"/>
    <x v="1"/>
    <n v="2"/>
    <n v="2397"/>
    <d v="2022-08-09T00:00:00"/>
    <n v="2"/>
    <n v="5"/>
    <d v="2022-11-10T00:00:00"/>
    <x v="4"/>
    <x v="0"/>
    <x v="3"/>
    <s v="Port Anthonyton"/>
    <s v="Terri Martin"/>
    <n v="5"/>
    <n v="514.94000000000005"/>
  </r>
  <r>
    <n v="1971"/>
    <s v="Davion"/>
    <s v="Hahn"/>
    <d v="2019-07-08T00:00:00"/>
    <x v="649"/>
    <n v="1135"/>
    <x v="673"/>
    <s v="Production Manager"/>
    <s v="Angela Bailey"/>
    <s v="davion.hahn@bilearner.com"/>
    <x v="0"/>
    <x v="0"/>
    <x v="1"/>
    <x v="1"/>
    <s v="Temporary"/>
    <x v="1"/>
    <x v="2"/>
    <s v="General - Con"/>
    <d v="1959-11-06T00:00:00"/>
    <x v="6"/>
    <s v="Foreman"/>
    <x v="0"/>
    <n v="75907"/>
    <x v="1"/>
    <n v="5"/>
    <n v="2398"/>
    <d v="2023-07-01T00:00:00"/>
    <n v="4"/>
    <n v="3"/>
    <d v="2022-12-13T00:00:00"/>
    <x v="2"/>
    <x v="0"/>
    <x v="2"/>
    <s v="Batesburgh"/>
    <s v="Rebecca Wall"/>
    <n v="3"/>
    <n v="304.35000000000002"/>
  </r>
  <r>
    <n v="1972"/>
    <s v="Brice"/>
    <s v="Phillips"/>
    <d v="2023-05-25T00:00:00"/>
    <x v="459"/>
    <n v="67"/>
    <x v="613"/>
    <s v="Production Manager"/>
    <s v="Brian Peters"/>
    <s v="brice.phillips@bilearner.com"/>
    <x v="5"/>
    <x v="0"/>
    <x v="0"/>
    <x v="0"/>
    <s v="Part-Time"/>
    <x v="2"/>
    <x v="2"/>
    <s v="Wireline Construction"/>
    <s v="13-06-1958"/>
    <x v="6"/>
    <s v="Driver"/>
    <x v="1"/>
    <n v="2777"/>
    <x v="1"/>
    <n v="4"/>
    <n v="2399"/>
    <s v="29-11-2022"/>
    <n v="1"/>
    <n v="4"/>
    <d v="2023-03-15T00:00:00"/>
    <x v="0"/>
    <x v="0"/>
    <x v="0"/>
    <s v="Patrickmouth"/>
    <s v="Alisha Wade"/>
    <n v="1"/>
    <n v="329.83"/>
  </r>
  <r>
    <n v="1974"/>
    <s v="Darien"/>
    <s v="Young"/>
    <d v="2022-11-09T00:00:00"/>
    <x v="47"/>
    <n v="62"/>
    <x v="471"/>
    <s v="Production Manager"/>
    <s v="Christopher Reid"/>
    <s v="darien.young@bilearner.com"/>
    <x v="6"/>
    <x v="4"/>
    <x v="0"/>
    <x v="1"/>
    <s v="Part-Time"/>
    <x v="1"/>
    <x v="2"/>
    <s v="Field Operations"/>
    <s v="23-09-1945"/>
    <x v="6"/>
    <s v="Technician"/>
    <x v="0"/>
    <n v="96954"/>
    <x v="1"/>
    <n v="5"/>
    <n v="2401"/>
    <s v="23-12-2022"/>
    <n v="1"/>
    <n v="1"/>
    <d v="2022-11-01T00:00:00"/>
    <x v="0"/>
    <x v="1"/>
    <x v="1"/>
    <s v="Benjaminton"/>
    <s v="Ronald Nunez"/>
    <n v="4"/>
    <n v="935.2"/>
  </r>
  <r>
    <n v="1975"/>
    <s v="Hayley"/>
    <s v="Chung"/>
    <d v="2022-04-14T00:00:00"/>
    <x v="90"/>
    <n v="161"/>
    <x v="301"/>
    <s v="Production Manager"/>
    <s v="Dawn Smith"/>
    <s v="hayley.chung@bilearner.com"/>
    <x v="9"/>
    <x v="4"/>
    <x v="0"/>
    <x v="1"/>
    <s v="Full-Time"/>
    <x v="1"/>
    <x v="2"/>
    <s v="Shop (Fleet)"/>
    <s v="19-09-1985"/>
    <x v="6"/>
    <s v="Supervisor"/>
    <x v="0"/>
    <n v="36118"/>
    <x v="1"/>
    <n v="2"/>
    <n v="2402"/>
    <s v="29-10-2022"/>
    <n v="3"/>
    <n v="2"/>
    <d v="2023-02-18T00:00:00"/>
    <x v="3"/>
    <x v="0"/>
    <x v="1"/>
    <s v="Lake Ashleyview"/>
    <s v="Sara Smith"/>
    <n v="1"/>
    <n v="478.73"/>
  </r>
  <r>
    <n v="1976"/>
    <s v="Ellis"/>
    <s v="Maldonado"/>
    <d v="2020-08-06T00:00:00"/>
    <x v="444"/>
    <n v="722"/>
    <x v="87"/>
    <s v="Production Manager"/>
    <s v="Michael Hayes"/>
    <s v="ellis.maldonado@bilearner.com"/>
    <x v="2"/>
    <x v="0"/>
    <x v="0"/>
    <x v="1"/>
    <s v="Temporary"/>
    <x v="2"/>
    <x v="2"/>
    <s v="Finance &amp; Accounting"/>
    <s v="22-03-1958"/>
    <x v="6"/>
    <s v="Administrative"/>
    <x v="0"/>
    <n v="48453"/>
    <x v="1"/>
    <n v="4"/>
    <n v="2403"/>
    <d v="2022-07-11T00:00:00"/>
    <n v="3"/>
    <n v="3"/>
    <d v="2022-08-25T00:00:00"/>
    <x v="2"/>
    <x v="0"/>
    <x v="1"/>
    <s v="Perezmouth"/>
    <s v="Roger David"/>
    <n v="5"/>
    <n v="766.04"/>
  </r>
  <r>
    <n v="1977"/>
    <s v="Alena"/>
    <s v="Ibarra"/>
    <d v="2019-06-26T00:00:00"/>
    <x v="650"/>
    <n v="215"/>
    <x v="262"/>
    <s v="Production Manager"/>
    <s v="Brandy Coleman"/>
    <s v="alena.ibarra@bilearner.com"/>
    <x v="1"/>
    <x v="0"/>
    <x v="1"/>
    <x v="1"/>
    <s v="Temporary"/>
    <x v="3"/>
    <x v="2"/>
    <s v="General - Con"/>
    <s v="19-05-1949"/>
    <x v="6"/>
    <s v="Manager"/>
    <x v="0"/>
    <n v="25247"/>
    <x v="1"/>
    <n v="2"/>
    <n v="2404"/>
    <d v="2023-01-05T00:00:00"/>
    <n v="3"/>
    <n v="3"/>
    <d v="2023-04-21T00:00:00"/>
    <x v="4"/>
    <x v="0"/>
    <x v="1"/>
    <s v="Powellberg"/>
    <s v="Gregory Fowler"/>
    <n v="3"/>
    <n v="561.63"/>
  </r>
  <r>
    <n v="1978"/>
    <s v="Emily"/>
    <s v="Davidson"/>
    <d v="2020-09-13T00:00:00"/>
    <x v="651"/>
    <n v="548"/>
    <x v="468"/>
    <s v="President &amp; CEO"/>
    <s v="Jackie Walsh"/>
    <s v="emily.davidson@bilearner.com"/>
    <x v="7"/>
    <x v="2"/>
    <x v="0"/>
    <x v="0"/>
    <s v="Part-Time"/>
    <x v="0"/>
    <x v="2"/>
    <s v="Field Operations"/>
    <d v="1950-06-04T00:00:00"/>
    <x v="6"/>
    <s v="Lineman"/>
    <x v="1"/>
    <n v="3445"/>
    <x v="1"/>
    <n v="4"/>
    <n v="2405"/>
    <s v="25-07-2023"/>
    <n v="4"/>
    <n v="1"/>
    <d v="2023-03-19T00:00:00"/>
    <x v="2"/>
    <x v="0"/>
    <x v="3"/>
    <s v="Amberland"/>
    <s v="Sean Casey"/>
    <n v="1"/>
    <n v="722.5"/>
  </r>
  <r>
    <n v="1980"/>
    <s v="Lamont"/>
    <s v="Prince"/>
    <d v="2019-10-06T00:00:00"/>
    <x v="652"/>
    <n v="1286"/>
    <x v="674"/>
    <s v="Data Analyst"/>
    <s v="Gary Gray"/>
    <s v="lamont.prince@bilearner.com"/>
    <x v="4"/>
    <x v="0"/>
    <x v="0"/>
    <x v="1"/>
    <s v="Temporary"/>
    <x v="0"/>
    <x v="2"/>
    <s v="Finance &amp; Accounting"/>
    <s v="17-04-1953"/>
    <x v="6"/>
    <s v="Clerk"/>
    <x v="1"/>
    <n v="47723"/>
    <x v="1"/>
    <n v="4"/>
    <n v="2407"/>
    <s v="23-09-2022"/>
    <n v="3"/>
    <n v="5"/>
    <d v="2022-11-15T00:00:00"/>
    <x v="4"/>
    <x v="1"/>
    <x v="3"/>
    <s v="Patriciatown"/>
    <s v="Brian Lee"/>
    <n v="2"/>
    <n v="545.35"/>
  </r>
  <r>
    <n v="1985"/>
    <s v="Frankie"/>
    <s v="Yang"/>
    <d v="2022-01-30T00:00:00"/>
    <x v="145"/>
    <n v="416"/>
    <x v="675"/>
    <s v="Production Manager"/>
    <s v="James Spears"/>
    <s v="frankie.yang@bilearner.com"/>
    <x v="9"/>
    <x v="0"/>
    <x v="0"/>
    <x v="0"/>
    <s v="Part-Time"/>
    <x v="3"/>
    <x v="2"/>
    <s v="Engineers"/>
    <s v="13-10-1994"/>
    <x v="6"/>
    <s v="Engineer"/>
    <x v="1"/>
    <n v="63971"/>
    <x v="1"/>
    <n v="2"/>
    <n v="2412"/>
    <d v="2023-10-04T00:00:00"/>
    <n v="5"/>
    <n v="4"/>
    <d v="2023-01-21T00:00:00"/>
    <x v="4"/>
    <x v="1"/>
    <x v="0"/>
    <s v="South Scottbury"/>
    <s v="Breanna Gonzalez"/>
    <n v="5"/>
    <n v="859"/>
  </r>
  <r>
    <n v="1986"/>
    <s v="Alexus"/>
    <s v="Greer"/>
    <d v="2022-07-27T00:00:00"/>
    <x v="54"/>
    <n v="74"/>
    <x v="676"/>
    <s v="Production Manager"/>
    <s v="Clayton Phillips"/>
    <s v="alexus.greer@bilearner.com"/>
    <x v="5"/>
    <x v="0"/>
    <x v="0"/>
    <x v="0"/>
    <s v="Temporary"/>
    <x v="1"/>
    <x v="2"/>
    <s v="General - Con"/>
    <d v="1942-10-04T00:00:00"/>
    <x v="6"/>
    <s v="Driver"/>
    <x v="0"/>
    <n v="18899"/>
    <x v="1"/>
    <n v="4"/>
    <n v="2413"/>
    <d v="2022-08-11T00:00:00"/>
    <n v="4"/>
    <n v="2"/>
    <d v="2022-09-01T00:00:00"/>
    <x v="3"/>
    <x v="0"/>
    <x v="1"/>
    <s v="Kelseyfurt"/>
    <s v="Jennifer Henderson"/>
    <n v="1"/>
    <n v="193.51"/>
  </r>
  <r>
    <n v="1988"/>
    <s v="Raelynn"/>
    <s v="Lara"/>
    <d v="2021-02-08T00:00:00"/>
    <x v="653"/>
    <n v="561"/>
    <x v="432"/>
    <s v="Production Manager"/>
    <s v="Steven Drake"/>
    <s v="raelynn.lara@bilearner.com"/>
    <x v="8"/>
    <x v="0"/>
    <x v="0"/>
    <x v="0"/>
    <s v="Full-Time"/>
    <x v="0"/>
    <x v="2"/>
    <s v="Field Operations"/>
    <d v="1952-10-09T00:00:00"/>
    <x v="6"/>
    <s v="Technician"/>
    <x v="0"/>
    <n v="25010"/>
    <x v="1"/>
    <n v="4"/>
    <n v="2415"/>
    <d v="2023-08-02T00:00:00"/>
    <n v="1"/>
    <n v="2"/>
    <d v="2022-08-18T00:00:00"/>
    <x v="0"/>
    <x v="1"/>
    <x v="1"/>
    <s v="Port Robert"/>
    <s v="Sarah Hernandez"/>
    <n v="4"/>
    <n v="938.18"/>
  </r>
  <r>
    <n v="1990"/>
    <s v="Hayley"/>
    <s v="Webb"/>
    <d v="2021-02-27T00:00:00"/>
    <x v="105"/>
    <n v="883"/>
    <x v="425"/>
    <s v="Production Manager"/>
    <s v="Anna Love"/>
    <s v="hayley.webb@bilearner.com"/>
    <x v="2"/>
    <x v="0"/>
    <x v="1"/>
    <x v="1"/>
    <s v="Full-Time"/>
    <x v="2"/>
    <x v="2"/>
    <s v="Engineers"/>
    <d v="1986-10-11T00:00:00"/>
    <x v="6"/>
    <s v="Program Manager"/>
    <x v="1"/>
    <n v="37752"/>
    <x v="1"/>
    <n v="4"/>
    <n v="2417"/>
    <s v="17-09-2022"/>
    <n v="2"/>
    <n v="3"/>
    <d v="2022-10-31T00:00:00"/>
    <x v="3"/>
    <x v="0"/>
    <x v="0"/>
    <s v="East Andrea"/>
    <s v="Zachary Jones"/>
    <n v="4"/>
    <n v="587.29"/>
  </r>
  <r>
    <n v="1991"/>
    <s v="Teagan"/>
    <s v="Rodriguez"/>
    <d v="2022-01-26T00:00:00"/>
    <x v="478"/>
    <n v="463"/>
    <x v="114"/>
    <s v="Production Manager"/>
    <s v="Sean Garcia"/>
    <s v="teagan.rodriguez@bilearner.com"/>
    <x v="1"/>
    <x v="4"/>
    <x v="1"/>
    <x v="0"/>
    <s v="Temporary"/>
    <x v="0"/>
    <x v="2"/>
    <s v="Project Management - Con"/>
    <s v="20-06-1942"/>
    <x v="6"/>
    <s v="Manager"/>
    <x v="1"/>
    <n v="16793"/>
    <x v="1"/>
    <n v="1"/>
    <n v="2418"/>
    <d v="2023-08-03T00:00:00"/>
    <n v="3"/>
    <n v="2"/>
    <d v="2023-01-27T00:00:00"/>
    <x v="2"/>
    <x v="0"/>
    <x v="1"/>
    <s v="Aliciaburgh"/>
    <s v="Henry Kelly"/>
    <n v="5"/>
    <n v="966.19"/>
  </r>
  <r>
    <n v="1995"/>
    <s v="Rigoberto"/>
    <s v="Gibson"/>
    <d v="2021-12-21T00:00:00"/>
    <x v="654"/>
    <n v="107"/>
    <x v="677"/>
    <s v="Production Manager"/>
    <s v="Joseph Parker"/>
    <s v="rigoberto.gibson@bilearner.com"/>
    <x v="9"/>
    <x v="2"/>
    <x v="2"/>
    <x v="2"/>
    <s v="Temporary"/>
    <x v="0"/>
    <x v="2"/>
    <s v="General - Con"/>
    <s v="16-03-1949"/>
    <x v="6"/>
    <s v="Laborer"/>
    <x v="1"/>
    <n v="86374"/>
    <x v="1"/>
    <n v="2"/>
    <n v="2422"/>
    <s v="18-10-2022"/>
    <n v="5"/>
    <n v="4"/>
    <d v="2022-08-29T00:00:00"/>
    <x v="1"/>
    <x v="0"/>
    <x v="1"/>
    <s v="Woodsbury"/>
    <s v="Tracy English"/>
    <n v="1"/>
    <n v="400.73"/>
  </r>
  <r>
    <n v="1997"/>
    <s v="Jonathon"/>
    <s v="Montes"/>
    <d v="2019-02-26T00:00:00"/>
    <x v="655"/>
    <n v="757"/>
    <x v="527"/>
    <s v="Network Engineer"/>
    <s v="Joseph Krause"/>
    <s v="jonathon.montes@bilearner.com"/>
    <x v="7"/>
    <x v="0"/>
    <x v="0"/>
    <x v="1"/>
    <s v="Full-Time"/>
    <x v="1"/>
    <x v="3"/>
    <s v="Engineers"/>
    <s v="18-08-1974"/>
    <x v="6"/>
    <s v="Technician"/>
    <x v="1"/>
    <n v="47083"/>
    <x v="1"/>
    <n v="2"/>
    <n v="2424"/>
    <s v="25-02-2023"/>
    <n v="2"/>
    <n v="1"/>
    <d v="2022-10-18T00:00:00"/>
    <x v="0"/>
    <x v="1"/>
    <x v="1"/>
    <s v="Rebeccaville"/>
    <s v="Daniel Johnson"/>
    <n v="1"/>
    <n v="292.85000000000002"/>
  </r>
  <r>
    <n v="1998"/>
    <s v="Alexzander"/>
    <s v="Guzman"/>
    <d v="2022-06-19T00:00:00"/>
    <x v="325"/>
    <n v="335"/>
    <x v="678"/>
    <s v="Director of Operations"/>
    <s v="David Patel"/>
    <s v="alexzander.guzman@bilearner.com"/>
    <x v="3"/>
    <x v="0"/>
    <x v="1"/>
    <x v="1"/>
    <s v="Full-Time"/>
    <x v="1"/>
    <x v="2"/>
    <s v="Wireline Construction"/>
    <s v="15-06-1982"/>
    <x v="6"/>
    <s v="Driver"/>
    <x v="1"/>
    <n v="61895"/>
    <x v="1"/>
    <n v="2"/>
    <n v="2425"/>
    <s v="28-03-2023"/>
    <n v="2"/>
    <n v="2"/>
    <d v="2023-04-23T00:00:00"/>
    <x v="2"/>
    <x v="0"/>
    <x v="1"/>
    <s v="New Benjamin"/>
    <s v="Gary Love"/>
    <n v="3"/>
    <n v="136.76"/>
  </r>
  <r>
    <n v="1999"/>
    <s v="Gunnar"/>
    <s v="Gray"/>
    <d v="2020-07-20T00:00:00"/>
    <x v="157"/>
    <n v="1085"/>
    <x v="679"/>
    <s v="Data Analyst"/>
    <s v="Johnny Hall"/>
    <s v="gunnar.gray@bilearner.com"/>
    <x v="4"/>
    <x v="0"/>
    <x v="0"/>
    <x v="1"/>
    <s v="Part-Time"/>
    <x v="2"/>
    <x v="2"/>
    <s v="General - Con"/>
    <d v="1959-03-03T00:00:00"/>
    <x v="6"/>
    <s v="Foreman"/>
    <x v="0"/>
    <n v="43373"/>
    <x v="1"/>
    <n v="2"/>
    <n v="2426"/>
    <s v="21-10-2022"/>
    <n v="5"/>
    <n v="5"/>
    <d v="2022-11-21T00:00:00"/>
    <x v="1"/>
    <x v="0"/>
    <x v="2"/>
    <s v="West Tylerview"/>
    <s v="Cynthia Stokes"/>
    <n v="4"/>
    <n v="107.48"/>
  </r>
  <r>
    <n v="2000"/>
    <s v="Emilee"/>
    <s v="Thompson"/>
    <d v="2020-01-17T00:00:00"/>
    <x v="656"/>
    <n v="94"/>
    <x v="680"/>
    <s v="Data Analyst"/>
    <s v="Mary Contreras"/>
    <s v="emilee.thompson@bilearner.com"/>
    <x v="1"/>
    <x v="0"/>
    <x v="2"/>
    <x v="1"/>
    <s v="Full-Time"/>
    <x v="3"/>
    <x v="1"/>
    <s v="Field Operations"/>
    <s v="22-11-1956"/>
    <x v="6"/>
    <s v="Top Hand"/>
    <x v="0"/>
    <n v="87868"/>
    <x v="1"/>
    <n v="5"/>
    <n v="2427"/>
    <s v="14-04-2023"/>
    <n v="2"/>
    <n v="2"/>
    <d v="2023-01-27T00:00:00"/>
    <x v="3"/>
    <x v="1"/>
    <x v="0"/>
    <s v="South Christopher"/>
    <s v="Amber Peterson"/>
    <n v="2"/>
    <n v="528.76"/>
  </r>
  <r>
    <n v="2001"/>
    <s v="Emmett"/>
    <s v="Chandler"/>
    <d v="2021-06-04T00:00:00"/>
    <x v="657"/>
    <n v="252"/>
    <x v="189"/>
    <s v="Data Analyst "/>
    <s v="Pamela Shelton"/>
    <s v="emmett.chandler@bilearner.com"/>
    <x v="2"/>
    <x v="0"/>
    <x v="2"/>
    <x v="0"/>
    <s v="Temporary"/>
    <x v="3"/>
    <x v="1"/>
    <s v="Yard (Material Handling)"/>
    <s v="22-01-1963"/>
    <x v="6"/>
    <s v="Shop"/>
    <x v="0"/>
    <n v="7404"/>
    <x v="1"/>
    <n v="4"/>
    <n v="2428"/>
    <s v="30-11-2022"/>
    <n v="2"/>
    <n v="5"/>
    <d v="2023-07-13T00:00:00"/>
    <x v="0"/>
    <x v="0"/>
    <x v="0"/>
    <s v="Brianstad"/>
    <s v="Carl Edwards"/>
    <n v="4"/>
    <n v="549.79999999999995"/>
  </r>
  <r>
    <n v="2002"/>
    <s v="Vincent"/>
    <s v="Ramsey"/>
    <d v="2019-04-19T00:00:00"/>
    <x v="658"/>
    <n v="440"/>
    <x v="681"/>
    <s v="Production Manager"/>
    <s v="Kristy Taylor"/>
    <s v="vincent.ramsey@bilearner.com"/>
    <x v="2"/>
    <x v="0"/>
    <x v="2"/>
    <x v="1"/>
    <s v="Temporary"/>
    <x v="0"/>
    <x v="2"/>
    <s v="Field Operations"/>
    <d v="1999-01-05T00:00:00"/>
    <x v="6"/>
    <s v="Laborer"/>
    <x v="1"/>
    <n v="68494"/>
    <x v="1"/>
    <n v="4"/>
    <n v="2429"/>
    <d v="2022-06-11T00:00:00"/>
    <n v="3"/>
    <n v="4"/>
    <d v="2022-12-09T00:00:00"/>
    <x v="3"/>
    <x v="0"/>
    <x v="3"/>
    <s v="Simonfort"/>
    <s v="Joseph Gray"/>
    <n v="5"/>
    <n v="308.10000000000002"/>
  </r>
  <r>
    <n v="2003"/>
    <s v="Dallas"/>
    <s v="Ross"/>
    <d v="2018-11-17T00:00:00"/>
    <x v="310"/>
    <n v="764"/>
    <x v="682"/>
    <s v="Production Manager"/>
    <s v="Gregory Myers"/>
    <s v="dallas.ross@bilearner.com"/>
    <x v="1"/>
    <x v="0"/>
    <x v="0"/>
    <x v="0"/>
    <s v="Part-Time"/>
    <x v="3"/>
    <x v="2"/>
    <s v="General - Con"/>
    <s v="25-04-1948"/>
    <x v="6"/>
    <s v="Technician"/>
    <x v="1"/>
    <n v="69480"/>
    <x v="1"/>
    <n v="2"/>
    <n v="2430"/>
    <s v="22-09-2022"/>
    <n v="2"/>
    <n v="1"/>
    <d v="2023-05-26T00:00:00"/>
    <x v="2"/>
    <x v="0"/>
    <x v="0"/>
    <s v="Castillofort"/>
    <s v="Allison Poole"/>
    <n v="2"/>
    <n v="622.08000000000004"/>
  </r>
  <r>
    <n v="2004"/>
    <s v="Elvis"/>
    <s v="Kaufman"/>
    <d v="2022-08-18T00:00:00"/>
    <x v="171"/>
    <n v="306"/>
    <x v="220"/>
    <s v="Production Manager"/>
    <s v="Gregg Thomas"/>
    <s v="elvis.kaufman@bilearner.com"/>
    <x v="7"/>
    <x v="0"/>
    <x v="1"/>
    <x v="2"/>
    <s v="Full-Time"/>
    <x v="1"/>
    <x v="2"/>
    <s v="General - Con"/>
    <d v="1942-12-03T00:00:00"/>
    <x v="6"/>
    <s v="Laborer"/>
    <x v="0"/>
    <n v="16520"/>
    <x v="1"/>
    <n v="4"/>
    <n v="2431"/>
    <s v="31-10-2022"/>
    <n v="4"/>
    <n v="2"/>
    <d v="2023-03-17T00:00:00"/>
    <x v="0"/>
    <x v="0"/>
    <x v="2"/>
    <s v="Simmonsstad"/>
    <s v="Timothy Ellis"/>
    <n v="3"/>
    <n v="730.23"/>
  </r>
  <r>
    <n v="2005"/>
    <s v="Rayna"/>
    <s v="Gates"/>
    <d v="2023-02-10T00:00:00"/>
    <x v="357"/>
    <n v="73"/>
    <x v="45"/>
    <s v="Production Manager"/>
    <s v="William Castillo"/>
    <s v="rayna.gates@bilearner.com"/>
    <x v="4"/>
    <x v="2"/>
    <x v="1"/>
    <x v="1"/>
    <s v="Full-Time"/>
    <x v="2"/>
    <x v="2"/>
    <s v="Yard (Material Handling)"/>
    <s v="18-04-1963"/>
    <x v="6"/>
    <s v="Shop"/>
    <x v="0"/>
    <n v="44133"/>
    <x v="1"/>
    <n v="2"/>
    <n v="2432"/>
    <s v="30-07-2023"/>
    <n v="1"/>
    <n v="1"/>
    <d v="2022-08-17T00:00:00"/>
    <x v="0"/>
    <x v="0"/>
    <x v="1"/>
    <s v="New Jordan"/>
    <s v="Jennifer Austin"/>
    <n v="1"/>
    <n v="353.71"/>
  </r>
  <r>
    <n v="2006"/>
    <s v="Darryl"/>
    <s v="Wiley"/>
    <d v="2020-04-22T00:00:00"/>
    <x v="282"/>
    <n v="833"/>
    <x v="164"/>
    <s v="Production Manager"/>
    <s v="Edwin Freeman"/>
    <s v="darryl.wiley@bilearner.com"/>
    <x v="3"/>
    <x v="0"/>
    <x v="1"/>
    <x v="1"/>
    <s v="Temporary"/>
    <x v="2"/>
    <x v="2"/>
    <s v="Engineers"/>
    <s v="30-08-1976"/>
    <x v="6"/>
    <s v="Project Manager"/>
    <x v="1"/>
    <n v="28492"/>
    <x v="1"/>
    <n v="1"/>
    <n v="2433"/>
    <d v="2022-05-08T00:00:00"/>
    <n v="1"/>
    <n v="5"/>
    <d v="2023-04-20T00:00:00"/>
    <x v="2"/>
    <x v="1"/>
    <x v="3"/>
    <s v="Johnsonport"/>
    <s v="Justin Murphy"/>
    <n v="4"/>
    <n v="580.82000000000005"/>
  </r>
  <r>
    <n v="2007"/>
    <s v="Liam"/>
    <s v="Blevins"/>
    <d v="2023-01-14T00:00:00"/>
    <x v="62"/>
    <n v="113"/>
    <x v="473"/>
    <s v="Production Manager"/>
    <s v="Melissa Rice"/>
    <s v="liam.blevins@bilearner.com"/>
    <x v="8"/>
    <x v="0"/>
    <x v="2"/>
    <x v="2"/>
    <s v="Full-Time"/>
    <x v="0"/>
    <x v="2"/>
    <s v="General - Con"/>
    <s v="22-09-1991"/>
    <x v="6"/>
    <s v="Foreman"/>
    <x v="1"/>
    <n v="34702"/>
    <x v="1"/>
    <n v="5"/>
    <n v="2434"/>
    <s v="14-08-2022"/>
    <n v="5"/>
    <n v="2"/>
    <d v="2022-09-06T00:00:00"/>
    <x v="1"/>
    <x v="0"/>
    <x v="1"/>
    <s v="Guzmanside"/>
    <s v="Susan Morgan"/>
    <n v="4"/>
    <n v="810.59"/>
  </r>
  <r>
    <n v="2008"/>
    <s v="Easton"/>
    <s v="Zavala"/>
    <d v="2023-03-13T00:00:00"/>
    <x v="659"/>
    <n v="8"/>
    <x v="514"/>
    <s v="Production Manager"/>
    <s v="Gina Dillon"/>
    <s v="easton.zavala@bilearner.com"/>
    <x v="5"/>
    <x v="4"/>
    <x v="0"/>
    <x v="1"/>
    <s v="Part-Time"/>
    <x v="0"/>
    <x v="2"/>
    <s v="Engineers"/>
    <d v="1982-05-06T00:00:00"/>
    <x v="6"/>
    <s v="Planner"/>
    <x v="1"/>
    <n v="97893"/>
    <x v="1"/>
    <n v="2"/>
    <n v="2435"/>
    <s v="29-01-2023"/>
    <n v="1"/>
    <n v="3"/>
    <d v="2023-03-26T00:00:00"/>
    <x v="3"/>
    <x v="1"/>
    <x v="2"/>
    <s v="Booneside"/>
    <s v="Lori Bush"/>
    <n v="5"/>
    <n v="150.58000000000001"/>
  </r>
  <r>
    <n v="2009"/>
    <s v="Susan"/>
    <s v="Wiggins"/>
    <d v="2022-12-30T00:00:00"/>
    <x v="292"/>
    <n v="107"/>
    <x v="677"/>
    <s v="Production Manager"/>
    <s v="Anna Garcia"/>
    <s v="susan.wiggins@bilearner.com"/>
    <x v="0"/>
    <x v="4"/>
    <x v="0"/>
    <x v="0"/>
    <s v="Part-Time"/>
    <x v="3"/>
    <x v="2"/>
    <s v="Field Operations"/>
    <s v="23-04-1958"/>
    <x v="6"/>
    <s v="Driller"/>
    <x v="1"/>
    <n v="94765"/>
    <x v="1"/>
    <n v="4"/>
    <n v="2436"/>
    <d v="2022-04-11T00:00:00"/>
    <n v="1"/>
    <n v="3"/>
    <d v="2023-05-09T00:00:00"/>
    <x v="4"/>
    <x v="0"/>
    <x v="1"/>
    <s v="Port Brandi"/>
    <s v="Nicole Smith"/>
    <n v="5"/>
    <n v="985.02"/>
  </r>
  <r>
    <n v="2010"/>
    <s v="Alison"/>
    <s v="Evans"/>
    <d v="2020-06-04T00:00:00"/>
    <x v="217"/>
    <n v="878"/>
    <x v="683"/>
    <s v="Production Manager"/>
    <s v="Christopher Mccann"/>
    <s v="alison.evans@bilearner.com"/>
    <x v="6"/>
    <x v="4"/>
    <x v="0"/>
    <x v="2"/>
    <s v="Full-Time"/>
    <x v="3"/>
    <x v="2"/>
    <s v="Shop (Fleet)"/>
    <s v="30-05-1977"/>
    <x v="6"/>
    <s v="Mechanic"/>
    <x v="0"/>
    <n v="83290"/>
    <x v="1"/>
    <n v="2"/>
    <n v="2437"/>
    <s v="17-10-2022"/>
    <n v="3"/>
    <n v="5"/>
    <d v="2023-05-02T00:00:00"/>
    <x v="0"/>
    <x v="0"/>
    <x v="3"/>
    <s v="Davisfurt"/>
    <s v="Matthew Barrera"/>
    <n v="2"/>
    <n v="669.99"/>
  </r>
  <r>
    <n v="2015"/>
    <s v="Larissa"/>
    <s v="Garza"/>
    <d v="2023-01-31T00:00:00"/>
    <x v="33"/>
    <n v="142"/>
    <x v="282"/>
    <s v="Director of Operations"/>
    <s v="Sandra Manning"/>
    <s v="larissa.garza@bilearner.com"/>
    <x v="7"/>
    <x v="0"/>
    <x v="1"/>
    <x v="1"/>
    <s v="Full-Time"/>
    <x v="1"/>
    <x v="2"/>
    <s v="Executive"/>
    <s v="16-04-1973"/>
    <x v="6"/>
    <s v="Vp"/>
    <x v="0"/>
    <n v="53145"/>
    <x v="1"/>
    <n v="1"/>
    <n v="2442"/>
    <s v="26-01-2023"/>
    <n v="2"/>
    <n v="1"/>
    <d v="2023-01-18T00:00:00"/>
    <x v="3"/>
    <x v="1"/>
    <x v="1"/>
    <s v="Lake Chris"/>
    <s v="Richard Graves"/>
    <n v="2"/>
    <n v="688.8"/>
  </r>
  <r>
    <n v="2019"/>
    <s v="Devan"/>
    <s v="Hall"/>
    <d v="2021-12-06T00:00:00"/>
    <x v="284"/>
    <n v="401"/>
    <x v="684"/>
    <s v="Production Manager"/>
    <s v="Wendy James"/>
    <s v="devan.hall@bilearner.com"/>
    <x v="6"/>
    <x v="0"/>
    <x v="1"/>
    <x v="1"/>
    <s v="Full-Time"/>
    <x v="0"/>
    <x v="2"/>
    <s v="Executive"/>
    <s v="20-10-1948"/>
    <x v="6"/>
    <s v="Manager"/>
    <x v="1"/>
    <n v="59946"/>
    <x v="1"/>
    <n v="5"/>
    <n v="2446"/>
    <d v="2023-09-06T00:00:00"/>
    <n v="1"/>
    <n v="2"/>
    <d v="2023-06-19T00:00:00"/>
    <x v="3"/>
    <x v="0"/>
    <x v="0"/>
    <s v="North Paul"/>
    <s v="Barbara Mitchell"/>
    <n v="1"/>
    <n v="129.32"/>
  </r>
  <r>
    <n v="2020"/>
    <s v="Jensen"/>
    <s v="Mccullough"/>
    <d v="2020-02-02T00:00:00"/>
    <x v="660"/>
    <n v="763"/>
    <x v="476"/>
    <s v="Production Manager"/>
    <s v="Eric Miller"/>
    <s v="jensen.mccullough@bilearner.com"/>
    <x v="9"/>
    <x v="0"/>
    <x v="0"/>
    <x v="2"/>
    <s v="Full-Time"/>
    <x v="3"/>
    <x v="2"/>
    <s v="Engineers"/>
    <s v="13-04-1992"/>
    <x v="6"/>
    <s v="Administrative"/>
    <x v="0"/>
    <n v="7019"/>
    <x v="1"/>
    <n v="4"/>
    <n v="2447"/>
    <d v="2023-01-02T00:00:00"/>
    <n v="5"/>
    <n v="3"/>
    <d v="2022-08-21T00:00:00"/>
    <x v="2"/>
    <x v="1"/>
    <x v="3"/>
    <s v="East Keithside"/>
    <s v="Alexander Bradley"/>
    <n v="1"/>
    <n v="505.6"/>
  </r>
  <r>
    <n v="2021"/>
    <s v="Kristin"/>
    <s v="Hickman"/>
    <d v="2020-10-23T00:00:00"/>
    <x v="661"/>
    <n v="142"/>
    <x v="282"/>
    <s v="Production Manager"/>
    <s v="Doris Boyd"/>
    <s v="kristin.hickman@bilearner.com"/>
    <x v="5"/>
    <x v="2"/>
    <x v="0"/>
    <x v="1"/>
    <s v="Part-Time"/>
    <x v="3"/>
    <x v="2"/>
    <s v="General - Eng"/>
    <s v="17-01-1989"/>
    <x v="6"/>
    <s v="Specialist"/>
    <x v="0"/>
    <n v="43686"/>
    <x v="1"/>
    <n v="4"/>
    <n v="2448"/>
    <s v="14-04-2023"/>
    <n v="2"/>
    <n v="2"/>
    <d v="2022-09-29T00:00:00"/>
    <x v="0"/>
    <x v="1"/>
    <x v="0"/>
    <s v="Port Chelseaburgh"/>
    <s v="David Ramirez"/>
    <n v="5"/>
    <n v="633.54"/>
  </r>
  <r>
    <n v="2022"/>
    <s v="Chana"/>
    <s v="Fox"/>
    <d v="2020-04-29T00:00:00"/>
    <x v="92"/>
    <n v="437"/>
    <x v="202"/>
    <s v="Production Manager"/>
    <s v="Desiree Blair"/>
    <s v="chana.fox@bilearner.com"/>
    <x v="7"/>
    <x v="2"/>
    <x v="2"/>
    <x v="0"/>
    <s v="Temporary"/>
    <x v="2"/>
    <x v="2"/>
    <s v="Aerial"/>
    <d v="1986-10-02T00:00:00"/>
    <x v="6"/>
    <s v="Lineman"/>
    <x v="0"/>
    <n v="63427"/>
    <x v="1"/>
    <n v="4"/>
    <n v="2449"/>
    <s v="28-01-2023"/>
    <n v="4"/>
    <n v="5"/>
    <d v="2023-01-18T00:00:00"/>
    <x v="4"/>
    <x v="0"/>
    <x v="0"/>
    <s v="Port Tonyashire"/>
    <s v="Natalie Spears"/>
    <n v="4"/>
    <n v="485.29"/>
  </r>
  <r>
    <n v="2023"/>
    <s v="Vivian"/>
    <s v="Bright"/>
    <d v="2022-08-18T00:00:00"/>
    <x v="662"/>
    <n v="37"/>
    <x v="685"/>
    <s v="Production Manager"/>
    <s v="Angela Chapman"/>
    <s v="vivian.bright@bilearner.com"/>
    <x v="8"/>
    <x v="0"/>
    <x v="0"/>
    <x v="2"/>
    <s v="Part-Time"/>
    <x v="1"/>
    <x v="2"/>
    <s v="Aerial"/>
    <s v="15-10-1996"/>
    <x v="6"/>
    <s v="Lineman"/>
    <x v="1"/>
    <n v="73413"/>
    <x v="1"/>
    <n v="1"/>
    <n v="2450"/>
    <s v="21-01-2023"/>
    <n v="5"/>
    <n v="3"/>
    <d v="2023-01-18T00:00:00"/>
    <x v="4"/>
    <x v="1"/>
    <x v="3"/>
    <s v="New Nathaniel"/>
    <s v="Brittany Garner"/>
    <n v="5"/>
    <n v="302.62"/>
  </r>
  <r>
    <n v="2031"/>
    <s v="Angelica"/>
    <s v="Gamble"/>
    <d v="2020-10-21T00:00:00"/>
    <x v="663"/>
    <n v="519"/>
    <x v="156"/>
    <s v="President &amp; CEO"/>
    <s v="Robert Conway"/>
    <s v="angelica.gamble@bilearner.com"/>
    <x v="5"/>
    <x v="0"/>
    <x v="2"/>
    <x v="0"/>
    <s v="Temporary"/>
    <x v="3"/>
    <x v="2"/>
    <s v="Shop (Fleet)"/>
    <d v="1979-10-03T00:00:00"/>
    <x v="6"/>
    <s v="Technician"/>
    <x v="1"/>
    <n v="59127"/>
    <x v="1"/>
    <n v="2"/>
    <n v="2458"/>
    <s v="19-09-2022"/>
    <n v="5"/>
    <n v="3"/>
    <d v="2023-05-20T00:00:00"/>
    <x v="0"/>
    <x v="1"/>
    <x v="1"/>
    <s v="South Corey"/>
    <s v="Jamie Frazier"/>
    <n v="5"/>
    <n v="912.62"/>
  </r>
  <r>
    <n v="2032"/>
    <s v="Bradyn"/>
    <s v="Pham"/>
    <d v="2020-12-15T00:00:00"/>
    <x v="664"/>
    <n v="191"/>
    <x v="49"/>
    <s v="Director of Operations"/>
    <s v="Sarah Kennedy"/>
    <s v="bradyn.pham@bilearner.com"/>
    <x v="7"/>
    <x v="0"/>
    <x v="0"/>
    <x v="2"/>
    <s v="Temporary"/>
    <x v="2"/>
    <x v="2"/>
    <s v="Field Operations"/>
    <d v="1995-10-07T00:00:00"/>
    <x v="11"/>
    <s v="Laborer"/>
    <x v="0"/>
    <n v="89047"/>
    <x v="1"/>
    <n v="4"/>
    <n v="2459"/>
    <s v="14-10-2022"/>
    <n v="5"/>
    <n v="5"/>
    <d v="2022-11-27T00:00:00"/>
    <x v="4"/>
    <x v="0"/>
    <x v="1"/>
    <s v="East Lindaberg"/>
    <s v="Troy Johnson"/>
    <n v="4"/>
    <n v="973.11"/>
  </r>
  <r>
    <n v="2033"/>
    <s v="Konner"/>
    <s v="Pierce"/>
    <d v="2018-09-05T00:00:00"/>
    <x v="57"/>
    <n v="1605"/>
    <x v="686"/>
    <s v="Data Analyst"/>
    <s v="Kathryn Chen"/>
    <s v="konner.pierce@bilearner.com"/>
    <x v="4"/>
    <x v="0"/>
    <x v="1"/>
    <x v="1"/>
    <s v="Full-Time"/>
    <x v="2"/>
    <x v="1"/>
    <s v="Finance &amp; Accounting"/>
    <s v="21-10-1959"/>
    <x v="6"/>
    <s v="Controller"/>
    <x v="0"/>
    <n v="15258"/>
    <x v="1"/>
    <n v="2"/>
    <n v="2460"/>
    <s v="24-03-2023"/>
    <n v="3"/>
    <n v="4"/>
    <d v="2022-11-25T00:00:00"/>
    <x v="3"/>
    <x v="0"/>
    <x v="0"/>
    <s v="Longton"/>
    <s v="Thomas French"/>
    <n v="5"/>
    <n v="637.58000000000004"/>
  </r>
  <r>
    <n v="2035"/>
    <s v="Lainey"/>
    <s v="York"/>
    <d v="2020-01-09T00:00:00"/>
    <x v="665"/>
    <n v="384"/>
    <x v="592"/>
    <s v="Production Manager"/>
    <s v="Miranda Webb"/>
    <s v="lainey.york@bilearner.com"/>
    <x v="6"/>
    <x v="0"/>
    <x v="2"/>
    <x v="1"/>
    <s v="Full-Time"/>
    <x v="3"/>
    <x v="2"/>
    <s v="General - Con"/>
    <d v="1948-03-11T00:00:00"/>
    <x v="6"/>
    <s v="Foreman"/>
    <x v="0"/>
    <n v="83298"/>
    <x v="1"/>
    <n v="2"/>
    <n v="2462"/>
    <d v="2023-09-05T00:00:00"/>
    <n v="4"/>
    <n v="1"/>
    <d v="2023-02-05T00:00:00"/>
    <x v="0"/>
    <x v="0"/>
    <x v="3"/>
    <s v="West Cindy"/>
    <s v="Francisco Walker"/>
    <n v="3"/>
    <n v="758.62"/>
  </r>
  <r>
    <n v="2038"/>
    <s v="Callum"/>
    <s v="Miles"/>
    <d v="2020-04-13T00:00:00"/>
    <x v="666"/>
    <n v="439"/>
    <x v="612"/>
    <s v="Production Manager"/>
    <s v="Heidi Mann"/>
    <s v="callum.miles@bilearner.com"/>
    <x v="1"/>
    <x v="0"/>
    <x v="1"/>
    <x v="2"/>
    <s v="Full-Time"/>
    <x v="2"/>
    <x v="2"/>
    <s v="Field Operations"/>
    <d v="1961-09-11T00:00:00"/>
    <x v="6"/>
    <s v="Laborer"/>
    <x v="0"/>
    <n v="42463"/>
    <x v="1"/>
    <n v="2"/>
    <n v="2465"/>
    <d v="2023-06-01T00:00:00"/>
    <n v="3"/>
    <n v="3"/>
    <d v="2023-07-22T00:00:00"/>
    <x v="4"/>
    <x v="1"/>
    <x v="2"/>
    <s v="Port Patriciabury"/>
    <s v="Andrew Wheeler"/>
    <n v="3"/>
    <n v="475.26"/>
  </r>
  <r>
    <n v="2039"/>
    <s v="Natasha"/>
    <s v="Valdez"/>
    <d v="2021-11-14T00:00:00"/>
    <x v="41"/>
    <n v="434"/>
    <x v="73"/>
    <s v="Production Manager"/>
    <s v="Matthew Hull"/>
    <s v="natasha.valdez@bilearner.com"/>
    <x v="7"/>
    <x v="2"/>
    <x v="1"/>
    <x v="2"/>
    <s v="Full-Time"/>
    <x v="3"/>
    <x v="2"/>
    <s v="Fielders"/>
    <s v="13-09-1967"/>
    <x v="6"/>
    <s v="Engineer"/>
    <x v="0"/>
    <n v="17484"/>
    <x v="1"/>
    <n v="2"/>
    <n v="2466"/>
    <s v="14-09-2022"/>
    <n v="2"/>
    <n v="4"/>
    <d v="2022-11-04T00:00:00"/>
    <x v="0"/>
    <x v="0"/>
    <x v="1"/>
    <s v="Laurabury"/>
    <s v="Ronald Williamson"/>
    <n v="3"/>
    <n v="652.89"/>
  </r>
  <r>
    <n v="2040"/>
    <s v="Talia"/>
    <s v="Barrett"/>
    <d v="2022-03-17T00:00:00"/>
    <x v="379"/>
    <n v="463"/>
    <x v="114"/>
    <s v="Production Manager"/>
    <s v="Ryan Wise"/>
    <s v="talia.barrett@bilearner.com"/>
    <x v="4"/>
    <x v="2"/>
    <x v="0"/>
    <x v="0"/>
    <s v="Full-Time"/>
    <x v="0"/>
    <x v="2"/>
    <s v="Engineers"/>
    <d v="1979-02-01T00:00:00"/>
    <x v="6"/>
    <s v="Engineer"/>
    <x v="0"/>
    <n v="86392"/>
    <x v="1"/>
    <n v="5"/>
    <n v="2467"/>
    <s v="14-08-2022"/>
    <n v="1"/>
    <n v="1"/>
    <d v="2023-03-08T00:00:00"/>
    <x v="0"/>
    <x v="0"/>
    <x v="0"/>
    <s v="Danielsshire"/>
    <s v="Maxwell Moore"/>
    <n v="1"/>
    <n v="832.16"/>
  </r>
  <r>
    <n v="2042"/>
    <s v="Uriah"/>
    <s v="Pennington"/>
    <d v="2021-11-27T00:00:00"/>
    <x v="33"/>
    <n v="572"/>
    <x v="380"/>
    <s v="Production Manager"/>
    <s v="Heather Liu"/>
    <s v="uriah.pennington@bilearner.com"/>
    <x v="8"/>
    <x v="0"/>
    <x v="2"/>
    <x v="1"/>
    <s v="Part-Time"/>
    <x v="0"/>
    <x v="2"/>
    <s v="Field Operations"/>
    <d v="2001-04-02T00:00:00"/>
    <x v="6"/>
    <s v="Supervisor"/>
    <x v="1"/>
    <n v="74482"/>
    <x v="1"/>
    <n v="4"/>
    <n v="2469"/>
    <s v="13-04-2023"/>
    <n v="2"/>
    <n v="1"/>
    <d v="2022-09-15T00:00:00"/>
    <x v="4"/>
    <x v="0"/>
    <x v="3"/>
    <s v="North Michele"/>
    <s v="Sara King"/>
    <n v="5"/>
    <n v="780.71"/>
  </r>
  <r>
    <n v="2046"/>
    <s v="Anastasia"/>
    <s v="Hardy"/>
    <d v="2021-03-27T00:00:00"/>
    <x v="667"/>
    <n v="453"/>
    <x v="0"/>
    <s v="Production Manager"/>
    <s v="Alexa Powell"/>
    <s v="anastasia.hardy@bilearner.com"/>
    <x v="3"/>
    <x v="0"/>
    <x v="1"/>
    <x v="0"/>
    <s v="Full-Time"/>
    <x v="0"/>
    <x v="2"/>
    <s v="Corp Operations"/>
    <s v="15-07-1982"/>
    <x v="6"/>
    <s v="Administrative"/>
    <x v="1"/>
    <n v="55005"/>
    <x v="1"/>
    <n v="4"/>
    <n v="2473"/>
    <s v="16-09-2022"/>
    <n v="4"/>
    <n v="4"/>
    <d v="2022-11-02T00:00:00"/>
    <x v="1"/>
    <x v="1"/>
    <x v="3"/>
    <s v="Port Joshua"/>
    <s v="Jodi Lyons"/>
    <n v="5"/>
    <n v="938.63"/>
  </r>
  <r>
    <n v="2047"/>
    <s v="Aliana"/>
    <s v="Blake"/>
    <d v="2023-03-12T00:00:00"/>
    <x v="305"/>
    <n v="82"/>
    <x v="439"/>
    <s v="Production Manager"/>
    <s v="Amber Ross"/>
    <s v="aliana.blake@bilearner.com"/>
    <x v="6"/>
    <x v="0"/>
    <x v="1"/>
    <x v="2"/>
    <s v="Temporary"/>
    <x v="0"/>
    <x v="2"/>
    <s v="Field Operations"/>
    <s v="13-01-1959"/>
    <x v="6"/>
    <s v="Technician"/>
    <x v="1"/>
    <n v="38407"/>
    <x v="1"/>
    <n v="4"/>
    <n v="2474"/>
    <d v="2023-12-06T00:00:00"/>
    <n v="4"/>
    <n v="5"/>
    <d v="2022-11-18T00:00:00"/>
    <x v="4"/>
    <x v="1"/>
    <x v="3"/>
    <s v="Port Lisaburgh"/>
    <s v="Ashley Stephens"/>
    <n v="5"/>
    <n v="543.64"/>
  </r>
  <r>
    <n v="2048"/>
    <s v="Houston"/>
    <s v="Burnett"/>
    <d v="2022-10-05T00:00:00"/>
    <x v="279"/>
    <n v="73"/>
    <x v="45"/>
    <s v="Production Manager"/>
    <s v="Gabriel Fitzgerald"/>
    <s v="houston.burnett@bilearner.com"/>
    <x v="9"/>
    <x v="2"/>
    <x v="2"/>
    <x v="1"/>
    <s v="Temporary"/>
    <x v="2"/>
    <x v="2"/>
    <s v="General - Con"/>
    <s v="26-02-1942"/>
    <x v="6"/>
    <s v="Splicer"/>
    <x v="1"/>
    <n v="14857"/>
    <x v="1"/>
    <n v="4"/>
    <n v="2475"/>
    <s v="18-05-2023"/>
    <n v="1"/>
    <n v="4"/>
    <d v="2022-11-30T00:00:00"/>
    <x v="1"/>
    <x v="1"/>
    <x v="1"/>
    <s v="Stokeshaven"/>
    <s v="Richard Andrade"/>
    <n v="2"/>
    <n v="117.83"/>
  </r>
  <r>
    <n v="2049"/>
    <s v="Case"/>
    <s v="Conley"/>
    <d v="2021-10-01T00:00:00"/>
    <x v="375"/>
    <n v="628"/>
    <x v="488"/>
    <s v="President &amp; CEO"/>
    <s v="Ryan Thompson"/>
    <s v="case.conley@bilearner.com"/>
    <x v="5"/>
    <x v="0"/>
    <x v="2"/>
    <x v="0"/>
    <s v="Full-Time"/>
    <x v="3"/>
    <x v="3"/>
    <s v="Yard (Material Handling)"/>
    <d v="1967-11-07T00:00:00"/>
    <x v="6"/>
    <s v="Runner"/>
    <x v="1"/>
    <n v="6637"/>
    <x v="1"/>
    <n v="2"/>
    <n v="2476"/>
    <s v="18-03-2023"/>
    <n v="3"/>
    <n v="5"/>
    <d v="2023-06-29T00:00:00"/>
    <x v="2"/>
    <x v="0"/>
    <x v="3"/>
    <s v="Bryantbury"/>
    <s v="Michele Johnson"/>
    <n v="3"/>
    <n v="350.21"/>
  </r>
  <r>
    <n v="2052"/>
    <s v="Mireya"/>
    <s v="Sutton"/>
    <d v="2023-04-18T00:00:00"/>
    <x v="668"/>
    <n v="29"/>
    <x v="153"/>
    <s v="Data Analyst"/>
    <s v="Edward Ross"/>
    <s v="mireya.sutton@bilearner.com"/>
    <x v="7"/>
    <x v="0"/>
    <x v="1"/>
    <x v="1"/>
    <s v="Part-Time"/>
    <x v="0"/>
    <x v="1"/>
    <s v="General - Con"/>
    <s v="17-12-1946"/>
    <x v="6"/>
    <s v="Laborer"/>
    <x v="0"/>
    <n v="67089"/>
    <x v="1"/>
    <n v="4"/>
    <n v="2479"/>
    <s v="31-10-2022"/>
    <n v="2"/>
    <n v="1"/>
    <d v="2023-06-18T00:00:00"/>
    <x v="2"/>
    <x v="1"/>
    <x v="0"/>
    <s v="New Samuel"/>
    <s v="Melissa Savage"/>
    <n v="2"/>
    <n v="439.17"/>
  </r>
  <r>
    <n v="2055"/>
    <s v="Eric"/>
    <s v="Dougall"/>
    <d v="2018-09-01T00:00:00"/>
    <x v="669"/>
    <n v="1388"/>
    <x v="687"/>
    <s v="IT Manager - Support"/>
    <s v="Erin Jones"/>
    <s v="eric.dougall@bilearner.com"/>
    <x v="5"/>
    <x v="0"/>
    <x v="1"/>
    <x v="1"/>
    <s v="Full-Time"/>
    <x v="3"/>
    <x v="1"/>
    <s v="Isp"/>
    <s v="17-04-1950"/>
    <x v="6"/>
    <s v="Manager"/>
    <x v="1"/>
    <n v="1886"/>
    <x v="1"/>
    <n v="4"/>
    <n v="2482"/>
    <s v="19-01-2023"/>
    <n v="4"/>
    <n v="2"/>
    <d v="2023-05-23T00:00:00"/>
    <x v="0"/>
    <x v="0"/>
    <x v="2"/>
    <s v="West Crystalberg"/>
    <s v="Dale Heath"/>
    <n v="4"/>
    <n v="688.55"/>
  </r>
  <r>
    <n v="2058"/>
    <s v="Alex"/>
    <s v="Sweetwater"/>
    <d v="2020-03-04T00:00:00"/>
    <x v="220"/>
    <n v="553"/>
    <x v="596"/>
    <s v="Software Engineering Manager"/>
    <s v="Regina Becker"/>
    <s v="alex.sweetwater@bilearner.com"/>
    <x v="6"/>
    <x v="0"/>
    <x v="2"/>
    <x v="0"/>
    <s v="Part-Time"/>
    <x v="2"/>
    <x v="4"/>
    <s v="Wireless"/>
    <s v="25-10-1945"/>
    <x v="6"/>
    <s v="Supervisor"/>
    <x v="1"/>
    <n v="2184"/>
    <x v="1"/>
    <n v="4"/>
    <n v="2485"/>
    <s v="14-05-2023"/>
    <n v="3"/>
    <n v="5"/>
    <d v="2022-08-30T00:00:00"/>
    <x v="3"/>
    <x v="1"/>
    <x v="3"/>
    <s v="Joshuashire"/>
    <s v="Timothy Mckee"/>
    <n v="2"/>
    <n v="642.67999999999995"/>
  </r>
  <r>
    <n v="2061"/>
    <s v="Braedon"/>
    <s v="Welch"/>
    <d v="2022-05-26T00:00:00"/>
    <x v="670"/>
    <n v="132"/>
    <x v="688"/>
    <s v="IT Director"/>
    <s v="Angela Mcdonald"/>
    <s v="braedon.welch@bilearner.com"/>
    <x v="9"/>
    <x v="0"/>
    <x v="1"/>
    <x v="2"/>
    <s v="Full-Time"/>
    <x v="1"/>
    <x v="1"/>
    <s v="Field Operations"/>
    <s v="31-01-1989"/>
    <x v="6"/>
    <s v="Tower Hand"/>
    <x v="1"/>
    <n v="10930"/>
    <x v="1"/>
    <n v="1"/>
    <n v="2488"/>
    <d v="2023-10-01T00:00:00"/>
    <n v="2"/>
    <n v="4"/>
    <d v="2022-12-03T00:00:00"/>
    <x v="0"/>
    <x v="0"/>
    <x v="3"/>
    <s v="Matthewsview"/>
    <s v="Vanessa Johnson"/>
    <n v="5"/>
    <n v="278.95999999999998"/>
  </r>
  <r>
    <n v="2066"/>
    <s v="Connor"/>
    <s v="Carrillo"/>
    <d v="2022-12-03T00:00:00"/>
    <x v="2"/>
    <n v="208"/>
    <x v="104"/>
    <s v="Software Engineer"/>
    <s v="Thomas Green"/>
    <s v="connor.carrillo@bilearner.com"/>
    <x v="7"/>
    <x v="0"/>
    <x v="1"/>
    <x v="1"/>
    <s v="Full-Time"/>
    <x v="2"/>
    <x v="4"/>
    <s v="Field Operations"/>
    <s v="16-05-1981"/>
    <x v="6"/>
    <s v="Driller"/>
    <x v="1"/>
    <n v="13337"/>
    <x v="1"/>
    <n v="4"/>
    <n v="2493"/>
    <s v="23-01-2023"/>
    <n v="1"/>
    <n v="3"/>
    <d v="2023-01-07T00:00:00"/>
    <x v="3"/>
    <x v="1"/>
    <x v="3"/>
    <s v="North Benjaminside"/>
    <s v="Kenneth Miller"/>
    <n v="2"/>
    <n v="443.46"/>
  </r>
  <r>
    <n v="2067"/>
    <s v="Owen"/>
    <s v="Burch"/>
    <d v="2020-04-04T00:00:00"/>
    <x v="120"/>
    <n v="950"/>
    <x v="648"/>
    <s v="IT Manager - DB"/>
    <s v="Dawn Foley"/>
    <s v="owen.burch@bilearner.com"/>
    <x v="3"/>
    <x v="0"/>
    <x v="1"/>
    <x v="2"/>
    <s v="Temporary"/>
    <x v="2"/>
    <x v="1"/>
    <s v="Field Operations"/>
    <d v="1978-04-08T00:00:00"/>
    <x v="6"/>
    <s v="Laborer"/>
    <x v="1"/>
    <n v="67346"/>
    <x v="1"/>
    <n v="4"/>
    <n v="2494"/>
    <d v="2022-06-11T00:00:00"/>
    <n v="1"/>
    <n v="1"/>
    <d v="2022-11-06T00:00:00"/>
    <x v="0"/>
    <x v="1"/>
    <x v="2"/>
    <s v="East Wesleyland"/>
    <s v="John Allen"/>
    <n v="2"/>
    <n v="203.97"/>
  </r>
  <r>
    <n v="2068"/>
    <s v="Abel"/>
    <s v="Bush"/>
    <d v="2020-03-08T00:00:00"/>
    <x v="431"/>
    <n v="1085"/>
    <x v="679"/>
    <s v="IT Director"/>
    <s v="John Jones"/>
    <s v="abel.bush@bilearner.com"/>
    <x v="6"/>
    <x v="0"/>
    <x v="1"/>
    <x v="0"/>
    <s v="Part-Time"/>
    <x v="1"/>
    <x v="1"/>
    <s v="Fielders"/>
    <s v="26-01-1970"/>
    <x v="6"/>
    <s v="Engineer"/>
    <x v="1"/>
    <n v="71472"/>
    <x v="1"/>
    <n v="1"/>
    <n v="2495"/>
    <d v="2023-10-01T00:00:00"/>
    <n v="5"/>
    <n v="1"/>
    <d v="2022-08-27T00:00:00"/>
    <x v="4"/>
    <x v="1"/>
    <x v="2"/>
    <s v="Goodwinbury"/>
    <s v="Douglas Silva"/>
    <n v="3"/>
    <n v="180.44"/>
  </r>
  <r>
    <n v="2069"/>
    <s v="Selina"/>
    <s v="Mullins"/>
    <d v="2020-09-28T00:00:00"/>
    <x v="115"/>
    <n v="910"/>
    <x v="404"/>
    <s v="Director of Sales"/>
    <s v="Brian Thompson"/>
    <s v="selina.mullins@bilearner.com"/>
    <x v="9"/>
    <x v="0"/>
    <x v="2"/>
    <x v="0"/>
    <s v="Temporary"/>
    <x v="2"/>
    <x v="1"/>
    <s v="Underground"/>
    <s v="18-03-1961"/>
    <x v="6"/>
    <s v="Operator"/>
    <x v="1"/>
    <n v="55912"/>
    <x v="1"/>
    <n v="2"/>
    <n v="2496"/>
    <s v="15-12-2022"/>
    <n v="2"/>
    <n v="3"/>
    <d v="2023-02-12T00:00:00"/>
    <x v="2"/>
    <x v="1"/>
    <x v="0"/>
    <s v="Priceside"/>
    <s v="Andrew Phillips"/>
    <n v="3"/>
    <n v="647.25"/>
  </r>
  <r>
    <n v="2070"/>
    <s v="Marilyn"/>
    <s v="Chaney"/>
    <d v="2021-07-14T00:00:00"/>
    <x v="550"/>
    <n v="391"/>
    <x v="15"/>
    <s v="Director of Operations"/>
    <s v="Angel Howard"/>
    <s v="marilyn.chaney@bilearner.com"/>
    <x v="5"/>
    <x v="0"/>
    <x v="0"/>
    <x v="1"/>
    <s v="Temporary"/>
    <x v="3"/>
    <x v="1"/>
    <s v="Field Operations"/>
    <d v="1955-05-09T00:00:00"/>
    <x v="6"/>
    <s v="Technician"/>
    <x v="1"/>
    <n v="24639"/>
    <x v="1"/>
    <n v="4"/>
    <n v="2497"/>
    <s v="27-10-2022"/>
    <n v="5"/>
    <n v="2"/>
    <d v="2022-09-07T00:00:00"/>
    <x v="0"/>
    <x v="1"/>
    <x v="0"/>
    <s v="South Patricia"/>
    <s v="William Wilson"/>
    <n v="4"/>
    <n v="833.99"/>
  </r>
  <r>
    <n v="2071"/>
    <s v="Camron"/>
    <s v="Keller"/>
    <d v="2019-10-17T00:00:00"/>
    <x v="671"/>
    <n v="156"/>
    <x v="591"/>
    <s v="BI Developer"/>
    <s v="Joseph Bowen"/>
    <s v="camron.keller@bilearner.com"/>
    <x v="5"/>
    <x v="4"/>
    <x v="0"/>
    <x v="2"/>
    <s v="Temporary"/>
    <x v="0"/>
    <x v="1"/>
    <s v="Field Operations"/>
    <d v="1999-08-09T00:00:00"/>
    <x v="6"/>
    <s v="Foreman"/>
    <x v="0"/>
    <n v="44117"/>
    <x v="1"/>
    <n v="4"/>
    <n v="2498"/>
    <d v="2023-05-07T00:00:00"/>
    <n v="5"/>
    <n v="3"/>
    <d v="2022-11-30T00:00:00"/>
    <x v="4"/>
    <x v="1"/>
    <x v="2"/>
    <s v="Perryberg"/>
    <s v="Paul Young"/>
    <n v="4"/>
    <n v="825.58"/>
  </r>
  <r>
    <n v="2072"/>
    <s v="Ali"/>
    <s v="Benjamin"/>
    <d v="2023-04-08T00:00:00"/>
    <x v="474"/>
    <n v="62"/>
    <x v="471"/>
    <s v="Software Engineer"/>
    <s v="Micheal Moreno"/>
    <s v="ali.benjamin@bilearner.com"/>
    <x v="9"/>
    <x v="0"/>
    <x v="1"/>
    <x v="0"/>
    <s v="Full-Time"/>
    <x v="1"/>
    <x v="4"/>
    <s v="Project Management - Con"/>
    <d v="1989-04-09T00:00:00"/>
    <x v="6"/>
    <s v="Manager"/>
    <x v="1"/>
    <n v="32650"/>
    <x v="1"/>
    <n v="4"/>
    <n v="2499"/>
    <d v="2023-01-05T00:00:00"/>
    <n v="5"/>
    <n v="5"/>
    <d v="2022-10-12T00:00:00"/>
    <x v="4"/>
    <x v="1"/>
    <x v="1"/>
    <s v="East Christopher"/>
    <s v="Lisa Higgins"/>
    <n v="2"/>
    <n v="190.49"/>
  </r>
  <r>
    <n v="2076"/>
    <s v="Ally"/>
    <s v="Goodman"/>
    <d v="2021-12-26T00:00:00"/>
    <x v="672"/>
    <n v="34"/>
    <x v="431"/>
    <s v="IT Manager - DB"/>
    <s v="Sean Wong"/>
    <s v="ally.goodman@bilearner.com"/>
    <x v="9"/>
    <x v="0"/>
    <x v="1"/>
    <x v="1"/>
    <s v="Temporary"/>
    <x v="3"/>
    <x v="1"/>
    <s v="General - Con"/>
    <s v="23-12-1949"/>
    <x v="6"/>
    <s v="Clerk"/>
    <x v="1"/>
    <n v="6113"/>
    <x v="1"/>
    <n v="5"/>
    <n v="2503"/>
    <d v="2022-06-12T00:00:00"/>
    <n v="1"/>
    <n v="1"/>
    <d v="2023-05-14T00:00:00"/>
    <x v="2"/>
    <x v="0"/>
    <x v="2"/>
    <s v="South Kimberlyshire"/>
    <s v="Paul Page"/>
    <n v="3"/>
    <n v="354.28"/>
  </r>
  <r>
    <n v="2080"/>
    <s v="Adalyn"/>
    <s v="Hess"/>
    <d v="2023-01-05T00:00:00"/>
    <x v="494"/>
    <n v="9"/>
    <x v="81"/>
    <s v="BI Developer"/>
    <s v="Kimberly Moore"/>
    <s v="adalyn.hess@bilearner.com"/>
    <x v="1"/>
    <x v="4"/>
    <x v="2"/>
    <x v="0"/>
    <s v="Temporary"/>
    <x v="1"/>
    <x v="1"/>
    <s v="Aerial"/>
    <d v="1985-06-09T00:00:00"/>
    <x v="6"/>
    <s v="Foreman"/>
    <x v="0"/>
    <n v="93702"/>
    <x v="1"/>
    <n v="5"/>
    <n v="2507"/>
    <s v="31-07-2023"/>
    <n v="2"/>
    <n v="3"/>
    <d v="2022-12-06T00:00:00"/>
    <x v="2"/>
    <x v="0"/>
    <x v="2"/>
    <s v="Matthewmouth"/>
    <s v="Jesse Acosta"/>
    <n v="2"/>
    <n v="680.09"/>
  </r>
  <r>
    <n v="2082"/>
    <s v="Madeleine"/>
    <s v="Paul"/>
    <d v="2020-09-21T00:00:00"/>
    <x v="399"/>
    <n v="390"/>
    <x v="341"/>
    <s v="Software Engineer"/>
    <s v="Abigail Reynolds"/>
    <s v="madeleine.paul@bilearner.com"/>
    <x v="4"/>
    <x v="0"/>
    <x v="2"/>
    <x v="1"/>
    <s v="Full-Time"/>
    <x v="0"/>
    <x v="4"/>
    <s v="Billable Consultants"/>
    <s v="19-03-1998"/>
    <x v="6"/>
    <s v="Engineer"/>
    <x v="0"/>
    <n v="68690"/>
    <x v="1"/>
    <n v="2"/>
    <n v="2509"/>
    <d v="2023-10-03T00:00:00"/>
    <n v="1"/>
    <n v="2"/>
    <d v="2023-02-08T00:00:00"/>
    <x v="3"/>
    <x v="1"/>
    <x v="3"/>
    <s v="Traceyborough"/>
    <s v="Melissa Kerr"/>
    <n v="1"/>
    <n v="433.69"/>
  </r>
  <r>
    <n v="2083"/>
    <s v="Ronald"/>
    <s v="Lamb"/>
    <d v="2019-11-25T00:00:00"/>
    <x v="52"/>
    <n v="1187"/>
    <x v="689"/>
    <s v="Software Engineer"/>
    <s v="Mitchell Oliver"/>
    <s v="ronald.lamb@bilearner.com"/>
    <x v="3"/>
    <x v="0"/>
    <x v="1"/>
    <x v="1"/>
    <s v="Temporary"/>
    <x v="2"/>
    <x v="4"/>
    <s v="Aerial"/>
    <s v="24-03-1988"/>
    <x v="6"/>
    <s v="Lineman"/>
    <x v="1"/>
    <n v="87866"/>
    <x v="1"/>
    <n v="1"/>
    <n v="2510"/>
    <d v="2022-10-09T00:00:00"/>
    <n v="2"/>
    <n v="2"/>
    <d v="2022-08-22T00:00:00"/>
    <x v="0"/>
    <x v="1"/>
    <x v="3"/>
    <s v="Huynhburgh"/>
    <s v="Lisa Williams"/>
    <n v="2"/>
    <n v="580.84"/>
  </r>
  <r>
    <n v="2084"/>
    <s v="Ernesto"/>
    <s v="Beltran"/>
    <d v="2021-02-05T00:00:00"/>
    <x v="240"/>
    <n v="737"/>
    <x v="690"/>
    <s v="Software Engineer"/>
    <s v="Edwin Sparks"/>
    <s v="ernesto.beltran@bilearner.com"/>
    <x v="6"/>
    <x v="0"/>
    <x v="0"/>
    <x v="1"/>
    <s v="Part-Time"/>
    <x v="0"/>
    <x v="4"/>
    <s v="Engineers"/>
    <s v="27-12-1946"/>
    <x v="6"/>
    <s v="Technician"/>
    <x v="1"/>
    <n v="9299"/>
    <x v="1"/>
    <n v="4"/>
    <n v="2511"/>
    <s v="24-06-2023"/>
    <n v="4"/>
    <n v="3"/>
    <d v="2023-04-20T00:00:00"/>
    <x v="2"/>
    <x v="0"/>
    <x v="2"/>
    <s v="Jessicaside"/>
    <s v="Laura Hammond"/>
    <n v="4"/>
    <n v="830.45"/>
  </r>
  <r>
    <n v="2085"/>
    <s v="Lawrence"/>
    <s v="Obrien"/>
    <d v="2023-04-16T00:00:00"/>
    <x v="673"/>
    <n v="39"/>
    <x v="97"/>
    <s v="Software Engineer"/>
    <s v="Pamela Robbins"/>
    <s v="lawrence.obrien@bilearner.com"/>
    <x v="9"/>
    <x v="0"/>
    <x v="2"/>
    <x v="0"/>
    <s v="Temporary"/>
    <x v="2"/>
    <x v="4"/>
    <s v="Field Operations"/>
    <d v="1967-06-03T00:00:00"/>
    <x v="6"/>
    <s v="Laborer"/>
    <x v="1"/>
    <n v="25059"/>
    <x v="1"/>
    <n v="4"/>
    <n v="2512"/>
    <d v="2022-02-09T00:00:00"/>
    <n v="1"/>
    <n v="4"/>
    <d v="2023-02-19T00:00:00"/>
    <x v="3"/>
    <x v="0"/>
    <x v="1"/>
    <s v="Andersonmouth"/>
    <s v="Joshua Santos"/>
    <n v="5"/>
    <n v="802.2"/>
  </r>
  <r>
    <n v="2086"/>
    <s v="Trinity"/>
    <s v="Estes"/>
    <d v="2021-08-19T00:00:00"/>
    <x v="674"/>
    <n v="181"/>
    <x v="65"/>
    <s v="IT Manager - DB"/>
    <s v="Laura Goodman"/>
    <s v="trinity.estes@bilearner.com"/>
    <x v="5"/>
    <x v="0"/>
    <x v="0"/>
    <x v="2"/>
    <s v="Full-Time"/>
    <x v="0"/>
    <x v="1"/>
    <s v="General - Eng"/>
    <s v="18-10-1941"/>
    <x v="6"/>
    <s v="Engineer"/>
    <x v="1"/>
    <n v="6272"/>
    <x v="1"/>
    <n v="2"/>
    <n v="2513"/>
    <s v="28-03-2023"/>
    <n v="5"/>
    <n v="2"/>
    <d v="2022-12-05T00:00:00"/>
    <x v="3"/>
    <x v="1"/>
    <x v="1"/>
    <s v="North Jason"/>
    <s v="Shirley Orr"/>
    <n v="4"/>
    <n v="337.06"/>
  </r>
  <r>
    <n v="2090"/>
    <s v="Alina"/>
    <s v="Benson"/>
    <d v="2019-12-01T00:00:00"/>
    <x v="243"/>
    <n v="1151"/>
    <x v="691"/>
    <s v="BI Developer"/>
    <s v="Mario Ellis"/>
    <s v="alina.benson@bilearner.com"/>
    <x v="1"/>
    <x v="0"/>
    <x v="0"/>
    <x v="2"/>
    <s v="Full-Time"/>
    <x v="2"/>
    <x v="1"/>
    <s v="Aerial"/>
    <d v="1963-10-02T00:00:00"/>
    <x v="6"/>
    <s v="Laborer"/>
    <x v="1"/>
    <n v="20916"/>
    <x v="1"/>
    <n v="2"/>
    <n v="2517"/>
    <d v="2023-05-07T00:00:00"/>
    <n v="5"/>
    <n v="5"/>
    <d v="2023-04-01T00:00:00"/>
    <x v="2"/>
    <x v="1"/>
    <x v="2"/>
    <s v="Lorihaven"/>
    <s v="Herbert Perez"/>
    <n v="5"/>
    <n v="826.65"/>
  </r>
  <r>
    <n v="2091"/>
    <s v="Rebekah"/>
    <s v="Delacruz"/>
    <d v="2021-02-28T00:00:00"/>
    <x v="93"/>
    <n v="518"/>
    <x v="627"/>
    <s v="BI Developer"/>
    <s v="Christina Barnes"/>
    <s v="rebekah.delacruz@bilearner.com"/>
    <x v="7"/>
    <x v="0"/>
    <x v="0"/>
    <x v="2"/>
    <s v="Full-Time"/>
    <x v="3"/>
    <x v="1"/>
    <s v="Wireline Construction"/>
    <s v="26-12-1963"/>
    <x v="6"/>
    <s v="Laborer"/>
    <x v="1"/>
    <n v="53499"/>
    <x v="1"/>
    <n v="4"/>
    <n v="2518"/>
    <s v="28-12-2022"/>
    <n v="4"/>
    <n v="2"/>
    <d v="2022-10-29T00:00:00"/>
    <x v="0"/>
    <x v="1"/>
    <x v="3"/>
    <s v="Smithtown"/>
    <s v="Julia Price"/>
    <n v="4"/>
    <n v="732.18"/>
  </r>
  <r>
    <n v="2095"/>
    <s v="Zaniyah"/>
    <s v="Parks"/>
    <d v="2020-10-09T00:00:00"/>
    <x v="675"/>
    <n v="396"/>
    <x v="692"/>
    <s v="IT Manager - DB"/>
    <s v="Jeffrey Santana"/>
    <s v="zaniyah.parks@bilearner.com"/>
    <x v="9"/>
    <x v="0"/>
    <x v="0"/>
    <x v="1"/>
    <s v="Temporary"/>
    <x v="3"/>
    <x v="1"/>
    <s v="Field Operations"/>
    <s v="21-01-1949"/>
    <x v="6"/>
    <s v="Driller"/>
    <x v="1"/>
    <n v="54386"/>
    <x v="1"/>
    <n v="4"/>
    <n v="2522"/>
    <s v="13-08-2022"/>
    <n v="3"/>
    <n v="3"/>
    <d v="2023-06-30T00:00:00"/>
    <x v="3"/>
    <x v="1"/>
    <x v="0"/>
    <s v="South Sherryshire"/>
    <s v="Mrs. Erica Martinez MD"/>
    <n v="4"/>
    <n v="839.04"/>
  </r>
  <r>
    <n v="2098"/>
    <s v="Larry"/>
    <s v="Novak"/>
    <d v="2021-09-15T00:00:00"/>
    <x v="507"/>
    <n v="655"/>
    <x v="693"/>
    <s v="Director of Operations"/>
    <s v="Zachary Higgins"/>
    <s v="larry.novak@bilearner.com"/>
    <x v="7"/>
    <x v="0"/>
    <x v="0"/>
    <x v="0"/>
    <s v="Full-Time"/>
    <x v="2"/>
    <x v="0"/>
    <s v="General - Con"/>
    <d v="1952-07-02T00:00:00"/>
    <x v="6"/>
    <s v="Lineman"/>
    <x v="1"/>
    <n v="11241"/>
    <x v="1"/>
    <n v="2"/>
    <n v="2525"/>
    <s v="23-07-2023"/>
    <n v="2"/>
    <n v="5"/>
    <d v="2023-04-24T00:00:00"/>
    <x v="1"/>
    <x v="0"/>
    <x v="2"/>
    <s v="North Eddieside"/>
    <s v="Cassandra Bowen"/>
    <n v="3"/>
    <n v="450.81"/>
  </r>
  <r>
    <n v="2101"/>
    <s v="Rigoberto"/>
    <s v="Allen"/>
    <d v="2023-03-20T00:00:00"/>
    <x v="608"/>
    <n v="47"/>
    <x v="196"/>
    <s v="BI Developer"/>
    <s v="Melvin Mitchell"/>
    <s v="rigoberto.allen@bilearner.com"/>
    <x v="5"/>
    <x v="0"/>
    <x v="2"/>
    <x v="1"/>
    <s v="Part-Time"/>
    <x v="2"/>
    <x v="1"/>
    <s v="Project Management - Con"/>
    <d v="1985-09-06T00:00:00"/>
    <x v="6"/>
    <s v="Coordinator"/>
    <x v="1"/>
    <n v="78254"/>
    <x v="1"/>
    <n v="1"/>
    <n v="2528"/>
    <d v="2023-10-07T00:00:00"/>
    <n v="2"/>
    <n v="4"/>
    <d v="2023-07-25T00:00:00"/>
    <x v="3"/>
    <x v="1"/>
    <x v="0"/>
    <s v="Patricialand"/>
    <s v="Tyler Hill"/>
    <n v="3"/>
    <n v="760.34"/>
  </r>
  <r>
    <n v="2103"/>
    <s v="Hana"/>
    <s v="Lucero"/>
    <d v="2022-10-20T00:00:00"/>
    <x v="106"/>
    <n v="260"/>
    <x v="694"/>
    <s v="Software Engineer"/>
    <s v="Mr. John Long"/>
    <s v="hana.lucero@bilearner.com"/>
    <x v="9"/>
    <x v="0"/>
    <x v="2"/>
    <x v="1"/>
    <s v="Temporary"/>
    <x v="2"/>
    <x v="4"/>
    <s v="Yard (Material Handling)"/>
    <d v="1980-11-04T00:00:00"/>
    <x v="6"/>
    <s v="Attendant"/>
    <x v="1"/>
    <n v="75065"/>
    <x v="1"/>
    <n v="2"/>
    <n v="2530"/>
    <s v="18-07-2023"/>
    <n v="4"/>
    <n v="1"/>
    <d v="2022-12-11T00:00:00"/>
    <x v="2"/>
    <x v="0"/>
    <x v="1"/>
    <s v="Jamesview"/>
    <s v="Jay Ball"/>
    <n v="4"/>
    <n v="723.57"/>
  </r>
  <r>
    <n v="2104"/>
    <s v="Luciana"/>
    <s v="Gill"/>
    <d v="2023-07-24T00:00:00"/>
    <x v="66"/>
    <n v="5"/>
    <x v="415"/>
    <s v="Software Engineer"/>
    <s v="Mary Thomas"/>
    <s v="luciana.gill@bilearner.com"/>
    <x v="2"/>
    <x v="0"/>
    <x v="2"/>
    <x v="0"/>
    <s v="Full-Time"/>
    <x v="3"/>
    <x v="4"/>
    <s v="Executive"/>
    <s v="21-05-1951"/>
    <x v="6"/>
    <s v="Manager"/>
    <x v="1"/>
    <n v="10274"/>
    <x v="1"/>
    <n v="2"/>
    <n v="2531"/>
    <s v="28-08-2022"/>
    <n v="2"/>
    <n v="5"/>
    <d v="2022-11-01T00:00:00"/>
    <x v="3"/>
    <x v="1"/>
    <x v="2"/>
    <s v="East Joseton"/>
    <s v="Nicholas Larson"/>
    <n v="1"/>
    <n v="725.34"/>
  </r>
  <r>
    <n v="2107"/>
    <s v="Iyana"/>
    <s v="Benjamin"/>
    <d v="2019-04-15T00:00:00"/>
    <x v="676"/>
    <n v="769"/>
    <x v="695"/>
    <s v="IT Director"/>
    <s v="Scott Moore"/>
    <s v="iyana.benjamin@bilearner.com"/>
    <x v="2"/>
    <x v="0"/>
    <x v="2"/>
    <x v="0"/>
    <s v="Temporary"/>
    <x v="2"/>
    <x v="1"/>
    <s v="Project Management - Con"/>
    <d v="1960-05-07T00:00:00"/>
    <x v="6"/>
    <s v="Coordinator"/>
    <x v="1"/>
    <n v="96561"/>
    <x v="1"/>
    <n v="1"/>
    <n v="2534"/>
    <s v="15-10-2022"/>
    <n v="2"/>
    <n v="2"/>
    <d v="2022-08-22T00:00:00"/>
    <x v="1"/>
    <x v="1"/>
    <x v="0"/>
    <s v="Michellemouth"/>
    <s v="Stacey English"/>
    <n v="3"/>
    <n v="739.85"/>
  </r>
  <r>
    <n v="2108"/>
    <s v="Antoine"/>
    <s v="Haney"/>
    <d v="2020-08-24T00:00:00"/>
    <x v="502"/>
    <n v="981"/>
    <x v="696"/>
    <s v="Director of Sales"/>
    <s v="David Roberts"/>
    <s v="antoine.haney@bilearner.com"/>
    <x v="1"/>
    <x v="0"/>
    <x v="1"/>
    <x v="0"/>
    <s v="Part-Time"/>
    <x v="1"/>
    <x v="0"/>
    <s v="Field Operations"/>
    <s v="22-09-1978"/>
    <x v="6"/>
    <s v="Engineer"/>
    <x v="1"/>
    <n v="6563"/>
    <x v="1"/>
    <n v="2"/>
    <n v="2535"/>
    <d v="2022-06-08T00:00:00"/>
    <n v="2"/>
    <n v="5"/>
    <d v="2022-10-02T00:00:00"/>
    <x v="4"/>
    <x v="1"/>
    <x v="2"/>
    <s v="New Brandi"/>
    <s v="Norman Paul"/>
    <n v="2"/>
    <n v="369.68"/>
  </r>
  <r>
    <n v="2110"/>
    <s v="Darien"/>
    <s v="Sawyer"/>
    <d v="2022-09-18T00:00:00"/>
    <x v="677"/>
    <n v="262"/>
    <x v="99"/>
    <s v="BI Developer"/>
    <s v="James Bradley"/>
    <s v="darien.sawyer@bilearner.com"/>
    <x v="9"/>
    <x v="0"/>
    <x v="0"/>
    <x v="2"/>
    <s v="Full-Time"/>
    <x v="0"/>
    <x v="1"/>
    <s v="Field Operations"/>
    <s v="24-07-1951"/>
    <x v="6"/>
    <s v="Tower Hand"/>
    <x v="0"/>
    <n v="73238"/>
    <x v="1"/>
    <n v="2"/>
    <n v="2537"/>
    <s v="26-07-2023"/>
    <n v="4"/>
    <n v="5"/>
    <d v="2023-03-19T00:00:00"/>
    <x v="4"/>
    <x v="0"/>
    <x v="1"/>
    <s v="North Katelynside"/>
    <s v="Laura Berg"/>
    <n v="5"/>
    <n v="475.8"/>
  </r>
  <r>
    <n v="2113"/>
    <s v="London"/>
    <s v="Bautista"/>
    <d v="2022-10-18T00:00:00"/>
    <x v="47"/>
    <n v="84"/>
    <x v="91"/>
    <s v="Software Engineering Manager"/>
    <s v="Caroline Brooks"/>
    <s v="london.bautista@bilearner.com"/>
    <x v="1"/>
    <x v="0"/>
    <x v="1"/>
    <x v="0"/>
    <s v="Part-Time"/>
    <x v="1"/>
    <x v="4"/>
    <s v="Finance &amp; Accounting"/>
    <s v="26-08-1994"/>
    <x v="6"/>
    <s v="Svp"/>
    <x v="0"/>
    <n v="61856"/>
    <x v="1"/>
    <n v="4"/>
    <n v="2540"/>
    <s v="16-04-2023"/>
    <n v="3"/>
    <n v="4"/>
    <d v="2022-10-12T00:00:00"/>
    <x v="4"/>
    <x v="1"/>
    <x v="1"/>
    <s v="Victortown"/>
    <s v="James Gibson"/>
    <n v="2"/>
    <n v="602.26"/>
  </r>
  <r>
    <n v="2116"/>
    <s v="Ernest"/>
    <s v="Finley"/>
    <d v="2019-01-30T00:00:00"/>
    <x v="147"/>
    <n v="782"/>
    <x v="697"/>
    <s v="Software Engineer"/>
    <s v="Kenneth Berry"/>
    <s v="ernest.finley@bilearner.com"/>
    <x v="6"/>
    <x v="2"/>
    <x v="0"/>
    <x v="2"/>
    <s v="Full-Time"/>
    <x v="1"/>
    <x v="4"/>
    <s v="General - Con"/>
    <s v="25-12-1991"/>
    <x v="6"/>
    <s v="Operator"/>
    <x v="1"/>
    <n v="59271"/>
    <x v="1"/>
    <n v="2"/>
    <n v="2543"/>
    <d v="2023-06-07T00:00:00"/>
    <n v="3"/>
    <n v="4"/>
    <d v="2022-09-04T00:00:00"/>
    <x v="3"/>
    <x v="1"/>
    <x v="0"/>
    <s v="Rothfort"/>
    <s v="Mr. Scott Gomez"/>
    <n v="1"/>
    <n v="100.45"/>
  </r>
  <r>
    <n v="2117"/>
    <s v="Wade"/>
    <s v="Hernandez"/>
    <d v="2023-05-22T00:00:00"/>
    <x v="308"/>
    <n v="51"/>
    <x v="83"/>
    <s v="IT Manager - DB"/>
    <s v="Julie Howard"/>
    <s v="wade.hernandez@bilearner.com"/>
    <x v="7"/>
    <x v="0"/>
    <x v="0"/>
    <x v="1"/>
    <s v="Temporary"/>
    <x v="3"/>
    <x v="1"/>
    <s v="Splicing"/>
    <s v="14-04-1946"/>
    <x v="6"/>
    <s v="Laborer"/>
    <x v="1"/>
    <n v="59420"/>
    <x v="1"/>
    <n v="1"/>
    <n v="2544"/>
    <d v="2023-07-07T00:00:00"/>
    <n v="2"/>
    <n v="3"/>
    <d v="2023-01-27T00:00:00"/>
    <x v="3"/>
    <x v="1"/>
    <x v="3"/>
    <s v="Bullockside"/>
    <s v="Shawn Spencer"/>
    <n v="2"/>
    <n v="767.56"/>
  </r>
  <r>
    <n v="2121"/>
    <s v="Luz"/>
    <s v="Garza"/>
    <d v="2018-11-14T00:00:00"/>
    <x v="678"/>
    <n v="967"/>
    <x v="698"/>
    <s v="BI Developer"/>
    <s v="Brittany Johnson"/>
    <s v="luz.garza@bilearner.com"/>
    <x v="5"/>
    <x v="0"/>
    <x v="1"/>
    <x v="2"/>
    <s v="Temporary"/>
    <x v="1"/>
    <x v="1"/>
    <s v="General - Sga"/>
    <s v="16-02-1954"/>
    <x v="6"/>
    <s v="Manager"/>
    <x v="0"/>
    <n v="70770"/>
    <x v="1"/>
    <n v="1"/>
    <n v="2548"/>
    <d v="2022-07-08T00:00:00"/>
    <n v="2"/>
    <n v="5"/>
    <d v="2023-01-14T00:00:00"/>
    <x v="4"/>
    <x v="0"/>
    <x v="1"/>
    <s v="Carpentershire"/>
    <s v="Christina Thompson"/>
    <n v="3"/>
    <n v="670.58"/>
  </r>
  <r>
    <n v="2123"/>
    <s v="Beckett"/>
    <s v="Beck"/>
    <d v="2020-11-19T00:00:00"/>
    <x v="679"/>
    <n v="349"/>
    <x v="279"/>
    <s v="Software Engineering Manager"/>
    <s v="Mark Cole"/>
    <s v="beckett.beck@bilearner.com"/>
    <x v="0"/>
    <x v="0"/>
    <x v="1"/>
    <x v="2"/>
    <s v="Part-Time"/>
    <x v="0"/>
    <x v="4"/>
    <s v="General - Con"/>
    <s v="25-04-1952"/>
    <x v="6"/>
    <s v="Flagger"/>
    <x v="0"/>
    <n v="69865"/>
    <x v="1"/>
    <n v="5"/>
    <n v="2550"/>
    <d v="2023-01-01T00:00:00"/>
    <n v="3"/>
    <n v="1"/>
    <d v="2022-10-09T00:00:00"/>
    <x v="4"/>
    <x v="1"/>
    <x v="2"/>
    <s v="West Christina"/>
    <s v="Jerry Ortiz"/>
    <n v="5"/>
    <n v="997.89"/>
  </r>
  <r>
    <n v="2124"/>
    <s v="Coby"/>
    <s v="Giles"/>
    <d v="2023-05-04T00:00:00"/>
    <x v="507"/>
    <n v="59"/>
    <x v="699"/>
    <s v="Software Engineer"/>
    <s v="Edwin Chen"/>
    <s v="coby.giles@bilearner.com"/>
    <x v="6"/>
    <x v="0"/>
    <x v="0"/>
    <x v="0"/>
    <s v="Temporary"/>
    <x v="3"/>
    <x v="4"/>
    <s v="General - Con"/>
    <d v="1988-12-05T00:00:00"/>
    <x v="6"/>
    <s v="Manager"/>
    <x v="0"/>
    <n v="49964"/>
    <x v="1"/>
    <n v="1"/>
    <n v="2551"/>
    <d v="2022-03-09T00:00:00"/>
    <n v="4"/>
    <n v="2"/>
    <d v="2023-08-02T00:00:00"/>
    <x v="3"/>
    <x v="1"/>
    <x v="3"/>
    <s v="Mclaughlinview"/>
    <s v="Hannah Berry"/>
    <n v="2"/>
    <n v="985"/>
  </r>
  <r>
    <n v="2126"/>
    <s v="Ralph"/>
    <s v="Barrera"/>
    <d v="2022-08-19T00:00:00"/>
    <x v="391"/>
    <n v="152"/>
    <x v="176"/>
    <s v="IT Manager - DB"/>
    <s v="William Brown"/>
    <s v="ralph.barrera@bilearner.com"/>
    <x v="6"/>
    <x v="0"/>
    <x v="1"/>
    <x v="0"/>
    <s v="Part-Time"/>
    <x v="1"/>
    <x v="1"/>
    <s v="Aerial"/>
    <d v="1973-09-10T00:00:00"/>
    <x v="6"/>
    <s v="Laborer"/>
    <x v="1"/>
    <n v="87974"/>
    <x v="1"/>
    <n v="2"/>
    <n v="2553"/>
    <s v="16-10-2022"/>
    <n v="2"/>
    <n v="2"/>
    <d v="2022-10-03T00:00:00"/>
    <x v="4"/>
    <x v="0"/>
    <x v="1"/>
    <s v="Hunterhaven"/>
    <s v="Kelly Morris"/>
    <n v="2"/>
    <n v="414.08"/>
  </r>
  <r>
    <n v="2127"/>
    <s v="Shania"/>
    <s v="Caldwell"/>
    <d v="2022-07-18T00:00:00"/>
    <x v="680"/>
    <n v="295"/>
    <x v="700"/>
    <s v="IT Manager - DB"/>
    <s v="Dylan Brown"/>
    <s v="shania.caldwell@bilearner.com"/>
    <x v="9"/>
    <x v="0"/>
    <x v="2"/>
    <x v="2"/>
    <s v="Full-Time"/>
    <x v="3"/>
    <x v="1"/>
    <s v="General - Eng"/>
    <d v="1991-03-10T00:00:00"/>
    <x v="6"/>
    <s v="Engineer"/>
    <x v="1"/>
    <n v="2505"/>
    <x v="1"/>
    <n v="1"/>
    <n v="2554"/>
    <s v="29-12-2022"/>
    <n v="5"/>
    <n v="1"/>
    <d v="2023-07-29T00:00:00"/>
    <x v="3"/>
    <x v="0"/>
    <x v="3"/>
    <s v="Lake Miguel"/>
    <s v="Shawn Marks"/>
    <n v="5"/>
    <n v="889.09"/>
  </r>
  <r>
    <n v="2128"/>
    <s v="Colby"/>
    <s v="Horne"/>
    <d v="2019-08-14T00:00:00"/>
    <x v="681"/>
    <n v="638"/>
    <x v="513"/>
    <s v="IT Director"/>
    <s v="Victoria Munoz"/>
    <s v="colby.horne@bilearner.com"/>
    <x v="2"/>
    <x v="0"/>
    <x v="0"/>
    <x v="2"/>
    <s v="Temporary"/>
    <x v="1"/>
    <x v="1"/>
    <s v="Wireless"/>
    <s v="26-10-1956"/>
    <x v="6"/>
    <s v="Foreman"/>
    <x v="1"/>
    <n v="6633"/>
    <x v="1"/>
    <n v="2"/>
    <n v="2555"/>
    <s v="14-05-2023"/>
    <n v="5"/>
    <n v="1"/>
    <d v="2023-01-18T00:00:00"/>
    <x v="2"/>
    <x v="1"/>
    <x v="0"/>
    <s v="Andreaview"/>
    <s v="Michelle Gonzalez"/>
    <n v="3"/>
    <n v="650.08000000000004"/>
  </r>
  <r>
    <n v="2129"/>
    <s v="Kaiden"/>
    <s v="Cunningham"/>
    <d v="2020-12-10T00:00:00"/>
    <x v="423"/>
    <n v="536"/>
    <x v="375"/>
    <s v="Director of Sales"/>
    <s v="John Smith"/>
    <s v="kaiden.cunningham@bilearner.com"/>
    <x v="1"/>
    <x v="0"/>
    <x v="2"/>
    <x v="2"/>
    <s v="Full-Time"/>
    <x v="3"/>
    <x v="0"/>
    <s v="Project Management - Eng"/>
    <s v="25-04-1996"/>
    <x v="6"/>
    <s v="Manager"/>
    <x v="1"/>
    <n v="73638"/>
    <x v="1"/>
    <n v="2"/>
    <n v="2556"/>
    <d v="2023-01-02T00:00:00"/>
    <n v="4"/>
    <n v="1"/>
    <d v="2022-08-19T00:00:00"/>
    <x v="0"/>
    <x v="1"/>
    <x v="0"/>
    <s v="Barajasside"/>
    <s v="Jessica Cunningham"/>
    <n v="5"/>
    <n v="283.57"/>
  </r>
  <r>
    <n v="2131"/>
    <s v="Maeve"/>
    <s v="Gordon"/>
    <d v="2021-11-19T00:00:00"/>
    <x v="647"/>
    <n v="38"/>
    <x v="28"/>
    <s v="Software Engineering Manager"/>
    <s v="Ernest Jones"/>
    <s v="maeve.gordon@bilearner.com"/>
    <x v="0"/>
    <x v="0"/>
    <x v="0"/>
    <x v="0"/>
    <s v="Full-Time"/>
    <x v="0"/>
    <x v="4"/>
    <s v="Field Operations"/>
    <s v="25-11-1965"/>
    <x v="6"/>
    <s v="Operator"/>
    <x v="0"/>
    <n v="87152"/>
    <x v="1"/>
    <n v="4"/>
    <n v="2558"/>
    <s v="15-12-2022"/>
    <n v="2"/>
    <n v="4"/>
    <d v="2022-11-07T00:00:00"/>
    <x v="2"/>
    <x v="1"/>
    <x v="1"/>
    <s v="Lake Mauricefurt"/>
    <s v="Thomas Nguyen"/>
    <n v="2"/>
    <n v="900.85"/>
  </r>
  <r>
    <n v="2133"/>
    <s v="Nathan"/>
    <s v="Schmitt"/>
    <d v="2021-06-30T00:00:00"/>
    <x v="317"/>
    <n v="28"/>
    <x v="276"/>
    <s v="IT Manager - Infra"/>
    <s v="Sarah Campbell"/>
    <s v="nathan.schmitt@bilearner.com"/>
    <x v="0"/>
    <x v="0"/>
    <x v="2"/>
    <x v="2"/>
    <s v="Part-Time"/>
    <x v="3"/>
    <x v="1"/>
    <s v="Field Operations"/>
    <d v="1977-05-01T00:00:00"/>
    <x v="6"/>
    <s v="Vp"/>
    <x v="1"/>
    <n v="43352"/>
    <x v="1"/>
    <n v="4"/>
    <n v="2560"/>
    <s v="19-10-2022"/>
    <n v="5"/>
    <n v="1"/>
    <d v="2023-08-03T00:00:00"/>
    <x v="3"/>
    <x v="0"/>
    <x v="1"/>
    <s v="Bradleyfurt"/>
    <s v="Priscilla Walton"/>
    <n v="5"/>
    <n v="981.9"/>
  </r>
  <r>
    <n v="2135"/>
    <s v="Angelique"/>
    <s v="Cochran"/>
    <d v="2021-04-12T00:00:00"/>
    <x v="430"/>
    <n v="693"/>
    <x v="145"/>
    <s v="IT Manager - DB"/>
    <s v="Benjamin Mcdonald"/>
    <s v="angelique.cochran@bilearner.com"/>
    <x v="9"/>
    <x v="0"/>
    <x v="1"/>
    <x v="0"/>
    <s v="Full-Time"/>
    <x v="2"/>
    <x v="1"/>
    <s v="Field Operations"/>
    <s v="18-11-1967"/>
    <x v="6"/>
    <s v="Technician"/>
    <x v="1"/>
    <n v="83544"/>
    <x v="1"/>
    <n v="4"/>
    <n v="2562"/>
    <s v="17-04-2023"/>
    <n v="1"/>
    <n v="4"/>
    <d v="2023-07-09T00:00:00"/>
    <x v="0"/>
    <x v="1"/>
    <x v="1"/>
    <s v="Lake Sherri"/>
    <s v="Bradley Maldonado"/>
    <n v="1"/>
    <n v="657.23"/>
  </r>
  <r>
    <n v="2137"/>
    <s v="Deandre"/>
    <s v="Oneal"/>
    <d v="2019-10-31T00:00:00"/>
    <x v="682"/>
    <n v="122"/>
    <x v="572"/>
    <s v="Director of Sales"/>
    <s v="Brian Mueller"/>
    <s v="deandre.oneal@bilearner.com"/>
    <x v="1"/>
    <x v="0"/>
    <x v="1"/>
    <x v="0"/>
    <s v="Full-Time"/>
    <x v="3"/>
    <x v="0"/>
    <s v="General - Con"/>
    <d v="1995-11-07T00:00:00"/>
    <x v="6"/>
    <s v="Flagger"/>
    <x v="1"/>
    <n v="36351"/>
    <x v="1"/>
    <n v="1"/>
    <n v="2564"/>
    <d v="2022-11-12T00:00:00"/>
    <n v="1"/>
    <n v="4"/>
    <d v="2023-07-18T00:00:00"/>
    <x v="1"/>
    <x v="1"/>
    <x v="3"/>
    <s v="North Jefferyberg"/>
    <s v="Michelle Johnson"/>
    <n v="4"/>
    <n v="624.9"/>
  </r>
  <r>
    <n v="2140"/>
    <s v="Sylvia"/>
    <s v="Price"/>
    <d v="2022-12-22T00:00:00"/>
    <x v="98"/>
    <n v="216"/>
    <x v="595"/>
    <s v="IT Manager - Infra"/>
    <s v="Christy Cunningham"/>
    <s v="sylvia.price@bilearner.com"/>
    <x v="1"/>
    <x v="0"/>
    <x v="0"/>
    <x v="0"/>
    <s v="Part-Time"/>
    <x v="3"/>
    <x v="1"/>
    <s v="Field Operations"/>
    <s v="15-10-1959"/>
    <x v="6"/>
    <s v="Foreman"/>
    <x v="1"/>
    <n v="51819"/>
    <x v="1"/>
    <n v="5"/>
    <n v="2567"/>
    <s v="17-08-2022"/>
    <n v="4"/>
    <n v="3"/>
    <d v="2022-10-24T00:00:00"/>
    <x v="3"/>
    <x v="1"/>
    <x v="1"/>
    <s v="Kimfort"/>
    <s v="Mrs. Kathryn Leon"/>
    <n v="2"/>
    <n v="660.4"/>
  </r>
  <r>
    <n v="2142"/>
    <s v="Emerson"/>
    <s v="Grimes"/>
    <d v="2021-10-07T00:00:00"/>
    <x v="39"/>
    <n v="85"/>
    <x v="434"/>
    <s v="IT Manager - DB"/>
    <s v="Mrs. Debra Flynn"/>
    <s v="emerson.grimes@bilearner.com"/>
    <x v="3"/>
    <x v="0"/>
    <x v="0"/>
    <x v="1"/>
    <s v="Temporary"/>
    <x v="2"/>
    <x v="1"/>
    <s v="General - Con"/>
    <s v="28-03-1995"/>
    <x v="6"/>
    <s v="Laborer"/>
    <x v="1"/>
    <n v="53854"/>
    <x v="1"/>
    <n v="2"/>
    <n v="2569"/>
    <s v="28-05-2023"/>
    <n v="3"/>
    <n v="4"/>
    <d v="2023-01-15T00:00:00"/>
    <x v="4"/>
    <x v="1"/>
    <x v="3"/>
    <s v="Mitchellchester"/>
    <s v="Lisa Gomez"/>
    <n v="2"/>
    <n v="694.21"/>
  </r>
  <r>
    <n v="2143"/>
    <s v="Ayden"/>
    <s v="Wu"/>
    <d v="2019-06-16T00:00:00"/>
    <x v="420"/>
    <n v="1435"/>
    <x v="701"/>
    <s v="IT Director"/>
    <s v="Tamara Adkins"/>
    <s v="ayden.wu@bilearner.com"/>
    <x v="6"/>
    <x v="0"/>
    <x v="1"/>
    <x v="2"/>
    <s v="Full-Time"/>
    <x v="3"/>
    <x v="1"/>
    <s v="Field Operations"/>
    <s v="18-11-1991"/>
    <x v="6"/>
    <s v="Laborer"/>
    <x v="1"/>
    <n v="60717"/>
    <x v="1"/>
    <n v="4"/>
    <n v="2570"/>
    <s v="15-04-2023"/>
    <n v="3"/>
    <n v="3"/>
    <d v="2023-05-23T00:00:00"/>
    <x v="0"/>
    <x v="1"/>
    <x v="2"/>
    <s v="North Rebecca"/>
    <s v="Samantha Randolph"/>
    <n v="2"/>
    <n v="737.84"/>
  </r>
  <r>
    <n v="2144"/>
    <s v="Hayley"/>
    <s v="Keller"/>
    <d v="2021-03-17T00:00:00"/>
    <x v="683"/>
    <n v="540"/>
    <x v="185"/>
    <s v="BI Director"/>
    <s v="Megan Hart"/>
    <s v="hayley.keller@bilearner.com"/>
    <x v="7"/>
    <x v="0"/>
    <x v="2"/>
    <x v="2"/>
    <s v="Full-Time"/>
    <x v="2"/>
    <x v="1"/>
    <s v="Field Operations"/>
    <d v="1989-11-02T00:00:00"/>
    <x v="6"/>
    <s v="Technician"/>
    <x v="0"/>
    <n v="30960"/>
    <x v="1"/>
    <n v="2"/>
    <n v="2571"/>
    <s v="19-06-2023"/>
    <n v="3"/>
    <n v="3"/>
    <d v="2022-08-15T00:00:00"/>
    <x v="2"/>
    <x v="1"/>
    <x v="1"/>
    <s v="Jimmymouth"/>
    <s v="Darren Harrell"/>
    <n v="2"/>
    <n v="919.95"/>
  </r>
  <r>
    <n v="2145"/>
    <s v="Alannah"/>
    <s v="Rivas"/>
    <d v="2022-08-07T00:00:00"/>
    <x v="74"/>
    <n v="262"/>
    <x v="99"/>
    <s v="BI Developer"/>
    <s v="Stacy Lopez"/>
    <s v="alannah.rivas@bilearner.com"/>
    <x v="5"/>
    <x v="0"/>
    <x v="1"/>
    <x v="2"/>
    <s v="Temporary"/>
    <x v="1"/>
    <x v="1"/>
    <s v="Engineers"/>
    <s v="20-05-1994"/>
    <x v="6"/>
    <s v="Technician"/>
    <x v="1"/>
    <n v="81338"/>
    <x v="1"/>
    <n v="4"/>
    <n v="2572"/>
    <s v="19-10-2022"/>
    <n v="1"/>
    <n v="1"/>
    <d v="2022-09-02T00:00:00"/>
    <x v="2"/>
    <x v="1"/>
    <x v="3"/>
    <s v="Coopermouth"/>
    <s v="Michael Carroll"/>
    <n v="5"/>
    <n v="797.82"/>
  </r>
  <r>
    <n v="2146"/>
    <s v="Jessica"/>
    <s v="Bunbury"/>
    <d v="2020-01-17T00:00:00"/>
    <x v="322"/>
    <n v="1138"/>
    <x v="702"/>
    <s v="Area Sales Manager"/>
    <s v="Keith Adams"/>
    <s v="jessica.bunbury@bilearner.com"/>
    <x v="6"/>
    <x v="2"/>
    <x v="1"/>
    <x v="2"/>
    <s v="Temporary"/>
    <x v="3"/>
    <x v="0"/>
    <s v="Field Operations"/>
    <d v="1987-02-01T00:00:00"/>
    <x v="12"/>
    <s v="Laborer"/>
    <x v="0"/>
    <n v="21851"/>
    <x v="1"/>
    <n v="4"/>
    <n v="2573"/>
    <s v="24-04-2023"/>
    <n v="1"/>
    <n v="4"/>
    <d v="2022-09-27T00:00:00"/>
    <x v="0"/>
    <x v="1"/>
    <x v="0"/>
    <s v="South Garymouth"/>
    <s v="Katherine Morgan MD"/>
    <n v="2"/>
    <n v="806.47"/>
  </r>
  <r>
    <n v="2147"/>
    <s v="Giovanni"/>
    <s v="Leruth"/>
    <d v="2022-06-11T00:00:00"/>
    <x v="366"/>
    <n v="254"/>
    <x v="336"/>
    <s v="Area Sales Manager"/>
    <s v="Travis Davenport"/>
    <s v="giovanni.leruth@bilearner.com"/>
    <x v="4"/>
    <x v="0"/>
    <x v="0"/>
    <x v="1"/>
    <s v="Full-Time"/>
    <x v="0"/>
    <x v="0"/>
    <s v="Billable Consultants"/>
    <s v="18-11-1971"/>
    <x v="13"/>
    <s v="Engineer"/>
    <x v="1"/>
    <n v="84111"/>
    <x v="1"/>
    <n v="2"/>
    <n v="2574"/>
    <s v="20-03-2023"/>
    <n v="3"/>
    <n v="1"/>
    <d v="2023-07-18T00:00:00"/>
    <x v="2"/>
    <x v="0"/>
    <x v="1"/>
    <s v="Claudiahaven"/>
    <s v="Cynthia Lewis"/>
    <n v="1"/>
    <n v="376.59"/>
  </r>
  <r>
    <n v="2148"/>
    <s v="Ricardo"/>
    <s v="Gonzales"/>
    <d v="2021-03-03T00:00:00"/>
    <x v="448"/>
    <n v="698"/>
    <x v="703"/>
    <s v="Area Sales Manager"/>
    <s v="Patricia Norris"/>
    <s v="ricardo.gonzales@bilearner.com"/>
    <x v="5"/>
    <x v="0"/>
    <x v="1"/>
    <x v="1"/>
    <s v="Temporary"/>
    <x v="2"/>
    <x v="0"/>
    <s v="Splicing"/>
    <s v="21-06-1951"/>
    <x v="14"/>
    <s v="Splicer"/>
    <x v="1"/>
    <n v="83706"/>
    <x v="1"/>
    <n v="4"/>
    <n v="2575"/>
    <s v="26-05-2023"/>
    <n v="4"/>
    <n v="3"/>
    <d v="2023-02-26T00:00:00"/>
    <x v="3"/>
    <x v="1"/>
    <x v="2"/>
    <s v="Deborahland"/>
    <s v="Debra Smith"/>
    <n v="2"/>
    <n v="157.16999999999999"/>
  </r>
  <r>
    <n v="2149"/>
    <s v="Caitrin"/>
    <s v="Strong"/>
    <d v="2020-04-16T00:00:00"/>
    <x v="684"/>
    <n v="333"/>
    <x v="331"/>
    <s v="Area Sales Manager"/>
    <s v="Patrick Patterson"/>
    <s v="caitrin.strong@bilearner.com"/>
    <x v="1"/>
    <x v="0"/>
    <x v="1"/>
    <x v="0"/>
    <s v="Part-Time"/>
    <x v="1"/>
    <x v="0"/>
    <s v="General - Sga"/>
    <s v="27-12-1969"/>
    <x v="15"/>
    <s v="Supervisor"/>
    <x v="0"/>
    <n v="59102"/>
    <x v="1"/>
    <n v="1"/>
    <n v="2576"/>
    <s v="19-11-2022"/>
    <n v="2"/>
    <n v="4"/>
    <d v="2023-02-23T00:00:00"/>
    <x v="1"/>
    <x v="0"/>
    <x v="2"/>
    <s v="Palmerfurt"/>
    <s v="Mark Hammond"/>
    <n v="2"/>
    <n v="608.82000000000005"/>
  </r>
  <r>
    <n v="2150"/>
    <s v="Jenna"/>
    <s v="Dietrich"/>
    <d v="2022-09-22T00:00:00"/>
    <x v="457"/>
    <n v="128"/>
    <x v="221"/>
    <s v="Area Sales Manager"/>
    <s v="Mrs. Stephanie Forbes"/>
    <s v="jenna.dietrich@bilearner.com"/>
    <x v="5"/>
    <x v="0"/>
    <x v="0"/>
    <x v="2"/>
    <s v="Temporary"/>
    <x v="3"/>
    <x v="0"/>
    <s v="Wireline Construction"/>
    <s v="28-07-1963"/>
    <x v="16"/>
    <s v="Lineman"/>
    <x v="0"/>
    <n v="98052"/>
    <x v="1"/>
    <n v="2"/>
    <n v="2577"/>
    <s v="18-09-2022"/>
    <n v="5"/>
    <n v="2"/>
    <d v="2023-07-04T00:00:00"/>
    <x v="3"/>
    <x v="1"/>
    <x v="1"/>
    <s v="South Michael"/>
    <s v="Joanna Dixon"/>
    <n v="5"/>
    <n v="928.48"/>
  </r>
  <r>
    <n v="2153"/>
    <s v="Alfred"/>
    <s v="Digitale"/>
    <d v="2020-04-29T00:00:00"/>
    <x v="685"/>
    <n v="539"/>
    <x v="704"/>
    <s v="Area Sales Manager"/>
    <s v="Nathan Kelly"/>
    <s v="alfred.digitale@bilearner.com"/>
    <x v="2"/>
    <x v="0"/>
    <x v="0"/>
    <x v="2"/>
    <s v="Part-Time"/>
    <x v="1"/>
    <x v="0"/>
    <s v="Finance &amp; Accounting"/>
    <d v="1954-07-04T00:00:00"/>
    <x v="17"/>
    <s v="Administration"/>
    <x v="1"/>
    <n v="3062"/>
    <x v="1"/>
    <n v="2"/>
    <n v="2580"/>
    <s v="28-10-2022"/>
    <n v="1"/>
    <n v="2"/>
    <d v="2023-03-07T00:00:00"/>
    <x v="3"/>
    <x v="1"/>
    <x v="2"/>
    <s v="Washingtonchester"/>
    <s v="Andrew Prince"/>
    <n v="1"/>
    <n v="227.13"/>
  </r>
  <r>
    <n v="2160"/>
    <s v="Rylee"/>
    <s v="Frye"/>
    <d v="2019-09-04T00:00:00"/>
    <x v="686"/>
    <n v="222"/>
    <x v="354"/>
    <s v="Area Sales Manager"/>
    <s v="Ashley Phillips"/>
    <s v="rylee.frye@bilearner.com"/>
    <x v="6"/>
    <x v="0"/>
    <x v="0"/>
    <x v="2"/>
    <s v="Part-Time"/>
    <x v="0"/>
    <x v="0"/>
    <s v="Field Operations"/>
    <s v="31-07-2000"/>
    <x v="6"/>
    <s v="Technician"/>
    <x v="1"/>
    <n v="69470"/>
    <x v="1"/>
    <n v="5"/>
    <n v="2587"/>
    <s v="24-11-2022"/>
    <n v="4"/>
    <n v="4"/>
    <d v="2023-01-27T00:00:00"/>
    <x v="4"/>
    <x v="1"/>
    <x v="1"/>
    <s v="West Dylan"/>
    <s v="Amanda Johnson"/>
    <n v="3"/>
    <n v="583.69000000000005"/>
  </r>
  <r>
    <n v="2163"/>
    <s v="Stephanie"/>
    <s v="Wilkinson"/>
    <d v="2023-01-13T00:00:00"/>
    <x v="240"/>
    <n v="30"/>
    <x v="32"/>
    <s v="Area Sales Manager"/>
    <s v="Nancy Mccarthy"/>
    <s v="stephanie.wilkinson@bilearner.com"/>
    <x v="1"/>
    <x v="0"/>
    <x v="2"/>
    <x v="2"/>
    <s v="Full-Time"/>
    <x v="2"/>
    <x v="0"/>
    <s v="Engineers"/>
    <d v="1998-07-02T00:00:00"/>
    <x v="18"/>
    <s v="Engineer"/>
    <x v="1"/>
    <n v="47626"/>
    <x v="1"/>
    <n v="5"/>
    <n v="2590"/>
    <s v="28-08-2022"/>
    <n v="1"/>
    <n v="1"/>
    <d v="2023-06-14T00:00:00"/>
    <x v="1"/>
    <x v="0"/>
    <x v="2"/>
    <s v="West Daniel"/>
    <s v="James Pearson"/>
    <n v="3"/>
    <n v="606.76"/>
  </r>
  <r>
    <n v="2166"/>
    <s v="Sage"/>
    <s v="Booker"/>
    <d v="2018-12-01T00:00:00"/>
    <x v="272"/>
    <n v="935"/>
    <x v="252"/>
    <s v="Area Sales Manager"/>
    <s v="Kimberly Lee"/>
    <s v="sage.booker@bilearner.com"/>
    <x v="3"/>
    <x v="0"/>
    <x v="1"/>
    <x v="2"/>
    <s v="Temporary"/>
    <x v="3"/>
    <x v="0"/>
    <s v="General - Con"/>
    <d v="1972-08-02T00:00:00"/>
    <x v="19"/>
    <s v="Laborer"/>
    <x v="1"/>
    <n v="64576"/>
    <x v="1"/>
    <n v="1"/>
    <n v="2593"/>
    <d v="2023-04-04T00:00:00"/>
    <n v="3"/>
    <n v="1"/>
    <d v="2022-08-16T00:00:00"/>
    <x v="3"/>
    <x v="1"/>
    <x v="1"/>
    <s v="Melvinchester"/>
    <s v="Mrs. Jasmine Heath"/>
    <n v="3"/>
    <n v="659.82"/>
  </r>
  <r>
    <n v="2169"/>
    <s v="Thaddeus"/>
    <s v="Lutz"/>
    <d v="2021-10-16T00:00:00"/>
    <x v="46"/>
    <n v="200"/>
    <x v="705"/>
    <s v="Area Sales Manager"/>
    <s v="Katelyn Kramer"/>
    <s v="thaddeus.lutz@bilearner.com"/>
    <x v="0"/>
    <x v="0"/>
    <x v="1"/>
    <x v="2"/>
    <s v="Full-Time"/>
    <x v="3"/>
    <x v="0"/>
    <s v="Corp Operations"/>
    <s v="20-05-1977"/>
    <x v="14"/>
    <s v="Administrative"/>
    <x v="1"/>
    <n v="68985"/>
    <x v="1"/>
    <n v="2"/>
    <n v="2596"/>
    <d v="2023-06-06T00:00:00"/>
    <n v="4"/>
    <n v="1"/>
    <d v="2023-02-22T00:00:00"/>
    <x v="3"/>
    <x v="0"/>
    <x v="2"/>
    <s v="New Ericaborough"/>
    <s v="Jose Webster"/>
    <n v="2"/>
    <n v="114.28"/>
  </r>
  <r>
    <n v="2172"/>
    <s v="Jase"/>
    <s v="Waters"/>
    <d v="2022-03-27T00:00:00"/>
    <x v="301"/>
    <n v="444"/>
    <x v="19"/>
    <s v="Administrative Assistant"/>
    <s v="Michaela Jones"/>
    <s v="jase.waters@bilearner.com"/>
    <x v="2"/>
    <x v="0"/>
    <x v="1"/>
    <x v="2"/>
    <s v="Temporary"/>
    <x v="3"/>
    <x v="0"/>
    <s v="Yard (Material Handling)"/>
    <d v="1942-11-07T00:00:00"/>
    <x v="14"/>
    <s v="Runner"/>
    <x v="0"/>
    <n v="40513"/>
    <x v="1"/>
    <n v="2"/>
    <n v="2599"/>
    <s v="31-03-2023"/>
    <n v="1"/>
    <n v="4"/>
    <d v="2023-02-13T00:00:00"/>
    <x v="0"/>
    <x v="0"/>
    <x v="1"/>
    <s v="Roblesport"/>
    <s v="Alyssa Mitchell"/>
    <n v="2"/>
    <n v="288.93"/>
  </r>
  <r>
    <n v="2174"/>
    <s v="Anya"/>
    <s v="Baldwin"/>
    <d v="2019-11-29T00:00:00"/>
    <x v="687"/>
    <n v="144"/>
    <x v="120"/>
    <s v="Administrative Assistant"/>
    <s v="Lonnie Sanders"/>
    <s v="anya.baldwin@bilearner.com"/>
    <x v="7"/>
    <x v="0"/>
    <x v="0"/>
    <x v="1"/>
    <s v="Part-Time"/>
    <x v="0"/>
    <x v="0"/>
    <s v="General - Con"/>
    <d v="2001-02-03T00:00:00"/>
    <x v="16"/>
    <s v="Laborer"/>
    <x v="0"/>
    <n v="44158"/>
    <x v="1"/>
    <n v="1"/>
    <n v="2601"/>
    <d v="2022-06-10T00:00:00"/>
    <n v="3"/>
    <n v="5"/>
    <d v="2023-06-29T00:00:00"/>
    <x v="3"/>
    <x v="0"/>
    <x v="1"/>
    <s v="Marissastad"/>
    <s v="Lori Miller"/>
    <n v="5"/>
    <n v="944.24"/>
  </r>
  <r>
    <n v="2175"/>
    <s v="Jacquelyn"/>
    <s v="Austin"/>
    <d v="2019-04-16T00:00:00"/>
    <x v="569"/>
    <n v="1207"/>
    <x v="706"/>
    <s v="Accountant I"/>
    <s v="Ariana Brady"/>
    <s v="jacquelyn.austin@bilearner.com"/>
    <x v="4"/>
    <x v="0"/>
    <x v="0"/>
    <x v="1"/>
    <s v="Full-Time"/>
    <x v="0"/>
    <x v="5"/>
    <s v="Wireline Construction"/>
    <d v="1982-07-08T00:00:00"/>
    <x v="6"/>
    <s v="Clerk"/>
    <x v="0"/>
    <n v="27947"/>
    <x v="1"/>
    <n v="2"/>
    <n v="2602"/>
    <d v="2023-10-02T00:00:00"/>
    <n v="5"/>
    <n v="5"/>
    <d v="2022-12-25T00:00:00"/>
    <x v="1"/>
    <x v="1"/>
    <x v="1"/>
    <s v="Brownhaven"/>
    <s v="Sharon Matthews"/>
    <n v="4"/>
    <n v="364.41"/>
  </r>
  <r>
    <n v="2176"/>
    <s v="Kaitlynn"/>
    <s v="Aguirre"/>
    <d v="2019-03-05T00:00:00"/>
    <x v="688"/>
    <n v="221"/>
    <x v="82"/>
    <s v="Area Sales Manager"/>
    <s v="Jessica Rose"/>
    <s v="kaitlynn.aguirre@bilearner.com"/>
    <x v="6"/>
    <x v="0"/>
    <x v="2"/>
    <x v="2"/>
    <s v="Full-Time"/>
    <x v="0"/>
    <x v="0"/>
    <s v="Splicing"/>
    <d v="1999-08-06T00:00:00"/>
    <x v="6"/>
    <s v="Splicer"/>
    <x v="1"/>
    <n v="18574"/>
    <x v="1"/>
    <n v="2"/>
    <n v="2603"/>
    <d v="2022-04-12T00:00:00"/>
    <n v="4"/>
    <n v="1"/>
    <d v="2022-10-20T00:00:00"/>
    <x v="3"/>
    <x v="1"/>
    <x v="0"/>
    <s v="Christopherside"/>
    <s v="Brandon Mccarty"/>
    <n v="5"/>
    <n v="605.84"/>
  </r>
  <r>
    <n v="2177"/>
    <s v="Saniyah"/>
    <s v="Cantu"/>
    <d v="2018-12-20T00:00:00"/>
    <x v="689"/>
    <n v="526"/>
    <x v="707"/>
    <s v="Area Sales Manager"/>
    <s v="Barbara Neal"/>
    <s v="saniyah.cantu@bilearner.com"/>
    <x v="9"/>
    <x v="0"/>
    <x v="1"/>
    <x v="1"/>
    <s v="Full-Time"/>
    <x v="3"/>
    <x v="0"/>
    <s v="Aerial"/>
    <d v="1987-10-03T00:00:00"/>
    <x v="6"/>
    <s v="Engineer"/>
    <x v="1"/>
    <n v="68833"/>
    <x v="1"/>
    <n v="5"/>
    <n v="2604"/>
    <s v="23-01-2023"/>
    <n v="1"/>
    <n v="1"/>
    <d v="2022-11-01T00:00:00"/>
    <x v="1"/>
    <x v="1"/>
    <x v="1"/>
    <s v="Robinview"/>
    <s v="Erin Mills"/>
    <n v="5"/>
    <n v="990.59"/>
  </r>
  <r>
    <n v="2178"/>
    <s v="Jakayla"/>
    <s v="Dickson"/>
    <d v="2021-03-08T00:00:00"/>
    <x v="81"/>
    <n v="812"/>
    <x v="708"/>
    <s v="Area Sales Manager"/>
    <s v="Julie Mcclain"/>
    <s v="jakayla.dickson@bilearner.com"/>
    <x v="2"/>
    <x v="0"/>
    <x v="0"/>
    <x v="1"/>
    <s v="Part-Time"/>
    <x v="2"/>
    <x v="0"/>
    <s v="Wireline Construction"/>
    <d v="1968-11-08T00:00:00"/>
    <x v="18"/>
    <s v="Supervisor"/>
    <x v="1"/>
    <n v="29838"/>
    <x v="1"/>
    <n v="4"/>
    <n v="2605"/>
    <s v="25-02-2023"/>
    <n v="3"/>
    <n v="4"/>
    <d v="2022-11-14T00:00:00"/>
    <x v="4"/>
    <x v="0"/>
    <x v="3"/>
    <s v="Reidburgh"/>
    <s v="Shaun Torres"/>
    <n v="4"/>
    <n v="549.19000000000005"/>
  </r>
  <r>
    <n v="2182"/>
    <s v="Harrison"/>
    <s v="Camacho"/>
    <d v="2019-12-06T00:00:00"/>
    <x v="19"/>
    <n v="590"/>
    <x v="709"/>
    <s v="Area Sales Manager"/>
    <s v="Robert Thompson"/>
    <s v="harrison.camacho@bilearner.com"/>
    <x v="3"/>
    <x v="0"/>
    <x v="2"/>
    <x v="0"/>
    <s v="Temporary"/>
    <x v="2"/>
    <x v="0"/>
    <s v="General - Sga"/>
    <s v="13-08-1971"/>
    <x v="19"/>
    <s v="Administrative"/>
    <x v="1"/>
    <n v="55114"/>
    <x v="1"/>
    <n v="2"/>
    <n v="2609"/>
    <s v="29-04-2023"/>
    <n v="3"/>
    <n v="3"/>
    <d v="2022-09-04T00:00:00"/>
    <x v="3"/>
    <x v="0"/>
    <x v="0"/>
    <s v="Salazarstad"/>
    <s v="Jason Velez"/>
    <n v="1"/>
    <n v="484.08"/>
  </r>
  <r>
    <n v="2183"/>
    <s v="Ronald"/>
    <s v="Marquez"/>
    <d v="2022-09-23T00:00:00"/>
    <x v="243"/>
    <n v="124"/>
    <x v="394"/>
    <s v="Area Sales Manager"/>
    <s v="Kelly James"/>
    <s v="ronald.marquez@bilearner.com"/>
    <x v="8"/>
    <x v="0"/>
    <x v="0"/>
    <x v="0"/>
    <s v="Full-Time"/>
    <x v="2"/>
    <x v="0"/>
    <s v="General - Con"/>
    <s v="30-12-1947"/>
    <x v="19"/>
    <s v="Foreman"/>
    <x v="1"/>
    <n v="90224"/>
    <x v="1"/>
    <n v="2"/>
    <n v="2610"/>
    <d v="2022-04-11T00:00:00"/>
    <n v="5"/>
    <n v="1"/>
    <d v="2023-06-25T00:00:00"/>
    <x v="0"/>
    <x v="0"/>
    <x v="0"/>
    <s v="Lake Jennifer"/>
    <s v="April Harris"/>
    <n v="5"/>
    <n v="184.63"/>
  </r>
  <r>
    <n v="2184"/>
    <s v="Arabella"/>
    <s v="Hunter"/>
    <d v="2019-12-26T00:00:00"/>
    <x v="643"/>
    <n v="891"/>
    <x v="710"/>
    <s v="Area Sales Manager"/>
    <s v="Juan Henson"/>
    <s v="arabella.hunter@bilearner.com"/>
    <x v="5"/>
    <x v="0"/>
    <x v="2"/>
    <x v="2"/>
    <s v="Temporary"/>
    <x v="3"/>
    <x v="0"/>
    <s v="Wireline Construction"/>
    <s v="22-09-1956"/>
    <x v="19"/>
    <s v="Manager"/>
    <x v="1"/>
    <n v="22260"/>
    <x v="1"/>
    <n v="2"/>
    <n v="2611"/>
    <s v="25-06-2023"/>
    <n v="5"/>
    <n v="3"/>
    <d v="2022-10-29T00:00:00"/>
    <x v="0"/>
    <x v="1"/>
    <x v="1"/>
    <s v="Rileybury"/>
    <s v="Mark Burton"/>
    <n v="3"/>
    <n v="793.77"/>
  </r>
  <r>
    <n v="2185"/>
    <s v="Amiya"/>
    <s v="Richardson"/>
    <d v="2018-08-27T00:00:00"/>
    <x v="690"/>
    <n v="479"/>
    <x v="419"/>
    <s v="Area Sales Manager"/>
    <s v="Jacob Nelson"/>
    <s v="amiya.richardson@bilearner.com"/>
    <x v="0"/>
    <x v="0"/>
    <x v="2"/>
    <x v="0"/>
    <s v="Part-Time"/>
    <x v="2"/>
    <x v="0"/>
    <s v="Field Operations"/>
    <d v="1963-01-07T00:00:00"/>
    <x v="14"/>
    <s v="Driller"/>
    <x v="1"/>
    <n v="95112"/>
    <x v="1"/>
    <n v="4"/>
    <n v="2612"/>
    <s v="26-03-2023"/>
    <n v="2"/>
    <n v="2"/>
    <d v="2023-04-23T00:00:00"/>
    <x v="0"/>
    <x v="1"/>
    <x v="3"/>
    <s v="Carmenfurt"/>
    <s v="Caitlin Flores"/>
    <n v="3"/>
    <n v="301.02"/>
  </r>
  <r>
    <n v="2186"/>
    <s v="Raquel"/>
    <s v="Sosa"/>
    <d v="2022-12-12T00:00:00"/>
    <x v="373"/>
    <n v="85"/>
    <x v="434"/>
    <s v="Area Sales Manager"/>
    <s v="Lisa Green"/>
    <s v="raquel.sosa@bilearner.com"/>
    <x v="6"/>
    <x v="0"/>
    <x v="2"/>
    <x v="0"/>
    <s v="Full-Time"/>
    <x v="1"/>
    <x v="0"/>
    <s v="Project Management - Eng"/>
    <s v="16-07-1944"/>
    <x v="14"/>
    <s v="Project Manager"/>
    <x v="1"/>
    <n v="13814"/>
    <x v="1"/>
    <n v="5"/>
    <n v="2613"/>
    <d v="2023-04-03T00:00:00"/>
    <n v="2"/>
    <n v="1"/>
    <d v="2022-10-28T00:00:00"/>
    <x v="1"/>
    <x v="1"/>
    <x v="1"/>
    <s v="East Josephmouth"/>
    <s v="Noah Morales"/>
    <n v="3"/>
    <n v="253.86"/>
  </r>
  <r>
    <n v="2189"/>
    <s v="Destiney"/>
    <s v="Navarro"/>
    <d v="2019-08-14T00:00:00"/>
    <x v="691"/>
    <n v="1117"/>
    <x v="711"/>
    <s v="Administrative Assistant"/>
    <s v="Gary Ortiz"/>
    <s v="destiney.navarro@bilearner.com"/>
    <x v="1"/>
    <x v="0"/>
    <x v="0"/>
    <x v="2"/>
    <s v="Part-Time"/>
    <x v="0"/>
    <x v="0"/>
    <s v="Engineers"/>
    <s v="18-12-1972"/>
    <x v="16"/>
    <s v="Engineer"/>
    <x v="0"/>
    <n v="62733"/>
    <x v="1"/>
    <n v="1"/>
    <n v="2616"/>
    <d v="2022-12-09T00:00:00"/>
    <n v="3"/>
    <n v="1"/>
    <d v="2023-04-16T00:00:00"/>
    <x v="0"/>
    <x v="0"/>
    <x v="1"/>
    <s v="Paulmouth"/>
    <s v="Robert Ingram"/>
    <n v="5"/>
    <n v="428.33"/>
  </r>
  <r>
    <n v="2190"/>
    <s v="Yadira"/>
    <s v="Barron"/>
    <d v="2020-08-02T00:00:00"/>
    <x v="371"/>
    <n v="880"/>
    <x v="712"/>
    <s v="Administrative Assistant"/>
    <s v="Tanya Wilson"/>
    <s v="yadira.barron@bilearner.com"/>
    <x v="7"/>
    <x v="0"/>
    <x v="0"/>
    <x v="1"/>
    <s v="Full-Time"/>
    <x v="2"/>
    <x v="0"/>
    <s v="Catv"/>
    <s v="26-04-1995"/>
    <x v="16"/>
    <s v="Foreman"/>
    <x v="0"/>
    <n v="78047"/>
    <x v="1"/>
    <n v="4"/>
    <n v="2617"/>
    <s v="23-12-2022"/>
    <n v="4"/>
    <n v="4"/>
    <d v="2023-07-24T00:00:00"/>
    <x v="4"/>
    <x v="0"/>
    <x v="3"/>
    <s v="South Mark"/>
    <s v="Morgan Wallace"/>
    <n v="2"/>
    <n v="806.47"/>
  </r>
  <r>
    <n v="2192"/>
    <s v="Carlo"/>
    <s v="Giles"/>
    <d v="2020-06-17T00:00:00"/>
    <x v="492"/>
    <n v="601"/>
    <x v="713"/>
    <s v="Area Sales Manager"/>
    <s v="Alexandria Brown"/>
    <s v="carlo.giles@bilearner.com"/>
    <x v="0"/>
    <x v="0"/>
    <x v="1"/>
    <x v="2"/>
    <s v="Temporary"/>
    <x v="0"/>
    <x v="0"/>
    <s v="Field Operations"/>
    <d v="1946-06-04T00:00:00"/>
    <x v="6"/>
    <s v="Laborer"/>
    <x v="1"/>
    <n v="36412"/>
    <x v="1"/>
    <n v="5"/>
    <n v="2619"/>
    <s v="21-03-2023"/>
    <n v="1"/>
    <n v="2"/>
    <d v="2022-12-30T00:00:00"/>
    <x v="2"/>
    <x v="1"/>
    <x v="3"/>
    <s v="Cynthiaview"/>
    <s v="Stephanie Hopkins"/>
    <n v="3"/>
    <n v="440.24"/>
  </r>
  <r>
    <n v="2196"/>
    <s v="Harper"/>
    <s v="Clark"/>
    <d v="2020-05-21T00:00:00"/>
    <x v="692"/>
    <n v="388"/>
    <x v="210"/>
    <s v="Area Sales Manager"/>
    <s v="Benjamin Cooper"/>
    <s v="harper.clark@bilearner.com"/>
    <x v="1"/>
    <x v="0"/>
    <x v="1"/>
    <x v="1"/>
    <s v="Full-Time"/>
    <x v="0"/>
    <x v="0"/>
    <s v="Field Operations"/>
    <s v="13-07-1953"/>
    <x v="18"/>
    <s v="Tower Hand"/>
    <x v="1"/>
    <n v="55592"/>
    <x v="1"/>
    <n v="2"/>
    <n v="2623"/>
    <d v="2022-10-11T00:00:00"/>
    <n v="2"/>
    <n v="5"/>
    <d v="2022-08-28T00:00:00"/>
    <x v="1"/>
    <x v="1"/>
    <x v="2"/>
    <s v="Fernandezhaven"/>
    <s v="Shelley Mccoy"/>
    <n v="4"/>
    <n v="310.27999999999997"/>
  </r>
  <r>
    <n v="2197"/>
    <s v="Charles"/>
    <s v="Howard"/>
    <d v="2023-06-11T00:00:00"/>
    <x v="219"/>
    <n v="47"/>
    <x v="196"/>
    <s v="Area Sales Manager"/>
    <s v="Janet Andrews"/>
    <s v="charles.howard@bilearner.com"/>
    <x v="7"/>
    <x v="0"/>
    <x v="2"/>
    <x v="1"/>
    <s v="Temporary"/>
    <x v="2"/>
    <x v="0"/>
    <s v="Wireline Construction"/>
    <s v="22-07-1984"/>
    <x v="20"/>
    <s v="Supervisor"/>
    <x v="1"/>
    <n v="12964"/>
    <x v="1"/>
    <n v="2"/>
    <n v="2624"/>
    <s v="24-01-2023"/>
    <n v="1"/>
    <n v="4"/>
    <d v="2022-11-04T00:00:00"/>
    <x v="0"/>
    <x v="1"/>
    <x v="2"/>
    <s v="New Carmenchester"/>
    <s v="Laura Baker"/>
    <n v="2"/>
    <n v="227.91"/>
  </r>
  <r>
    <n v="2198"/>
    <s v="Jaron"/>
    <s v="Rojas"/>
    <d v="2022-11-27T00:00:00"/>
    <x v="249"/>
    <n v="173"/>
    <x v="512"/>
    <s v="Area Sales Manager"/>
    <s v="William Ellis"/>
    <s v="jaron.rojas@bilearner.com"/>
    <x v="4"/>
    <x v="0"/>
    <x v="0"/>
    <x v="0"/>
    <s v="Full-Time"/>
    <x v="2"/>
    <x v="0"/>
    <s v="Splicing"/>
    <d v="1943-09-11T00:00:00"/>
    <x v="19"/>
    <s v="Driller"/>
    <x v="1"/>
    <n v="88783"/>
    <x v="1"/>
    <n v="2"/>
    <n v="2625"/>
    <d v="2022-11-10T00:00:00"/>
    <n v="5"/>
    <n v="5"/>
    <d v="2022-10-01T00:00:00"/>
    <x v="2"/>
    <x v="1"/>
    <x v="1"/>
    <s v="Lopezside"/>
    <s v="Marcus Davis"/>
    <n v="3"/>
    <n v="379.25"/>
  </r>
  <r>
    <n v="2199"/>
    <s v="Jordyn"/>
    <s v="Mcguire"/>
    <d v="2020-03-02T00:00:00"/>
    <x v="326"/>
    <n v="816"/>
    <x v="29"/>
    <s v="Area Sales Manager"/>
    <s v="Kenneth Perry"/>
    <s v="jordyn.mcguire@bilearner.com"/>
    <x v="3"/>
    <x v="0"/>
    <x v="0"/>
    <x v="1"/>
    <s v="Temporary"/>
    <x v="1"/>
    <x v="0"/>
    <s v="Project Management - Con"/>
    <d v="1976-04-09T00:00:00"/>
    <x v="19"/>
    <s v="Manager"/>
    <x v="1"/>
    <n v="11087"/>
    <x v="1"/>
    <n v="4"/>
    <n v="2626"/>
    <s v="23-10-2022"/>
    <n v="1"/>
    <n v="4"/>
    <d v="2023-01-05T00:00:00"/>
    <x v="2"/>
    <x v="1"/>
    <x v="2"/>
    <s v="West Sarah"/>
    <s v="Scott Alvarado"/>
    <n v="3"/>
    <n v="197.3"/>
  </r>
  <r>
    <n v="2200"/>
    <s v="Valentino"/>
    <s v="Myers"/>
    <d v="2023-01-29T00:00:00"/>
    <x v="15"/>
    <n v="115"/>
    <x v="244"/>
    <s v="Area Sales Manager"/>
    <s v="Michael Taylor"/>
    <s v="valentino.myers@bilearner.com"/>
    <x v="8"/>
    <x v="0"/>
    <x v="0"/>
    <x v="1"/>
    <s v="Part-Time"/>
    <x v="2"/>
    <x v="0"/>
    <s v="Wireline Construction"/>
    <s v="26-05-1990"/>
    <x v="19"/>
    <s v="Foreman"/>
    <x v="1"/>
    <n v="43552"/>
    <x v="1"/>
    <n v="4"/>
    <n v="2627"/>
    <s v="15-08-2022"/>
    <n v="5"/>
    <n v="3"/>
    <d v="2022-08-18T00:00:00"/>
    <x v="0"/>
    <x v="1"/>
    <x v="3"/>
    <s v="Gatesstad"/>
    <s v="Amanda Owens"/>
    <n v="4"/>
    <n v="862.64"/>
  </r>
  <r>
    <n v="2202"/>
    <s v="Kamden"/>
    <s v="Cummings"/>
    <d v="2023-03-19T00:00:00"/>
    <x v="173"/>
    <n v="114"/>
    <x v="26"/>
    <s v="Area Sales Manager"/>
    <s v="Stephen Green"/>
    <s v="kamden.cummings@bilearner.com"/>
    <x v="1"/>
    <x v="0"/>
    <x v="1"/>
    <x v="0"/>
    <s v="Temporary"/>
    <x v="2"/>
    <x v="0"/>
    <s v="Underground"/>
    <d v="1975-04-02T00:00:00"/>
    <x v="14"/>
    <s v="Laborer"/>
    <x v="1"/>
    <n v="12650"/>
    <x v="1"/>
    <n v="1"/>
    <n v="2629"/>
    <s v="24-10-2022"/>
    <n v="1"/>
    <n v="5"/>
    <d v="2023-01-05T00:00:00"/>
    <x v="3"/>
    <x v="0"/>
    <x v="3"/>
    <s v="Davidsonport"/>
    <s v="Jonathan Garcia"/>
    <n v="4"/>
    <n v="750.65"/>
  </r>
  <r>
    <n v="2203"/>
    <s v="Kiley"/>
    <s v="Wagner"/>
    <d v="2022-06-10T00:00:00"/>
    <x v="439"/>
    <n v="249"/>
    <x v="412"/>
    <s v="Area Sales Manager"/>
    <s v="Andrea Dean"/>
    <s v="kiley.wagner@bilearner.com"/>
    <x v="4"/>
    <x v="0"/>
    <x v="2"/>
    <x v="0"/>
    <s v="Full-Time"/>
    <x v="0"/>
    <x v="0"/>
    <s v="Field Operations"/>
    <d v="1994-04-11T00:00:00"/>
    <x v="14"/>
    <s v="Laborer"/>
    <x v="1"/>
    <n v="34069"/>
    <x v="1"/>
    <n v="5"/>
    <n v="2630"/>
    <d v="2022-04-09T00:00:00"/>
    <n v="1"/>
    <n v="5"/>
    <d v="2022-09-07T00:00:00"/>
    <x v="2"/>
    <x v="0"/>
    <x v="2"/>
    <s v="New Kevinland"/>
    <s v="Kimberly Lopez"/>
    <n v="4"/>
    <n v="424.19"/>
  </r>
  <r>
    <n v="2208"/>
    <s v="Maxim"/>
    <s v="Phillips"/>
    <d v="2019-05-01T00:00:00"/>
    <x v="693"/>
    <n v="1387"/>
    <x v="714"/>
    <s v="Accountant I"/>
    <s v="Lauren Shepard"/>
    <s v="maxim.phillips@bilearner.com"/>
    <x v="7"/>
    <x v="0"/>
    <x v="0"/>
    <x v="0"/>
    <s v="Temporary"/>
    <x v="3"/>
    <x v="5"/>
    <s v="General - Con"/>
    <s v="26-07-1957"/>
    <x v="6"/>
    <s v="Locator"/>
    <x v="0"/>
    <n v="86499"/>
    <x v="1"/>
    <n v="1"/>
    <n v="2635"/>
    <s v="21-06-2023"/>
    <n v="3"/>
    <n v="1"/>
    <d v="2023-02-03T00:00:00"/>
    <x v="3"/>
    <x v="0"/>
    <x v="0"/>
    <s v="West Dawn"/>
    <s v="Jennifer Miller"/>
    <n v="2"/>
    <n v="136.6"/>
  </r>
  <r>
    <n v="2209"/>
    <s v="Gwendolyn"/>
    <s v="Hogan"/>
    <d v="2018-09-13T00:00:00"/>
    <x v="694"/>
    <n v="783"/>
    <x v="715"/>
    <s v="Area Sales Manager"/>
    <s v="Jason Hayes"/>
    <s v="gwendolyn.hogan@bilearner.com"/>
    <x v="5"/>
    <x v="0"/>
    <x v="0"/>
    <x v="0"/>
    <s v="Temporary"/>
    <x v="1"/>
    <x v="0"/>
    <s v="General - Eng"/>
    <s v="20-11-1970"/>
    <x v="6"/>
    <s v="Technician"/>
    <x v="1"/>
    <n v="12113"/>
    <x v="1"/>
    <n v="5"/>
    <n v="2636"/>
    <s v="20-12-2022"/>
    <n v="5"/>
    <n v="3"/>
    <d v="2023-07-14T00:00:00"/>
    <x v="3"/>
    <x v="1"/>
    <x v="0"/>
    <s v="Port Tiffanybury"/>
    <s v="Eric Shaw"/>
    <n v="4"/>
    <n v="483.54"/>
  </r>
  <r>
    <n v="2211"/>
    <s v="Mathias"/>
    <s v="Tran"/>
    <d v="2021-11-20T00:00:00"/>
    <x v="527"/>
    <n v="482"/>
    <x v="460"/>
    <s v="Area Sales Manager"/>
    <s v="Michelle Guzman"/>
    <s v="mathias.tran@bilearner.com"/>
    <x v="6"/>
    <x v="0"/>
    <x v="1"/>
    <x v="0"/>
    <s v="Full-Time"/>
    <x v="3"/>
    <x v="0"/>
    <s v="Catv"/>
    <d v="1957-10-01T00:00:00"/>
    <x v="18"/>
    <s v="Supervisor"/>
    <x v="1"/>
    <n v="16470"/>
    <x v="1"/>
    <n v="2"/>
    <n v="2638"/>
    <s v="28-04-2023"/>
    <n v="1"/>
    <n v="2"/>
    <d v="2023-05-28T00:00:00"/>
    <x v="2"/>
    <x v="0"/>
    <x v="0"/>
    <s v="Lake Noah"/>
    <s v="Jose Warren"/>
    <n v="2"/>
    <n v="152.85"/>
  </r>
  <r>
    <n v="2213"/>
    <s v="Magdalena"/>
    <s v="Whitehead"/>
    <d v="2021-08-28T00:00:00"/>
    <x v="695"/>
    <n v="374"/>
    <x v="292"/>
    <s v="Area Sales Manager"/>
    <s v="Jacob Perez"/>
    <s v="magdalena.whitehead@bilearner.com"/>
    <x v="2"/>
    <x v="0"/>
    <x v="1"/>
    <x v="0"/>
    <s v="Full-Time"/>
    <x v="3"/>
    <x v="0"/>
    <s v="Wireline Construction"/>
    <d v="1962-06-11T00:00:00"/>
    <x v="18"/>
    <s v="Foreman"/>
    <x v="1"/>
    <n v="9642"/>
    <x v="1"/>
    <n v="4"/>
    <n v="2640"/>
    <s v="17-07-2023"/>
    <n v="1"/>
    <n v="5"/>
    <d v="2023-02-20T00:00:00"/>
    <x v="4"/>
    <x v="1"/>
    <x v="1"/>
    <s v="Sabrinaport"/>
    <s v="Benjamin Rogers"/>
    <n v="4"/>
    <n v="237.14"/>
  </r>
  <r>
    <n v="2214"/>
    <s v="Gwendolyn"/>
    <s v="Mccall"/>
    <d v="2021-04-28T00:00:00"/>
    <x v="458"/>
    <n v="328"/>
    <x v="184"/>
    <s v="Area Sales Manager"/>
    <s v="Lisa Dyer"/>
    <s v="gwendolyn.mccall@bilearner.com"/>
    <x v="1"/>
    <x v="0"/>
    <x v="0"/>
    <x v="2"/>
    <s v="Full-Time"/>
    <x v="3"/>
    <x v="0"/>
    <s v="Aerial"/>
    <s v="20-07-1975"/>
    <x v="18"/>
    <s v="Groundman"/>
    <x v="1"/>
    <n v="23897"/>
    <x v="1"/>
    <n v="2"/>
    <n v="2641"/>
    <s v="25-11-2022"/>
    <n v="2"/>
    <n v="3"/>
    <d v="2022-08-25T00:00:00"/>
    <x v="2"/>
    <x v="1"/>
    <x v="0"/>
    <s v="Port Sarahmouth"/>
    <s v="Dr. Oscar White DDS"/>
    <n v="5"/>
    <n v="637.84"/>
  </r>
  <r>
    <n v="2215"/>
    <s v="Demarion"/>
    <s v="Harrington"/>
    <d v="2022-06-15T00:00:00"/>
    <x v="383"/>
    <n v="324"/>
    <x v="716"/>
    <s v="Area Sales Manager"/>
    <s v="Rebecca Taylor DVM"/>
    <s v="demarion.harrington@bilearner.com"/>
    <x v="7"/>
    <x v="0"/>
    <x v="0"/>
    <x v="1"/>
    <s v="Full-Time"/>
    <x v="3"/>
    <x v="0"/>
    <s v="Field Operations"/>
    <s v="13-06-1951"/>
    <x v="20"/>
    <s v="Laborer"/>
    <x v="1"/>
    <n v="65470"/>
    <x v="1"/>
    <n v="4"/>
    <n v="2642"/>
    <d v="2022-09-12T00:00:00"/>
    <n v="2"/>
    <n v="3"/>
    <d v="2023-07-01T00:00:00"/>
    <x v="4"/>
    <x v="1"/>
    <x v="3"/>
    <s v="Moniqueville"/>
    <s v="Bruce Stanton"/>
    <n v="1"/>
    <n v="889.73"/>
  </r>
  <r>
    <n v="2216"/>
    <s v="Katelyn"/>
    <s v="Brown"/>
    <d v="2022-04-15T00:00:00"/>
    <x v="58"/>
    <n v="178"/>
    <x v="453"/>
    <s v="Area Sales Manager"/>
    <s v="Deborah Stephens"/>
    <s v="katelyn.brown@bilearner.com"/>
    <x v="4"/>
    <x v="0"/>
    <x v="0"/>
    <x v="2"/>
    <s v="Temporary"/>
    <x v="3"/>
    <x v="0"/>
    <s v="Wireline Construction"/>
    <s v="24-12-1966"/>
    <x v="19"/>
    <s v="Clerical"/>
    <x v="1"/>
    <n v="60277"/>
    <x v="1"/>
    <n v="5"/>
    <n v="2643"/>
    <d v="2023-01-05T00:00:00"/>
    <n v="4"/>
    <n v="3"/>
    <d v="2023-06-15T00:00:00"/>
    <x v="4"/>
    <x v="1"/>
    <x v="1"/>
    <s v="Port Jillview"/>
    <s v="Dale Wilkinson"/>
    <n v="2"/>
    <n v="357.94"/>
  </r>
  <r>
    <n v="2217"/>
    <s v="Miranda"/>
    <s v="Keith"/>
    <d v="2020-07-19T00:00:00"/>
    <x v="696"/>
    <n v="265"/>
    <x v="76"/>
    <s v="Area Sales Manager"/>
    <s v="Patrick Lopez"/>
    <s v="miranda.keith@bilearner.com"/>
    <x v="3"/>
    <x v="0"/>
    <x v="0"/>
    <x v="1"/>
    <s v="Part-Time"/>
    <x v="0"/>
    <x v="0"/>
    <s v="Aerial"/>
    <s v="23-01-1999"/>
    <x v="19"/>
    <s v="Lineman"/>
    <x v="1"/>
    <n v="25859"/>
    <x v="1"/>
    <n v="5"/>
    <n v="2644"/>
    <s v="22-11-2022"/>
    <n v="4"/>
    <n v="1"/>
    <d v="2023-04-01T00:00:00"/>
    <x v="0"/>
    <x v="1"/>
    <x v="2"/>
    <s v="East Eileenton"/>
    <s v="Jeff Martin"/>
    <n v="1"/>
    <n v="150.96"/>
  </r>
  <r>
    <n v="2222"/>
    <s v="Maximus"/>
    <s v="Delgado"/>
    <d v="2020-09-28T00:00:00"/>
    <x v="305"/>
    <n v="977"/>
    <x v="717"/>
    <s v="Area Sales Manager"/>
    <s v="Leslie Scott"/>
    <s v="maximus.delgado@bilearner.com"/>
    <x v="9"/>
    <x v="0"/>
    <x v="2"/>
    <x v="2"/>
    <s v="Full-Time"/>
    <x v="2"/>
    <x v="0"/>
    <s v="Project Management - Con"/>
    <s v="21-03-1973"/>
    <x v="21"/>
    <s v="Coordinator"/>
    <x v="0"/>
    <n v="59871"/>
    <x v="1"/>
    <n v="4"/>
    <n v="2649"/>
    <s v="26-12-2022"/>
    <n v="4"/>
    <n v="4"/>
    <d v="2022-09-25T00:00:00"/>
    <x v="3"/>
    <x v="1"/>
    <x v="0"/>
    <s v="North Teresa"/>
    <s v="Christopher Yates"/>
    <n v="1"/>
    <n v="836.76"/>
  </r>
  <r>
    <n v="2225"/>
    <s v="Fernando"/>
    <s v="Richard"/>
    <d v="2023-07-09T00:00:00"/>
    <x v="91"/>
    <n v="5"/>
    <x v="415"/>
    <s v="Administrative Assistant"/>
    <s v="Virginia Smith"/>
    <s v="fernando.richard@bilearner.com"/>
    <x v="7"/>
    <x v="0"/>
    <x v="1"/>
    <x v="1"/>
    <s v="Temporary"/>
    <x v="3"/>
    <x v="0"/>
    <s v="General - Sga"/>
    <d v="1954-08-03T00:00:00"/>
    <x v="6"/>
    <s v="Manager"/>
    <x v="0"/>
    <n v="15228"/>
    <x v="1"/>
    <n v="4"/>
    <n v="2652"/>
    <d v="2022-11-11T00:00:00"/>
    <n v="1"/>
    <n v="4"/>
    <d v="2022-10-23T00:00:00"/>
    <x v="0"/>
    <x v="0"/>
    <x v="2"/>
    <s v="Lake Michael"/>
    <s v="Lisa Rodgers"/>
    <n v="1"/>
    <n v="424.44"/>
  </r>
  <r>
    <n v="2226"/>
    <s v="Keon"/>
    <s v="Gonzalez"/>
    <d v="2023-04-20T00:00:00"/>
    <x v="697"/>
    <n v="18"/>
    <x v="69"/>
    <s v="Area Sales Manager"/>
    <s v="Brett Vargas"/>
    <s v="keon.gonzalez@bilearner.com"/>
    <x v="5"/>
    <x v="0"/>
    <x v="0"/>
    <x v="1"/>
    <s v="Part-Time"/>
    <x v="2"/>
    <x v="0"/>
    <s v="Wireline Construction"/>
    <s v="21-04-1944"/>
    <x v="6"/>
    <s v="Operator"/>
    <x v="1"/>
    <n v="25594"/>
    <x v="1"/>
    <n v="1"/>
    <n v="2653"/>
    <s v="23-02-2023"/>
    <n v="4"/>
    <n v="5"/>
    <d v="2023-01-24T00:00:00"/>
    <x v="2"/>
    <x v="1"/>
    <x v="2"/>
    <s v="Singletonmouth"/>
    <s v="Kelly Walker"/>
    <n v="3"/>
    <n v="139.71"/>
  </r>
  <r>
    <n v="2227"/>
    <s v="Lauryn"/>
    <s v="Anthony"/>
    <d v="2019-08-22T00:00:00"/>
    <x v="698"/>
    <n v="138"/>
    <x v="116"/>
    <s v="Area Sales Manager"/>
    <s v="Mark Hernandez"/>
    <s v="lauryn.anthony@bilearner.com"/>
    <x v="0"/>
    <x v="0"/>
    <x v="0"/>
    <x v="1"/>
    <s v="Temporary"/>
    <x v="1"/>
    <x v="0"/>
    <s v="General - Con"/>
    <d v="1955-09-07T00:00:00"/>
    <x v="6"/>
    <s v="Operator"/>
    <x v="1"/>
    <n v="97492"/>
    <x v="1"/>
    <n v="4"/>
    <n v="2654"/>
    <d v="2023-07-03T00:00:00"/>
    <n v="4"/>
    <n v="1"/>
    <d v="2023-03-18T00:00:00"/>
    <x v="3"/>
    <x v="0"/>
    <x v="0"/>
    <s v="West Judy"/>
    <s v="Jason Parker"/>
    <n v="3"/>
    <n v="428.13"/>
  </r>
  <r>
    <n v="2228"/>
    <s v="Amanda"/>
    <s v="Allison"/>
    <d v="2022-08-02T00:00:00"/>
    <x v="38"/>
    <n v="248"/>
    <x v="538"/>
    <s v="Area Sales Manager"/>
    <s v="John Wright"/>
    <s v="amanda.allison@bilearner.com"/>
    <x v="6"/>
    <x v="0"/>
    <x v="1"/>
    <x v="2"/>
    <s v="Part-Time"/>
    <x v="3"/>
    <x v="0"/>
    <s v="General - Con"/>
    <d v="1964-08-11T00:00:00"/>
    <x v="18"/>
    <s v="Manager"/>
    <x v="1"/>
    <n v="48881"/>
    <x v="1"/>
    <n v="2"/>
    <n v="2655"/>
    <s v="29-08-2022"/>
    <n v="2"/>
    <n v="5"/>
    <d v="2023-05-31T00:00:00"/>
    <x v="4"/>
    <x v="0"/>
    <x v="2"/>
    <s v="Cameronchester"/>
    <s v="Robert Keller"/>
    <n v="3"/>
    <n v="972.66"/>
  </r>
  <r>
    <n v="2229"/>
    <s v="Urijah"/>
    <s v="Houston"/>
    <d v="2018-10-31T00:00:00"/>
    <x v="699"/>
    <n v="449"/>
    <x v="105"/>
    <s v="Area Sales Manager"/>
    <s v="Tony Moore"/>
    <s v="urijah.houston@bilearner.com"/>
    <x v="9"/>
    <x v="0"/>
    <x v="2"/>
    <x v="0"/>
    <s v="Part-Time"/>
    <x v="3"/>
    <x v="0"/>
    <s v="Aerial"/>
    <d v="1957-10-02T00:00:00"/>
    <x v="18"/>
    <s v="Splicer"/>
    <x v="1"/>
    <n v="71509"/>
    <x v="1"/>
    <n v="4"/>
    <n v="2656"/>
    <s v="15-03-2023"/>
    <n v="5"/>
    <n v="4"/>
    <d v="2023-02-25T00:00:00"/>
    <x v="3"/>
    <x v="0"/>
    <x v="1"/>
    <s v="Youngview"/>
    <s v="Kevin Decker"/>
    <n v="1"/>
    <n v="877.57"/>
  </r>
  <r>
    <n v="2230"/>
    <s v="Trace"/>
    <s v="Brandt"/>
    <d v="2021-11-23T00:00:00"/>
    <x v="700"/>
    <n v="239"/>
    <x v="600"/>
    <s v="Area Sales Manager"/>
    <s v="Jeffrey Hodge"/>
    <s v="trace.brandt@bilearner.com"/>
    <x v="2"/>
    <x v="0"/>
    <x v="1"/>
    <x v="0"/>
    <s v="Temporary"/>
    <x v="3"/>
    <x v="0"/>
    <s v="Isp"/>
    <d v="1995-06-06T00:00:00"/>
    <x v="18"/>
    <s v="Manager"/>
    <x v="1"/>
    <n v="27097"/>
    <x v="1"/>
    <n v="2"/>
    <n v="2657"/>
    <d v="2023-04-03T00:00:00"/>
    <n v="4"/>
    <n v="3"/>
    <d v="2023-05-08T00:00:00"/>
    <x v="4"/>
    <x v="0"/>
    <x v="1"/>
    <s v="Port Cynthia"/>
    <s v="Sharon Cain"/>
    <n v="3"/>
    <n v="751.13"/>
  </r>
  <r>
    <n v="2231"/>
    <s v="Yuliana"/>
    <s v="Levine"/>
    <d v="2023-07-01T00:00:00"/>
    <x v="374"/>
    <n v="20"/>
    <x v="624"/>
    <s v="Area Sales Manager"/>
    <s v="Emily Simmons"/>
    <s v="yuliana.levine@bilearner.com"/>
    <x v="1"/>
    <x v="0"/>
    <x v="0"/>
    <x v="2"/>
    <s v="Temporary"/>
    <x v="0"/>
    <x v="0"/>
    <s v="Engineers"/>
    <s v="28-03-1960"/>
    <x v="18"/>
    <s v="Technician"/>
    <x v="1"/>
    <n v="74016"/>
    <x v="1"/>
    <n v="2"/>
    <n v="2658"/>
    <s v="22-10-2022"/>
    <n v="3"/>
    <n v="1"/>
    <d v="2023-06-29T00:00:00"/>
    <x v="2"/>
    <x v="0"/>
    <x v="0"/>
    <s v="Jessicamouth"/>
    <s v="Henry Brown"/>
    <n v="1"/>
    <n v="471.89"/>
  </r>
  <r>
    <n v="2236"/>
    <s v="Eli"/>
    <s v="Grant"/>
    <d v="2023-01-06T00:00:00"/>
    <x v="218"/>
    <n v="109"/>
    <x v="372"/>
    <s v="Area Sales Manager"/>
    <s v="Ryan Ward"/>
    <s v="eli.grant@bilearner.com"/>
    <x v="5"/>
    <x v="0"/>
    <x v="2"/>
    <x v="0"/>
    <s v="Part-Time"/>
    <x v="1"/>
    <x v="0"/>
    <s v="Splicing"/>
    <s v="21-07-1971"/>
    <x v="14"/>
    <s v="Technician"/>
    <x v="1"/>
    <n v="51278"/>
    <x v="1"/>
    <n v="5"/>
    <n v="2663"/>
    <d v="2022-07-08T00:00:00"/>
    <n v="3"/>
    <n v="4"/>
    <d v="2022-12-17T00:00:00"/>
    <x v="0"/>
    <x v="0"/>
    <x v="0"/>
    <s v="North Elizabethberg"/>
    <s v="Taylor Lopez"/>
    <n v="4"/>
    <n v="819.64"/>
  </r>
  <r>
    <n v="2239"/>
    <s v="Kaylyn"/>
    <s v="Frye"/>
    <d v="2018-11-07T00:00:00"/>
    <x v="314"/>
    <n v="1158"/>
    <x v="718"/>
    <s v="Area Sales Manager"/>
    <s v="Taylor Lopez"/>
    <s v="kaylyn.frye@bilearner.com"/>
    <x v="9"/>
    <x v="0"/>
    <x v="2"/>
    <x v="1"/>
    <s v="Full-Time"/>
    <x v="2"/>
    <x v="0"/>
    <s v="Yard (Material Handling)"/>
    <s v="19-01-1946"/>
    <x v="16"/>
    <s v="Runner"/>
    <x v="0"/>
    <n v="91544"/>
    <x v="1"/>
    <n v="4"/>
    <n v="2666"/>
    <s v="24-05-2023"/>
    <n v="5"/>
    <n v="5"/>
    <d v="2023-02-02T00:00:00"/>
    <x v="4"/>
    <x v="1"/>
    <x v="1"/>
    <s v="Lake Brett"/>
    <s v="Kiara Davenport"/>
    <n v="2"/>
    <n v="460.62"/>
  </r>
  <r>
    <n v="2240"/>
    <s v="Marisol"/>
    <s v="Alvarez"/>
    <d v="2019-10-03T00:00:00"/>
    <x v="701"/>
    <n v="692"/>
    <x v="719"/>
    <s v="Administrative Assistant"/>
    <s v="Joshua Brown"/>
    <s v="marisol.alvarez@bilearner.com"/>
    <x v="2"/>
    <x v="0"/>
    <x v="0"/>
    <x v="0"/>
    <s v="Part-Time"/>
    <x v="2"/>
    <x v="0"/>
    <s v="Billable Consultants"/>
    <d v="1965-08-10T00:00:00"/>
    <x v="16"/>
    <s v="Engineer"/>
    <x v="0"/>
    <n v="9760"/>
    <x v="1"/>
    <n v="2"/>
    <n v="2667"/>
    <s v="28-12-2022"/>
    <n v="3"/>
    <n v="2"/>
    <d v="2023-02-05T00:00:00"/>
    <x v="1"/>
    <x v="0"/>
    <x v="0"/>
    <s v="Priceville"/>
    <s v="Isaiah Oconnell DDS"/>
    <n v="4"/>
    <n v="821.39"/>
  </r>
  <r>
    <n v="2241"/>
    <s v="Lane"/>
    <s v="Willis"/>
    <d v="2022-08-12T00:00:00"/>
    <x v="292"/>
    <n v="247"/>
    <x v="353"/>
    <s v="Administrative Assistant"/>
    <s v="Roger Campbell"/>
    <s v="lane.willis@bilearner.com"/>
    <x v="1"/>
    <x v="0"/>
    <x v="1"/>
    <x v="1"/>
    <s v="Part-Time"/>
    <x v="1"/>
    <x v="0"/>
    <s v="General - Con"/>
    <d v="1978-12-11T00:00:00"/>
    <x v="6"/>
    <s v="Technician"/>
    <x v="0"/>
    <n v="94176"/>
    <x v="1"/>
    <n v="2"/>
    <n v="2668"/>
    <s v="28-04-2023"/>
    <n v="4"/>
    <n v="4"/>
    <d v="2023-01-19T00:00:00"/>
    <x v="4"/>
    <x v="1"/>
    <x v="0"/>
    <s v="East Selenaville"/>
    <s v="Stephen Silva"/>
    <n v="3"/>
    <n v="968.31"/>
  </r>
  <r>
    <n v="2245"/>
    <s v="Quincy"/>
    <s v="Shannon"/>
    <d v="2020-04-09T00:00:00"/>
    <x v="608"/>
    <n v="1122"/>
    <x v="720"/>
    <s v="Area Sales Manager"/>
    <s v="Carrie Wells"/>
    <s v="quincy.shannon@bilearner.com"/>
    <x v="6"/>
    <x v="0"/>
    <x v="1"/>
    <x v="2"/>
    <s v="Full-Time"/>
    <x v="0"/>
    <x v="0"/>
    <s v="Fielders"/>
    <s v="23-07-1999"/>
    <x v="18"/>
    <s v="Engineer"/>
    <x v="1"/>
    <n v="3413"/>
    <x v="1"/>
    <n v="1"/>
    <n v="2672"/>
    <d v="2023-04-06T00:00:00"/>
    <n v="5"/>
    <n v="2"/>
    <d v="2023-07-18T00:00:00"/>
    <x v="4"/>
    <x v="1"/>
    <x v="2"/>
    <s v="Bishophaven"/>
    <s v="Gabriel Miller"/>
    <n v="2"/>
    <n v="118.43"/>
  </r>
  <r>
    <n v="2248"/>
    <s v="Kayden"/>
    <s v="Fernandez"/>
    <d v="2020-11-29T00:00:00"/>
    <x v="139"/>
    <n v="594"/>
    <x v="664"/>
    <s v="Area Sales Manager"/>
    <s v="Monica Miller"/>
    <s v="kayden.fernandez@bilearner.com"/>
    <x v="1"/>
    <x v="0"/>
    <x v="2"/>
    <x v="1"/>
    <s v="Part-Time"/>
    <x v="1"/>
    <x v="0"/>
    <s v="Engineers"/>
    <d v="1946-07-06T00:00:00"/>
    <x v="20"/>
    <s v="Engineer"/>
    <x v="1"/>
    <n v="11366"/>
    <x v="1"/>
    <n v="5"/>
    <n v="2675"/>
    <s v="30-01-2023"/>
    <n v="2"/>
    <n v="4"/>
    <d v="2022-10-07T00:00:00"/>
    <x v="0"/>
    <x v="1"/>
    <x v="3"/>
    <s v="Lake Shannonborough"/>
    <s v="Joshua Harrington"/>
    <n v="3"/>
    <n v="475.75"/>
  </r>
  <r>
    <n v="2249"/>
    <s v="Bryson"/>
    <s v="Giles"/>
    <d v="2019-03-20T00:00:00"/>
    <x v="702"/>
    <n v="553"/>
    <x v="596"/>
    <s v="Area Sales Manager"/>
    <s v="Brandi Collins"/>
    <s v="bryson.giles@bilearner.com"/>
    <x v="7"/>
    <x v="0"/>
    <x v="2"/>
    <x v="1"/>
    <s v="Part-Time"/>
    <x v="1"/>
    <x v="0"/>
    <s v="Engineers"/>
    <d v="1972-01-08T00:00:00"/>
    <x v="20"/>
    <s v="Engineer"/>
    <x v="1"/>
    <n v="19248"/>
    <x v="1"/>
    <n v="2"/>
    <n v="2676"/>
    <s v="16-10-2022"/>
    <n v="4"/>
    <n v="3"/>
    <d v="2022-10-11T00:00:00"/>
    <x v="1"/>
    <x v="0"/>
    <x v="1"/>
    <s v="East Matthewbury"/>
    <s v="Jennifer Reed"/>
    <n v="3"/>
    <n v="188.07"/>
  </r>
  <r>
    <n v="2250"/>
    <s v="Demarcus"/>
    <s v="Small"/>
    <d v="2019-03-16T00:00:00"/>
    <x v="314"/>
    <n v="1029"/>
    <x v="721"/>
    <s v="Area Sales Manager"/>
    <s v="Jimmy Jones"/>
    <s v="demarcus.small@bilearner.com"/>
    <x v="4"/>
    <x v="0"/>
    <x v="1"/>
    <x v="0"/>
    <s v="Full-Time"/>
    <x v="1"/>
    <x v="0"/>
    <s v="Splicing"/>
    <s v="13-10-1990"/>
    <x v="19"/>
    <s v="Director"/>
    <x v="1"/>
    <n v="8371"/>
    <x v="1"/>
    <n v="1"/>
    <n v="2677"/>
    <s v="29-11-2022"/>
    <n v="2"/>
    <n v="1"/>
    <d v="2022-12-30T00:00:00"/>
    <x v="2"/>
    <x v="0"/>
    <x v="2"/>
    <s v="West Carl"/>
    <s v="Aaron Duncan"/>
    <n v="4"/>
    <n v="843.69"/>
  </r>
  <r>
    <n v="2253"/>
    <s v="Jasmine"/>
    <s v="Rogers"/>
    <d v="2020-12-25T00:00:00"/>
    <x v="703"/>
    <n v="283"/>
    <x v="310"/>
    <s v="Area Sales Manager"/>
    <s v="Joseph Rivas"/>
    <s v="jasmine.rogers@bilearner.com"/>
    <x v="5"/>
    <x v="0"/>
    <x v="1"/>
    <x v="2"/>
    <s v="Full-Time"/>
    <x v="0"/>
    <x v="0"/>
    <s v="Billable Consultants"/>
    <s v="24-01-1948"/>
    <x v="14"/>
    <s v="Engineer"/>
    <x v="1"/>
    <n v="30228"/>
    <x v="1"/>
    <n v="2"/>
    <n v="2680"/>
    <s v="31-08-2022"/>
    <n v="1"/>
    <n v="4"/>
    <d v="2023-05-11T00:00:00"/>
    <x v="0"/>
    <x v="1"/>
    <x v="1"/>
    <s v="Evanhaven"/>
    <s v="Samantha Jackson"/>
    <n v="2"/>
    <n v="400.81"/>
  </r>
  <r>
    <n v="2254"/>
    <s v="Jaime"/>
    <s v="Greer"/>
    <d v="2020-06-16T00:00:00"/>
    <x v="704"/>
    <n v="423"/>
    <x v="190"/>
    <s v="Area Sales Manager"/>
    <s v="Hannah Rose"/>
    <s v="jaime.greer@bilearner.com"/>
    <x v="0"/>
    <x v="0"/>
    <x v="2"/>
    <x v="1"/>
    <s v="Full-Time"/>
    <x v="0"/>
    <x v="0"/>
    <s v="Field Operations"/>
    <d v="1984-04-02T00:00:00"/>
    <x v="14"/>
    <s v="Technician"/>
    <x v="1"/>
    <n v="47652"/>
    <x v="1"/>
    <n v="1"/>
    <n v="2681"/>
    <s v="22-07-2023"/>
    <n v="3"/>
    <n v="3"/>
    <d v="2023-01-26T00:00:00"/>
    <x v="1"/>
    <x v="1"/>
    <x v="3"/>
    <s v="Sarahshire"/>
    <s v="Cassandra Davis"/>
    <n v="1"/>
    <n v="318.38"/>
  </r>
  <r>
    <n v="2257"/>
    <s v="Kendrick"/>
    <s v="Pollard"/>
    <d v="2022-02-07T00:00:00"/>
    <x v="534"/>
    <n v="388"/>
    <x v="210"/>
    <s v="Administrative Assistant"/>
    <s v="Nicholas Huang"/>
    <s v="kendrick.pollard@bilearner.com"/>
    <x v="2"/>
    <x v="0"/>
    <x v="0"/>
    <x v="1"/>
    <s v="Part-Time"/>
    <x v="2"/>
    <x v="0"/>
    <s v="General - Sga"/>
    <d v="1983-07-10T00:00:00"/>
    <x v="6"/>
    <s v="Manager"/>
    <x v="0"/>
    <n v="60915"/>
    <x v="1"/>
    <n v="5"/>
    <n v="2684"/>
    <s v="14-09-2022"/>
    <n v="3"/>
    <n v="4"/>
    <d v="2023-01-23T00:00:00"/>
    <x v="3"/>
    <x v="1"/>
    <x v="0"/>
    <s v="Cassandrashire"/>
    <s v="William Frank"/>
    <n v="5"/>
    <n v="776.58"/>
  </r>
  <r>
    <n v="2258"/>
    <s v="Meadow"/>
    <s v="Reed"/>
    <d v="2021-11-23T00:00:00"/>
    <x v="705"/>
    <n v="126"/>
    <x v="259"/>
    <s v="Administrative Assistant"/>
    <s v="Joshua Rosales"/>
    <s v="meadow.reed@bilearner.com"/>
    <x v="1"/>
    <x v="0"/>
    <x v="0"/>
    <x v="0"/>
    <s v="Temporary"/>
    <x v="1"/>
    <x v="0"/>
    <s v="General - Sga"/>
    <d v="1964-08-08T00:00:00"/>
    <x v="6"/>
    <s v="Supervisor"/>
    <x v="0"/>
    <n v="9417"/>
    <x v="1"/>
    <n v="2"/>
    <n v="2685"/>
    <d v="2023-09-07T00:00:00"/>
    <n v="3"/>
    <n v="1"/>
    <d v="2023-02-07T00:00:00"/>
    <x v="4"/>
    <x v="0"/>
    <x v="0"/>
    <s v="West Kevinton"/>
    <s v="Nancy Mills"/>
    <n v="4"/>
    <n v="231.34"/>
  </r>
  <r>
    <n v="2263"/>
    <s v="Joaquin"/>
    <s v="Cuevas"/>
    <d v="2022-04-12T00:00:00"/>
    <x v="706"/>
    <n v="143"/>
    <x v="219"/>
    <s v="Area Sales Manager"/>
    <s v="Elizabeth Garrison"/>
    <s v="joaquin.cuevas@bilearner.com"/>
    <x v="2"/>
    <x v="0"/>
    <x v="2"/>
    <x v="0"/>
    <s v="Part-Time"/>
    <x v="0"/>
    <x v="0"/>
    <s v="Project Management - Con"/>
    <s v="14-04-1997"/>
    <x v="18"/>
    <s v="Field Project Manager"/>
    <x v="1"/>
    <n v="28406"/>
    <x v="1"/>
    <n v="4"/>
    <n v="2690"/>
    <s v="29-10-2022"/>
    <n v="1"/>
    <n v="3"/>
    <d v="2023-02-23T00:00:00"/>
    <x v="2"/>
    <x v="0"/>
    <x v="3"/>
    <s v="Cannonfurt"/>
    <s v="Ryan Decker"/>
    <n v="1"/>
    <n v="134.11000000000001"/>
  </r>
  <r>
    <n v="2265"/>
    <s v="Ralph"/>
    <s v="Stone"/>
    <d v="2020-08-01T00:00:00"/>
    <x v="707"/>
    <n v="791"/>
    <x v="533"/>
    <s v="Area Sales Manager"/>
    <s v="Denise Adams"/>
    <s v="ralph.stone@bilearner.com"/>
    <x v="7"/>
    <x v="0"/>
    <x v="0"/>
    <x v="2"/>
    <s v="Full-Time"/>
    <x v="3"/>
    <x v="0"/>
    <s v="Underground"/>
    <s v="22-11-1997"/>
    <x v="19"/>
    <s v="Foreman"/>
    <x v="1"/>
    <n v="97985"/>
    <x v="1"/>
    <n v="4"/>
    <n v="2692"/>
    <d v="2023-04-05T00:00:00"/>
    <n v="4"/>
    <n v="5"/>
    <d v="2023-05-30T00:00:00"/>
    <x v="3"/>
    <x v="0"/>
    <x v="3"/>
    <s v="New Matthew"/>
    <s v="David Roberts"/>
    <n v="1"/>
    <n v="614.11"/>
  </r>
  <r>
    <n v="2267"/>
    <s v="Adam"/>
    <s v="Beltran"/>
    <d v="2023-05-26T00:00:00"/>
    <x v="91"/>
    <n v="49"/>
    <x v="365"/>
    <s v="Area Sales Manager"/>
    <s v="Mackenzie Cole"/>
    <s v="adam.beltran@bilearner.com"/>
    <x v="3"/>
    <x v="0"/>
    <x v="0"/>
    <x v="1"/>
    <s v="Full-Time"/>
    <x v="0"/>
    <x v="0"/>
    <s v="Engineers"/>
    <s v="15-12-1980"/>
    <x v="14"/>
    <s v="Director"/>
    <x v="1"/>
    <n v="16500"/>
    <x v="1"/>
    <n v="4"/>
    <n v="2694"/>
    <s v="29-12-2022"/>
    <n v="3"/>
    <n v="4"/>
    <d v="2022-08-08T00:00:00"/>
    <x v="0"/>
    <x v="0"/>
    <x v="1"/>
    <s v="North Christopher"/>
    <s v="Sandra Warren"/>
    <n v="2"/>
    <n v="167.34"/>
  </r>
  <r>
    <n v="2268"/>
    <s v="Isis"/>
    <s v="Ortega"/>
    <d v="2021-08-26T00:00:00"/>
    <x v="708"/>
    <n v="456"/>
    <x v="60"/>
    <s v="Area Sales Manager"/>
    <s v="Emily Jones"/>
    <s v="isis.ortega@bilearner.com"/>
    <x v="8"/>
    <x v="0"/>
    <x v="0"/>
    <x v="2"/>
    <s v="Temporary"/>
    <x v="2"/>
    <x v="0"/>
    <s v="Underground"/>
    <s v="24-10-1960"/>
    <x v="14"/>
    <s v="Laborer"/>
    <x v="1"/>
    <n v="70237"/>
    <x v="1"/>
    <n v="2"/>
    <n v="2695"/>
    <d v="2022-04-12T00:00:00"/>
    <n v="5"/>
    <n v="2"/>
    <d v="2023-01-25T00:00:00"/>
    <x v="0"/>
    <x v="0"/>
    <x v="0"/>
    <s v="Pughstad"/>
    <s v="Grant Long"/>
    <n v="2"/>
    <n v="123.83"/>
  </r>
  <r>
    <n v="2269"/>
    <s v="Meadow"/>
    <s v="Delgado"/>
    <d v="2022-11-20T00:00:00"/>
    <x v="411"/>
    <n v="80"/>
    <x v="516"/>
    <s v="Area Sales Manager"/>
    <s v="Chelsea Garcia"/>
    <s v="meadow.delgado@bilearner.com"/>
    <x v="5"/>
    <x v="0"/>
    <x v="1"/>
    <x v="2"/>
    <s v="Temporary"/>
    <x v="2"/>
    <x v="0"/>
    <s v="Project Management - Con"/>
    <d v="1953-09-03T00:00:00"/>
    <x v="14"/>
    <s v="Manager"/>
    <x v="1"/>
    <n v="18726"/>
    <x v="1"/>
    <n v="4"/>
    <n v="2696"/>
    <s v="13-05-2023"/>
    <n v="3"/>
    <n v="1"/>
    <d v="2023-03-29T00:00:00"/>
    <x v="2"/>
    <x v="0"/>
    <x v="2"/>
    <s v="Lake Anthony"/>
    <s v="Nicholas King"/>
    <n v="2"/>
    <n v="932.48"/>
  </r>
  <r>
    <n v="2273"/>
    <s v="Brynn"/>
    <s v="Kennedy"/>
    <d v="2023-01-10T00:00:00"/>
    <x v="113"/>
    <n v="208"/>
    <x v="104"/>
    <s v="Administrative Assistant"/>
    <s v="Nicholas White"/>
    <s v="brynn.kennedy@bilearner.com"/>
    <x v="2"/>
    <x v="0"/>
    <x v="0"/>
    <x v="0"/>
    <s v="Temporary"/>
    <x v="1"/>
    <x v="0"/>
    <s v="Project Management - Con"/>
    <d v="1992-01-09T00:00:00"/>
    <x v="6"/>
    <s v="Manager"/>
    <x v="0"/>
    <n v="20560"/>
    <x v="1"/>
    <n v="4"/>
    <n v="2700"/>
    <s v="17-01-2023"/>
    <n v="3"/>
    <n v="5"/>
    <d v="2023-06-29T00:00:00"/>
    <x v="2"/>
    <x v="0"/>
    <x v="1"/>
    <s v="Port Thomasville"/>
    <s v="Michael Lynch"/>
    <n v="1"/>
    <n v="272.58999999999997"/>
  </r>
  <r>
    <n v="2277"/>
    <s v="Isla"/>
    <s v="Mcdaniel"/>
    <d v="2020-01-27T00:00:00"/>
    <x v="709"/>
    <n v="874"/>
    <x v="722"/>
    <s v="Area Sales Manager"/>
    <s v="Ashley Larson"/>
    <s v="isla.mcdaniel@bilearner.com"/>
    <x v="4"/>
    <x v="0"/>
    <x v="2"/>
    <x v="2"/>
    <s v="Full-Time"/>
    <x v="3"/>
    <x v="0"/>
    <s v="Field Operations"/>
    <s v="30-07-1998"/>
    <x v="18"/>
    <s v="Technician"/>
    <x v="1"/>
    <n v="39020"/>
    <x v="1"/>
    <n v="4"/>
    <n v="2704"/>
    <s v="14-09-2022"/>
    <n v="2"/>
    <n v="4"/>
    <d v="2022-12-10T00:00:00"/>
    <x v="1"/>
    <x v="1"/>
    <x v="2"/>
    <s v="Phillipsstad"/>
    <s v="Luis Ingram"/>
    <n v="2"/>
    <n v="499.97"/>
  </r>
  <r>
    <n v="2279"/>
    <s v="Yadiel"/>
    <s v="Riggs"/>
    <d v="2018-12-13T00:00:00"/>
    <x v="710"/>
    <n v="31"/>
    <x v="723"/>
    <s v="Area Sales Manager"/>
    <s v="Eric Byrd"/>
    <s v="yadiel.riggs@bilearner.com"/>
    <x v="6"/>
    <x v="0"/>
    <x v="2"/>
    <x v="2"/>
    <s v="Part-Time"/>
    <x v="0"/>
    <x v="0"/>
    <s v="Field Operations"/>
    <s v="24-09-1975"/>
    <x v="22"/>
    <s v="Electrician"/>
    <x v="1"/>
    <n v="39922"/>
    <x v="1"/>
    <n v="2"/>
    <n v="2706"/>
    <s v="18-12-2022"/>
    <n v="3"/>
    <n v="2"/>
    <d v="2023-03-28T00:00:00"/>
    <x v="1"/>
    <x v="1"/>
    <x v="1"/>
    <s v="Johnmouth"/>
    <s v="Brian Espinoza"/>
    <n v="5"/>
    <n v="258.38"/>
  </r>
  <r>
    <n v="2281"/>
    <s v="Theodore"/>
    <s v="Castro"/>
    <d v="2022-06-08T00:00:00"/>
    <x v="711"/>
    <n v="60"/>
    <x v="285"/>
    <s v="Area Sales Manager"/>
    <s v="Savannah Oconnell"/>
    <s v="theodore.castro@bilearner.com"/>
    <x v="5"/>
    <x v="0"/>
    <x v="0"/>
    <x v="1"/>
    <s v="Part-Time"/>
    <x v="0"/>
    <x v="0"/>
    <s v="General - Con"/>
    <s v="31-07-1965"/>
    <x v="19"/>
    <s v="Foreman"/>
    <x v="1"/>
    <n v="47846"/>
    <x v="1"/>
    <n v="2"/>
    <n v="2708"/>
    <s v="15-01-2023"/>
    <n v="1"/>
    <n v="3"/>
    <d v="2022-12-04T00:00:00"/>
    <x v="1"/>
    <x v="1"/>
    <x v="1"/>
    <s v="Lake Matthew"/>
    <s v="William Stanley"/>
    <n v="5"/>
    <n v="294.23"/>
  </r>
  <r>
    <n v="2287"/>
    <s v="Julie"/>
    <s v="Lloyd"/>
    <d v="2023-02-23T00:00:00"/>
    <x v="403"/>
    <n v="56"/>
    <x v="183"/>
    <s v="Area Sales Manager"/>
    <s v="Keith Martinez"/>
    <s v="julie.lloyd@bilearner.com"/>
    <x v="6"/>
    <x v="0"/>
    <x v="2"/>
    <x v="1"/>
    <s v="Temporary"/>
    <x v="1"/>
    <x v="0"/>
    <s v="Field Operations"/>
    <d v="1972-11-07T00:00:00"/>
    <x v="16"/>
    <s v="Tower Hand"/>
    <x v="1"/>
    <n v="3780"/>
    <x v="1"/>
    <n v="1"/>
    <n v="2714"/>
    <s v="20-10-2022"/>
    <n v="3"/>
    <n v="1"/>
    <d v="2023-01-08T00:00:00"/>
    <x v="2"/>
    <x v="1"/>
    <x v="2"/>
    <s v="New Amyfort"/>
    <s v="David Watkins"/>
    <n v="5"/>
    <n v="831.09"/>
  </r>
  <r>
    <n v="2292"/>
    <s v="Clara"/>
    <s v="Stewart"/>
    <d v="2022-06-20T00:00:00"/>
    <x v="340"/>
    <n v="276"/>
    <x v="42"/>
    <s v="Area Sales Manager"/>
    <s v="Monica Sims"/>
    <s v="clara.stewart@bilearner.com"/>
    <x v="6"/>
    <x v="0"/>
    <x v="1"/>
    <x v="1"/>
    <s v="Temporary"/>
    <x v="3"/>
    <x v="0"/>
    <s v="Finance &amp; Accounting"/>
    <d v="1996-11-02T00:00:00"/>
    <x v="18"/>
    <s v="Intern"/>
    <x v="1"/>
    <n v="35738"/>
    <x v="1"/>
    <n v="4"/>
    <n v="2719"/>
    <d v="2022-09-11T00:00:00"/>
    <n v="5"/>
    <n v="5"/>
    <d v="2023-07-25T00:00:00"/>
    <x v="1"/>
    <x v="1"/>
    <x v="0"/>
    <s v="Lake Mirandamouth"/>
    <s v="Mrs. Stacey Martinez"/>
    <n v="5"/>
    <n v="992.93"/>
  </r>
  <r>
    <n v="2293"/>
    <s v="Cheyenne"/>
    <s v="Herman"/>
    <d v="2022-01-08T00:00:00"/>
    <x v="466"/>
    <n v="238"/>
    <x v="724"/>
    <s v="Area Sales Manager"/>
    <s v="Kathleen Hickman"/>
    <s v="cheyenne.herman@bilearner.com"/>
    <x v="9"/>
    <x v="0"/>
    <x v="1"/>
    <x v="2"/>
    <s v="Temporary"/>
    <x v="2"/>
    <x v="0"/>
    <s v="Field Operations"/>
    <s v="13-08-1994"/>
    <x v="22"/>
    <s v="Top Hand"/>
    <x v="0"/>
    <n v="26500"/>
    <x v="1"/>
    <n v="4"/>
    <n v="2720"/>
    <d v="2022-12-12T00:00:00"/>
    <n v="3"/>
    <n v="3"/>
    <d v="2023-05-09T00:00:00"/>
    <x v="0"/>
    <x v="0"/>
    <x v="1"/>
    <s v="Ginaton"/>
    <s v="Michael Bailey"/>
    <n v="2"/>
    <n v="960.4"/>
  </r>
  <r>
    <n v="2296"/>
    <s v="Kyleigh"/>
    <s v="Mathis"/>
    <d v="2021-05-12T00:00:00"/>
    <x v="359"/>
    <n v="415"/>
    <x v="481"/>
    <s v="Area Sales Manager"/>
    <s v="Ariel Davis"/>
    <s v="kyleigh.mathis@bilearner.com"/>
    <x v="7"/>
    <x v="0"/>
    <x v="2"/>
    <x v="1"/>
    <s v="Temporary"/>
    <x v="3"/>
    <x v="0"/>
    <s v="Field Operations"/>
    <s v="17-03-1975"/>
    <x v="19"/>
    <s v="Technician"/>
    <x v="1"/>
    <n v="37293"/>
    <x v="1"/>
    <n v="2"/>
    <n v="2723"/>
    <s v="31-01-2023"/>
    <n v="3"/>
    <n v="1"/>
    <d v="2023-07-22T00:00:00"/>
    <x v="1"/>
    <x v="0"/>
    <x v="2"/>
    <s v="South Kimberly"/>
    <s v="Christy Jones"/>
    <n v="3"/>
    <n v="763.23"/>
  </r>
  <r>
    <n v="2297"/>
    <s v="Maximus"/>
    <s v="Mcdowell"/>
    <d v="2023-01-01T00:00:00"/>
    <x v="495"/>
    <n v="185"/>
    <x v="486"/>
    <s v="Area Sales Manager"/>
    <s v="Nicholas Robinson"/>
    <s v="maximus.mcdowell@bilearner.com"/>
    <x v="4"/>
    <x v="0"/>
    <x v="2"/>
    <x v="0"/>
    <s v="Temporary"/>
    <x v="0"/>
    <x v="0"/>
    <s v="Catv"/>
    <s v="15-01-1943"/>
    <x v="14"/>
    <s v="Foreman"/>
    <x v="1"/>
    <n v="96396"/>
    <x v="1"/>
    <n v="1"/>
    <n v="2724"/>
    <d v="2023-01-01T00:00:00"/>
    <n v="5"/>
    <n v="3"/>
    <d v="2023-06-03T00:00:00"/>
    <x v="1"/>
    <x v="0"/>
    <x v="3"/>
    <s v="Port Nicholasfort"/>
    <s v="Abigail Higgins"/>
    <n v="2"/>
    <n v="611.51"/>
  </r>
  <r>
    <n v="2299"/>
    <s v="Martin"/>
    <s v="Herrera"/>
    <d v="2021-05-12T00:00:00"/>
    <x v="380"/>
    <n v="179"/>
    <x v="344"/>
    <s v="Area Sales Manager"/>
    <s v="Rachel White"/>
    <s v="martin.herrera@bilearner.com"/>
    <x v="8"/>
    <x v="0"/>
    <x v="1"/>
    <x v="0"/>
    <s v="Full-Time"/>
    <x v="2"/>
    <x v="0"/>
    <s v="Wireline Construction"/>
    <s v="23-02-1971"/>
    <x v="21"/>
    <s v="Groundman"/>
    <x v="1"/>
    <n v="20036"/>
    <x v="1"/>
    <n v="2"/>
    <n v="2726"/>
    <s v="29-07-2023"/>
    <n v="2"/>
    <n v="4"/>
    <d v="2023-01-16T00:00:00"/>
    <x v="0"/>
    <x v="0"/>
    <x v="0"/>
    <s v="Lake Jacqueline"/>
    <s v="Christine Logan"/>
    <n v="3"/>
    <n v="502.39"/>
  </r>
  <r>
    <n v="2300"/>
    <s v="Uriah"/>
    <s v="Briggs"/>
    <d v="2020-02-14T00:00:00"/>
    <x v="712"/>
    <n v="676"/>
    <x v="68"/>
    <s v="Area Sales Manager"/>
    <s v="Sheri Valenzuela"/>
    <s v="uriah.briggs@bilearner.com"/>
    <x v="5"/>
    <x v="0"/>
    <x v="1"/>
    <x v="1"/>
    <s v="Full-Time"/>
    <x v="1"/>
    <x v="0"/>
    <s v="General - Con"/>
    <d v="1984-12-10T00:00:00"/>
    <x v="21"/>
    <s v="Lineman"/>
    <x v="1"/>
    <n v="83448"/>
    <x v="1"/>
    <n v="5"/>
    <n v="2727"/>
    <s v="17-06-2023"/>
    <n v="1"/>
    <n v="3"/>
    <d v="2022-12-31T00:00:00"/>
    <x v="3"/>
    <x v="1"/>
    <x v="2"/>
    <s v="Daisyview"/>
    <s v="Donna Cain PhD"/>
    <n v="2"/>
    <n v="687.99"/>
  </r>
  <r>
    <n v="2301"/>
    <s v="Kianna"/>
    <s v="Little"/>
    <d v="2020-05-08T00:00:00"/>
    <x v="148"/>
    <n v="1054"/>
    <x v="725"/>
    <s v="Area Sales Manager"/>
    <s v="Brandon Perez"/>
    <s v="kianna.little@bilearner.com"/>
    <x v="0"/>
    <x v="0"/>
    <x v="0"/>
    <x v="0"/>
    <s v="Full-Time"/>
    <x v="0"/>
    <x v="0"/>
    <s v="Splicing"/>
    <d v="1956-07-09T00:00:00"/>
    <x v="16"/>
    <s v="Foreman"/>
    <x v="1"/>
    <n v="16416"/>
    <x v="1"/>
    <n v="2"/>
    <n v="2728"/>
    <d v="2022-03-12T00:00:00"/>
    <n v="3"/>
    <n v="2"/>
    <d v="2023-01-27T00:00:00"/>
    <x v="4"/>
    <x v="1"/>
    <x v="3"/>
    <s v="Millerborough"/>
    <s v="Jeremy Morris"/>
    <n v="5"/>
    <n v="877.47"/>
  </r>
  <r>
    <n v="2305"/>
    <s v="Fletcher"/>
    <s v="Maxwell"/>
    <d v="2022-08-31T00:00:00"/>
    <x v="246"/>
    <n v="239"/>
    <x v="600"/>
    <s v="Area Sales Manager"/>
    <s v="Stephanie Jackson"/>
    <s v="fletcher.maxwell@bilearner.com"/>
    <x v="5"/>
    <x v="0"/>
    <x v="1"/>
    <x v="2"/>
    <s v="Full-Time"/>
    <x v="2"/>
    <x v="0"/>
    <s v="Shop (Fleet)"/>
    <d v="1989-07-04T00:00:00"/>
    <x v="23"/>
    <s v="Shop"/>
    <x v="1"/>
    <n v="37938"/>
    <x v="1"/>
    <n v="2"/>
    <n v="2732"/>
    <d v="2022-04-11T00:00:00"/>
    <n v="1"/>
    <n v="5"/>
    <d v="2023-02-23T00:00:00"/>
    <x v="0"/>
    <x v="1"/>
    <x v="3"/>
    <s v="Michaelview"/>
    <s v="Megan Hill"/>
    <n v="3"/>
    <n v="147.28"/>
  </r>
  <r>
    <n v="2310"/>
    <s v="Darian"/>
    <s v="Hansen"/>
    <d v="2021-08-20T00:00:00"/>
    <x v="369"/>
    <n v="50"/>
    <x v="490"/>
    <s v="Area Sales Manager"/>
    <s v="Victoria Padilla"/>
    <s v="darian.hansen@bilearner.com"/>
    <x v="1"/>
    <x v="0"/>
    <x v="0"/>
    <x v="1"/>
    <s v="Temporary"/>
    <x v="2"/>
    <x v="0"/>
    <s v="General - Con"/>
    <s v="26-05-1972"/>
    <x v="13"/>
    <s v="Technician"/>
    <x v="1"/>
    <n v="84906"/>
    <x v="1"/>
    <n v="4"/>
    <n v="2737"/>
    <s v="20-09-2022"/>
    <n v="5"/>
    <n v="5"/>
    <d v="2023-04-18T00:00:00"/>
    <x v="3"/>
    <x v="1"/>
    <x v="1"/>
    <s v="South Tyronetown"/>
    <s v="Sandra Jenkins"/>
    <n v="5"/>
    <n v="317.55"/>
  </r>
  <r>
    <n v="2311"/>
    <s v="Kaeden"/>
    <s v="Branch"/>
    <d v="2019-02-07T00:00:00"/>
    <x v="713"/>
    <n v="46"/>
    <x v="726"/>
    <s v="Area Sales Manager"/>
    <s v="Spencer Larson"/>
    <s v="kaeden.branch@bilearner.com"/>
    <x v="7"/>
    <x v="0"/>
    <x v="0"/>
    <x v="1"/>
    <s v="Full-Time"/>
    <x v="0"/>
    <x v="0"/>
    <s v="Field Operations"/>
    <s v="23-09-1957"/>
    <x v="19"/>
    <s v="Laborer"/>
    <x v="1"/>
    <n v="86185"/>
    <x v="1"/>
    <n v="5"/>
    <n v="2738"/>
    <s v="16-03-2023"/>
    <n v="4"/>
    <n v="3"/>
    <d v="2022-10-01T00:00:00"/>
    <x v="3"/>
    <x v="1"/>
    <x v="2"/>
    <s v="Chapmanmouth"/>
    <s v="Harold Harper"/>
    <n v="5"/>
    <n v="880.42"/>
  </r>
  <r>
    <n v="2312"/>
    <s v="Gabriel"/>
    <s v="Swanson"/>
    <d v="2021-02-18T00:00:00"/>
    <x v="714"/>
    <n v="281"/>
    <x v="651"/>
    <s v="Area Sales Manager"/>
    <s v="Cynthia Martin"/>
    <s v="gabriel.swanson@bilearner.com"/>
    <x v="4"/>
    <x v="0"/>
    <x v="1"/>
    <x v="2"/>
    <s v="Part-Time"/>
    <x v="1"/>
    <x v="0"/>
    <s v="General - Con"/>
    <s v="21-09-1944"/>
    <x v="14"/>
    <s v="Technician"/>
    <x v="1"/>
    <n v="82332"/>
    <x v="1"/>
    <n v="4"/>
    <n v="2739"/>
    <s v="26-06-2023"/>
    <n v="1"/>
    <n v="2"/>
    <d v="2022-08-21T00:00:00"/>
    <x v="0"/>
    <x v="1"/>
    <x v="3"/>
    <s v="East Shaneside"/>
    <s v="Jenny Peters"/>
    <n v="1"/>
    <n v="457.71"/>
  </r>
  <r>
    <n v="2314"/>
    <s v="Kellen"/>
    <s v="Hill"/>
    <d v="2021-07-29T00:00:00"/>
    <x v="168"/>
    <n v="280"/>
    <x v="191"/>
    <s v="Area Sales Manager"/>
    <s v="Ronald Mata"/>
    <s v="kellen.hill@bilearner.com"/>
    <x v="8"/>
    <x v="0"/>
    <x v="0"/>
    <x v="2"/>
    <s v="Part-Time"/>
    <x v="1"/>
    <x v="0"/>
    <s v="Wireline Construction"/>
    <s v="27-10-1974"/>
    <x v="21"/>
    <s v="Technician"/>
    <x v="1"/>
    <n v="88627"/>
    <x v="1"/>
    <n v="4"/>
    <n v="2741"/>
    <d v="2022-09-10T00:00:00"/>
    <n v="4"/>
    <n v="3"/>
    <d v="2022-09-26T00:00:00"/>
    <x v="2"/>
    <x v="0"/>
    <x v="1"/>
    <s v="Amandamouth"/>
    <s v="Jonathan Sparks"/>
    <n v="5"/>
    <n v="573.08000000000004"/>
  </r>
  <r>
    <n v="2315"/>
    <s v="Samir"/>
    <s v="Gray"/>
    <d v="2022-04-23T00:00:00"/>
    <x v="483"/>
    <n v="237"/>
    <x v="727"/>
    <s v="Area Sales Manager"/>
    <s v="Chad Boone"/>
    <s v="samir.gray@bilearner.com"/>
    <x v="5"/>
    <x v="0"/>
    <x v="0"/>
    <x v="0"/>
    <s v="Full-Time"/>
    <x v="2"/>
    <x v="0"/>
    <s v="Field Operations"/>
    <d v="1991-09-10T00:00:00"/>
    <x v="17"/>
    <s v="Foreman"/>
    <x v="1"/>
    <n v="47497"/>
    <x v="1"/>
    <n v="2"/>
    <n v="2742"/>
    <s v="25-11-2022"/>
    <n v="5"/>
    <n v="3"/>
    <d v="2022-09-05T00:00:00"/>
    <x v="3"/>
    <x v="1"/>
    <x v="2"/>
    <s v="Millermouth"/>
    <s v="Lisa Stevens"/>
    <n v="4"/>
    <n v="785.39"/>
  </r>
  <r>
    <n v="2316"/>
    <s v="Stephanie"/>
    <s v="Hampton"/>
    <d v="2021-07-31T00:00:00"/>
    <x v="654"/>
    <n v="250"/>
    <x v="269"/>
    <s v="Area Sales Manager"/>
    <s v="Carmen Wilson"/>
    <s v="stephanie.hampton@bilearner.com"/>
    <x v="0"/>
    <x v="0"/>
    <x v="0"/>
    <x v="0"/>
    <s v="Temporary"/>
    <x v="3"/>
    <x v="0"/>
    <s v="Field Operations"/>
    <s v="28-01-1982"/>
    <x v="16"/>
    <s v="Top Hand"/>
    <x v="1"/>
    <n v="16234"/>
    <x v="1"/>
    <n v="4"/>
    <n v="2743"/>
    <s v="31-08-2022"/>
    <n v="3"/>
    <n v="2"/>
    <d v="2023-04-20T00:00:00"/>
    <x v="2"/>
    <x v="1"/>
    <x v="1"/>
    <s v="Lake Monica"/>
    <s v="Laura Walker"/>
    <n v="3"/>
    <n v="437.36"/>
  </r>
  <r>
    <n v="2319"/>
    <s v="Misael"/>
    <s v="Pratt"/>
    <d v="2020-10-24T00:00:00"/>
    <x v="447"/>
    <n v="896"/>
    <x v="728"/>
    <s v="Administrative Assistant"/>
    <s v="Bailey Case"/>
    <s v="misael.pratt@bilearner.com"/>
    <x v="2"/>
    <x v="2"/>
    <x v="0"/>
    <x v="2"/>
    <s v="Full-Time"/>
    <x v="0"/>
    <x v="0"/>
    <s v="Project Management - Con"/>
    <s v="17-05-1977"/>
    <x v="6"/>
    <s v="Supervisor"/>
    <x v="0"/>
    <n v="39119"/>
    <x v="1"/>
    <n v="5"/>
    <n v="2746"/>
    <s v="13-07-2023"/>
    <n v="4"/>
    <n v="4"/>
    <d v="2023-02-12T00:00:00"/>
    <x v="4"/>
    <x v="0"/>
    <x v="2"/>
    <s v="Rochatown"/>
    <s v="Renee Mcdonald"/>
    <n v="5"/>
    <n v="399.23"/>
  </r>
  <r>
    <n v="2320"/>
    <s v="Sneha"/>
    <s v="Jhaveri"/>
    <d v="2018-08-18T00:00:00"/>
    <x v="715"/>
    <n v="194"/>
    <x v="273"/>
    <s v="Production Technician I"/>
    <s v="Todd Gonzales"/>
    <s v="sneha.jhaveri@bilearner.com"/>
    <x v="7"/>
    <x v="0"/>
    <x v="2"/>
    <x v="0"/>
    <s v="Part-Time"/>
    <x v="3"/>
    <x v="2"/>
    <s v="General - Con"/>
    <s v="23-11-1960"/>
    <x v="6"/>
    <s v="Lineman"/>
    <x v="0"/>
    <n v="2109"/>
    <x v="1"/>
    <n v="4"/>
    <n v="2747"/>
    <s v="13-05-2023"/>
    <n v="3"/>
    <n v="1"/>
    <d v="2022-10-15T00:00:00"/>
    <x v="2"/>
    <x v="0"/>
    <x v="1"/>
    <s v="West Laurentown"/>
    <s v="Rhonda Rivera"/>
    <n v="2"/>
    <n v="677.74"/>
  </r>
  <r>
    <n v="2322"/>
    <s v="Elizabeth"/>
    <s v="Meads"/>
    <d v="2018-11-15T00:00:00"/>
    <x v="716"/>
    <n v="4"/>
    <x v="178"/>
    <s v="Production Technician I"/>
    <s v="Matthew Wilcox"/>
    <s v="elizabeth.meads@bilearner.com"/>
    <x v="2"/>
    <x v="2"/>
    <x v="0"/>
    <x v="0"/>
    <s v="Part-Time"/>
    <x v="2"/>
    <x v="2"/>
    <s v="Technology / It"/>
    <d v="1949-08-04T00:00:00"/>
    <x v="6"/>
    <s v="Administrator"/>
    <x v="0"/>
    <n v="1760"/>
    <x v="1"/>
    <n v="5"/>
    <n v="2749"/>
    <s v="24-06-2023"/>
    <n v="5"/>
    <n v="3"/>
    <d v="2022-11-19T00:00:00"/>
    <x v="0"/>
    <x v="0"/>
    <x v="1"/>
    <s v="Wilsonmouth"/>
    <s v="Andrea Barker"/>
    <n v="5"/>
    <n v="149.65"/>
  </r>
  <r>
    <n v="2324"/>
    <s v="Mathew"/>
    <s v="Linden"/>
    <d v="2018-10-27T00:00:00"/>
    <x v="247"/>
    <n v="256"/>
    <x v="86"/>
    <s v="Production Technician II"/>
    <s v="Steven White"/>
    <s v="mathew.linden@bilearner.com"/>
    <x v="6"/>
    <x v="3"/>
    <x v="0"/>
    <x v="0"/>
    <s v="Part-Time"/>
    <x v="2"/>
    <x v="2"/>
    <s v="Field Operations"/>
    <s v="15-04-1967"/>
    <x v="6"/>
    <s v="Laborer"/>
    <x v="1"/>
    <n v="1770"/>
    <x v="1"/>
    <n v="5"/>
    <n v="2751"/>
    <s v="27-12-2022"/>
    <n v="3"/>
    <n v="1"/>
    <d v="2023-02-15T00:00:00"/>
    <x v="3"/>
    <x v="0"/>
    <x v="2"/>
    <s v="East Michael"/>
    <s v="Brian Cobb"/>
    <n v="2"/>
    <n v="585.76"/>
  </r>
  <r>
    <n v="2325"/>
    <s v="Adeel"/>
    <s v="Osturnka"/>
    <d v="2022-10-21T00:00:00"/>
    <x v="680"/>
    <n v="200"/>
    <x v="705"/>
    <s v="Production Technician I"/>
    <s v="Laura Rodriguez"/>
    <s v="adeel.osturnka@bilearner.com"/>
    <x v="8"/>
    <x v="0"/>
    <x v="2"/>
    <x v="2"/>
    <s v="Temporary"/>
    <x v="0"/>
    <x v="2"/>
    <s v="General - Con"/>
    <s v="28-05-1976"/>
    <x v="6"/>
    <s v="Flagger"/>
    <x v="1"/>
    <n v="2478"/>
    <x v="1"/>
    <n v="4"/>
    <n v="2752"/>
    <d v="2023-07-05T00:00:00"/>
    <n v="3"/>
    <n v="5"/>
    <d v="2022-12-06T00:00:00"/>
    <x v="0"/>
    <x v="1"/>
    <x v="2"/>
    <s v="Alexandraview"/>
    <s v="Mary Robinson"/>
    <n v="5"/>
    <n v="450.64"/>
  </r>
  <r>
    <n v="2326"/>
    <s v="Lisa"/>
    <s v="Cornett"/>
    <d v="2023-01-13T00:00:00"/>
    <x v="15"/>
    <n v="131"/>
    <x v="729"/>
    <s v="Production Technician I"/>
    <s v="Joshua Smith"/>
    <s v="lisa.cornett@bilearner.com"/>
    <x v="1"/>
    <x v="0"/>
    <x v="1"/>
    <x v="0"/>
    <s v="Part-Time"/>
    <x v="3"/>
    <x v="2"/>
    <s v="Field Operations"/>
    <d v="1984-11-06T00:00:00"/>
    <x v="6"/>
    <s v="Driver"/>
    <x v="0"/>
    <n v="2189"/>
    <x v="1"/>
    <n v="4"/>
    <n v="2753"/>
    <d v="2023-05-05T00:00:00"/>
    <n v="3"/>
    <n v="1"/>
    <d v="2022-10-18T00:00:00"/>
    <x v="3"/>
    <x v="1"/>
    <x v="3"/>
    <s v="Natashaton"/>
    <s v="Rachel Dixon"/>
    <n v="1"/>
    <n v="437.7"/>
  </r>
  <r>
    <n v="2330"/>
    <s v="Kimberly"/>
    <s v="Beak"/>
    <d v="2023-07-01T00:00:00"/>
    <x v="299"/>
    <n v="34"/>
    <x v="431"/>
    <s v="Production Technician II"/>
    <s v="Joanna Poole"/>
    <s v="kimberly.beak@bilearner.com"/>
    <x v="2"/>
    <x v="1"/>
    <x v="2"/>
    <x v="1"/>
    <s v="Part-Time"/>
    <x v="2"/>
    <x v="2"/>
    <s v="Project Management - Con"/>
    <s v="19-01-1948"/>
    <x v="6"/>
    <s v="Coordinator"/>
    <x v="0"/>
    <n v="2145"/>
    <x v="1"/>
    <n v="2"/>
    <n v="2757"/>
    <s v="30-04-2023"/>
    <n v="3"/>
    <n v="4"/>
    <d v="2022-12-19T00:00:00"/>
    <x v="2"/>
    <x v="0"/>
    <x v="1"/>
    <s v="South Robin"/>
    <s v="Jonathan Alvarez"/>
    <n v="1"/>
    <n v="519.35"/>
  </r>
  <r>
    <n v="2331"/>
    <s v="Jonathan R"/>
    <s v="LeBel"/>
    <d v="2018-12-20T00:00:00"/>
    <x v="172"/>
    <n v="1636"/>
    <x v="730"/>
    <s v="Production Technician I"/>
    <s v="James Austin"/>
    <s v="jonathan r.lebel@bilearner.com"/>
    <x v="8"/>
    <x v="4"/>
    <x v="2"/>
    <x v="2"/>
    <s v="Full-Time"/>
    <x v="0"/>
    <x v="2"/>
    <s v="Wireline Construction"/>
    <d v="1946-12-02T00:00:00"/>
    <x v="6"/>
    <s v="Lineman"/>
    <x v="1"/>
    <n v="2050"/>
    <x v="1"/>
    <n v="2"/>
    <n v="2758"/>
    <s v="15-02-2023"/>
    <n v="1"/>
    <n v="3"/>
    <d v="2023-05-17T00:00:00"/>
    <x v="2"/>
    <x v="0"/>
    <x v="2"/>
    <s v="Jasonview"/>
    <s v="Christine Stein"/>
    <n v="4"/>
    <n v="100.17"/>
  </r>
  <r>
    <n v="2333"/>
    <s v="Adil"/>
    <s v="Sahoo"/>
    <d v="2020-12-06T00:00:00"/>
    <x v="275"/>
    <n v="628"/>
    <x v="488"/>
    <s v="Production Technician II"/>
    <s v="Alexis Shaw"/>
    <s v="adil.sahoo@bilearner.com"/>
    <x v="2"/>
    <x v="0"/>
    <x v="2"/>
    <x v="0"/>
    <s v="Temporary"/>
    <x v="3"/>
    <x v="2"/>
    <s v="Fielders"/>
    <s v="20-07-1969"/>
    <x v="6"/>
    <s v="Engineer"/>
    <x v="1"/>
    <n v="2062"/>
    <x v="1"/>
    <n v="2"/>
    <n v="2760"/>
    <s v="26-09-2022"/>
    <n v="2"/>
    <n v="1"/>
    <d v="2023-05-03T00:00:00"/>
    <x v="1"/>
    <x v="1"/>
    <x v="3"/>
    <s v="Chaseside"/>
    <s v="Caitlin Chavez"/>
    <n v="3"/>
    <n v="287.58999999999997"/>
  </r>
  <r>
    <n v="2334"/>
    <s v="Barbara"/>
    <s v="Gaul"/>
    <d v="2021-12-13T00:00:00"/>
    <x v="248"/>
    <n v="180"/>
    <x v="659"/>
    <s v="Production Technician I"/>
    <s v="Austin Klein"/>
    <s v="barbara.gaul@bilearner.com"/>
    <x v="4"/>
    <x v="0"/>
    <x v="1"/>
    <x v="1"/>
    <s v="Temporary"/>
    <x v="1"/>
    <x v="2"/>
    <s v="Wireline Construction"/>
    <d v="1997-07-02T00:00:00"/>
    <x v="6"/>
    <s v="Laborer"/>
    <x v="0"/>
    <n v="2121"/>
    <x v="1"/>
    <n v="4"/>
    <n v="2761"/>
    <s v="15-02-2023"/>
    <n v="1"/>
    <n v="4"/>
    <d v="2022-11-26T00:00:00"/>
    <x v="4"/>
    <x v="0"/>
    <x v="2"/>
    <s v="East Kerri"/>
    <s v="Victoria Stevens"/>
    <n v="4"/>
    <n v="653.32000000000005"/>
  </r>
  <r>
    <n v="2335"/>
    <s v="Carla"/>
    <s v="Demita"/>
    <d v="2021-06-27T00:00:00"/>
    <x v="717"/>
    <n v="189"/>
    <x v="112"/>
    <s v="Production Technician II"/>
    <s v="Cheryl Cole"/>
    <s v="carla.demita@bilearner.com"/>
    <x v="1"/>
    <x v="2"/>
    <x v="2"/>
    <x v="2"/>
    <s v="Temporary"/>
    <x v="1"/>
    <x v="2"/>
    <s v="Field Operations"/>
    <d v="1944-09-12T00:00:00"/>
    <x v="6"/>
    <s v="Laborer"/>
    <x v="0"/>
    <n v="2343"/>
    <x v="1"/>
    <n v="4"/>
    <n v="2762"/>
    <d v="2023-08-01T00:00:00"/>
    <n v="3"/>
    <n v="1"/>
    <d v="2023-04-26T00:00:00"/>
    <x v="1"/>
    <x v="1"/>
    <x v="1"/>
    <s v="Kimberlymouth"/>
    <s v="Jeremy Mendez"/>
    <n v="3"/>
    <n v="254.85"/>
  </r>
  <r>
    <n v="2337"/>
    <s v="Francesco A"/>
    <s v="Barone"/>
    <d v="2022-11-26T00:00:00"/>
    <x v="44"/>
    <n v="48"/>
    <x v="561"/>
    <s v="Production Technician I"/>
    <s v="Ronald Sims"/>
    <s v="francesco a.barone@bilearner.com"/>
    <x v="0"/>
    <x v="0"/>
    <x v="2"/>
    <x v="1"/>
    <s v="Full-Time"/>
    <x v="0"/>
    <x v="2"/>
    <s v="Engineers"/>
    <s v="24-03-1993"/>
    <x v="6"/>
    <s v="Engineer"/>
    <x v="1"/>
    <n v="1810"/>
    <x v="1"/>
    <n v="2"/>
    <n v="2764"/>
    <s v="22-10-2022"/>
    <n v="2"/>
    <n v="4"/>
    <d v="2023-06-14T00:00:00"/>
    <x v="3"/>
    <x v="0"/>
    <x v="2"/>
    <s v="Thompsonmouth"/>
    <s v="Monique Wang"/>
    <n v="5"/>
    <n v="755.77"/>
  </r>
  <r>
    <n v="2339"/>
    <s v="Trina"/>
    <s v="Hendrickson"/>
    <d v="2018-08-22T00:00:00"/>
    <x v="476"/>
    <n v="1331"/>
    <x v="615"/>
    <s v="Production Technician II"/>
    <s v="Kaitlyn Hale"/>
    <s v="trina.hendrickson@bilearner.com"/>
    <x v="4"/>
    <x v="2"/>
    <x v="2"/>
    <x v="2"/>
    <s v="Full-Time"/>
    <x v="0"/>
    <x v="2"/>
    <s v="Engineers"/>
    <s v="28-06-1957"/>
    <x v="6"/>
    <s v="Engineer"/>
    <x v="0"/>
    <n v="2021"/>
    <x v="1"/>
    <n v="2"/>
    <n v="2766"/>
    <s v="22-09-2022"/>
    <n v="3"/>
    <n v="5"/>
    <d v="2023-03-25T00:00:00"/>
    <x v="2"/>
    <x v="0"/>
    <x v="3"/>
    <s v="New Richardburgh"/>
    <s v="Michelle Lara"/>
    <n v="1"/>
    <n v="440.14"/>
  </r>
  <r>
    <n v="2344"/>
    <s v="Tia"/>
    <s v="Potter"/>
    <d v="2020-07-08T00:00:00"/>
    <x v="227"/>
    <n v="443"/>
    <x v="731"/>
    <s v="Production Technician I"/>
    <s v="Tonya Moreno"/>
    <s v="tia.potter@bilearner.com"/>
    <x v="2"/>
    <x v="4"/>
    <x v="0"/>
    <x v="2"/>
    <s v="Temporary"/>
    <x v="2"/>
    <x v="2"/>
    <s v="Wireline Construction"/>
    <d v="1950-10-03T00:00:00"/>
    <x v="6"/>
    <s v="Laborer"/>
    <x v="1"/>
    <n v="37659"/>
    <x v="1"/>
    <n v="5"/>
    <n v="2771"/>
    <s v="28-01-2023"/>
    <n v="2"/>
    <n v="4"/>
    <d v="2022-12-11T00:00:00"/>
    <x v="2"/>
    <x v="1"/>
    <x v="2"/>
    <s v="New Stephen"/>
    <s v="Luis Wiley"/>
    <n v="5"/>
    <n v="255.16"/>
  </r>
  <r>
    <n v="2350"/>
    <s v="Hector"/>
    <s v="Escobar"/>
    <d v="2020-04-29T00:00:00"/>
    <x v="718"/>
    <n v="937"/>
    <x v="732"/>
    <s v="Production Technician I"/>
    <s v="Frank Wilkinson"/>
    <s v="hector.escobar@bilearner.com"/>
    <x v="5"/>
    <x v="0"/>
    <x v="2"/>
    <x v="0"/>
    <s v="Full-Time"/>
    <x v="3"/>
    <x v="2"/>
    <s v="General - Con"/>
    <s v="31-07-1944"/>
    <x v="6"/>
    <s v="Laborer"/>
    <x v="1"/>
    <n v="37852"/>
    <x v="1"/>
    <n v="5"/>
    <n v="2777"/>
    <d v="2023-02-08T00:00:00"/>
    <n v="5"/>
    <n v="1"/>
    <d v="2023-07-25T00:00:00"/>
    <x v="3"/>
    <x v="1"/>
    <x v="1"/>
    <s v="East Rebeccaburgh"/>
    <s v="Anthony Holland"/>
    <n v="2"/>
    <n v="458.37"/>
  </r>
  <r>
    <n v="2352"/>
    <s v="Lilly"/>
    <s v="Huynh"/>
    <d v="2021-12-08T00:00:00"/>
    <x v="669"/>
    <n v="194"/>
    <x v="273"/>
    <s v="Production Technician I"/>
    <s v="Adam Murphy"/>
    <s v="lilly.huynh@bilearner.com"/>
    <x v="6"/>
    <x v="0"/>
    <x v="1"/>
    <x v="2"/>
    <s v="Part-Time"/>
    <x v="1"/>
    <x v="2"/>
    <s v="Field Operations"/>
    <s v="16-07-1957"/>
    <x v="6"/>
    <s v="Laborer"/>
    <x v="1"/>
    <n v="88158"/>
    <x v="1"/>
    <n v="2"/>
    <n v="2779"/>
    <s v="28-08-2022"/>
    <n v="4"/>
    <n v="1"/>
    <d v="2023-02-13T00:00:00"/>
    <x v="1"/>
    <x v="1"/>
    <x v="3"/>
    <s v="Colemanburgh"/>
    <s v="Ann Stevens"/>
    <n v="3"/>
    <n v="330.68"/>
  </r>
  <r>
    <n v="2353"/>
    <s v="Anika"/>
    <s v="Robbins"/>
    <d v="2022-04-13T00:00:00"/>
    <x v="299"/>
    <n v="478"/>
    <x v="143"/>
    <s v="Production Technician I"/>
    <s v="Kimberly Stout"/>
    <s v="anika.robbins@bilearner.com"/>
    <x v="9"/>
    <x v="0"/>
    <x v="1"/>
    <x v="0"/>
    <s v="Part-Time"/>
    <x v="2"/>
    <x v="2"/>
    <s v="General - Con"/>
    <s v="26-04-1951"/>
    <x v="6"/>
    <s v="Foreman"/>
    <x v="1"/>
    <n v="18034"/>
    <x v="1"/>
    <n v="4"/>
    <n v="2780"/>
    <s v="29-08-2022"/>
    <n v="3"/>
    <n v="5"/>
    <d v="2022-12-24T00:00:00"/>
    <x v="3"/>
    <x v="1"/>
    <x v="2"/>
    <s v="Elizabethside"/>
    <s v="Lisa Harrell"/>
    <n v="3"/>
    <n v="625.69000000000005"/>
  </r>
  <r>
    <n v="2354"/>
    <s v="Ishaan"/>
    <s v="Robinson"/>
    <d v="2020-12-23T00:00:00"/>
    <x v="144"/>
    <n v="577"/>
    <x v="733"/>
    <s v="Production Technician I"/>
    <s v="Jonathan Hale"/>
    <s v="ishaan.robinson@bilearner.com"/>
    <x v="2"/>
    <x v="2"/>
    <x v="1"/>
    <x v="2"/>
    <s v="Part-Time"/>
    <x v="2"/>
    <x v="2"/>
    <s v="Field Operations"/>
    <s v="22-10-1969"/>
    <x v="6"/>
    <s v="Operator"/>
    <x v="1"/>
    <n v="47540"/>
    <x v="1"/>
    <n v="4"/>
    <n v="2781"/>
    <d v="2023-12-02T00:00:00"/>
    <n v="1"/>
    <n v="2"/>
    <d v="2022-11-12T00:00:00"/>
    <x v="1"/>
    <x v="1"/>
    <x v="3"/>
    <s v="South Tiffany"/>
    <s v="Dustin Haley"/>
    <n v="5"/>
    <n v="437.26"/>
  </r>
  <r>
    <n v="2356"/>
    <s v="Lorelei"/>
    <s v="Sellers"/>
    <d v="2023-06-11T00:00:00"/>
    <x v="105"/>
    <n v="49"/>
    <x v="365"/>
    <s v="Production Technician II"/>
    <s v="Jamie Parker"/>
    <s v="lorelei.sellers@bilearner.com"/>
    <x v="7"/>
    <x v="0"/>
    <x v="2"/>
    <x v="2"/>
    <s v="Temporary"/>
    <x v="1"/>
    <x v="2"/>
    <s v="Wireline Construction"/>
    <s v="21-10-1977"/>
    <x v="6"/>
    <s v="Technician"/>
    <x v="1"/>
    <n v="68300"/>
    <x v="1"/>
    <n v="1"/>
    <n v="2783"/>
    <d v="2023-06-01T00:00:00"/>
    <n v="3"/>
    <n v="1"/>
    <d v="2023-05-20T00:00:00"/>
    <x v="2"/>
    <x v="0"/>
    <x v="2"/>
    <s v="Port Vanessamouth"/>
    <s v="Steven Miller"/>
    <n v="4"/>
    <n v="880.21"/>
  </r>
  <r>
    <n v="2357"/>
    <s v="Gillian"/>
    <s v="Riddle"/>
    <d v="2021-05-20T00:00:00"/>
    <x v="719"/>
    <n v="621"/>
    <x v="734"/>
    <s v="Production Technician II"/>
    <s v="Lauren Thomas"/>
    <s v="gillian.riddle@bilearner.com"/>
    <x v="8"/>
    <x v="0"/>
    <x v="1"/>
    <x v="0"/>
    <s v="Full-Time"/>
    <x v="0"/>
    <x v="2"/>
    <s v="Field Operations"/>
    <d v="1981-08-03T00:00:00"/>
    <x v="6"/>
    <s v="Foreman"/>
    <x v="1"/>
    <n v="85699"/>
    <x v="1"/>
    <n v="2"/>
    <n v="2784"/>
    <d v="2023-09-01T00:00:00"/>
    <n v="4"/>
    <n v="3"/>
    <d v="2022-09-08T00:00:00"/>
    <x v="0"/>
    <x v="1"/>
    <x v="3"/>
    <s v="Owenston"/>
    <s v="Ian Snow"/>
    <n v="5"/>
    <n v="427.99"/>
  </r>
  <r>
    <n v="2361"/>
    <s v="Brooks"/>
    <s v="Leach"/>
    <d v="2023-06-03T00:00:00"/>
    <x v="91"/>
    <n v="41"/>
    <x v="735"/>
    <s v="Production Technician II"/>
    <s v="Edward Navarro"/>
    <s v="brooks.leach@bilearner.com"/>
    <x v="6"/>
    <x v="2"/>
    <x v="1"/>
    <x v="1"/>
    <s v="Full-Time"/>
    <x v="0"/>
    <x v="2"/>
    <s v="Project Management - Con"/>
    <d v="1949-07-02T00:00:00"/>
    <x v="6"/>
    <s v="Supervisor"/>
    <x v="0"/>
    <n v="87242"/>
    <x v="1"/>
    <n v="1"/>
    <n v="2788"/>
    <s v="29-05-2023"/>
    <n v="4"/>
    <n v="1"/>
    <d v="2023-01-21T00:00:00"/>
    <x v="4"/>
    <x v="0"/>
    <x v="2"/>
    <s v="Lake Dennis"/>
    <s v="Michaela Diaz"/>
    <n v="5"/>
    <n v="161.15"/>
  </r>
  <r>
    <n v="2362"/>
    <s v="Isabel"/>
    <s v="Wyatt"/>
    <d v="2021-04-26T00:00:00"/>
    <x v="720"/>
    <n v="71"/>
    <x v="736"/>
    <s v="Production Technician I"/>
    <s v="Matthew Craig"/>
    <s v="isabel.wyatt@bilearner.com"/>
    <x v="1"/>
    <x v="0"/>
    <x v="1"/>
    <x v="0"/>
    <s v="Temporary"/>
    <x v="2"/>
    <x v="2"/>
    <s v="Wireless"/>
    <d v="1942-04-06T00:00:00"/>
    <x v="6"/>
    <s v="Manager"/>
    <x v="1"/>
    <n v="31575"/>
    <x v="1"/>
    <n v="4"/>
    <n v="2789"/>
    <d v="2022-03-12T00:00:00"/>
    <n v="1"/>
    <n v="2"/>
    <d v="2023-06-06T00:00:00"/>
    <x v="4"/>
    <x v="1"/>
    <x v="3"/>
    <s v="Lake Taratown"/>
    <s v="Lori Wall"/>
    <n v="4"/>
    <n v="899.17"/>
  </r>
  <r>
    <n v="2363"/>
    <s v="Angelo"/>
    <s v="Henry"/>
    <d v="2019-04-30T00:00:00"/>
    <x v="721"/>
    <n v="162"/>
    <x v="296"/>
    <s v="Production Technician I"/>
    <s v="Warren Pollard"/>
    <s v="angelo.henry@bilearner.com"/>
    <x v="4"/>
    <x v="0"/>
    <x v="1"/>
    <x v="0"/>
    <s v="Part-Time"/>
    <x v="0"/>
    <x v="2"/>
    <s v="Catv"/>
    <d v="1959-08-08T00:00:00"/>
    <x v="6"/>
    <s v="Laborer"/>
    <x v="1"/>
    <n v="64694"/>
    <x v="1"/>
    <n v="4"/>
    <n v="2790"/>
    <d v="2023-03-01T00:00:00"/>
    <n v="1"/>
    <n v="5"/>
    <d v="2022-09-20T00:00:00"/>
    <x v="3"/>
    <x v="0"/>
    <x v="2"/>
    <s v="Brooksport"/>
    <s v="Tim Henderson"/>
    <n v="1"/>
    <n v="438.31"/>
  </r>
  <r>
    <n v="2364"/>
    <s v="Joselyn"/>
    <s v="Moss"/>
    <d v="2021-07-04T00:00:00"/>
    <x v="722"/>
    <n v="721"/>
    <x v="737"/>
    <s v="Production Technician I"/>
    <s v="Felicia Smith"/>
    <s v="joselyn.moss@bilearner.com"/>
    <x v="3"/>
    <x v="0"/>
    <x v="1"/>
    <x v="0"/>
    <s v="Temporary"/>
    <x v="0"/>
    <x v="2"/>
    <s v="Field Operations"/>
    <s v="28-10-1946"/>
    <x v="6"/>
    <s v="Driller"/>
    <x v="1"/>
    <n v="43706"/>
    <x v="1"/>
    <n v="2"/>
    <n v="2791"/>
    <s v="19-01-2023"/>
    <n v="1"/>
    <n v="3"/>
    <d v="2023-04-08T00:00:00"/>
    <x v="3"/>
    <x v="1"/>
    <x v="0"/>
    <s v="Youngland"/>
    <s v="Allison Manning"/>
    <n v="3"/>
    <n v="903.18"/>
  </r>
  <r>
    <n v="2368"/>
    <s v="Corinne"/>
    <s v="Hopkins"/>
    <d v="2022-07-10T00:00:00"/>
    <x v="723"/>
    <n v="63"/>
    <x v="520"/>
    <s v="Production Technician I"/>
    <s v="Casey Garner"/>
    <s v="corinne.hopkins@bilearner.com"/>
    <x v="7"/>
    <x v="0"/>
    <x v="2"/>
    <x v="1"/>
    <s v="Temporary"/>
    <x v="3"/>
    <x v="2"/>
    <s v="General - Eng"/>
    <s v="26-01-1949"/>
    <x v="6"/>
    <s v="Drafter"/>
    <x v="0"/>
    <n v="74746"/>
    <x v="1"/>
    <n v="4"/>
    <n v="2795"/>
    <d v="2023-06-06T00:00:00"/>
    <n v="5"/>
    <n v="1"/>
    <d v="2023-04-30T00:00:00"/>
    <x v="0"/>
    <x v="1"/>
    <x v="1"/>
    <s v="Horneside"/>
    <s v="Jaclyn Cordova"/>
    <n v="4"/>
    <n v="457.74"/>
  </r>
  <r>
    <n v="2369"/>
    <s v="Destiny"/>
    <s v="Blake"/>
    <d v="2022-09-19T00:00:00"/>
    <x v="630"/>
    <n v="271"/>
    <x v="738"/>
    <s v="Production Technician I"/>
    <s v="Megan Harrison"/>
    <s v="destiny.blake@bilearner.com"/>
    <x v="8"/>
    <x v="0"/>
    <x v="1"/>
    <x v="2"/>
    <s v="Full-Time"/>
    <x v="3"/>
    <x v="2"/>
    <s v="Engineers"/>
    <d v="1991-01-09T00:00:00"/>
    <x v="6"/>
    <s v="Program Manager"/>
    <x v="0"/>
    <n v="96469"/>
    <x v="1"/>
    <n v="1"/>
    <n v="2796"/>
    <d v="2023-05-08T00:00:00"/>
    <n v="2"/>
    <n v="4"/>
    <d v="2022-10-19T00:00:00"/>
    <x v="3"/>
    <x v="0"/>
    <x v="2"/>
    <s v="Theresastad"/>
    <s v="John Choi"/>
    <n v="2"/>
    <n v="840.27"/>
  </r>
  <r>
    <n v="2372"/>
    <s v="Makenna"/>
    <s v="Foster"/>
    <d v="2021-04-20T00:00:00"/>
    <x v="724"/>
    <n v="515"/>
    <x v="739"/>
    <s v="Production Technician I"/>
    <s v="Timothy Pratt"/>
    <s v="makenna.foster@bilearner.com"/>
    <x v="1"/>
    <x v="0"/>
    <x v="2"/>
    <x v="2"/>
    <s v="Part-Time"/>
    <x v="1"/>
    <x v="2"/>
    <s v="Engineers"/>
    <s v="21-02-1988"/>
    <x v="6"/>
    <s v="Engineer"/>
    <x v="1"/>
    <n v="54859"/>
    <x v="1"/>
    <n v="2"/>
    <n v="2799"/>
    <d v="2023-01-02T00:00:00"/>
    <n v="2"/>
    <n v="1"/>
    <d v="2023-07-28T00:00:00"/>
    <x v="3"/>
    <x v="1"/>
    <x v="2"/>
    <s v="Stephaniemouth"/>
    <s v="Debbie Arnold"/>
    <n v="1"/>
    <n v="543.46"/>
  </r>
  <r>
    <n v="2380"/>
    <s v="Brian"/>
    <s v="Kelly"/>
    <d v="2021-07-06T00:00:00"/>
    <x v="486"/>
    <n v="550"/>
    <x v="616"/>
    <s v="Production Technician II"/>
    <s v="Scott Brown"/>
    <s v="brian.kelly@bilearner.com"/>
    <x v="2"/>
    <x v="2"/>
    <x v="2"/>
    <x v="2"/>
    <s v="Part-Time"/>
    <x v="0"/>
    <x v="2"/>
    <s v="Wireline Construction"/>
    <s v="17-04-1977"/>
    <x v="6"/>
    <s v="Driver"/>
    <x v="0"/>
    <n v="55399"/>
    <x v="1"/>
    <n v="2"/>
    <n v="2807"/>
    <s v="13-01-2023"/>
    <n v="3"/>
    <n v="2"/>
    <d v="2023-04-16T00:00:00"/>
    <x v="0"/>
    <x v="1"/>
    <x v="0"/>
    <s v="Montgomeryport"/>
    <s v="Antonio Kidd"/>
    <n v="4"/>
    <n v="977.46"/>
  </r>
  <r>
    <n v="2383"/>
    <s v="Jabari"/>
    <s v="Stanton"/>
    <d v="2022-11-17T00:00:00"/>
    <x v="411"/>
    <n v="83"/>
    <x v="740"/>
    <s v="Production Technician I"/>
    <s v="Debra Phillips"/>
    <s v="jabari.stanton@bilearner.com"/>
    <x v="6"/>
    <x v="0"/>
    <x v="0"/>
    <x v="2"/>
    <s v="Part-Time"/>
    <x v="1"/>
    <x v="2"/>
    <s v="Field Operations"/>
    <d v="1959-10-04T00:00:00"/>
    <x v="6"/>
    <s v="Laborer"/>
    <x v="1"/>
    <n v="72285"/>
    <x v="1"/>
    <n v="4"/>
    <n v="2810"/>
    <s v="13-07-2023"/>
    <n v="2"/>
    <n v="5"/>
    <d v="2023-04-05T00:00:00"/>
    <x v="2"/>
    <x v="1"/>
    <x v="2"/>
    <s v="Lake Lisamouth"/>
    <s v="Michael Lyons"/>
    <n v="3"/>
    <n v="964.33"/>
  </r>
  <r>
    <n v="2384"/>
    <s v="Phoenix"/>
    <s v="Farley"/>
    <d v="2018-08-13T00:00:00"/>
    <x v="725"/>
    <n v="654"/>
    <x v="741"/>
    <s v="Production Technician I"/>
    <s v="David Holt"/>
    <s v="phoenix.farley@bilearner.com"/>
    <x v="9"/>
    <x v="0"/>
    <x v="2"/>
    <x v="2"/>
    <s v="Full-Time"/>
    <x v="3"/>
    <x v="2"/>
    <s v="Field Operations"/>
    <d v="1996-04-01T00:00:00"/>
    <x v="6"/>
    <s v="Laborer"/>
    <x v="1"/>
    <n v="82960"/>
    <x v="1"/>
    <n v="2"/>
    <n v="2811"/>
    <s v="13-04-2023"/>
    <n v="3"/>
    <n v="4"/>
    <d v="2022-11-04T00:00:00"/>
    <x v="2"/>
    <x v="0"/>
    <x v="3"/>
    <s v="Robertview"/>
    <s v="Amanda Andersen"/>
    <n v="3"/>
    <n v="589.88"/>
  </r>
  <r>
    <n v="2385"/>
    <s v="Aurora"/>
    <s v="Bass"/>
    <d v="2021-07-02T00:00:00"/>
    <x v="56"/>
    <n v="737"/>
    <x v="690"/>
    <s v="Production Technician I"/>
    <s v="Lisa Ingram"/>
    <s v="aurora.bass@bilearner.com"/>
    <x v="2"/>
    <x v="4"/>
    <x v="2"/>
    <x v="0"/>
    <s v="Temporary"/>
    <x v="1"/>
    <x v="2"/>
    <s v="General - Eng"/>
    <s v="16-05-1946"/>
    <x v="6"/>
    <s v="Manager"/>
    <x v="1"/>
    <n v="44272"/>
    <x v="1"/>
    <n v="4"/>
    <n v="2812"/>
    <s v="14-08-2022"/>
    <n v="3"/>
    <n v="2"/>
    <d v="2022-11-25T00:00:00"/>
    <x v="1"/>
    <x v="0"/>
    <x v="2"/>
    <s v="Flowerston"/>
    <s v="Dr. Natalie Pacheco"/>
    <n v="4"/>
    <n v="663.36"/>
  </r>
  <r>
    <n v="2391"/>
    <s v="Tripp"/>
    <s v="Sanders"/>
    <d v="2023-07-28T00:00:00"/>
    <x v="105"/>
    <n v="2"/>
    <x v="418"/>
    <s v="Production Technician I"/>
    <s v="Dr. Wendy Lopez"/>
    <s v="tripp.sanders@bilearner.com"/>
    <x v="5"/>
    <x v="0"/>
    <x v="2"/>
    <x v="0"/>
    <s v="Temporary"/>
    <x v="0"/>
    <x v="2"/>
    <s v="Fielders"/>
    <s v="19-01-1964"/>
    <x v="6"/>
    <s v="Engineer"/>
    <x v="1"/>
    <n v="9992"/>
    <x v="0"/>
    <n v="2"/>
    <n v="2818"/>
    <s v="21-06-2023"/>
    <n v="4"/>
    <n v="3"/>
    <d v="2023-02-27T00:00:00"/>
    <x v="2"/>
    <x v="0"/>
    <x v="3"/>
    <s v="South Annmouth"/>
    <s v="Edwin Brown"/>
    <n v="5"/>
    <n v="453.51"/>
  </r>
  <r>
    <n v="2394"/>
    <s v="Marin"/>
    <s v="Mosley"/>
    <d v="2019-09-08T00:00:00"/>
    <x v="319"/>
    <n v="733"/>
    <x v="742"/>
    <s v="Production Technician I"/>
    <s v="Alfred Sanders"/>
    <s v="marin.mosley@bilearner.com"/>
    <x v="9"/>
    <x v="0"/>
    <x v="0"/>
    <x v="0"/>
    <s v="Temporary"/>
    <x v="2"/>
    <x v="2"/>
    <s v="Field Operations"/>
    <s v="22-09-1998"/>
    <x v="6"/>
    <s v="Technician"/>
    <x v="1"/>
    <n v="36681"/>
    <x v="1"/>
    <n v="2"/>
    <n v="2821"/>
    <d v="2023-12-04T00:00:00"/>
    <n v="2"/>
    <n v="5"/>
    <d v="2023-03-06T00:00:00"/>
    <x v="2"/>
    <x v="1"/>
    <x v="2"/>
    <s v="Aaronborough"/>
    <s v="David Cunningham"/>
    <n v="5"/>
    <n v="841.22"/>
  </r>
  <r>
    <n v="2399"/>
    <s v="Roger"/>
    <s v="Kaufman"/>
    <d v="2022-08-11T00:00:00"/>
    <x v="621"/>
    <n v="112"/>
    <x v="743"/>
    <s v="Production Technician II"/>
    <s v="Jennifer Farmer"/>
    <s v="roger.kaufman@bilearner.com"/>
    <x v="8"/>
    <x v="3"/>
    <x v="1"/>
    <x v="0"/>
    <s v="Full-Time"/>
    <x v="0"/>
    <x v="2"/>
    <s v="General - Con"/>
    <s v="13-04-1954"/>
    <x v="6"/>
    <s v="Technician"/>
    <x v="0"/>
    <n v="96266"/>
    <x v="1"/>
    <n v="5"/>
    <n v="2826"/>
    <s v="29-06-2023"/>
    <n v="4"/>
    <n v="3"/>
    <d v="2023-07-13T00:00:00"/>
    <x v="0"/>
    <x v="1"/>
    <x v="1"/>
    <s v="Craigton"/>
    <s v="David Wright"/>
    <n v="2"/>
    <n v="656.05"/>
  </r>
  <r>
    <n v="2400"/>
    <s v="Ignacio"/>
    <s v="Mcintyre"/>
    <d v="2020-02-19T00:00:00"/>
    <x v="40"/>
    <n v="1025"/>
    <x v="744"/>
    <s v="Production Technician II"/>
    <s v="Bruce Barber"/>
    <s v="ignacio.mcintyre@bilearner.com"/>
    <x v="5"/>
    <x v="2"/>
    <x v="0"/>
    <x v="2"/>
    <s v="Full-Time"/>
    <x v="0"/>
    <x v="2"/>
    <s v="Field Operations"/>
    <d v="1980-09-08T00:00:00"/>
    <x v="6"/>
    <s v="Driver"/>
    <x v="0"/>
    <n v="23357"/>
    <x v="1"/>
    <n v="4"/>
    <n v="2827"/>
    <s v="30-08-2022"/>
    <n v="4"/>
    <n v="4"/>
    <d v="2022-09-07T00:00:00"/>
    <x v="1"/>
    <x v="1"/>
    <x v="2"/>
    <s v="East Brandonfort"/>
    <s v="Andrea Daugherty"/>
    <n v="1"/>
    <n v="629.85"/>
  </r>
  <r>
    <n v="2401"/>
    <s v="Jaydon"/>
    <s v="Lambert"/>
    <d v="2021-10-15T00:00:00"/>
    <x v="154"/>
    <n v="527"/>
    <x v="745"/>
    <s v="Production Technician II"/>
    <s v="Dennis Foster"/>
    <s v="jaydon.lambert@bilearner.com"/>
    <x v="0"/>
    <x v="2"/>
    <x v="0"/>
    <x v="2"/>
    <s v="Temporary"/>
    <x v="2"/>
    <x v="2"/>
    <s v="Field Operations"/>
    <d v="1944-11-05T00:00:00"/>
    <x v="6"/>
    <s v="Technician"/>
    <x v="0"/>
    <n v="95784"/>
    <x v="1"/>
    <n v="2"/>
    <n v="2828"/>
    <s v="26-02-2023"/>
    <n v="5"/>
    <n v="5"/>
    <d v="2023-01-30T00:00:00"/>
    <x v="3"/>
    <x v="1"/>
    <x v="3"/>
    <s v="Deborahville"/>
    <s v="Dennis Romero"/>
    <n v="3"/>
    <n v="915.92"/>
  </r>
  <r>
    <n v="2403"/>
    <s v="Leslie"/>
    <s v="Maynard"/>
    <d v="2022-06-30T00:00:00"/>
    <x v="159"/>
    <n v="218"/>
    <x v="746"/>
    <s v="Production Technician I"/>
    <s v="Nathan Johnson"/>
    <s v="leslie.maynard@bilearner.com"/>
    <x v="6"/>
    <x v="0"/>
    <x v="0"/>
    <x v="0"/>
    <s v="Part-Time"/>
    <x v="1"/>
    <x v="2"/>
    <s v="General - Eng"/>
    <s v="26-05-1994"/>
    <x v="6"/>
    <s v="Administrative"/>
    <x v="1"/>
    <n v="62490"/>
    <x v="1"/>
    <n v="1"/>
    <n v="2830"/>
    <d v="2022-09-12T00:00:00"/>
    <n v="1"/>
    <n v="2"/>
    <d v="2022-12-06T00:00:00"/>
    <x v="4"/>
    <x v="0"/>
    <x v="3"/>
    <s v="Whitebury"/>
    <s v="Shawn Dillon"/>
    <n v="1"/>
    <n v="266.42"/>
  </r>
  <r>
    <n v="2407"/>
    <s v="Madyson"/>
    <s v="Silva"/>
    <d v="2018-10-02T00:00:00"/>
    <x v="726"/>
    <n v="716"/>
    <x v="346"/>
    <s v="Production Technician I"/>
    <s v="Bonnie Bell"/>
    <s v="madyson.silva@bilearner.com"/>
    <x v="7"/>
    <x v="0"/>
    <x v="0"/>
    <x v="2"/>
    <s v="Full-Time"/>
    <x v="0"/>
    <x v="2"/>
    <s v="General - Con"/>
    <s v="16-11-1943"/>
    <x v="6"/>
    <s v="Technician"/>
    <x v="0"/>
    <n v="95191"/>
    <x v="1"/>
    <n v="5"/>
    <n v="2834"/>
    <s v="30-04-2023"/>
    <n v="5"/>
    <n v="3"/>
    <d v="2023-06-10T00:00:00"/>
    <x v="2"/>
    <x v="0"/>
    <x v="3"/>
    <s v="Port Stacymouth"/>
    <s v="Casey West"/>
    <n v="4"/>
    <n v="149.66999999999999"/>
  </r>
  <r>
    <n v="2408"/>
    <s v="Liberty"/>
    <s v="Poole"/>
    <d v="2021-07-17T00:00:00"/>
    <x v="281"/>
    <n v="590"/>
    <x v="709"/>
    <s v="Production Technician I"/>
    <s v="Jonathan Stephens"/>
    <s v="liberty.poole@bilearner.com"/>
    <x v="4"/>
    <x v="0"/>
    <x v="1"/>
    <x v="1"/>
    <s v="Part-Time"/>
    <x v="1"/>
    <x v="2"/>
    <s v="Engineers"/>
    <d v="1995-11-04T00:00:00"/>
    <x v="6"/>
    <s v="Project Manager"/>
    <x v="0"/>
    <n v="81501"/>
    <x v="1"/>
    <n v="5"/>
    <n v="2835"/>
    <s v="30-03-2023"/>
    <n v="4"/>
    <n v="5"/>
    <d v="2022-11-22T00:00:00"/>
    <x v="0"/>
    <x v="1"/>
    <x v="3"/>
    <s v="Moorefurt"/>
    <s v="Amber Berry"/>
    <n v="4"/>
    <n v="939.72"/>
  </r>
  <r>
    <n v="2410"/>
    <s v="Jaylen"/>
    <s v="Butler"/>
    <d v="2021-03-20T00:00:00"/>
    <x v="134"/>
    <n v="700"/>
    <x v="429"/>
    <s v="Production Technician I"/>
    <s v="Eric Young"/>
    <s v="jaylen.butler@bilearner.com"/>
    <x v="8"/>
    <x v="0"/>
    <x v="2"/>
    <x v="1"/>
    <s v="Temporary"/>
    <x v="0"/>
    <x v="2"/>
    <s v="Splicing"/>
    <d v="1944-10-07T00:00:00"/>
    <x v="6"/>
    <s v="Intern"/>
    <x v="1"/>
    <n v="32946"/>
    <x v="1"/>
    <n v="4"/>
    <n v="2837"/>
    <d v="2022-08-08T00:00:00"/>
    <n v="4"/>
    <n v="1"/>
    <d v="2023-06-08T00:00:00"/>
    <x v="3"/>
    <x v="0"/>
    <x v="2"/>
    <s v="Sandersfort"/>
    <s v="Tonya Stein"/>
    <n v="1"/>
    <n v="945.59"/>
  </r>
  <r>
    <n v="2411"/>
    <s v="Gloria"/>
    <s v="Marks"/>
    <d v="2021-09-09T00:00:00"/>
    <x v="727"/>
    <n v="57"/>
    <x v="33"/>
    <s v="Production Technician I"/>
    <s v="Michele Young"/>
    <s v="gloria.marks@bilearner.com"/>
    <x v="5"/>
    <x v="0"/>
    <x v="2"/>
    <x v="2"/>
    <s v="Temporary"/>
    <x v="3"/>
    <x v="2"/>
    <s v="General - Sga"/>
    <s v="13-05-1945"/>
    <x v="6"/>
    <s v="Director"/>
    <x v="1"/>
    <n v="93005"/>
    <x v="1"/>
    <n v="5"/>
    <n v="2838"/>
    <d v="2023-03-07T00:00:00"/>
    <n v="4"/>
    <n v="4"/>
    <d v="2023-05-18T00:00:00"/>
    <x v="3"/>
    <x v="1"/>
    <x v="3"/>
    <s v="Port Andreaton"/>
    <s v="Robert Flores"/>
    <n v="4"/>
    <n v="539.05999999999995"/>
  </r>
  <r>
    <n v="2412"/>
    <s v="Jaylee"/>
    <s v="Cunningham"/>
    <d v="2019-12-06T00:00:00"/>
    <x v="728"/>
    <n v="843"/>
    <x v="747"/>
    <s v="Production Technician I"/>
    <s v="Karen Espinoza"/>
    <s v="jaylee.cunningham@bilearner.com"/>
    <x v="0"/>
    <x v="0"/>
    <x v="2"/>
    <x v="1"/>
    <s v="Part-Time"/>
    <x v="3"/>
    <x v="2"/>
    <s v="General - Con"/>
    <d v="1969-06-09T00:00:00"/>
    <x v="6"/>
    <s v="Foreman"/>
    <x v="1"/>
    <n v="72072"/>
    <x v="1"/>
    <n v="1"/>
    <n v="2839"/>
    <s v="23-10-2022"/>
    <n v="1"/>
    <n v="4"/>
    <d v="2022-08-07T00:00:00"/>
    <x v="0"/>
    <x v="0"/>
    <x v="2"/>
    <s v="South Melissamouth"/>
    <s v="Laura Palmer"/>
    <n v="2"/>
    <n v="837.22"/>
  </r>
  <r>
    <n v="2413"/>
    <s v="Jordon"/>
    <s v="Wyatt"/>
    <d v="2023-04-26T00:00:00"/>
    <x v="249"/>
    <n v="23"/>
    <x v="483"/>
    <s v="Production Technician I"/>
    <s v="Yvonne Reilly"/>
    <s v="jordon.wyatt@bilearner.com"/>
    <x v="6"/>
    <x v="0"/>
    <x v="1"/>
    <x v="0"/>
    <s v="Part-Time"/>
    <x v="3"/>
    <x v="2"/>
    <s v="Fielders"/>
    <s v="29-04-2000"/>
    <x v="6"/>
    <s v="Engineer"/>
    <x v="1"/>
    <n v="74671"/>
    <x v="1"/>
    <n v="2"/>
    <n v="2840"/>
    <d v="2023-07-05T00:00:00"/>
    <n v="3"/>
    <n v="2"/>
    <d v="2022-10-04T00:00:00"/>
    <x v="0"/>
    <x v="1"/>
    <x v="2"/>
    <s v="Rodneyton"/>
    <s v="Brandon Fuller"/>
    <n v="3"/>
    <n v="360.08"/>
  </r>
  <r>
    <n v="2415"/>
    <s v="Ryan"/>
    <s v="Rollins"/>
    <d v="2020-10-19T00:00:00"/>
    <x v="322"/>
    <n v="862"/>
    <x v="748"/>
    <s v="Production Technician I"/>
    <s v="Dr. Terry Young"/>
    <s v="ryan.rollins@bilearner.com"/>
    <x v="2"/>
    <x v="2"/>
    <x v="2"/>
    <x v="0"/>
    <s v="Temporary"/>
    <x v="3"/>
    <x v="2"/>
    <s v="General - Con"/>
    <s v="16-07-1965"/>
    <x v="6"/>
    <s v="Laborer"/>
    <x v="0"/>
    <n v="90492"/>
    <x v="1"/>
    <n v="1"/>
    <n v="2842"/>
    <d v="2022-10-11T00:00:00"/>
    <n v="2"/>
    <n v="1"/>
    <d v="2022-12-22T00:00:00"/>
    <x v="4"/>
    <x v="1"/>
    <x v="1"/>
    <s v="Huffton"/>
    <s v="Becky Curtis"/>
    <n v="4"/>
    <n v="577.78"/>
  </r>
  <r>
    <n v="2417"/>
    <s v="Litzy"/>
    <s v="Lloyd"/>
    <d v="2020-12-30T00:00:00"/>
    <x v="412"/>
    <n v="937"/>
    <x v="732"/>
    <s v="Production Technician II"/>
    <s v="Anthony Saunders"/>
    <s v="litzy.lloyd@bilearner.com"/>
    <x v="8"/>
    <x v="3"/>
    <x v="1"/>
    <x v="2"/>
    <s v="Part-Time"/>
    <x v="2"/>
    <x v="2"/>
    <s v="Engineers"/>
    <d v="1942-07-09T00:00:00"/>
    <x v="6"/>
    <s v="Technician"/>
    <x v="1"/>
    <n v="31828"/>
    <x v="1"/>
    <n v="5"/>
    <n v="2844"/>
    <s v="14-07-2023"/>
    <n v="2"/>
    <n v="5"/>
    <d v="2022-08-28T00:00:00"/>
    <x v="1"/>
    <x v="1"/>
    <x v="0"/>
    <s v="Port Lauren"/>
    <s v="Bobby Knight"/>
    <n v="5"/>
    <n v="336.98"/>
  </r>
  <r>
    <n v="2419"/>
    <s v="Natalia"/>
    <s v="Bush"/>
    <d v="2019-10-14T00:00:00"/>
    <x v="485"/>
    <n v="1040"/>
    <x v="749"/>
    <s v="Production Technician II"/>
    <s v="Robin Jones"/>
    <s v="natalia.bush@bilearner.com"/>
    <x v="2"/>
    <x v="2"/>
    <x v="1"/>
    <x v="1"/>
    <s v="Full-Time"/>
    <x v="1"/>
    <x v="2"/>
    <s v="Wireless"/>
    <d v="1955-02-09T00:00:00"/>
    <x v="6"/>
    <s v="Technician"/>
    <x v="0"/>
    <n v="31642"/>
    <x v="1"/>
    <n v="5"/>
    <n v="2846"/>
    <d v="2023-05-04T00:00:00"/>
    <n v="1"/>
    <n v="1"/>
    <d v="2022-09-02T00:00:00"/>
    <x v="3"/>
    <x v="1"/>
    <x v="2"/>
    <s v="Lake Courtney"/>
    <s v="Joseph Nelson"/>
    <n v="2"/>
    <n v="326.54000000000002"/>
  </r>
  <r>
    <n v="2420"/>
    <s v="Mallory"/>
    <s v="Carey"/>
    <d v="2021-02-19T00:00:00"/>
    <x v="141"/>
    <n v="211"/>
    <x v="621"/>
    <s v="Production Technician II"/>
    <s v="Jessica Saunders"/>
    <s v="mallory.carey@bilearner.com"/>
    <x v="1"/>
    <x v="1"/>
    <x v="2"/>
    <x v="1"/>
    <s v="Full-Time"/>
    <x v="0"/>
    <x v="2"/>
    <s v="Underground"/>
    <s v="26-06-1966"/>
    <x v="6"/>
    <s v="Laborer"/>
    <x v="0"/>
    <n v="81717"/>
    <x v="1"/>
    <n v="2"/>
    <n v="2847"/>
    <d v="2022-01-12T00:00:00"/>
    <n v="1"/>
    <n v="2"/>
    <d v="2023-07-16T00:00:00"/>
    <x v="0"/>
    <x v="1"/>
    <x v="3"/>
    <s v="Port Douglas"/>
    <s v="Beth Ryan"/>
    <n v="3"/>
    <n v="762.23"/>
  </r>
  <r>
    <n v="2421"/>
    <s v="Pierre"/>
    <s v="Tate"/>
    <d v="2022-03-13T00:00:00"/>
    <x v="706"/>
    <n v="173"/>
    <x v="512"/>
    <s v="Production Technician I"/>
    <s v="Willie Compton"/>
    <s v="pierre.tate@bilearner.com"/>
    <x v="2"/>
    <x v="4"/>
    <x v="0"/>
    <x v="2"/>
    <s v="Temporary"/>
    <x v="0"/>
    <x v="2"/>
    <s v="Project Management - Con"/>
    <s v="28-01-1946"/>
    <x v="6"/>
    <s v="Project Manager"/>
    <x v="1"/>
    <n v="59518"/>
    <x v="0"/>
    <n v="1"/>
    <n v="2848"/>
    <d v="2022-11-08T00:00:00"/>
    <n v="2"/>
    <n v="1"/>
    <d v="2023-07-21T00:00:00"/>
    <x v="0"/>
    <x v="1"/>
    <x v="1"/>
    <s v="Adammouth"/>
    <s v="Michelle Sullivan"/>
    <n v="2"/>
    <n v="510.12"/>
  </r>
  <r>
    <n v="2423"/>
    <s v="Carleigh"/>
    <s v="Schultz"/>
    <d v="2022-10-06T00:00:00"/>
    <x v="28"/>
    <n v="10"/>
    <x v="58"/>
    <s v="Production Technician I"/>
    <s v="Victoria Williams"/>
    <s v="carleigh.schultz@bilearner.com"/>
    <x v="4"/>
    <x v="0"/>
    <x v="0"/>
    <x v="1"/>
    <s v="Part-Time"/>
    <x v="2"/>
    <x v="2"/>
    <s v="General - Con"/>
    <s v="29-07-1972"/>
    <x v="6"/>
    <s v="Technician"/>
    <x v="1"/>
    <n v="6816"/>
    <x v="0"/>
    <n v="1"/>
    <n v="2850"/>
    <s v="31-03-2023"/>
    <n v="4"/>
    <n v="1"/>
    <d v="2023-04-26T00:00:00"/>
    <x v="2"/>
    <x v="0"/>
    <x v="0"/>
    <s v="Jaredtown"/>
    <s v="Thomas Villarreal"/>
    <n v="2"/>
    <n v="634.36"/>
  </r>
  <r>
    <n v="2426"/>
    <s v="Nathanial"/>
    <s v="Davis"/>
    <d v="2022-11-16T00:00:00"/>
    <x v="659"/>
    <n v="125"/>
    <x v="152"/>
    <s v="Production Technician I"/>
    <s v="Donald Hamilton"/>
    <s v="nathanial.davis@bilearner.com"/>
    <x v="9"/>
    <x v="4"/>
    <x v="1"/>
    <x v="0"/>
    <s v="Part-Time"/>
    <x v="3"/>
    <x v="2"/>
    <s v="General - Con"/>
    <d v="1994-06-04T00:00:00"/>
    <x v="6"/>
    <s v="Operator"/>
    <x v="1"/>
    <n v="70147"/>
    <x v="2"/>
    <n v="5"/>
    <n v="2853"/>
    <s v="31-07-2023"/>
    <n v="5"/>
    <n v="1"/>
    <d v="2023-01-01T00:00:00"/>
    <x v="1"/>
    <x v="1"/>
    <x v="0"/>
    <s v="West Dennisborough"/>
    <s v="Tyrone Fernandez"/>
    <n v="1"/>
    <n v="835.07"/>
  </r>
  <r>
    <n v="2427"/>
    <s v="Eileen"/>
    <s v="Beard"/>
    <d v="2022-08-02T00:00:00"/>
    <x v="165"/>
    <n v="359"/>
    <x v="634"/>
    <s v="Production Technician I"/>
    <s v="Amber Adams"/>
    <s v="eileen.beard@bilearner.com"/>
    <x v="5"/>
    <x v="0"/>
    <x v="2"/>
    <x v="2"/>
    <s v="Full-Time"/>
    <x v="1"/>
    <x v="2"/>
    <s v="Executive"/>
    <s v="18-12-1945"/>
    <x v="6"/>
    <s v="Executive"/>
    <x v="0"/>
    <n v="76409"/>
    <x v="2"/>
    <n v="2"/>
    <n v="2854"/>
    <d v="2023-05-03T00:00:00"/>
    <n v="1"/>
    <n v="3"/>
    <d v="2023-04-18T00:00:00"/>
    <x v="4"/>
    <x v="0"/>
    <x v="2"/>
    <s v="West Wesley"/>
    <s v="Kevin Moore"/>
    <n v="4"/>
    <n v="670.82"/>
  </r>
  <r>
    <n v="2430"/>
    <s v="Dane"/>
    <s v="Owens"/>
    <d v="2019-07-19T00:00:00"/>
    <x v="729"/>
    <n v="1116"/>
    <x v="750"/>
    <s v="Production Technician I"/>
    <s v="Christina Young"/>
    <s v="dane.owens@bilearner.com"/>
    <x v="0"/>
    <x v="0"/>
    <x v="0"/>
    <x v="2"/>
    <s v="Part-Time"/>
    <x v="0"/>
    <x v="2"/>
    <s v="General - Con"/>
    <d v="1974-01-11T00:00:00"/>
    <x v="6"/>
    <s v="Laborer"/>
    <x v="1"/>
    <n v="93847"/>
    <x v="1"/>
    <n v="2"/>
    <n v="2857"/>
    <s v="24-12-2022"/>
    <n v="5"/>
    <n v="2"/>
    <d v="2022-12-25T00:00:00"/>
    <x v="0"/>
    <x v="1"/>
    <x v="3"/>
    <s v="North Edwardtown"/>
    <s v="Alyssa Morrow"/>
    <n v="3"/>
    <n v="229.18"/>
  </r>
  <r>
    <n v="2431"/>
    <s v="Colin"/>
    <s v="Simpson"/>
    <d v="2021-09-02T00:00:00"/>
    <x v="234"/>
    <n v="438"/>
    <x v="751"/>
    <s v="Production Technician I"/>
    <s v="Kayla Chavez"/>
    <s v="colin.simpson@bilearner.com"/>
    <x v="2"/>
    <x v="0"/>
    <x v="0"/>
    <x v="1"/>
    <s v="Temporary"/>
    <x v="2"/>
    <x v="2"/>
    <s v="Engineers"/>
    <s v="14-01-1974"/>
    <x v="6"/>
    <s v="Engineer"/>
    <x v="1"/>
    <n v="22983"/>
    <x v="1"/>
    <n v="5"/>
    <n v="2858"/>
    <d v="2023-12-07T00:00:00"/>
    <n v="1"/>
    <n v="2"/>
    <d v="2022-11-10T00:00:00"/>
    <x v="4"/>
    <x v="1"/>
    <x v="1"/>
    <s v="South Desireebury"/>
    <s v="Jerry Berry"/>
    <n v="3"/>
    <n v="851.72"/>
  </r>
  <r>
    <n v="2433"/>
    <s v="Maria"/>
    <s v="Cameron"/>
    <d v="2023-04-13T00:00:00"/>
    <x v="127"/>
    <n v="43"/>
    <x v="752"/>
    <s v="Production Technician I"/>
    <s v="Michelle Murphy"/>
    <s v="maria.cameron@bilearner.com"/>
    <x v="4"/>
    <x v="0"/>
    <x v="2"/>
    <x v="1"/>
    <s v="Part-Time"/>
    <x v="3"/>
    <x v="2"/>
    <s v="General - Con"/>
    <s v="31-10-1961"/>
    <x v="6"/>
    <s v="Laborer"/>
    <x v="1"/>
    <n v="54190"/>
    <x v="1"/>
    <n v="2"/>
    <n v="2860"/>
    <s v="31-01-2023"/>
    <n v="2"/>
    <n v="1"/>
    <d v="2022-09-13T00:00:00"/>
    <x v="1"/>
    <x v="0"/>
    <x v="0"/>
    <s v="North William"/>
    <s v="Mark Flores"/>
    <n v="3"/>
    <n v="587.16"/>
  </r>
  <r>
    <n v="2435"/>
    <s v="Randall"/>
    <s v="West"/>
    <d v="2020-03-24T00:00:00"/>
    <x v="663"/>
    <n v="730"/>
    <x v="36"/>
    <s v="Production Technician II"/>
    <s v="Tony Spears"/>
    <s v="randall.west@bilearner.com"/>
    <x v="7"/>
    <x v="0"/>
    <x v="2"/>
    <x v="0"/>
    <s v="Part-Time"/>
    <x v="3"/>
    <x v="2"/>
    <s v="Engineers"/>
    <s v="14-07-1943"/>
    <x v="6"/>
    <s v="Engineer"/>
    <x v="1"/>
    <n v="13985"/>
    <x v="1"/>
    <n v="4"/>
    <n v="2862"/>
    <d v="2023-10-03T00:00:00"/>
    <n v="1"/>
    <n v="2"/>
    <d v="2023-04-11T00:00:00"/>
    <x v="3"/>
    <x v="1"/>
    <x v="2"/>
    <s v="Edwardview"/>
    <s v="Theresa Burke"/>
    <n v="3"/>
    <n v="192.39"/>
  </r>
  <r>
    <n v="2438"/>
    <s v="Esperanza"/>
    <s v="Horne"/>
    <d v="2022-05-10T00:00:00"/>
    <x v="730"/>
    <n v="160"/>
    <x v="160"/>
    <s v="Production Technician II"/>
    <s v="Jeremy Frey"/>
    <s v="esperanza.horne@bilearner.com"/>
    <x v="8"/>
    <x v="2"/>
    <x v="2"/>
    <x v="1"/>
    <s v="Part-Time"/>
    <x v="3"/>
    <x v="2"/>
    <s v="General - Con"/>
    <s v="27-08-1969"/>
    <x v="6"/>
    <s v="Foreman"/>
    <x v="0"/>
    <n v="26583"/>
    <x v="1"/>
    <n v="1"/>
    <n v="2865"/>
    <s v="23-10-2022"/>
    <n v="2"/>
    <n v="2"/>
    <d v="2023-03-22T00:00:00"/>
    <x v="0"/>
    <x v="0"/>
    <x v="0"/>
    <s v="Maryville"/>
    <s v="Tracy Gonzalez"/>
    <n v="4"/>
    <n v="653.99"/>
  </r>
  <r>
    <n v="2443"/>
    <s v="Sanai"/>
    <s v="Sweeney"/>
    <d v="2023-07-26T00:00:00"/>
    <x v="459"/>
    <n v="5"/>
    <x v="415"/>
    <s v="Production Technician I"/>
    <s v="David Mccormick"/>
    <s v="sanai.sweeney@bilearner.com"/>
    <x v="0"/>
    <x v="0"/>
    <x v="2"/>
    <x v="0"/>
    <s v="Part-Time"/>
    <x v="2"/>
    <x v="2"/>
    <s v="Sales &amp; Marketing"/>
    <d v="1950-08-09T00:00:00"/>
    <x v="6"/>
    <s v="Vp"/>
    <x v="1"/>
    <n v="32806"/>
    <x v="1"/>
    <n v="4"/>
    <n v="2870"/>
    <s v="28-11-2022"/>
    <n v="5"/>
    <n v="3"/>
    <d v="2023-02-24T00:00:00"/>
    <x v="4"/>
    <x v="1"/>
    <x v="0"/>
    <s v="Margaretfort"/>
    <s v="Robert Ortiz"/>
    <n v="5"/>
    <n v="413.42"/>
  </r>
  <r>
    <n v="2444"/>
    <s v="Tania"/>
    <s v="Taylor"/>
    <d v="2022-03-11T00:00:00"/>
    <x v="501"/>
    <n v="144"/>
    <x v="120"/>
    <s v="Production Technician I"/>
    <s v="Christina Smith"/>
    <s v="tania.taylor@bilearner.com"/>
    <x v="6"/>
    <x v="0"/>
    <x v="1"/>
    <x v="2"/>
    <s v="Part-Time"/>
    <x v="1"/>
    <x v="2"/>
    <s v="Catv"/>
    <s v="27-04-1953"/>
    <x v="6"/>
    <s v="Project Manager"/>
    <x v="1"/>
    <n v="46150"/>
    <x v="1"/>
    <n v="5"/>
    <n v="2871"/>
    <s v="31-05-2023"/>
    <n v="2"/>
    <n v="5"/>
    <d v="2022-10-16T00:00:00"/>
    <x v="3"/>
    <x v="0"/>
    <x v="2"/>
    <s v="Richardfurt"/>
    <s v="Trevor Holmes"/>
    <n v="5"/>
    <n v="900.02"/>
  </r>
  <r>
    <n v="2445"/>
    <s v="Greta"/>
    <s v="Horne"/>
    <d v="2020-06-29T00:00:00"/>
    <x v="605"/>
    <n v="325"/>
    <x v="182"/>
    <s v="Production Technician I"/>
    <s v="Steven Myers"/>
    <s v="greta.horne@bilearner.com"/>
    <x v="9"/>
    <x v="0"/>
    <x v="1"/>
    <x v="0"/>
    <s v="Full-Time"/>
    <x v="3"/>
    <x v="2"/>
    <s v="Wireline Construction"/>
    <d v="1967-03-12T00:00:00"/>
    <x v="6"/>
    <s v="Operator"/>
    <x v="1"/>
    <n v="97145"/>
    <x v="1"/>
    <n v="2"/>
    <n v="2872"/>
    <d v="2023-08-06T00:00:00"/>
    <n v="3"/>
    <n v="5"/>
    <d v="2023-03-20T00:00:00"/>
    <x v="3"/>
    <x v="1"/>
    <x v="0"/>
    <s v="Morenoland"/>
    <s v="Matthew Shaffer"/>
    <n v="3"/>
    <n v="573.84"/>
  </r>
  <r>
    <n v="2448"/>
    <s v="Harley"/>
    <s v="Walker"/>
    <d v="2020-12-25T00:00:00"/>
    <x v="222"/>
    <n v="262"/>
    <x v="99"/>
    <s v="Production Technician I"/>
    <s v="Wanda Murray"/>
    <s v="harley.walker@bilearner.com"/>
    <x v="7"/>
    <x v="0"/>
    <x v="0"/>
    <x v="1"/>
    <s v="Temporary"/>
    <x v="0"/>
    <x v="2"/>
    <s v="General - Con"/>
    <d v="1981-03-06T00:00:00"/>
    <x v="6"/>
    <s v="Administrative"/>
    <x v="0"/>
    <n v="60773"/>
    <x v="1"/>
    <n v="4"/>
    <n v="2875"/>
    <d v="2023-12-06T00:00:00"/>
    <n v="3"/>
    <n v="5"/>
    <d v="2022-09-17T00:00:00"/>
    <x v="4"/>
    <x v="0"/>
    <x v="2"/>
    <s v="East Andrew"/>
    <s v="Maurice Green"/>
    <n v="1"/>
    <n v="892.56"/>
  </r>
  <r>
    <n v="2450"/>
    <s v="Skylar"/>
    <s v="Riggs"/>
    <d v="2022-11-11T00:00:00"/>
    <x v="351"/>
    <n v="26"/>
    <x v="753"/>
    <s v="Production Technician I"/>
    <s v="Emily Jennings"/>
    <s v="skylar.riggs@bilearner.com"/>
    <x v="3"/>
    <x v="0"/>
    <x v="1"/>
    <x v="0"/>
    <s v="Part-Time"/>
    <x v="1"/>
    <x v="2"/>
    <s v="Project Management - Con"/>
    <s v="28-12-1944"/>
    <x v="6"/>
    <s v="Manager"/>
    <x v="0"/>
    <n v="51590"/>
    <x v="1"/>
    <n v="2"/>
    <n v="2877"/>
    <d v="2023-02-03T00:00:00"/>
    <n v="2"/>
    <n v="4"/>
    <d v="2022-12-10T00:00:00"/>
    <x v="0"/>
    <x v="1"/>
    <x v="1"/>
    <s v="Ponceville"/>
    <s v="Theresa Mcclure"/>
    <n v="4"/>
    <n v="664.5"/>
  </r>
  <r>
    <n v="2451"/>
    <s v="Shania"/>
    <s v="Barrera"/>
    <d v="2021-05-04T00:00:00"/>
    <x v="731"/>
    <n v="161"/>
    <x v="301"/>
    <s v="Production Technician I"/>
    <s v="Michael Hopkins"/>
    <s v="shania.barrera@bilearner.com"/>
    <x v="8"/>
    <x v="0"/>
    <x v="2"/>
    <x v="2"/>
    <s v="Part-Time"/>
    <x v="1"/>
    <x v="2"/>
    <s v="General - Sga"/>
    <d v="1957-11-08T00:00:00"/>
    <x v="6"/>
    <s v="Contracts"/>
    <x v="1"/>
    <n v="26501"/>
    <x v="1"/>
    <n v="2"/>
    <n v="2878"/>
    <d v="2022-09-12T00:00:00"/>
    <n v="2"/>
    <n v="3"/>
    <d v="2022-12-01T00:00:00"/>
    <x v="4"/>
    <x v="1"/>
    <x v="2"/>
    <s v="West Luishaven"/>
    <s v="Roy Stone"/>
    <n v="5"/>
    <n v="925.8"/>
  </r>
  <r>
    <n v="2453"/>
    <s v="Aimee"/>
    <s v="Berg"/>
    <d v="2021-06-11T00:00:00"/>
    <x v="95"/>
    <n v="540"/>
    <x v="185"/>
    <s v="Production Technician I"/>
    <s v="Rodney Grant"/>
    <s v="aimee.berg@bilearner.com"/>
    <x v="0"/>
    <x v="0"/>
    <x v="1"/>
    <x v="2"/>
    <s v="Temporary"/>
    <x v="2"/>
    <x v="2"/>
    <s v="General - Con"/>
    <s v="21-08-2000"/>
    <x v="6"/>
    <s v="Safety Manager"/>
    <x v="0"/>
    <n v="89647"/>
    <x v="1"/>
    <n v="4"/>
    <n v="2880"/>
    <s v="13-01-2023"/>
    <n v="1"/>
    <n v="1"/>
    <d v="2023-02-15T00:00:00"/>
    <x v="4"/>
    <x v="1"/>
    <x v="1"/>
    <s v="New Matthew"/>
    <s v="Ryan Gray"/>
    <n v="4"/>
    <n v="932.34"/>
  </r>
  <r>
    <n v="2455"/>
    <s v="Lamar"/>
    <s v="Kirk"/>
    <d v="2019-05-21T00:00:00"/>
    <x v="732"/>
    <n v="229"/>
    <x v="358"/>
    <s v="Production Technician I"/>
    <s v="Peter Norton"/>
    <s v="lamar.kirk@bilearner.com"/>
    <x v="9"/>
    <x v="2"/>
    <x v="2"/>
    <x v="0"/>
    <s v="Full-Time"/>
    <x v="2"/>
    <x v="2"/>
    <s v="Shop (Fleet)"/>
    <s v="29-11-1978"/>
    <x v="6"/>
    <s v="Welder"/>
    <x v="1"/>
    <n v="85827"/>
    <x v="1"/>
    <n v="4"/>
    <n v="2882"/>
    <d v="2023-10-01T00:00:00"/>
    <n v="3"/>
    <n v="2"/>
    <d v="2023-04-21T00:00:00"/>
    <x v="1"/>
    <x v="1"/>
    <x v="1"/>
    <s v="North Russellmouth"/>
    <s v="Kevin Vasquez"/>
    <n v="4"/>
    <n v="835.35"/>
  </r>
  <r>
    <n v="2458"/>
    <s v="Humberto"/>
    <s v="Yoder"/>
    <d v="2022-04-14T00:00:00"/>
    <x v="58"/>
    <n v="179"/>
    <x v="344"/>
    <s v="Production Technician II"/>
    <s v="Kelli Blair"/>
    <s v="humberto.yoder@bilearner.com"/>
    <x v="4"/>
    <x v="3"/>
    <x v="0"/>
    <x v="0"/>
    <s v="Part-Time"/>
    <x v="3"/>
    <x v="2"/>
    <s v="Field Operations"/>
    <s v="27-01-1977"/>
    <x v="6"/>
    <s v="Groundman"/>
    <x v="1"/>
    <n v="61247"/>
    <x v="1"/>
    <n v="1"/>
    <n v="2885"/>
    <s v="20-01-2023"/>
    <n v="1"/>
    <n v="5"/>
    <d v="2022-12-29T00:00:00"/>
    <x v="3"/>
    <x v="0"/>
    <x v="0"/>
    <s v="Lake Joshua"/>
    <s v="Michael Johnson"/>
    <n v="1"/>
    <n v="176.13"/>
  </r>
  <r>
    <n v="2460"/>
    <s v="Natalya"/>
    <s v="Reyes"/>
    <d v="2020-01-28T00:00:00"/>
    <x v="733"/>
    <n v="749"/>
    <x v="754"/>
    <s v="Production Technician II"/>
    <s v="Dylan Allen"/>
    <s v="natalya.reyes@bilearner.com"/>
    <x v="8"/>
    <x v="2"/>
    <x v="0"/>
    <x v="2"/>
    <s v="Temporary"/>
    <x v="3"/>
    <x v="2"/>
    <s v="Shop (Fleet)"/>
    <s v="27-04-1987"/>
    <x v="6"/>
    <s v="Shop"/>
    <x v="0"/>
    <n v="22862"/>
    <x v="1"/>
    <n v="5"/>
    <n v="2887"/>
    <s v="24-06-2023"/>
    <n v="5"/>
    <n v="1"/>
    <d v="2023-04-15T00:00:00"/>
    <x v="3"/>
    <x v="1"/>
    <x v="3"/>
    <s v="Vanessamouth"/>
    <s v="Melissa Shah"/>
    <n v="5"/>
    <n v="411.52"/>
  </r>
  <r>
    <n v="2461"/>
    <s v="Celia"/>
    <s v="Mcpherson"/>
    <d v="2021-04-17T00:00:00"/>
    <x v="264"/>
    <n v="335"/>
    <x v="678"/>
    <s v="Production Technician II"/>
    <s v="Thomas Reed"/>
    <s v="celia.mcpherson@bilearner.com"/>
    <x v="5"/>
    <x v="1"/>
    <x v="1"/>
    <x v="2"/>
    <s v="Temporary"/>
    <x v="2"/>
    <x v="2"/>
    <s v="Wireless"/>
    <s v="26-04-1983"/>
    <x v="6"/>
    <s v="Foreman"/>
    <x v="0"/>
    <n v="74469"/>
    <x v="1"/>
    <n v="5"/>
    <n v="2888"/>
    <d v="2023-01-06T00:00:00"/>
    <n v="5"/>
    <n v="2"/>
    <d v="2023-03-17T00:00:00"/>
    <x v="0"/>
    <x v="0"/>
    <x v="3"/>
    <s v="North Steven"/>
    <s v="Matthew Cox"/>
    <n v="4"/>
    <n v="119.5"/>
  </r>
  <r>
    <n v="2462"/>
    <s v="Matias"/>
    <s v="Barton"/>
    <d v="2019-09-29T00:00:00"/>
    <x v="535"/>
    <n v="1368"/>
    <x v="755"/>
    <s v="Production Technician II"/>
    <s v="Brian Castillo"/>
    <s v="matias.barton@bilearner.com"/>
    <x v="0"/>
    <x v="1"/>
    <x v="2"/>
    <x v="2"/>
    <s v="Temporary"/>
    <x v="1"/>
    <x v="2"/>
    <s v="Fielders"/>
    <s v="25-10-1988"/>
    <x v="6"/>
    <s v="Engineer"/>
    <x v="0"/>
    <n v="53693"/>
    <x v="1"/>
    <n v="1"/>
    <n v="2889"/>
    <d v="2023-10-06T00:00:00"/>
    <n v="2"/>
    <n v="2"/>
    <d v="2022-10-13T00:00:00"/>
    <x v="0"/>
    <x v="1"/>
    <x v="0"/>
    <s v="Brownhaven"/>
    <s v="Robert Yates"/>
    <n v="2"/>
    <n v="817.04"/>
  </r>
  <r>
    <n v="2464"/>
    <s v="Addyson"/>
    <s v="Pollard"/>
    <d v="2021-08-11T00:00:00"/>
    <x v="380"/>
    <n v="88"/>
    <x v="440"/>
    <s v="Production Technician I"/>
    <s v="Andrew Bass"/>
    <s v="addyson.pollard@bilearner.com"/>
    <x v="5"/>
    <x v="0"/>
    <x v="1"/>
    <x v="2"/>
    <s v="Temporary"/>
    <x v="1"/>
    <x v="2"/>
    <s v="Wireline Construction"/>
    <s v="16-08-1995"/>
    <x v="6"/>
    <s v="Laborer"/>
    <x v="1"/>
    <n v="7700"/>
    <x v="1"/>
    <n v="1"/>
    <n v="2891"/>
    <s v="27-05-2023"/>
    <n v="5"/>
    <n v="2"/>
    <d v="2022-12-31T00:00:00"/>
    <x v="2"/>
    <x v="0"/>
    <x v="2"/>
    <s v="Mcguireside"/>
    <s v="Anthony Obrien"/>
    <n v="4"/>
    <n v="767.51"/>
  </r>
  <r>
    <n v="2465"/>
    <s v="Laila"/>
    <s v="Wiggins"/>
    <d v="2021-04-10T00:00:00"/>
    <x v="505"/>
    <n v="570"/>
    <x v="756"/>
    <s v="Production Technician I"/>
    <s v="Gregory Lee"/>
    <s v="laila.wiggins@bilearner.com"/>
    <x v="0"/>
    <x v="0"/>
    <x v="1"/>
    <x v="2"/>
    <s v="Full-Time"/>
    <x v="1"/>
    <x v="2"/>
    <s v="Catv"/>
    <d v="1960-06-12T00:00:00"/>
    <x v="6"/>
    <s v="Lineman"/>
    <x v="1"/>
    <n v="26250"/>
    <x v="1"/>
    <n v="2"/>
    <n v="2892"/>
    <d v="2023-05-02T00:00:00"/>
    <n v="2"/>
    <n v="1"/>
    <d v="2022-08-10T00:00:00"/>
    <x v="2"/>
    <x v="0"/>
    <x v="0"/>
    <s v="Port Jasmine"/>
    <s v="Steven Terrell"/>
    <n v="5"/>
    <n v="990.52"/>
  </r>
  <r>
    <n v="2468"/>
    <s v="Mauricio"/>
    <s v="Stein"/>
    <d v="2023-04-04T00:00:00"/>
    <x v="171"/>
    <n v="77"/>
    <x v="327"/>
    <s v="Production Technician I"/>
    <s v="Darlene Chambers"/>
    <s v="mauricio.stein@bilearner.com"/>
    <x v="2"/>
    <x v="4"/>
    <x v="0"/>
    <x v="2"/>
    <s v="Temporary"/>
    <x v="3"/>
    <x v="2"/>
    <s v="Field Operations"/>
    <d v="1998-11-04T00:00:00"/>
    <x v="6"/>
    <s v="Top Hand"/>
    <x v="1"/>
    <n v="9647"/>
    <x v="1"/>
    <n v="2"/>
    <n v="2895"/>
    <s v="31-05-2023"/>
    <n v="1"/>
    <n v="2"/>
    <d v="2022-11-15T00:00:00"/>
    <x v="4"/>
    <x v="0"/>
    <x v="2"/>
    <s v="Belltown"/>
    <s v="Nathan Hill"/>
    <n v="4"/>
    <n v="555.6"/>
  </r>
  <r>
    <n v="2470"/>
    <s v="Aidyn"/>
    <s v="Cuevas"/>
    <d v="2022-03-04T00:00:00"/>
    <x v="507"/>
    <n v="485"/>
    <x v="757"/>
    <s v="Production Technician I"/>
    <s v="Melissa Young"/>
    <s v="aidyn.cuevas@bilearner.com"/>
    <x v="7"/>
    <x v="0"/>
    <x v="0"/>
    <x v="1"/>
    <s v="Part-Time"/>
    <x v="3"/>
    <x v="2"/>
    <s v="Field Operations"/>
    <d v="1963-10-06T00:00:00"/>
    <x v="6"/>
    <s v="Mechanic"/>
    <x v="0"/>
    <n v="48860"/>
    <x v="1"/>
    <n v="4"/>
    <n v="2897"/>
    <d v="2023-04-04T00:00:00"/>
    <n v="3"/>
    <n v="5"/>
    <d v="2022-11-26T00:00:00"/>
    <x v="1"/>
    <x v="1"/>
    <x v="0"/>
    <s v="Andrewston"/>
    <s v="John Gallagher"/>
    <n v="2"/>
    <n v="926.17"/>
  </r>
  <r>
    <n v="2472"/>
    <s v="Johnathan"/>
    <s v="Huerta"/>
    <d v="2020-09-11T00:00:00"/>
    <x v="734"/>
    <n v="566"/>
    <x v="70"/>
    <s v="Production Technician I"/>
    <s v="Mercedes Cervantes"/>
    <s v="johnathan.huerta@bilearner.com"/>
    <x v="3"/>
    <x v="0"/>
    <x v="2"/>
    <x v="0"/>
    <s v="Part-Time"/>
    <x v="1"/>
    <x v="2"/>
    <s v="Project Management - Con"/>
    <s v="29-04-1992"/>
    <x v="6"/>
    <s v="Coordinator"/>
    <x v="1"/>
    <n v="26846"/>
    <x v="1"/>
    <n v="5"/>
    <n v="2899"/>
    <s v="24-10-2022"/>
    <n v="1"/>
    <n v="5"/>
    <d v="2023-03-26T00:00:00"/>
    <x v="1"/>
    <x v="1"/>
    <x v="3"/>
    <s v="Kyleberg"/>
    <s v="Michael Wilcox"/>
    <n v="5"/>
    <n v="128.80000000000001"/>
  </r>
  <r>
    <n v="2473"/>
    <s v="Katelyn"/>
    <s v="Garner"/>
    <d v="2021-10-31T00:00:00"/>
    <x v="308"/>
    <n v="619"/>
    <x v="758"/>
    <s v="Production Technician I"/>
    <s v="Christine Owens"/>
    <s v="katelyn.garner@bilearner.com"/>
    <x v="8"/>
    <x v="0"/>
    <x v="2"/>
    <x v="0"/>
    <s v="Temporary"/>
    <x v="1"/>
    <x v="2"/>
    <s v="General - Con"/>
    <d v="1952-01-10T00:00:00"/>
    <x v="6"/>
    <s v="Locator"/>
    <x v="1"/>
    <n v="32806"/>
    <x v="0"/>
    <n v="2"/>
    <n v="2900"/>
    <s v="29-10-2022"/>
    <n v="1"/>
    <n v="4"/>
    <d v="2023-01-16T00:00:00"/>
    <x v="0"/>
    <x v="0"/>
    <x v="0"/>
    <s v="Joelberg"/>
    <s v="Erin Everett"/>
    <n v="4"/>
    <n v="255.02"/>
  </r>
  <r>
    <n v="2474"/>
    <s v="Deshawn"/>
    <s v="Ayers"/>
    <d v="2018-10-21T00:00:00"/>
    <x v="735"/>
    <n v="185"/>
    <x v="486"/>
    <s v="Production Technician I"/>
    <s v="Yesenia Hawkins"/>
    <s v="deshawn.ayers@bilearner.com"/>
    <x v="5"/>
    <x v="0"/>
    <x v="2"/>
    <x v="2"/>
    <s v="Part-Time"/>
    <x v="0"/>
    <x v="2"/>
    <s v="Wireline Construction"/>
    <s v="21-12-1991"/>
    <x v="6"/>
    <s v="Foreman"/>
    <x v="0"/>
    <n v="52065"/>
    <x v="1"/>
    <n v="4"/>
    <n v="2901"/>
    <s v="20-05-2023"/>
    <n v="1"/>
    <n v="4"/>
    <d v="2023-07-13T00:00:00"/>
    <x v="1"/>
    <x v="1"/>
    <x v="2"/>
    <s v="Rhondaview"/>
    <s v="Tracy Russell"/>
    <n v="4"/>
    <n v="674.34"/>
  </r>
  <r>
    <n v="2476"/>
    <s v="Presley"/>
    <s v="Padilla"/>
    <d v="2023-02-09T00:00:00"/>
    <x v="62"/>
    <n v="87"/>
    <x v="207"/>
    <s v="Production Technician I"/>
    <s v="Christine Johnson"/>
    <s v="presley.padilla@bilearner.com"/>
    <x v="6"/>
    <x v="0"/>
    <x v="2"/>
    <x v="2"/>
    <s v="Full-Time"/>
    <x v="1"/>
    <x v="2"/>
    <s v="Engineers"/>
    <s v="26-02-1998"/>
    <x v="6"/>
    <s v="Engineer"/>
    <x v="1"/>
    <n v="14416"/>
    <x v="2"/>
    <n v="5"/>
    <n v="2903"/>
    <d v="2022-09-08T00:00:00"/>
    <n v="3"/>
    <n v="3"/>
    <d v="2023-06-22T00:00:00"/>
    <x v="0"/>
    <x v="0"/>
    <x v="1"/>
    <s v="New Patriciabury"/>
    <s v="Sandra Andrade"/>
    <n v="2"/>
    <n v="906.63"/>
  </r>
  <r>
    <n v="2477"/>
    <s v="Marquis"/>
    <s v="Atkinson"/>
    <d v="2020-02-15T00:00:00"/>
    <x v="539"/>
    <n v="248"/>
    <x v="538"/>
    <s v="Production Technician I"/>
    <s v="William Livingston"/>
    <s v="marquis.atkinson@bilearner.com"/>
    <x v="9"/>
    <x v="2"/>
    <x v="0"/>
    <x v="2"/>
    <s v="Part-Time"/>
    <x v="2"/>
    <x v="2"/>
    <s v="Project Management - Con"/>
    <d v="1946-05-10T00:00:00"/>
    <x v="6"/>
    <s v="Technician"/>
    <x v="0"/>
    <n v="84227"/>
    <x v="0"/>
    <n v="4"/>
    <n v="2904"/>
    <s v="27-08-2022"/>
    <n v="4"/>
    <n v="2"/>
    <d v="2023-05-06T00:00:00"/>
    <x v="2"/>
    <x v="0"/>
    <x v="1"/>
    <s v="Rachaelstad"/>
    <s v="Kristi Hampton"/>
    <n v="4"/>
    <n v="986.01"/>
  </r>
  <r>
    <n v="2487"/>
    <s v="Jaycee"/>
    <s v="Osborn"/>
    <d v="2020-01-02T00:00:00"/>
    <x v="304"/>
    <n v="1309"/>
    <x v="248"/>
    <s v="Production Technician I"/>
    <s v="Thomas Frederick"/>
    <s v="jaycee.osborn@bilearner.com"/>
    <x v="6"/>
    <x v="0"/>
    <x v="0"/>
    <x v="1"/>
    <s v="Part-Time"/>
    <x v="2"/>
    <x v="2"/>
    <s v="Splicing"/>
    <d v="1972-02-12T00:00:00"/>
    <x v="6"/>
    <s v="Laborer"/>
    <x v="1"/>
    <n v="56864"/>
    <x v="0"/>
    <n v="2"/>
    <n v="2914"/>
    <s v="29-05-2023"/>
    <n v="5"/>
    <n v="3"/>
    <d v="2022-10-15T00:00:00"/>
    <x v="3"/>
    <x v="1"/>
    <x v="1"/>
    <s v="Port Robertotown"/>
    <s v="Justin Long"/>
    <n v="1"/>
    <n v="194.13"/>
  </r>
  <r>
    <n v="2488"/>
    <s v="Jordyn"/>
    <s v="Patel"/>
    <d v="2022-04-30T00:00:00"/>
    <x v="508"/>
    <n v="459"/>
    <x v="759"/>
    <s v="Production Technician I"/>
    <s v="James Smith"/>
    <s v="jordyn.patel@bilearner.com"/>
    <x v="9"/>
    <x v="4"/>
    <x v="0"/>
    <x v="0"/>
    <s v="Part-Time"/>
    <x v="0"/>
    <x v="2"/>
    <s v="Field Operations"/>
    <d v="1992-03-09T00:00:00"/>
    <x v="6"/>
    <s v="Technician"/>
    <x v="1"/>
    <n v="14468"/>
    <x v="0"/>
    <n v="1"/>
    <n v="2915"/>
    <s v="29-04-2023"/>
    <n v="3"/>
    <n v="4"/>
    <d v="2023-03-25T00:00:00"/>
    <x v="2"/>
    <x v="1"/>
    <x v="2"/>
    <s v="North Margaretshire"/>
    <s v="Peter Stokes"/>
    <n v="2"/>
    <n v="993.79"/>
  </r>
  <r>
    <n v="2489"/>
    <s v="Michael"/>
    <s v="Acosta"/>
    <d v="2020-07-04T00:00:00"/>
    <x v="736"/>
    <n v="246"/>
    <x v="302"/>
    <s v="Production Technician I"/>
    <s v="Crystal Jones"/>
    <s v="michael.acosta@bilearner.com"/>
    <x v="2"/>
    <x v="4"/>
    <x v="2"/>
    <x v="1"/>
    <s v="Temporary"/>
    <x v="1"/>
    <x v="2"/>
    <s v="General - Sga"/>
    <s v="27-01-1953"/>
    <x v="6"/>
    <s v="Administrator"/>
    <x v="1"/>
    <n v="92604"/>
    <x v="2"/>
    <n v="2"/>
    <n v="2916"/>
    <s v="20-02-2023"/>
    <n v="4"/>
    <n v="4"/>
    <d v="2022-10-09T00:00:00"/>
    <x v="2"/>
    <x v="1"/>
    <x v="2"/>
    <s v="South Nathan"/>
    <s v="Sylvia Obrien"/>
    <n v="2"/>
    <n v="932.4"/>
  </r>
  <r>
    <n v="2491"/>
    <s v="Brice"/>
    <s v="Medina"/>
    <d v="2018-12-22T00:00:00"/>
    <x v="465"/>
    <n v="1307"/>
    <x v="760"/>
    <s v="Production Technician I"/>
    <s v="Emma Wilson"/>
    <s v="brice.medina@bilearner.com"/>
    <x v="7"/>
    <x v="0"/>
    <x v="2"/>
    <x v="0"/>
    <s v="Full-Time"/>
    <x v="2"/>
    <x v="2"/>
    <s v="Field Operations"/>
    <d v="1979-08-05T00:00:00"/>
    <x v="6"/>
    <s v="Lineman"/>
    <x v="0"/>
    <n v="2719"/>
    <x v="0"/>
    <n v="4"/>
    <n v="2918"/>
    <d v="2022-11-12T00:00:00"/>
    <n v="4"/>
    <n v="3"/>
    <d v="2022-08-28T00:00:00"/>
    <x v="4"/>
    <x v="0"/>
    <x v="1"/>
    <s v="East Amberside"/>
    <s v="Brandy Greene"/>
    <n v="1"/>
    <n v="333.03"/>
  </r>
  <r>
    <n v="2494"/>
    <s v="Yadira"/>
    <s v="Dean"/>
    <d v="2018-09-22T00:00:00"/>
    <x v="737"/>
    <n v="383"/>
    <x v="350"/>
    <s v="Production Technician I"/>
    <s v="Stephanie Perez"/>
    <s v="yadira.dean@bilearner.com"/>
    <x v="8"/>
    <x v="0"/>
    <x v="0"/>
    <x v="0"/>
    <s v="Part-Time"/>
    <x v="2"/>
    <x v="2"/>
    <s v="Aerial"/>
    <d v="1957-08-08T00:00:00"/>
    <x v="6"/>
    <s v="Lineman"/>
    <x v="0"/>
    <n v="66834"/>
    <x v="0"/>
    <n v="2"/>
    <n v="2921"/>
    <s v="15-03-2023"/>
    <n v="5"/>
    <n v="2"/>
    <d v="2023-01-11T00:00:00"/>
    <x v="0"/>
    <x v="0"/>
    <x v="2"/>
    <s v="Lynchfort"/>
    <s v="Beth Fields"/>
    <n v="1"/>
    <n v="465.54"/>
  </r>
  <r>
    <n v="2495"/>
    <s v="Miles"/>
    <s v="Roberts"/>
    <d v="2022-10-14T00:00:00"/>
    <x v="25"/>
    <n v="265"/>
    <x v="76"/>
    <s v="Production Technician I"/>
    <s v="Carolyn Campbell"/>
    <s v="miles.roberts@bilearner.com"/>
    <x v="2"/>
    <x v="0"/>
    <x v="2"/>
    <x v="0"/>
    <s v="Full-Time"/>
    <x v="0"/>
    <x v="2"/>
    <s v="General - Con"/>
    <s v="25-04-1993"/>
    <x v="6"/>
    <s v="Laborer"/>
    <x v="0"/>
    <n v="69281"/>
    <x v="0"/>
    <n v="5"/>
    <n v="2922"/>
    <s v="29-04-2023"/>
    <n v="4"/>
    <n v="2"/>
    <d v="2023-05-19T00:00:00"/>
    <x v="2"/>
    <x v="0"/>
    <x v="2"/>
    <s v="West Heathertown"/>
    <s v="Donna Joseph"/>
    <n v="1"/>
    <n v="713.3"/>
  </r>
  <r>
    <n v="2496"/>
    <s v="Joel"/>
    <s v="Spence"/>
    <d v="2022-02-12T00:00:00"/>
    <x v="90"/>
    <n v="222"/>
    <x v="354"/>
    <s v="Production Technician I"/>
    <s v="Norma Parker"/>
    <s v="joel.spence@bilearner.com"/>
    <x v="1"/>
    <x v="0"/>
    <x v="2"/>
    <x v="2"/>
    <s v="Part-Time"/>
    <x v="3"/>
    <x v="2"/>
    <s v="Field Operations"/>
    <d v="1980-01-07T00:00:00"/>
    <x v="6"/>
    <s v="Technician"/>
    <x v="0"/>
    <n v="79321"/>
    <x v="2"/>
    <n v="4"/>
    <n v="2923"/>
    <d v="2023-06-05T00:00:00"/>
    <n v="5"/>
    <n v="1"/>
    <d v="2022-10-15T00:00:00"/>
    <x v="2"/>
    <x v="1"/>
    <x v="1"/>
    <s v="Castilloshire"/>
    <s v="Jason Clayton"/>
    <n v="4"/>
    <n v="632.73"/>
  </r>
  <r>
    <n v="2497"/>
    <s v="Kole"/>
    <s v="Garrison"/>
    <d v="2021-03-23T00:00:00"/>
    <x v="487"/>
    <n v="849"/>
    <x v="761"/>
    <s v="Production Technician I"/>
    <s v="Anna Ashley"/>
    <s v="kole.garrison@bilearner.com"/>
    <x v="4"/>
    <x v="2"/>
    <x v="1"/>
    <x v="0"/>
    <s v="Part-Time"/>
    <x v="2"/>
    <x v="2"/>
    <s v="Field Operations"/>
    <s v="15-05-1979"/>
    <x v="6"/>
    <s v="Foreman"/>
    <x v="1"/>
    <n v="84575"/>
    <x v="0"/>
    <n v="5"/>
    <n v="2924"/>
    <s v="16-05-2023"/>
    <n v="5"/>
    <n v="4"/>
    <d v="2022-10-31T00:00:00"/>
    <x v="2"/>
    <x v="0"/>
    <x v="1"/>
    <s v="Bishophaven"/>
    <s v="Natalie Thomas"/>
    <n v="1"/>
    <n v="244.84"/>
  </r>
  <r>
    <n v="2498"/>
    <s v="Kaylin"/>
    <s v="Andersen"/>
    <d v="2018-08-30T00:00:00"/>
    <x v="738"/>
    <n v="1046"/>
    <x v="762"/>
    <s v="Production Technician II"/>
    <s v="Monica Jackson"/>
    <s v="kaylin.andersen@bilearner.com"/>
    <x v="1"/>
    <x v="0"/>
    <x v="2"/>
    <x v="0"/>
    <s v="Temporary"/>
    <x v="0"/>
    <x v="2"/>
    <s v="General - Sga"/>
    <s v="18-09-1972"/>
    <x v="6"/>
    <s v="Administrator"/>
    <x v="1"/>
    <n v="65881"/>
    <x v="0"/>
    <n v="4"/>
    <n v="2925"/>
    <s v="30-07-2023"/>
    <n v="1"/>
    <n v="3"/>
    <d v="2023-04-14T00:00:00"/>
    <x v="3"/>
    <x v="0"/>
    <x v="1"/>
    <s v="New John"/>
    <s v="Katie Bullock"/>
    <n v="4"/>
    <n v="689.93"/>
  </r>
  <r>
    <n v="2499"/>
    <s v="Yareli"/>
    <s v="Valdez"/>
    <d v="2022-12-10T00:00:00"/>
    <x v="507"/>
    <n v="204"/>
    <x v="465"/>
    <s v="Production Technician II"/>
    <s v="Sandy Jones"/>
    <s v="yareli.valdez@bilearner.com"/>
    <x v="7"/>
    <x v="3"/>
    <x v="2"/>
    <x v="0"/>
    <s v="Temporary"/>
    <x v="3"/>
    <x v="2"/>
    <s v="Field Operations"/>
    <d v="1999-08-12T00:00:00"/>
    <x v="6"/>
    <s v="Driver"/>
    <x v="1"/>
    <n v="27671"/>
    <x v="2"/>
    <n v="5"/>
    <n v="2926"/>
    <d v="2022-10-09T00:00:00"/>
    <n v="1"/>
    <n v="1"/>
    <d v="2023-03-17T00:00:00"/>
    <x v="2"/>
    <x v="1"/>
    <x v="1"/>
    <s v="Hudsonfort"/>
    <s v="Mrs. Jessica Alvarado MD"/>
    <n v="3"/>
    <n v="459.59"/>
  </r>
  <r>
    <n v="2500"/>
    <s v="Rubi"/>
    <s v="Sanford"/>
    <d v="2023-02-04T00:00:00"/>
    <x v="412"/>
    <n v="171"/>
    <x v="763"/>
    <s v="Production Technician II"/>
    <s v="Thomas Williams"/>
    <s v="rubi.sanford@bilearner.com"/>
    <x v="4"/>
    <x v="3"/>
    <x v="2"/>
    <x v="2"/>
    <s v="Part-Time"/>
    <x v="3"/>
    <x v="2"/>
    <s v="General - Sga"/>
    <s v="18-02-1982"/>
    <x v="6"/>
    <s v="Supervisor"/>
    <x v="1"/>
    <n v="53549"/>
    <x v="0"/>
    <n v="1"/>
    <n v="2927"/>
    <s v="31-07-2023"/>
    <n v="4"/>
    <n v="2"/>
    <d v="2022-10-15T00:00:00"/>
    <x v="2"/>
    <x v="0"/>
    <x v="1"/>
    <s v="Wolfetown"/>
    <s v="Kevin Turner"/>
    <n v="4"/>
    <n v="597.54"/>
  </r>
  <r>
    <n v="2502"/>
    <s v="Izabella"/>
    <s v="Watson"/>
    <d v="2020-08-19T00:00:00"/>
    <x v="572"/>
    <n v="452"/>
    <x v="764"/>
    <s v="Production Technician II"/>
    <s v="Richard Reynolds"/>
    <s v="izabella.watson@bilearner.com"/>
    <x v="8"/>
    <x v="2"/>
    <x v="0"/>
    <x v="0"/>
    <s v="Temporary"/>
    <x v="3"/>
    <x v="2"/>
    <s v="Field Operations"/>
    <d v="1986-05-06T00:00:00"/>
    <x v="6"/>
    <s v="Laborer"/>
    <x v="0"/>
    <n v="70404"/>
    <x v="2"/>
    <n v="2"/>
    <n v="2929"/>
    <s v="28-01-2023"/>
    <n v="1"/>
    <n v="3"/>
    <d v="2022-09-23T00:00:00"/>
    <x v="4"/>
    <x v="1"/>
    <x v="0"/>
    <s v="East Christine"/>
    <s v="Charles Brandt"/>
    <n v="5"/>
    <n v="120.14"/>
  </r>
  <r>
    <n v="2504"/>
    <s v="Halle"/>
    <s v="Chan"/>
    <d v="2020-01-29T00:00:00"/>
    <x v="739"/>
    <n v="346"/>
    <x v="765"/>
    <s v="Production Technician I"/>
    <s v="Sarah Cortez"/>
    <s v="halle.chan@bilearner.com"/>
    <x v="3"/>
    <x v="4"/>
    <x v="0"/>
    <x v="0"/>
    <s v="Temporary"/>
    <x v="2"/>
    <x v="2"/>
    <s v="Field Operations"/>
    <d v="1969-11-07T00:00:00"/>
    <x v="6"/>
    <s v="Technician"/>
    <x v="1"/>
    <n v="12946"/>
    <x v="0"/>
    <n v="2"/>
    <n v="2931"/>
    <s v="20-09-2022"/>
    <n v="5"/>
    <n v="4"/>
    <d v="2023-07-23T00:00:00"/>
    <x v="1"/>
    <x v="0"/>
    <x v="0"/>
    <s v="Ericside"/>
    <s v="Kathleen Lee"/>
    <n v="1"/>
    <n v="485.84"/>
  </r>
  <r>
    <n v="2505"/>
    <s v="Braeden"/>
    <s v="Moss"/>
    <d v="2021-08-19T00:00:00"/>
    <x v="673"/>
    <n v="644"/>
    <x v="77"/>
    <s v="Production Technician I"/>
    <s v="Lynn Beasley DVM"/>
    <s v="braeden.moss@bilearner.com"/>
    <x v="8"/>
    <x v="4"/>
    <x v="2"/>
    <x v="2"/>
    <s v="Full-Time"/>
    <x v="0"/>
    <x v="2"/>
    <s v="Finance &amp; Accounting"/>
    <s v="13-01-1948"/>
    <x v="6"/>
    <s v="Intern"/>
    <x v="1"/>
    <n v="6449"/>
    <x v="1"/>
    <n v="4"/>
    <n v="2932"/>
    <s v="28-04-2023"/>
    <n v="4"/>
    <n v="4"/>
    <d v="2023-05-17T00:00:00"/>
    <x v="3"/>
    <x v="0"/>
    <x v="3"/>
    <s v="Simpsonland"/>
    <s v="Alex Scott"/>
    <n v="2"/>
    <n v="275.36"/>
  </r>
  <r>
    <n v="2507"/>
    <s v="Triston"/>
    <s v="Ewing"/>
    <d v="2021-10-24T00:00:00"/>
    <x v="442"/>
    <n v="309"/>
    <x v="641"/>
    <s v="Production Technician I"/>
    <s v="Diana Stewart"/>
    <s v="triston.ewing@bilearner.com"/>
    <x v="0"/>
    <x v="0"/>
    <x v="1"/>
    <x v="0"/>
    <s v="Temporary"/>
    <x v="1"/>
    <x v="2"/>
    <s v="Field Operations"/>
    <s v="14-11-1963"/>
    <x v="6"/>
    <s v="Laborer"/>
    <x v="1"/>
    <n v="63659"/>
    <x v="1"/>
    <n v="2"/>
    <n v="2934"/>
    <s v="16-11-2022"/>
    <n v="4"/>
    <n v="3"/>
    <d v="2023-03-14T00:00:00"/>
    <x v="2"/>
    <x v="1"/>
    <x v="0"/>
    <s v="West Marissa"/>
    <s v="Jennifer Castro"/>
    <n v="4"/>
    <n v="927.08"/>
  </r>
  <r>
    <n v="2508"/>
    <s v="Pablo"/>
    <s v="Yates"/>
    <d v="2020-10-03T00:00:00"/>
    <x v="608"/>
    <n v="945"/>
    <x v="766"/>
    <s v="Production Technician I"/>
    <s v="Christopher Martin"/>
    <s v="pablo.yates@bilearner.com"/>
    <x v="6"/>
    <x v="0"/>
    <x v="1"/>
    <x v="0"/>
    <s v="Part-Time"/>
    <x v="0"/>
    <x v="2"/>
    <s v="Wireline Construction"/>
    <d v="1995-09-12T00:00:00"/>
    <x v="6"/>
    <s v="Groundman"/>
    <x v="1"/>
    <n v="6131"/>
    <x v="1"/>
    <n v="5"/>
    <n v="2935"/>
    <s v="14-02-2023"/>
    <n v="5"/>
    <n v="1"/>
    <d v="2023-07-25T00:00:00"/>
    <x v="3"/>
    <x v="0"/>
    <x v="0"/>
    <s v="South Robin"/>
    <s v="April Brown"/>
    <n v="4"/>
    <n v="395.52"/>
  </r>
  <r>
    <n v="2511"/>
    <s v="Paul"/>
    <s v="Steele"/>
    <d v="2023-01-08T00:00:00"/>
    <x v="37"/>
    <n v="122"/>
    <x v="572"/>
    <s v="Production Technician I"/>
    <s v="Kenneth Powell"/>
    <s v="paul.steele@bilearner.com"/>
    <x v="1"/>
    <x v="0"/>
    <x v="0"/>
    <x v="1"/>
    <s v="Full-Time"/>
    <x v="0"/>
    <x v="2"/>
    <s v="Aerial"/>
    <d v="1972-11-12T00:00:00"/>
    <x v="6"/>
    <s v="Lineman"/>
    <x v="1"/>
    <n v="43780"/>
    <x v="2"/>
    <n v="1"/>
    <n v="2938"/>
    <s v="30-01-2023"/>
    <n v="2"/>
    <n v="5"/>
    <d v="2023-05-18T00:00:00"/>
    <x v="3"/>
    <x v="1"/>
    <x v="0"/>
    <s v="Stephenstad"/>
    <s v="Jordan Green"/>
    <n v="2"/>
    <n v="478.07"/>
  </r>
  <r>
    <n v="2512"/>
    <s v="Jason"/>
    <s v="Moyer"/>
    <d v="2022-07-26T00:00:00"/>
    <x v="633"/>
    <n v="105"/>
    <x v="767"/>
    <s v="Production Technician I"/>
    <s v="Timothy Kidd"/>
    <s v="jason.moyer@bilearner.com"/>
    <x v="7"/>
    <x v="0"/>
    <x v="1"/>
    <x v="0"/>
    <s v="Full-Time"/>
    <x v="1"/>
    <x v="2"/>
    <s v="General - Eng"/>
    <s v="23-07-1980"/>
    <x v="6"/>
    <s v="Administrative"/>
    <x v="0"/>
    <n v="40426"/>
    <x v="2"/>
    <n v="2"/>
    <n v="2939"/>
    <s v="13-04-2023"/>
    <n v="4"/>
    <n v="3"/>
    <d v="2022-09-06T00:00:00"/>
    <x v="4"/>
    <x v="0"/>
    <x v="3"/>
    <s v="New Randyborough"/>
    <s v="Brandon Collins"/>
    <n v="3"/>
    <n v="285.5"/>
  </r>
  <r>
    <n v="2513"/>
    <s v="Larissa"/>
    <s v="Taylor"/>
    <d v="2020-08-31T00:00:00"/>
    <x v="474"/>
    <n v="1012"/>
    <x v="437"/>
    <s v="Production Technician I"/>
    <s v="Dawn Stark"/>
    <s v="larissa.taylor@bilearner.com"/>
    <x v="4"/>
    <x v="0"/>
    <x v="1"/>
    <x v="2"/>
    <s v="Part-Time"/>
    <x v="1"/>
    <x v="2"/>
    <s v="Yard (Material Handling)"/>
    <d v="1972-05-12T00:00:00"/>
    <x v="6"/>
    <s v="Supervisor"/>
    <x v="0"/>
    <n v="2982"/>
    <x v="2"/>
    <n v="5"/>
    <n v="2940"/>
    <s v="18-04-2023"/>
    <n v="5"/>
    <n v="1"/>
    <d v="2023-06-14T00:00:00"/>
    <x v="3"/>
    <x v="0"/>
    <x v="0"/>
    <s v="Smithburgh"/>
    <s v="Justin Clements"/>
    <n v="2"/>
    <n v="490.26"/>
  </r>
  <r>
    <n v="2514"/>
    <s v="Aryanna"/>
    <s v="Larson"/>
    <d v="2022-11-05T00:00:00"/>
    <x v="455"/>
    <n v="109"/>
    <x v="372"/>
    <s v="Production Technician I"/>
    <s v="Lisa Griffin"/>
    <s v="aryanna.larson@bilearner.com"/>
    <x v="3"/>
    <x v="0"/>
    <x v="2"/>
    <x v="0"/>
    <s v="Full-Time"/>
    <x v="0"/>
    <x v="2"/>
    <s v="Engineers"/>
    <s v="26-04-1994"/>
    <x v="6"/>
    <s v="Engineer"/>
    <x v="1"/>
    <n v="16333"/>
    <x v="2"/>
    <n v="2"/>
    <n v="2941"/>
    <s v="14-12-2022"/>
    <n v="5"/>
    <n v="2"/>
    <d v="2022-11-11T00:00:00"/>
    <x v="0"/>
    <x v="1"/>
    <x v="3"/>
    <s v="Mahoneyberg"/>
    <s v="Lisa Thomas DDS"/>
    <n v="3"/>
    <n v="828.68"/>
  </r>
  <r>
    <n v="2515"/>
    <s v="Eliana"/>
    <s v="Hammond"/>
    <d v="2019-05-30T00:00:00"/>
    <x v="740"/>
    <n v="223"/>
    <x v="630"/>
    <s v="Production Technician I"/>
    <s v="Susan Herrera"/>
    <s v="eliana.hammond@bilearner.com"/>
    <x v="8"/>
    <x v="0"/>
    <x v="0"/>
    <x v="1"/>
    <s v="Part-Time"/>
    <x v="2"/>
    <x v="2"/>
    <s v="General - Sga"/>
    <d v="1949-01-03T00:00:00"/>
    <x v="6"/>
    <s v="Technician"/>
    <x v="0"/>
    <n v="21328"/>
    <x v="2"/>
    <n v="2"/>
    <n v="2942"/>
    <s v="17-10-2022"/>
    <n v="3"/>
    <n v="3"/>
    <d v="2023-02-20T00:00:00"/>
    <x v="2"/>
    <x v="0"/>
    <x v="2"/>
    <s v="South Julie"/>
    <s v="Henry Fowler"/>
    <n v="2"/>
    <n v="858.29"/>
  </r>
  <r>
    <n v="2518"/>
    <s v="Kamryn"/>
    <s v="Mckinney"/>
    <d v="2019-09-03T00:00:00"/>
    <x v="264"/>
    <n v="927"/>
    <x v="768"/>
    <s v="Production Technician I"/>
    <s v="Emily King"/>
    <s v="kamryn.mckinney@bilearner.com"/>
    <x v="6"/>
    <x v="2"/>
    <x v="0"/>
    <x v="0"/>
    <s v="Temporary"/>
    <x v="3"/>
    <x v="2"/>
    <s v="Aerial"/>
    <s v="21-08-1976"/>
    <x v="6"/>
    <s v="Foreman"/>
    <x v="1"/>
    <n v="26477"/>
    <x v="2"/>
    <n v="4"/>
    <n v="2945"/>
    <s v="21-09-2022"/>
    <n v="4"/>
    <n v="2"/>
    <d v="2023-07-01T00:00:00"/>
    <x v="3"/>
    <x v="0"/>
    <x v="1"/>
    <s v="New Ronaldmouth"/>
    <s v="William Atkinson"/>
    <n v="5"/>
    <n v="826.82"/>
  </r>
  <r>
    <n v="2521"/>
    <s v="Harley"/>
    <s v="Soto"/>
    <d v="2019-10-08T00:00:00"/>
    <x v="225"/>
    <n v="1347"/>
    <x v="769"/>
    <s v="Production Technician II"/>
    <s v="Aaron Erickson"/>
    <s v="harley.soto@bilearner.com"/>
    <x v="7"/>
    <x v="3"/>
    <x v="1"/>
    <x v="0"/>
    <s v="Temporary"/>
    <x v="0"/>
    <x v="2"/>
    <s v="Shop (Fleet)"/>
    <s v="29-10-1999"/>
    <x v="6"/>
    <s v="Manager"/>
    <x v="1"/>
    <n v="10150"/>
    <x v="2"/>
    <n v="2"/>
    <n v="2948"/>
    <d v="2022-04-10T00:00:00"/>
    <n v="2"/>
    <n v="4"/>
    <d v="2022-11-01T00:00:00"/>
    <x v="2"/>
    <x v="1"/>
    <x v="1"/>
    <s v="Changmouth"/>
    <s v="Amber Vazquez"/>
    <n v="1"/>
    <n v="482.47"/>
  </r>
  <r>
    <n v="2522"/>
    <s v="Belen"/>
    <s v="Vasquez"/>
    <d v="2021-06-03T00:00:00"/>
    <x v="652"/>
    <n v="680"/>
    <x v="571"/>
    <s v="Production Technician II"/>
    <s v="Roy Mora"/>
    <s v="belen.vasquez@bilearner.com"/>
    <x v="4"/>
    <x v="3"/>
    <x v="1"/>
    <x v="2"/>
    <s v="Temporary"/>
    <x v="3"/>
    <x v="2"/>
    <s v="Splicing"/>
    <d v="1957-04-11T00:00:00"/>
    <x v="6"/>
    <s v="Splicer"/>
    <x v="0"/>
    <n v="92718"/>
    <x v="1"/>
    <n v="4"/>
    <n v="2949"/>
    <d v="2023-02-02T00:00:00"/>
    <n v="2"/>
    <n v="2"/>
    <d v="2023-03-09T00:00:00"/>
    <x v="3"/>
    <x v="1"/>
    <x v="0"/>
    <s v="North Lauramouth"/>
    <s v="David Velazquez"/>
    <n v="3"/>
    <n v="310.41000000000003"/>
  </r>
  <r>
    <n v="2523"/>
    <s v="Charlize"/>
    <s v="Rocha"/>
    <d v="2018-09-14T00:00:00"/>
    <x v="741"/>
    <n v="112"/>
    <x v="743"/>
    <s v="Production Technician II"/>
    <s v="James Chapman"/>
    <s v="charlize.rocha@bilearner.com"/>
    <x v="3"/>
    <x v="2"/>
    <x v="2"/>
    <x v="1"/>
    <s v="Temporary"/>
    <x v="0"/>
    <x v="2"/>
    <s v="People Services"/>
    <d v="1943-04-01T00:00:00"/>
    <x v="6"/>
    <s v="Manager"/>
    <x v="0"/>
    <n v="75308"/>
    <x v="2"/>
    <n v="4"/>
    <n v="2950"/>
    <s v="21-08-2022"/>
    <n v="3"/>
    <n v="3"/>
    <d v="2023-03-19T00:00:00"/>
    <x v="2"/>
    <x v="1"/>
    <x v="3"/>
    <s v="New Jennifer"/>
    <s v="Danny Clark"/>
    <n v="2"/>
    <n v="331.52"/>
  </r>
  <r>
    <n v="2527"/>
    <s v="Weston"/>
    <s v="Ramsey"/>
    <d v="2019-07-22T00:00:00"/>
    <x v="235"/>
    <n v="819"/>
    <x v="422"/>
    <s v="Production Technician I"/>
    <s v="Ryan Larson"/>
    <s v="weston.ramsey@bilearner.com"/>
    <x v="0"/>
    <x v="0"/>
    <x v="2"/>
    <x v="0"/>
    <s v="Part-Time"/>
    <x v="3"/>
    <x v="2"/>
    <s v="Field Operations"/>
    <d v="1955-10-08T00:00:00"/>
    <x v="6"/>
    <s v="Coordinator"/>
    <x v="0"/>
    <n v="10422"/>
    <x v="1"/>
    <n v="2"/>
    <n v="2954"/>
    <s v="24-07-2023"/>
    <n v="5"/>
    <n v="2"/>
    <d v="2022-10-23T00:00:00"/>
    <x v="4"/>
    <x v="0"/>
    <x v="0"/>
    <s v="South Brian"/>
    <s v="Hannah Mitchell"/>
    <n v="2"/>
    <n v="833.13"/>
  </r>
  <r>
    <n v="2528"/>
    <s v="Adison"/>
    <s v="Ray"/>
    <d v="2020-09-21T00:00:00"/>
    <x v="145"/>
    <n v="912"/>
    <x v="770"/>
    <s v="Production Technician I"/>
    <s v="Carly Rogers"/>
    <s v="adison.ray@bilearner.com"/>
    <x v="5"/>
    <x v="0"/>
    <x v="0"/>
    <x v="2"/>
    <s v="Part-Time"/>
    <x v="2"/>
    <x v="2"/>
    <s v="General - Con"/>
    <s v="14-06-1959"/>
    <x v="6"/>
    <s v="Technician"/>
    <x v="1"/>
    <n v="17669"/>
    <x v="1"/>
    <n v="1"/>
    <n v="2955"/>
    <d v="2023-12-06T00:00:00"/>
    <n v="5"/>
    <n v="2"/>
    <d v="2023-06-04T00:00:00"/>
    <x v="4"/>
    <x v="0"/>
    <x v="1"/>
    <s v="East Jimmy"/>
    <s v="Robin Banks"/>
    <n v="5"/>
    <n v="191.49"/>
  </r>
  <r>
    <n v="2532"/>
    <s v="Marquis"/>
    <s v="Cardenas"/>
    <d v="2022-10-26T00:00:00"/>
    <x v="505"/>
    <n v="6"/>
    <x v="376"/>
    <s v="Production Technician I"/>
    <s v="Mr. Justin Moore"/>
    <s v="marquis.cardenas@bilearner.com"/>
    <x v="2"/>
    <x v="4"/>
    <x v="2"/>
    <x v="2"/>
    <s v="Temporary"/>
    <x v="1"/>
    <x v="2"/>
    <s v="Aerial"/>
    <s v="30-08-1942"/>
    <x v="6"/>
    <s v="Lineman"/>
    <x v="1"/>
    <n v="1015"/>
    <x v="1"/>
    <n v="2"/>
    <n v="2959"/>
    <d v="2023-05-07T00:00:00"/>
    <n v="1"/>
    <n v="5"/>
    <d v="2023-07-06T00:00:00"/>
    <x v="0"/>
    <x v="1"/>
    <x v="2"/>
    <s v="Carolburgh"/>
    <s v="Mercedes Garcia"/>
    <n v="5"/>
    <n v="657.64"/>
  </r>
  <r>
    <n v="2533"/>
    <s v="Miya"/>
    <s v="Cruz"/>
    <d v="2019-02-12T00:00:00"/>
    <x v="132"/>
    <n v="1525"/>
    <x v="771"/>
    <s v="Production Technician I"/>
    <s v="Brett Davies"/>
    <s v="miya.cruz@bilearner.com"/>
    <x v="1"/>
    <x v="0"/>
    <x v="0"/>
    <x v="1"/>
    <s v="Part-Time"/>
    <x v="1"/>
    <x v="2"/>
    <s v="General - Con"/>
    <s v="21-09-1976"/>
    <x v="6"/>
    <s v="Technician"/>
    <x v="0"/>
    <n v="30280"/>
    <x v="1"/>
    <n v="2"/>
    <n v="2960"/>
    <s v="23-09-2022"/>
    <n v="2"/>
    <n v="4"/>
    <d v="2022-12-16T00:00:00"/>
    <x v="4"/>
    <x v="1"/>
    <x v="2"/>
    <s v="Evansborough"/>
    <s v="Katherine Vasquez"/>
    <n v="4"/>
    <n v="449.66"/>
  </r>
  <r>
    <n v="2534"/>
    <s v="Erin"/>
    <s v="Floyd"/>
    <d v="2022-10-19T00:00:00"/>
    <x v="32"/>
    <n v="276"/>
    <x v="42"/>
    <s v="Production Technician I"/>
    <s v="Susan Hahn"/>
    <s v="erin.floyd@bilearner.com"/>
    <x v="7"/>
    <x v="0"/>
    <x v="0"/>
    <x v="2"/>
    <s v="Full-Time"/>
    <x v="3"/>
    <x v="2"/>
    <s v="Field Operations"/>
    <s v="20-12-1977"/>
    <x v="6"/>
    <s v="Laborer"/>
    <x v="0"/>
    <n v="24889"/>
    <x v="1"/>
    <n v="2"/>
    <n v="2961"/>
    <d v="2023-12-02T00:00:00"/>
    <n v="2"/>
    <n v="2"/>
    <d v="2023-01-19T00:00:00"/>
    <x v="1"/>
    <x v="0"/>
    <x v="0"/>
    <s v="North Josephbury"/>
    <s v="Neil Miller"/>
    <n v="5"/>
    <n v="587.25"/>
  </r>
  <r>
    <n v="2538"/>
    <s v="Manuel"/>
    <s v="Stout"/>
    <d v="2023-01-27T00:00:00"/>
    <x v="608"/>
    <n v="99"/>
    <x v="288"/>
    <s v="Production Technician I"/>
    <s v="Gabriella Wilson"/>
    <s v="manuel.stout@bilearner.com"/>
    <x v="5"/>
    <x v="0"/>
    <x v="1"/>
    <x v="0"/>
    <s v="Temporary"/>
    <x v="0"/>
    <x v="2"/>
    <s v="Field Operations"/>
    <d v="1957-04-01T00:00:00"/>
    <x v="6"/>
    <s v="Driller"/>
    <x v="0"/>
    <n v="90813"/>
    <x v="1"/>
    <n v="1"/>
    <n v="2965"/>
    <s v="13-07-2023"/>
    <n v="4"/>
    <n v="4"/>
    <d v="2023-03-07T00:00:00"/>
    <x v="4"/>
    <x v="0"/>
    <x v="3"/>
    <s v="Lake Anna"/>
    <s v="Lisa Ross"/>
    <n v="3"/>
    <n v="426.26"/>
  </r>
  <r>
    <n v="2539"/>
    <s v="Joanna"/>
    <s v="Bradley"/>
    <d v="2020-07-03T00:00:00"/>
    <x v="507"/>
    <n v="1094"/>
    <x v="772"/>
    <s v="Production Technician I"/>
    <s v="Eric Houston"/>
    <s v="joanna.bradley@bilearner.com"/>
    <x v="0"/>
    <x v="0"/>
    <x v="0"/>
    <x v="2"/>
    <s v="Temporary"/>
    <x v="3"/>
    <x v="2"/>
    <s v="Aerial"/>
    <s v="23-04-1961"/>
    <x v="6"/>
    <s v="Laborer"/>
    <x v="1"/>
    <n v="24429"/>
    <x v="1"/>
    <n v="4"/>
    <n v="2966"/>
    <d v="2023-06-03T00:00:00"/>
    <n v="5"/>
    <n v="2"/>
    <d v="2022-10-17T00:00:00"/>
    <x v="4"/>
    <x v="1"/>
    <x v="0"/>
    <s v="Christopherbury"/>
    <s v="Linda White"/>
    <n v="5"/>
    <n v="197.73"/>
  </r>
  <r>
    <n v="2540"/>
    <s v="Sade"/>
    <s v="Smith"/>
    <d v="2022-12-26T00:00:00"/>
    <x v="722"/>
    <n v="181"/>
    <x v="65"/>
    <s v="Production Technician I"/>
    <s v="Paul Gonzalez"/>
    <s v="sade.smith@bilearner.com"/>
    <x v="6"/>
    <x v="0"/>
    <x v="0"/>
    <x v="2"/>
    <s v="Part-Time"/>
    <x v="2"/>
    <x v="2"/>
    <s v="Field Operations"/>
    <d v="1983-06-12T00:00:00"/>
    <x v="6"/>
    <s v="Administrator"/>
    <x v="0"/>
    <n v="2130"/>
    <x v="1"/>
    <n v="4"/>
    <n v="2967"/>
    <d v="2022-11-08T00:00:00"/>
    <n v="2"/>
    <n v="3"/>
    <d v="2023-07-21T00:00:00"/>
    <x v="0"/>
    <x v="0"/>
    <x v="2"/>
    <s v="Emilymouth"/>
    <s v="Michael Larson"/>
    <n v="3"/>
    <n v="145.68"/>
  </r>
  <r>
    <n v="2542"/>
    <s v="Lauren"/>
    <s v="Peters"/>
    <d v="2020-09-28T00:00:00"/>
    <x v="399"/>
    <n v="383"/>
    <x v="350"/>
    <s v="Production Technician II"/>
    <s v="Alexandra Riley"/>
    <s v="lauren.peters@bilearner.com"/>
    <x v="0"/>
    <x v="2"/>
    <x v="1"/>
    <x v="2"/>
    <s v="Part-Time"/>
    <x v="3"/>
    <x v="2"/>
    <s v="General - Con"/>
    <s v="28-12-1987"/>
    <x v="6"/>
    <s v="Laborer"/>
    <x v="0"/>
    <n v="1886"/>
    <x v="1"/>
    <n v="2"/>
    <n v="2969"/>
    <s v="21-11-2022"/>
    <n v="4"/>
    <n v="5"/>
    <d v="2022-10-18T00:00:00"/>
    <x v="0"/>
    <x v="1"/>
    <x v="0"/>
    <s v="Elizabethtown"/>
    <s v="Samuel Miller"/>
    <n v="3"/>
    <n v="405.4"/>
  </r>
  <r>
    <n v="2543"/>
    <s v="Shenice"/>
    <s v="Gold"/>
    <d v="2020-09-16T00:00:00"/>
    <x v="319"/>
    <n v="359"/>
    <x v="634"/>
    <s v="Production Technician I"/>
    <s v="Jennifer Munoz"/>
    <s v="shenice.gold@bilearner.com"/>
    <x v="3"/>
    <x v="0"/>
    <x v="0"/>
    <x v="0"/>
    <s v="Temporary"/>
    <x v="3"/>
    <x v="2"/>
    <s v="General - Con"/>
    <s v="30-04-1982"/>
    <x v="6"/>
    <s v="Clerk"/>
    <x v="0"/>
    <n v="2451"/>
    <x v="1"/>
    <n v="5"/>
    <n v="2970"/>
    <s v="23-10-2022"/>
    <n v="5"/>
    <n v="5"/>
    <d v="2023-01-16T00:00:00"/>
    <x v="1"/>
    <x v="0"/>
    <x v="1"/>
    <s v="Morrisonshire"/>
    <s v="Mark Williams"/>
    <n v="4"/>
    <n v="689.49"/>
  </r>
  <r>
    <n v="2544"/>
    <s v="Brigit"/>
    <s v="McCarthy"/>
    <d v="2020-02-09T00:00:00"/>
    <x v="661"/>
    <n v="399"/>
    <x v="175"/>
    <s v="Production Technician II"/>
    <s v="Ian Jenkins"/>
    <s v="brigit.mccarthy@bilearner.com"/>
    <x v="8"/>
    <x v="0"/>
    <x v="1"/>
    <x v="1"/>
    <s v="Temporary"/>
    <x v="0"/>
    <x v="2"/>
    <s v="Aerial"/>
    <d v="1996-07-10T00:00:00"/>
    <x v="6"/>
    <s v="Splicer"/>
    <x v="0"/>
    <n v="2149"/>
    <x v="1"/>
    <n v="1"/>
    <n v="2971"/>
    <s v="14-10-2022"/>
    <n v="3"/>
    <n v="5"/>
    <d v="2023-04-12T00:00:00"/>
    <x v="4"/>
    <x v="1"/>
    <x v="2"/>
    <s v="Port Ryanmouth"/>
    <s v="John Russell"/>
    <n v="2"/>
    <n v="141.13999999999999"/>
  </r>
  <r>
    <n v="2548"/>
    <s v="Bradley J"/>
    <s v="Knapp"/>
    <d v="2021-04-14T00:00:00"/>
    <x v="239"/>
    <n v="434"/>
    <x v="73"/>
    <s v="Production Technician I"/>
    <s v="Kayla Reyes"/>
    <s v="bradley j.knapp@bilearner.com"/>
    <x v="0"/>
    <x v="0"/>
    <x v="0"/>
    <x v="2"/>
    <s v="Temporary"/>
    <x v="3"/>
    <x v="2"/>
    <s v="Billable Consultants"/>
    <s v="17-06-1948"/>
    <x v="6"/>
    <s v="Engineer"/>
    <x v="1"/>
    <n v="1721"/>
    <x v="1"/>
    <n v="4"/>
    <n v="2975"/>
    <s v="29-12-2022"/>
    <n v="2"/>
    <n v="3"/>
    <d v="2023-07-12T00:00:00"/>
    <x v="1"/>
    <x v="0"/>
    <x v="3"/>
    <s v="West Scottshire"/>
    <s v="Heather Cruz"/>
    <n v="5"/>
    <n v="551.76"/>
  </r>
  <r>
    <n v="2549"/>
    <s v="Richard"/>
    <s v="Newman"/>
    <d v="2021-08-13T00:00:00"/>
    <x v="731"/>
    <n v="60"/>
    <x v="285"/>
    <s v="Production Technician I"/>
    <s v="Jesse Bell"/>
    <s v="richard.newman@bilearner.com"/>
    <x v="8"/>
    <x v="3"/>
    <x v="0"/>
    <x v="2"/>
    <s v="Temporary"/>
    <x v="0"/>
    <x v="2"/>
    <s v="Field Operations"/>
    <s v="19-01-1992"/>
    <x v="6"/>
    <s v="Laborer"/>
    <x v="1"/>
    <n v="2136"/>
    <x v="1"/>
    <n v="1"/>
    <n v="2976"/>
    <d v="2022-02-09T00:00:00"/>
    <n v="4"/>
    <n v="3"/>
    <d v="2023-06-09T00:00:00"/>
    <x v="3"/>
    <x v="1"/>
    <x v="0"/>
    <s v="Port Richard"/>
    <s v="Tiffany Kelley"/>
    <n v="5"/>
    <n v="720.1"/>
  </r>
  <r>
    <n v="2554"/>
    <s v="Caroline"/>
    <s v="Cierpiszewski"/>
    <d v="2022-07-23T00:00:00"/>
    <x v="430"/>
    <n v="226"/>
    <x v="395"/>
    <s v="Production Technician I"/>
    <s v="Travis Andrade"/>
    <s v="caroline.cierpiszewski@bilearner.com"/>
    <x v="8"/>
    <x v="0"/>
    <x v="2"/>
    <x v="0"/>
    <s v="Full-Time"/>
    <x v="3"/>
    <x v="2"/>
    <s v="Aerial"/>
    <s v="25-12-1979"/>
    <x v="6"/>
    <s v="Foreman"/>
    <x v="0"/>
    <n v="2044"/>
    <x v="1"/>
    <n v="1"/>
    <n v="2981"/>
    <s v="21-09-2022"/>
    <n v="5"/>
    <n v="3"/>
    <d v="2023-06-25T00:00:00"/>
    <x v="3"/>
    <x v="0"/>
    <x v="3"/>
    <s v="Alyssaside"/>
    <s v="Megan Reynolds"/>
    <n v="2"/>
    <n v="197.96"/>
  </r>
  <r>
    <n v="2557"/>
    <s v="Tayana"/>
    <s v="Jeannite"/>
    <d v="2020-03-28T00:00:00"/>
    <x v="742"/>
    <n v="238"/>
    <x v="724"/>
    <s v="Production Technician II"/>
    <s v="Patricia Lowe"/>
    <s v="tayana.jeannite@bilearner.com"/>
    <x v="5"/>
    <x v="0"/>
    <x v="1"/>
    <x v="0"/>
    <s v="Temporary"/>
    <x v="3"/>
    <x v="2"/>
    <s v="Engineers"/>
    <d v="1975-03-04T00:00:00"/>
    <x v="6"/>
    <s v="Engineer"/>
    <x v="0"/>
    <n v="1821"/>
    <x v="1"/>
    <n v="5"/>
    <n v="2984"/>
    <d v="2022-09-12T00:00:00"/>
    <n v="4"/>
    <n v="1"/>
    <d v="2023-05-24T00:00:00"/>
    <x v="4"/>
    <x v="1"/>
    <x v="2"/>
    <s v="Lake Laurenville"/>
    <s v="Jessica Hudson"/>
    <n v="1"/>
    <n v="671.21"/>
  </r>
  <r>
    <n v="2558"/>
    <s v="Anthony"/>
    <s v="Heitzman"/>
    <d v="2019-02-05T00:00:00"/>
    <x v="743"/>
    <n v="521"/>
    <x v="348"/>
    <s v="Production Technician I"/>
    <s v="Catherine Rodriguez"/>
    <s v="anthony.heitzman@bilearner.com"/>
    <x v="7"/>
    <x v="0"/>
    <x v="1"/>
    <x v="2"/>
    <s v="Part-Time"/>
    <x v="2"/>
    <x v="2"/>
    <s v="General - Sga"/>
    <s v="17-09-1970"/>
    <x v="6"/>
    <s v="Supervisor"/>
    <x v="1"/>
    <n v="2149"/>
    <x v="1"/>
    <n v="1"/>
    <n v="2985"/>
    <s v="14-07-2023"/>
    <n v="3"/>
    <n v="5"/>
    <d v="2022-10-25T00:00:00"/>
    <x v="0"/>
    <x v="1"/>
    <x v="1"/>
    <s v="West Andrew"/>
    <s v="Melissa Jackson"/>
    <n v="4"/>
    <n v="813.43"/>
  </r>
  <r>
    <n v="2561"/>
    <s v="Justice"/>
    <s v="Gentry"/>
    <d v="2020-11-14T00:00:00"/>
    <x v="589"/>
    <n v="792"/>
    <x v="773"/>
    <s v="Production Technician I"/>
    <s v="Monica Cochran"/>
    <s v="justice.gentry@bilearner.com"/>
    <x v="3"/>
    <x v="0"/>
    <x v="0"/>
    <x v="2"/>
    <s v="Part-Time"/>
    <x v="1"/>
    <x v="2"/>
    <s v="General - Con"/>
    <s v="18-01-1972"/>
    <x v="6"/>
    <s v="Lineman"/>
    <x v="1"/>
    <n v="85255"/>
    <x v="1"/>
    <n v="1"/>
    <n v="2988"/>
    <s v="15-07-2023"/>
    <n v="4"/>
    <n v="4"/>
    <d v="2023-01-03T00:00:00"/>
    <x v="0"/>
    <x v="1"/>
    <x v="1"/>
    <s v="Port Melissa"/>
    <s v="Mrs. Kristi Thornton"/>
    <n v="4"/>
    <n v="312.8"/>
  </r>
  <r>
    <n v="2565"/>
    <s v="Moshe"/>
    <s v="Copeland"/>
    <d v="2022-04-16T00:00:00"/>
    <x v="403"/>
    <n v="369"/>
    <x v="652"/>
    <s v="Production Technician I"/>
    <s v="Brittney Stone"/>
    <s v="moshe.copeland@bilearner.com"/>
    <x v="6"/>
    <x v="0"/>
    <x v="0"/>
    <x v="2"/>
    <s v="Part-Time"/>
    <x v="1"/>
    <x v="2"/>
    <s v="Field Operations"/>
    <s v="18-10-1973"/>
    <x v="6"/>
    <s v="Laborer"/>
    <x v="0"/>
    <n v="59966"/>
    <x v="1"/>
    <n v="4"/>
    <n v="2992"/>
    <d v="2022-07-12T00:00:00"/>
    <n v="1"/>
    <n v="4"/>
    <d v="2023-02-03T00:00:00"/>
    <x v="1"/>
    <x v="1"/>
    <x v="0"/>
    <s v="Davisbury"/>
    <s v="Dennis Robbins"/>
    <n v="1"/>
    <n v="125.34"/>
  </r>
  <r>
    <n v="2566"/>
    <s v="Harley"/>
    <s v="Nunez"/>
    <d v="2019-03-18T00:00:00"/>
    <x v="405"/>
    <n v="1346"/>
    <x v="774"/>
    <s v="Production Technician I"/>
    <s v="Pamela Suarez"/>
    <s v="harley.nunez@bilearner.com"/>
    <x v="9"/>
    <x v="0"/>
    <x v="0"/>
    <x v="2"/>
    <s v="Full-Time"/>
    <x v="0"/>
    <x v="2"/>
    <s v="General - Con"/>
    <d v="1946-07-01T00:00:00"/>
    <x v="6"/>
    <s v="Technician"/>
    <x v="1"/>
    <n v="81311"/>
    <x v="1"/>
    <n v="4"/>
    <n v="2993"/>
    <s v="14-12-2022"/>
    <n v="5"/>
    <n v="5"/>
    <d v="2022-11-03T00:00:00"/>
    <x v="3"/>
    <x v="1"/>
    <x v="2"/>
    <s v="Judithborough"/>
    <s v="Matthew Kemp"/>
    <n v="3"/>
    <n v="559.24"/>
  </r>
  <r>
    <n v="2568"/>
    <s v="Ronnie"/>
    <s v="Haas"/>
    <d v="2018-09-03T00:00:00"/>
    <x v="744"/>
    <n v="87"/>
    <x v="207"/>
    <s v="Production Technician I"/>
    <s v="Jason Huber"/>
    <s v="ronnie.haas@bilearner.com"/>
    <x v="1"/>
    <x v="0"/>
    <x v="0"/>
    <x v="2"/>
    <s v="Full-Time"/>
    <x v="1"/>
    <x v="2"/>
    <s v="General - Con"/>
    <s v="17-10-1954"/>
    <x v="6"/>
    <s v="Technician"/>
    <x v="1"/>
    <n v="43823"/>
    <x v="2"/>
    <n v="4"/>
    <n v="2995"/>
    <s v="19-01-2023"/>
    <n v="1"/>
    <n v="5"/>
    <d v="2023-07-03T00:00:00"/>
    <x v="2"/>
    <x v="1"/>
    <x v="0"/>
    <s v="Wardchester"/>
    <s v="Susan Luna"/>
    <n v="1"/>
    <n v="440.35"/>
  </r>
  <r>
    <n v="2569"/>
    <s v="Kira"/>
    <s v="Robertson"/>
    <d v="2022-06-15T00:00:00"/>
    <x v="649"/>
    <n v="62"/>
    <x v="471"/>
    <s v="Production Technician I"/>
    <s v="Zachary Hill"/>
    <s v="kira.robertson@bilearner.com"/>
    <x v="7"/>
    <x v="0"/>
    <x v="1"/>
    <x v="0"/>
    <s v="Temporary"/>
    <x v="0"/>
    <x v="2"/>
    <s v="General - Con"/>
    <s v="30-09-1989"/>
    <x v="6"/>
    <s v="Locator"/>
    <x v="0"/>
    <n v="30175"/>
    <x v="1"/>
    <n v="4"/>
    <n v="2996"/>
    <s v="27-08-2022"/>
    <n v="3"/>
    <n v="2"/>
    <d v="2022-09-30T00:00:00"/>
    <x v="2"/>
    <x v="1"/>
    <x v="0"/>
    <s v="Dunnchester"/>
    <s v="Ashley Gray"/>
    <n v="2"/>
    <n v="727.12"/>
  </r>
  <r>
    <n v="2572"/>
    <s v="Travis"/>
    <s v="Cardenas"/>
    <d v="2018-10-28T00:00:00"/>
    <x v="745"/>
    <n v="280"/>
    <x v="191"/>
    <s v="Production Technician I"/>
    <s v="Charles Brock"/>
    <s v="travis.cardenas@bilearner.com"/>
    <x v="8"/>
    <x v="0"/>
    <x v="1"/>
    <x v="0"/>
    <s v="Part-Time"/>
    <x v="3"/>
    <x v="2"/>
    <s v="Field Operations"/>
    <s v="16-03-1970"/>
    <x v="6"/>
    <s v="Project Manager"/>
    <x v="1"/>
    <n v="3588"/>
    <x v="1"/>
    <n v="2"/>
    <n v="2999"/>
    <s v="24-01-2023"/>
    <n v="2"/>
    <n v="1"/>
    <d v="2023-06-14T00:00:00"/>
    <x v="0"/>
    <x v="1"/>
    <x v="0"/>
    <s v="Raymondshire"/>
    <s v="Makayla Hart"/>
    <n v="5"/>
    <n v="800.21"/>
  </r>
  <r>
    <n v="2574"/>
    <s v="Trent"/>
    <s v="Sandoval"/>
    <d v="2018-09-27T00:00:00"/>
    <x v="121"/>
    <n v="1537"/>
    <x v="775"/>
    <s v="Production Technician I"/>
    <s v="Thomas Nguyen"/>
    <s v="trent.sandoval@bilearner.com"/>
    <x v="0"/>
    <x v="0"/>
    <x v="0"/>
    <x v="1"/>
    <s v="Part-Time"/>
    <x v="2"/>
    <x v="2"/>
    <s v="General - Con"/>
    <s v="15-10-1942"/>
    <x v="6"/>
    <s v="Laborer"/>
    <x v="1"/>
    <n v="5140"/>
    <x v="1"/>
    <n v="5"/>
    <n v="3001"/>
    <s v="13-04-2023"/>
    <n v="5"/>
    <n v="4"/>
    <d v="2022-12-26T00:00:00"/>
    <x v="3"/>
    <x v="1"/>
    <x v="0"/>
    <s v="Alexanderchester"/>
    <s v="Mrs. Elizabeth Salazar"/>
    <n v="5"/>
    <n v="346.93"/>
  </r>
  <r>
    <n v="2577"/>
    <s v="Tiara"/>
    <s v="Velez"/>
    <d v="2019-08-29T00:00:00"/>
    <x v="709"/>
    <n v="1025"/>
    <x v="744"/>
    <s v="Production Technician II"/>
    <s v="Lisa Walters"/>
    <s v="tiara.velez@bilearner.com"/>
    <x v="4"/>
    <x v="0"/>
    <x v="0"/>
    <x v="0"/>
    <s v="Full-Time"/>
    <x v="2"/>
    <x v="2"/>
    <s v="General - Con"/>
    <s v="24-01-1996"/>
    <x v="6"/>
    <s v="Laborer"/>
    <x v="0"/>
    <n v="77466"/>
    <x v="1"/>
    <n v="5"/>
    <n v="3004"/>
    <s v="21-10-2022"/>
    <n v="4"/>
    <n v="3"/>
    <d v="2023-03-07T00:00:00"/>
    <x v="2"/>
    <x v="1"/>
    <x v="2"/>
    <s v="Christopherchester"/>
    <s v="Brandi Perez"/>
    <n v="1"/>
    <n v="183.63"/>
  </r>
  <r>
    <n v="2580"/>
    <s v="Madeline"/>
    <s v="Powell"/>
    <d v="2019-03-21T00:00:00"/>
    <x v="156"/>
    <n v="1284"/>
    <x v="386"/>
    <s v="Production Technician II"/>
    <s v="Gabriela Boyd"/>
    <s v="madeline.powell@bilearner.com"/>
    <x v="9"/>
    <x v="0"/>
    <x v="2"/>
    <x v="2"/>
    <s v="Full-Time"/>
    <x v="1"/>
    <x v="2"/>
    <s v="General - Con"/>
    <s v="13-10-1949"/>
    <x v="6"/>
    <s v="Technician"/>
    <x v="0"/>
    <n v="22812"/>
    <x v="1"/>
    <n v="2"/>
    <n v="3007"/>
    <s v="15-05-2023"/>
    <n v="2"/>
    <n v="5"/>
    <d v="2023-07-19T00:00:00"/>
    <x v="0"/>
    <x v="0"/>
    <x v="2"/>
    <s v="Thomaschester"/>
    <s v="Robert Gardner"/>
    <n v="5"/>
    <n v="147.35"/>
  </r>
  <r>
    <n v="2581"/>
    <s v="Alfred"/>
    <s v="Goodman"/>
    <d v="2020-04-03T00:00:00"/>
    <x v="647"/>
    <n v="633"/>
    <x v="776"/>
    <s v="Production Technician II"/>
    <s v="Kevin Robertson"/>
    <s v="alfred.goodman@bilearner.com"/>
    <x v="5"/>
    <x v="0"/>
    <x v="0"/>
    <x v="2"/>
    <s v="Full-Time"/>
    <x v="0"/>
    <x v="2"/>
    <s v="General - Sga"/>
    <d v="1977-06-03T00:00:00"/>
    <x v="6"/>
    <s v="Construction Manager"/>
    <x v="0"/>
    <n v="96960"/>
    <x v="1"/>
    <n v="4"/>
    <n v="3008"/>
    <d v="2023-09-04T00:00:00"/>
    <n v="2"/>
    <n v="1"/>
    <d v="2023-03-15T00:00:00"/>
    <x v="1"/>
    <x v="1"/>
    <x v="2"/>
    <s v="Nguyenmouth"/>
    <s v="Tamara Perez"/>
    <n v="3"/>
    <n v="967.08"/>
  </r>
  <r>
    <n v="2582"/>
    <s v="Aracely"/>
    <s v="Kelly"/>
    <d v="2019-06-02T00:00:00"/>
    <x v="746"/>
    <n v="773"/>
    <x v="90"/>
    <s v="Production Technician I"/>
    <s v="Tony Moyer"/>
    <s v="aracely.kelly@bilearner.com"/>
    <x v="4"/>
    <x v="0"/>
    <x v="2"/>
    <x v="1"/>
    <s v="Part-Time"/>
    <x v="1"/>
    <x v="2"/>
    <s v="Billable Consultants"/>
    <d v="1997-01-05T00:00:00"/>
    <x v="6"/>
    <s v="Engineer"/>
    <x v="1"/>
    <n v="14887"/>
    <x v="1"/>
    <n v="2"/>
    <n v="3009"/>
    <s v="27-10-2022"/>
    <n v="1"/>
    <n v="2"/>
    <d v="2022-11-20T00:00:00"/>
    <x v="1"/>
    <x v="1"/>
    <x v="2"/>
    <s v="East William"/>
    <s v="William Hensley"/>
    <n v="4"/>
    <n v="637.86"/>
  </r>
  <r>
    <n v="2583"/>
    <s v="Morgan"/>
    <s v="Velazquez"/>
    <d v="2019-05-31T00:00:00"/>
    <x v="747"/>
    <n v="462"/>
    <x v="474"/>
    <s v="Production Technician I"/>
    <s v="Heidi Ruiz"/>
    <s v="morgan.velazquez@bilearner.com"/>
    <x v="3"/>
    <x v="3"/>
    <x v="2"/>
    <x v="1"/>
    <s v="Temporary"/>
    <x v="2"/>
    <x v="2"/>
    <s v="General - Con"/>
    <s v="15-03-1947"/>
    <x v="6"/>
    <s v="Flagger"/>
    <x v="1"/>
    <n v="33080"/>
    <x v="1"/>
    <n v="1"/>
    <n v="3010"/>
    <s v="19-11-2022"/>
    <n v="1"/>
    <n v="5"/>
    <d v="2022-09-11T00:00:00"/>
    <x v="4"/>
    <x v="0"/>
    <x v="1"/>
    <s v="South Andrew"/>
    <s v="Kevin Lyons"/>
    <n v="3"/>
    <n v="299.13"/>
  </r>
  <r>
    <n v="2584"/>
    <s v="Isla"/>
    <s v="Becker"/>
    <d v="2020-01-06T00:00:00"/>
    <x v="262"/>
    <n v="119"/>
    <x v="482"/>
    <s v="Production Technician I"/>
    <s v="Valerie Gallagher"/>
    <s v="isla.becker@bilearner.com"/>
    <x v="8"/>
    <x v="3"/>
    <x v="2"/>
    <x v="2"/>
    <s v="Full-Time"/>
    <x v="0"/>
    <x v="2"/>
    <s v="Engineers"/>
    <d v="1954-11-02T00:00:00"/>
    <x v="6"/>
    <s v="Engineer"/>
    <x v="0"/>
    <n v="51348"/>
    <x v="1"/>
    <n v="5"/>
    <n v="3011"/>
    <d v="2022-07-12T00:00:00"/>
    <n v="4"/>
    <n v="4"/>
    <d v="2022-10-11T00:00:00"/>
    <x v="1"/>
    <x v="0"/>
    <x v="2"/>
    <s v="Lynnburgh"/>
    <s v="Maurice Cole"/>
    <n v="3"/>
    <n v="935.75"/>
  </r>
  <r>
    <n v="2585"/>
    <s v="Scott"/>
    <s v="Sanford"/>
    <d v="2018-08-19T00:00:00"/>
    <x v="748"/>
    <n v="914"/>
    <x v="234"/>
    <s v="Production Technician I"/>
    <s v="Walter Sanchez"/>
    <s v="scott.sanford@bilearner.com"/>
    <x v="2"/>
    <x v="3"/>
    <x v="1"/>
    <x v="2"/>
    <s v="Temporary"/>
    <x v="2"/>
    <x v="2"/>
    <s v="General - Sga"/>
    <s v="28-05-1950"/>
    <x v="6"/>
    <s v="Manager"/>
    <x v="0"/>
    <n v="3143"/>
    <x v="0"/>
    <n v="1"/>
    <n v="3012"/>
    <s v="22-01-2023"/>
    <n v="3"/>
    <n v="5"/>
    <d v="2022-09-22T00:00:00"/>
    <x v="2"/>
    <x v="0"/>
    <x v="1"/>
    <s v="South Jameshaven"/>
    <s v="Gregg Foster"/>
    <n v="3"/>
    <n v="494.02"/>
  </r>
  <r>
    <n v="2587"/>
    <s v="Amelia"/>
    <s v="Gamble"/>
    <d v="2022-11-23T00:00:00"/>
    <x v="749"/>
    <n v="16"/>
    <x v="169"/>
    <s v="Production Technician I"/>
    <s v="Danielle Long"/>
    <s v="amelia.gamble@bilearner.com"/>
    <x v="4"/>
    <x v="0"/>
    <x v="1"/>
    <x v="0"/>
    <s v="Temporary"/>
    <x v="1"/>
    <x v="2"/>
    <s v="Field Operations"/>
    <s v="17-07-1967"/>
    <x v="6"/>
    <s v="Flagger"/>
    <x v="1"/>
    <n v="81914"/>
    <x v="3"/>
    <n v="2"/>
    <n v="3014"/>
    <s v="19-03-2023"/>
    <n v="3"/>
    <n v="4"/>
    <d v="2023-02-01T00:00:00"/>
    <x v="1"/>
    <x v="1"/>
    <x v="3"/>
    <s v="Lake Jeffreyborough"/>
    <s v="Rebecca Robbins"/>
    <n v="3"/>
    <n v="326.37"/>
  </r>
  <r>
    <n v="2590"/>
    <s v="Arjun"/>
    <s v="Gibson"/>
    <d v="2023-04-16T00:00:00"/>
    <x v="299"/>
    <n v="110"/>
    <x v="493"/>
    <s v="Production Technician I"/>
    <s v="Douglas Washington"/>
    <s v="arjun.gibson@bilearner.com"/>
    <x v="9"/>
    <x v="0"/>
    <x v="0"/>
    <x v="0"/>
    <s v="Full-Time"/>
    <x v="3"/>
    <x v="2"/>
    <s v="Field Operations"/>
    <d v="1994-12-12T00:00:00"/>
    <x v="6"/>
    <s v="Laborer"/>
    <x v="0"/>
    <n v="89360"/>
    <x v="3"/>
    <n v="5"/>
    <n v="3017"/>
    <s v="28-09-2022"/>
    <n v="3"/>
    <n v="5"/>
    <d v="2022-08-19T00:00:00"/>
    <x v="2"/>
    <x v="1"/>
    <x v="2"/>
    <s v="West Elizabethborough"/>
    <s v="Stephen Freeman"/>
    <n v="4"/>
    <n v="795.89"/>
  </r>
  <r>
    <n v="2591"/>
    <s v="Alaina"/>
    <s v="Jenkins"/>
    <d v="2020-10-10T00:00:00"/>
    <x v="379"/>
    <n v="986"/>
    <x v="777"/>
    <s v="Production Technician I"/>
    <s v="John Jordan"/>
    <s v="alaina.jenkins@bilearner.com"/>
    <x v="5"/>
    <x v="0"/>
    <x v="1"/>
    <x v="1"/>
    <s v="Part-Time"/>
    <x v="2"/>
    <x v="2"/>
    <s v="Project Management - Con"/>
    <s v="13-06-1974"/>
    <x v="6"/>
    <s v="Manager"/>
    <x v="0"/>
    <n v="77355"/>
    <x v="3"/>
    <n v="2"/>
    <n v="3018"/>
    <s v="13-09-2022"/>
    <n v="1"/>
    <n v="1"/>
    <d v="2023-04-02T00:00:00"/>
    <x v="3"/>
    <x v="0"/>
    <x v="0"/>
    <s v="Juanton"/>
    <s v="Jenna Waters"/>
    <n v="1"/>
    <n v="980.49"/>
  </r>
  <r>
    <n v="2592"/>
    <s v="Elyse"/>
    <s v="Morrow"/>
    <d v="2022-04-15T00:00:00"/>
    <x v="142"/>
    <n v="445"/>
    <x v="206"/>
    <s v="Production Technician I"/>
    <s v="Thomas Humphrey"/>
    <s v="elyse.morrow@bilearner.com"/>
    <x v="7"/>
    <x v="0"/>
    <x v="1"/>
    <x v="0"/>
    <s v="Full-Time"/>
    <x v="3"/>
    <x v="2"/>
    <s v="Finance &amp; Accounting"/>
    <s v="21-09-1979"/>
    <x v="6"/>
    <s v="Administrative"/>
    <x v="0"/>
    <n v="26467"/>
    <x v="3"/>
    <n v="2"/>
    <n v="3019"/>
    <d v="2022-11-09T00:00:00"/>
    <n v="3"/>
    <n v="4"/>
    <d v="2022-11-18T00:00:00"/>
    <x v="2"/>
    <x v="0"/>
    <x v="1"/>
    <s v="Port Thomaston"/>
    <s v="Stephanie Dixon"/>
    <n v="1"/>
    <n v="155.46"/>
  </r>
  <r>
    <n v="2595"/>
    <s v="Leonel"/>
    <s v="Chang"/>
    <d v="2018-10-10T00:00:00"/>
    <x v="750"/>
    <n v="585"/>
    <x v="778"/>
    <s v="Production Technician I"/>
    <s v="Miguel Rodgers"/>
    <s v="leonel.chang@bilearner.com"/>
    <x v="2"/>
    <x v="0"/>
    <x v="0"/>
    <x v="1"/>
    <s v="Full-Time"/>
    <x v="2"/>
    <x v="2"/>
    <s v="Splicing"/>
    <s v="16-07-1976"/>
    <x v="6"/>
    <s v="Laborer"/>
    <x v="1"/>
    <n v="23955"/>
    <x v="3"/>
    <n v="1"/>
    <n v="3022"/>
    <d v="2023-05-02T00:00:00"/>
    <n v="2"/>
    <n v="2"/>
    <d v="2022-12-15T00:00:00"/>
    <x v="3"/>
    <x v="0"/>
    <x v="3"/>
    <s v="New Kevin"/>
    <s v="Charles Garcia"/>
    <n v="3"/>
    <n v="848.52"/>
  </r>
  <r>
    <n v="2596"/>
    <s v="Marshall"/>
    <s v="Lucas"/>
    <d v="2019-01-15T00:00:00"/>
    <x v="302"/>
    <n v="809"/>
    <x v="243"/>
    <s v="Production Technician II"/>
    <s v="Grant Brooks"/>
    <s v="marshall.lucas@bilearner.com"/>
    <x v="8"/>
    <x v="2"/>
    <x v="1"/>
    <x v="0"/>
    <s v="Part-Time"/>
    <x v="2"/>
    <x v="2"/>
    <s v="General - Con"/>
    <s v="30-01-1958"/>
    <x v="6"/>
    <s v="Technician"/>
    <x v="0"/>
    <n v="46410"/>
    <x v="3"/>
    <n v="2"/>
    <n v="3023"/>
    <s v="19-09-2022"/>
    <n v="3"/>
    <n v="5"/>
    <d v="2023-05-04T00:00:00"/>
    <x v="4"/>
    <x v="1"/>
    <x v="0"/>
    <s v="South Gregborough"/>
    <s v="Kevin Brown"/>
    <n v="5"/>
    <n v="321.61"/>
  </r>
  <r>
    <n v="2600"/>
    <s v="Alan"/>
    <s v="Woods"/>
    <d v="2023-05-27T00:00:00"/>
    <x v="219"/>
    <n v="62"/>
    <x v="471"/>
    <s v="Production Technician II"/>
    <s v="Erin George"/>
    <s v="alan.woods@bilearner.com"/>
    <x v="3"/>
    <x v="0"/>
    <x v="2"/>
    <x v="2"/>
    <s v="Full-Time"/>
    <x v="3"/>
    <x v="2"/>
    <s v="General - Eng"/>
    <d v="1943-08-05T00:00:00"/>
    <x v="6"/>
    <s v="Administrative"/>
    <x v="0"/>
    <n v="7984"/>
    <x v="1"/>
    <n v="5"/>
    <n v="3027"/>
    <s v="17-02-2023"/>
    <n v="3"/>
    <n v="2"/>
    <d v="2023-07-05T00:00:00"/>
    <x v="3"/>
    <x v="0"/>
    <x v="2"/>
    <s v="New Kelseyland"/>
    <s v="Matthew Ramirez"/>
    <n v="4"/>
    <n v="707.06"/>
  </r>
  <r>
    <n v="2601"/>
    <s v="Teagan"/>
    <s v="Phelps"/>
    <d v="2018-08-10T00:00:00"/>
    <x v="238"/>
    <n v="1080"/>
    <x v="216"/>
    <s v="Production Technician II"/>
    <s v="Brian Green"/>
    <s v="teagan.phelps@bilearner.com"/>
    <x v="6"/>
    <x v="2"/>
    <x v="1"/>
    <x v="0"/>
    <s v="Temporary"/>
    <x v="1"/>
    <x v="2"/>
    <s v="Engineers"/>
    <d v="2000-02-05T00:00:00"/>
    <x v="6"/>
    <s v="Engineer"/>
    <x v="0"/>
    <n v="32254"/>
    <x v="1"/>
    <n v="2"/>
    <n v="3028"/>
    <d v="2023-01-04T00:00:00"/>
    <n v="5"/>
    <n v="4"/>
    <d v="2022-10-20T00:00:00"/>
    <x v="3"/>
    <x v="1"/>
    <x v="3"/>
    <s v="Nguyenstad"/>
    <s v="Benjamin Mathews"/>
    <n v="4"/>
    <n v="690.29"/>
  </r>
  <r>
    <n v="2602"/>
    <s v="Malachi"/>
    <s v="Burnett"/>
    <d v="2021-10-24T00:00:00"/>
    <x v="159"/>
    <n v="467"/>
    <x v="30"/>
    <s v="Production Technician II"/>
    <s v="Tommy Lee"/>
    <s v="malachi.burnett@bilearner.com"/>
    <x v="9"/>
    <x v="0"/>
    <x v="1"/>
    <x v="1"/>
    <s v="Full-Time"/>
    <x v="3"/>
    <x v="2"/>
    <s v="Finance &amp; Accounting"/>
    <s v="14-06-1959"/>
    <x v="6"/>
    <s v="Clerk"/>
    <x v="0"/>
    <n v="5819"/>
    <x v="1"/>
    <n v="4"/>
    <n v="3029"/>
    <d v="2023-08-02T00:00:00"/>
    <n v="1"/>
    <n v="1"/>
    <d v="2023-07-03T00:00:00"/>
    <x v="4"/>
    <x v="0"/>
    <x v="2"/>
    <s v="Bridgesside"/>
    <s v="Brian Murphy"/>
    <n v="1"/>
    <n v="721.83"/>
  </r>
  <r>
    <n v="2603"/>
    <s v="Kadin"/>
    <s v="Mcdowell"/>
    <d v="2022-07-05T00:00:00"/>
    <x v="585"/>
    <n v="182"/>
    <x v="577"/>
    <s v="Production Technician II"/>
    <s v="Kevin Davis"/>
    <s v="kadin.mcdowell@bilearner.com"/>
    <x v="5"/>
    <x v="0"/>
    <x v="0"/>
    <x v="1"/>
    <s v="Part-Time"/>
    <x v="3"/>
    <x v="2"/>
    <s v="Wireline Construction"/>
    <d v="1953-10-08T00:00:00"/>
    <x v="6"/>
    <s v="Laborer"/>
    <x v="0"/>
    <n v="51064"/>
    <x v="1"/>
    <n v="1"/>
    <n v="3030"/>
    <d v="2022-05-12T00:00:00"/>
    <n v="2"/>
    <n v="2"/>
    <d v="2022-12-24T00:00:00"/>
    <x v="2"/>
    <x v="1"/>
    <x v="0"/>
    <s v="Port Codyburgh"/>
    <s v="Miranda Kennedy"/>
    <n v="2"/>
    <n v="287.33999999999997"/>
  </r>
  <r>
    <n v="2604"/>
    <s v="Reed"/>
    <s v="Brandt"/>
    <d v="2022-01-22T00:00:00"/>
    <x v="415"/>
    <n v="405"/>
    <x v="484"/>
    <s v="Production Technician I"/>
    <s v="Jamie Anderson"/>
    <s v="reed.brandt@bilearner.com"/>
    <x v="7"/>
    <x v="0"/>
    <x v="1"/>
    <x v="0"/>
    <s v="Temporary"/>
    <x v="1"/>
    <x v="2"/>
    <s v="Project Management - Con"/>
    <s v="13-07-1960"/>
    <x v="6"/>
    <s v="Supervisor"/>
    <x v="1"/>
    <n v="88435"/>
    <x v="1"/>
    <n v="1"/>
    <n v="3031"/>
    <s v="20-12-2022"/>
    <n v="2"/>
    <n v="3"/>
    <d v="2022-12-31T00:00:00"/>
    <x v="2"/>
    <x v="0"/>
    <x v="2"/>
    <s v="Jacksonborough"/>
    <s v="Heidi Cole"/>
    <n v="2"/>
    <n v="783.36"/>
  </r>
  <r>
    <n v="2605"/>
    <s v="Cristofer"/>
    <s v="Schwartz"/>
    <d v="2023-03-27T00:00:00"/>
    <x v="751"/>
    <n v="118"/>
    <x v="258"/>
    <s v="Production Technician I"/>
    <s v="Maria Hall"/>
    <s v="cristofer.schwartz@bilearner.com"/>
    <x v="4"/>
    <x v="3"/>
    <x v="2"/>
    <x v="2"/>
    <s v="Full-Time"/>
    <x v="3"/>
    <x v="2"/>
    <s v="General - Con"/>
    <d v="1941-10-11T00:00:00"/>
    <x v="6"/>
    <s v="Supervisor"/>
    <x v="1"/>
    <n v="48042"/>
    <x v="1"/>
    <n v="2"/>
    <n v="3032"/>
    <d v="2023-06-07T00:00:00"/>
    <n v="1"/>
    <n v="3"/>
    <d v="2022-10-28T00:00:00"/>
    <x v="2"/>
    <x v="0"/>
    <x v="0"/>
    <s v="North Justinbury"/>
    <s v="Kari Sanchez"/>
    <n v="1"/>
    <n v="709.78"/>
  </r>
  <r>
    <n v="2606"/>
    <s v="Jaelynn"/>
    <s v="Salazar"/>
    <d v="2019-08-26T00:00:00"/>
    <x v="752"/>
    <n v="926"/>
    <x v="779"/>
    <s v="Production Technician I"/>
    <s v="Bryan Clark"/>
    <s v="jaelynn.salazar@bilearner.com"/>
    <x v="3"/>
    <x v="3"/>
    <x v="1"/>
    <x v="1"/>
    <s v="Part-Time"/>
    <x v="3"/>
    <x v="2"/>
    <s v="Engineers"/>
    <s v="17-03-1946"/>
    <x v="6"/>
    <s v="Field Project Manager"/>
    <x v="1"/>
    <n v="54212"/>
    <x v="1"/>
    <n v="2"/>
    <n v="3033"/>
    <s v="28-08-2022"/>
    <n v="3"/>
    <n v="3"/>
    <d v="2023-01-08T00:00:00"/>
    <x v="0"/>
    <x v="1"/>
    <x v="2"/>
    <s v="Ramirezburgh"/>
    <s v="Justin Arellano"/>
    <n v="4"/>
    <n v="714.64"/>
  </r>
  <r>
    <n v="2611"/>
    <s v="Heidi"/>
    <s v="Manning"/>
    <d v="2020-11-11T00:00:00"/>
    <x v="753"/>
    <n v="168"/>
    <x v="334"/>
    <s v="Production Technician I"/>
    <s v="David Stark"/>
    <s v="heidi.manning@bilearner.com"/>
    <x v="9"/>
    <x v="0"/>
    <x v="2"/>
    <x v="0"/>
    <s v="Temporary"/>
    <x v="0"/>
    <x v="2"/>
    <s v="Field Operations"/>
    <s v="20-08-1955"/>
    <x v="6"/>
    <s v="Laborer"/>
    <x v="1"/>
    <n v="76217"/>
    <x v="1"/>
    <n v="2"/>
    <n v="3038"/>
    <d v="2022-06-10T00:00:00"/>
    <n v="5"/>
    <n v="5"/>
    <d v="2022-08-17T00:00:00"/>
    <x v="0"/>
    <x v="1"/>
    <x v="2"/>
    <s v="Edwardsside"/>
    <s v="Diane Freeman"/>
    <n v="5"/>
    <n v="244.22"/>
  </r>
  <r>
    <n v="2615"/>
    <s v="Deven"/>
    <s v="Gillespie"/>
    <d v="2023-06-09T00:00:00"/>
    <x v="308"/>
    <n v="33"/>
    <x v="103"/>
    <s v="Production Technician I"/>
    <s v="Alisha Ramirez"/>
    <s v="deven.gillespie@bilearner.com"/>
    <x v="4"/>
    <x v="0"/>
    <x v="1"/>
    <x v="0"/>
    <s v="Temporary"/>
    <x v="1"/>
    <x v="2"/>
    <s v="Fielders"/>
    <s v="24-06-1961"/>
    <x v="6"/>
    <s v="Engineer"/>
    <x v="0"/>
    <n v="44194"/>
    <x v="0"/>
    <n v="4"/>
    <n v="3042"/>
    <s v="13-01-2023"/>
    <n v="4"/>
    <n v="1"/>
    <d v="2023-02-03T00:00:00"/>
    <x v="2"/>
    <x v="1"/>
    <x v="2"/>
    <s v="New Kimberlyview"/>
    <s v="Jerome Moss"/>
    <n v="2"/>
    <n v="513.54"/>
  </r>
  <r>
    <n v="2617"/>
    <s v="Cullen"/>
    <s v="Ruiz"/>
    <d v="2020-08-26T00:00:00"/>
    <x v="754"/>
    <n v="126"/>
    <x v="259"/>
    <s v="Production Technician I"/>
    <s v="Charles Dean"/>
    <s v="cullen.ruiz@bilearner.com"/>
    <x v="8"/>
    <x v="0"/>
    <x v="1"/>
    <x v="0"/>
    <s v="Part-Time"/>
    <x v="2"/>
    <x v="2"/>
    <s v="General - Con"/>
    <s v="27-02-1966"/>
    <x v="6"/>
    <s v="Laborer"/>
    <x v="1"/>
    <n v="16165"/>
    <x v="0"/>
    <n v="2"/>
    <n v="3044"/>
    <d v="2023-07-06T00:00:00"/>
    <n v="1"/>
    <n v="1"/>
    <d v="2022-12-20T00:00:00"/>
    <x v="1"/>
    <x v="1"/>
    <x v="0"/>
    <s v="Courtneyshire"/>
    <s v="Breanna Williams"/>
    <n v="2"/>
    <n v="643.75"/>
  </r>
  <r>
    <n v="2619"/>
    <s v="Claudia"/>
    <s v="Melton"/>
    <d v="2023-06-02T00:00:00"/>
    <x v="56"/>
    <n v="37"/>
    <x v="685"/>
    <s v="Production Technician II"/>
    <s v="Anna Davidson"/>
    <s v="claudia.melton@bilearner.com"/>
    <x v="8"/>
    <x v="2"/>
    <x v="2"/>
    <x v="2"/>
    <s v="Full-Time"/>
    <x v="1"/>
    <x v="2"/>
    <s v="Wireline Construction"/>
    <d v="1983-05-06T00:00:00"/>
    <x v="6"/>
    <s v="Supervisor"/>
    <x v="0"/>
    <n v="85307"/>
    <x v="0"/>
    <n v="4"/>
    <n v="3046"/>
    <d v="2023-06-03T00:00:00"/>
    <n v="2"/>
    <n v="5"/>
    <d v="2023-01-14T00:00:00"/>
    <x v="3"/>
    <x v="1"/>
    <x v="0"/>
    <s v="Lake Jerry"/>
    <s v="Stephanie Black"/>
    <n v="2"/>
    <n v="767.56"/>
  </r>
  <r>
    <n v="2622"/>
    <s v="Carlie"/>
    <s v="Wagner"/>
    <d v="2023-07-02T00:00:00"/>
    <x v="412"/>
    <n v="23"/>
    <x v="483"/>
    <s v="Production Technician II"/>
    <s v="Joshua Diaz"/>
    <s v="carlie.wagner@bilearner.com"/>
    <x v="6"/>
    <x v="0"/>
    <x v="2"/>
    <x v="2"/>
    <s v="Temporary"/>
    <x v="0"/>
    <x v="2"/>
    <s v="General - Con"/>
    <d v="1948-12-05T00:00:00"/>
    <x v="6"/>
    <s v="Laborer"/>
    <x v="0"/>
    <n v="96062"/>
    <x v="1"/>
    <n v="4"/>
    <n v="3049"/>
    <d v="2022-10-10T00:00:00"/>
    <n v="5"/>
    <n v="3"/>
    <d v="2023-01-20T00:00:00"/>
    <x v="4"/>
    <x v="0"/>
    <x v="2"/>
    <s v="Martinberg"/>
    <s v="Margaret Fitzgerald"/>
    <n v="4"/>
    <n v="510.95"/>
  </r>
  <r>
    <n v="2624"/>
    <s v="Briley"/>
    <s v="Huerta"/>
    <d v="2021-08-27T00:00:00"/>
    <x v="295"/>
    <n v="247"/>
    <x v="353"/>
    <s v="Production Technician II"/>
    <s v="Alex Holt"/>
    <s v="briley.huerta@bilearner.com"/>
    <x v="2"/>
    <x v="2"/>
    <x v="1"/>
    <x v="0"/>
    <s v="Temporary"/>
    <x v="3"/>
    <x v="2"/>
    <s v="Underground"/>
    <s v="13-02-1972"/>
    <x v="6"/>
    <s v="Lineman"/>
    <x v="0"/>
    <n v="96336"/>
    <x v="1"/>
    <n v="5"/>
    <n v="3051"/>
    <d v="2023-09-02T00:00:00"/>
    <n v="3"/>
    <n v="5"/>
    <d v="2023-05-02T00:00:00"/>
    <x v="1"/>
    <x v="0"/>
    <x v="2"/>
    <s v="Danielmouth"/>
    <s v="Timothy Richard"/>
    <n v="1"/>
    <n v="992.48"/>
  </r>
  <r>
    <n v="2625"/>
    <s v="Ean"/>
    <s v="Barajas"/>
    <d v="2020-01-25T00:00:00"/>
    <x v="320"/>
    <n v="1107"/>
    <x v="780"/>
    <s v="Production Technician II"/>
    <s v="Ralph Delgado"/>
    <s v="ean.barajas@bilearner.com"/>
    <x v="1"/>
    <x v="0"/>
    <x v="0"/>
    <x v="2"/>
    <s v="Full-Time"/>
    <x v="0"/>
    <x v="2"/>
    <s v="General - Sga"/>
    <d v="1948-09-06T00:00:00"/>
    <x v="6"/>
    <s v="Project Coordinator"/>
    <x v="0"/>
    <n v="60154"/>
    <x v="1"/>
    <n v="5"/>
    <n v="3052"/>
    <s v="22-07-2023"/>
    <n v="5"/>
    <n v="1"/>
    <d v="2022-10-01T00:00:00"/>
    <x v="2"/>
    <x v="0"/>
    <x v="2"/>
    <s v="Derekbury"/>
    <s v="Amanda Bradshaw"/>
    <n v="3"/>
    <n v="824.73"/>
  </r>
  <r>
    <n v="2626"/>
    <s v="Dayana"/>
    <s v="Gregory"/>
    <d v="2020-03-26T00:00:00"/>
    <x v="600"/>
    <n v="561"/>
    <x v="432"/>
    <s v="Production Technician II"/>
    <s v="Rodney Burch"/>
    <s v="dayana.gregory@bilearner.com"/>
    <x v="7"/>
    <x v="0"/>
    <x v="2"/>
    <x v="2"/>
    <s v="Full-Time"/>
    <x v="1"/>
    <x v="2"/>
    <s v="General - Con"/>
    <d v="1958-04-01T00:00:00"/>
    <x v="6"/>
    <s v="Lineman"/>
    <x v="0"/>
    <n v="34734"/>
    <x v="1"/>
    <n v="2"/>
    <n v="3053"/>
    <d v="2023-03-02T00:00:00"/>
    <n v="2"/>
    <n v="1"/>
    <d v="2023-07-04T00:00:00"/>
    <x v="3"/>
    <x v="0"/>
    <x v="1"/>
    <s v="Lake Katrinastad"/>
    <s v="Rebecca Terry"/>
    <n v="2"/>
    <n v="588.35"/>
  </r>
  <r>
    <n v="2628"/>
    <s v="Matthias"/>
    <s v="Simon"/>
    <d v="2020-12-27T00:00:00"/>
    <x v="386"/>
    <n v="345"/>
    <x v="781"/>
    <s v="Production Technician I"/>
    <s v="Anthony Guerrero"/>
    <s v="matthias.simon@bilearner.com"/>
    <x v="4"/>
    <x v="3"/>
    <x v="2"/>
    <x v="2"/>
    <s v="Part-Time"/>
    <x v="2"/>
    <x v="2"/>
    <s v="Field Operations"/>
    <d v="1987-04-11T00:00:00"/>
    <x v="6"/>
    <s v="Technician"/>
    <x v="1"/>
    <n v="83604"/>
    <x v="1"/>
    <n v="2"/>
    <n v="3055"/>
    <s v="29-09-2022"/>
    <n v="5"/>
    <n v="1"/>
    <d v="2023-04-05T00:00:00"/>
    <x v="2"/>
    <x v="1"/>
    <x v="1"/>
    <s v="North Janice"/>
    <s v="Terri Christensen"/>
    <n v="3"/>
    <n v="833.23"/>
  </r>
  <r>
    <n v="2630"/>
    <s v="Bridger"/>
    <s v="Duran"/>
    <d v="2022-11-09T00:00:00"/>
    <x v="56"/>
    <n v="242"/>
    <x v="347"/>
    <s v="Production Technician I"/>
    <s v="Richard Contreras"/>
    <s v="bridger.duran@bilearner.com"/>
    <x v="8"/>
    <x v="3"/>
    <x v="0"/>
    <x v="2"/>
    <s v="Temporary"/>
    <x v="2"/>
    <x v="2"/>
    <s v="General - Con"/>
    <d v="1988-01-02T00:00:00"/>
    <x v="6"/>
    <s v="Laborer"/>
    <x v="0"/>
    <n v="58387"/>
    <x v="1"/>
    <n v="4"/>
    <n v="3057"/>
    <d v="2023-06-02T00:00:00"/>
    <n v="1"/>
    <n v="2"/>
    <d v="2023-05-28T00:00:00"/>
    <x v="1"/>
    <x v="1"/>
    <x v="3"/>
    <s v="Johnsonville"/>
    <s v="Melissa Villegas"/>
    <n v="4"/>
    <n v="961.84"/>
  </r>
  <r>
    <n v="2631"/>
    <s v="Amirah"/>
    <s v="Cline"/>
    <d v="2019-02-11T00:00:00"/>
    <x v="755"/>
    <n v="535"/>
    <x v="420"/>
    <s v="Production Technician I"/>
    <s v="Shelia Goodwin"/>
    <s v="amirah.cline@bilearner.com"/>
    <x v="5"/>
    <x v="3"/>
    <x v="2"/>
    <x v="2"/>
    <s v="Temporary"/>
    <x v="0"/>
    <x v="2"/>
    <s v="Yard (Material Handling)"/>
    <s v="19-08-1965"/>
    <x v="6"/>
    <s v="Coordinator"/>
    <x v="1"/>
    <n v="93290"/>
    <x v="1"/>
    <n v="1"/>
    <n v="3058"/>
    <d v="2023-04-07T00:00:00"/>
    <n v="4"/>
    <n v="1"/>
    <d v="2023-03-17T00:00:00"/>
    <x v="1"/>
    <x v="1"/>
    <x v="3"/>
    <s v="South Kevinside"/>
    <s v="Tyler Farmer"/>
    <n v="1"/>
    <n v="193.58"/>
  </r>
  <r>
    <n v="2634"/>
    <s v="Kaylynn"/>
    <s v="Odom"/>
    <d v="2023-01-03T00:00:00"/>
    <x v="85"/>
    <n v="214"/>
    <x v="782"/>
    <s v="Production Technician I"/>
    <s v="Brandon Hernandez"/>
    <s v="kaylynn.odom@bilearner.com"/>
    <x v="9"/>
    <x v="0"/>
    <x v="2"/>
    <x v="1"/>
    <s v="Full-Time"/>
    <x v="1"/>
    <x v="2"/>
    <s v="Wireline Construction"/>
    <s v="26-09-1956"/>
    <x v="6"/>
    <s v="Foreman"/>
    <x v="1"/>
    <n v="51434"/>
    <x v="1"/>
    <n v="4"/>
    <n v="3061"/>
    <s v="19-07-2023"/>
    <n v="5"/>
    <n v="1"/>
    <d v="2022-09-10T00:00:00"/>
    <x v="2"/>
    <x v="0"/>
    <x v="2"/>
    <s v="Baileyton"/>
    <s v="Janet Brady"/>
    <n v="5"/>
    <n v="602.55999999999995"/>
  </r>
  <r>
    <n v="2636"/>
    <s v="Patience"/>
    <s v="Henry"/>
    <d v="2021-12-22T00:00:00"/>
    <x v="304"/>
    <n v="589"/>
    <x v="618"/>
    <s v="Production Technician I"/>
    <s v="Deborah Diaz"/>
    <s v="patience.henry@bilearner.com"/>
    <x v="1"/>
    <x v="0"/>
    <x v="1"/>
    <x v="0"/>
    <s v="Part-Time"/>
    <x v="3"/>
    <x v="2"/>
    <s v="Field Operations"/>
    <s v="21-10-1983"/>
    <x v="6"/>
    <s v="Supervisor"/>
    <x v="0"/>
    <n v="46847"/>
    <x v="1"/>
    <n v="5"/>
    <n v="3063"/>
    <d v="2022-06-10T00:00:00"/>
    <n v="1"/>
    <n v="5"/>
    <d v="2022-09-28T00:00:00"/>
    <x v="4"/>
    <x v="0"/>
    <x v="1"/>
    <s v="Bellmouth"/>
    <s v="Charlotte Goodwin"/>
    <n v="3"/>
    <n v="767.52"/>
  </r>
  <r>
    <n v="2638"/>
    <s v="Anna"/>
    <s v="Salazar"/>
    <d v="2021-04-21T00:00:00"/>
    <x v="756"/>
    <n v="153"/>
    <x v="783"/>
    <s v="Production Technician I"/>
    <s v="Thomas Jackson"/>
    <s v="anna.salazar@bilearner.com"/>
    <x v="4"/>
    <x v="0"/>
    <x v="2"/>
    <x v="2"/>
    <s v="Temporary"/>
    <x v="1"/>
    <x v="2"/>
    <s v="Field Operations"/>
    <d v="1976-07-10T00:00:00"/>
    <x v="6"/>
    <s v="Tower Hand"/>
    <x v="0"/>
    <n v="15364"/>
    <x v="1"/>
    <n v="4"/>
    <n v="3065"/>
    <d v="2022-01-12T00:00:00"/>
    <n v="3"/>
    <n v="1"/>
    <d v="2023-06-11T00:00:00"/>
    <x v="4"/>
    <x v="1"/>
    <x v="2"/>
    <s v="Port James"/>
    <s v="Evelyn Hill"/>
    <n v="1"/>
    <n v="997.24"/>
  </r>
  <r>
    <n v="2639"/>
    <s v="Vicente"/>
    <s v="Davis"/>
    <d v="2022-07-28T00:00:00"/>
    <x v="298"/>
    <n v="84"/>
    <x v="91"/>
    <s v="Production Technician I"/>
    <s v="Jamie Pope"/>
    <s v="vicente.davis@bilearner.com"/>
    <x v="3"/>
    <x v="0"/>
    <x v="0"/>
    <x v="0"/>
    <s v="Full-Time"/>
    <x v="2"/>
    <x v="2"/>
    <s v="Field Operations"/>
    <d v="1967-12-04T00:00:00"/>
    <x v="6"/>
    <s v="Operator"/>
    <x v="1"/>
    <n v="2005"/>
    <x v="1"/>
    <n v="1"/>
    <n v="3066"/>
    <d v="2022-04-12T00:00:00"/>
    <n v="5"/>
    <n v="4"/>
    <d v="2022-10-18T00:00:00"/>
    <x v="3"/>
    <x v="0"/>
    <x v="1"/>
    <s v="Mitchellbury"/>
    <s v="Jeffery Phillips"/>
    <n v="3"/>
    <n v="258.73"/>
  </r>
  <r>
    <n v="2641"/>
    <s v="Alana"/>
    <s v="Nunez"/>
    <d v="2022-05-22T00:00:00"/>
    <x v="757"/>
    <n v="200"/>
    <x v="705"/>
    <s v="Production Technician I"/>
    <s v="Rose Johnson"/>
    <s v="alana.nunez@bilearner.com"/>
    <x v="5"/>
    <x v="4"/>
    <x v="0"/>
    <x v="2"/>
    <s v="Temporary"/>
    <x v="1"/>
    <x v="2"/>
    <s v="Finance &amp; Accounting"/>
    <d v="1947-02-05T00:00:00"/>
    <x v="6"/>
    <s v="Assistant"/>
    <x v="1"/>
    <n v="21620"/>
    <x v="1"/>
    <n v="5"/>
    <n v="3068"/>
    <d v="2023-12-05T00:00:00"/>
    <n v="3"/>
    <n v="2"/>
    <d v="2022-11-18T00:00:00"/>
    <x v="0"/>
    <x v="0"/>
    <x v="3"/>
    <s v="East Jeanetteberg"/>
    <s v="Nancy Lowe"/>
    <n v="3"/>
    <n v="261.81"/>
  </r>
  <r>
    <n v="2642"/>
    <s v="Jaylen"/>
    <s v="Donaldson"/>
    <d v="2019-10-19T00:00:00"/>
    <x v="758"/>
    <n v="776"/>
    <x v="304"/>
    <s v="Production Technician II"/>
    <s v="David Hicks"/>
    <s v="jaylen.donaldson@bilearner.com"/>
    <x v="0"/>
    <x v="0"/>
    <x v="0"/>
    <x v="2"/>
    <s v="Temporary"/>
    <x v="0"/>
    <x v="2"/>
    <s v="General - Con"/>
    <s v="14-02-1999"/>
    <x v="6"/>
    <s v="Clerk"/>
    <x v="0"/>
    <n v="92533"/>
    <x v="1"/>
    <n v="4"/>
    <n v="3069"/>
    <s v="14-05-2023"/>
    <n v="1"/>
    <n v="2"/>
    <d v="2023-05-10T00:00:00"/>
    <x v="2"/>
    <x v="0"/>
    <x v="2"/>
    <s v="North Ashley"/>
    <s v="Jason Smith"/>
    <n v="1"/>
    <n v="767.33"/>
  </r>
  <r>
    <n v="2643"/>
    <s v="Malakai"/>
    <s v="Shelton"/>
    <d v="2019-12-25T00:00:00"/>
    <x v="759"/>
    <n v="577"/>
    <x v="733"/>
    <s v="Production Technician II"/>
    <s v="Geoffrey Curtis"/>
    <s v="malakai.shelton@bilearner.com"/>
    <x v="2"/>
    <x v="0"/>
    <x v="0"/>
    <x v="1"/>
    <s v="Temporary"/>
    <x v="0"/>
    <x v="2"/>
    <s v="Wireline Construction"/>
    <d v="1972-05-05T00:00:00"/>
    <x v="6"/>
    <s v="Laborer"/>
    <x v="0"/>
    <n v="7528"/>
    <x v="1"/>
    <n v="1"/>
    <n v="3070"/>
    <s v="15-04-2023"/>
    <n v="1"/>
    <n v="5"/>
    <d v="2022-12-05T00:00:00"/>
    <x v="3"/>
    <x v="0"/>
    <x v="1"/>
    <s v="West Steve"/>
    <s v="Robert Kennedy"/>
    <n v="5"/>
    <n v="848.76"/>
  </r>
  <r>
    <n v="2644"/>
    <s v="Erick"/>
    <s v="Wood"/>
    <d v="2022-11-04T00:00:00"/>
    <x v="164"/>
    <n v="22"/>
    <x v="339"/>
    <s v="Production Technician II"/>
    <s v="Holly Miller"/>
    <s v="erick.wood@bilearner.com"/>
    <x v="1"/>
    <x v="0"/>
    <x v="0"/>
    <x v="0"/>
    <s v="Part-Time"/>
    <x v="3"/>
    <x v="2"/>
    <s v="General - Con"/>
    <s v="26-01-1956"/>
    <x v="6"/>
    <s v="Lineman"/>
    <x v="0"/>
    <n v="34566"/>
    <x v="1"/>
    <n v="2"/>
    <n v="3071"/>
    <s v="19-09-2022"/>
    <n v="1"/>
    <n v="4"/>
    <d v="2023-05-30T00:00:00"/>
    <x v="4"/>
    <x v="0"/>
    <x v="2"/>
    <s v="New John"/>
    <s v="Brenda Smith"/>
    <n v="4"/>
    <n v="647.01"/>
  </r>
  <r>
    <n v="2645"/>
    <s v="Daniel"/>
    <s v="Frye"/>
    <d v="2023-04-26T00:00:00"/>
    <x v="128"/>
    <n v="34"/>
    <x v="431"/>
    <s v="Production Technician II"/>
    <s v="Ronald Shepherd DDS"/>
    <s v="daniel.frye@bilearner.com"/>
    <x v="4"/>
    <x v="0"/>
    <x v="0"/>
    <x v="0"/>
    <s v="Part-Time"/>
    <x v="0"/>
    <x v="2"/>
    <s v="Wireless"/>
    <s v="15-02-1986"/>
    <x v="6"/>
    <s v="Foreman"/>
    <x v="0"/>
    <n v="48363"/>
    <x v="1"/>
    <n v="1"/>
    <n v="3072"/>
    <d v="2022-01-11T00:00:00"/>
    <n v="2"/>
    <n v="4"/>
    <d v="2023-01-19T00:00:00"/>
    <x v="4"/>
    <x v="1"/>
    <x v="1"/>
    <s v="New Cody"/>
    <s v="Hannah Le"/>
    <n v="1"/>
    <n v="230.6"/>
  </r>
  <r>
    <n v="2646"/>
    <s v="Jayvon"/>
    <s v="Simpson"/>
    <d v="2022-10-26T00:00:00"/>
    <x v="460"/>
    <n v="202"/>
    <x v="141"/>
    <s v="Production Technician II"/>
    <s v="Jeremy Ray"/>
    <s v="jayvon.simpson@bilearner.com"/>
    <x v="3"/>
    <x v="2"/>
    <x v="1"/>
    <x v="2"/>
    <s v="Part-Time"/>
    <x v="2"/>
    <x v="2"/>
    <s v="General - Con"/>
    <s v="26-04-1987"/>
    <x v="6"/>
    <s v="Laborer"/>
    <x v="0"/>
    <n v="27147"/>
    <x v="1"/>
    <n v="4"/>
    <n v="3073"/>
    <d v="2023-03-01T00:00:00"/>
    <n v="2"/>
    <n v="3"/>
    <d v="2023-01-28T00:00:00"/>
    <x v="0"/>
    <x v="1"/>
    <x v="3"/>
    <s v="Clarkechester"/>
    <s v="Loretta Greene"/>
    <n v="1"/>
    <n v="681.4"/>
  </r>
  <r>
    <n v="2647"/>
    <s v="Bryant"/>
    <s v="Singleton"/>
    <d v="2020-07-14T00:00:00"/>
    <x v="760"/>
    <n v="713"/>
    <x v="784"/>
    <s v="Production Technician II"/>
    <s v="Barbara Clark"/>
    <s v="bryant.singleton@bilearner.com"/>
    <x v="6"/>
    <x v="2"/>
    <x v="1"/>
    <x v="2"/>
    <s v="Full-Time"/>
    <x v="1"/>
    <x v="2"/>
    <s v="Splicing"/>
    <d v="1963-04-10T00:00:00"/>
    <x v="6"/>
    <s v="Splicer"/>
    <x v="0"/>
    <n v="79280"/>
    <x v="1"/>
    <n v="1"/>
    <n v="3074"/>
    <s v="23-10-2022"/>
    <n v="1"/>
    <n v="3"/>
    <d v="2023-07-03T00:00:00"/>
    <x v="1"/>
    <x v="1"/>
    <x v="0"/>
    <s v="Trujilloville"/>
    <s v="Jason Brewer"/>
    <n v="1"/>
    <n v="356.98"/>
  </r>
  <r>
    <n v="2650"/>
    <s v="Asher"/>
    <s v="Miles"/>
    <d v="2022-09-17T00:00:00"/>
    <x v="206"/>
    <n v="268"/>
    <x v="528"/>
    <s v="Production Technician I"/>
    <s v="Audrey Hamilton"/>
    <s v="asher.miles@bilearner.com"/>
    <x v="1"/>
    <x v="0"/>
    <x v="1"/>
    <x v="2"/>
    <s v="Temporary"/>
    <x v="0"/>
    <x v="2"/>
    <s v="General - Con"/>
    <s v="16-08-1958"/>
    <x v="6"/>
    <s v="Clerk"/>
    <x v="1"/>
    <n v="16185"/>
    <x v="1"/>
    <n v="1"/>
    <n v="3077"/>
    <d v="2023-05-07T00:00:00"/>
    <n v="2"/>
    <n v="1"/>
    <d v="2022-10-31T00:00:00"/>
    <x v="4"/>
    <x v="0"/>
    <x v="1"/>
    <s v="Darrenland"/>
    <s v="James Peck"/>
    <n v="3"/>
    <n v="726.88"/>
  </r>
  <r>
    <n v="2651"/>
    <s v="Makaila"/>
    <s v="Baxter"/>
    <d v="2021-01-08T00:00:00"/>
    <x v="761"/>
    <n v="813"/>
    <x v="159"/>
    <s v="Production Technician I"/>
    <s v="Aaron Andrews"/>
    <s v="makaila.baxter@bilearner.com"/>
    <x v="7"/>
    <x v="0"/>
    <x v="1"/>
    <x v="0"/>
    <s v="Part-Time"/>
    <x v="3"/>
    <x v="2"/>
    <s v="General - Con"/>
    <s v="14-04-1960"/>
    <x v="6"/>
    <s v="Foreman"/>
    <x v="1"/>
    <n v="10871"/>
    <x v="1"/>
    <n v="1"/>
    <n v="3078"/>
    <s v="28-01-2023"/>
    <n v="1"/>
    <n v="1"/>
    <d v="2023-03-05T00:00:00"/>
    <x v="1"/>
    <x v="1"/>
    <x v="3"/>
    <s v="East Mikayla"/>
    <s v="Denise Adams"/>
    <n v="1"/>
    <n v="548.95000000000005"/>
  </r>
  <r>
    <n v="2652"/>
    <s v="Tommy"/>
    <s v="Carter"/>
    <d v="2020-12-18T00:00:00"/>
    <x v="401"/>
    <n v="637"/>
    <x v="340"/>
    <s v="Production Technician I"/>
    <s v="David Moore"/>
    <s v="tommy.carter@bilearner.com"/>
    <x v="4"/>
    <x v="3"/>
    <x v="2"/>
    <x v="0"/>
    <s v="Part-Time"/>
    <x v="2"/>
    <x v="2"/>
    <s v="Aerial"/>
    <d v="1973-09-07T00:00:00"/>
    <x v="6"/>
    <s v="Engineer"/>
    <x v="0"/>
    <n v="54361"/>
    <x v="1"/>
    <n v="4"/>
    <n v="3079"/>
    <d v="2022-12-11T00:00:00"/>
    <n v="3"/>
    <n v="5"/>
    <d v="2023-06-28T00:00:00"/>
    <x v="3"/>
    <x v="0"/>
    <x v="3"/>
    <s v="Lake Anna"/>
    <s v="Kevin Martinez"/>
    <n v="4"/>
    <n v="519.80999999999995"/>
  </r>
  <r>
    <n v="2653"/>
    <s v="Zavier"/>
    <s v="Reese"/>
    <d v="2020-09-12T00:00:00"/>
    <x v="718"/>
    <n v="801"/>
    <x v="785"/>
    <s v="Production Technician I"/>
    <s v="Brittany Ray"/>
    <s v="zavier.reese@bilearner.com"/>
    <x v="3"/>
    <x v="3"/>
    <x v="1"/>
    <x v="0"/>
    <s v="Part-Time"/>
    <x v="3"/>
    <x v="2"/>
    <s v="General - Con"/>
    <s v="19-06-1999"/>
    <x v="6"/>
    <s v="Lineman"/>
    <x v="0"/>
    <n v="82524"/>
    <x v="1"/>
    <n v="2"/>
    <n v="3080"/>
    <d v="2023-05-02T00:00:00"/>
    <n v="3"/>
    <n v="3"/>
    <d v="2023-03-25T00:00:00"/>
    <x v="2"/>
    <x v="1"/>
    <x v="2"/>
    <s v="Mayofort"/>
    <s v="Edward Gibson"/>
    <n v="5"/>
    <n v="121.62"/>
  </r>
  <r>
    <n v="2657"/>
    <s v="Mekhi"/>
    <s v="Hopkins"/>
    <d v="2020-10-27T00:00:00"/>
    <x v="229"/>
    <n v="589"/>
    <x v="618"/>
    <s v="Production Technician I"/>
    <s v="Erica Davis"/>
    <s v="mekhi.hopkins@bilearner.com"/>
    <x v="6"/>
    <x v="0"/>
    <x v="2"/>
    <x v="2"/>
    <s v="Temporary"/>
    <x v="3"/>
    <x v="2"/>
    <s v="General - Con"/>
    <s v="29-06-1996"/>
    <x v="6"/>
    <s v="Clerk"/>
    <x v="1"/>
    <n v="64716"/>
    <x v="1"/>
    <n v="4"/>
    <n v="3084"/>
    <d v="2022-06-12T00:00:00"/>
    <n v="5"/>
    <n v="3"/>
    <d v="2023-03-14T00:00:00"/>
    <x v="0"/>
    <x v="0"/>
    <x v="3"/>
    <s v="Port Timothyport"/>
    <s v="Brandon Wilson"/>
    <n v="5"/>
    <n v="109.14"/>
  </r>
  <r>
    <n v="2659"/>
    <s v="Alani"/>
    <s v="Cooley"/>
    <d v="2019-12-23T00:00:00"/>
    <x v="85"/>
    <n v="1321"/>
    <x v="786"/>
    <s v="Production Technician I"/>
    <s v="Julie Donovan"/>
    <s v="alani.cooley@bilearner.com"/>
    <x v="2"/>
    <x v="0"/>
    <x v="2"/>
    <x v="0"/>
    <s v="Temporary"/>
    <x v="2"/>
    <x v="2"/>
    <s v="Aerial"/>
    <s v="29-03-1987"/>
    <x v="6"/>
    <s v="Foreman"/>
    <x v="0"/>
    <n v="51176"/>
    <x v="1"/>
    <n v="1"/>
    <n v="3086"/>
    <s v="13-07-2023"/>
    <n v="4"/>
    <n v="2"/>
    <d v="2023-06-27T00:00:00"/>
    <x v="3"/>
    <x v="1"/>
    <x v="2"/>
    <s v="West Joshua"/>
    <s v="Hannah Ortiz"/>
    <n v="2"/>
    <n v="288.08999999999997"/>
  </r>
  <r>
    <n v="2662"/>
    <s v="Baylee"/>
    <s v="Castaneda"/>
    <d v="2020-05-09T00:00:00"/>
    <x v="412"/>
    <n v="1172"/>
    <x v="787"/>
    <s v="Production Technician I"/>
    <s v="Laura Mayo"/>
    <s v="baylee.castaneda@bilearner.com"/>
    <x v="4"/>
    <x v="0"/>
    <x v="1"/>
    <x v="2"/>
    <s v="Temporary"/>
    <x v="3"/>
    <x v="2"/>
    <s v="Field Operations"/>
    <s v="16-05-1963"/>
    <x v="6"/>
    <s v="Laborer"/>
    <x v="0"/>
    <n v="51728"/>
    <x v="1"/>
    <n v="4"/>
    <n v="3089"/>
    <d v="2023-08-06T00:00:00"/>
    <n v="5"/>
    <n v="3"/>
    <d v="2023-01-02T00:00:00"/>
    <x v="1"/>
    <x v="1"/>
    <x v="1"/>
    <s v="Kathrynview"/>
    <s v="Christopher Adams"/>
    <n v="4"/>
    <n v="788.1"/>
  </r>
  <r>
    <n v="2664"/>
    <s v="Kali"/>
    <s v="Hensley"/>
    <d v="2019-02-27T00:00:00"/>
    <x v="762"/>
    <n v="551"/>
    <x v="788"/>
    <s v="Production Technician I"/>
    <s v="Charles Cruz"/>
    <s v="kali.hensley@bilearner.com"/>
    <x v="8"/>
    <x v="4"/>
    <x v="1"/>
    <x v="0"/>
    <s v="Part-Time"/>
    <x v="0"/>
    <x v="2"/>
    <s v="Billable Consultants"/>
    <d v="1958-06-03T00:00:00"/>
    <x v="6"/>
    <s v="Technician"/>
    <x v="1"/>
    <n v="6649"/>
    <x v="1"/>
    <n v="5"/>
    <n v="3091"/>
    <d v="2023-10-02T00:00:00"/>
    <n v="2"/>
    <n v="2"/>
    <d v="2022-11-10T00:00:00"/>
    <x v="4"/>
    <x v="0"/>
    <x v="3"/>
    <s v="Vazquezbury"/>
    <s v="Cody Wheeler"/>
    <n v="5"/>
    <n v="872.29"/>
  </r>
  <r>
    <n v="2665"/>
    <s v="Beckett"/>
    <s v="Sandoval"/>
    <d v="2020-01-12T00:00:00"/>
    <x v="308"/>
    <n v="1277"/>
    <x v="789"/>
    <s v="Production Technician II"/>
    <s v="Carolyn Stewart"/>
    <s v="beckett.sandoval@bilearner.com"/>
    <x v="8"/>
    <x v="0"/>
    <x v="1"/>
    <x v="2"/>
    <s v="Full-Time"/>
    <x v="3"/>
    <x v="2"/>
    <s v="Field Operations"/>
    <d v="1979-10-12T00:00:00"/>
    <x v="6"/>
    <s v="Lineman"/>
    <x v="0"/>
    <n v="48374"/>
    <x v="1"/>
    <n v="2"/>
    <n v="3092"/>
    <s v="15-04-2023"/>
    <n v="4"/>
    <n v="4"/>
    <d v="2022-10-07T00:00:00"/>
    <x v="1"/>
    <x v="1"/>
    <x v="0"/>
    <s v="South Keithside"/>
    <s v="Matthew Davis"/>
    <n v="1"/>
    <n v="372.99"/>
  </r>
  <r>
    <n v="2666"/>
    <s v="Isabell"/>
    <s v="Meadows"/>
    <d v="2019-06-29T00:00:00"/>
    <x v="763"/>
    <n v="561"/>
    <x v="432"/>
    <s v="Production Technician II"/>
    <s v="Daniel Hinton"/>
    <s v="isabell.meadows@bilearner.com"/>
    <x v="5"/>
    <x v="0"/>
    <x v="0"/>
    <x v="0"/>
    <s v="Full-Time"/>
    <x v="3"/>
    <x v="2"/>
    <s v="Splicing"/>
    <s v="21-09-1976"/>
    <x v="6"/>
    <s v="Labor"/>
    <x v="0"/>
    <n v="31227"/>
    <x v="1"/>
    <n v="2"/>
    <n v="3093"/>
    <s v="31-12-2022"/>
    <n v="3"/>
    <n v="4"/>
    <d v="2023-04-25T00:00:00"/>
    <x v="3"/>
    <x v="1"/>
    <x v="0"/>
    <s v="Lawrenceborough"/>
    <s v="Christopher Stephens"/>
    <n v="5"/>
    <n v="229.87"/>
  </r>
  <r>
    <n v="2667"/>
    <s v="Jordin"/>
    <s v="Alexander"/>
    <d v="2021-07-15T00:00:00"/>
    <x v="764"/>
    <n v="76"/>
    <x v="290"/>
    <s v="Production Technician II"/>
    <s v="Joshua Foster"/>
    <s v="jordin.alexander@bilearner.com"/>
    <x v="0"/>
    <x v="0"/>
    <x v="1"/>
    <x v="1"/>
    <s v="Full-Time"/>
    <x v="3"/>
    <x v="2"/>
    <s v="Engineers"/>
    <s v="18-10-1963"/>
    <x v="6"/>
    <s v="Engineer"/>
    <x v="0"/>
    <n v="84169"/>
    <x v="1"/>
    <n v="1"/>
    <n v="3094"/>
    <s v="26-04-2023"/>
    <n v="2"/>
    <n v="3"/>
    <d v="2023-03-01T00:00:00"/>
    <x v="4"/>
    <x v="1"/>
    <x v="1"/>
    <s v="Melindahaven"/>
    <s v="Colleen Barrett"/>
    <n v="2"/>
    <n v="544.30999999999995"/>
  </r>
  <r>
    <n v="2669"/>
    <s v="Baron"/>
    <s v="Lindsey"/>
    <d v="2019-09-23T00:00:00"/>
    <x v="131"/>
    <n v="1294"/>
    <x v="790"/>
    <s v="Production Technician II"/>
    <s v="Mr. Joseph Ashley"/>
    <s v="baron.lindsey@bilearner.com"/>
    <x v="9"/>
    <x v="2"/>
    <x v="1"/>
    <x v="0"/>
    <s v="Part-Time"/>
    <x v="0"/>
    <x v="2"/>
    <s v="Engineers"/>
    <d v="1974-07-09T00:00:00"/>
    <x v="6"/>
    <s v="Technician"/>
    <x v="0"/>
    <n v="59014"/>
    <x v="1"/>
    <n v="5"/>
    <n v="3096"/>
    <d v="2023-05-05T00:00:00"/>
    <n v="1"/>
    <n v="3"/>
    <d v="2023-04-29T00:00:00"/>
    <x v="2"/>
    <x v="1"/>
    <x v="1"/>
    <s v="Andreastad"/>
    <s v="Steven Gardner"/>
    <n v="1"/>
    <n v="108.99"/>
  </r>
  <r>
    <n v="2670"/>
    <s v="Rigoberto"/>
    <s v="Gentry"/>
    <d v="2020-10-11T00:00:00"/>
    <x v="765"/>
    <n v="87"/>
    <x v="207"/>
    <s v="Production Technician II"/>
    <s v="Bethany Gaines"/>
    <s v="rigoberto.gentry@bilearner.com"/>
    <x v="2"/>
    <x v="2"/>
    <x v="2"/>
    <x v="1"/>
    <s v="Temporary"/>
    <x v="2"/>
    <x v="2"/>
    <s v="Project Management - Con"/>
    <d v="1961-11-06T00:00:00"/>
    <x v="6"/>
    <s v="Administrator"/>
    <x v="0"/>
    <n v="97514"/>
    <x v="1"/>
    <n v="4"/>
    <n v="3097"/>
    <d v="2022-08-09T00:00:00"/>
    <n v="5"/>
    <n v="3"/>
    <d v="2022-12-30T00:00:00"/>
    <x v="4"/>
    <x v="1"/>
    <x v="2"/>
    <s v="Matthewchester"/>
    <s v="Lynn Green"/>
    <n v="5"/>
    <n v="166.08"/>
  </r>
  <r>
    <n v="2673"/>
    <s v="Carsen"/>
    <s v="Schmidt"/>
    <d v="2020-10-25T00:00:00"/>
    <x v="766"/>
    <n v="429"/>
    <x v="16"/>
    <s v="Production Technician I"/>
    <s v="Kevin Davis"/>
    <s v="carsen.schmidt@bilearner.com"/>
    <x v="7"/>
    <x v="0"/>
    <x v="1"/>
    <x v="0"/>
    <s v="Temporary"/>
    <x v="2"/>
    <x v="2"/>
    <s v="General - Con"/>
    <d v="1950-08-06T00:00:00"/>
    <x v="6"/>
    <s v="Laborer"/>
    <x v="0"/>
    <n v="58513"/>
    <x v="1"/>
    <n v="5"/>
    <n v="3100"/>
    <s v="25-04-2023"/>
    <n v="1"/>
    <n v="5"/>
    <d v="2023-07-16T00:00:00"/>
    <x v="2"/>
    <x v="0"/>
    <x v="2"/>
    <s v="Jamesberg"/>
    <s v="Crystal Barnett"/>
    <n v="4"/>
    <n v="136.94"/>
  </r>
  <r>
    <n v="2675"/>
    <s v="Eden"/>
    <s v="Robles"/>
    <d v="2019-03-15T00:00:00"/>
    <x v="282"/>
    <n v="1237"/>
    <x v="791"/>
    <s v="Production Technician I"/>
    <s v="Stephanie Frost"/>
    <s v="eden.robles@bilearner.com"/>
    <x v="3"/>
    <x v="3"/>
    <x v="0"/>
    <x v="1"/>
    <s v="Part-Time"/>
    <x v="1"/>
    <x v="2"/>
    <s v="Field Operations"/>
    <d v="1992-10-10T00:00:00"/>
    <x v="6"/>
    <s v="Laborer"/>
    <x v="1"/>
    <n v="11092"/>
    <x v="0"/>
    <n v="2"/>
    <n v="3102"/>
    <d v="2023-01-01T00:00:00"/>
    <n v="1"/>
    <n v="2"/>
    <d v="2023-04-09T00:00:00"/>
    <x v="0"/>
    <x v="1"/>
    <x v="2"/>
    <s v="West Michelle"/>
    <s v="Rose Smith"/>
    <n v="5"/>
    <n v="524.34"/>
  </r>
  <r>
    <n v="2676"/>
    <s v="Abel"/>
    <s v="Snow"/>
    <d v="2023-07-06T00:00:00"/>
    <x v="751"/>
    <n v="17"/>
    <x v="11"/>
    <s v="Production Technician I"/>
    <s v="Bryan Ortega DVM"/>
    <s v="abel.snow@bilearner.com"/>
    <x v="8"/>
    <x v="3"/>
    <x v="0"/>
    <x v="2"/>
    <s v="Part-Time"/>
    <x v="0"/>
    <x v="2"/>
    <s v="Field Operations"/>
    <s v="16-01-1960"/>
    <x v="6"/>
    <s v="Supervisor"/>
    <x v="1"/>
    <n v="87665"/>
    <x v="1"/>
    <n v="4"/>
    <n v="3103"/>
    <s v="26-01-2023"/>
    <n v="2"/>
    <n v="5"/>
    <d v="2023-02-25T00:00:00"/>
    <x v="2"/>
    <x v="0"/>
    <x v="1"/>
    <s v="North Frances"/>
    <s v="Rachel Bishop"/>
    <n v="1"/>
    <n v="141.25"/>
  </r>
  <r>
    <n v="2678"/>
    <s v="Josie"/>
    <s v="Melton"/>
    <d v="2020-06-07T00:00:00"/>
    <x v="454"/>
    <n v="762"/>
    <x v="792"/>
    <s v="Production Technician I"/>
    <s v="Scott Stone"/>
    <s v="josie.melton@bilearner.com"/>
    <x v="0"/>
    <x v="0"/>
    <x v="0"/>
    <x v="0"/>
    <s v="Temporary"/>
    <x v="1"/>
    <x v="2"/>
    <s v="Fielders"/>
    <d v="1943-12-05T00:00:00"/>
    <x v="6"/>
    <s v="Engineer"/>
    <x v="1"/>
    <n v="86764"/>
    <x v="1"/>
    <n v="1"/>
    <n v="3105"/>
    <s v="31-10-2022"/>
    <n v="2"/>
    <n v="1"/>
    <d v="2022-08-30T00:00:00"/>
    <x v="2"/>
    <x v="0"/>
    <x v="1"/>
    <s v="Hillville"/>
    <s v="Tammy Thomas"/>
    <n v="3"/>
    <n v="805.93"/>
  </r>
  <r>
    <n v="2680"/>
    <s v="Elijah"/>
    <s v="Barr"/>
    <d v="2021-06-21T00:00:00"/>
    <x v="13"/>
    <n v="508"/>
    <x v="793"/>
    <s v="Production Technician I"/>
    <s v="Heather Adams"/>
    <s v="elijah.barr@bilearner.com"/>
    <x v="9"/>
    <x v="0"/>
    <x v="0"/>
    <x v="2"/>
    <s v="Temporary"/>
    <x v="3"/>
    <x v="2"/>
    <s v="Wireline Construction"/>
    <s v="26-12-1971"/>
    <x v="6"/>
    <s v="Operator"/>
    <x v="0"/>
    <n v="5797"/>
    <x v="1"/>
    <n v="4"/>
    <n v="3107"/>
    <d v="2022-10-12T00:00:00"/>
    <n v="2"/>
    <n v="1"/>
    <d v="2023-05-16T00:00:00"/>
    <x v="1"/>
    <x v="1"/>
    <x v="1"/>
    <s v="Port Victoria"/>
    <s v="Sharon Walker"/>
    <n v="1"/>
    <n v="855.26"/>
  </r>
  <r>
    <n v="2681"/>
    <s v="Oswaldo"/>
    <s v="Hanson"/>
    <d v="2021-10-22T00:00:00"/>
    <x v="767"/>
    <n v="202"/>
    <x v="141"/>
    <s v="Production Technician I"/>
    <s v="Julie Hernandez"/>
    <s v="oswaldo.hanson@bilearner.com"/>
    <x v="2"/>
    <x v="0"/>
    <x v="0"/>
    <x v="0"/>
    <s v="Temporary"/>
    <x v="2"/>
    <x v="2"/>
    <s v="General - Con"/>
    <d v="1945-05-07T00:00:00"/>
    <x v="6"/>
    <s v="Laborer"/>
    <x v="0"/>
    <n v="91007"/>
    <x v="1"/>
    <n v="2"/>
    <n v="3108"/>
    <s v="15-07-2023"/>
    <n v="1"/>
    <n v="4"/>
    <d v="2023-07-07T00:00:00"/>
    <x v="0"/>
    <x v="0"/>
    <x v="3"/>
    <s v="Markfort"/>
    <s v="Sheri Reed"/>
    <n v="1"/>
    <n v="755.13"/>
  </r>
  <r>
    <n v="2685"/>
    <s v="Emanuel"/>
    <s v="George"/>
    <d v="2021-10-08T00:00:00"/>
    <x v="768"/>
    <n v="307"/>
    <x v="794"/>
    <s v="Production Technician I"/>
    <s v="Molly Guerrero"/>
    <s v="emanuel.george@bilearner.com"/>
    <x v="3"/>
    <x v="4"/>
    <x v="2"/>
    <x v="0"/>
    <s v="Full-Time"/>
    <x v="0"/>
    <x v="2"/>
    <s v="Shop (Fleet)"/>
    <s v="15-11-1946"/>
    <x v="6"/>
    <s v="Mechanic"/>
    <x v="1"/>
    <n v="85416"/>
    <x v="1"/>
    <n v="4"/>
    <n v="3112"/>
    <s v="20-02-2023"/>
    <n v="5"/>
    <n v="2"/>
    <d v="2022-09-23T00:00:00"/>
    <x v="2"/>
    <x v="1"/>
    <x v="0"/>
    <s v="Watsonchester"/>
    <s v="Bryan Gonzalez"/>
    <n v="5"/>
    <n v="168.79"/>
  </r>
  <r>
    <n v="2686"/>
    <s v="Giselle"/>
    <s v="Calderon"/>
    <d v="2019-02-03T00:00:00"/>
    <x v="769"/>
    <n v="58"/>
    <x v="492"/>
    <s v="Production Technician II"/>
    <s v="Donna Duffy"/>
    <s v="giselle.calderon@bilearner.com"/>
    <x v="8"/>
    <x v="0"/>
    <x v="1"/>
    <x v="1"/>
    <s v="Full-Time"/>
    <x v="3"/>
    <x v="2"/>
    <s v="Project Management - Con"/>
    <d v="1981-02-07T00:00:00"/>
    <x v="6"/>
    <s v="Coordinator"/>
    <x v="0"/>
    <n v="96092"/>
    <x v="1"/>
    <n v="4"/>
    <n v="3113"/>
    <d v="2022-07-10T00:00:00"/>
    <n v="5"/>
    <n v="2"/>
    <d v="2022-11-19T00:00:00"/>
    <x v="1"/>
    <x v="1"/>
    <x v="0"/>
    <s v="South Tim"/>
    <s v="Michael Shannon"/>
    <n v="5"/>
    <n v="236.27"/>
  </r>
  <r>
    <n v="2688"/>
    <s v="Braiden"/>
    <s v="Kirby"/>
    <d v="2021-07-12T00:00:00"/>
    <x v="255"/>
    <n v="36"/>
    <x v="238"/>
    <s v="Production Technician II"/>
    <s v="Paul Brewer"/>
    <s v="braiden.kirby@bilearner.com"/>
    <x v="0"/>
    <x v="0"/>
    <x v="1"/>
    <x v="2"/>
    <s v="Temporary"/>
    <x v="3"/>
    <x v="2"/>
    <s v="Project Management - Con"/>
    <d v="1964-01-01T00:00:00"/>
    <x v="6"/>
    <s v="Supervisor"/>
    <x v="0"/>
    <n v="10137"/>
    <x v="1"/>
    <n v="4"/>
    <n v="3115"/>
    <s v="29-06-2023"/>
    <n v="1"/>
    <n v="3"/>
    <d v="2023-07-02T00:00:00"/>
    <x v="2"/>
    <x v="1"/>
    <x v="2"/>
    <s v="Eugenehaven"/>
    <s v="Dana Price"/>
    <n v="3"/>
    <n v="386.26"/>
  </r>
  <r>
    <n v="2691"/>
    <s v="Jeramiah"/>
    <s v="Chandler"/>
    <d v="2019-01-28T00:00:00"/>
    <x v="607"/>
    <n v="686"/>
    <x v="795"/>
    <s v="Production Technician II"/>
    <s v="Dr. Anna Hayes DVM"/>
    <s v="jeramiah.chandler@bilearner.com"/>
    <x v="2"/>
    <x v="2"/>
    <x v="2"/>
    <x v="2"/>
    <s v="Full-Time"/>
    <x v="3"/>
    <x v="2"/>
    <s v="Catv"/>
    <s v="14-12-1956"/>
    <x v="6"/>
    <s v="Technician"/>
    <x v="0"/>
    <n v="48848"/>
    <x v="1"/>
    <n v="2"/>
    <n v="3118"/>
    <s v="25-10-2022"/>
    <n v="3"/>
    <n v="2"/>
    <d v="2022-11-06T00:00:00"/>
    <x v="2"/>
    <x v="0"/>
    <x v="2"/>
    <s v="Thomashaven"/>
    <s v="Michael Kane"/>
    <n v="2"/>
    <n v="543.74"/>
  </r>
  <r>
    <n v="2693"/>
    <s v="Angelique"/>
    <s v="Hogan"/>
    <d v="2021-08-05T00:00:00"/>
    <x v="534"/>
    <n v="574"/>
    <x v="796"/>
    <s v="Production Technician I"/>
    <s v="Andrew Davis"/>
    <s v="angelique.hogan@bilearner.com"/>
    <x v="9"/>
    <x v="0"/>
    <x v="2"/>
    <x v="2"/>
    <s v="Full-Time"/>
    <x v="1"/>
    <x v="2"/>
    <s v="Aerial"/>
    <d v="1946-03-02T00:00:00"/>
    <x v="6"/>
    <s v="Lineman"/>
    <x v="0"/>
    <n v="28645"/>
    <x v="1"/>
    <n v="4"/>
    <n v="3120"/>
    <d v="2023-10-04T00:00:00"/>
    <n v="1"/>
    <n v="5"/>
    <d v="2023-07-05T00:00:00"/>
    <x v="4"/>
    <x v="0"/>
    <x v="2"/>
    <s v="Port Samuelburgh"/>
    <s v="Cory Russell"/>
    <n v="2"/>
    <n v="144.25"/>
  </r>
  <r>
    <n v="2694"/>
    <s v="Moriah"/>
    <s v="Dodson"/>
    <d v="2022-11-07T00:00:00"/>
    <x v="534"/>
    <n v="115"/>
    <x v="244"/>
    <s v="Production Technician I"/>
    <s v="Rachel Chaney"/>
    <s v="moriah.dodson@bilearner.com"/>
    <x v="5"/>
    <x v="0"/>
    <x v="2"/>
    <x v="1"/>
    <s v="Full-Time"/>
    <x v="2"/>
    <x v="2"/>
    <s v="Project Management - Con"/>
    <s v="17-10-1949"/>
    <x v="6"/>
    <s v="Project Manager"/>
    <x v="0"/>
    <n v="58015"/>
    <x v="1"/>
    <n v="4"/>
    <n v="3121"/>
    <s v="13-04-2023"/>
    <n v="4"/>
    <n v="1"/>
    <d v="2023-04-22T00:00:00"/>
    <x v="1"/>
    <x v="0"/>
    <x v="1"/>
    <s v="Drakeborough"/>
    <s v="Nicholas Scott"/>
    <n v="1"/>
    <n v="854.54"/>
  </r>
  <r>
    <n v="2695"/>
    <s v="Connor"/>
    <s v="Bray"/>
    <d v="2022-01-23T00:00:00"/>
    <x v="130"/>
    <n v="154"/>
    <x v="797"/>
    <s v="Production Technician I"/>
    <s v="Rachel Barr MD"/>
    <s v="connor.bray@bilearner.com"/>
    <x v="7"/>
    <x v="3"/>
    <x v="1"/>
    <x v="1"/>
    <s v="Part-Time"/>
    <x v="3"/>
    <x v="2"/>
    <s v="Project Management - Con"/>
    <s v="23-09-1946"/>
    <x v="6"/>
    <s v="Project Manager"/>
    <x v="0"/>
    <n v="18652"/>
    <x v="1"/>
    <n v="5"/>
    <n v="3122"/>
    <d v="2023-03-04T00:00:00"/>
    <n v="1"/>
    <n v="1"/>
    <d v="2023-01-16T00:00:00"/>
    <x v="0"/>
    <x v="0"/>
    <x v="3"/>
    <s v="Garrettchester"/>
    <s v="Stephanie Combs"/>
    <n v="4"/>
    <n v="107.47"/>
  </r>
  <r>
    <n v="2697"/>
    <s v="Taliyah"/>
    <s v="Yang"/>
    <d v="2019-01-05T00:00:00"/>
    <x v="770"/>
    <n v="1034"/>
    <x v="798"/>
    <s v="Production Technician I"/>
    <s v="Kristi Cox"/>
    <s v="taliyah.yang@bilearner.com"/>
    <x v="0"/>
    <x v="3"/>
    <x v="0"/>
    <x v="0"/>
    <s v="Part-Time"/>
    <x v="1"/>
    <x v="2"/>
    <s v="Engineers"/>
    <s v="28-08-1991"/>
    <x v="6"/>
    <s v="Technician"/>
    <x v="0"/>
    <n v="97060"/>
    <x v="1"/>
    <n v="5"/>
    <n v="3124"/>
    <s v="13-08-2022"/>
    <n v="2"/>
    <n v="4"/>
    <d v="2022-09-02T00:00:00"/>
    <x v="0"/>
    <x v="0"/>
    <x v="0"/>
    <s v="Port Cameronstad"/>
    <s v="Kelly Lawson"/>
    <n v="2"/>
    <n v="965.62"/>
  </r>
  <r>
    <n v="2698"/>
    <s v="Boston"/>
    <s v="Cochran"/>
    <d v="2020-04-07T00:00:00"/>
    <x v="226"/>
    <n v="348"/>
    <x v="23"/>
    <s v="Production Technician I"/>
    <s v="Tracey Wu"/>
    <s v="boston.cochran@bilearner.com"/>
    <x v="5"/>
    <x v="3"/>
    <x v="2"/>
    <x v="1"/>
    <s v="Part-Time"/>
    <x v="1"/>
    <x v="2"/>
    <s v="Aerial"/>
    <d v="1992-08-09T00:00:00"/>
    <x v="6"/>
    <s v="Laborer"/>
    <x v="1"/>
    <n v="10433"/>
    <x v="1"/>
    <n v="4"/>
    <n v="3125"/>
    <d v="2023-08-07T00:00:00"/>
    <n v="3"/>
    <n v="5"/>
    <d v="2023-07-10T00:00:00"/>
    <x v="1"/>
    <x v="0"/>
    <x v="0"/>
    <s v="Port Christina"/>
    <s v="Justin Young"/>
    <n v="2"/>
    <n v="459.53"/>
  </r>
  <r>
    <n v="2700"/>
    <s v="Lillianna"/>
    <s v="Hull"/>
    <d v="2022-06-14T00:00:00"/>
    <x v="771"/>
    <n v="174"/>
    <x v="799"/>
    <s v="Production Technician I"/>
    <s v="Stacey Robles"/>
    <s v="lillianna.hull@bilearner.com"/>
    <x v="6"/>
    <x v="0"/>
    <x v="2"/>
    <x v="2"/>
    <s v="Part-Time"/>
    <x v="1"/>
    <x v="2"/>
    <s v="Project Management - Con"/>
    <s v="26-10-1991"/>
    <x v="6"/>
    <s v="Supervisor"/>
    <x v="1"/>
    <n v="3213"/>
    <x v="1"/>
    <n v="2"/>
    <n v="3127"/>
    <d v="2023-09-04T00:00:00"/>
    <n v="4"/>
    <n v="5"/>
    <d v="2023-02-19T00:00:00"/>
    <x v="4"/>
    <x v="0"/>
    <x v="1"/>
    <s v="West Brentstad"/>
    <s v="Patricia Gross"/>
    <n v="5"/>
    <n v="309.74"/>
  </r>
  <r>
    <n v="2703"/>
    <s v="Kennedy"/>
    <s v="Beard"/>
    <d v="2020-08-10T00:00:00"/>
    <x v="494"/>
    <n v="887"/>
    <x v="800"/>
    <s v="Production Technician I"/>
    <s v="Scott Dawson"/>
    <s v="kennedy.beard@bilearner.com"/>
    <x v="1"/>
    <x v="0"/>
    <x v="2"/>
    <x v="2"/>
    <s v="Temporary"/>
    <x v="3"/>
    <x v="2"/>
    <s v="Wireline Construction"/>
    <d v="1981-09-05T00:00:00"/>
    <x v="6"/>
    <s v="Manager"/>
    <x v="0"/>
    <n v="73890"/>
    <x v="1"/>
    <n v="5"/>
    <n v="3130"/>
    <s v="28-12-2022"/>
    <n v="4"/>
    <n v="3"/>
    <d v="2023-03-21T00:00:00"/>
    <x v="0"/>
    <x v="1"/>
    <x v="2"/>
    <s v="Larahaven"/>
    <s v="Rebecca Smith"/>
    <n v="3"/>
    <n v="501.5"/>
  </r>
  <r>
    <n v="2704"/>
    <s v="Alma"/>
    <s v="Hanna"/>
    <d v="2021-04-13T00:00:00"/>
    <x v="248"/>
    <n v="424"/>
    <x v="672"/>
    <s v="Production Technician I"/>
    <s v="Patricia Potter"/>
    <s v="alma.hanna@bilearner.com"/>
    <x v="7"/>
    <x v="0"/>
    <x v="1"/>
    <x v="1"/>
    <s v="Temporary"/>
    <x v="1"/>
    <x v="2"/>
    <s v="Wireline Construction"/>
    <s v="28-01-1954"/>
    <x v="6"/>
    <s v="Laborer"/>
    <x v="0"/>
    <n v="28053"/>
    <x v="1"/>
    <n v="2"/>
    <n v="3131"/>
    <d v="2022-07-08T00:00:00"/>
    <n v="3"/>
    <n v="2"/>
    <d v="2023-01-15T00:00:00"/>
    <x v="1"/>
    <x v="1"/>
    <x v="3"/>
    <s v="Kennethview"/>
    <s v="Tanya Cruz"/>
    <n v="3"/>
    <n v="937.85"/>
  </r>
  <r>
    <n v="2705"/>
    <s v="Ximena"/>
    <s v="Suarez"/>
    <d v="2020-04-27T00:00:00"/>
    <x v="772"/>
    <n v="904"/>
    <x v="801"/>
    <s v="Production Technician I"/>
    <s v="Brian Gregory"/>
    <s v="ximena.suarez@bilearner.com"/>
    <x v="4"/>
    <x v="0"/>
    <x v="0"/>
    <x v="2"/>
    <s v="Full-Time"/>
    <x v="0"/>
    <x v="2"/>
    <s v="Field Operations"/>
    <s v="20-09-1979"/>
    <x v="6"/>
    <s v="Laborer"/>
    <x v="0"/>
    <n v="12694"/>
    <x v="1"/>
    <n v="4"/>
    <n v="3132"/>
    <s v="19-06-2023"/>
    <n v="2"/>
    <n v="2"/>
    <d v="2023-03-16T00:00:00"/>
    <x v="3"/>
    <x v="1"/>
    <x v="2"/>
    <s v="Kimberlyshire"/>
    <s v="Megan Aguilar"/>
    <n v="3"/>
    <n v="134.91999999999999"/>
  </r>
  <r>
    <n v="2706"/>
    <s v="Aydin"/>
    <s v="Dixon"/>
    <d v="2022-02-25T00:00:00"/>
    <x v="43"/>
    <n v="5"/>
    <x v="415"/>
    <s v="Production Technician I"/>
    <s v="Jackie Davis"/>
    <s v="aydin.dixon@bilearner.com"/>
    <x v="3"/>
    <x v="4"/>
    <x v="1"/>
    <x v="1"/>
    <s v="Part-Time"/>
    <x v="1"/>
    <x v="2"/>
    <s v="Project Management - Con"/>
    <s v="23-10-1958"/>
    <x v="6"/>
    <s v="Coordinator"/>
    <x v="1"/>
    <n v="83481"/>
    <x v="1"/>
    <n v="5"/>
    <n v="3133"/>
    <s v="21-09-2022"/>
    <n v="1"/>
    <n v="5"/>
    <d v="2022-10-10T00:00:00"/>
    <x v="3"/>
    <x v="0"/>
    <x v="2"/>
    <s v="Ricardoberg"/>
    <s v="Cheryl Greene"/>
    <n v="3"/>
    <n v="946.99"/>
  </r>
  <r>
    <n v="2707"/>
    <s v="Heidi"/>
    <s v="Joyce"/>
    <d v="2018-12-06T00:00:00"/>
    <x v="621"/>
    <n v="1456"/>
    <x v="802"/>
    <s v="Production Technician II"/>
    <s v="Keith George"/>
    <s v="heidi.joyce@bilearner.com"/>
    <x v="8"/>
    <x v="0"/>
    <x v="2"/>
    <x v="1"/>
    <s v="Full-Time"/>
    <x v="3"/>
    <x v="2"/>
    <s v="Fielders"/>
    <s v="15-04-1947"/>
    <x v="6"/>
    <s v="Engineer"/>
    <x v="0"/>
    <n v="2140"/>
    <x v="0"/>
    <n v="5"/>
    <n v="3134"/>
    <s v="20-11-2022"/>
    <n v="3"/>
    <n v="2"/>
    <d v="2023-03-18T00:00:00"/>
    <x v="2"/>
    <x v="0"/>
    <x v="3"/>
    <s v="New Victor"/>
    <s v="Sandra Fowler"/>
    <n v="4"/>
    <n v="945.68"/>
  </r>
  <r>
    <n v="2708"/>
    <s v="Elle"/>
    <s v="Spears"/>
    <d v="2020-03-12T00:00:00"/>
    <x v="208"/>
    <n v="1181"/>
    <x v="803"/>
    <s v="Production Technician II"/>
    <s v="Jennifer Smith"/>
    <s v="elle.spears@bilearner.com"/>
    <x v="2"/>
    <x v="0"/>
    <x v="2"/>
    <x v="2"/>
    <s v="Temporary"/>
    <x v="0"/>
    <x v="2"/>
    <s v="Project Management - Con"/>
    <s v="25-04-1993"/>
    <x v="6"/>
    <s v="Administrative"/>
    <x v="0"/>
    <n v="9790"/>
    <x v="1"/>
    <n v="4"/>
    <n v="3135"/>
    <s v="24-10-2022"/>
    <n v="1"/>
    <n v="2"/>
    <d v="2023-01-28T00:00:00"/>
    <x v="3"/>
    <x v="1"/>
    <x v="0"/>
    <s v="Bishopbury"/>
    <s v="Maria Barrett"/>
    <n v="5"/>
    <n v="142.21"/>
  </r>
  <r>
    <n v="2710"/>
    <s v="Dean"/>
    <s v="Mckenzie"/>
    <d v="2018-12-09T00:00:00"/>
    <x v="722"/>
    <n v="1659"/>
    <x v="804"/>
    <s v="Production Technician II"/>
    <s v="Justin Wells"/>
    <s v="dean.mckenzie@bilearner.com"/>
    <x v="4"/>
    <x v="2"/>
    <x v="1"/>
    <x v="0"/>
    <s v="Temporary"/>
    <x v="0"/>
    <x v="2"/>
    <s v="Field Operations"/>
    <d v="1995-03-06T00:00:00"/>
    <x v="6"/>
    <s v="Laborer"/>
    <x v="0"/>
    <n v="50624"/>
    <x v="1"/>
    <n v="2"/>
    <n v="3137"/>
    <s v="23-03-2023"/>
    <n v="1"/>
    <n v="2"/>
    <d v="2023-06-11T00:00:00"/>
    <x v="2"/>
    <x v="0"/>
    <x v="0"/>
    <s v="Port Justinchester"/>
    <s v="Kathleen Martin"/>
    <n v="4"/>
    <n v="641.67999999999995"/>
  </r>
  <r>
    <n v="2711"/>
    <s v="Isabell"/>
    <s v="Wu"/>
    <d v="2022-12-25T00:00:00"/>
    <x v="242"/>
    <n v="73"/>
    <x v="45"/>
    <s v="Production Technician II"/>
    <s v="Rachel Crawford"/>
    <s v="isabell.wu@bilearner.com"/>
    <x v="3"/>
    <x v="2"/>
    <x v="1"/>
    <x v="2"/>
    <s v="Full-Time"/>
    <x v="3"/>
    <x v="2"/>
    <s v="Field Operations"/>
    <d v="1987-07-04T00:00:00"/>
    <x v="6"/>
    <s v="Laborer"/>
    <x v="0"/>
    <n v="83438"/>
    <x v="1"/>
    <n v="4"/>
    <n v="3138"/>
    <d v="2023-10-07T00:00:00"/>
    <n v="5"/>
    <n v="3"/>
    <d v="2023-07-26T00:00:00"/>
    <x v="4"/>
    <x v="1"/>
    <x v="1"/>
    <s v="Burtonburgh"/>
    <s v="Kimberly Petersen"/>
    <n v="2"/>
    <n v="295.67"/>
  </r>
  <r>
    <n v="2718"/>
    <s v="Prince"/>
    <s v="Petty"/>
    <d v="2020-09-27T00:00:00"/>
    <x v="773"/>
    <n v="523"/>
    <x v="805"/>
    <s v="Production Technician I"/>
    <s v="James Ware"/>
    <s v="prince.petty@bilearner.com"/>
    <x v="3"/>
    <x v="3"/>
    <x v="2"/>
    <x v="1"/>
    <s v="Temporary"/>
    <x v="2"/>
    <x v="2"/>
    <s v="Field Operations"/>
    <s v="30-10-1995"/>
    <x v="6"/>
    <s v="Driller"/>
    <x v="1"/>
    <n v="59765"/>
    <x v="1"/>
    <n v="2"/>
    <n v="3145"/>
    <s v="13-06-2023"/>
    <n v="1"/>
    <n v="2"/>
    <d v="2023-05-30T00:00:00"/>
    <x v="1"/>
    <x v="1"/>
    <x v="0"/>
    <s v="Spearsmouth"/>
    <s v="Joseph Morris"/>
    <n v="4"/>
    <n v="773.76"/>
  </r>
  <r>
    <n v="2720"/>
    <s v="Bobby"/>
    <s v="Levy"/>
    <d v="2023-07-17T00:00:00"/>
    <x v="219"/>
    <n v="11"/>
    <x v="111"/>
    <s v="Production Technician I"/>
    <s v="Donna Yang"/>
    <s v="bobby.levy@bilearner.com"/>
    <x v="5"/>
    <x v="0"/>
    <x v="1"/>
    <x v="0"/>
    <s v="Temporary"/>
    <x v="0"/>
    <x v="2"/>
    <s v="General - Sga"/>
    <s v="23-04-1999"/>
    <x v="6"/>
    <s v="Engineer"/>
    <x v="1"/>
    <n v="48709"/>
    <x v="1"/>
    <n v="5"/>
    <n v="3147"/>
    <s v="24-07-2023"/>
    <n v="2"/>
    <n v="2"/>
    <d v="2022-12-20T00:00:00"/>
    <x v="4"/>
    <x v="0"/>
    <x v="3"/>
    <s v="Powellshire"/>
    <s v="Gerald Reynolds"/>
    <n v="4"/>
    <n v="820.65"/>
  </r>
  <r>
    <n v="2721"/>
    <s v="Gustavo"/>
    <s v="Durham"/>
    <d v="2020-05-28T00:00:00"/>
    <x v="774"/>
    <n v="565"/>
    <x v="647"/>
    <s v="Production Technician I"/>
    <s v="Adrienne Barnett"/>
    <s v="gustavo.durham@bilearner.com"/>
    <x v="0"/>
    <x v="0"/>
    <x v="0"/>
    <x v="1"/>
    <s v="Temporary"/>
    <x v="3"/>
    <x v="2"/>
    <s v="Aerial"/>
    <d v="1950-01-03T00:00:00"/>
    <x v="6"/>
    <s v="Foreman"/>
    <x v="1"/>
    <n v="76147"/>
    <x v="0"/>
    <n v="2"/>
    <n v="3148"/>
    <s v="24-06-2023"/>
    <n v="4"/>
    <n v="5"/>
    <d v="2023-04-10T00:00:00"/>
    <x v="3"/>
    <x v="0"/>
    <x v="3"/>
    <s v="Port Charles"/>
    <s v="Kelly Smith"/>
    <n v="2"/>
    <n v="727.06"/>
  </r>
  <r>
    <n v="2722"/>
    <s v="Teagan"/>
    <s v="Stevens"/>
    <d v="2021-03-01T00:00:00"/>
    <x v="341"/>
    <n v="765"/>
    <x v="312"/>
    <s v="Production Technician I"/>
    <s v="Yvonne Bush"/>
    <s v="teagan.stevens@bilearner.com"/>
    <x v="6"/>
    <x v="0"/>
    <x v="0"/>
    <x v="2"/>
    <s v="Part-Time"/>
    <x v="3"/>
    <x v="2"/>
    <s v="Field Operations"/>
    <s v="27-09-1983"/>
    <x v="6"/>
    <s v="Laborer"/>
    <x v="0"/>
    <n v="19987"/>
    <x v="0"/>
    <n v="2"/>
    <n v="3149"/>
    <s v="31-03-2023"/>
    <n v="2"/>
    <n v="1"/>
    <d v="2023-07-07T00:00:00"/>
    <x v="0"/>
    <x v="1"/>
    <x v="1"/>
    <s v="Pattersonborough"/>
    <s v="Scott Peck"/>
    <n v="2"/>
    <n v="858.12"/>
  </r>
  <r>
    <n v="2725"/>
    <s v="Alaina"/>
    <s v="Mayo"/>
    <d v="2022-07-05T00:00:00"/>
    <x v="775"/>
    <n v="176"/>
    <x v="497"/>
    <s v="Production Technician I"/>
    <s v="Mr. Tony Collier"/>
    <s v="alaina.mayo@bilearner.com"/>
    <x v="1"/>
    <x v="0"/>
    <x v="1"/>
    <x v="1"/>
    <s v="Temporary"/>
    <x v="3"/>
    <x v="2"/>
    <s v="Field Operations"/>
    <s v="29-12-1953"/>
    <x v="6"/>
    <s v="Laborer"/>
    <x v="0"/>
    <n v="27163"/>
    <x v="0"/>
    <n v="5"/>
    <n v="3152"/>
    <s v="28-04-2023"/>
    <n v="1"/>
    <n v="3"/>
    <d v="2023-03-24T00:00:00"/>
    <x v="3"/>
    <x v="1"/>
    <x v="1"/>
    <s v="East Renee"/>
    <s v="Stephanie Blake"/>
    <n v="4"/>
    <n v="955.95"/>
  </r>
  <r>
    <n v="2726"/>
    <s v="Jagger"/>
    <s v="Morgan"/>
    <d v="2019-11-29T00:00:00"/>
    <x v="776"/>
    <n v="833"/>
    <x v="164"/>
    <s v="Production Technician I"/>
    <s v="Kathleen Johnson"/>
    <s v="jagger.morgan@bilearner.com"/>
    <x v="7"/>
    <x v="0"/>
    <x v="2"/>
    <x v="2"/>
    <s v="Full-Time"/>
    <x v="2"/>
    <x v="2"/>
    <s v="Field Operations"/>
    <s v="13-12-1994"/>
    <x v="6"/>
    <s v="Technician"/>
    <x v="0"/>
    <n v="96230"/>
    <x v="1"/>
    <n v="4"/>
    <n v="3153"/>
    <d v="2022-04-11T00:00:00"/>
    <n v="1"/>
    <n v="5"/>
    <d v="2023-07-11T00:00:00"/>
    <x v="3"/>
    <x v="0"/>
    <x v="0"/>
    <s v="East Johnton"/>
    <s v="Karla Ramirez"/>
    <n v="5"/>
    <n v="897.64"/>
  </r>
  <r>
    <n v="2728"/>
    <s v="Amy"/>
    <s v="Frederick"/>
    <d v="2020-07-16T00:00:00"/>
    <x v="733"/>
    <n v="579"/>
    <x v="35"/>
    <s v="Production Technician I"/>
    <s v="Amanda Carter"/>
    <s v="amy.frederick@bilearner.com"/>
    <x v="3"/>
    <x v="4"/>
    <x v="1"/>
    <x v="0"/>
    <s v="Temporary"/>
    <x v="3"/>
    <x v="2"/>
    <s v="General - Con"/>
    <s v="14-03-1951"/>
    <x v="6"/>
    <s v="Lineman"/>
    <x v="1"/>
    <n v="56136"/>
    <x v="1"/>
    <n v="2"/>
    <n v="3155"/>
    <s v="18-08-2022"/>
    <n v="2"/>
    <n v="5"/>
    <d v="2022-08-27T00:00:00"/>
    <x v="3"/>
    <x v="0"/>
    <x v="1"/>
    <s v="West Greg"/>
    <s v="Sarah Mitchell"/>
    <n v="5"/>
    <n v="336.64"/>
  </r>
  <r>
    <n v="2729"/>
    <s v="Pierce"/>
    <s v="Charles"/>
    <d v="2019-07-18T00:00:00"/>
    <x v="777"/>
    <n v="216"/>
    <x v="595"/>
    <s v="Production Technician II"/>
    <s v="Jenny Ray"/>
    <s v="pierce.charles@bilearner.com"/>
    <x v="3"/>
    <x v="2"/>
    <x v="1"/>
    <x v="0"/>
    <s v="Part-Time"/>
    <x v="3"/>
    <x v="2"/>
    <s v="General - Con"/>
    <s v="16-07-1962"/>
    <x v="6"/>
    <s v="Lineman"/>
    <x v="0"/>
    <n v="65327"/>
    <x v="1"/>
    <n v="5"/>
    <n v="3156"/>
    <s v="27-01-2023"/>
    <n v="4"/>
    <n v="2"/>
    <d v="2023-04-02T00:00:00"/>
    <x v="3"/>
    <x v="0"/>
    <x v="1"/>
    <s v="Rebeccaburgh"/>
    <s v="Brandy Martin"/>
    <n v="4"/>
    <n v="171.46"/>
  </r>
  <r>
    <n v="2730"/>
    <s v="Deegan"/>
    <s v="Pham"/>
    <d v="2019-03-10T00:00:00"/>
    <x v="778"/>
    <n v="982"/>
    <x v="593"/>
    <s v="Production Technician II"/>
    <s v="Kimberly Collier"/>
    <s v="deegan.pham@bilearner.com"/>
    <x v="8"/>
    <x v="0"/>
    <x v="1"/>
    <x v="2"/>
    <s v="Full-Time"/>
    <x v="3"/>
    <x v="2"/>
    <s v="Billable Consultants"/>
    <s v="16-03-1984"/>
    <x v="6"/>
    <s v="Engineer"/>
    <x v="0"/>
    <n v="25266"/>
    <x v="0"/>
    <n v="5"/>
    <n v="3157"/>
    <d v="2023-11-04T00:00:00"/>
    <n v="4"/>
    <n v="1"/>
    <d v="2023-05-26T00:00:00"/>
    <x v="4"/>
    <x v="1"/>
    <x v="2"/>
    <s v="Dunnchester"/>
    <s v="Michael Wright"/>
    <n v="3"/>
    <n v="401.9"/>
  </r>
  <r>
    <n v="2731"/>
    <s v="Seth"/>
    <s v="Oneill"/>
    <d v="2023-05-30T00:00:00"/>
    <x v="374"/>
    <n v="52"/>
    <x v="599"/>
    <s v="Production Technician II"/>
    <s v="Michael Hendricks"/>
    <s v="seth.oneill@bilearner.com"/>
    <x v="5"/>
    <x v="0"/>
    <x v="2"/>
    <x v="2"/>
    <s v="Full-Time"/>
    <x v="2"/>
    <x v="2"/>
    <s v="General - Sga"/>
    <s v="21-01-1976"/>
    <x v="6"/>
    <s v="Director"/>
    <x v="0"/>
    <n v="35824"/>
    <x v="0"/>
    <n v="2"/>
    <n v="3158"/>
    <d v="2023-02-02T00:00:00"/>
    <n v="1"/>
    <n v="1"/>
    <d v="2022-12-19T00:00:00"/>
    <x v="3"/>
    <x v="1"/>
    <x v="0"/>
    <s v="Benjaminhaven"/>
    <s v="Lisa Huffman"/>
    <n v="5"/>
    <n v="266.62"/>
  </r>
  <r>
    <n v="2732"/>
    <s v="Mollie"/>
    <s v="Woodward"/>
    <d v="2018-08-23T00:00:00"/>
    <x v="779"/>
    <n v="300"/>
    <x v="50"/>
    <s v="Production Technician II"/>
    <s v="Lindsay White"/>
    <s v="mollie.woodward@bilearner.com"/>
    <x v="0"/>
    <x v="0"/>
    <x v="0"/>
    <x v="0"/>
    <s v="Part-Time"/>
    <x v="3"/>
    <x v="2"/>
    <s v="Field Operations"/>
    <s v="29-05-1978"/>
    <x v="6"/>
    <s v="Groundman"/>
    <x v="0"/>
    <n v="24940"/>
    <x v="1"/>
    <n v="4"/>
    <n v="3159"/>
    <s v="23-04-2023"/>
    <n v="1"/>
    <n v="1"/>
    <d v="2023-04-19T00:00:00"/>
    <x v="2"/>
    <x v="0"/>
    <x v="1"/>
    <s v="New Tina"/>
    <s v="Jennifer Reed"/>
    <n v="2"/>
    <n v="913.36"/>
  </r>
  <r>
    <n v="2734"/>
    <s v="Celeste"/>
    <s v="Allison"/>
    <d v="2023-08-01T00:00:00"/>
    <x v="508"/>
    <n v="1"/>
    <x v="806"/>
    <s v="Production Technician II"/>
    <s v="Erin Maxwell"/>
    <s v="celeste.allison@bilearner.com"/>
    <x v="9"/>
    <x v="2"/>
    <x v="0"/>
    <x v="1"/>
    <s v="Full-Time"/>
    <x v="0"/>
    <x v="2"/>
    <s v="General - Con"/>
    <s v="17-04-1983"/>
    <x v="6"/>
    <s v="Laborer"/>
    <x v="0"/>
    <n v="9346"/>
    <x v="1"/>
    <n v="1"/>
    <n v="3161"/>
    <s v="15-07-2023"/>
    <n v="1"/>
    <n v="5"/>
    <d v="2022-09-15T00:00:00"/>
    <x v="0"/>
    <x v="0"/>
    <x v="0"/>
    <s v="West Timothy"/>
    <s v="Elizabeth Miller"/>
    <n v="3"/>
    <n v="398.98"/>
  </r>
  <r>
    <n v="2735"/>
    <s v="Camryn"/>
    <s v="Clark"/>
    <d v="2020-02-24T00:00:00"/>
    <x v="329"/>
    <n v="304"/>
    <x v="807"/>
    <s v="Production Technician II"/>
    <s v="Kaitlin Thomas MD"/>
    <s v="camryn.clark@bilearner.com"/>
    <x v="2"/>
    <x v="0"/>
    <x v="2"/>
    <x v="2"/>
    <s v="Temporary"/>
    <x v="1"/>
    <x v="2"/>
    <s v="Isp"/>
    <s v="27-08-1997"/>
    <x v="6"/>
    <s v="Manager"/>
    <x v="1"/>
    <n v="57257"/>
    <x v="1"/>
    <n v="5"/>
    <n v="3162"/>
    <s v="20-03-2023"/>
    <n v="4"/>
    <n v="4"/>
    <d v="2023-07-24T00:00:00"/>
    <x v="2"/>
    <x v="1"/>
    <x v="1"/>
    <s v="Jamesville"/>
    <s v="Stacy Cole"/>
    <n v="5"/>
    <n v="569.76"/>
  </r>
  <r>
    <n v="2737"/>
    <s v="Danielle"/>
    <s v="Blanchard"/>
    <d v="2022-12-07T00:00:00"/>
    <x v="31"/>
    <n v="183"/>
    <x v="480"/>
    <s v="Production Technician I"/>
    <s v="Natalie Hogan"/>
    <s v="danielle.blanchard@bilearner.com"/>
    <x v="2"/>
    <x v="2"/>
    <x v="0"/>
    <x v="1"/>
    <s v="Temporary"/>
    <x v="1"/>
    <x v="2"/>
    <s v="Field Operations"/>
    <s v="18-03-1997"/>
    <x v="6"/>
    <s v="Foreman"/>
    <x v="0"/>
    <n v="89536"/>
    <x v="1"/>
    <n v="5"/>
    <n v="3164"/>
    <d v="2022-02-10T00:00:00"/>
    <n v="4"/>
    <n v="2"/>
    <d v="2023-02-10T00:00:00"/>
    <x v="4"/>
    <x v="0"/>
    <x v="0"/>
    <s v="Harmontown"/>
    <s v="Jane Romero"/>
    <n v="3"/>
    <n v="981.17"/>
  </r>
  <r>
    <n v="2738"/>
    <s v="Kasey"/>
    <s v="Pineda"/>
    <d v="2019-03-08T00:00:00"/>
    <x v="212"/>
    <n v="703"/>
    <x v="808"/>
    <s v="Production Technician I"/>
    <s v="Kenneth Wilkinson"/>
    <s v="kasey.pineda@bilearner.com"/>
    <x v="1"/>
    <x v="0"/>
    <x v="2"/>
    <x v="1"/>
    <s v="Full-Time"/>
    <x v="2"/>
    <x v="2"/>
    <s v="Field Operations"/>
    <s v="24-12-1994"/>
    <x v="6"/>
    <s v="Laborer"/>
    <x v="0"/>
    <n v="38677"/>
    <x v="1"/>
    <n v="2"/>
    <n v="3165"/>
    <s v="17-06-2023"/>
    <n v="1"/>
    <n v="5"/>
    <d v="2022-08-28T00:00:00"/>
    <x v="1"/>
    <x v="0"/>
    <x v="1"/>
    <s v="Johnstonchester"/>
    <s v="Carly Jacobs"/>
    <n v="4"/>
    <n v="972.9"/>
  </r>
  <r>
    <n v="2739"/>
    <s v="Kenzie"/>
    <s v="Friedman"/>
    <d v="2019-08-06T00:00:00"/>
    <x v="254"/>
    <n v="1086"/>
    <x v="589"/>
    <s v="Production Technician I"/>
    <s v="Michelle Beasley"/>
    <s v="kenzie.friedman@bilearner.com"/>
    <x v="7"/>
    <x v="0"/>
    <x v="2"/>
    <x v="2"/>
    <s v="Full-Time"/>
    <x v="1"/>
    <x v="2"/>
    <s v="Field Operations"/>
    <d v="1993-02-11T00:00:00"/>
    <x v="6"/>
    <s v="Laborer"/>
    <x v="0"/>
    <n v="28796"/>
    <x v="0"/>
    <n v="2"/>
    <n v="3166"/>
    <s v="26-01-2023"/>
    <n v="2"/>
    <n v="4"/>
    <d v="2023-01-27T00:00:00"/>
    <x v="4"/>
    <x v="1"/>
    <x v="2"/>
    <s v="Port Ronaldville"/>
    <s v="Melissa Carson"/>
    <n v="4"/>
    <n v="928.71"/>
  </r>
  <r>
    <n v="2741"/>
    <s v="Deshawn"/>
    <s v="Henry"/>
    <d v="2022-02-08T00:00:00"/>
    <x v="270"/>
    <n v="525"/>
    <x v="809"/>
    <s v="Production Technician I"/>
    <s v="Timothy Price"/>
    <s v="deshawn.henry@bilearner.com"/>
    <x v="3"/>
    <x v="3"/>
    <x v="2"/>
    <x v="2"/>
    <s v="Full-Time"/>
    <x v="3"/>
    <x v="2"/>
    <s v="Sales &amp; Marketing"/>
    <s v="24-05-1990"/>
    <x v="6"/>
    <s v="Assistant"/>
    <x v="1"/>
    <n v="86333"/>
    <x v="1"/>
    <n v="2"/>
    <n v="3168"/>
    <d v="2023-05-08T00:00:00"/>
    <n v="5"/>
    <n v="2"/>
    <d v="2023-05-10T00:00:00"/>
    <x v="1"/>
    <x v="0"/>
    <x v="1"/>
    <s v="Brandonland"/>
    <s v="Whitney Smith"/>
    <n v="5"/>
    <n v="613.58000000000004"/>
  </r>
  <r>
    <n v="2742"/>
    <s v="Cristian"/>
    <s v="Ritter"/>
    <d v="2019-06-08T00:00:00"/>
    <x v="230"/>
    <n v="601"/>
    <x v="713"/>
    <s v="Production Technician I"/>
    <s v="Jade Howell"/>
    <s v="cristian.ritter@bilearner.com"/>
    <x v="8"/>
    <x v="0"/>
    <x v="2"/>
    <x v="0"/>
    <s v="Part-Time"/>
    <x v="1"/>
    <x v="2"/>
    <s v="Aerial"/>
    <d v="1951-03-04T00:00:00"/>
    <x v="6"/>
    <s v="Lineman"/>
    <x v="0"/>
    <n v="17633"/>
    <x v="0"/>
    <n v="4"/>
    <n v="3169"/>
    <s v="27-04-2023"/>
    <n v="3"/>
    <n v="2"/>
    <d v="2023-02-25T00:00:00"/>
    <x v="3"/>
    <x v="1"/>
    <x v="3"/>
    <s v="New Duaneshire"/>
    <s v="Tracy Simmons"/>
    <n v="4"/>
    <n v="109.96"/>
  </r>
  <r>
    <n v="2743"/>
    <s v="Demarcus"/>
    <s v="Huffman"/>
    <d v="2022-01-28T00:00:00"/>
    <x v="379"/>
    <n v="511"/>
    <x v="810"/>
    <s v="Production Technician I"/>
    <s v="David Harrison"/>
    <s v="demarcus.huffman@bilearner.com"/>
    <x v="5"/>
    <x v="0"/>
    <x v="0"/>
    <x v="1"/>
    <s v="Full-Time"/>
    <x v="2"/>
    <x v="2"/>
    <s v="Field Operations"/>
    <s v="23-01-1992"/>
    <x v="6"/>
    <s v="Technician"/>
    <x v="1"/>
    <n v="16568"/>
    <x v="1"/>
    <n v="2"/>
    <n v="3170"/>
    <s v="28-11-2022"/>
    <n v="1"/>
    <n v="3"/>
    <d v="2022-08-28T00:00:00"/>
    <x v="2"/>
    <x v="0"/>
    <x v="1"/>
    <s v="Elizabethfurt"/>
    <s v="Theresa Yang"/>
    <n v="2"/>
    <n v="361.28"/>
  </r>
  <r>
    <n v="2744"/>
    <s v="Regina"/>
    <s v="Lopez"/>
    <d v="2020-08-26T00:00:00"/>
    <x v="768"/>
    <n v="715"/>
    <x v="597"/>
    <s v="Production Technician I"/>
    <s v="Courtney Neal"/>
    <s v="regina.lopez@bilearner.com"/>
    <x v="0"/>
    <x v="0"/>
    <x v="2"/>
    <x v="2"/>
    <s v="Part-Time"/>
    <x v="0"/>
    <x v="2"/>
    <s v="Engineers"/>
    <s v="25-02-1995"/>
    <x v="6"/>
    <s v="Engineer"/>
    <x v="0"/>
    <n v="44233"/>
    <x v="1"/>
    <n v="5"/>
    <n v="3171"/>
    <d v="2023-08-01T00:00:00"/>
    <n v="4"/>
    <n v="1"/>
    <d v="2023-06-30T00:00:00"/>
    <x v="1"/>
    <x v="0"/>
    <x v="1"/>
    <s v="Port Tylerview"/>
    <s v="Rebecca Gonzalez"/>
    <n v="4"/>
    <n v="248.66"/>
  </r>
  <r>
    <n v="2746"/>
    <s v="Tucker"/>
    <s v="Sweeney"/>
    <d v="2022-12-21T00:00:00"/>
    <x v="128"/>
    <n v="160"/>
    <x v="160"/>
    <s v="Production Technician I"/>
    <s v="Gloria Vaughn"/>
    <s v="tucker.sweeney@bilearner.com"/>
    <x v="9"/>
    <x v="0"/>
    <x v="1"/>
    <x v="2"/>
    <s v="Part-Time"/>
    <x v="1"/>
    <x v="2"/>
    <s v="Billable Consultants"/>
    <s v="14-03-1957"/>
    <x v="6"/>
    <s v="Engineer"/>
    <x v="0"/>
    <n v="24597"/>
    <x v="1"/>
    <n v="1"/>
    <n v="3173"/>
    <s v="13-07-2023"/>
    <n v="5"/>
    <n v="4"/>
    <d v="2023-06-01T00:00:00"/>
    <x v="3"/>
    <x v="0"/>
    <x v="2"/>
    <s v="Mataport"/>
    <s v="Stacy Henderson"/>
    <n v="3"/>
    <n v="573.30999999999995"/>
  </r>
  <r>
    <n v="2747"/>
    <s v="Roy"/>
    <s v="Pratt"/>
    <d v="2022-10-12T00:00:00"/>
    <x v="0"/>
    <n v="264"/>
    <x v="41"/>
    <s v="Production Technician I"/>
    <s v="Tracy Warner"/>
    <s v="roy.pratt@bilearner.com"/>
    <x v="2"/>
    <x v="0"/>
    <x v="0"/>
    <x v="1"/>
    <s v="Part-Time"/>
    <x v="0"/>
    <x v="2"/>
    <s v="Catv"/>
    <s v="13-06-1961"/>
    <x v="6"/>
    <s v="Foreman"/>
    <x v="0"/>
    <n v="59255"/>
    <x v="1"/>
    <n v="5"/>
    <n v="3174"/>
    <d v="2023-02-01T00:00:00"/>
    <n v="1"/>
    <n v="5"/>
    <d v="2022-12-09T00:00:00"/>
    <x v="3"/>
    <x v="0"/>
    <x v="3"/>
    <s v="Lake Ronald"/>
    <s v="Jennifer White"/>
    <n v="4"/>
    <n v="860.91"/>
  </r>
  <r>
    <n v="2748"/>
    <s v="Raphael"/>
    <s v="Whitney"/>
    <d v="2023-07-23T00:00:00"/>
    <x v="780"/>
    <n v="9"/>
    <x v="81"/>
    <s v="Production Technician I"/>
    <s v="Richard Cox"/>
    <s v="raphael.whitney@bilearner.com"/>
    <x v="1"/>
    <x v="0"/>
    <x v="0"/>
    <x v="0"/>
    <s v="Full-Time"/>
    <x v="3"/>
    <x v="2"/>
    <s v="Fielders"/>
    <d v="1947-11-07T00:00:00"/>
    <x v="6"/>
    <s v="Engineer"/>
    <x v="0"/>
    <n v="97410"/>
    <x v="1"/>
    <n v="1"/>
    <n v="3175"/>
    <d v="2023-03-02T00:00:00"/>
    <n v="5"/>
    <n v="4"/>
    <d v="2023-05-22T00:00:00"/>
    <x v="2"/>
    <x v="0"/>
    <x v="1"/>
    <s v="Lake Donaldtown"/>
    <s v="Michael Brown"/>
    <n v="4"/>
    <n v="686.77"/>
  </r>
  <r>
    <n v="2749"/>
    <s v="Cade"/>
    <s v="Palmer"/>
    <d v="2018-12-13T00:00:00"/>
    <x v="781"/>
    <n v="558"/>
    <x v="540"/>
    <s v="Production Technician I"/>
    <s v="Jessica Morgan"/>
    <s v="cade.palmer@bilearner.com"/>
    <x v="7"/>
    <x v="0"/>
    <x v="0"/>
    <x v="2"/>
    <s v="Full-Time"/>
    <x v="1"/>
    <x v="2"/>
    <s v="Project Management - Con"/>
    <s v="24-02-2000"/>
    <x v="6"/>
    <s v="Coordinator"/>
    <x v="0"/>
    <n v="42252"/>
    <x v="0"/>
    <n v="1"/>
    <n v="3176"/>
    <d v="2023-09-02T00:00:00"/>
    <n v="5"/>
    <n v="3"/>
    <d v="2023-01-24T00:00:00"/>
    <x v="1"/>
    <x v="0"/>
    <x v="0"/>
    <s v="West Ericchester"/>
    <s v="William Thomas"/>
    <n v="5"/>
    <n v="638.26"/>
  </r>
  <r>
    <n v="2750"/>
    <s v="Abel"/>
    <s v="Potts"/>
    <d v="2019-09-30T00:00:00"/>
    <x v="272"/>
    <n v="632"/>
    <x v="430"/>
    <s v="Production Technician I"/>
    <s v="Lori Martin"/>
    <s v="abel.potts@bilearner.com"/>
    <x v="4"/>
    <x v="4"/>
    <x v="0"/>
    <x v="2"/>
    <s v="Full-Time"/>
    <x v="1"/>
    <x v="2"/>
    <s v="Project Management - Con"/>
    <s v="13-03-2000"/>
    <x v="6"/>
    <s v="Coordinator"/>
    <x v="0"/>
    <n v="48294"/>
    <x v="1"/>
    <n v="1"/>
    <n v="3177"/>
    <s v="20-04-2023"/>
    <n v="3"/>
    <n v="4"/>
    <d v="2023-03-25T00:00:00"/>
    <x v="1"/>
    <x v="0"/>
    <x v="2"/>
    <s v="Lake Jenniferhaven"/>
    <s v="Aaron Reed"/>
    <n v="2"/>
    <n v="423.71"/>
  </r>
  <r>
    <n v="2751"/>
    <s v="Wayne"/>
    <s v="Leon"/>
    <d v="2020-01-24T00:00:00"/>
    <x v="474"/>
    <n v="1232"/>
    <x v="467"/>
    <s v="Production Technician II"/>
    <s v="Eric Lopez"/>
    <s v="wayne.leon@bilearner.com"/>
    <x v="3"/>
    <x v="2"/>
    <x v="2"/>
    <x v="1"/>
    <s v="Part-Time"/>
    <x v="0"/>
    <x v="2"/>
    <s v="Field Operations"/>
    <s v="30-04-1990"/>
    <x v="6"/>
    <s v="Administrator"/>
    <x v="0"/>
    <n v="45258"/>
    <x v="3"/>
    <n v="1"/>
    <n v="3178"/>
    <d v="2022-07-10T00:00:00"/>
    <n v="5"/>
    <n v="2"/>
    <d v="2023-05-02T00:00:00"/>
    <x v="3"/>
    <x v="1"/>
    <x v="2"/>
    <s v="Lake Aaronton"/>
    <s v="Ian Baker"/>
    <n v="3"/>
    <n v="708.78"/>
  </r>
  <r>
    <n v="2752"/>
    <s v="Amya"/>
    <s v="Armstrong"/>
    <d v="2020-12-23T00:00:00"/>
    <x v="620"/>
    <n v="84"/>
    <x v="91"/>
    <s v="Production Technician II"/>
    <s v="Victoria Thomas"/>
    <s v="amya.armstrong@bilearner.com"/>
    <x v="8"/>
    <x v="0"/>
    <x v="0"/>
    <x v="1"/>
    <s v="Full-Time"/>
    <x v="3"/>
    <x v="2"/>
    <s v="Field Operations"/>
    <s v="22-12-1941"/>
    <x v="6"/>
    <s v="Lineman"/>
    <x v="1"/>
    <n v="96822"/>
    <x v="1"/>
    <n v="2"/>
    <n v="3179"/>
    <s v="27-05-2023"/>
    <n v="5"/>
    <n v="2"/>
    <d v="2023-05-03T00:00:00"/>
    <x v="1"/>
    <x v="1"/>
    <x v="0"/>
    <s v="South Sharon"/>
    <s v="Charles Hurley"/>
    <n v="2"/>
    <n v="376.96"/>
  </r>
  <r>
    <n v="2753"/>
    <s v="Johnny"/>
    <s v="Whitehead"/>
    <d v="2019-06-07T00:00:00"/>
    <x v="782"/>
    <n v="218"/>
    <x v="746"/>
    <s v="Production Technician II"/>
    <s v="Jennifer Dean"/>
    <s v="johnny.whitehead@bilearner.com"/>
    <x v="5"/>
    <x v="2"/>
    <x v="0"/>
    <x v="0"/>
    <s v="Temporary"/>
    <x v="2"/>
    <x v="2"/>
    <s v="Field Operations"/>
    <s v="27-10-1997"/>
    <x v="6"/>
    <s v="Technician"/>
    <x v="0"/>
    <n v="14828"/>
    <x v="1"/>
    <n v="4"/>
    <n v="3180"/>
    <s v="30-01-2023"/>
    <n v="2"/>
    <n v="1"/>
    <d v="2023-07-03T00:00:00"/>
    <x v="4"/>
    <x v="0"/>
    <x v="3"/>
    <s v="West Russell"/>
    <s v="Teresa Long"/>
    <n v="1"/>
    <n v="829.59"/>
  </r>
  <r>
    <n v="2754"/>
    <s v="Antwan"/>
    <s v="Clayton"/>
    <d v="2019-12-25T00:00:00"/>
    <x v="572"/>
    <n v="690"/>
    <x v="811"/>
    <s v="Production Technician II"/>
    <s v="Cameron Harris"/>
    <s v="antwan.clayton@bilearner.com"/>
    <x v="0"/>
    <x v="0"/>
    <x v="1"/>
    <x v="1"/>
    <s v="Temporary"/>
    <x v="3"/>
    <x v="2"/>
    <s v="General - Con"/>
    <s v="17-07-1959"/>
    <x v="6"/>
    <s v="Foreman"/>
    <x v="0"/>
    <n v="26328"/>
    <x v="1"/>
    <n v="4"/>
    <n v="3181"/>
    <d v="2023-05-04T00:00:00"/>
    <n v="5"/>
    <n v="4"/>
    <d v="2023-01-13T00:00:00"/>
    <x v="1"/>
    <x v="1"/>
    <x v="2"/>
    <s v="Justinland"/>
    <s v="David Bush"/>
    <n v="4"/>
    <n v="900.21"/>
  </r>
  <r>
    <n v="2756"/>
    <s v="Uriah"/>
    <s v="Guerrero"/>
    <d v="2022-11-03T00:00:00"/>
    <x v="304"/>
    <n v="273"/>
    <x v="436"/>
    <s v="Production Technician II"/>
    <s v="Victor Warren"/>
    <s v="uriah.guerrero@bilearner.com"/>
    <x v="9"/>
    <x v="2"/>
    <x v="0"/>
    <x v="2"/>
    <s v="Temporary"/>
    <x v="1"/>
    <x v="2"/>
    <s v="Engineers"/>
    <s v="15-02-1953"/>
    <x v="6"/>
    <s v="Technician"/>
    <x v="1"/>
    <n v="40809"/>
    <x v="3"/>
    <n v="3"/>
    <n v="3183"/>
    <d v="2023-06-05T00:00:00"/>
    <n v="1"/>
    <n v="1"/>
    <d v="2023-07-28T00:00:00"/>
    <x v="0"/>
    <x v="0"/>
    <x v="3"/>
    <s v="Johnsonborough"/>
    <s v="Brandy Young"/>
    <n v="1"/>
    <n v="205.22"/>
  </r>
  <r>
    <n v="2758"/>
    <s v="Selena"/>
    <s v="Yoder"/>
    <d v="2020-09-23T00:00:00"/>
    <x v="258"/>
    <n v="903"/>
    <x v="224"/>
    <s v="Production Technician I"/>
    <s v="Tina Wright"/>
    <s v="selena.yoder@bilearner.com"/>
    <x v="6"/>
    <x v="2"/>
    <x v="1"/>
    <x v="1"/>
    <s v="Temporary"/>
    <x v="3"/>
    <x v="2"/>
    <s v="Field Operations"/>
    <d v="1999-10-11T00:00:00"/>
    <x v="6"/>
    <s v="Assistant"/>
    <x v="0"/>
    <n v="91605"/>
    <x v="3"/>
    <n v="2"/>
    <n v="3185"/>
    <s v="20-08-2022"/>
    <n v="5"/>
    <n v="4"/>
    <d v="2022-11-28T00:00:00"/>
    <x v="3"/>
    <x v="0"/>
    <x v="0"/>
    <s v="New Michael"/>
    <s v="Hannah Hernandez"/>
    <n v="3"/>
    <n v="491.87"/>
  </r>
  <r>
    <n v="2759"/>
    <s v="Kaila"/>
    <s v="Flowers"/>
    <d v="2021-08-29T00:00:00"/>
    <x v="633"/>
    <n v="436"/>
    <x v="445"/>
    <s v="Production Technician I"/>
    <s v="Mary Weber"/>
    <s v="kaila.flowers@bilearner.com"/>
    <x v="9"/>
    <x v="0"/>
    <x v="2"/>
    <x v="2"/>
    <s v="Full-Time"/>
    <x v="3"/>
    <x v="2"/>
    <s v="Aerial"/>
    <d v="1967-03-05T00:00:00"/>
    <x v="6"/>
    <s v="Supervisor"/>
    <x v="0"/>
    <n v="76162"/>
    <x v="1"/>
    <n v="2"/>
    <n v="3186"/>
    <d v="2023-12-06T00:00:00"/>
    <n v="5"/>
    <n v="2"/>
    <d v="2023-04-10T00:00:00"/>
    <x v="2"/>
    <x v="1"/>
    <x v="1"/>
    <s v="Elizabethchester"/>
    <s v="Kenneth Williams"/>
    <n v="4"/>
    <n v="927.48"/>
  </r>
  <r>
    <n v="2760"/>
    <s v="Dashawn"/>
    <s v="Ramirez"/>
    <d v="2022-12-13T00:00:00"/>
    <x v="284"/>
    <n v="29"/>
    <x v="153"/>
    <s v="Production Technician I"/>
    <s v="Eric Riley Jr."/>
    <s v="dashawn.ramirez@bilearner.com"/>
    <x v="5"/>
    <x v="0"/>
    <x v="1"/>
    <x v="1"/>
    <s v="Full-Time"/>
    <x v="1"/>
    <x v="2"/>
    <s v="Wireline Construction"/>
    <d v="1962-08-04T00:00:00"/>
    <x v="6"/>
    <s v="Project Manager"/>
    <x v="0"/>
    <n v="13522"/>
    <x v="3"/>
    <n v="3"/>
    <n v="3187"/>
    <d v="2023-02-01T00:00:00"/>
    <n v="4"/>
    <n v="2"/>
    <d v="2023-07-26T00:00:00"/>
    <x v="1"/>
    <x v="1"/>
    <x v="3"/>
    <s v="South Jacobchester"/>
    <s v="Nancy Hughes"/>
    <n v="3"/>
    <n v="831.15"/>
  </r>
  <r>
    <n v="2764"/>
    <s v="Monserrat"/>
    <s v="Miranda"/>
    <d v="2022-07-06T00:00:00"/>
    <x v="606"/>
    <n v="37"/>
    <x v="685"/>
    <s v="Production Technician I"/>
    <s v="Krystal Newton"/>
    <s v="monserrat.miranda@bilearner.com"/>
    <x v="2"/>
    <x v="0"/>
    <x v="2"/>
    <x v="2"/>
    <s v="Part-Time"/>
    <x v="2"/>
    <x v="2"/>
    <s v="Technology / It"/>
    <s v="28-01-1945"/>
    <x v="6"/>
    <s v="Technician"/>
    <x v="1"/>
    <n v="29435"/>
    <x v="1"/>
    <n v="2"/>
    <n v="3191"/>
    <s v="24-02-2023"/>
    <n v="1"/>
    <n v="2"/>
    <d v="2023-02-05T00:00:00"/>
    <x v="4"/>
    <x v="0"/>
    <x v="2"/>
    <s v="Yolandashire"/>
    <s v="Aaron Beasley"/>
    <n v="3"/>
    <n v="476.39"/>
  </r>
  <r>
    <n v="2765"/>
    <s v="Johnathon"/>
    <s v="Lynch"/>
    <d v="2019-04-21T00:00:00"/>
    <x v="110"/>
    <n v="997"/>
    <x v="812"/>
    <s v="Production Technician I"/>
    <s v="Alexandra Goodman"/>
    <s v="johnathon.lynch@bilearner.com"/>
    <x v="1"/>
    <x v="0"/>
    <x v="0"/>
    <x v="2"/>
    <s v="Part-Time"/>
    <x v="1"/>
    <x v="2"/>
    <s v="Aerial"/>
    <d v="1997-12-01T00:00:00"/>
    <x v="6"/>
    <s v="Laborer"/>
    <x v="0"/>
    <n v="26250"/>
    <x v="1"/>
    <n v="3"/>
    <n v="3192"/>
    <s v="26-06-2023"/>
    <n v="5"/>
    <n v="4"/>
    <d v="2022-08-28T00:00:00"/>
    <x v="2"/>
    <x v="1"/>
    <x v="2"/>
    <s v="Lloydside"/>
    <s v="Sarah Rodriguez"/>
    <n v="1"/>
    <n v="752.12"/>
  </r>
  <r>
    <n v="2768"/>
    <s v="Kaylen"/>
    <s v="Hogan"/>
    <d v="2020-07-16T00:00:00"/>
    <x v="783"/>
    <n v="91"/>
    <x v="205"/>
    <s v="Production Technician I"/>
    <s v="Latasha Garrison"/>
    <s v="kaylen.hogan@bilearner.com"/>
    <x v="6"/>
    <x v="0"/>
    <x v="0"/>
    <x v="2"/>
    <s v="Full-Time"/>
    <x v="1"/>
    <x v="2"/>
    <s v="General - Con"/>
    <s v="31-01-1981"/>
    <x v="6"/>
    <s v="Technician"/>
    <x v="0"/>
    <n v="70709"/>
    <x v="1"/>
    <n v="2"/>
    <n v="3195"/>
    <s v="23-03-2023"/>
    <n v="5"/>
    <n v="4"/>
    <d v="2023-06-28T00:00:00"/>
    <x v="0"/>
    <x v="0"/>
    <x v="1"/>
    <s v="Morenoville"/>
    <s v="David Cobb"/>
    <n v="1"/>
    <n v="556.09"/>
  </r>
  <r>
    <n v="2769"/>
    <s v="Karley"/>
    <s v="Michael"/>
    <d v="2018-11-28T00:00:00"/>
    <x v="784"/>
    <n v="990"/>
    <x v="477"/>
    <s v="Production Technician I"/>
    <s v="James Hawkins"/>
    <s v="karley.michael@bilearner.com"/>
    <x v="9"/>
    <x v="0"/>
    <x v="0"/>
    <x v="0"/>
    <s v="Temporary"/>
    <x v="0"/>
    <x v="2"/>
    <s v="Engineers"/>
    <d v="1974-12-11T00:00:00"/>
    <x v="6"/>
    <s v="Project Manager"/>
    <x v="0"/>
    <n v="60139"/>
    <x v="1"/>
    <n v="2"/>
    <n v="3196"/>
    <s v="31-10-2022"/>
    <n v="3"/>
    <n v="3"/>
    <d v="2023-06-06T00:00:00"/>
    <x v="0"/>
    <x v="1"/>
    <x v="0"/>
    <s v="Port Masonmouth"/>
    <s v="Tammy Mejia"/>
    <n v="5"/>
    <n v="518.62"/>
  </r>
  <r>
    <n v="2775"/>
    <s v="Dallas"/>
    <s v="Leach"/>
    <d v="2020-06-21T00:00:00"/>
    <x v="379"/>
    <n v="1097"/>
    <x v="369"/>
    <s v="Production Technician I"/>
    <s v="Andrea Walls"/>
    <s v="dallas.leach@bilearner.com"/>
    <x v="0"/>
    <x v="2"/>
    <x v="1"/>
    <x v="2"/>
    <s v="Full-Time"/>
    <x v="0"/>
    <x v="2"/>
    <s v="Engineers"/>
    <s v="28-03-1999"/>
    <x v="6"/>
    <s v="Engineer"/>
    <x v="0"/>
    <n v="1810"/>
    <x v="1"/>
    <n v="4"/>
    <n v="3202"/>
    <s v="25-12-2022"/>
    <n v="2"/>
    <n v="5"/>
    <d v="2022-08-30T00:00:00"/>
    <x v="0"/>
    <x v="1"/>
    <x v="0"/>
    <s v="Jenniferborough"/>
    <s v="Jodi Mitchell"/>
    <n v="3"/>
    <n v="194.06"/>
  </r>
  <r>
    <n v="2776"/>
    <s v="Marianne"/>
    <s v="Eaton"/>
    <d v="2021-01-19T00:00:00"/>
    <x v="723"/>
    <n v="600"/>
    <x v="154"/>
    <s v="Production Technician I"/>
    <s v="John Lutz"/>
    <s v="marianne.eaton@bilearner.com"/>
    <x v="5"/>
    <x v="2"/>
    <x v="1"/>
    <x v="1"/>
    <s v="Part-Time"/>
    <x v="3"/>
    <x v="2"/>
    <s v="General - Sga"/>
    <d v="1961-10-09T00:00:00"/>
    <x v="6"/>
    <s v="Administrator"/>
    <x v="0"/>
    <n v="2343"/>
    <x v="1"/>
    <n v="4"/>
    <n v="3203"/>
    <d v="2022-11-11T00:00:00"/>
    <n v="4"/>
    <n v="4"/>
    <d v="2022-09-01T00:00:00"/>
    <x v="4"/>
    <x v="0"/>
    <x v="0"/>
    <s v="Port Nicole"/>
    <s v="Joan Roach"/>
    <n v="2"/>
    <n v="317.06"/>
  </r>
  <r>
    <n v="2778"/>
    <s v="Roxana"/>
    <s v="Goyal"/>
    <d v="2020-08-13T00:00:00"/>
    <x v="18"/>
    <n v="400"/>
    <x v="813"/>
    <s v="Production Technician I"/>
    <s v="Roy Bradshaw"/>
    <s v="roxana.goyal@bilearner.com"/>
    <x v="8"/>
    <x v="3"/>
    <x v="1"/>
    <x v="1"/>
    <s v="Part-Time"/>
    <x v="3"/>
    <x v="2"/>
    <s v="Aerial"/>
    <d v="1988-02-02T00:00:00"/>
    <x v="6"/>
    <s v="Lineman"/>
    <x v="0"/>
    <n v="1864"/>
    <x v="1"/>
    <n v="4"/>
    <n v="3205"/>
    <d v="2022-03-11T00:00:00"/>
    <n v="3"/>
    <n v="1"/>
    <d v="2023-06-04T00:00:00"/>
    <x v="0"/>
    <x v="0"/>
    <x v="2"/>
    <s v="Lake Shane"/>
    <s v="Michael Nelson"/>
    <n v="3"/>
    <n v="407.29"/>
  </r>
  <r>
    <n v="2781"/>
    <s v="Abdellah"/>
    <s v="Veera"/>
    <d v="2020-12-25T00:00:00"/>
    <x v="242"/>
    <n v="803"/>
    <x v="417"/>
    <s v="Production Technician I"/>
    <s v="Jeffrey Gray"/>
    <s v="abdellah.veera@bilearner.com"/>
    <x v="1"/>
    <x v="2"/>
    <x v="1"/>
    <x v="2"/>
    <s v="Temporary"/>
    <x v="1"/>
    <x v="2"/>
    <s v="Field Operations"/>
    <d v="1973-04-09T00:00:00"/>
    <x v="6"/>
    <s v="Operator"/>
    <x v="1"/>
    <n v="2171"/>
    <x v="1"/>
    <n v="2"/>
    <n v="3208"/>
    <s v="22-03-2023"/>
    <n v="5"/>
    <n v="1"/>
    <d v="2023-04-03T00:00:00"/>
    <x v="1"/>
    <x v="1"/>
    <x v="0"/>
    <s v="North Rebecca"/>
    <s v="Ruben Lopez"/>
    <n v="2"/>
    <n v="955.32"/>
  </r>
  <r>
    <n v="2785"/>
    <s v="Mohammed"/>
    <s v="Latif"/>
    <d v="2020-12-27T00:00:00"/>
    <x v="785"/>
    <n v="511"/>
    <x v="810"/>
    <s v="Production Technician II"/>
    <s v="Matthew Brown"/>
    <s v="mohammed.latif@bilearner.com"/>
    <x v="5"/>
    <x v="2"/>
    <x v="0"/>
    <x v="1"/>
    <s v="Part-Time"/>
    <x v="1"/>
    <x v="2"/>
    <s v="Field Operations"/>
    <s v="30-06-1972"/>
    <x v="6"/>
    <s v="Foreman"/>
    <x v="1"/>
    <n v="2126"/>
    <x v="1"/>
    <n v="5"/>
    <n v="3212"/>
    <d v="2023-09-03T00:00:00"/>
    <n v="2"/>
    <n v="5"/>
    <d v="2023-01-20T00:00:00"/>
    <x v="0"/>
    <x v="0"/>
    <x v="1"/>
    <s v="West Emilyport"/>
    <s v="Joel Brown"/>
    <n v="2"/>
    <n v="944.89"/>
  </r>
  <r>
    <n v="2786"/>
    <s v="Hamish"/>
    <s v="Garneau"/>
    <d v="2018-11-17T00:00:00"/>
    <x v="786"/>
    <n v="405"/>
    <x v="484"/>
    <s v="Production Technician I"/>
    <s v="Brandy Ferguson"/>
    <s v="hamish.garneau@bilearner.com"/>
    <x v="0"/>
    <x v="0"/>
    <x v="0"/>
    <x v="2"/>
    <s v="Part-Time"/>
    <x v="0"/>
    <x v="2"/>
    <s v="Field Operations"/>
    <s v="28-06-1952"/>
    <x v="6"/>
    <s v="Laborer"/>
    <x v="1"/>
    <n v="1550"/>
    <x v="1"/>
    <n v="2"/>
    <n v="3213"/>
    <d v="2023-08-01T00:00:00"/>
    <n v="2"/>
    <n v="5"/>
    <d v="2023-04-09T00:00:00"/>
    <x v="3"/>
    <x v="0"/>
    <x v="0"/>
    <s v="Alexanderberg"/>
    <s v="Misty Holmes"/>
    <n v="2"/>
    <n v="494.29"/>
  </r>
  <r>
    <n v="2790"/>
    <s v="Sarah"/>
    <s v="Akinkuolie"/>
    <d v="2019-01-20T00:00:00"/>
    <x v="787"/>
    <n v="254"/>
    <x v="336"/>
    <s v="Production Technician II"/>
    <s v="Karen Munoz"/>
    <s v="sarah.akinkuolie@bilearner.com"/>
    <x v="2"/>
    <x v="2"/>
    <x v="1"/>
    <x v="0"/>
    <s v="Full-Time"/>
    <x v="1"/>
    <x v="2"/>
    <s v="General - Con"/>
    <s v="28-09-1968"/>
    <x v="6"/>
    <s v="Technician"/>
    <x v="0"/>
    <n v="1810"/>
    <x v="1"/>
    <n v="3"/>
    <n v="3217"/>
    <d v="2022-01-11T00:00:00"/>
    <n v="1"/>
    <n v="2"/>
    <d v="2023-06-09T00:00:00"/>
    <x v="0"/>
    <x v="0"/>
    <x v="0"/>
    <s v="North Anne"/>
    <s v="Michael Kemp"/>
    <n v="3"/>
    <n v="723.2"/>
  </r>
  <r>
    <n v="2798"/>
    <s v="Saniya"/>
    <s v="Bradley"/>
    <d v="2021-06-07T00:00:00"/>
    <x v="379"/>
    <n v="746"/>
    <x v="814"/>
    <s v="Production Technician I"/>
    <s v="Emily Rodriguez"/>
    <s v="saniya.bradley@bilearner.com"/>
    <x v="4"/>
    <x v="0"/>
    <x v="1"/>
    <x v="0"/>
    <s v="Part-Time"/>
    <x v="2"/>
    <x v="2"/>
    <s v="General - Con"/>
    <s v="29-07-1977"/>
    <x v="6"/>
    <s v="Foreman"/>
    <x v="0"/>
    <n v="8088"/>
    <x v="1"/>
    <n v="3"/>
    <n v="3225"/>
    <s v="30-09-2022"/>
    <n v="3"/>
    <n v="1"/>
    <d v="2023-07-26T00:00:00"/>
    <x v="3"/>
    <x v="1"/>
    <x v="3"/>
    <s v="Leonardland"/>
    <s v="Wendy Jimenez"/>
    <n v="1"/>
    <n v="374.1"/>
  </r>
  <r>
    <n v="2800"/>
    <s v="Rosemary"/>
    <s v="Manning"/>
    <d v="2021-11-20T00:00:00"/>
    <x v="347"/>
    <n v="198"/>
    <x v="815"/>
    <s v="Production Technician I"/>
    <s v="Michelle Kramer"/>
    <s v="rosemary.manning@bilearner.com"/>
    <x v="8"/>
    <x v="3"/>
    <x v="1"/>
    <x v="2"/>
    <s v="Temporary"/>
    <x v="0"/>
    <x v="2"/>
    <s v="Aerial"/>
    <d v="1969-08-07T00:00:00"/>
    <x v="6"/>
    <s v="Groundman"/>
    <x v="0"/>
    <n v="1013"/>
    <x v="1"/>
    <n v="2"/>
    <n v="3227"/>
    <s v="21-11-2022"/>
    <n v="3"/>
    <n v="5"/>
    <d v="2023-01-05T00:00:00"/>
    <x v="2"/>
    <x v="0"/>
    <x v="2"/>
    <s v="Figueroafort"/>
    <s v="John Ortiz"/>
    <n v="2"/>
    <n v="431.12"/>
  </r>
  <r>
    <n v="2801"/>
    <s v="Adrianna"/>
    <s v="Johnston"/>
    <d v="2019-05-27T00:00:00"/>
    <x v="198"/>
    <n v="1179"/>
    <x v="816"/>
    <s v="Production Technician I"/>
    <s v="Melissa Bennett"/>
    <s v="adrianna.johnston@bilearner.com"/>
    <x v="5"/>
    <x v="2"/>
    <x v="0"/>
    <x v="1"/>
    <s v="Temporary"/>
    <x v="0"/>
    <x v="2"/>
    <s v="Field Operations"/>
    <d v="1946-03-06T00:00:00"/>
    <x v="6"/>
    <s v="Technician"/>
    <x v="1"/>
    <n v="8223"/>
    <x v="1"/>
    <n v="2"/>
    <n v="3228"/>
    <s v="13-11-2022"/>
    <n v="3"/>
    <n v="5"/>
    <d v="2022-08-09T00:00:00"/>
    <x v="0"/>
    <x v="0"/>
    <x v="0"/>
    <s v="Websterstad"/>
    <s v="Valerie Gonzalez"/>
    <n v="3"/>
    <n v="272.77"/>
  </r>
  <r>
    <n v="2803"/>
    <s v="Annalise"/>
    <s v="Avila"/>
    <d v="2021-05-13T00:00:00"/>
    <x v="266"/>
    <n v="791"/>
    <x v="533"/>
    <s v="Production Technician I"/>
    <s v="Patricia Lee"/>
    <s v="annalise.avila@bilearner.com"/>
    <x v="6"/>
    <x v="3"/>
    <x v="0"/>
    <x v="1"/>
    <s v="Full-Time"/>
    <x v="1"/>
    <x v="2"/>
    <s v="Field Operations"/>
    <s v="20-04-1991"/>
    <x v="6"/>
    <s v="Laborer"/>
    <x v="0"/>
    <n v="55412"/>
    <x v="1"/>
    <n v="1"/>
    <n v="3230"/>
    <d v="2023-08-04T00:00:00"/>
    <n v="4"/>
    <n v="3"/>
    <d v="2022-10-14T00:00:00"/>
    <x v="4"/>
    <x v="0"/>
    <x v="3"/>
    <s v="East Vincentstad"/>
    <s v="Kyle Horton"/>
    <n v="5"/>
    <n v="466.81"/>
  </r>
  <r>
    <n v="2805"/>
    <s v="Makenzie"/>
    <s v="Mercer"/>
    <d v="2021-10-06T00:00:00"/>
    <x v="788"/>
    <n v="225"/>
    <x v="211"/>
    <s v="Production Technician I"/>
    <s v="Carlos Miller"/>
    <s v="makenzie.mercer@bilearner.com"/>
    <x v="2"/>
    <x v="3"/>
    <x v="2"/>
    <x v="0"/>
    <s v="Temporary"/>
    <x v="1"/>
    <x v="2"/>
    <s v="General - Con"/>
    <s v="18-11-1974"/>
    <x v="6"/>
    <s v="Laborer"/>
    <x v="1"/>
    <n v="26785"/>
    <x v="1"/>
    <n v="1"/>
    <n v="3232"/>
    <d v="2023-01-07T00:00:00"/>
    <n v="5"/>
    <n v="2"/>
    <d v="2023-06-27T00:00:00"/>
    <x v="3"/>
    <x v="0"/>
    <x v="1"/>
    <s v="Danielleton"/>
    <s v="Brittany Davis"/>
    <n v="5"/>
    <n v="318.33999999999997"/>
  </r>
  <r>
    <n v="2806"/>
    <s v="Julia"/>
    <s v="Vargas"/>
    <d v="2020-08-22T00:00:00"/>
    <x v="789"/>
    <n v="4"/>
    <x v="178"/>
    <s v="Production Technician I"/>
    <s v="Jim Mccormick"/>
    <s v="julia.vargas@bilearner.com"/>
    <x v="1"/>
    <x v="3"/>
    <x v="1"/>
    <x v="1"/>
    <s v="Part-Time"/>
    <x v="3"/>
    <x v="2"/>
    <s v="Engineers"/>
    <d v="1969-08-02T00:00:00"/>
    <x v="6"/>
    <s v="Engineer"/>
    <x v="1"/>
    <n v="14249"/>
    <x v="1"/>
    <n v="2"/>
    <n v="3233"/>
    <s v="31-12-2022"/>
    <n v="5"/>
    <n v="3"/>
    <d v="2022-12-28T00:00:00"/>
    <x v="3"/>
    <x v="1"/>
    <x v="2"/>
    <s v="Tracyshire"/>
    <s v="Allison Brooks"/>
    <n v="2"/>
    <n v="403.42"/>
  </r>
  <r>
    <n v="2808"/>
    <s v="Emmett"/>
    <s v="York"/>
    <d v="2021-12-23T00:00:00"/>
    <x v="730"/>
    <n v="298"/>
    <x v="609"/>
    <s v="Production Technician I"/>
    <s v="Jeffrey Webb"/>
    <s v="emmett.york@bilearner.com"/>
    <x v="4"/>
    <x v="0"/>
    <x v="1"/>
    <x v="1"/>
    <s v="Temporary"/>
    <x v="1"/>
    <x v="2"/>
    <s v="Engineers"/>
    <d v="1963-01-08T00:00:00"/>
    <x v="6"/>
    <s v="Engineer"/>
    <x v="1"/>
    <n v="62173"/>
    <x v="1"/>
    <n v="2"/>
    <n v="3235"/>
    <s v="22-10-2022"/>
    <n v="3"/>
    <n v="4"/>
    <d v="2023-02-08T00:00:00"/>
    <x v="4"/>
    <x v="1"/>
    <x v="1"/>
    <s v="Murphyland"/>
    <s v="Mark Moore"/>
    <n v="3"/>
    <n v="667.23"/>
  </r>
  <r>
    <n v="2809"/>
    <s v="Landin"/>
    <s v="Walton"/>
    <d v="2022-01-24T00:00:00"/>
    <x v="790"/>
    <n v="62"/>
    <x v="471"/>
    <s v="Production Technician II"/>
    <s v="James Williamson"/>
    <s v="landin.walton@bilearner.com"/>
    <x v="6"/>
    <x v="0"/>
    <x v="1"/>
    <x v="1"/>
    <s v="Full-Time"/>
    <x v="0"/>
    <x v="2"/>
    <s v="People Services"/>
    <d v="1979-04-06T00:00:00"/>
    <x v="6"/>
    <s v="Cpo"/>
    <x v="0"/>
    <n v="8702"/>
    <x v="1"/>
    <n v="5"/>
    <n v="3236"/>
    <s v="28-04-2023"/>
    <n v="2"/>
    <n v="4"/>
    <d v="2022-12-17T00:00:00"/>
    <x v="3"/>
    <x v="1"/>
    <x v="3"/>
    <s v="Jonesview"/>
    <s v="Karen Whitehead"/>
    <n v="5"/>
    <n v="209.99"/>
  </r>
  <r>
    <n v="2811"/>
    <s v="Abby"/>
    <s v="Estes"/>
    <d v="2018-12-04T00:00:00"/>
    <x v="359"/>
    <n v="1305"/>
    <x v="817"/>
    <s v="Production Technician II"/>
    <s v="Anne Gomez"/>
    <s v="abby.estes@bilearner.com"/>
    <x v="5"/>
    <x v="2"/>
    <x v="1"/>
    <x v="2"/>
    <s v="Part-Time"/>
    <x v="3"/>
    <x v="2"/>
    <s v="Wireline Construction"/>
    <d v="2000-04-09T00:00:00"/>
    <x v="6"/>
    <s v="Vp"/>
    <x v="1"/>
    <n v="39455"/>
    <x v="1"/>
    <n v="4"/>
    <n v="3238"/>
    <d v="2023-05-04T00:00:00"/>
    <n v="5"/>
    <n v="3"/>
    <d v="2023-02-08T00:00:00"/>
    <x v="4"/>
    <x v="0"/>
    <x v="2"/>
    <s v="Monicahaven"/>
    <s v="Alexander Tanner"/>
    <n v="2"/>
    <n v="964.12"/>
  </r>
  <r>
    <n v="2813"/>
    <s v="Kyan"/>
    <s v="Fritz"/>
    <d v="2018-08-12T00:00:00"/>
    <x v="791"/>
    <n v="327"/>
    <x v="438"/>
    <s v="Production Technician II"/>
    <s v="Taylor Kim"/>
    <s v="kyan.fritz@bilearner.com"/>
    <x v="8"/>
    <x v="2"/>
    <x v="0"/>
    <x v="1"/>
    <s v="Temporary"/>
    <x v="3"/>
    <x v="2"/>
    <s v="Shop (Fleet)"/>
    <d v="1980-05-03T00:00:00"/>
    <x v="6"/>
    <s v="Shop"/>
    <x v="0"/>
    <n v="60148"/>
    <x v="1"/>
    <n v="2"/>
    <n v="3240"/>
    <s v="22-08-2022"/>
    <n v="2"/>
    <n v="5"/>
    <d v="2022-10-15T00:00:00"/>
    <x v="4"/>
    <x v="0"/>
    <x v="0"/>
    <s v="Carlosland"/>
    <s v="James Evans"/>
    <n v="3"/>
    <n v="801.31"/>
  </r>
  <r>
    <n v="2815"/>
    <s v="Alma"/>
    <s v="Fischer"/>
    <d v="2021-11-23T00:00:00"/>
    <x v="554"/>
    <n v="149"/>
    <x v="818"/>
    <s v="Production Technician I"/>
    <s v="Krista Hernandez"/>
    <s v="alma.fischer@bilearner.com"/>
    <x v="6"/>
    <x v="2"/>
    <x v="1"/>
    <x v="1"/>
    <s v="Full-Time"/>
    <x v="1"/>
    <x v="2"/>
    <s v="Aerial"/>
    <s v="13-04-1955"/>
    <x v="6"/>
    <s v="Lineman"/>
    <x v="1"/>
    <n v="46927"/>
    <x v="1"/>
    <n v="3"/>
    <n v="3242"/>
    <d v="2023-09-06T00:00:00"/>
    <n v="3"/>
    <n v="3"/>
    <d v="2022-10-25T00:00:00"/>
    <x v="3"/>
    <x v="1"/>
    <x v="2"/>
    <s v="New Ericberg"/>
    <s v="Tricia Nelson"/>
    <n v="2"/>
    <n v="364.55"/>
  </r>
  <r>
    <n v="2818"/>
    <s v="Leonel"/>
    <s v="Tanner"/>
    <d v="2019-06-07T00:00:00"/>
    <x v="792"/>
    <n v="937"/>
    <x v="732"/>
    <s v="Production Technician I"/>
    <s v="Mrs. Vickie Barber"/>
    <s v="leonel.tanner@bilearner.com"/>
    <x v="1"/>
    <x v="4"/>
    <x v="0"/>
    <x v="2"/>
    <s v="Full-Time"/>
    <x v="3"/>
    <x v="2"/>
    <s v="Field Operations"/>
    <d v="1948-10-04T00:00:00"/>
    <x v="6"/>
    <s v="Laborer"/>
    <x v="0"/>
    <n v="62905"/>
    <x v="1"/>
    <n v="1"/>
    <n v="3245"/>
    <s v="18-11-2022"/>
    <n v="3"/>
    <n v="5"/>
    <d v="2023-04-29T00:00:00"/>
    <x v="4"/>
    <x v="0"/>
    <x v="2"/>
    <s v="New Kennethside"/>
    <s v="John Higgins"/>
    <n v="1"/>
    <n v="163.79"/>
  </r>
  <r>
    <n v="2819"/>
    <s v="Natalia"/>
    <s v="Burns"/>
    <d v="2019-06-12T00:00:00"/>
    <x v="640"/>
    <n v="713"/>
    <x v="784"/>
    <s v="Production Technician I"/>
    <s v="Barry Hernandez"/>
    <s v="natalia.burns@bilearner.com"/>
    <x v="7"/>
    <x v="4"/>
    <x v="2"/>
    <x v="1"/>
    <s v="Part-Time"/>
    <x v="2"/>
    <x v="2"/>
    <s v="Safety"/>
    <s v="15-04-1988"/>
    <x v="6"/>
    <s v="Safety"/>
    <x v="0"/>
    <n v="16673"/>
    <x v="1"/>
    <n v="4"/>
    <n v="3246"/>
    <d v="2023-03-05T00:00:00"/>
    <n v="1"/>
    <n v="1"/>
    <d v="2023-01-31T00:00:00"/>
    <x v="2"/>
    <x v="1"/>
    <x v="1"/>
    <s v="Seanstad"/>
    <s v="Jessica Crawford"/>
    <n v="1"/>
    <n v="325.19"/>
  </r>
  <r>
    <n v="2820"/>
    <s v="Hailee"/>
    <s v="Raymond"/>
    <d v="2023-04-20T00:00:00"/>
    <x v="113"/>
    <n v="108"/>
    <x v="63"/>
    <s v="Production Technician I"/>
    <s v="Glenn Kelly"/>
    <s v="hailee.raymond@bilearner.com"/>
    <x v="4"/>
    <x v="0"/>
    <x v="0"/>
    <x v="1"/>
    <s v="Part-Time"/>
    <x v="1"/>
    <x v="2"/>
    <s v="General - Con"/>
    <s v="18-07-1943"/>
    <x v="6"/>
    <s v="Operator"/>
    <x v="0"/>
    <n v="85847"/>
    <x v="1"/>
    <n v="3"/>
    <n v="3247"/>
    <s v="26-06-2023"/>
    <n v="2"/>
    <n v="5"/>
    <d v="2023-02-26T00:00:00"/>
    <x v="3"/>
    <x v="1"/>
    <x v="3"/>
    <s v="West Brianborough"/>
    <s v="Monique Howard"/>
    <n v="1"/>
    <n v="834.12"/>
  </r>
  <r>
    <n v="2821"/>
    <s v="Micah"/>
    <s v="Douglas"/>
    <d v="2018-08-07T00:00:00"/>
    <x v="445"/>
    <n v="1807"/>
    <x v="819"/>
    <s v="Production Technician I"/>
    <s v="Amy Reeves"/>
    <s v="micah.douglas@bilearner.com"/>
    <x v="3"/>
    <x v="0"/>
    <x v="1"/>
    <x v="0"/>
    <s v="Part-Time"/>
    <x v="1"/>
    <x v="2"/>
    <s v="General - Con"/>
    <s v="18-03-1967"/>
    <x v="6"/>
    <s v="Clerical"/>
    <x v="0"/>
    <n v="27168"/>
    <x v="1"/>
    <n v="5"/>
    <n v="3248"/>
    <d v="2022-04-11T00:00:00"/>
    <n v="4"/>
    <n v="3"/>
    <d v="2023-01-28T00:00:00"/>
    <x v="0"/>
    <x v="0"/>
    <x v="3"/>
    <s v="Jacksonshire"/>
    <s v="Jessica Miller"/>
    <n v="2"/>
    <n v="222.11"/>
  </r>
  <r>
    <n v="2824"/>
    <s v="Elliana"/>
    <s v="Thomas"/>
    <d v="2019-02-15T00:00:00"/>
    <x v="793"/>
    <n v="69"/>
    <x v="133"/>
    <s v="Production Technician I"/>
    <s v="Natalie Cox"/>
    <s v="elliana.thomas@bilearner.com"/>
    <x v="0"/>
    <x v="2"/>
    <x v="1"/>
    <x v="2"/>
    <s v="Part-Time"/>
    <x v="1"/>
    <x v="2"/>
    <s v="Field Operations"/>
    <d v="1956-12-04T00:00:00"/>
    <x v="6"/>
    <s v="Laborer"/>
    <x v="1"/>
    <n v="36234"/>
    <x v="1"/>
    <n v="5"/>
    <n v="3251"/>
    <d v="2023-09-04T00:00:00"/>
    <n v="5"/>
    <n v="1"/>
    <d v="2022-11-25T00:00:00"/>
    <x v="1"/>
    <x v="1"/>
    <x v="3"/>
    <s v="Castanedaville"/>
    <s v="Roberto Stone"/>
    <n v="4"/>
    <n v="719.24"/>
  </r>
  <r>
    <n v="2826"/>
    <s v="Tessa"/>
    <s v="Estes"/>
    <d v="2019-09-01T00:00:00"/>
    <x v="253"/>
    <n v="639"/>
    <x v="820"/>
    <s v="Production Technician I"/>
    <s v="Terrance Pitts"/>
    <s v="tessa.estes@bilearner.com"/>
    <x v="9"/>
    <x v="3"/>
    <x v="2"/>
    <x v="2"/>
    <s v="Part-Time"/>
    <x v="0"/>
    <x v="2"/>
    <s v="Field Operations"/>
    <s v="15-05-1993"/>
    <x v="6"/>
    <s v="Technician"/>
    <x v="0"/>
    <n v="46895"/>
    <x v="1"/>
    <n v="2"/>
    <n v="3253"/>
    <s v="28-03-2023"/>
    <n v="1"/>
    <n v="3"/>
    <d v="2023-04-21T00:00:00"/>
    <x v="3"/>
    <x v="0"/>
    <x v="1"/>
    <s v="Heatherstad"/>
    <s v="Matthew Bennett"/>
    <n v="2"/>
    <n v="869.46"/>
  </r>
  <r>
    <n v="2827"/>
    <s v="Charlie"/>
    <s v="Carson"/>
    <d v="2021-02-23T00:00:00"/>
    <x v="614"/>
    <n v="505"/>
    <x v="821"/>
    <s v="Production Technician I"/>
    <s v="Samantha Gilbert"/>
    <s v="charlie.carson@bilearner.com"/>
    <x v="2"/>
    <x v="3"/>
    <x v="0"/>
    <x v="0"/>
    <s v="Temporary"/>
    <x v="3"/>
    <x v="2"/>
    <s v="General - Sga"/>
    <s v="20-08-1989"/>
    <x v="6"/>
    <s v="Administration"/>
    <x v="1"/>
    <n v="25093"/>
    <x v="1"/>
    <n v="3"/>
    <n v="3254"/>
    <s v="30-10-2022"/>
    <n v="2"/>
    <n v="4"/>
    <d v="2023-05-09T00:00:00"/>
    <x v="1"/>
    <x v="0"/>
    <x v="1"/>
    <s v="Port Dillon"/>
    <s v="Richard Martin"/>
    <n v="2"/>
    <n v="823.95"/>
  </r>
  <r>
    <n v="2832"/>
    <s v="Dania"/>
    <s v="Hale"/>
    <d v="2022-05-09T00:00:00"/>
    <x v="618"/>
    <n v="32"/>
    <x v="469"/>
    <s v="Production Technician II"/>
    <s v="Matthew York"/>
    <s v="dania.hale@bilearner.com"/>
    <x v="1"/>
    <x v="2"/>
    <x v="0"/>
    <x v="0"/>
    <s v="Full-Time"/>
    <x v="1"/>
    <x v="2"/>
    <s v="Field Operations"/>
    <s v="25-11-1946"/>
    <x v="6"/>
    <s v="Tower Hand"/>
    <x v="1"/>
    <n v="71536"/>
    <x v="1"/>
    <n v="2"/>
    <n v="3259"/>
    <d v="2022-07-11T00:00:00"/>
    <n v="5"/>
    <n v="2"/>
    <d v="2023-01-11T00:00:00"/>
    <x v="4"/>
    <x v="1"/>
    <x v="1"/>
    <s v="Jeffreytown"/>
    <s v="Beth Lopez"/>
    <n v="5"/>
    <n v="577.84"/>
  </r>
  <r>
    <n v="2834"/>
    <s v="Kaylen"/>
    <s v="Fisher"/>
    <d v="2021-01-17T00:00:00"/>
    <x v="722"/>
    <n v="889"/>
    <x v="822"/>
    <s v="Production Technician II"/>
    <s v="Philip Jackson"/>
    <s v="kaylen.fisher@bilearner.com"/>
    <x v="4"/>
    <x v="3"/>
    <x v="2"/>
    <x v="0"/>
    <s v="Temporary"/>
    <x v="0"/>
    <x v="2"/>
    <s v="Field Operations"/>
    <d v="1948-01-03T00:00:00"/>
    <x v="6"/>
    <s v="Administrative"/>
    <x v="1"/>
    <n v="18868"/>
    <x v="1"/>
    <n v="4"/>
    <n v="3261"/>
    <d v="2023-07-06T00:00:00"/>
    <n v="2"/>
    <n v="2"/>
    <d v="2023-04-17T00:00:00"/>
    <x v="4"/>
    <x v="0"/>
    <x v="1"/>
    <s v="Scottmouth"/>
    <s v="Sharon Mcconnell"/>
    <n v="3"/>
    <n v="253.14"/>
  </r>
  <r>
    <n v="2836"/>
    <s v="Cruz"/>
    <s v="Davila"/>
    <d v="2022-04-20T00:00:00"/>
    <x v="547"/>
    <n v="375"/>
    <x v="72"/>
    <s v="Production Technician I"/>
    <s v="Renee Jones DVM"/>
    <s v="cruz.davila@bilearner.com"/>
    <x v="6"/>
    <x v="2"/>
    <x v="0"/>
    <x v="2"/>
    <s v="Part-Time"/>
    <x v="0"/>
    <x v="2"/>
    <s v="Engineers"/>
    <s v="14-04-1990"/>
    <x v="6"/>
    <s v="Drafter"/>
    <x v="1"/>
    <n v="41746"/>
    <x v="3"/>
    <n v="2"/>
    <n v="3263"/>
    <s v="18-06-2023"/>
    <n v="1"/>
    <n v="3"/>
    <d v="2023-04-11T00:00:00"/>
    <x v="4"/>
    <x v="1"/>
    <x v="0"/>
    <s v="Jonathanstad"/>
    <s v="Patricia Boone"/>
    <n v="5"/>
    <n v="320.26"/>
  </r>
  <r>
    <n v="2837"/>
    <s v="Alani"/>
    <s v="Phillips"/>
    <d v="2021-12-31T00:00:00"/>
    <x v="37"/>
    <n v="495"/>
    <x v="823"/>
    <s v="Production Technician I"/>
    <s v="Jim Melton"/>
    <s v="alani.phillips@bilearner.com"/>
    <x v="9"/>
    <x v="4"/>
    <x v="2"/>
    <x v="1"/>
    <s v="Part-Time"/>
    <x v="0"/>
    <x v="2"/>
    <s v="General - Eng"/>
    <d v="1950-09-06T00:00:00"/>
    <x v="6"/>
    <s v="Engineer"/>
    <x v="1"/>
    <n v="16282"/>
    <x v="1"/>
    <n v="5"/>
    <n v="3264"/>
    <s v="19-07-2023"/>
    <n v="1"/>
    <n v="4"/>
    <d v="2022-09-01T00:00:00"/>
    <x v="1"/>
    <x v="1"/>
    <x v="1"/>
    <s v="Stephentown"/>
    <s v="Joe Garcia"/>
    <n v="4"/>
    <n v="506.18"/>
  </r>
  <r>
    <n v="2840"/>
    <s v="Perla"/>
    <s v="Terry"/>
    <d v="2019-12-12T00:00:00"/>
    <x v="794"/>
    <n v="36"/>
    <x v="238"/>
    <s v="Production Technician I"/>
    <s v="Lindsey Aguilar"/>
    <s v="perla.terry@bilearner.com"/>
    <x v="7"/>
    <x v="0"/>
    <x v="1"/>
    <x v="1"/>
    <s v="Part-Time"/>
    <x v="3"/>
    <x v="2"/>
    <s v="Splicing"/>
    <d v="1963-07-11T00:00:00"/>
    <x v="6"/>
    <s v="Laborer"/>
    <x v="0"/>
    <n v="52402"/>
    <x v="1"/>
    <n v="5"/>
    <n v="3267"/>
    <s v="14-06-2023"/>
    <n v="1"/>
    <n v="5"/>
    <d v="2022-10-27T00:00:00"/>
    <x v="3"/>
    <x v="0"/>
    <x v="2"/>
    <s v="East Rebekah"/>
    <s v="Brittany Trevino"/>
    <n v="1"/>
    <n v="980.78"/>
  </r>
  <r>
    <n v="2844"/>
    <s v="Taryn"/>
    <s v="Snow"/>
    <d v="2019-07-02T00:00:00"/>
    <x v="164"/>
    <n v="1243"/>
    <x v="824"/>
    <s v="Production Technician I"/>
    <s v="Kenneth Bender"/>
    <s v="taryn.snow@bilearner.com"/>
    <x v="5"/>
    <x v="2"/>
    <x v="1"/>
    <x v="0"/>
    <s v="Part-Time"/>
    <x v="0"/>
    <x v="2"/>
    <s v="Engineers"/>
    <s v="29-04-1970"/>
    <x v="6"/>
    <s v="Engineer"/>
    <x v="1"/>
    <n v="72709"/>
    <x v="1"/>
    <n v="3"/>
    <n v="3271"/>
    <d v="2023-12-03T00:00:00"/>
    <n v="1"/>
    <n v="5"/>
    <d v="2023-03-15T00:00:00"/>
    <x v="2"/>
    <x v="0"/>
    <x v="0"/>
    <s v="South Brittanyhaven"/>
    <s v="Robin Christensen"/>
    <n v="3"/>
    <n v="747.02"/>
  </r>
  <r>
    <n v="2847"/>
    <s v="Arely"/>
    <s v="May"/>
    <d v="2020-01-21T00:00:00"/>
    <x v="795"/>
    <n v="190"/>
    <x v="209"/>
    <s v="Production Technician I"/>
    <s v="Anthony Bass"/>
    <s v="arely.may@bilearner.com"/>
    <x v="9"/>
    <x v="3"/>
    <x v="2"/>
    <x v="0"/>
    <s v="Full-Time"/>
    <x v="2"/>
    <x v="2"/>
    <s v="Aerial"/>
    <s v="28-06-1965"/>
    <x v="6"/>
    <s v="Foreman"/>
    <x v="0"/>
    <n v="30214"/>
    <x v="3"/>
    <n v="3"/>
    <n v="3274"/>
    <s v="25-06-2023"/>
    <n v="3"/>
    <n v="5"/>
    <d v="2022-12-07T00:00:00"/>
    <x v="0"/>
    <x v="0"/>
    <x v="1"/>
    <s v="Millerview"/>
    <s v="Shelby Welch"/>
    <n v="3"/>
    <n v="293.33999999999997"/>
  </r>
  <r>
    <n v="2850"/>
    <s v="Wade"/>
    <s v="Beltran"/>
    <d v="2023-06-16T00:00:00"/>
    <x v="155"/>
    <n v="8"/>
    <x v="514"/>
    <s v="Production Technician II"/>
    <s v="Darlene Garcia"/>
    <s v="wade.beltran@bilearner.com"/>
    <x v="6"/>
    <x v="0"/>
    <x v="2"/>
    <x v="0"/>
    <s v="Temporary"/>
    <x v="2"/>
    <x v="2"/>
    <s v="Aerial"/>
    <s v="21-05-1980"/>
    <x v="6"/>
    <s v="Foreman"/>
    <x v="0"/>
    <n v="86836"/>
    <x v="1"/>
    <n v="5"/>
    <n v="3277"/>
    <d v="2023-07-01T00:00:00"/>
    <n v="3"/>
    <n v="2"/>
    <d v="2023-03-14T00:00:00"/>
    <x v="4"/>
    <x v="1"/>
    <x v="0"/>
    <s v="South Felicia"/>
    <s v="Christine Adams"/>
    <n v="1"/>
    <n v="997.87"/>
  </r>
  <r>
    <n v="2851"/>
    <s v="Mina"/>
    <s v="Bryant"/>
    <d v="2020-09-08T00:00:00"/>
    <x v="71"/>
    <n v="404"/>
    <x v="825"/>
    <s v="Production Technician II"/>
    <s v="Angela Griffin MD"/>
    <s v="mina.bryant@bilearner.com"/>
    <x v="9"/>
    <x v="0"/>
    <x v="1"/>
    <x v="2"/>
    <s v="Part-Time"/>
    <x v="2"/>
    <x v="2"/>
    <s v="Field Operations"/>
    <s v="15-11-1944"/>
    <x v="6"/>
    <s v="Laborer"/>
    <x v="0"/>
    <n v="4862"/>
    <x v="1"/>
    <n v="4"/>
    <n v="3278"/>
    <s v="14-10-2022"/>
    <n v="1"/>
    <n v="4"/>
    <d v="2023-03-15T00:00:00"/>
    <x v="1"/>
    <x v="1"/>
    <x v="1"/>
    <s v="Tonyachester"/>
    <s v="Angela Murphy"/>
    <n v="3"/>
    <n v="855.9"/>
  </r>
  <r>
    <n v="2852"/>
    <s v="Jonas"/>
    <s v="Everett"/>
    <d v="2019-01-23T00:00:00"/>
    <x v="796"/>
    <n v="671"/>
    <x v="826"/>
    <s v="Production Technician II"/>
    <s v="Katrina Davis"/>
    <s v="jonas.everett@bilearner.com"/>
    <x v="2"/>
    <x v="0"/>
    <x v="0"/>
    <x v="2"/>
    <s v="Full-Time"/>
    <x v="0"/>
    <x v="2"/>
    <s v="Engineers"/>
    <s v="31-01-1994"/>
    <x v="6"/>
    <s v="Project Manager"/>
    <x v="1"/>
    <n v="53530"/>
    <x v="1"/>
    <n v="5"/>
    <n v="3279"/>
    <d v="2023-01-04T00:00:00"/>
    <n v="5"/>
    <n v="2"/>
    <d v="2022-10-30T00:00:00"/>
    <x v="2"/>
    <x v="1"/>
    <x v="2"/>
    <s v="Frankland"/>
    <s v="Teresa Morris"/>
    <n v="4"/>
    <n v="518.24"/>
  </r>
  <r>
    <n v="2853"/>
    <s v="Makaila"/>
    <s v="Pham"/>
    <d v="2023-05-29T00:00:00"/>
    <x v="751"/>
    <n v="55"/>
    <x v="144"/>
    <s v="Production Technician II"/>
    <s v="Tamara Bailey"/>
    <s v="makaila.pham@bilearner.com"/>
    <x v="1"/>
    <x v="2"/>
    <x v="2"/>
    <x v="2"/>
    <s v="Temporary"/>
    <x v="0"/>
    <x v="2"/>
    <s v="Project Management - Con"/>
    <d v="1983-09-07T00:00:00"/>
    <x v="6"/>
    <s v="Manager"/>
    <x v="1"/>
    <n v="59596"/>
    <x v="1"/>
    <n v="5"/>
    <n v="3280"/>
    <d v="2023-03-08T00:00:00"/>
    <n v="4"/>
    <n v="5"/>
    <d v="2022-09-24T00:00:00"/>
    <x v="4"/>
    <x v="0"/>
    <x v="2"/>
    <s v="South Connieborough"/>
    <s v="Tiffany Franco DVM"/>
    <n v="3"/>
    <n v="580.09"/>
  </r>
  <r>
    <n v="2857"/>
    <s v="Kennedi"/>
    <s v="Howell"/>
    <d v="2022-08-21T00:00:00"/>
    <x v="592"/>
    <n v="220"/>
    <x v="31"/>
    <s v="Production Technician I"/>
    <s v="Jonathan Franco"/>
    <s v="kennedi.howell@bilearner.com"/>
    <x v="4"/>
    <x v="2"/>
    <x v="1"/>
    <x v="2"/>
    <s v="Part-Time"/>
    <x v="1"/>
    <x v="2"/>
    <s v="Fielders"/>
    <s v="17-10-1948"/>
    <x v="6"/>
    <s v="Technician"/>
    <x v="1"/>
    <n v="22735"/>
    <x v="1"/>
    <n v="2"/>
    <n v="3284"/>
    <d v="2022-09-12T00:00:00"/>
    <n v="2"/>
    <n v="4"/>
    <d v="2022-10-20T00:00:00"/>
    <x v="2"/>
    <x v="0"/>
    <x v="2"/>
    <s v="Loritown"/>
    <s v="Mark Lloyd"/>
    <n v="5"/>
    <n v="538.22"/>
  </r>
  <r>
    <n v="2858"/>
    <s v="Rashad"/>
    <s v="Sutton"/>
    <d v="2021-07-16T00:00:00"/>
    <x v="206"/>
    <n v="696"/>
    <x v="827"/>
    <s v="Production Technician I"/>
    <s v="Mark Mills"/>
    <s v="rashad.sutton@bilearner.com"/>
    <x v="3"/>
    <x v="4"/>
    <x v="1"/>
    <x v="0"/>
    <s v="Part-Time"/>
    <x v="2"/>
    <x v="2"/>
    <s v="Wireline Construction"/>
    <s v="15-01-1954"/>
    <x v="6"/>
    <s v="Laborer"/>
    <x v="1"/>
    <n v="81424"/>
    <x v="3"/>
    <n v="4"/>
    <n v="3285"/>
    <s v="29-05-2023"/>
    <n v="3"/>
    <n v="3"/>
    <d v="2023-05-07T00:00:00"/>
    <x v="4"/>
    <x v="0"/>
    <x v="2"/>
    <s v="Lake Michaelhaven"/>
    <s v="Kimberly Fisher"/>
    <n v="2"/>
    <n v="698.54"/>
  </r>
  <r>
    <n v="2865"/>
    <s v="Nadia"/>
    <s v="Romero"/>
    <d v="2019-01-12T00:00:00"/>
    <x v="797"/>
    <n v="362"/>
    <x v="21"/>
    <s v="Production Technician I"/>
    <s v="Connor Wallace"/>
    <s v="nadia.romero@bilearner.com"/>
    <x v="5"/>
    <x v="2"/>
    <x v="2"/>
    <x v="1"/>
    <s v="Part-Time"/>
    <x v="2"/>
    <x v="2"/>
    <s v="Field Operations"/>
    <s v="13-05-1946"/>
    <x v="6"/>
    <s v="Engineer"/>
    <x v="1"/>
    <n v="2769"/>
    <x v="1"/>
    <n v="4"/>
    <n v="3292"/>
    <s v="14-08-2022"/>
    <n v="5"/>
    <n v="4"/>
    <d v="2023-01-03T00:00:00"/>
    <x v="1"/>
    <x v="1"/>
    <x v="0"/>
    <s v="Lake Ronaldfort"/>
    <s v="Timothy Walker"/>
    <n v="5"/>
    <n v="237.3"/>
  </r>
  <r>
    <n v="2866"/>
    <s v="Lillianna"/>
    <s v="Hill"/>
    <d v="2021-04-09T00:00:00"/>
    <x v="638"/>
    <n v="599"/>
    <x v="828"/>
    <s v="Production Technician I"/>
    <s v="Cindy Ruiz"/>
    <s v="lillianna.hill@bilearner.com"/>
    <x v="0"/>
    <x v="2"/>
    <x v="1"/>
    <x v="1"/>
    <s v="Full-Time"/>
    <x v="2"/>
    <x v="2"/>
    <s v="General - Con"/>
    <d v="1967-01-09T00:00:00"/>
    <x v="6"/>
    <s v="Technician"/>
    <x v="0"/>
    <n v="90732"/>
    <x v="1"/>
    <n v="3"/>
    <n v="3293"/>
    <s v="29-06-2023"/>
    <n v="5"/>
    <n v="3"/>
    <d v="2023-01-19T00:00:00"/>
    <x v="1"/>
    <x v="1"/>
    <x v="2"/>
    <s v="Mirandamouth"/>
    <s v="Tanya Avila"/>
    <n v="2"/>
    <n v="261.25"/>
  </r>
  <r>
    <n v="2867"/>
    <s v="Brent"/>
    <s v="Henry"/>
    <d v="2022-06-04T00:00:00"/>
    <x v="524"/>
    <n v="203"/>
    <x v="829"/>
    <s v="Production Technician I"/>
    <s v="Regina Dickerson"/>
    <s v="brent.henry@bilearner.com"/>
    <x v="6"/>
    <x v="3"/>
    <x v="0"/>
    <x v="2"/>
    <s v="Temporary"/>
    <x v="2"/>
    <x v="2"/>
    <s v="Aerial"/>
    <d v="1965-06-06T00:00:00"/>
    <x v="6"/>
    <s v="Lineman"/>
    <x v="0"/>
    <n v="12076"/>
    <x v="1"/>
    <n v="3"/>
    <n v="3294"/>
    <s v="28-01-2023"/>
    <n v="3"/>
    <n v="2"/>
    <d v="2023-07-09T00:00:00"/>
    <x v="3"/>
    <x v="0"/>
    <x v="2"/>
    <s v="South William"/>
    <s v="Linda Serrano"/>
    <n v="3"/>
    <n v="582.07000000000005"/>
  </r>
  <r>
    <n v="2869"/>
    <s v="Isis"/>
    <s v="Brooks"/>
    <d v="2019-01-07T00:00:00"/>
    <x v="798"/>
    <n v="274"/>
    <x v="830"/>
    <s v="Production Technician I"/>
    <s v="Michael Palmer"/>
    <s v="isis.brooks@bilearner.com"/>
    <x v="2"/>
    <x v="3"/>
    <x v="2"/>
    <x v="1"/>
    <s v="Full-Time"/>
    <x v="3"/>
    <x v="2"/>
    <s v="Field Operations"/>
    <d v="1947-07-10T00:00:00"/>
    <x v="6"/>
    <s v="Foreman"/>
    <x v="1"/>
    <n v="24886"/>
    <x v="3"/>
    <n v="2"/>
    <n v="3296"/>
    <s v="13-10-2022"/>
    <n v="1"/>
    <n v="4"/>
    <d v="2023-07-17T00:00:00"/>
    <x v="3"/>
    <x v="1"/>
    <x v="0"/>
    <s v="New Ernest"/>
    <s v="William Davis"/>
    <n v="2"/>
    <n v="602.70000000000005"/>
  </r>
  <r>
    <n v="2870"/>
    <s v="Axel"/>
    <s v="Dunlap"/>
    <d v="2020-07-18T00:00:00"/>
    <x v="799"/>
    <n v="276"/>
    <x v="42"/>
    <s v="Production Technician I"/>
    <s v="Bryan Beasley"/>
    <s v="axel.dunlap@bilearner.com"/>
    <x v="1"/>
    <x v="3"/>
    <x v="1"/>
    <x v="2"/>
    <s v="Temporary"/>
    <x v="2"/>
    <x v="2"/>
    <s v="Field Operations"/>
    <d v="1955-12-10T00:00:00"/>
    <x v="6"/>
    <s v="Engineer"/>
    <x v="1"/>
    <n v="25813"/>
    <x v="1"/>
    <n v="4"/>
    <n v="3297"/>
    <s v="22-10-2022"/>
    <n v="2"/>
    <n v="3"/>
    <d v="2023-05-11T00:00:00"/>
    <x v="3"/>
    <x v="0"/>
    <x v="2"/>
    <s v="Lake Danny"/>
    <s v="Alexandra Garcia"/>
    <n v="1"/>
    <n v="440.54"/>
  </r>
  <r>
    <n v="2871"/>
    <s v="Tatum"/>
    <s v="Petty"/>
    <d v="2020-11-19T00:00:00"/>
    <x v="185"/>
    <n v="183"/>
    <x v="480"/>
    <s v="Production Technician II"/>
    <s v="Sarah Escobar"/>
    <s v="tatum.petty@bilearner.com"/>
    <x v="4"/>
    <x v="0"/>
    <x v="0"/>
    <x v="2"/>
    <s v="Full-Time"/>
    <x v="0"/>
    <x v="2"/>
    <s v="Field Operations"/>
    <d v="1996-10-03T00:00:00"/>
    <x v="6"/>
    <s v="Technician"/>
    <x v="0"/>
    <n v="88404"/>
    <x v="1"/>
    <n v="5"/>
    <n v="3298"/>
    <d v="2022-12-12T00:00:00"/>
    <n v="3"/>
    <n v="4"/>
    <d v="2023-04-15T00:00:00"/>
    <x v="0"/>
    <x v="1"/>
    <x v="3"/>
    <s v="Millerburgh"/>
    <s v="Michael Smith"/>
    <n v="1"/>
    <n v="549.55999999999995"/>
  </r>
  <r>
    <n v="2873"/>
    <s v="Rosemary"/>
    <s v="Becker"/>
    <d v="2021-03-25T00:00:00"/>
    <x v="800"/>
    <n v="409"/>
    <x v="656"/>
    <s v="Production Technician II"/>
    <s v="Mr. Gregory Mullins MD"/>
    <s v="rosemary.becker@bilearner.com"/>
    <x v="6"/>
    <x v="0"/>
    <x v="0"/>
    <x v="0"/>
    <s v="Part-Time"/>
    <x v="1"/>
    <x v="2"/>
    <s v="Field Operations"/>
    <s v="27-11-1946"/>
    <x v="6"/>
    <s v="Technician"/>
    <x v="1"/>
    <n v="73771"/>
    <x v="1"/>
    <n v="2"/>
    <n v="3300"/>
    <d v="2023-09-02T00:00:00"/>
    <n v="1"/>
    <n v="1"/>
    <d v="2023-04-24T00:00:00"/>
    <x v="1"/>
    <x v="0"/>
    <x v="2"/>
    <s v="Port Gregory"/>
    <s v="Shannon Knight"/>
    <n v="2"/>
    <n v="897.32"/>
  </r>
  <r>
    <n v="2874"/>
    <s v="Amiah"/>
    <s v="Sweeney"/>
    <d v="2019-05-13T00:00:00"/>
    <x v="205"/>
    <n v="1188"/>
    <x v="831"/>
    <s v="Production Technician II"/>
    <s v="Michael Clark"/>
    <s v="amiah.sweeney@bilearner.com"/>
    <x v="9"/>
    <x v="2"/>
    <x v="1"/>
    <x v="0"/>
    <s v="Full-Time"/>
    <x v="2"/>
    <x v="2"/>
    <s v="Field Operations"/>
    <s v="27-08-1997"/>
    <x v="6"/>
    <s v="Construction Manager"/>
    <x v="1"/>
    <n v="65436"/>
    <x v="1"/>
    <n v="1"/>
    <n v="3301"/>
    <d v="2022-10-11T00:00:00"/>
    <n v="2"/>
    <n v="2"/>
    <d v="2023-02-03T00:00:00"/>
    <x v="0"/>
    <x v="1"/>
    <x v="2"/>
    <s v="North Christopherberg"/>
    <s v="Sean Joyce"/>
    <n v="1"/>
    <n v="443.13"/>
  </r>
  <r>
    <n v="2875"/>
    <s v="Maya"/>
    <s v="Mccoy"/>
    <d v="2019-06-07T00:00:00"/>
    <x v="437"/>
    <n v="1248"/>
    <x v="832"/>
    <s v="Production Technician II"/>
    <s v="Shawn Johnson"/>
    <s v="maya.mccoy@bilearner.com"/>
    <x v="5"/>
    <x v="3"/>
    <x v="0"/>
    <x v="2"/>
    <s v="Part-Time"/>
    <x v="2"/>
    <x v="2"/>
    <s v="General - Con"/>
    <s v="25-07-1943"/>
    <x v="6"/>
    <s v="Lineman"/>
    <x v="0"/>
    <n v="77353"/>
    <x v="1"/>
    <n v="4"/>
    <n v="3302"/>
    <s v="24-09-2022"/>
    <n v="5"/>
    <n v="1"/>
    <d v="2023-03-16T00:00:00"/>
    <x v="3"/>
    <x v="0"/>
    <x v="2"/>
    <s v="Andreton"/>
    <s v="Scott Miranda"/>
    <n v="4"/>
    <n v="584.29"/>
  </r>
  <r>
    <n v="2878"/>
    <s v="Jace"/>
    <s v="Galloway"/>
    <d v="2020-11-30T00:00:00"/>
    <x v="500"/>
    <n v="692"/>
    <x v="719"/>
    <s v="Production Technician I"/>
    <s v="Alex Lopez"/>
    <s v="jace.galloway@bilearner.com"/>
    <x v="0"/>
    <x v="2"/>
    <x v="1"/>
    <x v="1"/>
    <s v="Part-Time"/>
    <x v="0"/>
    <x v="2"/>
    <s v="Project Management - Con"/>
    <d v="1992-09-07T00:00:00"/>
    <x v="6"/>
    <s v="Coordinator"/>
    <x v="0"/>
    <n v="18362"/>
    <x v="1"/>
    <n v="4"/>
    <n v="3305"/>
    <d v="2022-08-08T00:00:00"/>
    <n v="5"/>
    <n v="4"/>
    <d v="2022-12-01T00:00:00"/>
    <x v="4"/>
    <x v="1"/>
    <x v="3"/>
    <s v="North Charles"/>
    <s v="Nathaniel Thomas"/>
    <n v="1"/>
    <n v="149.24"/>
  </r>
  <r>
    <n v="2879"/>
    <s v="Justice"/>
    <s v="Guerra"/>
    <d v="2022-09-24T00:00:00"/>
    <x v="377"/>
    <n v="33"/>
    <x v="103"/>
    <s v="Production Technician I"/>
    <s v="Angela Terry"/>
    <s v="justice.guerra@bilearner.com"/>
    <x v="6"/>
    <x v="2"/>
    <x v="0"/>
    <x v="2"/>
    <s v="Temporary"/>
    <x v="3"/>
    <x v="2"/>
    <s v="Field Operations"/>
    <s v="31-03-1992"/>
    <x v="6"/>
    <s v="Laborer"/>
    <x v="1"/>
    <n v="78658"/>
    <x v="3"/>
    <n v="4"/>
    <n v="3306"/>
    <s v="17-12-2022"/>
    <n v="3"/>
    <n v="5"/>
    <d v="2023-01-13T00:00:00"/>
    <x v="4"/>
    <x v="0"/>
    <x v="2"/>
    <s v="East Derek"/>
    <s v="Stacy Diaz"/>
    <n v="3"/>
    <n v="267.72000000000003"/>
  </r>
  <r>
    <n v="2883"/>
    <s v="George"/>
    <s v="Fritz"/>
    <d v="2022-02-02T00:00:00"/>
    <x v="402"/>
    <n v="367"/>
    <x v="556"/>
    <s v="Production Technician I"/>
    <s v="Sheryl Austin"/>
    <s v="george.fritz@bilearner.com"/>
    <x v="7"/>
    <x v="0"/>
    <x v="2"/>
    <x v="0"/>
    <s v="Part-Time"/>
    <x v="2"/>
    <x v="2"/>
    <s v="Executive"/>
    <s v="25-07-1975"/>
    <x v="6"/>
    <s v="Vp"/>
    <x v="0"/>
    <n v="53426"/>
    <x v="1"/>
    <n v="3"/>
    <n v="3310"/>
    <d v="2022-04-11T00:00:00"/>
    <n v="4"/>
    <n v="5"/>
    <d v="2023-07-22T00:00:00"/>
    <x v="4"/>
    <x v="0"/>
    <x v="2"/>
    <s v="West Vincent"/>
    <s v="Thomas Ray"/>
    <n v="3"/>
    <n v="514.23"/>
  </r>
  <r>
    <n v="2884"/>
    <s v="William"/>
    <s v="Avila"/>
    <d v="2021-06-17T00:00:00"/>
    <x v="758"/>
    <n v="169"/>
    <x v="833"/>
    <s v="Production Technician I"/>
    <s v="Christina Kennedy"/>
    <s v="william.avila@bilearner.com"/>
    <x v="4"/>
    <x v="0"/>
    <x v="1"/>
    <x v="2"/>
    <s v="Temporary"/>
    <x v="2"/>
    <x v="2"/>
    <s v="Field Operations"/>
    <d v="1974-12-03T00:00:00"/>
    <x v="6"/>
    <s v="Project Manager"/>
    <x v="0"/>
    <n v="15819"/>
    <x v="1"/>
    <n v="4"/>
    <n v="3311"/>
    <s v="31-07-2023"/>
    <n v="5"/>
    <n v="2"/>
    <d v="2022-12-10T00:00:00"/>
    <x v="3"/>
    <x v="1"/>
    <x v="0"/>
    <s v="Benjaminchester"/>
    <s v="Antonio Cox"/>
    <n v="3"/>
    <n v="773.82"/>
  </r>
  <r>
    <n v="2888"/>
    <s v="Amy"/>
    <s v="Pace"/>
    <d v="2018-10-13T00:00:00"/>
    <x v="801"/>
    <n v="522"/>
    <x v="360"/>
    <s v="Production Technician I"/>
    <s v="Crystal Richmond"/>
    <s v="amy.pace@bilearner.com"/>
    <x v="0"/>
    <x v="2"/>
    <x v="0"/>
    <x v="1"/>
    <s v="Temporary"/>
    <x v="0"/>
    <x v="2"/>
    <s v="Field Operations"/>
    <s v="15-04-1957"/>
    <x v="6"/>
    <s v="Locator"/>
    <x v="0"/>
    <n v="85181"/>
    <x v="1"/>
    <n v="3"/>
    <n v="3315"/>
    <s v="20-06-2023"/>
    <n v="5"/>
    <n v="3"/>
    <d v="2023-02-03T00:00:00"/>
    <x v="1"/>
    <x v="1"/>
    <x v="2"/>
    <s v="Tonyamouth"/>
    <s v="Stephanie Obrien"/>
    <n v="1"/>
    <n v="976.59"/>
  </r>
  <r>
    <n v="2889"/>
    <s v="Bronson"/>
    <s v="Houston"/>
    <d v="2020-04-25T00:00:00"/>
    <x v="512"/>
    <n v="962"/>
    <x v="834"/>
    <s v="Production Technician I"/>
    <s v="Theresa Holmes"/>
    <s v="bronson.houston@bilearner.com"/>
    <x v="6"/>
    <x v="3"/>
    <x v="2"/>
    <x v="1"/>
    <s v="Full-Time"/>
    <x v="2"/>
    <x v="2"/>
    <s v="Catv"/>
    <d v="1975-11-11T00:00:00"/>
    <x v="6"/>
    <s v="Lineman"/>
    <x v="0"/>
    <n v="37802"/>
    <x v="1"/>
    <n v="3"/>
    <n v="3316"/>
    <d v="2022-10-08T00:00:00"/>
    <n v="2"/>
    <n v="1"/>
    <d v="2022-08-17T00:00:00"/>
    <x v="3"/>
    <x v="1"/>
    <x v="1"/>
    <s v="Riveramouth"/>
    <s v="Mary Gibson"/>
    <n v="1"/>
    <n v="780.12"/>
  </r>
  <r>
    <n v="2891"/>
    <s v="Maddison"/>
    <s v="Dixon"/>
    <d v="2019-11-18T00:00:00"/>
    <x v="400"/>
    <n v="815"/>
    <x v="496"/>
    <s v="Production Technician I"/>
    <s v="Thomas Figueroa"/>
    <s v="maddison.dixon@bilearner.com"/>
    <x v="2"/>
    <x v="3"/>
    <x v="2"/>
    <x v="2"/>
    <s v="Full-Time"/>
    <x v="1"/>
    <x v="2"/>
    <s v="People Services"/>
    <d v="1996-08-12T00:00:00"/>
    <x v="6"/>
    <s v="Administrator"/>
    <x v="1"/>
    <n v="61532"/>
    <x v="1"/>
    <n v="3"/>
    <n v="3318"/>
    <s v="17-11-2022"/>
    <n v="4"/>
    <n v="3"/>
    <d v="2022-09-16T00:00:00"/>
    <x v="1"/>
    <x v="1"/>
    <x v="2"/>
    <s v="North Taylorfurt"/>
    <s v="Lisa Hill"/>
    <n v="2"/>
    <n v="728.28"/>
  </r>
  <r>
    <n v="2895"/>
    <s v="Roland"/>
    <s v="Berg"/>
    <d v="2020-07-31T00:00:00"/>
    <x v="802"/>
    <n v="788"/>
    <x v="835"/>
    <s v="Production Technician II"/>
    <s v="Kathleen Bowen"/>
    <s v="roland.berg@bilearner.com"/>
    <x v="1"/>
    <x v="2"/>
    <x v="2"/>
    <x v="0"/>
    <s v="Full-Time"/>
    <x v="3"/>
    <x v="2"/>
    <s v="Aerial"/>
    <d v="1943-09-10T00:00:00"/>
    <x v="6"/>
    <s v="Lineman"/>
    <x v="1"/>
    <n v="25557"/>
    <x v="1"/>
    <n v="4"/>
    <n v="3322"/>
    <s v="27-11-2022"/>
    <n v="2"/>
    <n v="5"/>
    <d v="2023-05-11T00:00:00"/>
    <x v="3"/>
    <x v="0"/>
    <x v="1"/>
    <s v="South Davidtown"/>
    <s v="Dr. Derek Shaffer"/>
    <n v="5"/>
    <n v="371.76"/>
  </r>
  <r>
    <n v="2896"/>
    <s v="Lilliana"/>
    <s v="Cowan"/>
    <d v="2023-06-17T00:00:00"/>
    <x v="266"/>
    <n v="26"/>
    <x v="753"/>
    <s v="Production Technician II"/>
    <s v="Chloe Berg"/>
    <s v="lilliana.cowan@bilearner.com"/>
    <x v="7"/>
    <x v="3"/>
    <x v="0"/>
    <x v="1"/>
    <s v="Temporary"/>
    <x v="3"/>
    <x v="2"/>
    <s v="Project Management - Con"/>
    <d v="1962-04-06T00:00:00"/>
    <x v="6"/>
    <s v="Laborer"/>
    <x v="0"/>
    <n v="27946"/>
    <x v="1"/>
    <n v="4"/>
    <n v="3323"/>
    <d v="2022-09-11T00:00:00"/>
    <n v="5"/>
    <n v="3"/>
    <d v="2022-09-27T00:00:00"/>
    <x v="3"/>
    <x v="0"/>
    <x v="2"/>
    <s v="South Johnside"/>
    <s v="Bradley Garcia"/>
    <n v="5"/>
    <n v="967.51"/>
  </r>
  <r>
    <n v="2897"/>
    <s v="Beatrice"/>
    <s v="Vance"/>
    <d v="2019-06-30T00:00:00"/>
    <x v="803"/>
    <n v="1120"/>
    <x v="124"/>
    <s v="Production Technician II"/>
    <s v="Anna Martinez"/>
    <s v="beatrice.vance@bilearner.com"/>
    <x v="4"/>
    <x v="3"/>
    <x v="2"/>
    <x v="2"/>
    <s v="Part-Time"/>
    <x v="0"/>
    <x v="2"/>
    <s v="Splicing"/>
    <d v="1952-04-11T00:00:00"/>
    <x v="6"/>
    <s v="Splicer"/>
    <x v="0"/>
    <n v="11516"/>
    <x v="3"/>
    <n v="3"/>
    <n v="3324"/>
    <d v="2022-06-09T00:00:00"/>
    <n v="3"/>
    <n v="2"/>
    <d v="2023-06-16T00:00:00"/>
    <x v="2"/>
    <x v="0"/>
    <x v="1"/>
    <s v="East Lauraton"/>
    <s v="Keith Smith"/>
    <n v="3"/>
    <n v="468.78"/>
  </r>
  <r>
    <n v="2898"/>
    <s v="Andrea"/>
    <s v="Khan"/>
    <d v="2021-07-13T00:00:00"/>
    <x v="776"/>
    <n v="241"/>
    <x v="291"/>
    <s v="Production Technician II"/>
    <s v="Christopher Blankenship"/>
    <s v="andrea.khan@bilearner.com"/>
    <x v="3"/>
    <x v="2"/>
    <x v="1"/>
    <x v="2"/>
    <s v="Part-Time"/>
    <x v="0"/>
    <x v="2"/>
    <s v="Field Operations"/>
    <s v="14-10-1993"/>
    <x v="6"/>
    <s v="Technician"/>
    <x v="0"/>
    <n v="19512"/>
    <x v="1"/>
    <n v="3"/>
    <n v="3325"/>
    <s v="20-03-2023"/>
    <n v="4"/>
    <n v="5"/>
    <d v="2023-04-17T00:00:00"/>
    <x v="2"/>
    <x v="0"/>
    <x v="3"/>
    <s v="South William"/>
    <s v="William Hernandez"/>
    <n v="4"/>
    <n v="747.42"/>
  </r>
  <r>
    <n v="2901"/>
    <s v="Braylen"/>
    <s v="Cruz"/>
    <d v="2020-10-24T00:00:00"/>
    <x v="160"/>
    <n v="899"/>
    <x v="836"/>
    <s v="Production Technician I"/>
    <s v="Pamela Carter"/>
    <s v="braylen.cruz@bilearner.com"/>
    <x v="6"/>
    <x v="2"/>
    <x v="2"/>
    <x v="2"/>
    <s v="Full-Time"/>
    <x v="1"/>
    <x v="2"/>
    <s v="Engineers"/>
    <d v="1961-06-02T00:00:00"/>
    <x v="6"/>
    <s v="Engineer"/>
    <x v="1"/>
    <n v="24046"/>
    <x v="1"/>
    <n v="3"/>
    <n v="3328"/>
    <s v="19-05-2023"/>
    <n v="2"/>
    <n v="5"/>
    <d v="2022-11-26T00:00:00"/>
    <x v="2"/>
    <x v="1"/>
    <x v="1"/>
    <s v="South Christopher"/>
    <s v="John Faulkner"/>
    <n v="1"/>
    <n v="391.22"/>
  </r>
  <r>
    <n v="2904"/>
    <s v="Sydney"/>
    <s v="Chang"/>
    <d v="2019-03-24T00:00:00"/>
    <x v="477"/>
    <n v="572"/>
    <x v="380"/>
    <s v="Production Technician I"/>
    <s v="Stephanie Pierce"/>
    <s v="sydney.chang@bilearner.com"/>
    <x v="1"/>
    <x v="0"/>
    <x v="0"/>
    <x v="2"/>
    <s v="Part-Time"/>
    <x v="3"/>
    <x v="2"/>
    <s v="Field Operations"/>
    <d v="1963-06-11T00:00:00"/>
    <x v="6"/>
    <s v="Technician"/>
    <x v="0"/>
    <n v="6014"/>
    <x v="1"/>
    <n v="2"/>
    <n v="3331"/>
    <s v="26-08-2022"/>
    <n v="1"/>
    <n v="5"/>
    <d v="2022-08-11T00:00:00"/>
    <x v="3"/>
    <x v="1"/>
    <x v="0"/>
    <s v="Franklinfurt"/>
    <s v="Angela Mitchell"/>
    <n v="2"/>
    <n v="242.55"/>
  </r>
  <r>
    <n v="2908"/>
    <s v="Abbigail"/>
    <s v="Solis"/>
    <d v="2019-06-28T00:00:00"/>
    <x v="804"/>
    <n v="902"/>
    <x v="837"/>
    <s v="Production Technician I"/>
    <s v="Mary Rivera"/>
    <s v="abbigail.solis@bilearner.com"/>
    <x v="8"/>
    <x v="2"/>
    <x v="2"/>
    <x v="0"/>
    <s v="Temporary"/>
    <x v="1"/>
    <x v="2"/>
    <s v="Field Operations"/>
    <d v="1992-07-04T00:00:00"/>
    <x v="6"/>
    <s v="Driller"/>
    <x v="1"/>
    <n v="38014"/>
    <x v="1"/>
    <n v="3"/>
    <n v="3335"/>
    <d v="2022-01-12T00:00:00"/>
    <n v="5"/>
    <n v="1"/>
    <d v="2023-03-17T00:00:00"/>
    <x v="4"/>
    <x v="1"/>
    <x v="2"/>
    <s v="North Rebecca"/>
    <s v="Linda Cunningham"/>
    <n v="5"/>
    <n v="388.61"/>
  </r>
  <r>
    <n v="2909"/>
    <s v="Sincere"/>
    <s v="Preston"/>
    <d v="2023-03-25T00:00:00"/>
    <x v="668"/>
    <n v="53"/>
    <x v="838"/>
    <s v="Production Technician I"/>
    <s v="Eric Huber"/>
    <s v="sincere.preston@bilearner.com"/>
    <x v="5"/>
    <x v="2"/>
    <x v="1"/>
    <x v="2"/>
    <s v="Part-Time"/>
    <x v="2"/>
    <x v="2"/>
    <s v="General - Con"/>
    <s v="21-06-1979"/>
    <x v="6"/>
    <s v="Coordinator"/>
    <x v="1"/>
    <n v="75099"/>
    <x v="1"/>
    <n v="3"/>
    <n v="3336"/>
    <s v="25-01-2023"/>
    <n v="4"/>
    <n v="4"/>
    <d v="2023-04-02T00:00:00"/>
    <x v="1"/>
    <x v="1"/>
    <x v="2"/>
    <s v="Estradamouth"/>
    <s v="Stacey Anderson"/>
    <n v="4"/>
    <n v="290.13"/>
  </r>
  <r>
    <n v="2914"/>
    <s v="Konner"/>
    <s v="Sheppard"/>
    <d v="2022-10-15T00:00:00"/>
    <x v="243"/>
    <n v="102"/>
    <x v="286"/>
    <s v="Production Technician II"/>
    <s v="Paul Watson"/>
    <s v="konner.sheppard@bilearner.com"/>
    <x v="0"/>
    <x v="0"/>
    <x v="0"/>
    <x v="1"/>
    <s v="Temporary"/>
    <x v="0"/>
    <x v="2"/>
    <s v="General - Con"/>
    <s v="28-01-1955"/>
    <x v="6"/>
    <s v="Splicer"/>
    <x v="0"/>
    <n v="78768"/>
    <x v="1"/>
    <n v="1"/>
    <n v="3341"/>
    <s v="20-03-2023"/>
    <n v="3"/>
    <n v="5"/>
    <d v="2023-07-19T00:00:00"/>
    <x v="2"/>
    <x v="1"/>
    <x v="1"/>
    <s v="South John"/>
    <s v="Krista Estrada"/>
    <n v="1"/>
    <n v="933.59"/>
  </r>
  <r>
    <n v="2916"/>
    <s v="Seth"/>
    <s v="Huff"/>
    <d v="2022-02-21T00:00:00"/>
    <x v="127"/>
    <n v="459"/>
    <x v="759"/>
    <s v="Production Technician II"/>
    <s v="Kari Walker"/>
    <s v="seth.huff@bilearner.com"/>
    <x v="9"/>
    <x v="0"/>
    <x v="2"/>
    <x v="2"/>
    <s v="Full-Time"/>
    <x v="2"/>
    <x v="2"/>
    <s v="Field Operations"/>
    <s v="25-11-1965"/>
    <x v="6"/>
    <s v="Mechanic"/>
    <x v="1"/>
    <n v="87930"/>
    <x v="1"/>
    <n v="4"/>
    <n v="3343"/>
    <s v="21-07-2023"/>
    <n v="4"/>
    <n v="2"/>
    <d v="2023-07-05T00:00:00"/>
    <x v="2"/>
    <x v="0"/>
    <x v="1"/>
    <s v="Lauramouth"/>
    <s v="Matthew Patterson"/>
    <n v="2"/>
    <n v="819.62"/>
  </r>
  <r>
    <n v="2918"/>
    <s v="Moshe"/>
    <s v="Anderson"/>
    <d v="2021-12-13T00:00:00"/>
    <x v="1"/>
    <n v="412"/>
    <x v="839"/>
    <s v="Production Technician II"/>
    <s v="Michael Spencer"/>
    <s v="moshe.anderson@bilearner.com"/>
    <x v="1"/>
    <x v="2"/>
    <x v="0"/>
    <x v="1"/>
    <s v="Part-Time"/>
    <x v="2"/>
    <x v="2"/>
    <s v="Project Management - Con"/>
    <d v="1981-09-04T00:00:00"/>
    <x v="6"/>
    <s v="Director"/>
    <x v="1"/>
    <n v="66521"/>
    <x v="1"/>
    <n v="4"/>
    <n v="3345"/>
    <s v="22-02-2023"/>
    <n v="1"/>
    <n v="1"/>
    <d v="2022-12-28T00:00:00"/>
    <x v="4"/>
    <x v="0"/>
    <x v="2"/>
    <s v="Alexishaven"/>
    <s v="Julia Hernandez"/>
    <n v="5"/>
    <n v="127.93"/>
  </r>
  <r>
    <n v="2919"/>
    <s v="Kadyn"/>
    <s v="Bush"/>
    <d v="2021-03-30T00:00:00"/>
    <x v="805"/>
    <n v="319"/>
    <x v="840"/>
    <s v="Production Technician II"/>
    <s v="Juan Cooper"/>
    <s v="kadyn.bush@bilearner.com"/>
    <x v="7"/>
    <x v="3"/>
    <x v="2"/>
    <x v="0"/>
    <s v="Temporary"/>
    <x v="0"/>
    <x v="2"/>
    <s v="Yard (Material Handling)"/>
    <d v="1957-07-04T00:00:00"/>
    <x v="6"/>
    <s v="Lineman"/>
    <x v="0"/>
    <n v="47048"/>
    <x v="1"/>
    <n v="2"/>
    <n v="3346"/>
    <s v="25-05-2023"/>
    <n v="5"/>
    <n v="3"/>
    <d v="2022-10-27T00:00:00"/>
    <x v="1"/>
    <x v="1"/>
    <x v="2"/>
    <s v="Johnsonberg"/>
    <s v="Elizabeth Lopez"/>
    <n v="1"/>
    <n v="608.47"/>
  </r>
  <r>
    <n v="2920"/>
    <s v="Ahmed"/>
    <s v="Lindsey"/>
    <d v="2021-02-02T00:00:00"/>
    <x v="236"/>
    <n v="465"/>
    <x v="841"/>
    <s v="Production Technician II"/>
    <s v="John Taylor"/>
    <s v="ahmed.lindsey@bilearner.com"/>
    <x v="4"/>
    <x v="3"/>
    <x v="1"/>
    <x v="1"/>
    <s v="Temporary"/>
    <x v="1"/>
    <x v="2"/>
    <s v="Catv"/>
    <s v="22-08-1962"/>
    <x v="6"/>
    <s v="Operator"/>
    <x v="0"/>
    <n v="17960"/>
    <x v="1"/>
    <n v="3"/>
    <n v="3347"/>
    <d v="2023-06-05T00:00:00"/>
    <n v="4"/>
    <n v="2"/>
    <d v="2023-01-24T00:00:00"/>
    <x v="2"/>
    <x v="0"/>
    <x v="2"/>
    <s v="East Vicki"/>
    <s v="Theresa Martin"/>
    <n v="1"/>
    <n v="501.92"/>
  </r>
  <r>
    <n v="2924"/>
    <s v="Kayden"/>
    <s v="Hill"/>
    <d v="2021-12-15T00:00:00"/>
    <x v="806"/>
    <n v="112"/>
    <x v="743"/>
    <s v="Production Technician I"/>
    <s v="Amanda White"/>
    <s v="kayden.hill@bilearner.com"/>
    <x v="1"/>
    <x v="2"/>
    <x v="1"/>
    <x v="1"/>
    <s v="Part-Time"/>
    <x v="0"/>
    <x v="2"/>
    <s v="Shop (Fleet)"/>
    <d v="1974-08-09T00:00:00"/>
    <x v="6"/>
    <s v="Warehouse"/>
    <x v="1"/>
    <n v="57006"/>
    <x v="1"/>
    <n v="2"/>
    <n v="3351"/>
    <s v="14-02-2023"/>
    <n v="4"/>
    <n v="2"/>
    <d v="2023-02-17T00:00:00"/>
    <x v="3"/>
    <x v="0"/>
    <x v="2"/>
    <s v="North Sabrina"/>
    <s v="Nicole Hernandez"/>
    <n v="1"/>
    <n v="388.02"/>
  </r>
  <r>
    <n v="2927"/>
    <s v="Neil"/>
    <s v="Dunn"/>
    <d v="2021-08-09T00:00:00"/>
    <x v="225"/>
    <n v="676"/>
    <x v="68"/>
    <s v="Production Technician I"/>
    <s v="Michael Brown"/>
    <s v="neil.dunn@bilearner.com"/>
    <x v="6"/>
    <x v="0"/>
    <x v="2"/>
    <x v="2"/>
    <s v="Temporary"/>
    <x v="2"/>
    <x v="2"/>
    <s v="Field Operations"/>
    <s v="21-04-1961"/>
    <x v="6"/>
    <s v="Laborer"/>
    <x v="0"/>
    <n v="14400"/>
    <x v="1"/>
    <n v="3"/>
    <n v="3354"/>
    <d v="2022-02-09T00:00:00"/>
    <n v="1"/>
    <n v="4"/>
    <d v="2022-11-19T00:00:00"/>
    <x v="3"/>
    <x v="1"/>
    <x v="2"/>
    <s v="South Elizabeth"/>
    <s v="Sarah Ramirez"/>
    <n v="5"/>
    <n v="503.22"/>
  </r>
  <r>
    <n v="2928"/>
    <s v="Darryl"/>
    <s v="Ponce"/>
    <d v="2023-01-02T00:00:00"/>
    <x v="9"/>
    <n v="167"/>
    <x v="265"/>
    <s v="Production Technician I"/>
    <s v="Elizabeth Scott"/>
    <s v="darryl.ponce@bilearner.com"/>
    <x v="9"/>
    <x v="0"/>
    <x v="1"/>
    <x v="0"/>
    <s v="Part-Time"/>
    <x v="1"/>
    <x v="2"/>
    <s v="Aerial"/>
    <s v="23-02-1991"/>
    <x v="6"/>
    <s v="Technician"/>
    <x v="0"/>
    <n v="34876"/>
    <x v="1"/>
    <n v="5"/>
    <n v="3355"/>
    <d v="2023-08-07T00:00:00"/>
    <n v="1"/>
    <n v="3"/>
    <d v="2023-06-14T00:00:00"/>
    <x v="1"/>
    <x v="1"/>
    <x v="0"/>
    <s v="Kristamouth"/>
    <s v="Jimmy Day"/>
    <n v="4"/>
    <n v="492.21"/>
  </r>
  <r>
    <n v="2931"/>
    <s v="Johnathan"/>
    <s v="Mayo"/>
    <d v="2021-07-30T00:00:00"/>
    <x v="95"/>
    <n v="491"/>
    <x v="842"/>
    <s v="Production Technician I"/>
    <s v="Jerry Williams"/>
    <s v="johnathan.mayo@bilearner.com"/>
    <x v="8"/>
    <x v="3"/>
    <x v="0"/>
    <x v="2"/>
    <s v="Part-Time"/>
    <x v="3"/>
    <x v="2"/>
    <s v="Field Operations"/>
    <s v="24-01-2000"/>
    <x v="6"/>
    <s v="Laborer"/>
    <x v="1"/>
    <n v="67062"/>
    <x v="1"/>
    <n v="3"/>
    <n v="3358"/>
    <s v="27-09-2022"/>
    <n v="1"/>
    <n v="1"/>
    <d v="2022-08-28T00:00:00"/>
    <x v="0"/>
    <x v="0"/>
    <x v="1"/>
    <s v="South Melissa"/>
    <s v="Eric Webb"/>
    <n v="5"/>
    <n v="806.4"/>
  </r>
  <r>
    <n v="2934"/>
    <s v="Lilianna"/>
    <s v="Conway"/>
    <d v="2020-12-29T00:00:00"/>
    <x v="807"/>
    <n v="421"/>
    <x v="843"/>
    <s v="Production Technician I"/>
    <s v="Patrick Hart"/>
    <s v="lilianna.conway@bilearner.com"/>
    <x v="1"/>
    <x v="2"/>
    <x v="2"/>
    <x v="0"/>
    <s v="Temporary"/>
    <x v="3"/>
    <x v="2"/>
    <s v="General - Con"/>
    <d v="1943-04-10T00:00:00"/>
    <x v="6"/>
    <s v="Technician"/>
    <x v="0"/>
    <n v="65806"/>
    <x v="0"/>
    <n v="3"/>
    <n v="3361"/>
    <s v="23-03-2023"/>
    <n v="1"/>
    <n v="3"/>
    <d v="2022-11-14T00:00:00"/>
    <x v="3"/>
    <x v="0"/>
    <x v="0"/>
    <s v="North Johnnyberg"/>
    <s v="Brittany Gutierrez"/>
    <n v="1"/>
    <n v="921.81"/>
  </r>
  <r>
    <n v="2937"/>
    <s v="Marisa"/>
    <s v="Frank"/>
    <d v="2021-03-05T00:00:00"/>
    <x v="432"/>
    <n v="186"/>
    <x v="4"/>
    <s v="Production Technician II"/>
    <s v="Courtney Chambers"/>
    <s v="marisa.frank@bilearner.com"/>
    <x v="0"/>
    <x v="0"/>
    <x v="2"/>
    <x v="2"/>
    <s v="Temporary"/>
    <x v="2"/>
    <x v="2"/>
    <s v="Engineers"/>
    <d v="1960-05-06T00:00:00"/>
    <x v="6"/>
    <s v="Technician"/>
    <x v="0"/>
    <n v="42754"/>
    <x v="0"/>
    <n v="3"/>
    <n v="3364"/>
    <s v="18-03-2023"/>
    <n v="1"/>
    <n v="5"/>
    <d v="2022-12-01T00:00:00"/>
    <x v="1"/>
    <x v="1"/>
    <x v="3"/>
    <s v="Keyfurt"/>
    <s v="Angela Clark"/>
    <n v="1"/>
    <n v="205.35"/>
  </r>
  <r>
    <n v="2939"/>
    <s v="Andre"/>
    <s v="Allison"/>
    <d v="2019-01-20T00:00:00"/>
    <x v="808"/>
    <n v="363"/>
    <x v="844"/>
    <s v="Production Technician II"/>
    <s v="Angela Fowler"/>
    <s v="andre.allison@bilearner.com"/>
    <x v="9"/>
    <x v="2"/>
    <x v="1"/>
    <x v="1"/>
    <s v="Full-Time"/>
    <x v="3"/>
    <x v="2"/>
    <s v="General - Con"/>
    <s v="14-05-1976"/>
    <x v="6"/>
    <s v="Project Manager"/>
    <x v="1"/>
    <n v="74701"/>
    <x v="0"/>
    <n v="4"/>
    <n v="3366"/>
    <s v="21-08-2022"/>
    <n v="4"/>
    <n v="5"/>
    <d v="2022-09-20T00:00:00"/>
    <x v="4"/>
    <x v="0"/>
    <x v="0"/>
    <s v="New Karahaven"/>
    <s v="Kenneth Ferguson"/>
    <n v="1"/>
    <n v="546.47"/>
  </r>
  <r>
    <n v="2940"/>
    <s v="Destiny"/>
    <s v="Bright"/>
    <d v="2020-05-30T00:00:00"/>
    <x v="809"/>
    <n v="612"/>
    <x v="845"/>
    <s v="Production Technician II"/>
    <s v="Patricia Doyle"/>
    <s v="destiny.bright@bilearner.com"/>
    <x v="2"/>
    <x v="2"/>
    <x v="0"/>
    <x v="0"/>
    <s v="Full-Time"/>
    <x v="2"/>
    <x v="2"/>
    <s v="Field Operations"/>
    <s v="16-10-1962"/>
    <x v="6"/>
    <s v="Laborer"/>
    <x v="1"/>
    <n v="35065"/>
    <x v="0"/>
    <n v="2"/>
    <n v="3367"/>
    <d v="2022-11-09T00:00:00"/>
    <n v="4"/>
    <n v="1"/>
    <d v="2023-06-09T00:00:00"/>
    <x v="1"/>
    <x v="1"/>
    <x v="0"/>
    <s v="West Lisabury"/>
    <s v="Richard Jones"/>
    <n v="2"/>
    <n v="448.21"/>
  </r>
  <r>
    <n v="2941"/>
    <s v="Karli"/>
    <s v="Parks"/>
    <d v="2019-11-14T00:00:00"/>
    <x v="518"/>
    <n v="1277"/>
    <x v="789"/>
    <s v="Production Technician II"/>
    <s v="Benjamin Cook"/>
    <s v="karli.parks@bilearner.com"/>
    <x v="1"/>
    <x v="3"/>
    <x v="2"/>
    <x v="0"/>
    <s v="Part-Time"/>
    <x v="2"/>
    <x v="2"/>
    <s v="Field Operations"/>
    <d v="1990-07-02T00:00:00"/>
    <x v="6"/>
    <s v="Apprentice"/>
    <x v="1"/>
    <n v="61176"/>
    <x v="0"/>
    <n v="5"/>
    <n v="3368"/>
    <s v="15-06-2023"/>
    <n v="5"/>
    <n v="1"/>
    <d v="2022-11-28T00:00:00"/>
    <x v="1"/>
    <x v="1"/>
    <x v="2"/>
    <s v="West Kelly"/>
    <s v="Donna Webster MD"/>
    <n v="5"/>
    <n v="970.35"/>
  </r>
  <r>
    <n v="2942"/>
    <s v="Mylie"/>
    <s v="Callahan"/>
    <d v="2022-07-27T00:00:00"/>
    <x v="810"/>
    <n v="240"/>
    <x v="846"/>
    <s v="Production Technician II"/>
    <s v="Jeff Cabrera"/>
    <s v="mylie.callahan@bilearner.com"/>
    <x v="7"/>
    <x v="3"/>
    <x v="2"/>
    <x v="2"/>
    <s v="Temporary"/>
    <x v="1"/>
    <x v="2"/>
    <s v="General - Con"/>
    <s v="29-08-1950"/>
    <x v="6"/>
    <s v="Locator"/>
    <x v="0"/>
    <n v="22374"/>
    <x v="0"/>
    <n v="2"/>
    <n v="3369"/>
    <s v="16-06-2023"/>
    <n v="2"/>
    <n v="5"/>
    <d v="2022-10-01T00:00:00"/>
    <x v="4"/>
    <x v="1"/>
    <x v="3"/>
    <s v="Hicksland"/>
    <s v="Zachary Ferrell"/>
    <n v="5"/>
    <n v="152.86000000000001"/>
  </r>
  <r>
    <n v="2944"/>
    <s v="Aliya"/>
    <s v="Moss"/>
    <d v="2022-12-20T00:00:00"/>
    <x v="145"/>
    <n v="92"/>
    <x v="335"/>
    <s v="Production Technician II"/>
    <s v="Keith Rasmussen"/>
    <s v="aliya.moss@bilearner.com"/>
    <x v="3"/>
    <x v="2"/>
    <x v="0"/>
    <x v="2"/>
    <s v="Full-Time"/>
    <x v="1"/>
    <x v="2"/>
    <s v="Wireless"/>
    <s v="22-11-1970"/>
    <x v="6"/>
    <s v="Manager"/>
    <x v="0"/>
    <n v="5985"/>
    <x v="0"/>
    <n v="3"/>
    <n v="3371"/>
    <d v="2022-08-08T00:00:00"/>
    <n v="4"/>
    <n v="2"/>
    <d v="2022-12-01T00:00:00"/>
    <x v="3"/>
    <x v="1"/>
    <x v="0"/>
    <s v="Spencerstad"/>
    <s v="Matthew Rios"/>
    <n v="2"/>
    <n v="210.15"/>
  </r>
  <r>
    <n v="2945"/>
    <s v="Kylie"/>
    <s v="Roman"/>
    <d v="2023-01-14T00:00:00"/>
    <x v="546"/>
    <n v="59"/>
    <x v="699"/>
    <s v="Production Technician I"/>
    <s v="Tammy Small"/>
    <s v="kylie.roman@bilearner.com"/>
    <x v="8"/>
    <x v="2"/>
    <x v="1"/>
    <x v="1"/>
    <s v="Part-Time"/>
    <x v="0"/>
    <x v="2"/>
    <s v="Project Management - Con"/>
    <s v="27-05-1992"/>
    <x v="6"/>
    <s v="Manager"/>
    <x v="0"/>
    <n v="94040"/>
    <x v="1"/>
    <n v="4"/>
    <n v="3372"/>
    <s v="13-07-2023"/>
    <n v="1"/>
    <n v="3"/>
    <d v="2023-05-05T00:00:00"/>
    <x v="2"/>
    <x v="0"/>
    <x v="0"/>
    <s v="West Ellentown"/>
    <s v="Christopher Johnson"/>
    <n v="4"/>
    <n v="627.17999999999995"/>
  </r>
  <r>
    <n v="2947"/>
    <s v="Ronald"/>
    <s v="Bullock"/>
    <d v="2022-09-24T00:00:00"/>
    <x v="811"/>
    <n v="167"/>
    <x v="265"/>
    <s v="Production Technician I"/>
    <s v="Thomas Rios"/>
    <s v="ronald.bullock@bilearner.com"/>
    <x v="0"/>
    <x v="2"/>
    <x v="2"/>
    <x v="2"/>
    <s v="Temporary"/>
    <x v="0"/>
    <x v="2"/>
    <s v="Field Operations"/>
    <d v="1999-04-12T00:00:00"/>
    <x v="6"/>
    <s v="Laborer"/>
    <x v="1"/>
    <n v="33903"/>
    <x v="0"/>
    <n v="4"/>
    <n v="3374"/>
    <s v="17-03-2023"/>
    <n v="1"/>
    <n v="3"/>
    <d v="2022-11-27T00:00:00"/>
    <x v="3"/>
    <x v="1"/>
    <x v="3"/>
    <s v="Gabrielleport"/>
    <s v="Laura Cowan"/>
    <n v="4"/>
    <n v="123.64"/>
  </r>
  <r>
    <n v="2948"/>
    <s v="Sharon"/>
    <s v="Beltran"/>
    <d v="2020-06-08T00:00:00"/>
    <x v="812"/>
    <n v="400"/>
    <x v="813"/>
    <s v="Production Technician I"/>
    <s v="Kathy Kelley"/>
    <s v="sharon.beltran@bilearner.com"/>
    <x v="6"/>
    <x v="2"/>
    <x v="0"/>
    <x v="0"/>
    <s v="Full-Time"/>
    <x v="3"/>
    <x v="2"/>
    <s v="Engineers"/>
    <s v="20-09-1999"/>
    <x v="6"/>
    <s v="Program Manager"/>
    <x v="0"/>
    <n v="58194"/>
    <x v="0"/>
    <n v="3"/>
    <n v="3375"/>
    <s v="24-01-2023"/>
    <n v="2"/>
    <n v="4"/>
    <d v="2023-06-30T00:00:00"/>
    <x v="2"/>
    <x v="1"/>
    <x v="1"/>
    <s v="North Michaelborough"/>
    <s v="Anna Franklin"/>
    <n v="1"/>
    <n v="655.61"/>
  </r>
  <r>
    <n v="2950"/>
    <s v="Cruz"/>
    <s v="Ashley"/>
    <d v="2020-02-24T00:00:00"/>
    <x v="584"/>
    <n v="1174"/>
    <x v="280"/>
    <s v="Production Technician I"/>
    <s v="Evan Schultz"/>
    <s v="cruz.ashley@bilearner.com"/>
    <x v="2"/>
    <x v="0"/>
    <x v="2"/>
    <x v="2"/>
    <s v="Temporary"/>
    <x v="1"/>
    <x v="2"/>
    <s v="Splicing"/>
    <d v="1989-06-09T00:00:00"/>
    <x v="6"/>
    <s v="Foreman"/>
    <x v="0"/>
    <n v="52336"/>
    <x v="0"/>
    <n v="4"/>
    <n v="3377"/>
    <s v="19-12-2022"/>
    <n v="3"/>
    <n v="5"/>
    <d v="2022-10-24T00:00:00"/>
    <x v="3"/>
    <x v="1"/>
    <x v="3"/>
    <s v="New Ryan"/>
    <s v="Luis Greer"/>
    <n v="2"/>
    <n v="485.17"/>
  </r>
  <r>
    <n v="2952"/>
    <s v="Marquis"/>
    <s v="Joseph"/>
    <d v="2023-04-09T00:00:00"/>
    <x v="301"/>
    <n v="66"/>
    <x v="40"/>
    <s v="Production Technician I"/>
    <s v="Walter Henry"/>
    <s v="marquis.joseph@bilearner.com"/>
    <x v="7"/>
    <x v="3"/>
    <x v="1"/>
    <x v="1"/>
    <s v="Part-Time"/>
    <x v="3"/>
    <x v="2"/>
    <s v="Technology / It"/>
    <s v="23-06-1973"/>
    <x v="6"/>
    <s v="Helpdesk"/>
    <x v="0"/>
    <n v="48347"/>
    <x v="0"/>
    <n v="4"/>
    <n v="3379"/>
    <s v="31-12-2022"/>
    <n v="2"/>
    <n v="1"/>
    <d v="2023-01-12T00:00:00"/>
    <x v="2"/>
    <x v="1"/>
    <x v="1"/>
    <s v="Joannaview"/>
    <s v="Craig Sullivan"/>
    <n v="3"/>
    <n v="849.25"/>
  </r>
  <r>
    <n v="2956"/>
    <s v="Aimee"/>
    <s v="Hughes"/>
    <d v="2020-08-13T00:00:00"/>
    <x v="813"/>
    <n v="50"/>
    <x v="490"/>
    <s v="Production Technician I"/>
    <s v="Jose Brown"/>
    <s v="aimee.hughes@bilearner.com"/>
    <x v="5"/>
    <x v="2"/>
    <x v="2"/>
    <x v="1"/>
    <s v="Part-Time"/>
    <x v="1"/>
    <x v="2"/>
    <s v="General - Con"/>
    <d v="1985-01-04T00:00:00"/>
    <x v="6"/>
    <s v="Splicer"/>
    <x v="0"/>
    <n v="20389"/>
    <x v="0"/>
    <n v="2"/>
    <n v="3383"/>
    <d v="2022-12-11T00:00:00"/>
    <n v="3"/>
    <n v="2"/>
    <d v="2022-11-16T00:00:00"/>
    <x v="1"/>
    <x v="1"/>
    <x v="1"/>
    <s v="Amybury"/>
    <s v="Kevin Reyes"/>
    <n v="4"/>
    <n v="750.79"/>
  </r>
  <r>
    <n v="2959"/>
    <s v="Darnell"/>
    <s v="Shelton"/>
    <d v="2019-11-25T00:00:00"/>
    <x v="814"/>
    <n v="430"/>
    <x v="270"/>
    <s v="Production Technician II"/>
    <s v="Alec Phillips"/>
    <s v="darnell.shelton@bilearner.com"/>
    <x v="0"/>
    <x v="0"/>
    <x v="1"/>
    <x v="1"/>
    <s v="Temporary"/>
    <x v="3"/>
    <x v="2"/>
    <s v="General - Con"/>
    <s v="18-02-1995"/>
    <x v="6"/>
    <s v="Laborer"/>
    <x v="0"/>
    <n v="45331"/>
    <x v="1"/>
    <n v="2"/>
    <n v="3386"/>
    <d v="2023-01-01T00:00:00"/>
    <n v="2"/>
    <n v="1"/>
    <d v="2022-08-26T00:00:00"/>
    <x v="1"/>
    <x v="0"/>
    <x v="2"/>
    <s v="Savageborough"/>
    <s v="Laura Sharp"/>
    <n v="1"/>
    <n v="348.3"/>
  </r>
  <r>
    <n v="2963"/>
    <s v="Lizeth"/>
    <s v="Middleton"/>
    <d v="2022-10-21T00:00:00"/>
    <x v="22"/>
    <n v="76"/>
    <x v="290"/>
    <s v="Production Technician II"/>
    <s v="Joanna Nguyen"/>
    <s v="lizeth.middleton@bilearner.com"/>
    <x v="1"/>
    <x v="3"/>
    <x v="2"/>
    <x v="0"/>
    <s v="Temporary"/>
    <x v="3"/>
    <x v="2"/>
    <s v="Billable Consultants"/>
    <d v="1969-10-01T00:00:00"/>
    <x v="6"/>
    <s v="Engineer"/>
    <x v="0"/>
    <n v="90024"/>
    <x v="1"/>
    <n v="1"/>
    <n v="3390"/>
    <d v="2023-02-08T00:00:00"/>
    <n v="2"/>
    <n v="4"/>
    <d v="2022-11-06T00:00:00"/>
    <x v="1"/>
    <x v="1"/>
    <x v="1"/>
    <s v="Davismouth"/>
    <s v="Dwayne Allen"/>
    <n v="3"/>
    <n v="765.2"/>
  </r>
  <r>
    <n v="2965"/>
    <s v="Dakota"/>
    <s v="Lowery"/>
    <d v="2019-11-18T00:00:00"/>
    <x v="815"/>
    <n v="674"/>
    <x v="847"/>
    <s v="Production Technician II"/>
    <s v="Sean Walsh"/>
    <s v="dakota.lowery@bilearner.com"/>
    <x v="4"/>
    <x v="2"/>
    <x v="0"/>
    <x v="0"/>
    <s v="Full-Time"/>
    <x v="3"/>
    <x v="2"/>
    <s v="General - Con"/>
    <s v="29-02-1988"/>
    <x v="6"/>
    <s v="Technician"/>
    <x v="0"/>
    <n v="14864"/>
    <x v="1"/>
    <n v="2"/>
    <n v="3392"/>
    <d v="2022-02-10T00:00:00"/>
    <n v="3"/>
    <n v="4"/>
    <d v="2023-01-23T00:00:00"/>
    <x v="2"/>
    <x v="0"/>
    <x v="3"/>
    <s v="New Julieshire"/>
    <s v="Randy Dixon"/>
    <n v="3"/>
    <n v="319.39"/>
  </r>
  <r>
    <n v="2968"/>
    <s v="Summer"/>
    <s v="Barber"/>
    <d v="2021-06-09T00:00:00"/>
    <x v="816"/>
    <n v="218"/>
    <x v="746"/>
    <s v="Production Technician I"/>
    <s v="Penny Campbell DDS"/>
    <s v="summer.barber@bilearner.com"/>
    <x v="8"/>
    <x v="2"/>
    <x v="2"/>
    <x v="2"/>
    <s v="Part-Time"/>
    <x v="1"/>
    <x v="2"/>
    <s v="Field Operations"/>
    <d v="1975-09-02T00:00:00"/>
    <x v="6"/>
    <s v="Driver"/>
    <x v="0"/>
    <n v="88306"/>
    <x v="2"/>
    <n v="3"/>
    <n v="3395"/>
    <s v="30-05-2023"/>
    <n v="4"/>
    <n v="4"/>
    <d v="2022-08-24T00:00:00"/>
    <x v="3"/>
    <x v="1"/>
    <x v="1"/>
    <s v="Port John"/>
    <s v="Thomas Lee"/>
    <n v="3"/>
    <n v="745.69"/>
  </r>
  <r>
    <n v="2969"/>
    <s v="Stephen"/>
    <s v="Mcmillan"/>
    <d v="2021-04-05T00:00:00"/>
    <x v="642"/>
    <n v="238"/>
    <x v="724"/>
    <s v="Production Technician I"/>
    <s v="Stephanie Petty"/>
    <s v="stephen.mcmillan@bilearner.com"/>
    <x v="7"/>
    <x v="2"/>
    <x v="2"/>
    <x v="0"/>
    <s v="Full-Time"/>
    <x v="3"/>
    <x v="2"/>
    <s v="General - Con"/>
    <s v="30-11-1949"/>
    <x v="6"/>
    <s v="Foreman"/>
    <x v="0"/>
    <n v="49024"/>
    <x v="1"/>
    <n v="4"/>
    <n v="3396"/>
    <s v="13-09-2022"/>
    <n v="4"/>
    <n v="3"/>
    <d v="2023-04-15T00:00:00"/>
    <x v="1"/>
    <x v="0"/>
    <x v="0"/>
    <s v="Lake Susan"/>
    <s v="Jessica Greer"/>
    <n v="4"/>
    <n v="743.92"/>
  </r>
  <r>
    <n v="2971"/>
    <s v="Kyler"/>
    <s v="Cherry"/>
    <d v="2019-11-09T00:00:00"/>
    <x v="466"/>
    <n v="1029"/>
    <x v="721"/>
    <s v="Production Technician I"/>
    <s v="Danielle Hanson"/>
    <s v="kyler.cherry@bilearner.com"/>
    <x v="9"/>
    <x v="0"/>
    <x v="2"/>
    <x v="2"/>
    <s v="Full-Time"/>
    <x v="2"/>
    <x v="2"/>
    <s v="General - Con"/>
    <d v="1956-11-12T00:00:00"/>
    <x v="6"/>
    <s v="Technician"/>
    <x v="0"/>
    <n v="63776"/>
    <x v="1"/>
    <n v="3"/>
    <n v="3398"/>
    <s v="15-08-2022"/>
    <n v="5"/>
    <n v="2"/>
    <d v="2022-08-24T00:00:00"/>
    <x v="4"/>
    <x v="0"/>
    <x v="0"/>
    <s v="New Jennifer"/>
    <s v="Sherri Robertson"/>
    <n v="2"/>
    <n v="155.61000000000001"/>
  </r>
  <r>
    <n v="2972"/>
    <s v="Corinne"/>
    <s v="Reeves"/>
    <d v="2022-06-05T00:00:00"/>
    <x v="392"/>
    <n v="361"/>
    <x v="848"/>
    <s v="Production Technician I"/>
    <s v="Paige Savage"/>
    <s v="corinne.reeves@bilearner.com"/>
    <x v="6"/>
    <x v="0"/>
    <x v="0"/>
    <x v="0"/>
    <s v="Full-Time"/>
    <x v="0"/>
    <x v="2"/>
    <s v="Aerial"/>
    <s v="25-02-1984"/>
    <x v="6"/>
    <s v="Lineman"/>
    <x v="0"/>
    <n v="16715"/>
    <x v="1"/>
    <n v="2"/>
    <n v="3399"/>
    <s v="23-05-2023"/>
    <n v="4"/>
    <n v="4"/>
    <d v="2022-12-01T00:00:00"/>
    <x v="1"/>
    <x v="0"/>
    <x v="1"/>
    <s v="Jennafort"/>
    <s v="Allison Brown"/>
    <n v="3"/>
    <n v="898.26"/>
  </r>
  <r>
    <n v="2974"/>
    <s v="Taniya"/>
    <s v="Kane"/>
    <d v="2021-11-10T00:00:00"/>
    <x v="590"/>
    <n v="571"/>
    <x v="849"/>
    <s v="Production Technician I"/>
    <s v="Scott Powell"/>
    <s v="taniya.kane@bilearner.com"/>
    <x v="4"/>
    <x v="3"/>
    <x v="1"/>
    <x v="2"/>
    <s v="Full-Time"/>
    <x v="0"/>
    <x v="2"/>
    <s v="Field Operations"/>
    <d v="1973-11-04T00:00:00"/>
    <x v="6"/>
    <s v="Laborer"/>
    <x v="1"/>
    <n v="3403"/>
    <x v="1"/>
    <n v="1"/>
    <n v="3401"/>
    <d v="2022-06-11T00:00:00"/>
    <n v="4"/>
    <n v="4"/>
    <d v="2023-04-25T00:00:00"/>
    <x v="4"/>
    <x v="1"/>
    <x v="0"/>
    <s v="New Michellestad"/>
    <s v="James Owens"/>
    <n v="5"/>
    <n v="605.29"/>
  </r>
  <r>
    <n v="2975"/>
    <s v="Nevaeh"/>
    <s v="Mcmillan"/>
    <d v="2021-03-03T00:00:00"/>
    <x v="817"/>
    <n v="405"/>
    <x v="484"/>
    <s v="Production Technician I"/>
    <s v="Laura Wong"/>
    <s v="nevaeh.mcmillan@bilearner.com"/>
    <x v="1"/>
    <x v="2"/>
    <x v="2"/>
    <x v="1"/>
    <s v="Full-Time"/>
    <x v="3"/>
    <x v="2"/>
    <s v="Field Operations"/>
    <s v="30-11-1971"/>
    <x v="6"/>
    <s v="Engineer"/>
    <x v="1"/>
    <n v="22662"/>
    <x v="1"/>
    <n v="3"/>
    <n v="3402"/>
    <s v="23-04-2023"/>
    <n v="1"/>
    <n v="4"/>
    <d v="2023-07-05T00:00:00"/>
    <x v="0"/>
    <x v="0"/>
    <x v="2"/>
    <s v="Kellychester"/>
    <s v="Judy Barajas"/>
    <n v="2"/>
    <n v="783.25"/>
  </r>
  <r>
    <n v="2976"/>
    <s v="Dillon"/>
    <s v="Larson"/>
    <d v="2021-02-19T00:00:00"/>
    <x v="818"/>
    <n v="634"/>
    <x v="850"/>
    <s v="Production Technician I"/>
    <s v="Erin Allen"/>
    <s v="dillon.larson@bilearner.com"/>
    <x v="2"/>
    <x v="2"/>
    <x v="1"/>
    <x v="2"/>
    <s v="Full-Time"/>
    <x v="2"/>
    <x v="2"/>
    <s v="Field Operations"/>
    <d v="1975-03-09T00:00:00"/>
    <x v="6"/>
    <s v="Laborer"/>
    <x v="0"/>
    <n v="66066"/>
    <x v="0"/>
    <n v="3"/>
    <n v="3403"/>
    <d v="2023-06-03T00:00:00"/>
    <n v="4"/>
    <n v="4"/>
    <d v="2023-06-08T00:00:00"/>
    <x v="3"/>
    <x v="0"/>
    <x v="3"/>
    <s v="Turnermouth"/>
    <s v="Justin Johnson"/>
    <n v="5"/>
    <n v="406.68"/>
  </r>
  <r>
    <n v="2977"/>
    <s v="Willie"/>
    <s v="Howe"/>
    <d v="2019-04-25T00:00:00"/>
    <x v="13"/>
    <n v="1296"/>
    <x v="851"/>
    <s v="Production Technician I"/>
    <s v="Ivan Bryant"/>
    <s v="willie.howe@bilearner.com"/>
    <x v="5"/>
    <x v="3"/>
    <x v="2"/>
    <x v="1"/>
    <s v="Full-Time"/>
    <x v="0"/>
    <x v="2"/>
    <s v="Field Operations"/>
    <s v="20-01-1985"/>
    <x v="6"/>
    <s v="Driller"/>
    <x v="0"/>
    <n v="58775"/>
    <x v="1"/>
    <n v="2"/>
    <n v="3404"/>
    <s v="22-03-2023"/>
    <n v="4"/>
    <n v="1"/>
    <d v="2023-04-10T00:00:00"/>
    <x v="0"/>
    <x v="1"/>
    <x v="2"/>
    <s v="North Kelly"/>
    <s v="Autumn Mcneil"/>
    <n v="4"/>
    <n v="518.46"/>
  </r>
  <r>
    <n v="2978"/>
    <s v="Selina"/>
    <s v="Jefferson"/>
    <d v="2020-01-13T00:00:00"/>
    <x v="181"/>
    <n v="1012"/>
    <x v="437"/>
    <s v="Production Technician I"/>
    <s v="Karen Lin"/>
    <s v="selina.jefferson@bilearner.com"/>
    <x v="0"/>
    <x v="3"/>
    <x v="1"/>
    <x v="0"/>
    <s v="Full-Time"/>
    <x v="3"/>
    <x v="2"/>
    <s v="Field Operations"/>
    <d v="1979-02-03T00:00:00"/>
    <x v="6"/>
    <s v="Engineer"/>
    <x v="0"/>
    <n v="12351"/>
    <x v="1"/>
    <n v="1"/>
    <n v="3405"/>
    <s v="16-08-2022"/>
    <n v="2"/>
    <n v="1"/>
    <d v="2023-04-05T00:00:00"/>
    <x v="0"/>
    <x v="0"/>
    <x v="3"/>
    <s v="Kellermouth"/>
    <s v="William Davenport"/>
    <n v="1"/>
    <n v="397.18"/>
  </r>
  <r>
    <n v="2979"/>
    <s v="Serenity"/>
    <s v="Montgomery"/>
    <d v="2020-03-25T00:00:00"/>
    <x v="74"/>
    <n v="1127"/>
    <x v="518"/>
    <s v="Production Technician I"/>
    <s v="Tina Munoz"/>
    <s v="serenity.montgomery@bilearner.com"/>
    <x v="6"/>
    <x v="2"/>
    <x v="1"/>
    <x v="1"/>
    <s v="Temporary"/>
    <x v="0"/>
    <x v="2"/>
    <s v="Finance &amp; Accounting"/>
    <s v="17-05-1955"/>
    <x v="6"/>
    <s v="Administration"/>
    <x v="0"/>
    <n v="24805"/>
    <x v="1"/>
    <n v="5"/>
    <n v="3406"/>
    <s v="16-07-2023"/>
    <n v="5"/>
    <n v="5"/>
    <d v="2023-04-27T00:00:00"/>
    <x v="0"/>
    <x v="1"/>
    <x v="2"/>
    <s v="New Roberthaven"/>
    <s v="Stephanie Scott"/>
    <n v="1"/>
    <n v="538.94000000000005"/>
  </r>
  <r>
    <n v="2980"/>
    <s v="Kamila"/>
    <s v="Sanders"/>
    <d v="2021-04-15T00:00:00"/>
    <x v="331"/>
    <n v="756"/>
    <x v="289"/>
    <s v="Production Technician II"/>
    <s v="Aaron Stewart"/>
    <s v="kamila.sanders@bilearner.com"/>
    <x v="0"/>
    <x v="0"/>
    <x v="2"/>
    <x v="1"/>
    <s v="Temporary"/>
    <x v="3"/>
    <x v="2"/>
    <s v="Field Operations"/>
    <s v="26-02-1953"/>
    <x v="6"/>
    <s v="Construction Manager"/>
    <x v="0"/>
    <n v="18000"/>
    <x v="1"/>
    <n v="5"/>
    <n v="3407"/>
    <d v="2023-09-05T00:00:00"/>
    <n v="1"/>
    <n v="3"/>
    <d v="2023-02-06T00:00:00"/>
    <x v="1"/>
    <x v="0"/>
    <x v="2"/>
    <s v="West Mark"/>
    <s v="George Boone"/>
    <n v="1"/>
    <n v="501.87"/>
  </r>
  <r>
    <n v="2981"/>
    <s v="Rose"/>
    <s v="Mcguire"/>
    <d v="2022-12-15T00:00:00"/>
    <x v="218"/>
    <n v="131"/>
    <x v="729"/>
    <s v="Production Technician II"/>
    <s v="Nicole Holland"/>
    <s v="rose.mcguire@bilearner.com"/>
    <x v="6"/>
    <x v="2"/>
    <x v="1"/>
    <x v="0"/>
    <s v="Full-Time"/>
    <x v="1"/>
    <x v="2"/>
    <s v="Field Operations"/>
    <d v="1965-07-01T00:00:00"/>
    <x v="6"/>
    <s v="Supervisor"/>
    <x v="1"/>
    <n v="67579"/>
    <x v="1"/>
    <n v="3"/>
    <n v="3408"/>
    <d v="2023-02-06T00:00:00"/>
    <n v="2"/>
    <n v="2"/>
    <d v="2022-08-13T00:00:00"/>
    <x v="1"/>
    <x v="0"/>
    <x v="1"/>
    <s v="South Anthonyfort"/>
    <s v="Jillian Rodriguez"/>
    <n v="5"/>
    <n v="877.62"/>
  </r>
  <r>
    <n v="2982"/>
    <s v="Brenton"/>
    <s v="Zavala"/>
    <d v="2022-10-08T00:00:00"/>
    <x v="402"/>
    <n v="119"/>
    <x v="482"/>
    <s v="Production Technician II"/>
    <s v="Jonathan Brown"/>
    <s v="brenton.zavala@bilearner.com"/>
    <x v="9"/>
    <x v="0"/>
    <x v="1"/>
    <x v="0"/>
    <s v="Full-Time"/>
    <x v="1"/>
    <x v="2"/>
    <s v="Yard (Material Handling)"/>
    <s v="15-03-1943"/>
    <x v="6"/>
    <s v="Laborer"/>
    <x v="1"/>
    <n v="82704"/>
    <x v="1"/>
    <n v="4"/>
    <n v="3409"/>
    <d v="2022-03-10T00:00:00"/>
    <n v="5"/>
    <n v="5"/>
    <d v="2023-07-27T00:00:00"/>
    <x v="2"/>
    <x v="1"/>
    <x v="1"/>
    <s v="Johnsonfort"/>
    <s v="April Howell"/>
    <n v="2"/>
    <n v="575.11"/>
  </r>
  <r>
    <n v="2988"/>
    <s v="Julien"/>
    <s v="Cisneros"/>
    <d v="2022-09-09T00:00:00"/>
    <x v="241"/>
    <n v="188"/>
    <x v="620"/>
    <s v="Production Technician I"/>
    <s v="Jerry Johnson"/>
    <s v="julien.cisneros@bilearner.com"/>
    <x v="8"/>
    <x v="2"/>
    <x v="0"/>
    <x v="2"/>
    <s v="Part-Time"/>
    <x v="2"/>
    <x v="2"/>
    <s v="Splicing"/>
    <s v="14-10-1974"/>
    <x v="6"/>
    <s v="Driver"/>
    <x v="1"/>
    <n v="23971"/>
    <x v="1"/>
    <n v="3"/>
    <n v="3415"/>
    <d v="2023-08-06T00:00:00"/>
    <n v="2"/>
    <n v="5"/>
    <d v="2022-09-16T00:00:00"/>
    <x v="1"/>
    <x v="1"/>
    <x v="3"/>
    <s v="Fredericktown"/>
    <s v="Laura Hanson"/>
    <n v="4"/>
    <n v="103.35"/>
  </r>
  <r>
    <n v="2993"/>
    <s v="Levi"/>
    <s v="Hayden"/>
    <d v="2020-10-10T00:00:00"/>
    <x v="569"/>
    <n v="664"/>
    <x v="135"/>
    <s v="Production Technician I"/>
    <s v="Lynn Smith"/>
    <s v="levi.hayden@bilearner.com"/>
    <x v="6"/>
    <x v="0"/>
    <x v="1"/>
    <x v="2"/>
    <s v="Full-Time"/>
    <x v="3"/>
    <x v="2"/>
    <s v="Field Operations"/>
    <d v="1944-10-08T00:00:00"/>
    <x v="6"/>
    <s v="Laborer"/>
    <x v="0"/>
    <n v="18079"/>
    <x v="1"/>
    <n v="2"/>
    <n v="3420"/>
    <d v="2023-08-03T00:00:00"/>
    <n v="2"/>
    <n v="3"/>
    <d v="2022-12-15T00:00:00"/>
    <x v="4"/>
    <x v="0"/>
    <x v="0"/>
    <s v="North Christophermouth"/>
    <s v="Jeremy Andrews"/>
    <n v="2"/>
    <n v="489.02"/>
  </r>
  <r>
    <n v="2994"/>
    <s v="Brenden"/>
    <s v="Leach"/>
    <d v="2022-05-09T00:00:00"/>
    <x v="683"/>
    <n v="122"/>
    <x v="572"/>
    <s v="Production Technician I"/>
    <s v="Donna Lawson"/>
    <s v="brenden.leach@bilearner.com"/>
    <x v="9"/>
    <x v="0"/>
    <x v="2"/>
    <x v="2"/>
    <s v="Part-Time"/>
    <x v="2"/>
    <x v="2"/>
    <s v="Wireless"/>
    <d v="1959-11-06T00:00:00"/>
    <x v="6"/>
    <s v="Foreman"/>
    <x v="0"/>
    <n v="57340"/>
    <x v="1"/>
    <n v="1"/>
    <n v="3421"/>
    <s v="15-02-2023"/>
    <n v="5"/>
    <n v="4"/>
    <d v="2023-01-22T00:00:00"/>
    <x v="0"/>
    <x v="0"/>
    <x v="0"/>
    <s v="Greeneside"/>
    <s v="Martin Ross"/>
    <n v="1"/>
    <n v="786.71"/>
  </r>
  <r>
    <n v="2995"/>
    <s v="Jakobe"/>
    <s v="Erickson"/>
    <d v="2022-06-22T00:00:00"/>
    <x v="711"/>
    <n v="46"/>
    <x v="726"/>
    <s v="Production Technician I"/>
    <s v="Bethany Carter"/>
    <s v="jakobe.erickson@bilearner.com"/>
    <x v="5"/>
    <x v="3"/>
    <x v="2"/>
    <x v="1"/>
    <s v="Part-Time"/>
    <x v="2"/>
    <x v="2"/>
    <s v="Engineers"/>
    <s v="23-06-1998"/>
    <x v="6"/>
    <s v="Model Assistant"/>
    <x v="0"/>
    <n v="44500"/>
    <x v="1"/>
    <n v="3"/>
    <n v="3422"/>
    <d v="2023-08-06T00:00:00"/>
    <n v="1"/>
    <n v="1"/>
    <d v="2023-03-13T00:00:00"/>
    <x v="3"/>
    <x v="1"/>
    <x v="1"/>
    <s v="Alyssaview"/>
    <s v="Paul Davis"/>
    <n v="1"/>
    <n v="707.96"/>
  </r>
  <r>
    <n v="2997"/>
    <s v="Annabel"/>
    <s v="Wilkins"/>
    <d v="2020-12-09T00:00:00"/>
    <x v="819"/>
    <n v="603"/>
    <x v="852"/>
    <s v="Production Technician I"/>
    <s v="Mr. James Castillo"/>
    <s v="annabel.wilkins@bilearner.com"/>
    <x v="8"/>
    <x v="2"/>
    <x v="1"/>
    <x v="0"/>
    <s v="Temporary"/>
    <x v="0"/>
    <x v="2"/>
    <s v="Wireline Construction"/>
    <s v="27-01-1997"/>
    <x v="6"/>
    <s v="Laborer"/>
    <x v="1"/>
    <n v="6608"/>
    <x v="1"/>
    <n v="2"/>
    <n v="3424"/>
    <s v="14-03-2023"/>
    <n v="2"/>
    <n v="4"/>
    <d v="2022-08-18T00:00:00"/>
    <x v="4"/>
    <x v="1"/>
    <x v="3"/>
    <s v="Lozanoburgh"/>
    <s v="Julie Bell"/>
    <n v="5"/>
    <n v="981.13"/>
  </r>
  <r>
    <n v="2998"/>
    <s v="Kendra"/>
    <s v="Braun"/>
    <d v="2019-05-28T00:00:00"/>
    <x v="312"/>
    <n v="879"/>
    <x v="107"/>
    <s v="Production Technician I"/>
    <s v="Michael Woods"/>
    <s v="kendra.braun@bilearner.com"/>
    <x v="0"/>
    <x v="2"/>
    <x v="1"/>
    <x v="0"/>
    <s v="Full-Time"/>
    <x v="1"/>
    <x v="2"/>
    <s v="Aerial"/>
    <s v="28-05-1954"/>
    <x v="6"/>
    <s v="Foreman"/>
    <x v="0"/>
    <n v="3807"/>
    <x v="1"/>
    <n v="2"/>
    <n v="3425"/>
    <s v="25-12-2022"/>
    <n v="5"/>
    <n v="2"/>
    <d v="2023-05-19T00:00:00"/>
    <x v="2"/>
    <x v="0"/>
    <x v="3"/>
    <s v="Hughesburgh"/>
    <s v="Paige Figueroa"/>
    <n v="3"/>
    <n v="184.27"/>
  </r>
  <r>
    <n v="1801"/>
    <s v="Kayley"/>
    <s v="Romero"/>
    <d v="2018-08-12T00:00:00"/>
    <x v="611"/>
    <n v="1401"/>
    <x v="632"/>
    <s v="IT Support"/>
    <s v="Michael Webb"/>
    <s v="kayley.romero@bilearner.com"/>
    <x v="3"/>
    <x v="0"/>
    <x v="2"/>
    <x v="0"/>
    <s v="Part-Time"/>
    <x v="1"/>
    <x v="1"/>
    <s v="Wireless"/>
    <s v="16-09-1942"/>
    <x v="6"/>
    <s v="Laborer"/>
    <x v="0"/>
    <n v="58630"/>
    <x v="3"/>
    <n v="4"/>
    <n v="2228"/>
    <s v="20-01-2023"/>
    <n v="3"/>
    <n v="2"/>
    <d v="2023-02-21T00:00:00"/>
    <x v="2"/>
    <x v="0"/>
    <x v="0"/>
    <s v="Pamelaport"/>
    <s v="Joseph Mays"/>
    <n v="3"/>
    <n v="713.03"/>
  </r>
  <r>
    <n v="2505"/>
    <s v="Braeden"/>
    <s v="Moss"/>
    <d v="2021-08-19T00:00:00"/>
    <x v="673"/>
    <n v="644"/>
    <x v="77"/>
    <s v="Production Technician I"/>
    <s v="Lynn Beasley DVM"/>
    <s v="braeden.moss@bilearner.com"/>
    <x v="8"/>
    <x v="4"/>
    <x v="2"/>
    <x v="2"/>
    <s v="Full-Time"/>
    <x v="0"/>
    <x v="2"/>
    <s v="Finance &amp; Accounting"/>
    <s v="13-01-1948"/>
    <x v="6"/>
    <s v="Intern"/>
    <x v="1"/>
    <n v="6449"/>
    <x v="1"/>
    <n v="4"/>
    <n v="2932"/>
    <s v="28-04-2023"/>
    <n v="4"/>
    <n v="4"/>
    <d v="2023-05-17T00:00:00"/>
    <x v="3"/>
    <x v="0"/>
    <x v="3"/>
    <s v="Simpsonland"/>
    <s v="Alex Scott"/>
    <n v="2"/>
    <n v="275.36"/>
  </r>
  <r>
    <n v="1117"/>
    <s v="Skye"/>
    <s v="Cochran"/>
    <d v="2020-08-09T00:00:00"/>
    <x v="437"/>
    <n v="819"/>
    <x v="422"/>
    <s v="Production Technician I"/>
    <s v="Jenna Martin"/>
    <s v="skye.cochran@bilearner.com"/>
    <x v="3"/>
    <x v="0"/>
    <x v="2"/>
    <x v="1"/>
    <s v="Temporary"/>
    <x v="2"/>
    <x v="2"/>
    <s v="General - Eng"/>
    <s v="18-05-1994"/>
    <x v="6"/>
    <s v="Technician"/>
    <x v="0"/>
    <n v="53393"/>
    <x v="1"/>
    <n v="3"/>
    <n v="1544"/>
    <s v="20-06-2023"/>
    <n v="5"/>
    <n v="1"/>
    <d v="2022-10-23T00:00:00"/>
    <x v="3"/>
    <x v="1"/>
    <x v="0"/>
    <s v="Burkeport"/>
    <s v="Kelly Bennett"/>
    <n v="3"/>
    <n v="811.24"/>
  </r>
  <r>
    <n v="2113"/>
    <s v="London"/>
    <s v="Bautista"/>
    <d v="2022-10-18T00:00:00"/>
    <x v="47"/>
    <n v="84"/>
    <x v="91"/>
    <s v="Software Engineering Manager"/>
    <s v="Caroline Brooks"/>
    <s v="london.bautista@bilearner.com"/>
    <x v="1"/>
    <x v="0"/>
    <x v="1"/>
    <x v="0"/>
    <s v="Part-Time"/>
    <x v="1"/>
    <x v="4"/>
    <s v="Finance &amp; Accounting"/>
    <s v="26-08-1994"/>
    <x v="6"/>
    <s v="Svp"/>
    <x v="0"/>
    <n v="61856"/>
    <x v="1"/>
    <n v="4"/>
    <n v="2540"/>
    <s v="16-04-2023"/>
    <n v="3"/>
    <n v="4"/>
    <d v="2022-10-12T00:00:00"/>
    <x v="4"/>
    <x v="1"/>
    <x v="1"/>
    <s v="Victortown"/>
    <s v="James Gibson"/>
    <n v="2"/>
    <n v="602.26"/>
  </r>
  <r>
    <n v="408"/>
    <s v="Axel"/>
    <s v="Higgins"/>
    <d v="2019-01-02T00:00:00"/>
    <x v="193"/>
    <n v="1434"/>
    <x v="193"/>
    <s v="IT Support"/>
    <s v="Paul Smith"/>
    <s v="axel.higgins@bilearner.com"/>
    <x v="6"/>
    <x v="0"/>
    <x v="2"/>
    <x v="0"/>
    <s v="Part-Time"/>
    <x v="1"/>
    <x v="1"/>
    <s v="Yard (Material Handling)"/>
    <d v="1993-11-10T00:00:00"/>
    <x v="6"/>
    <s v="Associate"/>
    <x v="1"/>
    <n v="45952"/>
    <x v="1"/>
    <n v="3"/>
    <n v="3835"/>
    <d v="2022-01-10T00:00:00"/>
    <n v="5"/>
    <n v="3"/>
    <d v="2022-11-05T00:00:00"/>
    <x v="0"/>
    <x v="0"/>
    <x v="1"/>
    <s v="Howardland"/>
    <s v="Austin Todd"/>
    <n v="3"/>
    <n v="439.63"/>
  </r>
  <r>
    <n v="2254"/>
    <s v="Jaime"/>
    <s v="Greer"/>
    <d v="2020-06-16T00:00:00"/>
    <x v="704"/>
    <n v="423"/>
    <x v="190"/>
    <s v="Area Sales Manager"/>
    <s v="Hannah Rose"/>
    <s v="jaime.greer@bilearner.com"/>
    <x v="0"/>
    <x v="0"/>
    <x v="2"/>
    <x v="1"/>
    <s v="Full-Time"/>
    <x v="0"/>
    <x v="0"/>
    <s v="Field Operations"/>
    <d v="1984-04-02T00:00:00"/>
    <x v="14"/>
    <s v="Technician"/>
    <x v="1"/>
    <n v="47652"/>
    <x v="1"/>
    <n v="1"/>
    <n v="2681"/>
    <s v="22-07-2023"/>
    <n v="3"/>
    <n v="3"/>
    <d v="2023-01-26T00:00:00"/>
    <x v="1"/>
    <x v="1"/>
    <x v="3"/>
    <s v="Sarahshire"/>
    <s v="Cassandra Davis"/>
    <n v="1"/>
    <n v="318.38"/>
  </r>
  <r>
    <n v="52"/>
    <s v="Sarai"/>
    <s v="Stone"/>
    <d v="2022-08-02T00:00:00"/>
    <x v="27"/>
    <n v="243"/>
    <x v="27"/>
    <s v="Area Sales Manager"/>
    <s v="Madison Wilson"/>
    <s v="sarai.stone@bilearner.com"/>
    <x v="6"/>
    <x v="0"/>
    <x v="1"/>
    <x v="2"/>
    <s v="Part-Time"/>
    <x v="0"/>
    <x v="0"/>
    <s v="Project Management - Con"/>
    <s v="17-05-1962"/>
    <x v="2"/>
    <s v="Technician"/>
    <x v="0"/>
    <n v="96336"/>
    <x v="1"/>
    <n v="2"/>
    <n v="3479"/>
    <d v="2022-03-11T00:00:00"/>
    <n v="4"/>
    <n v="4"/>
    <d v="2023-01-18T00:00:00"/>
    <x v="3"/>
    <x v="1"/>
    <x v="0"/>
    <s v="Stephanieburgh"/>
    <s v="Michael Dixon"/>
    <n v="3"/>
    <n v="443.45"/>
  </r>
  <r>
    <n v="644"/>
    <s v="Yadira"/>
    <s v="Mcmillan"/>
    <d v="2019-03-28T00:00:00"/>
    <x v="291"/>
    <n v="569"/>
    <x v="24"/>
    <s v="Software Engineer"/>
    <s v="Amy Bell"/>
    <s v="yadira.mcmillan@bilearner.com"/>
    <x v="9"/>
    <x v="2"/>
    <x v="1"/>
    <x v="2"/>
    <s v="Part-Time"/>
    <x v="0"/>
    <x v="4"/>
    <s v="Field Operations"/>
    <s v="23-06-1968"/>
    <x v="6"/>
    <s v="Laborer"/>
    <x v="1"/>
    <n v="30139"/>
    <x v="1"/>
    <n v="3"/>
    <n v="1071"/>
    <s v="15-05-2023"/>
    <n v="1"/>
    <n v="2"/>
    <d v="2023-03-16T00:00:00"/>
    <x v="3"/>
    <x v="1"/>
    <x v="3"/>
    <s v="Johnport"/>
    <s v="Amanda Medina"/>
    <n v="5"/>
    <n v="234.26"/>
  </r>
  <r>
    <n v="1763"/>
    <s v="Kimberly"/>
    <s v="Horn"/>
    <d v="2023-04-25T00:00:00"/>
    <x v="521"/>
    <n v="51"/>
    <x v="83"/>
    <s v="Production Technician II"/>
    <s v="Steven Kennedy"/>
    <s v="kimberly.horn@bilearner.com"/>
    <x v="7"/>
    <x v="0"/>
    <x v="2"/>
    <x v="1"/>
    <s v="Full-Time"/>
    <x v="3"/>
    <x v="2"/>
    <s v="General - Con"/>
    <s v="20-01-1985"/>
    <x v="6"/>
    <s v="Laborer"/>
    <x v="0"/>
    <n v="46637"/>
    <x v="2"/>
    <n v="5"/>
    <n v="2190"/>
    <s v="31-03-2023"/>
    <n v="5"/>
    <n v="2"/>
    <d v="2023-04-29T00:00:00"/>
    <x v="2"/>
    <x v="1"/>
    <x v="3"/>
    <s v="Lake Elizabeth"/>
    <s v="Patricia King"/>
    <n v="2"/>
    <n v="623.98"/>
  </r>
  <r>
    <n v="2776"/>
    <s v="Marianne"/>
    <s v="Eaton"/>
    <d v="2021-01-19T00:00:00"/>
    <x v="723"/>
    <n v="600"/>
    <x v="154"/>
    <s v="Production Technician I"/>
    <s v="John Lutz"/>
    <s v="marianne.eaton@bilearner.com"/>
    <x v="5"/>
    <x v="2"/>
    <x v="1"/>
    <x v="1"/>
    <s v="Part-Time"/>
    <x v="3"/>
    <x v="2"/>
    <s v="General - Sga"/>
    <d v="1961-10-09T00:00:00"/>
    <x v="6"/>
    <s v="Administrator"/>
    <x v="0"/>
    <n v="2343"/>
    <x v="1"/>
    <n v="4"/>
    <n v="3203"/>
    <d v="2022-11-11T00:00:00"/>
    <n v="4"/>
    <n v="4"/>
    <d v="2022-09-01T00:00:00"/>
    <x v="4"/>
    <x v="0"/>
    <x v="0"/>
    <s v="Port Nicole"/>
    <s v="Joan Roach"/>
    <n v="2"/>
    <n v="317.06"/>
  </r>
  <r>
    <n v="472"/>
    <s v="Eugene"/>
    <s v="Pena"/>
    <d v="2021-03-07T00:00:00"/>
    <x v="224"/>
    <n v="177"/>
    <x v="226"/>
    <s v="Sr. Network Engineer"/>
    <s v="Ruben Cook"/>
    <s v="eugene.pena@bilearner.com"/>
    <x v="2"/>
    <x v="3"/>
    <x v="1"/>
    <x v="0"/>
    <s v="Part-Time"/>
    <x v="1"/>
    <x v="1"/>
    <s v="Engineers"/>
    <s v="22-06-1943"/>
    <x v="9"/>
    <s v="Engineer"/>
    <x v="0"/>
    <n v="88656"/>
    <x v="1"/>
    <n v="3"/>
    <n v="3899"/>
    <d v="2023-04-02T00:00:00"/>
    <n v="4"/>
    <n v="5"/>
    <d v="2022-09-23T00:00:00"/>
    <x v="0"/>
    <x v="1"/>
    <x v="1"/>
    <s v="Singletonborough"/>
    <s v="Laura Hahn"/>
    <n v="2"/>
    <n v="662.56"/>
  </r>
  <r>
    <n v="2738"/>
    <s v="Kasey"/>
    <s v="Pineda"/>
    <d v="2019-03-08T00:00:00"/>
    <x v="212"/>
    <n v="703"/>
    <x v="808"/>
    <s v="Production Technician I"/>
    <s v="Kenneth Wilkinson"/>
    <s v="kasey.pineda@bilearner.com"/>
    <x v="1"/>
    <x v="0"/>
    <x v="2"/>
    <x v="1"/>
    <s v="Full-Time"/>
    <x v="2"/>
    <x v="2"/>
    <s v="Field Operations"/>
    <s v="24-12-1994"/>
    <x v="6"/>
    <s v="Laborer"/>
    <x v="0"/>
    <n v="38677"/>
    <x v="1"/>
    <n v="2"/>
    <n v="3165"/>
    <s v="17-06-2023"/>
    <n v="1"/>
    <n v="5"/>
    <d v="2022-08-28T00:00:00"/>
    <x v="1"/>
    <x v="0"/>
    <x v="1"/>
    <s v="Johnstonchester"/>
    <s v="Carly Jacobs"/>
    <n v="4"/>
    <n v="972.9"/>
  </r>
  <r>
    <n v="289"/>
    <s v="Chaim"/>
    <s v="Chase"/>
    <d v="2022-07-31T00:00:00"/>
    <x v="134"/>
    <n v="202"/>
    <x v="141"/>
    <s v="Production Technician II"/>
    <s v="David Goodman"/>
    <s v="chaim.chase@bilearner.com"/>
    <x v="7"/>
    <x v="2"/>
    <x v="0"/>
    <x v="2"/>
    <s v="Full-Time"/>
    <x v="3"/>
    <x v="2"/>
    <s v="General - Con"/>
    <s v="27-06-1993"/>
    <x v="6"/>
    <s v="Laborer"/>
    <x v="0"/>
    <n v="5569"/>
    <x v="1"/>
    <n v="1"/>
    <n v="3716"/>
    <s v="19-11-2022"/>
    <n v="5"/>
    <n v="3"/>
    <d v="2023-03-07T00:00:00"/>
    <x v="4"/>
    <x v="1"/>
    <x v="2"/>
    <s v="East Michellemouth"/>
    <s v="Christopher Carroll"/>
    <n v="4"/>
    <n v="959.78"/>
  </r>
  <r>
    <n v="912"/>
    <s v="Kadence"/>
    <s v="Gentry"/>
    <d v="2021-04-01T00:00:00"/>
    <x v="387"/>
    <n v="500"/>
    <x v="384"/>
    <s v="Sr. Network Engineer"/>
    <s v="Michael Norton"/>
    <s v="kadence.gentry@bilearner.com"/>
    <x v="1"/>
    <x v="0"/>
    <x v="1"/>
    <x v="0"/>
    <s v="Temporary"/>
    <x v="2"/>
    <x v="1"/>
    <s v="Wireline Construction"/>
    <s v="19-11-1981"/>
    <x v="6"/>
    <s v="Foreman"/>
    <x v="1"/>
    <n v="47635"/>
    <x v="1"/>
    <n v="3"/>
    <n v="1339"/>
    <d v="2022-02-12T00:00:00"/>
    <n v="1"/>
    <n v="3"/>
    <d v="2022-11-24T00:00:00"/>
    <x v="0"/>
    <x v="1"/>
    <x v="2"/>
    <s v="Taylorhaven"/>
    <s v="Dana Adams"/>
    <n v="3"/>
    <n v="754.47"/>
  </r>
  <r>
    <n v="2083"/>
    <s v="Ronald"/>
    <s v="Lamb"/>
    <d v="2019-11-25T00:00:00"/>
    <x v="52"/>
    <n v="1187"/>
    <x v="689"/>
    <s v="Software Engineer"/>
    <s v="Mitchell Oliver"/>
    <s v="ronald.lamb@bilearner.com"/>
    <x v="3"/>
    <x v="0"/>
    <x v="1"/>
    <x v="1"/>
    <s v="Temporary"/>
    <x v="2"/>
    <x v="4"/>
    <s v="Aerial"/>
    <s v="24-03-1988"/>
    <x v="6"/>
    <s v="Lineman"/>
    <x v="1"/>
    <n v="87866"/>
    <x v="1"/>
    <n v="1"/>
    <n v="2510"/>
    <d v="2022-10-09T00:00:00"/>
    <n v="2"/>
    <n v="2"/>
    <d v="2022-08-22T00:00:00"/>
    <x v="0"/>
    <x v="1"/>
    <x v="3"/>
    <s v="Huynhburgh"/>
    <s v="Lisa Williams"/>
    <n v="2"/>
    <n v="580.84"/>
  </r>
  <r>
    <n v="1360"/>
    <s v="Layla"/>
    <s v="Gutierrez"/>
    <d v="2019-04-06T00:00:00"/>
    <x v="510"/>
    <n v="497"/>
    <x v="96"/>
    <s v="Production Technician I"/>
    <s v="Edward Peterson"/>
    <s v="layla.gutierrez@bilearner.com"/>
    <x v="2"/>
    <x v="0"/>
    <x v="1"/>
    <x v="0"/>
    <s v="Temporary"/>
    <x v="3"/>
    <x v="2"/>
    <s v="Engineers"/>
    <d v="1956-10-07T00:00:00"/>
    <x v="6"/>
    <s v="Engineer"/>
    <x v="1"/>
    <n v="76007"/>
    <x v="1"/>
    <n v="3"/>
    <n v="1787"/>
    <s v="23-02-2023"/>
    <n v="2"/>
    <n v="5"/>
    <d v="2022-08-31T00:00:00"/>
    <x v="4"/>
    <x v="1"/>
    <x v="0"/>
    <s v="South Michaelstad"/>
    <s v="Steven Villa"/>
    <n v="2"/>
    <n v="756.7"/>
  </r>
  <r>
    <n v="2895"/>
    <s v="Roland"/>
    <s v="Berg"/>
    <d v="2020-07-31T00:00:00"/>
    <x v="802"/>
    <n v="788"/>
    <x v="835"/>
    <s v="Production Technician II"/>
    <s v="Kathleen Bowen"/>
    <s v="roland.berg@bilearner.com"/>
    <x v="1"/>
    <x v="2"/>
    <x v="2"/>
    <x v="0"/>
    <s v="Full-Time"/>
    <x v="3"/>
    <x v="2"/>
    <s v="Aerial"/>
    <d v="1943-09-10T00:00:00"/>
    <x v="6"/>
    <s v="Lineman"/>
    <x v="1"/>
    <n v="25557"/>
    <x v="1"/>
    <n v="4"/>
    <n v="3322"/>
    <s v="27-11-2022"/>
    <n v="2"/>
    <n v="5"/>
    <d v="2023-05-11T00:00:00"/>
    <x v="3"/>
    <x v="0"/>
    <x v="1"/>
    <s v="South Davidtown"/>
    <s v="Dr. Derek Shaffer"/>
    <n v="5"/>
    <n v="371.76"/>
  </r>
  <r>
    <n v="2603"/>
    <s v="Kadin"/>
    <s v="Mcdowell"/>
    <d v="2022-07-05T00:00:00"/>
    <x v="585"/>
    <n v="182"/>
    <x v="577"/>
    <s v="Production Technician II"/>
    <s v="Kevin Davis"/>
    <s v="kadin.mcdowell@bilearner.com"/>
    <x v="5"/>
    <x v="0"/>
    <x v="0"/>
    <x v="1"/>
    <s v="Part-Time"/>
    <x v="3"/>
    <x v="2"/>
    <s v="Wireline Construction"/>
    <d v="1953-10-08T00:00:00"/>
    <x v="6"/>
    <s v="Laborer"/>
    <x v="0"/>
    <n v="51064"/>
    <x v="1"/>
    <n v="1"/>
    <n v="3030"/>
    <d v="2022-05-12T00:00:00"/>
    <n v="2"/>
    <n v="2"/>
    <d v="2022-12-24T00:00:00"/>
    <x v="2"/>
    <x v="1"/>
    <x v="0"/>
    <s v="Port Codyburgh"/>
    <s v="Miranda Kennedy"/>
    <n v="2"/>
    <n v="287.33999999999997"/>
  </r>
  <r>
    <n v="1226"/>
    <s v="Greta"/>
    <s v="Fields"/>
    <d v="2018-11-06T00:00:00"/>
    <x v="252"/>
    <n v="415"/>
    <x v="481"/>
    <s v="Area Sales Manager"/>
    <s v="Alyssa Gutierrez"/>
    <s v="greta.fields@bilearner.com"/>
    <x v="4"/>
    <x v="0"/>
    <x v="2"/>
    <x v="0"/>
    <s v="Temporary"/>
    <x v="0"/>
    <x v="1"/>
    <s v="Field Operations"/>
    <d v="1957-07-01T00:00:00"/>
    <x v="6"/>
    <s v="Foreman"/>
    <x v="1"/>
    <n v="63435"/>
    <x v="1"/>
    <n v="3"/>
    <n v="1653"/>
    <d v="2022-02-12T00:00:00"/>
    <n v="2"/>
    <n v="4"/>
    <d v="2023-07-24T00:00:00"/>
    <x v="2"/>
    <x v="0"/>
    <x v="2"/>
    <s v="Jasonport"/>
    <s v="Tammy Gaines"/>
    <n v="1"/>
    <n v="886.01"/>
  </r>
  <r>
    <n v="296"/>
    <s v="Elliana"/>
    <s v="Villanueva"/>
    <d v="2022-04-29T00:00:00"/>
    <x v="139"/>
    <n v="78"/>
    <x v="102"/>
    <s v="Production Technician I"/>
    <s v="Ryan Downs"/>
    <s v="elliana.villanueva@bilearner.com"/>
    <x v="2"/>
    <x v="2"/>
    <x v="0"/>
    <x v="2"/>
    <s v="Temporary"/>
    <x v="2"/>
    <x v="2"/>
    <s v="Wireline Construction"/>
    <s v="30-08-1972"/>
    <x v="6"/>
    <s v="Laborer"/>
    <x v="1"/>
    <n v="46742"/>
    <x v="1"/>
    <n v="3"/>
    <n v="3723"/>
    <s v="18-06-2023"/>
    <n v="2"/>
    <n v="1"/>
    <d v="2022-09-06T00:00:00"/>
    <x v="3"/>
    <x v="1"/>
    <x v="3"/>
    <s v="Hesterville"/>
    <s v="Isabel Little"/>
    <n v="1"/>
    <n v="457.17"/>
  </r>
  <r>
    <n v="746"/>
    <s v="Kaylyn"/>
    <s v="Patrick"/>
    <d v="2020-11-14T00:00:00"/>
    <x v="327"/>
    <n v="352"/>
    <x v="325"/>
    <s v="Production Technician I"/>
    <s v="Christine Foster"/>
    <s v="kaylyn.patrick@bilearner.com"/>
    <x v="2"/>
    <x v="2"/>
    <x v="0"/>
    <x v="1"/>
    <s v="Full-Time"/>
    <x v="1"/>
    <x v="2"/>
    <s v="Isp"/>
    <s v="30-01-1968"/>
    <x v="6"/>
    <s v="Manager"/>
    <x v="0"/>
    <n v="38596"/>
    <x v="1"/>
    <n v="3"/>
    <n v="1173"/>
    <s v="16-06-2023"/>
    <n v="5"/>
    <n v="5"/>
    <d v="2023-02-09T00:00:00"/>
    <x v="0"/>
    <x v="1"/>
    <x v="0"/>
    <s v="Brownington"/>
    <s v="Penny Stevenson"/>
    <n v="4"/>
    <n v="901.42"/>
  </r>
  <r>
    <n v="2851"/>
    <s v="Mina"/>
    <s v="Bryant"/>
    <d v="2020-09-08T00:00:00"/>
    <x v="71"/>
    <n v="404"/>
    <x v="825"/>
    <s v="Production Technician II"/>
    <s v="Angela Griffin MD"/>
    <s v="mina.bryant@bilearner.com"/>
    <x v="9"/>
    <x v="0"/>
    <x v="1"/>
    <x v="2"/>
    <s v="Part-Time"/>
    <x v="2"/>
    <x v="2"/>
    <s v="Field Operations"/>
    <s v="15-11-1944"/>
    <x v="6"/>
    <s v="Laborer"/>
    <x v="0"/>
    <n v="4862"/>
    <x v="1"/>
    <n v="4"/>
    <n v="3278"/>
    <s v="14-10-2022"/>
    <n v="1"/>
    <n v="4"/>
    <d v="2023-03-15T00:00:00"/>
    <x v="1"/>
    <x v="1"/>
    <x v="1"/>
    <s v="Tonyachester"/>
    <s v="Angela Murphy"/>
    <n v="3"/>
    <n v="855.9"/>
  </r>
  <r>
    <n v="291"/>
    <s v="Dalton"/>
    <s v="Frazier"/>
    <d v="2021-05-25T00:00:00"/>
    <x v="135"/>
    <n v="150"/>
    <x v="142"/>
    <s v="Production Technician II"/>
    <s v="Claudia White"/>
    <s v="dalton.frazier@bilearner.com"/>
    <x v="3"/>
    <x v="2"/>
    <x v="1"/>
    <x v="1"/>
    <s v="Temporary"/>
    <x v="3"/>
    <x v="2"/>
    <s v="Field Operations"/>
    <s v="15-09-1946"/>
    <x v="6"/>
    <s v="Driver"/>
    <x v="0"/>
    <n v="52357"/>
    <x v="1"/>
    <n v="4"/>
    <n v="3718"/>
    <d v="2022-05-10T00:00:00"/>
    <n v="1"/>
    <n v="1"/>
    <d v="2023-05-02T00:00:00"/>
    <x v="3"/>
    <x v="1"/>
    <x v="3"/>
    <s v="Washingtonshire"/>
    <s v="Tracy Valenzuela"/>
    <n v="2"/>
    <n v="325.7"/>
  </r>
  <r>
    <n v="781"/>
    <s v="Jazlene"/>
    <s v="Mcdaniel"/>
    <d v="2019-08-17T00:00:00"/>
    <x v="338"/>
    <n v="69"/>
    <x v="133"/>
    <s v="Production Manager"/>
    <s v="Melissa Greene"/>
    <s v="jazlene.mcdaniel@bilearner.com"/>
    <x v="6"/>
    <x v="0"/>
    <x v="1"/>
    <x v="2"/>
    <s v="Part-Time"/>
    <x v="2"/>
    <x v="2"/>
    <s v="Wireline Construction"/>
    <s v="30-12-1979"/>
    <x v="6"/>
    <s v="Laborer"/>
    <x v="0"/>
    <n v="59862"/>
    <x v="1"/>
    <n v="3"/>
    <n v="1208"/>
    <s v="18-08-2022"/>
    <n v="5"/>
    <n v="1"/>
    <d v="2022-09-20T00:00:00"/>
    <x v="1"/>
    <x v="1"/>
    <x v="0"/>
    <s v="Josephside"/>
    <s v="Sean Jones"/>
    <n v="3"/>
    <n v="492.39"/>
  </r>
  <r>
    <n v="2144"/>
    <s v="Hayley"/>
    <s v="Keller"/>
    <d v="2021-03-17T00:00:00"/>
    <x v="683"/>
    <n v="540"/>
    <x v="185"/>
    <s v="BI Director"/>
    <s v="Megan Hart"/>
    <s v="hayley.keller@bilearner.com"/>
    <x v="7"/>
    <x v="0"/>
    <x v="2"/>
    <x v="2"/>
    <s v="Full-Time"/>
    <x v="2"/>
    <x v="1"/>
    <s v="Field Operations"/>
    <d v="1989-11-02T00:00:00"/>
    <x v="6"/>
    <s v="Technician"/>
    <x v="0"/>
    <n v="30960"/>
    <x v="1"/>
    <n v="2"/>
    <n v="2571"/>
    <s v="19-06-2023"/>
    <n v="3"/>
    <n v="3"/>
    <d v="2022-08-15T00:00:00"/>
    <x v="2"/>
    <x v="1"/>
    <x v="1"/>
    <s v="Jimmymouth"/>
    <s v="Darren Harrell"/>
    <n v="2"/>
    <n v="919.95"/>
  </r>
  <r>
    <n v="298"/>
    <s v="Ryker"/>
    <s v="Cox"/>
    <d v="2019-04-07T00:00:00"/>
    <x v="56"/>
    <n v="1554"/>
    <x v="147"/>
    <s v="Production Technician I"/>
    <s v="Stephanie Patterson"/>
    <s v="ryker.cox@bilearner.com"/>
    <x v="7"/>
    <x v="0"/>
    <x v="1"/>
    <x v="0"/>
    <s v="Part-Time"/>
    <x v="3"/>
    <x v="2"/>
    <s v="Aerial"/>
    <s v="21-08-1955"/>
    <x v="6"/>
    <s v="Lineman"/>
    <x v="1"/>
    <n v="36808"/>
    <x v="1"/>
    <n v="1"/>
    <n v="3725"/>
    <s v="17-05-2023"/>
    <n v="4"/>
    <n v="3"/>
    <d v="2023-05-23T00:00:00"/>
    <x v="0"/>
    <x v="0"/>
    <x v="1"/>
    <s v="Garcialand"/>
    <s v="Carrie Stanton"/>
    <n v="3"/>
    <n v="135.18"/>
  </r>
  <r>
    <n v="393"/>
    <s v="Anita"/>
    <s v="Shepard"/>
    <d v="2018-08-11T00:00:00"/>
    <x v="185"/>
    <n v="1014"/>
    <x v="187"/>
    <s v="Network Engineer"/>
    <s v="George Tran"/>
    <s v="anita.shepard@bilearner.com"/>
    <x v="4"/>
    <x v="0"/>
    <x v="1"/>
    <x v="1"/>
    <s v="Full-Time"/>
    <x v="3"/>
    <x v="1"/>
    <s v="General - Con"/>
    <s v="29-09-1976"/>
    <x v="6"/>
    <s v="Foreman"/>
    <x v="0"/>
    <n v="1773"/>
    <x v="1"/>
    <n v="3"/>
    <n v="3820"/>
    <s v="26-07-2023"/>
    <n v="1"/>
    <n v="3"/>
    <d v="2022-08-19T00:00:00"/>
    <x v="4"/>
    <x v="0"/>
    <x v="2"/>
    <s v="Matthewmouth"/>
    <s v="Dawn Dunn"/>
    <n v="2"/>
    <n v="333.8"/>
  </r>
  <r>
    <n v="727"/>
    <s v="Meadow"/>
    <s v="Avery"/>
    <d v="2021-09-27T00:00:00"/>
    <x v="320"/>
    <n v="496"/>
    <x v="319"/>
    <s v="Production Technician I"/>
    <s v="Andrew Perez"/>
    <s v="meadow.avery@bilearner.com"/>
    <x v="3"/>
    <x v="2"/>
    <x v="0"/>
    <x v="1"/>
    <s v="Part-Time"/>
    <x v="2"/>
    <x v="2"/>
    <s v="Field Operations"/>
    <d v="1987-01-11T00:00:00"/>
    <x v="6"/>
    <s v="Laborer"/>
    <x v="0"/>
    <n v="76772"/>
    <x v="1"/>
    <n v="3"/>
    <n v="1154"/>
    <d v="2023-09-06T00:00:00"/>
    <n v="1"/>
    <n v="3"/>
    <d v="2022-08-12T00:00:00"/>
    <x v="0"/>
    <x v="1"/>
    <x v="2"/>
    <s v="West Sandra"/>
    <s v="Danielle Decker"/>
    <n v="3"/>
    <n v="338.48"/>
  </r>
  <r>
    <n v="1583"/>
    <s v="Araceli"/>
    <s v="Mcguire"/>
    <d v="2023-02-04T00:00:00"/>
    <x v="155"/>
    <n v="140"/>
    <x v="578"/>
    <s v="Production Technician I"/>
    <s v="Eric Vincent"/>
    <s v="araceli.mcguire@bilearner.com"/>
    <x v="7"/>
    <x v="0"/>
    <x v="2"/>
    <x v="0"/>
    <s v="Part-Time"/>
    <x v="1"/>
    <x v="2"/>
    <s v="Catv"/>
    <d v="1949-07-03T00:00:00"/>
    <x v="6"/>
    <s v="Laborer"/>
    <x v="0"/>
    <n v="71663"/>
    <x v="1"/>
    <n v="3"/>
    <n v="2010"/>
    <s v="17-02-2023"/>
    <n v="4"/>
    <n v="4"/>
    <d v="2022-08-22T00:00:00"/>
    <x v="3"/>
    <x v="1"/>
    <x v="0"/>
    <s v="Andrewview"/>
    <s v="Kristen Rogers"/>
    <n v="2"/>
    <n v="601.66"/>
  </r>
  <r>
    <n v="1090"/>
    <s v="Leyla"/>
    <s v="Davila"/>
    <d v="2021-12-02T00:00:00"/>
    <x v="200"/>
    <n v="144"/>
    <x v="120"/>
    <s v="Production Technician II"/>
    <s v="Deborah Clark"/>
    <s v="leyla.davila@bilearner.com"/>
    <x v="0"/>
    <x v="0"/>
    <x v="0"/>
    <x v="1"/>
    <s v="Part-Time"/>
    <x v="0"/>
    <x v="2"/>
    <s v="Splicing"/>
    <d v="1986-05-03T00:00:00"/>
    <x v="6"/>
    <s v="Splicer"/>
    <x v="1"/>
    <n v="4704"/>
    <x v="1"/>
    <n v="3"/>
    <n v="1517"/>
    <s v="22-01-2023"/>
    <n v="4"/>
    <n v="5"/>
    <d v="2023-01-12T00:00:00"/>
    <x v="0"/>
    <x v="0"/>
    <x v="0"/>
    <s v="Parkerland"/>
    <s v="Nicholas Wallace"/>
    <n v="3"/>
    <n v="615.84"/>
  </r>
  <r>
    <n v="2901"/>
    <s v="Braylen"/>
    <s v="Cruz"/>
    <d v="2020-10-24T00:00:00"/>
    <x v="160"/>
    <n v="899"/>
    <x v="836"/>
    <s v="Production Technician I"/>
    <s v="Pamela Carter"/>
    <s v="braylen.cruz@bilearner.com"/>
    <x v="6"/>
    <x v="2"/>
    <x v="2"/>
    <x v="2"/>
    <s v="Full-Time"/>
    <x v="1"/>
    <x v="2"/>
    <s v="Engineers"/>
    <d v="1961-06-02T00:00:00"/>
    <x v="6"/>
    <s v="Engineer"/>
    <x v="1"/>
    <n v="24046"/>
    <x v="1"/>
    <n v="3"/>
    <n v="3328"/>
    <s v="19-05-2023"/>
    <n v="2"/>
    <n v="5"/>
    <d v="2022-11-26T00:00:00"/>
    <x v="2"/>
    <x v="1"/>
    <x v="1"/>
    <s v="South Christopher"/>
    <s v="John Faulkner"/>
    <n v="1"/>
    <n v="391.22"/>
  </r>
  <r>
    <n v="1359"/>
    <s v="Tara"/>
    <s v="Hoover"/>
    <d v="2022-03-31T00:00:00"/>
    <x v="509"/>
    <n v="75"/>
    <x v="522"/>
    <s v="Production Technician I"/>
    <s v="Daniel Banks"/>
    <s v="tara.hoover@bilearner.com"/>
    <x v="9"/>
    <x v="0"/>
    <x v="0"/>
    <x v="2"/>
    <s v="Temporary"/>
    <x v="1"/>
    <x v="2"/>
    <s v="Field Operations"/>
    <d v="1979-10-11T00:00:00"/>
    <x v="6"/>
    <s v="Laborer"/>
    <x v="1"/>
    <n v="67173"/>
    <x v="1"/>
    <n v="3"/>
    <n v="1786"/>
    <d v="2023-03-06T00:00:00"/>
    <n v="4"/>
    <n v="2"/>
    <d v="2023-04-23T00:00:00"/>
    <x v="3"/>
    <x v="0"/>
    <x v="3"/>
    <s v="South Heather"/>
    <s v="Casey Armstrong"/>
    <n v="2"/>
    <n v="942.28"/>
  </r>
  <r>
    <n v="2678"/>
    <s v="Josie"/>
    <s v="Melton"/>
    <d v="2020-06-07T00:00:00"/>
    <x v="454"/>
    <n v="762"/>
    <x v="792"/>
    <s v="Production Technician I"/>
    <s v="Scott Stone"/>
    <s v="josie.melton@bilearner.com"/>
    <x v="0"/>
    <x v="0"/>
    <x v="0"/>
    <x v="0"/>
    <s v="Temporary"/>
    <x v="1"/>
    <x v="2"/>
    <s v="Fielders"/>
    <d v="1943-12-05T00:00:00"/>
    <x v="6"/>
    <s v="Engineer"/>
    <x v="1"/>
    <n v="86764"/>
    <x v="1"/>
    <n v="1"/>
    <n v="3105"/>
    <s v="31-10-2022"/>
    <n v="2"/>
    <n v="1"/>
    <d v="2022-08-30T00:00:00"/>
    <x v="2"/>
    <x v="0"/>
    <x v="1"/>
    <s v="Hillville"/>
    <s v="Tammy Thomas"/>
    <n v="3"/>
    <n v="805.93"/>
  </r>
  <r>
    <n v="612"/>
    <s v="Nolan"/>
    <s v="Perez"/>
    <d v="2019-08-22T00:00:00"/>
    <x v="278"/>
    <n v="946"/>
    <x v="283"/>
    <s v="Software Engineer"/>
    <s v="Joshua Daniels"/>
    <s v="nolan.perez@bilearner.com"/>
    <x v="4"/>
    <x v="2"/>
    <x v="2"/>
    <x v="0"/>
    <s v="Part-Time"/>
    <x v="0"/>
    <x v="4"/>
    <s v="Finance &amp; Accounting"/>
    <s v="17-11-1982"/>
    <x v="6"/>
    <s v="Administrative"/>
    <x v="0"/>
    <n v="46407"/>
    <x v="1"/>
    <n v="3"/>
    <n v="1039"/>
    <d v="2022-03-12T00:00:00"/>
    <n v="2"/>
    <n v="4"/>
    <d v="2023-01-24T00:00:00"/>
    <x v="0"/>
    <x v="0"/>
    <x v="0"/>
    <s v="East Williamport"/>
    <s v="Heather Silva"/>
    <n v="5"/>
    <n v="520.41"/>
  </r>
  <r>
    <n v="266"/>
    <s v="Amya"/>
    <s v="Vega"/>
    <d v="2019-05-20T00:00:00"/>
    <x v="124"/>
    <n v="468"/>
    <x v="129"/>
    <s v="Production Technician II"/>
    <s v="Alexa Smith"/>
    <s v="amya.vega@bilearner.com"/>
    <x v="7"/>
    <x v="0"/>
    <x v="2"/>
    <x v="0"/>
    <s v="Temporary"/>
    <x v="0"/>
    <x v="2"/>
    <s v="Project Management - Con"/>
    <d v="1977-01-08T00:00:00"/>
    <x v="6"/>
    <s v="Field Project Manager"/>
    <x v="0"/>
    <n v="13727"/>
    <x v="0"/>
    <n v="2"/>
    <n v="3693"/>
    <d v="2023-09-04T00:00:00"/>
    <n v="3"/>
    <n v="1"/>
    <d v="2023-01-24T00:00:00"/>
    <x v="4"/>
    <x v="0"/>
    <x v="3"/>
    <s v="Martineztown"/>
    <s v="Corey Morales"/>
    <n v="1"/>
    <n v="861.5"/>
  </r>
  <r>
    <n v="51"/>
    <s v="Thomas"/>
    <s v="Chandler"/>
    <d v="2018-09-17T00:00:00"/>
    <x v="26"/>
    <n v="114"/>
    <x v="26"/>
    <s v="Area Sales Manager"/>
    <s v="Richard Hodges"/>
    <s v="thomas.chandler@bilearner.com"/>
    <x v="0"/>
    <x v="0"/>
    <x v="0"/>
    <x v="1"/>
    <s v="Temporary"/>
    <x v="1"/>
    <x v="0"/>
    <s v="Wireline Construction"/>
    <d v="1957-10-10T00:00:00"/>
    <x v="5"/>
    <s v="Groundman"/>
    <x v="0"/>
    <n v="45149"/>
    <x v="1"/>
    <n v="2"/>
    <n v="3478"/>
    <s v="29-11-2022"/>
    <n v="3"/>
    <n v="4"/>
    <d v="2022-10-05T00:00:00"/>
    <x v="2"/>
    <x v="0"/>
    <x v="2"/>
    <s v="Port Matthew"/>
    <s v="Daniel Solomon"/>
    <n v="1"/>
    <n v="526.74"/>
  </r>
  <r>
    <n v="1195"/>
    <s v="Matthew"/>
    <s v="Westinghouse"/>
    <d v="2021-08-30T00:00:00"/>
    <x v="458"/>
    <n v="204"/>
    <x v="465"/>
    <s v="BI Developer"/>
    <s v="Cynthia Goodwin"/>
    <s v="matthew.westinghouse@bilearner.com"/>
    <x v="8"/>
    <x v="0"/>
    <x v="1"/>
    <x v="2"/>
    <s v="Part-Time"/>
    <x v="2"/>
    <x v="1"/>
    <s v="Aerial"/>
    <s v="21-01-1942"/>
    <x v="6"/>
    <s v="Director"/>
    <x v="1"/>
    <n v="2134"/>
    <x v="2"/>
    <n v="3"/>
    <n v="1622"/>
    <s v="29-04-2023"/>
    <n v="1"/>
    <n v="5"/>
    <d v="2022-12-17T00:00:00"/>
    <x v="3"/>
    <x v="1"/>
    <x v="0"/>
    <s v="Port Jonathanburgh"/>
    <s v="Jason Martinez"/>
    <n v="4"/>
    <n v="344.06"/>
  </r>
  <r>
    <n v="1270"/>
    <s v="Mattie"/>
    <s v="Peters"/>
    <d v="2023-05-24T00:00:00"/>
    <x v="374"/>
    <n v="58"/>
    <x v="492"/>
    <s v="BI Developer"/>
    <s v="Melanie Campbell"/>
    <s v="mattie.peters@bilearner.com"/>
    <x v="3"/>
    <x v="0"/>
    <x v="0"/>
    <x v="0"/>
    <s v="Part-Time"/>
    <x v="2"/>
    <x v="1"/>
    <s v="General - Con"/>
    <s v="15-06-1987"/>
    <x v="6"/>
    <s v="Foreman"/>
    <x v="1"/>
    <n v="3758"/>
    <x v="1"/>
    <n v="3"/>
    <n v="1697"/>
    <s v="15-10-2022"/>
    <n v="1"/>
    <n v="5"/>
    <d v="2022-10-14T00:00:00"/>
    <x v="1"/>
    <x v="0"/>
    <x v="0"/>
    <s v="South Mistychester"/>
    <s v="Sierra Bishop"/>
    <n v="4"/>
    <n v="503.3"/>
  </r>
  <r>
    <n v="1491"/>
    <s v="Callum"/>
    <s v="Blair"/>
    <d v="2023-01-09T00:00:00"/>
    <x v="546"/>
    <n v="64"/>
    <x v="557"/>
    <s v="Production Technician I"/>
    <s v="Kayla Shelton"/>
    <s v="callum.blair@bilearner.com"/>
    <x v="3"/>
    <x v="0"/>
    <x v="1"/>
    <x v="0"/>
    <s v="Temporary"/>
    <x v="0"/>
    <x v="2"/>
    <s v="Field Operations"/>
    <d v="1990-12-09T00:00:00"/>
    <x v="6"/>
    <s v="Supervisor"/>
    <x v="0"/>
    <n v="36065"/>
    <x v="1"/>
    <n v="3"/>
    <n v="1918"/>
    <d v="2022-01-10T00:00:00"/>
    <n v="3"/>
    <n v="5"/>
    <d v="2023-08-03T00:00:00"/>
    <x v="3"/>
    <x v="1"/>
    <x v="2"/>
    <s v="South Thomas"/>
    <s v="Gary Rocha"/>
    <n v="2"/>
    <n v="226.7"/>
  </r>
  <r>
    <n v="521"/>
    <s v="Randall"/>
    <s v="Pearson"/>
    <d v="2023-02-03T00:00:00"/>
    <x v="81"/>
    <n v="115"/>
    <x v="244"/>
    <s v="Data Analyst"/>
    <s v="Peggy Mccoy"/>
    <s v="randall.pearson@bilearner.com"/>
    <x v="3"/>
    <x v="2"/>
    <x v="1"/>
    <x v="1"/>
    <s v="Full-Time"/>
    <x v="0"/>
    <x v="1"/>
    <s v="Aerial"/>
    <s v="29-10-1943"/>
    <x v="6"/>
    <s v="Foreman"/>
    <x v="1"/>
    <n v="2747"/>
    <x v="1"/>
    <n v="3"/>
    <n v="3948"/>
    <d v="2023-10-03T00:00:00"/>
    <n v="4"/>
    <n v="4"/>
    <d v="2023-04-02T00:00:00"/>
    <x v="1"/>
    <x v="0"/>
    <x v="0"/>
    <s v="East Wesleyport"/>
    <s v="William Rios"/>
    <n v="5"/>
    <n v="350.68"/>
  </r>
  <r>
    <n v="2748"/>
    <s v="Raphael"/>
    <s v="Whitney"/>
    <d v="2023-07-23T00:00:00"/>
    <x v="780"/>
    <n v="9"/>
    <x v="81"/>
    <s v="Production Technician I"/>
    <s v="Richard Cox"/>
    <s v="raphael.whitney@bilearner.com"/>
    <x v="1"/>
    <x v="0"/>
    <x v="0"/>
    <x v="0"/>
    <s v="Full-Time"/>
    <x v="3"/>
    <x v="2"/>
    <s v="Fielders"/>
    <d v="1947-11-07T00:00:00"/>
    <x v="6"/>
    <s v="Engineer"/>
    <x v="0"/>
    <n v="97410"/>
    <x v="1"/>
    <n v="1"/>
    <n v="3175"/>
    <d v="2023-03-02T00:00:00"/>
    <n v="5"/>
    <n v="4"/>
    <d v="2023-05-22T00:00:00"/>
    <x v="2"/>
    <x v="0"/>
    <x v="1"/>
    <s v="Lake Donaldtown"/>
    <s v="Michael Brown"/>
    <n v="4"/>
    <n v="686.77"/>
  </r>
  <r>
    <n v="102"/>
    <s v="Callum"/>
    <s v="Mcdaniel"/>
    <d v="2020-01-03T00:00:00"/>
    <x v="49"/>
    <n v="234"/>
    <x v="51"/>
    <s v="Area Sales Manager"/>
    <s v="Samuel Moore"/>
    <s v="callum.mcdaniel@bilearner.com"/>
    <x v="7"/>
    <x v="0"/>
    <x v="2"/>
    <x v="1"/>
    <s v="Full-Time"/>
    <x v="3"/>
    <x v="0"/>
    <s v="Field Operations"/>
    <s v="18-06-1994"/>
    <x v="7"/>
    <s v="Top Hand"/>
    <x v="1"/>
    <n v="67282"/>
    <x v="1"/>
    <n v="2"/>
    <n v="3529"/>
    <s v="15-07-2023"/>
    <n v="2"/>
    <n v="3"/>
    <d v="2022-09-04T00:00:00"/>
    <x v="4"/>
    <x v="1"/>
    <x v="2"/>
    <s v="South Andretown"/>
    <s v="Julie Hoffman"/>
    <n v="1"/>
    <n v="515.55999999999995"/>
  </r>
  <r>
    <n v="695"/>
    <s v="Sierra"/>
    <s v="Macias"/>
    <d v="2021-11-16T00:00:00"/>
    <x v="275"/>
    <n v="283"/>
    <x v="310"/>
    <s v="Production Manager"/>
    <s v="Miss Haley Duke DVM"/>
    <s v="sierra.macias@bilearner.com"/>
    <x v="3"/>
    <x v="0"/>
    <x v="1"/>
    <x v="1"/>
    <s v="Part-Time"/>
    <x v="2"/>
    <x v="2"/>
    <s v="General - Con"/>
    <s v="13-11-1975"/>
    <x v="6"/>
    <s v="Technician"/>
    <x v="0"/>
    <n v="35632"/>
    <x v="1"/>
    <n v="3"/>
    <n v="1122"/>
    <d v="2022-04-12T00:00:00"/>
    <n v="2"/>
    <n v="1"/>
    <d v="2023-01-21T00:00:00"/>
    <x v="3"/>
    <x v="1"/>
    <x v="0"/>
    <s v="Allentown"/>
    <s v="Jessica Hodges"/>
    <n v="3"/>
    <n v="444.4"/>
  </r>
  <r>
    <n v="1842"/>
    <s v="Jacoby"/>
    <s v="Lyons"/>
    <d v="2020-04-28T00:00:00"/>
    <x v="621"/>
    <n v="947"/>
    <x v="642"/>
    <s v="IT Manager - Support"/>
    <s v="Beverly Ramirez"/>
    <s v="jacoby.lyons@bilearner.com"/>
    <x v="5"/>
    <x v="0"/>
    <x v="0"/>
    <x v="1"/>
    <s v="Full-Time"/>
    <x v="1"/>
    <x v="1"/>
    <s v="Executive"/>
    <s v="15-01-1974"/>
    <x v="6"/>
    <s v="Ceo"/>
    <x v="1"/>
    <n v="42997"/>
    <x v="1"/>
    <n v="1"/>
    <n v="2269"/>
    <s v="14-02-2023"/>
    <n v="5"/>
    <n v="5"/>
    <d v="2022-12-09T00:00:00"/>
    <x v="2"/>
    <x v="1"/>
    <x v="2"/>
    <s v="Taylorview"/>
    <s v="Lauren Miller"/>
    <n v="1"/>
    <n v="109.33"/>
  </r>
  <r>
    <n v="1830"/>
    <s v="Ingrid"/>
    <s v="Lucero"/>
    <d v="2021-04-29T00:00:00"/>
    <x v="618"/>
    <n v="407"/>
    <x v="507"/>
    <s v="IT Manager - Support"/>
    <s v="Meredith Martin"/>
    <s v="ingrid.lucero@bilearner.com"/>
    <x v="0"/>
    <x v="0"/>
    <x v="1"/>
    <x v="0"/>
    <s v="Full-Time"/>
    <x v="3"/>
    <x v="1"/>
    <s v="General - Eng"/>
    <s v="22-10-1988"/>
    <x v="6"/>
    <s v="Administrative"/>
    <x v="1"/>
    <n v="77019"/>
    <x v="1"/>
    <n v="2"/>
    <n v="2257"/>
    <s v="25-07-2023"/>
    <n v="4"/>
    <n v="3"/>
    <d v="2023-03-25T00:00:00"/>
    <x v="0"/>
    <x v="0"/>
    <x v="2"/>
    <s v="New Sarahland"/>
    <s v="Tony Burns"/>
    <n v="2"/>
    <n v="456.3"/>
  </r>
  <r>
    <n v="794"/>
    <s v="Kane"/>
    <s v="Black"/>
    <d v="2022-11-11T00:00:00"/>
    <x v="0"/>
    <n v="234"/>
    <x v="51"/>
    <s v="Production Technician I"/>
    <s v="Leslie Davis"/>
    <s v="kane.black@bilearner.com"/>
    <x v="4"/>
    <x v="2"/>
    <x v="2"/>
    <x v="2"/>
    <s v="Part-Time"/>
    <x v="0"/>
    <x v="2"/>
    <s v="Yard (Material Handling)"/>
    <d v="1967-09-04T00:00:00"/>
    <x v="6"/>
    <s v="Coordinator"/>
    <x v="0"/>
    <n v="91837"/>
    <x v="1"/>
    <n v="3"/>
    <n v="1221"/>
    <s v="17-08-2022"/>
    <n v="5"/>
    <n v="5"/>
    <d v="2022-08-25T00:00:00"/>
    <x v="0"/>
    <x v="1"/>
    <x v="0"/>
    <s v="Bonnieborough"/>
    <s v="Linda Wood"/>
    <n v="4"/>
    <n v="167.69"/>
  </r>
  <r>
    <n v="1820"/>
    <s v="Alessandra"/>
    <s v="Novak"/>
    <d v="2018-09-10T00:00:00"/>
    <x v="31"/>
    <n v="1732"/>
    <x v="636"/>
    <s v="IT Support"/>
    <s v="William Murray"/>
    <s v="alessandra.novak@bilearner.com"/>
    <x v="7"/>
    <x v="0"/>
    <x v="2"/>
    <x v="0"/>
    <s v="Temporary"/>
    <x v="1"/>
    <x v="1"/>
    <s v="Fielders"/>
    <d v="1983-10-04T00:00:00"/>
    <x v="6"/>
    <s v="Engineer"/>
    <x v="0"/>
    <n v="70092"/>
    <x v="1"/>
    <n v="2"/>
    <n v="2247"/>
    <s v="16-02-2023"/>
    <n v="3"/>
    <n v="4"/>
    <d v="2023-04-19T00:00:00"/>
    <x v="3"/>
    <x v="0"/>
    <x v="2"/>
    <s v="Barnettview"/>
    <s v="Tiffany Johnson"/>
    <n v="3"/>
    <n v="803.16"/>
  </r>
  <r>
    <n v="2001"/>
    <s v="Emmett"/>
    <s v="Chandler"/>
    <d v="2021-06-04T00:00:00"/>
    <x v="657"/>
    <n v="252"/>
    <x v="189"/>
    <s v="Data Analyst "/>
    <s v="Pamela Shelton"/>
    <s v="emmett.chandler@bilearner.com"/>
    <x v="2"/>
    <x v="0"/>
    <x v="2"/>
    <x v="0"/>
    <s v="Temporary"/>
    <x v="3"/>
    <x v="1"/>
    <s v="Yard (Material Handling)"/>
    <s v="22-01-1963"/>
    <x v="6"/>
    <s v="Shop"/>
    <x v="0"/>
    <n v="7404"/>
    <x v="1"/>
    <n v="4"/>
    <n v="2428"/>
    <s v="30-11-2022"/>
    <n v="2"/>
    <n v="5"/>
    <d v="2023-07-13T00:00:00"/>
    <x v="0"/>
    <x v="0"/>
    <x v="0"/>
    <s v="Brianstad"/>
    <s v="Carl Edwards"/>
    <n v="4"/>
    <n v="549.79999999999995"/>
  </r>
  <r>
    <n v="144"/>
    <s v="Marilyn"/>
    <s v="Linares"/>
    <d v="2022-07-07T00:00:00"/>
    <x v="69"/>
    <n v="375"/>
    <x v="72"/>
    <s v="Production Technician I"/>
    <s v="Dr. Matthew Schmitt"/>
    <s v="marilyn.linares@bilearner.com"/>
    <x v="6"/>
    <x v="2"/>
    <x v="2"/>
    <x v="1"/>
    <s v="Full-Time"/>
    <x v="1"/>
    <x v="2"/>
    <s v="Field Operations"/>
    <s v="29-08-1947"/>
    <x v="6"/>
    <s v="Engineer"/>
    <x v="0"/>
    <n v="1886"/>
    <x v="1"/>
    <n v="4"/>
    <n v="3571"/>
    <s v="23-11-2022"/>
    <n v="4"/>
    <n v="1"/>
    <d v="2023-08-04T00:00:00"/>
    <x v="4"/>
    <x v="0"/>
    <x v="3"/>
    <s v="North William"/>
    <s v="Tanya Melendez"/>
    <n v="3"/>
    <n v="834.44"/>
  </r>
  <r>
    <n v="2477"/>
    <s v="Marquis"/>
    <s v="Atkinson"/>
    <d v="2020-02-15T00:00:00"/>
    <x v="539"/>
    <n v="248"/>
    <x v="538"/>
    <s v="Production Technician I"/>
    <s v="William Livingston"/>
    <s v="marquis.atkinson@bilearner.com"/>
    <x v="9"/>
    <x v="2"/>
    <x v="0"/>
    <x v="2"/>
    <s v="Part-Time"/>
    <x v="2"/>
    <x v="2"/>
    <s v="Project Management - Con"/>
    <d v="1946-05-10T00:00:00"/>
    <x v="6"/>
    <s v="Technician"/>
    <x v="0"/>
    <n v="84227"/>
    <x v="0"/>
    <n v="4"/>
    <n v="2904"/>
    <s v="27-08-2022"/>
    <n v="4"/>
    <n v="2"/>
    <d v="2023-05-06T00:00:00"/>
    <x v="2"/>
    <x v="0"/>
    <x v="1"/>
    <s v="Rachaelstad"/>
    <s v="Kristi Hampton"/>
    <n v="4"/>
    <n v="986.01"/>
  </r>
  <r>
    <n v="1261"/>
    <s v="Elsa"/>
    <s v="Mckenzie"/>
    <d v="2020-03-30T00:00:00"/>
    <x v="374"/>
    <n v="1208"/>
    <x v="377"/>
    <s v="Area Sales Manager"/>
    <s v="James Black"/>
    <s v="elsa.mckenzie@bilearner.com"/>
    <x v="3"/>
    <x v="0"/>
    <x v="0"/>
    <x v="2"/>
    <s v="Full-Time"/>
    <x v="3"/>
    <x v="1"/>
    <s v="Shop (Fleet)"/>
    <s v="23-07-1956"/>
    <x v="1"/>
    <s v="Mechanic"/>
    <x v="1"/>
    <n v="34107"/>
    <x v="1"/>
    <n v="3"/>
    <n v="1688"/>
    <d v="2022-12-11T00:00:00"/>
    <n v="1"/>
    <n v="4"/>
    <d v="2022-12-21T00:00:00"/>
    <x v="4"/>
    <x v="1"/>
    <x v="3"/>
    <s v="Brendaside"/>
    <s v="Paul Harrington"/>
    <n v="3"/>
    <n v="880.67"/>
  </r>
  <r>
    <n v="416"/>
    <s v="Cassidy"/>
    <s v="Maddox"/>
    <d v="2023-07-16T00:00:00"/>
    <x v="105"/>
    <n v="14"/>
    <x v="198"/>
    <s v="Sr. DBA"/>
    <s v="Melissa Pineda"/>
    <s v="cassidy.maddox@bilearner.com"/>
    <x v="4"/>
    <x v="3"/>
    <x v="0"/>
    <x v="1"/>
    <s v="Full-Time"/>
    <x v="1"/>
    <x v="1"/>
    <s v="Engineers"/>
    <d v="1977-07-02T00:00:00"/>
    <x v="6"/>
    <s v="Engineer"/>
    <x v="0"/>
    <n v="21480"/>
    <x v="1"/>
    <n v="3"/>
    <n v="3843"/>
    <s v="16-11-2022"/>
    <n v="3"/>
    <n v="5"/>
    <d v="2023-08-04T00:00:00"/>
    <x v="2"/>
    <x v="0"/>
    <x v="0"/>
    <s v="New Richard"/>
    <s v="Rachel Brock"/>
    <n v="2"/>
    <n v="582.09"/>
  </r>
  <r>
    <n v="2631"/>
    <s v="Amirah"/>
    <s v="Cline"/>
    <d v="2019-02-11T00:00:00"/>
    <x v="755"/>
    <n v="535"/>
    <x v="420"/>
    <s v="Production Technician I"/>
    <s v="Shelia Goodwin"/>
    <s v="amirah.cline@bilearner.com"/>
    <x v="5"/>
    <x v="3"/>
    <x v="2"/>
    <x v="2"/>
    <s v="Temporary"/>
    <x v="0"/>
    <x v="2"/>
    <s v="Yard (Material Handling)"/>
    <s v="19-08-1965"/>
    <x v="6"/>
    <s v="Coordinator"/>
    <x v="1"/>
    <n v="93290"/>
    <x v="1"/>
    <n v="1"/>
    <n v="3058"/>
    <d v="2023-04-07T00:00:00"/>
    <n v="4"/>
    <n v="1"/>
    <d v="2023-03-17T00:00:00"/>
    <x v="1"/>
    <x v="1"/>
    <x v="3"/>
    <s v="South Kevinside"/>
    <s v="Tyler Farmer"/>
    <n v="1"/>
    <n v="193.58"/>
  </r>
  <r>
    <n v="2175"/>
    <s v="Jacquelyn"/>
    <s v="Austin"/>
    <d v="2019-04-16T00:00:00"/>
    <x v="569"/>
    <n v="1207"/>
    <x v="706"/>
    <s v="Accountant I"/>
    <s v="Ariana Brady"/>
    <s v="jacquelyn.austin@bilearner.com"/>
    <x v="4"/>
    <x v="0"/>
    <x v="0"/>
    <x v="1"/>
    <s v="Full-Time"/>
    <x v="0"/>
    <x v="5"/>
    <s v="Wireline Construction"/>
    <d v="1982-07-08T00:00:00"/>
    <x v="6"/>
    <s v="Clerk"/>
    <x v="0"/>
    <n v="27947"/>
    <x v="1"/>
    <n v="2"/>
    <n v="2602"/>
    <d v="2023-10-02T00:00:00"/>
    <n v="5"/>
    <n v="5"/>
    <d v="2022-12-25T00:00:00"/>
    <x v="1"/>
    <x v="1"/>
    <x v="1"/>
    <s v="Brownhaven"/>
    <s v="Sharon Matthews"/>
    <n v="4"/>
    <n v="364.41"/>
  </r>
  <r>
    <n v="1607"/>
    <s v="Jaliyah"/>
    <s v="Conway"/>
    <d v="2021-08-26T00:00:00"/>
    <x v="304"/>
    <n v="707"/>
    <x v="585"/>
    <s v="Production Technician I"/>
    <s v="Randall Hill"/>
    <s v="jaliyah.conway@bilearner.com"/>
    <x v="2"/>
    <x v="0"/>
    <x v="0"/>
    <x v="1"/>
    <s v="Part-Time"/>
    <x v="3"/>
    <x v="2"/>
    <s v="Field Operations"/>
    <s v="19-01-1947"/>
    <x v="6"/>
    <s v="Driver"/>
    <x v="0"/>
    <n v="95951"/>
    <x v="1"/>
    <n v="3"/>
    <n v="2034"/>
    <s v="30-01-2023"/>
    <n v="2"/>
    <n v="4"/>
    <d v="2023-01-20T00:00:00"/>
    <x v="2"/>
    <x v="1"/>
    <x v="0"/>
    <s v="Crystalchester"/>
    <s v="Arthur Soto"/>
    <n v="1"/>
    <n v="632.33000000000004"/>
  </r>
  <r>
    <n v="331"/>
    <s v="Heath"/>
    <s v="Hodges"/>
    <d v="2022-11-16T00:00:00"/>
    <x v="155"/>
    <n v="220"/>
    <x v="31"/>
    <s v="Production Technician I"/>
    <s v="Alejandro Palmer"/>
    <s v="heath.hodges@bilearner.com"/>
    <x v="7"/>
    <x v="2"/>
    <x v="1"/>
    <x v="2"/>
    <s v="Temporary"/>
    <x v="2"/>
    <x v="2"/>
    <s v="Engineers"/>
    <s v="20-12-1946"/>
    <x v="6"/>
    <s v="Engineer"/>
    <x v="1"/>
    <n v="76897"/>
    <x v="1"/>
    <n v="3"/>
    <n v="3758"/>
    <d v="2022-04-10T00:00:00"/>
    <n v="2"/>
    <n v="1"/>
    <d v="2023-01-16T00:00:00"/>
    <x v="1"/>
    <x v="1"/>
    <x v="1"/>
    <s v="Jenniferfurt"/>
    <s v="Matthew Rios"/>
    <n v="4"/>
    <n v="917.17"/>
  </r>
  <r>
    <n v="93"/>
    <s v="Caiden"/>
    <s v="Munoz"/>
    <d v="2020-12-13T00:00:00"/>
    <x v="44"/>
    <n v="761"/>
    <x v="46"/>
    <s v="Area Sales Manager"/>
    <s v="Teresa Daniel"/>
    <s v="caiden.munoz@bilearner.com"/>
    <x v="8"/>
    <x v="0"/>
    <x v="0"/>
    <x v="1"/>
    <s v="Temporary"/>
    <x v="0"/>
    <x v="0"/>
    <s v="Project Management - Con"/>
    <d v="1963-01-03T00:00:00"/>
    <x v="8"/>
    <s v="Manager"/>
    <x v="0"/>
    <n v="18983"/>
    <x v="1"/>
    <n v="1"/>
    <n v="3520"/>
    <s v="17-09-2022"/>
    <n v="5"/>
    <n v="1"/>
    <d v="2022-09-11T00:00:00"/>
    <x v="0"/>
    <x v="0"/>
    <x v="2"/>
    <s v="North Anthonybury"/>
    <s v="Robin Sims"/>
    <n v="1"/>
    <n v="607.92999999999995"/>
  </r>
  <r>
    <n v="2909"/>
    <s v="Sincere"/>
    <s v="Preston"/>
    <d v="2023-03-25T00:00:00"/>
    <x v="668"/>
    <n v="53"/>
    <x v="838"/>
    <s v="Production Technician I"/>
    <s v="Eric Huber"/>
    <s v="sincere.preston@bilearner.com"/>
    <x v="5"/>
    <x v="2"/>
    <x v="1"/>
    <x v="2"/>
    <s v="Part-Time"/>
    <x v="2"/>
    <x v="2"/>
    <s v="General - Con"/>
    <s v="21-06-1979"/>
    <x v="6"/>
    <s v="Coordinator"/>
    <x v="1"/>
    <n v="75099"/>
    <x v="1"/>
    <n v="3"/>
    <n v="3336"/>
    <s v="25-01-2023"/>
    <n v="4"/>
    <n v="4"/>
    <d v="2023-04-02T00:00:00"/>
    <x v="1"/>
    <x v="1"/>
    <x v="2"/>
    <s v="Estradamouth"/>
    <s v="Stacey Anderson"/>
    <n v="4"/>
    <n v="290.13"/>
  </r>
  <r>
    <n v="314"/>
    <s v="Clark"/>
    <s v="Blanchard"/>
    <d v="2023-02-27T00:00:00"/>
    <x v="148"/>
    <n v="29"/>
    <x v="153"/>
    <s v="Production Technician II"/>
    <s v="Brittany Marshall"/>
    <s v="clark.blanchard@bilearner.com"/>
    <x v="8"/>
    <x v="2"/>
    <x v="0"/>
    <x v="2"/>
    <s v="Temporary"/>
    <x v="3"/>
    <x v="2"/>
    <s v="Field Operations"/>
    <s v="14-09-1948"/>
    <x v="6"/>
    <s v="Engineer"/>
    <x v="0"/>
    <n v="47025"/>
    <x v="1"/>
    <n v="1"/>
    <n v="3741"/>
    <d v="2022-01-09T00:00:00"/>
    <n v="2"/>
    <n v="5"/>
    <d v="2022-10-05T00:00:00"/>
    <x v="4"/>
    <x v="0"/>
    <x v="3"/>
    <s v="New Daniel"/>
    <s v="Renee Williams"/>
    <n v="2"/>
    <n v="751.04"/>
  </r>
  <r>
    <n v="1272"/>
    <s v="Trevon"/>
    <s v="Briggs"/>
    <d v="2021-11-03T00:00:00"/>
    <x v="485"/>
    <n v="289"/>
    <x v="494"/>
    <s v="Senior BI Developer"/>
    <s v="Justin Jordan"/>
    <s v="trevon.briggs@bilearner.com"/>
    <x v="9"/>
    <x v="0"/>
    <x v="1"/>
    <x v="1"/>
    <s v="Part-Time"/>
    <x v="3"/>
    <x v="5"/>
    <s v="Executive"/>
    <s v="17-06-1993"/>
    <x v="6"/>
    <s v="Manager"/>
    <x v="1"/>
    <n v="64233"/>
    <x v="1"/>
    <n v="3"/>
    <n v="1699"/>
    <s v="25-04-2023"/>
    <n v="2"/>
    <n v="4"/>
    <d v="2023-07-24T00:00:00"/>
    <x v="0"/>
    <x v="0"/>
    <x v="2"/>
    <s v="Port Jorge"/>
    <s v="Derek Wilson"/>
    <n v="3"/>
    <n v="730.86"/>
  </r>
  <r>
    <n v="1941"/>
    <s v="Clinton"/>
    <s v="Brennan"/>
    <d v="2020-08-22T00:00:00"/>
    <x v="342"/>
    <n v="929"/>
    <x v="661"/>
    <s v="President &amp; CEO"/>
    <s v="Kristi Lee"/>
    <s v="clinton.brennan@bilearner.com"/>
    <x v="5"/>
    <x v="0"/>
    <x v="0"/>
    <x v="0"/>
    <s v="Temporary"/>
    <x v="1"/>
    <x v="2"/>
    <s v="Wireline Construction"/>
    <s v="31-03-1950"/>
    <x v="6"/>
    <s v="Splicer"/>
    <x v="0"/>
    <n v="50782"/>
    <x v="1"/>
    <n v="1"/>
    <n v="2368"/>
    <d v="2022-06-11T00:00:00"/>
    <n v="5"/>
    <n v="2"/>
    <d v="2023-03-30T00:00:00"/>
    <x v="2"/>
    <x v="0"/>
    <x v="3"/>
    <s v="Lisafurt"/>
    <s v="Pamela Richards"/>
    <n v="4"/>
    <n v="285.54000000000002"/>
  </r>
  <r>
    <n v="755"/>
    <s v="Gunnar"/>
    <s v="Webster"/>
    <d v="2020-12-29T00:00:00"/>
    <x v="97"/>
    <n v="664"/>
    <x v="135"/>
    <s v="Production Technician I"/>
    <s v="Alex Cox"/>
    <s v="gunnar.webster@bilearner.com"/>
    <x v="0"/>
    <x v="0"/>
    <x v="0"/>
    <x v="1"/>
    <s v="Temporary"/>
    <x v="3"/>
    <x v="2"/>
    <s v="Splicing"/>
    <d v="1973-09-12T00:00:00"/>
    <x v="6"/>
    <s v="Splicer"/>
    <x v="0"/>
    <n v="60901"/>
    <x v="1"/>
    <n v="3"/>
    <n v="1182"/>
    <s v="25-08-2022"/>
    <n v="2"/>
    <n v="4"/>
    <d v="2022-10-19T00:00:00"/>
    <x v="3"/>
    <x v="0"/>
    <x v="0"/>
    <s v="West Elizabethfurt"/>
    <s v="Miranda Brown"/>
    <n v="5"/>
    <n v="623.64"/>
  </r>
  <r>
    <n v="1770"/>
    <s v="Adrien"/>
    <s v="Maddox"/>
    <d v="2018-08-22T00:00:00"/>
    <x v="178"/>
    <n v="1176"/>
    <x v="551"/>
    <s v="Production Technician I"/>
    <s v="Tamara Humphrey"/>
    <s v="adrien.maddox@bilearner.com"/>
    <x v="7"/>
    <x v="2"/>
    <x v="1"/>
    <x v="1"/>
    <s v="Full-Time"/>
    <x v="0"/>
    <x v="2"/>
    <s v="Wireline Construction"/>
    <d v="1983-12-04T00:00:00"/>
    <x v="6"/>
    <s v="Operator"/>
    <x v="0"/>
    <n v="77437"/>
    <x v="2"/>
    <n v="4"/>
    <n v="2197"/>
    <s v="15-04-2023"/>
    <n v="2"/>
    <n v="3"/>
    <d v="2023-03-17T00:00:00"/>
    <x v="2"/>
    <x v="0"/>
    <x v="0"/>
    <s v="Lake Jameschester"/>
    <s v="Harry Gibson"/>
    <n v="2"/>
    <n v="724.83"/>
  </r>
  <r>
    <n v="2174"/>
    <s v="Anya"/>
    <s v="Baldwin"/>
    <d v="2019-11-29T00:00:00"/>
    <x v="687"/>
    <n v="144"/>
    <x v="120"/>
    <s v="Administrative Assistant"/>
    <s v="Lonnie Sanders"/>
    <s v="anya.baldwin@bilearner.com"/>
    <x v="7"/>
    <x v="0"/>
    <x v="0"/>
    <x v="1"/>
    <s v="Part-Time"/>
    <x v="0"/>
    <x v="0"/>
    <s v="General - Con"/>
    <d v="2001-02-03T00:00:00"/>
    <x v="16"/>
    <s v="Laborer"/>
    <x v="0"/>
    <n v="44158"/>
    <x v="1"/>
    <n v="1"/>
    <n v="2601"/>
    <d v="2022-06-10T00:00:00"/>
    <n v="3"/>
    <n v="5"/>
    <d v="2023-06-29T00:00:00"/>
    <x v="3"/>
    <x v="0"/>
    <x v="1"/>
    <s v="Marissastad"/>
    <s v="Lori Miller"/>
    <n v="5"/>
    <n v="944.24"/>
  </r>
  <r>
    <n v="1991"/>
    <s v="Teagan"/>
    <s v="Rodriguez"/>
    <d v="2022-01-26T00:00:00"/>
    <x v="478"/>
    <n v="463"/>
    <x v="114"/>
    <s v="Production Manager"/>
    <s v="Sean Garcia"/>
    <s v="teagan.rodriguez@bilearner.com"/>
    <x v="1"/>
    <x v="4"/>
    <x v="1"/>
    <x v="0"/>
    <s v="Temporary"/>
    <x v="0"/>
    <x v="2"/>
    <s v="Project Management - Con"/>
    <s v="20-06-1942"/>
    <x v="6"/>
    <s v="Manager"/>
    <x v="1"/>
    <n v="16793"/>
    <x v="1"/>
    <n v="1"/>
    <n v="2418"/>
    <d v="2023-08-03T00:00:00"/>
    <n v="3"/>
    <n v="2"/>
    <d v="2023-01-27T00:00:00"/>
    <x v="2"/>
    <x v="0"/>
    <x v="1"/>
    <s v="Aliciaburgh"/>
    <s v="Henry Kelly"/>
    <n v="5"/>
    <n v="966.19"/>
  </r>
  <r>
    <n v="927"/>
    <s v="Christina"/>
    <s v="Terry"/>
    <d v="2020-10-28T00:00:00"/>
    <x v="318"/>
    <n v="487"/>
    <x v="390"/>
    <s v="Software Engineering Manager"/>
    <s v="Christopher Jones"/>
    <s v="christina.terry@bilearner.com"/>
    <x v="0"/>
    <x v="1"/>
    <x v="0"/>
    <x v="1"/>
    <s v="Full-Time"/>
    <x v="0"/>
    <x v="4"/>
    <s v="Field Operations"/>
    <d v="1959-07-05T00:00:00"/>
    <x v="6"/>
    <s v="Top Hand"/>
    <x v="0"/>
    <n v="79778"/>
    <x v="1"/>
    <n v="3"/>
    <n v="1354"/>
    <s v="21-06-2023"/>
    <n v="4"/>
    <n v="4"/>
    <d v="2023-08-03T00:00:00"/>
    <x v="3"/>
    <x v="0"/>
    <x v="1"/>
    <s v="Aprilville"/>
    <s v="Amanda Brooks"/>
    <n v="2"/>
    <n v="983.37"/>
  </r>
  <r>
    <n v="1374"/>
    <s v="Rayan"/>
    <s v="Stephenson"/>
    <d v="2021-07-25T00:00:00"/>
    <x v="515"/>
    <n v="547"/>
    <x v="387"/>
    <s v="Production Technician I"/>
    <s v="Brian Archer"/>
    <s v="rayan.stephenson@bilearner.com"/>
    <x v="5"/>
    <x v="0"/>
    <x v="0"/>
    <x v="1"/>
    <s v="Temporary"/>
    <x v="0"/>
    <x v="2"/>
    <s v="General - Con"/>
    <d v="1989-06-08T00:00:00"/>
    <x v="6"/>
    <s v="Technician"/>
    <x v="0"/>
    <n v="17441"/>
    <x v="1"/>
    <n v="3"/>
    <n v="1801"/>
    <d v="2023-02-06T00:00:00"/>
    <n v="3"/>
    <n v="4"/>
    <d v="2023-06-22T00:00:00"/>
    <x v="2"/>
    <x v="0"/>
    <x v="2"/>
    <s v="West Matthew"/>
    <s v="William Alvarez"/>
    <n v="1"/>
    <n v="753.69"/>
  </r>
  <r>
    <n v="929"/>
    <s v="Dante"/>
    <s v="Strong"/>
    <d v="2023-03-20T00:00:00"/>
    <x v="375"/>
    <n v="93"/>
    <x v="391"/>
    <s v="Accountant I"/>
    <s v="Ronald Jones"/>
    <s v="dante.strong@bilearner.com"/>
    <x v="4"/>
    <x v="0"/>
    <x v="2"/>
    <x v="2"/>
    <s v="Temporary"/>
    <x v="3"/>
    <x v="5"/>
    <s v="Engineers"/>
    <d v="1988-12-06T00:00:00"/>
    <x v="6"/>
    <s v="Engineer"/>
    <x v="0"/>
    <n v="93230"/>
    <x v="1"/>
    <n v="3"/>
    <n v="1356"/>
    <s v="14-08-2022"/>
    <n v="1"/>
    <n v="1"/>
    <d v="2023-04-06T00:00:00"/>
    <x v="2"/>
    <x v="1"/>
    <x v="2"/>
    <s v="Michellefort"/>
    <s v="Dwayne Day"/>
    <n v="3"/>
    <n v="301.39"/>
  </r>
  <r>
    <n v="2528"/>
    <s v="Adison"/>
    <s v="Ray"/>
    <d v="2020-09-21T00:00:00"/>
    <x v="145"/>
    <n v="912"/>
    <x v="770"/>
    <s v="Production Technician I"/>
    <s v="Carly Rogers"/>
    <s v="adison.ray@bilearner.com"/>
    <x v="5"/>
    <x v="0"/>
    <x v="0"/>
    <x v="2"/>
    <s v="Part-Time"/>
    <x v="2"/>
    <x v="2"/>
    <s v="General - Con"/>
    <s v="14-06-1959"/>
    <x v="6"/>
    <s v="Technician"/>
    <x v="1"/>
    <n v="17669"/>
    <x v="1"/>
    <n v="1"/>
    <n v="2955"/>
    <d v="2023-12-06T00:00:00"/>
    <n v="5"/>
    <n v="2"/>
    <d v="2023-06-04T00:00:00"/>
    <x v="4"/>
    <x v="0"/>
    <x v="1"/>
    <s v="East Jimmy"/>
    <s v="Robin Banks"/>
    <n v="5"/>
    <n v="191.49"/>
  </r>
  <r>
    <n v="1268"/>
    <s v="Claire"/>
    <s v="Gordon"/>
    <d v="2018-09-04T00:00:00"/>
    <x v="483"/>
    <n v="1564"/>
    <x v="491"/>
    <s v="BI Director"/>
    <s v="Jennifer Hernandez"/>
    <s v="claire.gordon@bilearner.com"/>
    <x v="7"/>
    <x v="4"/>
    <x v="1"/>
    <x v="1"/>
    <s v="Full-Time"/>
    <x v="3"/>
    <x v="1"/>
    <s v="Isp"/>
    <s v="13-11-1981"/>
    <x v="6"/>
    <s v="Specialist"/>
    <x v="0"/>
    <n v="20654"/>
    <x v="1"/>
    <n v="3"/>
    <n v="1695"/>
    <s v="25-05-2023"/>
    <n v="3"/>
    <n v="3"/>
    <d v="2023-01-03T00:00:00"/>
    <x v="1"/>
    <x v="1"/>
    <x v="0"/>
    <s v="East James"/>
    <s v="Brittany Fuller"/>
    <n v="2"/>
    <n v="913.34"/>
  </r>
  <r>
    <n v="2225"/>
    <s v="Fernando"/>
    <s v="Richard"/>
    <d v="2023-07-09T00:00:00"/>
    <x v="91"/>
    <n v="5"/>
    <x v="415"/>
    <s v="Administrative Assistant"/>
    <s v="Virginia Smith"/>
    <s v="fernando.richard@bilearner.com"/>
    <x v="7"/>
    <x v="0"/>
    <x v="1"/>
    <x v="1"/>
    <s v="Temporary"/>
    <x v="3"/>
    <x v="0"/>
    <s v="General - Sga"/>
    <d v="1954-08-03T00:00:00"/>
    <x v="6"/>
    <s v="Manager"/>
    <x v="0"/>
    <n v="15228"/>
    <x v="1"/>
    <n v="4"/>
    <n v="2652"/>
    <d v="2022-11-11T00:00:00"/>
    <n v="1"/>
    <n v="4"/>
    <d v="2022-10-23T00:00:00"/>
    <x v="0"/>
    <x v="0"/>
    <x v="2"/>
    <s v="Lake Michael"/>
    <s v="Lisa Rodgers"/>
    <n v="1"/>
    <n v="424.44"/>
  </r>
  <r>
    <n v="450"/>
    <s v="Oscar"/>
    <s v="Lopez"/>
    <d v="2018-10-22T00:00:00"/>
    <x v="137"/>
    <n v="533"/>
    <x v="215"/>
    <s v="Network Engineer"/>
    <s v="Christian Ortega"/>
    <s v="oscar.lopez@bilearner.com"/>
    <x v="3"/>
    <x v="0"/>
    <x v="2"/>
    <x v="2"/>
    <s v="Full-Time"/>
    <x v="1"/>
    <x v="3"/>
    <s v="General - Con"/>
    <s v="21-01-1976"/>
    <x v="6"/>
    <s v="Lineman"/>
    <x v="1"/>
    <n v="81607"/>
    <x v="3"/>
    <n v="3"/>
    <n v="3877"/>
    <s v="30-06-2023"/>
    <n v="3"/>
    <n v="3"/>
    <d v="2023-06-04T00:00:00"/>
    <x v="3"/>
    <x v="0"/>
    <x v="0"/>
    <s v="Markhaven"/>
    <s v="Jeremy Townsend"/>
    <n v="1"/>
    <n v="888.55"/>
  </r>
  <r>
    <n v="2372"/>
    <s v="Makenna"/>
    <s v="Foster"/>
    <d v="2021-04-20T00:00:00"/>
    <x v="724"/>
    <n v="515"/>
    <x v="739"/>
    <s v="Production Technician I"/>
    <s v="Timothy Pratt"/>
    <s v="makenna.foster@bilearner.com"/>
    <x v="1"/>
    <x v="0"/>
    <x v="2"/>
    <x v="2"/>
    <s v="Part-Time"/>
    <x v="1"/>
    <x v="2"/>
    <s v="Engineers"/>
    <s v="21-02-1988"/>
    <x v="6"/>
    <s v="Engineer"/>
    <x v="1"/>
    <n v="54859"/>
    <x v="1"/>
    <n v="2"/>
    <n v="2799"/>
    <d v="2023-01-02T00:00:00"/>
    <n v="2"/>
    <n v="1"/>
    <d v="2023-07-28T00:00:00"/>
    <x v="3"/>
    <x v="1"/>
    <x v="2"/>
    <s v="Stephaniemouth"/>
    <s v="Debbie Arnold"/>
    <n v="1"/>
    <n v="543.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A2920A-C265-4ECE-9103-5A5140D727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3:D41" firstHeaderRow="1" firstDataRow="2" firstDataCol="1"/>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numFmtId="166" showAll="0"/>
    <pivotField showAll="0"/>
    <pivotField showAll="0"/>
    <pivotField showAll="0"/>
    <pivotField showAll="0"/>
    <pivotField showAll="0"/>
    <pivotField showAll="0">
      <items count="4">
        <item x="1"/>
        <item x="0"/>
        <item x="2"/>
        <item t="default"/>
      </items>
    </pivotField>
    <pivotField showAll="0"/>
    <pivotField showAll="0"/>
    <pivotField showAll="0"/>
    <pivotField axis="axisRow" showAll="0">
      <items count="7">
        <item x="5"/>
        <item x="3"/>
        <item x="1"/>
        <item x="2"/>
        <item x="0"/>
        <item x="4"/>
        <item t="default"/>
      </items>
    </pivotField>
    <pivotField showAll="0"/>
    <pivotField showAll="0"/>
    <pivotField showAll="0"/>
    <pivotField showAll="0"/>
    <pivotField axis="axisCol" dataField="1" showAll="0">
      <items count="3">
        <item x="0"/>
        <item x="1"/>
        <item t="default"/>
      </items>
    </pivotField>
    <pivotField numFmtId="1" showAll="0"/>
    <pivotField showAll="0"/>
    <pivotField numFmtId="1" showAll="0"/>
    <pivotField numFmtId="1" showAll="0"/>
    <pivotField showAll="0"/>
    <pivotField numFmtId="1" showAll="0"/>
    <pivotField numFmtId="1" showAll="0"/>
    <pivotField numFmtId="164" showAll="0"/>
    <pivotField showAll="0"/>
    <pivotField showAll="0"/>
    <pivotField showAll="0"/>
    <pivotField showAll="0"/>
    <pivotField showAll="0"/>
    <pivotField numFmtId="1"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6"/>
  </rowFields>
  <rowItems count="7">
    <i>
      <x/>
    </i>
    <i>
      <x v="1"/>
    </i>
    <i>
      <x v="2"/>
    </i>
    <i>
      <x v="3"/>
    </i>
    <i>
      <x v="4"/>
    </i>
    <i>
      <x v="5"/>
    </i>
    <i t="grand">
      <x/>
    </i>
  </rowItems>
  <colFields count="1">
    <field x="21"/>
  </colFields>
  <colItems count="3">
    <i>
      <x/>
    </i>
    <i>
      <x v="1"/>
    </i>
    <i t="grand">
      <x/>
    </i>
  </colItems>
  <dataFields count="1">
    <dataField name="Count of GenderCode" fld="21" subtotal="count" baseField="0" baseItem="0" numFmtId="1"/>
  </dataFields>
  <formats count="1">
    <format dxfId="127">
      <pivotArea outline="0" collapsedLevelsAreSubtotals="1" fieldPosition="0"/>
    </format>
  </formats>
  <chartFormats count="6">
    <chartFormat chart="7" format="0" series="1">
      <pivotArea type="data" outline="0" fieldPosition="0">
        <references count="2">
          <reference field="4294967294" count="1" selected="0">
            <x v="0"/>
          </reference>
          <reference field="21" count="1" selected="0">
            <x v="0"/>
          </reference>
        </references>
      </pivotArea>
    </chartFormat>
    <chartFormat chart="7" format="1" series="1">
      <pivotArea type="data" outline="0" fieldPosition="0">
        <references count="2">
          <reference field="4294967294" count="1" selected="0">
            <x v="0"/>
          </reference>
          <reference field="21" count="1" selected="0">
            <x v="1"/>
          </reference>
        </references>
      </pivotArea>
    </chartFormat>
    <chartFormat chart="7" format="2" series="1">
      <pivotArea type="data" outline="0" fieldPosition="0">
        <references count="1">
          <reference field="4294967294" count="1" selected="0">
            <x v="0"/>
          </reference>
        </references>
      </pivotArea>
    </chartFormat>
    <chartFormat chart="17" format="9" series="1">
      <pivotArea type="data" outline="0" fieldPosition="0">
        <references count="2">
          <reference field="4294967294" count="1" selected="0">
            <x v="0"/>
          </reference>
          <reference field="21" count="1" selected="0">
            <x v="0"/>
          </reference>
        </references>
      </pivotArea>
    </chartFormat>
    <chartFormat chart="17" format="10" series="1">
      <pivotArea type="data" outline="0" fieldPosition="0">
        <references count="2">
          <reference field="4294967294" count="1" selected="0">
            <x v="0"/>
          </reference>
          <reference field="21" count="1" selected="0">
            <x v="1"/>
          </reference>
        </references>
      </pivotArea>
    </chartFormat>
    <chartFormat chart="17"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1B7614-9412-4EE3-9701-FDAA96C3F9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Department type ">
  <location ref="A18:B25" firstHeaderRow="1" firstDataRow="1" firstDataCol="1"/>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numFmtId="166" showAll="0"/>
    <pivotField showAll="0"/>
    <pivotField showAll="0"/>
    <pivotField showAll="0"/>
    <pivotField showAll="0"/>
    <pivotField showAll="0"/>
    <pivotField showAll="0">
      <items count="4">
        <item x="1"/>
        <item x="0"/>
        <item x="2"/>
        <item t="default"/>
      </items>
    </pivotField>
    <pivotField showAll="0"/>
    <pivotField showAll="0"/>
    <pivotField showAll="0"/>
    <pivotField axis="axisRow" showAll="0">
      <items count="7">
        <item x="5"/>
        <item x="3"/>
        <item x="1"/>
        <item x="2"/>
        <item x="0"/>
        <item x="4"/>
        <item t="default"/>
      </items>
    </pivotField>
    <pivotField showAll="0"/>
    <pivotField showAll="0"/>
    <pivotField showAll="0"/>
    <pivotField showAll="0"/>
    <pivotField showAll="0"/>
    <pivotField numFmtId="1" showAll="0"/>
    <pivotField showAll="0"/>
    <pivotField numFmtId="1" showAll="0"/>
    <pivotField dataField="1" numFmtId="1" showAll="0"/>
    <pivotField showAll="0"/>
    <pivotField numFmtId="1" showAll="0"/>
    <pivotField numFmtId="1" showAll="0"/>
    <pivotField numFmtId="164" showAll="0"/>
    <pivotField showAll="0"/>
    <pivotField showAll="0"/>
    <pivotField showAll="0"/>
    <pivotField showAll="0"/>
    <pivotField showAll="0"/>
    <pivotField numFmtId="1"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6"/>
  </rowFields>
  <rowItems count="7">
    <i>
      <x/>
    </i>
    <i>
      <x v="1"/>
    </i>
    <i>
      <x v="2"/>
    </i>
    <i>
      <x v="3"/>
    </i>
    <i>
      <x v="4"/>
    </i>
    <i>
      <x v="5"/>
    </i>
    <i t="grand">
      <x/>
    </i>
  </rowItems>
  <colItems count="1">
    <i/>
  </colItems>
  <dataFields count="1">
    <dataField name="Count of Employee ID" fld="25" subtotal="count" baseField="16" baseItem="0"/>
  </dataFields>
  <chartFormats count="2">
    <chartFormat chart="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39B927-A71A-4176-91B6-00D11835845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H9" firstHeaderRow="1" firstDataRow="2" firstDataCol="1"/>
  <pivotFields count="40">
    <pivotField numFmtId="1" showAll="0"/>
    <pivotField showAll="0"/>
    <pivotField showAll="0"/>
    <pivotField numFmtId="164" showAll="0"/>
    <pivotField axis="axisRow"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dataField="1" numFmtId="1" showAll="0"/>
    <pivotField numFmtId="166" showAll="0"/>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7">
        <item x="5"/>
        <item x="3"/>
        <item x="1"/>
        <item x="2"/>
        <item x="0"/>
        <item x="4"/>
        <item t="default"/>
      </items>
    </pivotField>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64" showAll="0"/>
    <pivotField showAll="0"/>
    <pivotField showAll="0"/>
    <pivotField showAll="0"/>
    <pivotField showAll="0"/>
    <pivotField showAll="0"/>
    <pivotField numFmtId="1"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9">
        <item sd="0" x="0"/>
        <item sd="0" x="1"/>
        <item sd="0" x="2"/>
        <item sd="0" x="3"/>
        <item sd="0" x="4"/>
        <item sd="0" x="5"/>
        <item sd="0" x="6"/>
        <item sd="0" x="7"/>
        <item t="default"/>
      </items>
    </pivotField>
  </pivotFields>
  <rowFields count="3">
    <field x="38"/>
    <field x="37"/>
    <field x="4"/>
  </rowFields>
  <rowItems count="5">
    <i>
      <x v="1"/>
    </i>
    <i>
      <x v="2"/>
    </i>
    <i>
      <x v="3"/>
    </i>
    <i>
      <x v="4"/>
    </i>
    <i t="grand">
      <x/>
    </i>
  </rowItems>
  <colFields count="1">
    <field x="39"/>
  </colFields>
  <colItems count="7">
    <i>
      <x v="1"/>
    </i>
    <i>
      <x v="2"/>
    </i>
    <i>
      <x v="3"/>
    </i>
    <i>
      <x v="4"/>
    </i>
    <i>
      <x v="5"/>
    </i>
    <i>
      <x v="6"/>
    </i>
    <i t="grand">
      <x/>
    </i>
  </colItems>
  <dataFields count="1">
    <dataField name="Sum of Turnover" fld="5" baseField="0" baseItem="0" numFmtId="1"/>
  </dataFields>
  <chartFormats count="20">
    <chartFormat chart="1" format="6" series="1">
      <pivotArea type="data" outline="0" fieldPosition="0">
        <references count="2">
          <reference field="4294967294" count="1" selected="0">
            <x v="0"/>
          </reference>
          <reference field="39" count="1" selected="0">
            <x v="4"/>
          </reference>
        </references>
      </pivotArea>
    </chartFormat>
    <chartFormat chart="1" format="7" series="1">
      <pivotArea type="data" outline="0" fieldPosition="0">
        <references count="2">
          <reference field="4294967294" count="1" selected="0">
            <x v="0"/>
          </reference>
          <reference field="39" count="1" selected="0">
            <x v="5"/>
          </reference>
        </references>
      </pivotArea>
    </chartFormat>
    <chartFormat chart="1" format="8" series="1">
      <pivotArea type="data" outline="0" fieldPosition="0">
        <references count="2">
          <reference field="4294967294" count="1" selected="0">
            <x v="0"/>
          </reference>
          <reference field="39" count="1" selected="0">
            <x v="6"/>
          </reference>
        </references>
      </pivotArea>
    </chartFormat>
    <chartFormat chart="1" format="9" series="1">
      <pivotArea type="data" outline="0" fieldPosition="0">
        <references count="2">
          <reference field="4294967294" count="1" selected="0">
            <x v="0"/>
          </reference>
          <reference field="39" count="1" selected="0">
            <x v="1"/>
          </reference>
        </references>
      </pivotArea>
    </chartFormat>
    <chartFormat chart="1" format="10" series="1">
      <pivotArea type="data" outline="0" fieldPosition="0">
        <references count="2">
          <reference field="4294967294" count="1" selected="0">
            <x v="0"/>
          </reference>
          <reference field="39" count="1" selected="0">
            <x v="2"/>
          </reference>
        </references>
      </pivotArea>
    </chartFormat>
    <chartFormat chart="1" format="11" series="1">
      <pivotArea type="data" outline="0" fieldPosition="0">
        <references count="2">
          <reference field="4294967294" count="1" selected="0">
            <x v="0"/>
          </reference>
          <reference field="39" count="1" selected="0">
            <x v="3"/>
          </reference>
        </references>
      </pivotArea>
    </chartFormat>
    <chartFormat chart="2" format="1" series="1">
      <pivotArea type="data" outline="0" fieldPosition="0">
        <references count="2">
          <reference field="4294967294" count="1" selected="0">
            <x v="0"/>
          </reference>
          <reference field="39" count="1" selected="0">
            <x v="1"/>
          </reference>
        </references>
      </pivotArea>
    </chartFormat>
    <chartFormat chart="2" format="3" series="1">
      <pivotArea type="data" outline="0" fieldPosition="0">
        <references count="2">
          <reference field="4294967294" count="1" selected="0">
            <x v="0"/>
          </reference>
          <reference field="39" count="1" selected="0">
            <x v="2"/>
          </reference>
        </references>
      </pivotArea>
    </chartFormat>
    <chartFormat chart="2" format="5" series="1">
      <pivotArea type="data" outline="0" fieldPosition="0">
        <references count="2">
          <reference field="4294967294" count="1" selected="0">
            <x v="0"/>
          </reference>
          <reference field="39" count="1" selected="0">
            <x v="3"/>
          </reference>
        </references>
      </pivotArea>
    </chartFormat>
    <chartFormat chart="2" format="7" series="1">
      <pivotArea type="data" outline="0" fieldPosition="0">
        <references count="2">
          <reference field="4294967294" count="1" selected="0">
            <x v="0"/>
          </reference>
          <reference field="39" count="1" selected="0">
            <x v="4"/>
          </reference>
        </references>
      </pivotArea>
    </chartFormat>
    <chartFormat chart="2" format="9" series="1">
      <pivotArea type="data" outline="0" fieldPosition="0">
        <references count="2">
          <reference field="4294967294" count="1" selected="0">
            <x v="0"/>
          </reference>
          <reference field="39" count="1" selected="0">
            <x v="5"/>
          </reference>
        </references>
      </pivotArea>
    </chartFormat>
    <chartFormat chart="2" format="11" series="1">
      <pivotArea type="data" outline="0" fieldPosition="0">
        <references count="2">
          <reference field="4294967294" count="1" selected="0">
            <x v="0"/>
          </reference>
          <reference field="39" count="1" selected="0">
            <x v="6"/>
          </reference>
        </references>
      </pivotArea>
    </chartFormat>
    <chartFormat chart="12" format="18" series="1">
      <pivotArea type="data" outline="0" fieldPosition="0">
        <references count="2">
          <reference field="4294967294" count="1" selected="0">
            <x v="0"/>
          </reference>
          <reference field="39" count="1" selected="0">
            <x v="1"/>
          </reference>
        </references>
      </pivotArea>
    </chartFormat>
    <chartFormat chart="12" format="19" series="1">
      <pivotArea type="data" outline="0" fieldPosition="0">
        <references count="2">
          <reference field="4294967294" count="1" selected="0">
            <x v="0"/>
          </reference>
          <reference field="39" count="1" selected="0">
            <x v="2"/>
          </reference>
        </references>
      </pivotArea>
    </chartFormat>
    <chartFormat chart="12" format="20" series="1">
      <pivotArea type="data" outline="0" fieldPosition="0">
        <references count="2">
          <reference field="4294967294" count="1" selected="0">
            <x v="0"/>
          </reference>
          <reference field="39" count="1" selected="0">
            <x v="3"/>
          </reference>
        </references>
      </pivotArea>
    </chartFormat>
    <chartFormat chart="12" format="21" series="1">
      <pivotArea type="data" outline="0" fieldPosition="0">
        <references count="2">
          <reference field="4294967294" count="1" selected="0">
            <x v="0"/>
          </reference>
          <reference field="39" count="1" selected="0">
            <x v="4"/>
          </reference>
        </references>
      </pivotArea>
    </chartFormat>
    <chartFormat chart="12" format="22" series="1">
      <pivotArea type="data" outline="0" fieldPosition="0">
        <references count="2">
          <reference field="4294967294" count="1" selected="0">
            <x v="0"/>
          </reference>
          <reference field="39" count="1" selected="0">
            <x v="5"/>
          </reference>
        </references>
      </pivotArea>
    </chartFormat>
    <chartFormat chart="12" format="23" series="1">
      <pivotArea type="data" outline="0" fieldPosition="0">
        <references count="2">
          <reference field="4294967294" count="1" selected="0">
            <x v="0"/>
          </reference>
          <reference field="39" count="1" selected="0">
            <x v="6"/>
          </reference>
        </references>
      </pivotArea>
    </chartFormat>
    <chartFormat chart="12" format="24" series="1">
      <pivotArea type="data" outline="0" fieldPosition="0">
        <references count="1">
          <reference field="4294967294" count="1" selected="0">
            <x v="0"/>
          </reference>
        </references>
      </pivotArea>
    </chartFormat>
    <chartFormat chart="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223FBD-F7B7-4F6B-B91E-8AE3D080C06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tate">
  <location ref="A49:B74" firstHeaderRow="1" firstDataRow="1" firstDataCol="1"/>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numFmtId="166" showAll="0"/>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7">
        <item x="5"/>
        <item x="3"/>
        <item x="1"/>
        <item x="2"/>
        <item x="0"/>
        <item x="4"/>
        <item t="default"/>
      </items>
    </pivotField>
    <pivotField showAll="0"/>
    <pivotField showAll="0"/>
    <pivotField axis="axisRow" showAll="0" sortType="descending">
      <items count="25">
        <item x="20"/>
        <item x="18"/>
        <item x="0"/>
        <item x="4"/>
        <item x="9"/>
        <item x="3"/>
        <item x="14"/>
        <item x="7"/>
        <item x="5"/>
        <item x="6"/>
        <item x="23"/>
        <item x="15"/>
        <item x="22"/>
        <item x="8"/>
        <item x="17"/>
        <item x="21"/>
        <item x="1"/>
        <item x="10"/>
        <item x="11"/>
        <item x="19"/>
        <item x="2"/>
        <item x="13"/>
        <item x="12"/>
        <item x="16"/>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numFmtId="1" showAll="0"/>
    <pivotField dataField="1" numFmtId="1" showAll="0"/>
    <pivotField showAll="0"/>
    <pivotField numFmtId="1" showAll="0"/>
    <pivotField numFmtId="1" showAll="0"/>
    <pivotField numFmtId="164" showAll="0"/>
    <pivotField showAll="0"/>
    <pivotField showAll="0"/>
    <pivotField showAll="0"/>
    <pivotField showAll="0"/>
    <pivotField showAll="0"/>
    <pivotField numFmtId="1"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9"/>
  </rowFields>
  <rowItems count="25">
    <i>
      <x v="9"/>
    </i>
    <i>
      <x v="20"/>
    </i>
    <i>
      <x v="4"/>
    </i>
    <i>
      <x v="6"/>
    </i>
    <i>
      <x v="19"/>
    </i>
    <i>
      <x v="1"/>
    </i>
    <i>
      <x v="8"/>
    </i>
    <i>
      <x v="3"/>
    </i>
    <i>
      <x v="23"/>
    </i>
    <i>
      <x v="7"/>
    </i>
    <i>
      <x v="2"/>
    </i>
    <i>
      <x v="17"/>
    </i>
    <i>
      <x v="15"/>
    </i>
    <i>
      <x v="16"/>
    </i>
    <i>
      <x v="13"/>
    </i>
    <i>
      <x/>
    </i>
    <i>
      <x v="5"/>
    </i>
    <i>
      <x v="12"/>
    </i>
    <i>
      <x v="21"/>
    </i>
    <i>
      <x v="18"/>
    </i>
    <i>
      <x v="14"/>
    </i>
    <i>
      <x v="22"/>
    </i>
    <i>
      <x v="10"/>
    </i>
    <i>
      <x v="11"/>
    </i>
    <i t="grand">
      <x/>
    </i>
  </rowItems>
  <colItems count="1">
    <i/>
  </colItems>
  <dataFields count="1">
    <dataField name="Count of Employee ID" fld="25" subtotal="count"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52457B-9EEE-401D-A4FD-3F3C5AFF1CB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Department ">
  <location ref="A19:B26" firstHeaderRow="1" firstDataRow="1" firstDataCol="1"/>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dataField="1" numFmtId="166" showAll="0">
      <items count="854">
        <item x="117"/>
        <item x="806"/>
        <item x="418"/>
        <item x="178"/>
        <item x="415"/>
        <item x="376"/>
        <item x="266"/>
        <item x="514"/>
        <item x="81"/>
        <item x="58"/>
        <item x="111"/>
        <item x="308"/>
        <item x="198"/>
        <item x="606"/>
        <item x="169"/>
        <item x="11"/>
        <item x="69"/>
        <item x="624"/>
        <item x="134"/>
        <item x="339"/>
        <item x="483"/>
        <item x="25"/>
        <item x="162"/>
        <item x="753"/>
        <item x="177"/>
        <item x="276"/>
        <item x="153"/>
        <item x="32"/>
        <item x="723"/>
        <item x="469"/>
        <item x="103"/>
        <item x="431"/>
        <item x="626"/>
        <item x="238"/>
        <item x="685"/>
        <item x="28"/>
        <item x="97"/>
        <item x="367"/>
        <item x="735"/>
        <item x="194"/>
        <item x="752"/>
        <item x="355"/>
        <item x="726"/>
        <item x="196"/>
        <item x="561"/>
        <item x="365"/>
        <item x="490"/>
        <item x="83"/>
        <item x="599"/>
        <item x="838"/>
        <item x="229"/>
        <item x="144"/>
        <item x="183"/>
        <item x="33"/>
        <item x="492"/>
        <item x="699"/>
        <item x="285"/>
        <item x="471"/>
        <item x="520"/>
        <item x="557"/>
        <item x="385"/>
        <item x="40"/>
        <item x="613"/>
        <item x="8"/>
        <item x="133"/>
        <item x="736"/>
        <item x="485"/>
        <item x="45"/>
        <item x="676"/>
        <item x="522"/>
        <item x="290"/>
        <item x="327"/>
        <item x="102"/>
        <item x="516"/>
        <item x="566"/>
        <item x="439"/>
        <item x="740"/>
        <item x="91"/>
        <item x="434"/>
        <item x="125"/>
        <item x="207"/>
        <item x="440"/>
        <item x="361"/>
        <item x="218"/>
        <item x="205"/>
        <item x="335"/>
        <item x="391"/>
        <item x="680"/>
        <item x="267"/>
        <item x="101"/>
        <item x="288"/>
        <item x="286"/>
        <item x="767"/>
        <item x="306"/>
        <item x="677"/>
        <item x="63"/>
        <item x="372"/>
        <item x="493"/>
        <item x="743"/>
        <item x="473"/>
        <item x="26"/>
        <item x="244"/>
        <item x="170"/>
        <item x="258"/>
        <item x="482"/>
        <item x="590"/>
        <item x="64"/>
        <item x="572"/>
        <item x="260"/>
        <item x="394"/>
        <item x="152"/>
        <item x="259"/>
        <item x="523"/>
        <item x="221"/>
        <item x="281"/>
        <item x="729"/>
        <item x="688"/>
        <item x="212"/>
        <item x="39"/>
        <item x="116"/>
        <item x="549"/>
        <item x="578"/>
        <item x="378"/>
        <item x="282"/>
        <item x="219"/>
        <item x="120"/>
        <item x="161"/>
        <item x="323"/>
        <item x="818"/>
        <item x="142"/>
        <item x="531"/>
        <item x="176"/>
        <item x="783"/>
        <item x="797"/>
        <item x="591"/>
        <item x="160"/>
        <item x="301"/>
        <item x="296"/>
        <item x="637"/>
        <item x="165"/>
        <item x="594"/>
        <item x="265"/>
        <item x="334"/>
        <item x="833"/>
        <item x="763"/>
        <item x="512"/>
        <item x="799"/>
        <item x="601"/>
        <item x="497"/>
        <item x="226"/>
        <item x="453"/>
        <item x="344"/>
        <item x="659"/>
        <item x="65"/>
        <item x="577"/>
        <item x="480"/>
        <item x="449"/>
        <item x="486"/>
        <item x="4"/>
        <item x="461"/>
        <item x="620"/>
        <item x="112"/>
        <item x="209"/>
        <item x="49"/>
        <item x="558"/>
        <item x="230"/>
        <item x="273"/>
        <item x="547"/>
        <item x="171"/>
        <item x="254"/>
        <item x="815"/>
        <item x="705"/>
        <item x="517"/>
        <item x="141"/>
        <item x="829"/>
        <item x="465"/>
        <item x="298"/>
        <item x="128"/>
        <item x="104"/>
        <item x="272"/>
        <item x="621"/>
        <item x="505"/>
        <item x="121"/>
        <item x="782"/>
        <item x="262"/>
        <item x="595"/>
        <item x="343"/>
        <item x="746"/>
        <item x="31"/>
        <item x="82"/>
        <item x="354"/>
        <item x="630"/>
        <item x="211"/>
        <item x="395"/>
        <item x="119"/>
        <item x="358"/>
        <item x="75"/>
        <item x="381"/>
        <item x="413"/>
        <item x="51"/>
        <item x="727"/>
        <item x="724"/>
        <item x="600"/>
        <item x="846"/>
        <item x="291"/>
        <item x="347"/>
        <item x="27"/>
        <item x="359"/>
        <item x="110"/>
        <item x="302"/>
        <item x="353"/>
        <item x="538"/>
        <item x="412"/>
        <item x="269"/>
        <item x="441"/>
        <item x="189"/>
        <item x="408"/>
        <item x="336"/>
        <item x="86"/>
        <item x="669"/>
        <item x="411"/>
        <item x="694"/>
        <item x="99"/>
        <item x="541"/>
        <item x="41"/>
        <item x="76"/>
        <item x="115"/>
        <item x="528"/>
        <item x="151"/>
        <item x="423"/>
        <item x="738"/>
        <item x="54"/>
        <item x="436"/>
        <item x="830"/>
        <item x="543"/>
        <item x="42"/>
        <item x="442"/>
        <item x="287"/>
        <item x="191"/>
        <item x="651"/>
        <item x="48"/>
        <item x="310"/>
        <item x="240"/>
        <item x="245"/>
        <item x="366"/>
        <item x="494"/>
        <item x="43"/>
        <item x="619"/>
        <item x="700"/>
        <item x="455"/>
        <item x="498"/>
        <item x="609"/>
        <item x="50"/>
        <item x="416"/>
        <item x="396"/>
        <item x="807"/>
        <item x="66"/>
        <item x="220"/>
        <item x="794"/>
        <item x="640"/>
        <item x="641"/>
        <item x="464"/>
        <item x="88"/>
        <item x="447"/>
        <item x="840"/>
        <item x="388"/>
        <item x="62"/>
        <item x="426"/>
        <item x="716"/>
        <item x="182"/>
        <item x="650"/>
        <item x="438"/>
        <item x="184"/>
        <item x="331"/>
        <item x="466"/>
        <item x="678"/>
        <item x="268"/>
        <item x="421"/>
        <item x="587"/>
        <item x="628"/>
        <item x="428"/>
        <item x="781"/>
        <item x="765"/>
        <item x="363"/>
        <item x="23"/>
        <item x="279"/>
        <item x="565"/>
        <item x="325"/>
        <item x="506"/>
        <item x="537"/>
        <item x="80"/>
        <item x="197"/>
        <item x="487"/>
        <item x="356"/>
        <item x="634"/>
        <item x="232"/>
        <item x="848"/>
        <item x="21"/>
        <item x="844"/>
        <item x="400"/>
        <item x="555"/>
        <item x="98"/>
        <item x="556"/>
        <item x="554"/>
        <item x="652"/>
        <item x="271"/>
        <item x="14"/>
        <item x="662"/>
        <item x="292"/>
        <item x="72"/>
        <item x="450"/>
        <item x="349"/>
        <item x="539"/>
        <item x="410"/>
        <item x="638"/>
        <item x="350"/>
        <item x="592"/>
        <item x="446"/>
        <item x="210"/>
        <item x="297"/>
        <item x="341"/>
        <item x="15"/>
        <item x="300"/>
        <item x="631"/>
        <item x="660"/>
        <item x="646"/>
        <item x="692"/>
        <item x="175"/>
        <item x="813"/>
        <item x="684"/>
        <item x="10"/>
        <item x="825"/>
        <item x="484"/>
        <item x="507"/>
        <item x="656"/>
        <item x="584"/>
        <item x="839"/>
        <item x="481"/>
        <item x="675"/>
        <item x="324"/>
        <item x="546"/>
        <item x="174"/>
        <item x="843"/>
        <item x="190"/>
        <item x="672"/>
        <item x="47"/>
        <item x="406"/>
        <item x="16"/>
        <item x="270"/>
        <item x="670"/>
        <item x="148"/>
        <item x="73"/>
        <item x="581"/>
        <item x="445"/>
        <item x="202"/>
        <item x="751"/>
        <item x="612"/>
        <item x="681"/>
        <item x="731"/>
        <item x="19"/>
        <item x="206"/>
        <item x="342"/>
        <item x="649"/>
        <item x="204"/>
        <item x="105"/>
        <item x="44"/>
        <item x="3"/>
        <item x="764"/>
        <item x="0"/>
        <item x="582"/>
        <item x="448"/>
        <item x="60"/>
        <item x="604"/>
        <item x="759"/>
        <item x="474"/>
        <item x="114"/>
        <item x="274"/>
        <item x="841"/>
        <item x="30"/>
        <item x="129"/>
        <item x="200"/>
        <item x="214"/>
        <item x="143"/>
        <item x="419"/>
        <item x="320"/>
        <item x="460"/>
        <item x="443"/>
        <item x="757"/>
        <item x="328"/>
        <item x="390"/>
        <item x="535"/>
        <item x="544"/>
        <item x="586"/>
        <item x="842"/>
        <item x="172"/>
        <item x="155"/>
        <item x="823"/>
        <item x="319"/>
        <item x="96"/>
        <item x="384"/>
        <item x="168"/>
        <item x="256"/>
        <item x="166"/>
        <item x="821"/>
        <item x="793"/>
        <item x="810"/>
        <item x="478"/>
        <item x="318"/>
        <item x="739"/>
        <item x="627"/>
        <item x="156"/>
        <item x="348"/>
        <item x="360"/>
        <item x="805"/>
        <item x="2"/>
        <item x="809"/>
        <item x="707"/>
        <item x="745"/>
        <item x="399"/>
        <item x="329"/>
        <item x="215"/>
        <item x="420"/>
        <item x="375"/>
        <item x="275"/>
        <item x="470"/>
        <item x="704"/>
        <item x="185"/>
        <item x="95"/>
        <item x="635"/>
        <item x="59"/>
        <item x="387"/>
        <item x="468"/>
        <item x="227"/>
        <item x="616"/>
        <item x="788"/>
        <item x="85"/>
        <item x="596"/>
        <item x="526"/>
        <item x="540"/>
        <item x="432"/>
        <item x="106"/>
        <item x="222"/>
        <item x="647"/>
        <item x="70"/>
        <item x="362"/>
        <item x="550"/>
        <item x="24"/>
        <item x="756"/>
        <item x="849"/>
        <item x="380"/>
        <item x="796"/>
        <item x="668"/>
        <item x="733"/>
        <item x="603"/>
        <item x="35"/>
        <item x="607"/>
        <item x="778"/>
        <item x="617"/>
        <item x="74"/>
        <item x="364"/>
        <item x="618"/>
        <item x="709"/>
        <item x="264"/>
        <item x="228"/>
        <item x="664"/>
        <item x="84"/>
        <item x="126"/>
        <item x="249"/>
        <item x="828"/>
        <item x="154"/>
        <item x="713"/>
        <item x="158"/>
        <item x="852"/>
        <item x="322"/>
        <item x="186"/>
        <item x="379"/>
        <item x="454"/>
        <item x="845"/>
        <item x="122"/>
        <item x="373"/>
        <item x="235"/>
        <item x="758"/>
        <item x="734"/>
        <item x="639"/>
        <item x="79"/>
        <item x="511"/>
        <item x="475"/>
        <item x="488"/>
        <item x="580"/>
        <item x="13"/>
        <item x="430"/>
        <item x="776"/>
        <item x="850"/>
        <item x="357"/>
        <item x="663"/>
        <item x="340"/>
        <item x="513"/>
        <item x="820"/>
        <item x="623"/>
        <item x="77"/>
        <item x="157"/>
        <item x="427"/>
        <item x="370"/>
        <item x="401"/>
        <item x="741"/>
        <item x="693"/>
        <item x="666"/>
        <item x="246"/>
        <item x="299"/>
        <item x="135"/>
        <item x="94"/>
        <item x="605"/>
        <item x="826"/>
        <item x="847"/>
        <item x="501"/>
        <item x="68"/>
        <item x="515"/>
        <item x="571"/>
        <item x="795"/>
        <item x="261"/>
        <item x="811"/>
        <item x="255"/>
        <item x="719"/>
        <item x="145"/>
        <item x="827"/>
        <item x="368"/>
        <item x="703"/>
        <item x="451"/>
        <item x="429"/>
        <item x="500"/>
        <item x="452"/>
        <item x="808"/>
        <item x="585"/>
        <item x="784"/>
        <item x="597"/>
        <item x="346"/>
        <item x="332"/>
        <item x="313"/>
        <item x="737"/>
        <item x="87"/>
        <item x="371"/>
        <item x="504"/>
        <item x="456"/>
        <item x="534"/>
        <item x="242"/>
        <item x="36"/>
        <item x="569"/>
        <item x="742"/>
        <item x="61"/>
        <item x="295"/>
        <item x="508"/>
        <item x="690"/>
        <item x="553"/>
        <item x="330"/>
        <item x="583"/>
        <item x="814"/>
        <item x="444"/>
        <item x="754"/>
        <item x="146"/>
        <item x="536"/>
        <item x="289"/>
        <item x="527"/>
        <item x="239"/>
        <item x="138"/>
        <item x="46"/>
        <item x="792"/>
        <item x="476"/>
        <item x="682"/>
        <item x="312"/>
        <item x="7"/>
        <item x="695"/>
        <item x="38"/>
        <item x="90"/>
        <item x="52"/>
        <item x="304"/>
        <item x="519"/>
        <item x="251"/>
        <item x="524"/>
        <item x="697"/>
        <item x="715"/>
        <item x="545"/>
        <item x="305"/>
        <item x="835"/>
        <item x="548"/>
        <item x="533"/>
        <item x="773"/>
        <item x="402"/>
        <item x="397"/>
        <item x="785"/>
        <item x="417"/>
        <item x="17"/>
        <item x="243"/>
        <item x="708"/>
        <item x="159"/>
        <item x="1"/>
        <item x="496"/>
        <item x="29"/>
        <item x="192"/>
        <item x="422"/>
        <item x="127"/>
        <item x="12"/>
        <item x="568"/>
        <item x="489"/>
        <item x="164"/>
        <item x="643"/>
        <item x="113"/>
        <item x="201"/>
        <item x="747"/>
        <item x="167"/>
        <item x="645"/>
        <item x="761"/>
        <item x="610"/>
        <item x="263"/>
        <item x="667"/>
        <item x="195"/>
        <item x="748"/>
        <item x="625"/>
        <item x="131"/>
        <item x="137"/>
        <item x="722"/>
        <item x="231"/>
        <item x="683"/>
        <item x="107"/>
        <item x="712"/>
        <item x="425"/>
        <item x="236"/>
        <item x="150"/>
        <item x="588"/>
        <item x="800"/>
        <item x="614"/>
        <item x="822"/>
        <item x="22"/>
        <item x="710"/>
        <item x="78"/>
        <item x="130"/>
        <item x="728"/>
        <item x="552"/>
        <item x="836"/>
        <item x="559"/>
        <item x="837"/>
        <item x="224"/>
        <item x="801"/>
        <item x="109"/>
        <item x="404"/>
        <item x="770"/>
        <item x="213"/>
        <item x="234"/>
        <item x="435"/>
        <item x="71"/>
        <item x="188"/>
        <item x="237"/>
        <item x="779"/>
        <item x="768"/>
        <item x="661"/>
        <item x="123"/>
        <item x="252"/>
        <item x="732"/>
        <item x="203"/>
        <item x="352"/>
        <item x="56"/>
        <item x="766"/>
        <item x="283"/>
        <item x="642"/>
        <item x="648"/>
        <item x="338"/>
        <item x="575"/>
        <item x="180"/>
        <item x="834"/>
        <item x="579"/>
        <item x="698"/>
        <item x="374"/>
        <item x="717"/>
        <item x="277"/>
        <item x="696"/>
        <item x="593"/>
        <item x="777"/>
        <item x="658"/>
        <item x="257"/>
        <item x="477"/>
        <item x="173"/>
        <item x="317"/>
        <item x="55"/>
        <item x="132"/>
        <item x="812"/>
        <item x="326"/>
        <item x="136"/>
        <item x="472"/>
        <item x="437"/>
        <item x="187"/>
        <item x="671"/>
        <item x="345"/>
        <item x="149"/>
        <item x="633"/>
        <item x="744"/>
        <item x="721"/>
        <item x="798"/>
        <item x="458"/>
        <item x="749"/>
        <item x="392"/>
        <item x="762"/>
        <item x="250"/>
        <item x="311"/>
        <item x="725"/>
        <item x="333"/>
        <item x="316"/>
        <item x="223"/>
        <item x="278"/>
        <item x="532"/>
        <item x="6"/>
        <item x="118"/>
        <item x="216"/>
        <item x="179"/>
        <item x="679"/>
        <item x="589"/>
        <item x="108"/>
        <item x="772"/>
        <item x="314"/>
        <item x="369"/>
        <item x="18"/>
        <item x="199"/>
        <item x="780"/>
        <item x="563"/>
        <item x="750"/>
        <item x="711"/>
        <item x="9"/>
        <item x="124"/>
        <item x="720"/>
        <item x="247"/>
        <item x="351"/>
        <item x="518"/>
        <item x="382"/>
        <item x="457"/>
        <item x="502"/>
        <item x="673"/>
        <item x="655"/>
        <item x="702"/>
        <item x="241"/>
        <item x="503"/>
        <item x="424"/>
        <item x="309"/>
        <item x="691"/>
        <item x="718"/>
        <item x="100"/>
        <item x="654"/>
        <item x="5"/>
        <item x="787"/>
        <item x="280"/>
        <item x="551"/>
        <item x="816"/>
        <item x="803"/>
        <item x="34"/>
        <item x="573"/>
        <item x="181"/>
        <item x="689"/>
        <item x="831"/>
        <item x="233"/>
        <item x="57"/>
        <item x="706"/>
        <item x="377"/>
        <item x="383"/>
        <item x="398"/>
        <item x="140"/>
        <item x="407"/>
        <item x="467"/>
        <item x="791"/>
        <item x="284"/>
        <item x="824"/>
        <item x="832"/>
        <item x="509"/>
        <item x="611"/>
        <item x="294"/>
        <item x="495"/>
        <item x="93"/>
        <item x="53"/>
        <item x="789"/>
        <item x="405"/>
        <item x="386"/>
        <item x="674"/>
        <item x="315"/>
        <item x="790"/>
        <item x="851"/>
        <item x="657"/>
        <item x="564"/>
        <item x="817"/>
        <item x="760"/>
        <item x="248"/>
        <item x="321"/>
        <item x="463"/>
        <item x="786"/>
        <item x="92"/>
        <item x="479"/>
        <item x="67"/>
        <item x="615"/>
        <item x="629"/>
        <item x="774"/>
        <item x="769"/>
        <item x="562"/>
        <item x="37"/>
        <item x="560"/>
        <item x="530"/>
        <item x="529"/>
        <item x="653"/>
        <item x="755"/>
        <item x="409"/>
        <item x="20"/>
        <item x="598"/>
        <item x="510"/>
        <item x="714"/>
        <item x="687"/>
        <item x="632"/>
        <item x="576"/>
        <item x="193"/>
        <item x="701"/>
        <item x="393"/>
        <item x="802"/>
        <item x="433"/>
        <item x="163"/>
        <item x="217"/>
        <item x="570"/>
        <item x="459"/>
        <item x="208"/>
        <item x="602"/>
        <item x="303"/>
        <item x="525"/>
        <item x="225"/>
        <item x="771"/>
        <item x="139"/>
        <item x="775"/>
        <item x="414"/>
        <item x="147"/>
        <item x="665"/>
        <item x="491"/>
        <item x="307"/>
        <item x="499"/>
        <item x="337"/>
        <item x="686"/>
        <item x="542"/>
        <item x="403"/>
        <item x="462"/>
        <item x="521"/>
        <item x="730"/>
        <item x="622"/>
        <item x="804"/>
        <item x="644"/>
        <item x="293"/>
        <item x="608"/>
        <item x="636"/>
        <item x="253"/>
        <item x="574"/>
        <item x="389"/>
        <item x="567"/>
        <item x="89"/>
        <item x="819"/>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items count="5">
        <item x="0"/>
        <item x="1"/>
        <item x="2"/>
        <item x="3"/>
        <item t="default"/>
      </items>
    </pivotField>
    <pivotField axis="axisRow" showAll="0" sortType="descending">
      <items count="7">
        <item x="5"/>
        <item x="3"/>
        <item x="1"/>
        <item x="2"/>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numFmtId="1" showAll="0"/>
    <pivotField showAll="0"/>
    <pivotField numFmtId="1" showAll="0"/>
    <pivotField numFmtId="1" showAll="0"/>
    <pivotField showAll="0"/>
    <pivotField numFmtId="1" showAll="0"/>
    <pivotField numFmtId="1" showAll="0"/>
    <pivotField numFmtId="164" showAll="0"/>
    <pivotField showAll="0">
      <items count="6">
        <item x="3"/>
        <item x="0"/>
        <item x="1"/>
        <item x="4"/>
        <item x="2"/>
        <item t="default"/>
      </items>
    </pivotField>
    <pivotField showAll="0">
      <items count="3">
        <item x="0"/>
        <item x="1"/>
        <item t="default"/>
      </items>
    </pivotField>
    <pivotField showAll="0"/>
    <pivotField showAll="0"/>
    <pivotField showAll="0"/>
    <pivotField numFmtId="1"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sd="0" x="3"/>
        <item h="1" sd="0" x="4"/>
        <item h="1" sd="0" x="5"/>
        <item t="default"/>
      </items>
    </pivotField>
    <pivotField showAll="0">
      <items count="9">
        <item sd="0" x="0"/>
        <item sd="0" x="1"/>
        <item sd="0" x="2"/>
        <item sd="0" x="3"/>
        <item sd="0" x="4"/>
        <item sd="0" x="5"/>
        <item sd="0" x="6"/>
        <item sd="0" x="7"/>
        <item t="default"/>
      </items>
    </pivotField>
  </pivotFields>
  <rowFields count="1">
    <field x="16"/>
  </rowFields>
  <rowItems count="7">
    <i>
      <x v="1"/>
    </i>
    <i>
      <x v="3"/>
    </i>
    <i>
      <x v="2"/>
    </i>
    <i>
      <x v="4"/>
    </i>
    <i>
      <x/>
    </i>
    <i>
      <x v="5"/>
    </i>
    <i t="grand">
      <x/>
    </i>
  </rowItems>
  <colItems count="1">
    <i/>
  </colItems>
  <dataFields count="1">
    <dataField name="Average of Tenure (years)" fld="6" subtotal="average" baseField="16" baseItem="4" numFmtId="166"/>
  </dataFields>
  <chartFormats count="9">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16" count="1" selected="0">
            <x v="2"/>
          </reference>
        </references>
      </pivotArea>
    </chartFormat>
    <chartFormat chart="15" format="14">
      <pivotArea type="data" outline="0" fieldPosition="0">
        <references count="2">
          <reference field="4294967294" count="1" selected="0">
            <x v="0"/>
          </reference>
          <reference field="16" count="1" selected="0">
            <x v="1"/>
          </reference>
        </references>
      </pivotArea>
    </chartFormat>
    <chartFormat chart="15" format="15">
      <pivotArea type="data" outline="0" fieldPosition="0">
        <references count="2">
          <reference field="4294967294" count="1" selected="0">
            <x v="0"/>
          </reference>
          <reference field="16" count="1" selected="0">
            <x v="5"/>
          </reference>
        </references>
      </pivotArea>
    </chartFormat>
    <chartFormat chart="15" format="16">
      <pivotArea type="data" outline="0" fieldPosition="0">
        <references count="2">
          <reference field="4294967294" count="1" selected="0">
            <x v="0"/>
          </reference>
          <reference field="16" count="1" selected="0">
            <x v="3"/>
          </reference>
        </references>
      </pivotArea>
    </chartFormat>
    <chartFormat chart="15" format="17">
      <pivotArea type="data" outline="0" fieldPosition="0">
        <references count="2">
          <reference field="4294967294" count="1" selected="0">
            <x v="0"/>
          </reference>
          <reference field="16" count="1" selected="0">
            <x v="4"/>
          </reference>
        </references>
      </pivotArea>
    </chartFormat>
    <chartFormat chart="26" format="24" series="1">
      <pivotArea type="data" outline="0" fieldPosition="0">
        <references count="1">
          <reference field="4294967294" count="1" selected="0">
            <x v="0"/>
          </reference>
        </references>
      </pivotArea>
    </chartFormat>
    <chartFormat chart="26" format="25">
      <pivotArea type="data" outline="0" fieldPosition="0">
        <references count="2">
          <reference field="4294967294" count="1" selected="0">
            <x v="0"/>
          </reference>
          <reference field="16" count="1" selected="0">
            <x v="1"/>
          </reference>
        </references>
      </pivotArea>
    </chartFormat>
    <chartFormat chart="26" format="26">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B0EA72-0A3B-4168-8534-7535C159C49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rowPageCount="1" colPageCount="1"/>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numFmtId="166" showAll="0">
      <items count="854">
        <item x="117"/>
        <item x="806"/>
        <item x="418"/>
        <item x="178"/>
        <item x="415"/>
        <item x="376"/>
        <item x="266"/>
        <item x="514"/>
        <item x="81"/>
        <item x="58"/>
        <item x="111"/>
        <item x="308"/>
        <item x="198"/>
        <item x="606"/>
        <item x="169"/>
        <item x="11"/>
        <item x="69"/>
        <item x="624"/>
        <item x="134"/>
        <item x="339"/>
        <item x="483"/>
        <item x="25"/>
        <item x="162"/>
        <item x="753"/>
        <item x="177"/>
        <item x="276"/>
        <item x="153"/>
        <item x="32"/>
        <item x="723"/>
        <item x="469"/>
        <item x="103"/>
        <item x="431"/>
        <item x="626"/>
        <item x="238"/>
        <item x="685"/>
        <item x="28"/>
        <item x="97"/>
        <item x="367"/>
        <item x="735"/>
        <item x="194"/>
        <item x="752"/>
        <item x="355"/>
        <item x="726"/>
        <item x="196"/>
        <item x="561"/>
        <item x="365"/>
        <item x="490"/>
        <item x="83"/>
        <item x="599"/>
        <item x="838"/>
        <item x="229"/>
        <item x="144"/>
        <item x="183"/>
        <item x="33"/>
        <item x="492"/>
        <item x="699"/>
        <item x="285"/>
        <item x="471"/>
        <item x="520"/>
        <item x="557"/>
        <item x="385"/>
        <item x="40"/>
        <item x="613"/>
        <item x="8"/>
        <item x="133"/>
        <item x="736"/>
        <item x="485"/>
        <item x="45"/>
        <item x="676"/>
        <item x="522"/>
        <item x="290"/>
        <item x="327"/>
        <item x="102"/>
        <item x="516"/>
        <item x="566"/>
        <item x="439"/>
        <item x="740"/>
        <item x="91"/>
        <item x="434"/>
        <item x="125"/>
        <item x="207"/>
        <item x="440"/>
        <item x="361"/>
        <item x="218"/>
        <item x="205"/>
        <item x="335"/>
        <item x="391"/>
        <item x="680"/>
        <item x="267"/>
        <item x="101"/>
        <item x="288"/>
        <item x="286"/>
        <item x="767"/>
        <item x="306"/>
        <item x="677"/>
        <item x="63"/>
        <item x="372"/>
        <item x="493"/>
        <item x="743"/>
        <item x="473"/>
        <item x="26"/>
        <item x="244"/>
        <item x="170"/>
        <item x="258"/>
        <item x="482"/>
        <item x="590"/>
        <item x="64"/>
        <item x="572"/>
        <item x="260"/>
        <item x="394"/>
        <item x="152"/>
        <item x="259"/>
        <item x="523"/>
        <item x="221"/>
        <item x="281"/>
        <item x="729"/>
        <item x="688"/>
        <item x="212"/>
        <item x="39"/>
        <item x="116"/>
        <item x="549"/>
        <item x="578"/>
        <item x="378"/>
        <item x="282"/>
        <item x="219"/>
        <item x="120"/>
        <item x="161"/>
        <item x="323"/>
        <item x="818"/>
        <item x="142"/>
        <item x="531"/>
        <item x="176"/>
        <item x="783"/>
        <item x="797"/>
        <item x="591"/>
        <item x="160"/>
        <item x="301"/>
        <item x="296"/>
        <item x="637"/>
        <item x="165"/>
        <item x="594"/>
        <item x="265"/>
        <item x="334"/>
        <item x="833"/>
        <item x="763"/>
        <item x="512"/>
        <item x="799"/>
        <item x="601"/>
        <item x="497"/>
        <item x="226"/>
        <item x="453"/>
        <item x="344"/>
        <item x="659"/>
        <item x="65"/>
        <item x="577"/>
        <item x="480"/>
        <item x="449"/>
        <item x="486"/>
        <item x="4"/>
        <item x="461"/>
        <item x="620"/>
        <item x="112"/>
        <item x="209"/>
        <item x="49"/>
        <item x="558"/>
        <item x="230"/>
        <item x="273"/>
        <item x="547"/>
        <item x="171"/>
        <item x="254"/>
        <item x="815"/>
        <item x="705"/>
        <item x="517"/>
        <item x="141"/>
        <item x="829"/>
        <item x="465"/>
        <item x="298"/>
        <item x="128"/>
        <item x="104"/>
        <item x="272"/>
        <item x="621"/>
        <item x="505"/>
        <item x="121"/>
        <item x="782"/>
        <item x="262"/>
        <item x="595"/>
        <item x="343"/>
        <item x="746"/>
        <item x="31"/>
        <item x="82"/>
        <item x="354"/>
        <item x="630"/>
        <item x="211"/>
        <item x="395"/>
        <item x="119"/>
        <item x="358"/>
        <item x="75"/>
        <item x="381"/>
        <item x="413"/>
        <item x="51"/>
        <item x="727"/>
        <item x="724"/>
        <item x="600"/>
        <item x="846"/>
        <item x="291"/>
        <item x="347"/>
        <item x="27"/>
        <item x="359"/>
        <item x="110"/>
        <item x="302"/>
        <item x="353"/>
        <item x="538"/>
        <item x="412"/>
        <item x="269"/>
        <item x="441"/>
        <item x="189"/>
        <item x="408"/>
        <item x="336"/>
        <item x="86"/>
        <item x="669"/>
        <item x="411"/>
        <item x="694"/>
        <item x="99"/>
        <item x="541"/>
        <item x="41"/>
        <item x="76"/>
        <item x="115"/>
        <item x="528"/>
        <item x="151"/>
        <item x="423"/>
        <item x="738"/>
        <item x="54"/>
        <item x="436"/>
        <item x="830"/>
        <item x="543"/>
        <item x="42"/>
        <item x="442"/>
        <item x="287"/>
        <item x="191"/>
        <item x="651"/>
        <item x="48"/>
        <item x="310"/>
        <item x="240"/>
        <item x="245"/>
        <item x="366"/>
        <item x="494"/>
        <item x="43"/>
        <item x="619"/>
        <item x="700"/>
        <item x="455"/>
        <item x="498"/>
        <item x="609"/>
        <item x="50"/>
        <item x="416"/>
        <item x="396"/>
        <item x="807"/>
        <item x="66"/>
        <item x="220"/>
        <item x="794"/>
        <item x="640"/>
        <item x="641"/>
        <item x="464"/>
        <item x="88"/>
        <item x="447"/>
        <item x="840"/>
        <item x="388"/>
        <item x="62"/>
        <item x="426"/>
        <item x="716"/>
        <item x="182"/>
        <item x="650"/>
        <item x="438"/>
        <item x="184"/>
        <item x="331"/>
        <item x="466"/>
        <item x="678"/>
        <item x="268"/>
        <item x="421"/>
        <item x="587"/>
        <item x="628"/>
        <item x="428"/>
        <item x="781"/>
        <item x="765"/>
        <item x="363"/>
        <item x="23"/>
        <item x="279"/>
        <item x="565"/>
        <item x="325"/>
        <item x="506"/>
        <item x="537"/>
        <item x="80"/>
        <item x="197"/>
        <item x="487"/>
        <item x="356"/>
        <item x="634"/>
        <item x="232"/>
        <item x="848"/>
        <item x="21"/>
        <item x="844"/>
        <item x="400"/>
        <item x="555"/>
        <item x="98"/>
        <item x="556"/>
        <item x="554"/>
        <item x="652"/>
        <item x="271"/>
        <item x="14"/>
        <item x="662"/>
        <item x="292"/>
        <item x="72"/>
        <item x="450"/>
        <item x="349"/>
        <item x="539"/>
        <item x="410"/>
        <item x="638"/>
        <item x="350"/>
        <item x="592"/>
        <item x="446"/>
        <item x="210"/>
        <item x="297"/>
        <item x="341"/>
        <item x="15"/>
        <item x="300"/>
        <item x="631"/>
        <item x="660"/>
        <item x="646"/>
        <item x="692"/>
        <item x="175"/>
        <item x="813"/>
        <item x="684"/>
        <item x="10"/>
        <item x="825"/>
        <item x="484"/>
        <item x="507"/>
        <item x="656"/>
        <item x="584"/>
        <item x="839"/>
        <item x="481"/>
        <item x="675"/>
        <item x="324"/>
        <item x="546"/>
        <item x="174"/>
        <item x="843"/>
        <item x="190"/>
        <item x="672"/>
        <item x="47"/>
        <item x="406"/>
        <item x="16"/>
        <item x="270"/>
        <item x="670"/>
        <item x="148"/>
        <item x="73"/>
        <item x="581"/>
        <item x="445"/>
        <item x="202"/>
        <item x="751"/>
        <item x="612"/>
        <item x="681"/>
        <item x="731"/>
        <item x="19"/>
        <item x="206"/>
        <item x="342"/>
        <item x="649"/>
        <item x="204"/>
        <item x="105"/>
        <item x="44"/>
        <item x="3"/>
        <item x="764"/>
        <item x="0"/>
        <item x="582"/>
        <item x="448"/>
        <item x="60"/>
        <item x="604"/>
        <item x="759"/>
        <item x="474"/>
        <item x="114"/>
        <item x="274"/>
        <item x="841"/>
        <item x="30"/>
        <item x="129"/>
        <item x="200"/>
        <item x="214"/>
        <item x="143"/>
        <item x="419"/>
        <item x="320"/>
        <item x="460"/>
        <item x="443"/>
        <item x="757"/>
        <item x="328"/>
        <item x="390"/>
        <item x="535"/>
        <item x="544"/>
        <item x="586"/>
        <item x="842"/>
        <item x="172"/>
        <item x="155"/>
        <item x="823"/>
        <item x="319"/>
        <item x="96"/>
        <item x="384"/>
        <item x="168"/>
        <item x="256"/>
        <item x="166"/>
        <item x="821"/>
        <item x="793"/>
        <item x="810"/>
        <item x="478"/>
        <item x="318"/>
        <item x="739"/>
        <item x="627"/>
        <item x="156"/>
        <item x="348"/>
        <item x="360"/>
        <item x="805"/>
        <item x="2"/>
        <item x="809"/>
        <item x="707"/>
        <item x="745"/>
        <item x="399"/>
        <item x="329"/>
        <item x="215"/>
        <item x="420"/>
        <item x="375"/>
        <item x="275"/>
        <item x="470"/>
        <item x="704"/>
        <item x="185"/>
        <item x="95"/>
        <item x="635"/>
        <item x="59"/>
        <item x="387"/>
        <item x="468"/>
        <item x="227"/>
        <item x="616"/>
        <item x="788"/>
        <item x="85"/>
        <item x="596"/>
        <item x="526"/>
        <item x="540"/>
        <item x="432"/>
        <item x="106"/>
        <item x="222"/>
        <item x="647"/>
        <item x="70"/>
        <item x="362"/>
        <item x="550"/>
        <item x="24"/>
        <item x="756"/>
        <item x="849"/>
        <item x="380"/>
        <item x="796"/>
        <item x="668"/>
        <item x="733"/>
        <item x="603"/>
        <item x="35"/>
        <item x="607"/>
        <item x="778"/>
        <item x="617"/>
        <item x="74"/>
        <item x="364"/>
        <item x="618"/>
        <item x="709"/>
        <item x="264"/>
        <item x="228"/>
        <item x="664"/>
        <item x="84"/>
        <item x="126"/>
        <item x="249"/>
        <item x="828"/>
        <item x="154"/>
        <item x="713"/>
        <item x="158"/>
        <item x="852"/>
        <item x="322"/>
        <item x="186"/>
        <item x="379"/>
        <item x="454"/>
        <item x="845"/>
        <item x="122"/>
        <item x="373"/>
        <item x="235"/>
        <item x="758"/>
        <item x="734"/>
        <item x="639"/>
        <item x="79"/>
        <item x="511"/>
        <item x="475"/>
        <item x="488"/>
        <item x="580"/>
        <item x="13"/>
        <item x="430"/>
        <item x="776"/>
        <item x="850"/>
        <item x="357"/>
        <item x="663"/>
        <item x="340"/>
        <item x="513"/>
        <item x="820"/>
        <item x="623"/>
        <item x="77"/>
        <item x="157"/>
        <item x="427"/>
        <item x="370"/>
        <item x="401"/>
        <item x="741"/>
        <item x="693"/>
        <item x="666"/>
        <item x="246"/>
        <item x="299"/>
        <item x="135"/>
        <item x="94"/>
        <item x="605"/>
        <item x="826"/>
        <item x="847"/>
        <item x="501"/>
        <item x="68"/>
        <item x="515"/>
        <item x="571"/>
        <item x="795"/>
        <item x="261"/>
        <item x="811"/>
        <item x="255"/>
        <item x="719"/>
        <item x="145"/>
        <item x="827"/>
        <item x="368"/>
        <item x="703"/>
        <item x="451"/>
        <item x="429"/>
        <item x="500"/>
        <item x="452"/>
        <item x="808"/>
        <item x="585"/>
        <item x="784"/>
        <item x="597"/>
        <item x="346"/>
        <item x="332"/>
        <item x="313"/>
        <item x="737"/>
        <item x="87"/>
        <item x="371"/>
        <item x="504"/>
        <item x="456"/>
        <item x="534"/>
        <item x="242"/>
        <item x="36"/>
        <item x="569"/>
        <item x="742"/>
        <item x="61"/>
        <item x="295"/>
        <item x="508"/>
        <item x="690"/>
        <item x="553"/>
        <item x="330"/>
        <item x="583"/>
        <item x="814"/>
        <item x="444"/>
        <item x="754"/>
        <item x="146"/>
        <item x="536"/>
        <item x="289"/>
        <item x="527"/>
        <item x="239"/>
        <item x="138"/>
        <item x="46"/>
        <item x="792"/>
        <item x="476"/>
        <item x="682"/>
        <item x="312"/>
        <item x="7"/>
        <item x="695"/>
        <item x="38"/>
        <item x="90"/>
        <item x="52"/>
        <item x="304"/>
        <item x="519"/>
        <item x="251"/>
        <item x="524"/>
        <item x="697"/>
        <item x="715"/>
        <item x="545"/>
        <item x="305"/>
        <item x="835"/>
        <item x="548"/>
        <item x="533"/>
        <item x="773"/>
        <item x="402"/>
        <item x="397"/>
        <item x="785"/>
        <item x="417"/>
        <item x="17"/>
        <item x="243"/>
        <item x="708"/>
        <item x="159"/>
        <item x="1"/>
        <item x="496"/>
        <item x="29"/>
        <item x="192"/>
        <item x="422"/>
        <item x="127"/>
        <item x="12"/>
        <item x="568"/>
        <item x="489"/>
        <item x="164"/>
        <item x="643"/>
        <item x="113"/>
        <item x="201"/>
        <item x="747"/>
        <item x="167"/>
        <item x="645"/>
        <item x="761"/>
        <item x="610"/>
        <item x="263"/>
        <item x="667"/>
        <item x="195"/>
        <item x="748"/>
        <item x="625"/>
        <item x="131"/>
        <item x="137"/>
        <item x="722"/>
        <item x="231"/>
        <item x="683"/>
        <item x="107"/>
        <item x="712"/>
        <item x="425"/>
        <item x="236"/>
        <item x="150"/>
        <item x="588"/>
        <item x="800"/>
        <item x="614"/>
        <item x="822"/>
        <item x="22"/>
        <item x="710"/>
        <item x="78"/>
        <item x="130"/>
        <item x="728"/>
        <item x="552"/>
        <item x="836"/>
        <item x="559"/>
        <item x="837"/>
        <item x="224"/>
        <item x="801"/>
        <item x="109"/>
        <item x="404"/>
        <item x="770"/>
        <item x="213"/>
        <item x="234"/>
        <item x="435"/>
        <item x="71"/>
        <item x="188"/>
        <item x="237"/>
        <item x="779"/>
        <item x="768"/>
        <item x="661"/>
        <item x="123"/>
        <item x="252"/>
        <item x="732"/>
        <item x="203"/>
        <item x="352"/>
        <item x="56"/>
        <item x="766"/>
        <item x="283"/>
        <item x="642"/>
        <item x="648"/>
        <item x="338"/>
        <item x="575"/>
        <item x="180"/>
        <item x="834"/>
        <item x="579"/>
        <item x="698"/>
        <item x="374"/>
        <item x="717"/>
        <item x="277"/>
        <item x="696"/>
        <item x="593"/>
        <item x="777"/>
        <item x="658"/>
        <item x="257"/>
        <item x="477"/>
        <item x="173"/>
        <item x="317"/>
        <item x="55"/>
        <item x="132"/>
        <item x="812"/>
        <item x="326"/>
        <item x="136"/>
        <item x="472"/>
        <item x="437"/>
        <item x="187"/>
        <item x="671"/>
        <item x="345"/>
        <item x="149"/>
        <item x="633"/>
        <item x="744"/>
        <item x="721"/>
        <item x="798"/>
        <item x="458"/>
        <item x="749"/>
        <item x="392"/>
        <item x="762"/>
        <item x="250"/>
        <item x="311"/>
        <item x="725"/>
        <item x="333"/>
        <item x="316"/>
        <item x="223"/>
        <item x="278"/>
        <item x="532"/>
        <item x="6"/>
        <item x="118"/>
        <item x="216"/>
        <item x="179"/>
        <item x="679"/>
        <item x="589"/>
        <item x="108"/>
        <item x="772"/>
        <item x="314"/>
        <item x="369"/>
        <item x="18"/>
        <item x="199"/>
        <item x="780"/>
        <item x="563"/>
        <item x="750"/>
        <item x="711"/>
        <item x="9"/>
        <item x="124"/>
        <item x="720"/>
        <item x="247"/>
        <item x="351"/>
        <item x="518"/>
        <item x="382"/>
        <item x="457"/>
        <item x="502"/>
        <item x="673"/>
        <item x="655"/>
        <item x="702"/>
        <item x="241"/>
        <item x="503"/>
        <item x="424"/>
        <item x="309"/>
        <item x="691"/>
        <item x="718"/>
        <item x="100"/>
        <item x="654"/>
        <item x="5"/>
        <item x="787"/>
        <item x="280"/>
        <item x="551"/>
        <item x="816"/>
        <item x="803"/>
        <item x="34"/>
        <item x="573"/>
        <item x="181"/>
        <item x="689"/>
        <item x="831"/>
        <item x="233"/>
        <item x="57"/>
        <item x="706"/>
        <item x="377"/>
        <item x="383"/>
        <item x="398"/>
        <item x="140"/>
        <item x="407"/>
        <item x="467"/>
        <item x="791"/>
        <item x="284"/>
        <item x="824"/>
        <item x="832"/>
        <item x="509"/>
        <item x="611"/>
        <item x="294"/>
        <item x="495"/>
        <item x="93"/>
        <item x="53"/>
        <item x="789"/>
        <item x="405"/>
        <item x="386"/>
        <item x="674"/>
        <item x="315"/>
        <item x="790"/>
        <item x="851"/>
        <item x="657"/>
        <item x="564"/>
        <item x="817"/>
        <item x="760"/>
        <item x="248"/>
        <item x="321"/>
        <item x="463"/>
        <item x="786"/>
        <item x="92"/>
        <item x="479"/>
        <item x="67"/>
        <item x="615"/>
        <item x="629"/>
        <item x="774"/>
        <item x="769"/>
        <item x="562"/>
        <item x="37"/>
        <item x="560"/>
        <item x="530"/>
        <item x="529"/>
        <item x="653"/>
        <item x="755"/>
        <item x="409"/>
        <item x="20"/>
        <item x="598"/>
        <item x="510"/>
        <item x="714"/>
        <item x="687"/>
        <item x="632"/>
        <item x="576"/>
        <item x="193"/>
        <item x="701"/>
        <item x="393"/>
        <item x="802"/>
        <item x="433"/>
        <item x="163"/>
        <item x="217"/>
        <item x="570"/>
        <item x="459"/>
        <item x="208"/>
        <item x="602"/>
        <item x="303"/>
        <item x="525"/>
        <item x="225"/>
        <item x="771"/>
        <item x="139"/>
        <item x="775"/>
        <item x="414"/>
        <item x="147"/>
        <item x="665"/>
        <item x="491"/>
        <item x="307"/>
        <item x="499"/>
        <item x="337"/>
        <item x="686"/>
        <item x="542"/>
        <item x="403"/>
        <item x="462"/>
        <item x="521"/>
        <item x="730"/>
        <item x="622"/>
        <item x="804"/>
        <item x="644"/>
        <item x="293"/>
        <item x="608"/>
        <item x="636"/>
        <item x="253"/>
        <item x="574"/>
        <item x="389"/>
        <item x="567"/>
        <item x="89"/>
        <item x="819"/>
        <item t="default"/>
      </items>
    </pivotField>
    <pivotField showAll="0"/>
    <pivotField showAll="0"/>
    <pivotField showAll="0"/>
    <pivotField showAll="0"/>
    <pivotField axis="axisPage" multipleItemSelectionAllowed="1" showAll="0">
      <items count="6">
        <item h="1" x="0"/>
        <item x="1"/>
        <item x="3"/>
        <item x="4"/>
        <item x="2"/>
        <item t="default"/>
      </items>
    </pivotField>
    <pivotField showAll="0">
      <items count="4">
        <item x="1"/>
        <item x="0"/>
        <item x="2"/>
        <item t="default"/>
      </items>
    </pivotField>
    <pivotField showAll="0"/>
    <pivotField showAll="0"/>
    <pivotField axis="axisRow" showAll="0">
      <items count="5">
        <item x="0"/>
        <item x="1"/>
        <item x="2"/>
        <item x="3"/>
        <item t="default"/>
      </items>
    </pivotField>
    <pivotField showAll="0">
      <items count="7">
        <item x="5"/>
        <item x="3"/>
        <item x="1"/>
        <item x="2"/>
        <item x="0"/>
        <item x="4"/>
        <item t="default"/>
      </items>
    </pivotField>
    <pivotField showAll="0"/>
    <pivotField showAll="0"/>
    <pivotField showAll="0"/>
    <pivotField showAll="0"/>
    <pivotField showAll="0"/>
    <pivotField numFmtId="1" showAll="0"/>
    <pivotField showAll="0"/>
    <pivotField numFmtId="1" showAll="0"/>
    <pivotField dataField="1" numFmtId="1" showAll="0"/>
    <pivotField showAll="0"/>
    <pivotField numFmtId="1" showAll="0"/>
    <pivotField numFmtId="1" showAll="0"/>
    <pivotField numFmtId="164" showAll="0"/>
    <pivotField showAll="0"/>
    <pivotField showAll="0"/>
    <pivotField showAll="0"/>
    <pivotField showAll="0"/>
    <pivotField showAll="0"/>
    <pivotField numFmtId="1" showAll="0"/>
    <pivotField numFmtId="165" showAll="0"/>
    <pivotField showAll="0" defaultSubtotal="0"/>
    <pivotField showAll="0" defaultSubtotal="0"/>
    <pivotField showAll="0" defaultSubtotal="0">
      <items count="8">
        <item x="0"/>
        <item x="1"/>
        <item x="2"/>
        <item x="3"/>
        <item x="4"/>
        <item x="5"/>
        <item x="6"/>
        <item x="7"/>
      </items>
    </pivotField>
  </pivotFields>
  <rowFields count="1">
    <field x="15"/>
  </rowFields>
  <rowItems count="5">
    <i>
      <x/>
    </i>
    <i>
      <x v="1"/>
    </i>
    <i>
      <x v="2"/>
    </i>
    <i>
      <x v="3"/>
    </i>
    <i t="grand">
      <x/>
    </i>
  </rowItems>
  <colItems count="1">
    <i/>
  </colItems>
  <pageFields count="1">
    <pageField fld="11" hier="-1"/>
  </pageFields>
  <dataFields count="1">
    <dataField name="Count of Employee ID" fld="25" subtotal="count" baseField="15"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15" count="1" selected="0">
            <x v="0"/>
          </reference>
        </references>
      </pivotArea>
    </chartFormat>
    <chartFormat chart="9" format="22">
      <pivotArea type="data" outline="0" fieldPosition="0">
        <references count="2">
          <reference field="4294967294" count="1" selected="0">
            <x v="0"/>
          </reference>
          <reference field="15" count="1" selected="0">
            <x v="1"/>
          </reference>
        </references>
      </pivotArea>
    </chartFormat>
    <chartFormat chart="9" format="23">
      <pivotArea type="data" outline="0" fieldPosition="0">
        <references count="2">
          <reference field="4294967294" count="1" selected="0">
            <x v="0"/>
          </reference>
          <reference field="15" count="1" selected="0">
            <x v="2"/>
          </reference>
        </references>
      </pivotArea>
    </chartFormat>
    <chartFormat chart="9" format="2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8E9281-86EE-4871-85D0-8FBEFB63FE2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Turnover time ">
  <location ref="A35:B42" firstHeaderRow="1" firstDataRow="1" firstDataCol="1" rowPageCount="1" colPageCount="1"/>
  <pivotFields count="40">
    <pivotField numFmtId="1" showAll="0"/>
    <pivotField showAll="0"/>
    <pivotField showAll="0"/>
    <pivotField numFmtId="164" showAll="0"/>
    <pivotField axis="axisRow"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numFmtId="166" showAll="0"/>
    <pivotField showAll="0"/>
    <pivotField showAll="0"/>
    <pivotField showAll="0"/>
    <pivotField showAll="0"/>
    <pivotField axis="axisPage" multipleItemSelectionAllowed="1" showAll="0">
      <items count="6">
        <item h="1" x="0"/>
        <item h="1" x="1"/>
        <item h="1" x="3"/>
        <item x="4"/>
        <item x="2"/>
        <item t="default"/>
      </items>
    </pivotField>
    <pivotField showAll="0">
      <items count="4">
        <item x="1"/>
        <item x="0"/>
        <item x="2"/>
        <item t="default"/>
      </items>
    </pivotField>
    <pivotField showAll="0"/>
    <pivotField showAll="0"/>
    <pivotField showAll="0"/>
    <pivotField multipleItemSelectionAllowed="1" showAll="0">
      <items count="7">
        <item x="5"/>
        <item x="3"/>
        <item x="1"/>
        <item x="2"/>
        <item x="0"/>
        <item x="4"/>
        <item t="default"/>
      </items>
    </pivotField>
    <pivotField showAll="0"/>
    <pivotField showAll="0"/>
    <pivotField showAll="0"/>
    <pivotField showAll="0"/>
    <pivotField showAll="0"/>
    <pivotField numFmtId="1" showAll="0"/>
    <pivotField showAll="0"/>
    <pivotField numFmtId="1" showAll="0"/>
    <pivotField dataField="1" numFmtId="1" showAll="0"/>
    <pivotField showAll="0"/>
    <pivotField numFmtId="1" showAll="0"/>
    <pivotField numFmtId="1" showAll="0"/>
    <pivotField numFmtId="164" showAll="0"/>
    <pivotField showAll="0"/>
    <pivotField showAll="0"/>
    <pivotField showAll="0"/>
    <pivotField showAll="0"/>
    <pivotField showAll="0"/>
    <pivotField numFmtId="1"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4">
    <field x="39"/>
    <field x="38"/>
    <field x="37"/>
    <field x="4"/>
  </rowFields>
  <rowItems count="7">
    <i>
      <x v="1"/>
    </i>
    <i>
      <x v="2"/>
    </i>
    <i>
      <x v="3"/>
    </i>
    <i>
      <x v="4"/>
    </i>
    <i>
      <x v="5"/>
    </i>
    <i>
      <x v="6"/>
    </i>
    <i t="grand">
      <x/>
    </i>
  </rowItems>
  <colItems count="1">
    <i/>
  </colItems>
  <pageFields count="1">
    <pageField fld="11" hier="-1"/>
  </pageFields>
  <dataFields count="1">
    <dataField name="Count of Employee ID" fld="25" subtotal="count" baseField="39" baseItem="1"/>
  </dataFields>
  <chartFormats count="2">
    <chartFormat chart="20" format="4"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221F8D-AB31-4F1A-B502-C7C01435706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erformance ">
  <location ref="A3:C8" firstHeaderRow="0" firstDataRow="1" firstDataCol="1"/>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numFmtId="166" showAll="0"/>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7">
        <item x="5"/>
        <item x="3"/>
        <item x="1"/>
        <item x="2"/>
        <item x="0"/>
        <item x="4"/>
        <item t="default"/>
      </items>
    </pivotField>
    <pivotField showAll="0"/>
    <pivotField showAll="0"/>
    <pivotField showAll="0"/>
    <pivotField showAll="0"/>
    <pivotField showAll="0"/>
    <pivotField numFmtId="1" showAll="0"/>
    <pivotField axis="axisRow" showAll="0">
      <items count="5">
        <item x="0"/>
        <item x="1"/>
        <item x="2"/>
        <item x="3"/>
        <item t="default"/>
      </items>
    </pivotField>
    <pivotField numFmtId="1" showAll="0"/>
    <pivotField numFmtId="1" showAll="0"/>
    <pivotField showAll="0"/>
    <pivotField dataField="1" numFmtId="1" showAll="0"/>
    <pivotField dataField="1" numFmtId="1" showAll="0"/>
    <pivotField numFmtId="164" showAll="0"/>
    <pivotField showAll="0"/>
    <pivotField showAll="0"/>
    <pivotField showAll="0"/>
    <pivotField showAll="0"/>
    <pivotField showAll="0"/>
    <pivotField numFmtId="1" showAll="0"/>
    <pivotField numFmtId="165" showAll="0"/>
    <pivotField showAll="0" defaultSubtotal="0"/>
    <pivotField showAll="0" defaultSubtotal="0"/>
    <pivotField showAll="0" defaultSubtotal="0">
      <items count="8">
        <item x="0"/>
        <item x="1"/>
        <item x="2"/>
        <item x="3"/>
        <item x="4"/>
        <item x="5"/>
        <item x="6"/>
        <item x="7"/>
      </items>
    </pivotField>
  </pivotFields>
  <rowFields count="1">
    <field x="23"/>
  </rowFields>
  <rowItems count="5">
    <i>
      <x/>
    </i>
    <i>
      <x v="1"/>
    </i>
    <i>
      <x v="2"/>
    </i>
    <i>
      <x v="3"/>
    </i>
    <i t="grand">
      <x/>
    </i>
  </rowItems>
  <colFields count="1">
    <field x="-2"/>
  </colFields>
  <colItems count="2">
    <i>
      <x/>
    </i>
    <i i="1">
      <x v="1"/>
    </i>
  </colItems>
  <dataFields count="2">
    <dataField name="Average of Satisfaction Score" fld="28" subtotal="average" baseField="23" baseItem="0" numFmtId="2"/>
    <dataField name="Average of Engagement Score" fld="27" subtotal="average" baseField="23" baseItem="0" numFmtId="1"/>
  </dataFields>
  <formats count="2">
    <format dxfId="125">
      <pivotArea outline="0" collapsedLevelsAreSubtotals="1" fieldPosition="0"/>
    </format>
    <format dxfId="124">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E32451-BFF2-4C0D-B878-5E6B7F517C7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Pay Zone ">
  <location ref="A14:B18" firstHeaderRow="1" firstDataRow="1" firstDataCol="1"/>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numFmtId="166" showAll="0"/>
    <pivotField showAll="0"/>
    <pivotField showAll="0"/>
    <pivotField showAll="0"/>
    <pivotField showAll="0"/>
    <pivotField showAll="0"/>
    <pivotField showAll="0">
      <items count="4">
        <item x="1"/>
        <item x="0"/>
        <item x="2"/>
        <item t="default"/>
      </items>
    </pivotField>
    <pivotField axis="axisRow" showAll="0">
      <items count="4">
        <item x="2"/>
        <item x="0"/>
        <item x="1"/>
        <item t="default"/>
      </items>
    </pivotField>
    <pivotField showAll="0"/>
    <pivotField showAll="0"/>
    <pivotField showAll="0">
      <items count="7">
        <item x="5"/>
        <item x="3"/>
        <item x="1"/>
        <item x="2"/>
        <item x="0"/>
        <item x="4"/>
        <item t="default"/>
      </items>
    </pivotField>
    <pivotField showAll="0"/>
    <pivotField showAll="0"/>
    <pivotField showAll="0"/>
    <pivotField showAll="0"/>
    <pivotField showAll="0"/>
    <pivotField numFmtId="1" showAll="0"/>
    <pivotField showAll="0"/>
    <pivotField numFmtId="1" showAll="0"/>
    <pivotField numFmtId="1" showAll="0"/>
    <pivotField showAll="0"/>
    <pivotField numFmtId="1" showAll="0"/>
    <pivotField dataField="1" numFmtId="1" showAll="0"/>
    <pivotField numFmtId="164" showAll="0"/>
    <pivotField showAll="0"/>
    <pivotField showAll="0"/>
    <pivotField showAll="0"/>
    <pivotField showAll="0"/>
    <pivotField showAll="0"/>
    <pivotField numFmtId="1" showAll="0"/>
    <pivotField numFmtId="165" showAll="0"/>
    <pivotField showAll="0" defaultSubtotal="0"/>
    <pivotField showAll="0" defaultSubtotal="0"/>
    <pivotField showAll="0" defaultSubtotal="0">
      <items count="8">
        <item x="0"/>
        <item x="1"/>
        <item x="2"/>
        <item x="3"/>
        <item x="4"/>
        <item x="5"/>
        <item x="6"/>
        <item x="7"/>
      </items>
    </pivotField>
  </pivotFields>
  <rowFields count="1">
    <field x="13"/>
  </rowFields>
  <rowItems count="4">
    <i>
      <x/>
    </i>
    <i>
      <x v="1"/>
    </i>
    <i>
      <x v="2"/>
    </i>
    <i t="grand">
      <x/>
    </i>
  </rowItems>
  <colItems count="1">
    <i/>
  </colItems>
  <dataFields count="1">
    <dataField name="Average of Satisfaction Score" fld="28" subtotal="average" baseField="23" baseItem="0" numFmtId="1"/>
  </dataFields>
  <formats count="1">
    <format dxfId="12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3" count="1" selected="0">
            <x v="1"/>
          </reference>
        </references>
      </pivotArea>
    </chartFormat>
    <chartFormat chart="2" format="2">
      <pivotArea type="data" outline="0" fieldPosition="0">
        <references count="2">
          <reference field="4294967294" count="1" selected="0">
            <x v="0"/>
          </reference>
          <reference field="13" count="1" selected="0">
            <x v="2"/>
          </reference>
        </references>
      </pivotArea>
    </chartFormat>
    <chartFormat chart="2" format="3">
      <pivotArea type="data" outline="0" fieldPosition="0">
        <references count="2">
          <reference field="4294967294" count="1" selected="0">
            <x v="0"/>
          </reference>
          <reference field="13"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702EFD-E1B3-4C1C-87C0-279BE9FFA5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Tarining Program Name ">
  <location ref="A17:F21" firstHeaderRow="1" firstDataRow="2" firstDataCol="1"/>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numFmtId="166" showAll="0"/>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7">
        <item x="5"/>
        <item x="3"/>
        <item x="1"/>
        <item x="2"/>
        <item x="0"/>
        <item x="4"/>
        <item t="default"/>
      </items>
    </pivotField>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64" showAll="0"/>
    <pivotField showAll="0"/>
    <pivotField axis="axisRow" showAll="0">
      <items count="3">
        <item x="0"/>
        <item x="1"/>
        <item t="default"/>
      </items>
    </pivotField>
    <pivotField axis="axisCol" dataField="1" showAll="0">
      <items count="5">
        <item x="3"/>
        <item x="1"/>
        <item x="2"/>
        <item x="0"/>
        <item t="default"/>
      </items>
    </pivotField>
    <pivotField showAll="0"/>
    <pivotField showAll="0"/>
    <pivotField numFmtId="1" showAll="0"/>
    <pivotField numFmtId="165" showAll="0"/>
    <pivotField showAll="0" defaultSubtotal="0"/>
    <pivotField showAll="0" defaultSubtotal="0"/>
    <pivotField showAll="0" defaultSubtotal="0">
      <items count="8">
        <item x="0"/>
        <item x="1"/>
        <item x="2"/>
        <item x="3"/>
        <item x="4"/>
        <item x="5"/>
        <item x="6"/>
        <item x="7"/>
      </items>
    </pivotField>
  </pivotFields>
  <rowFields count="1">
    <field x="31"/>
  </rowFields>
  <rowItems count="3">
    <i>
      <x/>
    </i>
    <i>
      <x v="1"/>
    </i>
    <i t="grand">
      <x/>
    </i>
  </rowItems>
  <colFields count="1">
    <field x="32"/>
  </colFields>
  <colItems count="5">
    <i>
      <x/>
    </i>
    <i>
      <x v="1"/>
    </i>
    <i>
      <x v="2"/>
    </i>
    <i>
      <x v="3"/>
    </i>
    <i t="grand">
      <x/>
    </i>
  </colItems>
  <dataFields count="1">
    <dataField name="Count of Training Outcome" fld="32" subtotal="count" baseField="31" baseItem="0" numFmtId="9"/>
  </dataFields>
  <chartFormats count="27">
    <chartFormat chart="3" format="0" series="1">
      <pivotArea type="data" outline="0" fieldPosition="0">
        <references count="2">
          <reference field="4294967294" count="1" selected="0">
            <x v="0"/>
          </reference>
          <reference field="32" count="1" selected="0">
            <x v="0"/>
          </reference>
        </references>
      </pivotArea>
    </chartFormat>
    <chartFormat chart="3" format="1" series="1">
      <pivotArea type="data" outline="0" fieldPosition="0">
        <references count="2">
          <reference field="4294967294" count="1" selected="0">
            <x v="0"/>
          </reference>
          <reference field="32" count="1" selected="0">
            <x v="1"/>
          </reference>
        </references>
      </pivotArea>
    </chartFormat>
    <chartFormat chart="3" format="2" series="1">
      <pivotArea type="data" outline="0" fieldPosition="0">
        <references count="2">
          <reference field="4294967294" count="1" selected="0">
            <x v="0"/>
          </reference>
          <reference field="32" count="1" selected="0">
            <x v="2"/>
          </reference>
        </references>
      </pivotArea>
    </chartFormat>
    <chartFormat chart="3" format="3" series="1">
      <pivotArea type="data" outline="0" fieldPosition="0">
        <references count="2">
          <reference field="4294967294" count="1" selected="0">
            <x v="0"/>
          </reference>
          <reference field="32" count="1" selected="0">
            <x v="3"/>
          </reference>
        </references>
      </pivotArea>
    </chartFormat>
    <chartFormat chart="5" format="0" series="1">
      <pivotArea type="data" outline="0" fieldPosition="0">
        <references count="2">
          <reference field="4294967294" count="1" selected="0">
            <x v="0"/>
          </reference>
          <reference field="32" count="1" selected="0">
            <x v="0"/>
          </reference>
        </references>
      </pivotArea>
    </chartFormat>
    <chartFormat chart="5" format="1" series="1">
      <pivotArea type="data" outline="0" fieldPosition="0">
        <references count="2">
          <reference field="4294967294" count="1" selected="0">
            <x v="0"/>
          </reference>
          <reference field="32" count="1" selected="0">
            <x v="1"/>
          </reference>
        </references>
      </pivotArea>
    </chartFormat>
    <chartFormat chart="5" format="2" series="1">
      <pivotArea type="data" outline="0" fieldPosition="0">
        <references count="2">
          <reference field="4294967294" count="1" selected="0">
            <x v="0"/>
          </reference>
          <reference field="32" count="1" selected="0">
            <x v="2"/>
          </reference>
        </references>
      </pivotArea>
    </chartFormat>
    <chartFormat chart="5" format="3" series="1">
      <pivotArea type="data" outline="0" fieldPosition="0">
        <references count="2">
          <reference field="4294967294" count="1" selected="0">
            <x v="0"/>
          </reference>
          <reference field="32" count="1" selected="0">
            <x v="3"/>
          </reference>
        </references>
      </pivotArea>
    </chartFormat>
    <chartFormat chart="11" format="8" series="1">
      <pivotArea type="data" outline="0" fieldPosition="0">
        <references count="2">
          <reference field="4294967294" count="1" selected="0">
            <x v="0"/>
          </reference>
          <reference field="32" count="1" selected="0">
            <x v="0"/>
          </reference>
        </references>
      </pivotArea>
    </chartFormat>
    <chartFormat chart="11" format="9" series="1">
      <pivotArea type="data" outline="0" fieldPosition="0">
        <references count="2">
          <reference field="4294967294" count="1" selected="0">
            <x v="0"/>
          </reference>
          <reference field="32" count="1" selected="0">
            <x v="1"/>
          </reference>
        </references>
      </pivotArea>
    </chartFormat>
    <chartFormat chart="11" format="10" series="1">
      <pivotArea type="data" outline="0" fieldPosition="0">
        <references count="2">
          <reference field="4294967294" count="1" selected="0">
            <x v="0"/>
          </reference>
          <reference field="32" count="1" selected="0">
            <x v="2"/>
          </reference>
        </references>
      </pivotArea>
    </chartFormat>
    <chartFormat chart="11" format="11" series="1">
      <pivotArea type="data" outline="0" fieldPosition="0">
        <references count="2">
          <reference field="4294967294" count="1" selected="0">
            <x v="0"/>
          </reference>
          <reference field="32" count="1" selected="0">
            <x v="3"/>
          </reference>
        </references>
      </pivotArea>
    </chartFormat>
    <chartFormat chart="3" format="4">
      <pivotArea type="data" outline="0" fieldPosition="0">
        <references count="3">
          <reference field="4294967294" count="1" selected="0">
            <x v="0"/>
          </reference>
          <reference field="31" count="1" selected="0">
            <x v="0"/>
          </reference>
          <reference field="32" count="1" selected="0">
            <x v="1"/>
          </reference>
        </references>
      </pivotArea>
    </chartFormat>
    <chartFormat chart="13" format="5" series="1">
      <pivotArea type="data" outline="0" fieldPosition="0">
        <references count="2">
          <reference field="4294967294" count="1" selected="0">
            <x v="0"/>
          </reference>
          <reference field="32" count="1" selected="0">
            <x v="0"/>
          </reference>
        </references>
      </pivotArea>
    </chartFormat>
    <chartFormat chart="13" format="6" series="1">
      <pivotArea type="data" outline="0" fieldPosition="0">
        <references count="2">
          <reference field="4294967294" count="1" selected="0">
            <x v="0"/>
          </reference>
          <reference field="32" count="1" selected="0">
            <x v="1"/>
          </reference>
        </references>
      </pivotArea>
    </chartFormat>
    <chartFormat chart="13" format="7" series="1">
      <pivotArea type="data" outline="0" fieldPosition="0">
        <references count="2">
          <reference field="4294967294" count="1" selected="0">
            <x v="0"/>
          </reference>
          <reference field="32" count="1" selected="0">
            <x v="2"/>
          </reference>
        </references>
      </pivotArea>
    </chartFormat>
    <chartFormat chart="13" format="8" series="1">
      <pivotArea type="data" outline="0" fieldPosition="0">
        <references count="2">
          <reference field="4294967294" count="1" selected="0">
            <x v="0"/>
          </reference>
          <reference field="32" count="1" selected="0">
            <x v="3"/>
          </reference>
        </references>
      </pivotArea>
    </chartFormat>
    <chartFormat chart="14" format="9" series="1">
      <pivotArea type="data" outline="0" fieldPosition="0">
        <references count="2">
          <reference field="4294967294" count="1" selected="0">
            <x v="0"/>
          </reference>
          <reference field="32" count="1" selected="0">
            <x v="0"/>
          </reference>
        </references>
      </pivotArea>
    </chartFormat>
    <chartFormat chart="14" format="10" series="1">
      <pivotArea type="data" outline="0" fieldPosition="0">
        <references count="2">
          <reference field="4294967294" count="1" selected="0">
            <x v="0"/>
          </reference>
          <reference field="32" count="1" selected="0">
            <x v="1"/>
          </reference>
        </references>
      </pivotArea>
    </chartFormat>
    <chartFormat chart="14" format="11" series="1">
      <pivotArea type="data" outline="0" fieldPosition="0">
        <references count="2">
          <reference field="4294967294" count="1" selected="0">
            <x v="0"/>
          </reference>
          <reference field="32" count="1" selected="0">
            <x v="2"/>
          </reference>
        </references>
      </pivotArea>
    </chartFormat>
    <chartFormat chart="14" format="12" series="1">
      <pivotArea type="data" outline="0" fieldPosition="0">
        <references count="2">
          <reference field="4294967294" count="1" selected="0">
            <x v="0"/>
          </reference>
          <reference field="32" count="1" selected="0">
            <x v="3"/>
          </reference>
        </references>
      </pivotArea>
    </chartFormat>
    <chartFormat chart="15" format="9" series="1">
      <pivotArea type="data" outline="0" fieldPosition="0">
        <references count="2">
          <reference field="4294967294" count="1" selected="0">
            <x v="0"/>
          </reference>
          <reference field="32" count="1" selected="0">
            <x v="0"/>
          </reference>
        </references>
      </pivotArea>
    </chartFormat>
    <chartFormat chart="15" format="10" series="1">
      <pivotArea type="data" outline="0" fieldPosition="0">
        <references count="2">
          <reference field="4294967294" count="1" selected="0">
            <x v="0"/>
          </reference>
          <reference field="32" count="1" selected="0">
            <x v="1"/>
          </reference>
        </references>
      </pivotArea>
    </chartFormat>
    <chartFormat chart="15" format="11" series="1">
      <pivotArea type="data" outline="0" fieldPosition="0">
        <references count="2">
          <reference field="4294967294" count="1" selected="0">
            <x v="0"/>
          </reference>
          <reference field="32" count="1" selected="0">
            <x v="2"/>
          </reference>
        </references>
      </pivotArea>
    </chartFormat>
    <chartFormat chart="15" format="12" series="1">
      <pivotArea type="data" outline="0" fieldPosition="0">
        <references count="2">
          <reference field="4294967294" count="1" selected="0">
            <x v="0"/>
          </reference>
          <reference field="32" count="1" selected="0">
            <x v="3"/>
          </reference>
        </references>
      </pivotArea>
    </chartFormat>
    <chartFormat chart="15" format="1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ADEB55-CAAF-4064-9DC3-BD2BBA3739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Tarining Program Name ">
  <location ref="A3:C9" firstHeaderRow="0" firstDataRow="1" firstDataCol="1"/>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numFmtId="166" showAll="0"/>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7">
        <item x="5"/>
        <item x="3"/>
        <item x="1"/>
        <item x="2"/>
        <item x="0"/>
        <item x="4"/>
        <item t="default"/>
      </items>
    </pivotField>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64" showAll="0"/>
    <pivotField axis="axisRow" showAll="0">
      <items count="6">
        <item x="3"/>
        <item x="0"/>
        <item x="1"/>
        <item x="4"/>
        <item x="2"/>
        <item t="default"/>
      </items>
    </pivotField>
    <pivotField showAll="0"/>
    <pivotField showAll="0"/>
    <pivotField showAll="0"/>
    <pivotField showAll="0"/>
    <pivotField dataField="1" numFmtId="1" showAll="0"/>
    <pivotField dataField="1" numFmtId="165" showAll="0"/>
    <pivotField showAll="0" defaultSubtotal="0"/>
    <pivotField showAll="0" defaultSubtotal="0"/>
    <pivotField showAll="0" defaultSubtotal="0">
      <items count="8">
        <item x="0"/>
        <item x="1"/>
        <item x="2"/>
        <item x="3"/>
        <item x="4"/>
        <item x="5"/>
        <item x="6"/>
        <item x="7"/>
      </items>
    </pivotField>
  </pivotFields>
  <rowFields count="1">
    <field x="30"/>
  </rowFields>
  <rowItems count="6">
    <i>
      <x/>
    </i>
    <i>
      <x v="1"/>
    </i>
    <i>
      <x v="2"/>
    </i>
    <i>
      <x v="3"/>
    </i>
    <i>
      <x v="4"/>
    </i>
    <i t="grand">
      <x/>
    </i>
  </rowItems>
  <colFields count="1">
    <field x="-2"/>
  </colFields>
  <colItems count="2">
    <i>
      <x/>
    </i>
    <i i="1">
      <x v="1"/>
    </i>
  </colItems>
  <dataFields count="2">
    <dataField name="Sum of Training Cost" fld="36" baseField="0" baseItem="0" numFmtId="167"/>
    <dataField name="Average of Training Duration(Days)" fld="35" subtotal="average" baseField="30" baseItem="0" numFmtId="166"/>
  </dataFields>
  <formats count="4">
    <format dxfId="122">
      <pivotArea collapsedLevelsAreSubtotals="1" fieldPosition="0">
        <references count="2">
          <reference field="4294967294" count="1" selected="0">
            <x v="1"/>
          </reference>
          <reference field="30" count="0"/>
        </references>
      </pivotArea>
    </format>
    <format dxfId="121">
      <pivotArea collapsedLevelsAreSubtotals="1" fieldPosition="0">
        <references count="2">
          <reference field="4294967294" count="1" selected="0">
            <x v="0"/>
          </reference>
          <reference field="30" count="0"/>
        </references>
      </pivotArea>
    </format>
    <format dxfId="120">
      <pivotArea outline="0" collapsedLevelsAreSubtotals="1" fieldPosition="0">
        <references count="1">
          <reference field="4294967294" count="1" selected="0">
            <x v="1"/>
          </reference>
        </references>
      </pivotArea>
    </format>
    <format dxfId="119">
      <pivotArea outline="0" collapsedLevelsAreSubtotals="1" fieldPosition="0">
        <references count="1">
          <reference field="4294967294" count="1" selected="0">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7BAC89-B7B8-475B-839B-E6C827A3C0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 Buisness Unit ">
  <location ref="A30:B41" firstHeaderRow="1" firstDataRow="1" firstDataCol="1"/>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numFmtId="166" showAll="0"/>
    <pivotField showAll="0"/>
    <pivotField showAll="0"/>
    <pivotField showAll="0"/>
    <pivotField axis="axisRow" showAll="0" sortType="ascending">
      <items count="11">
        <item x="2"/>
        <item x="1"/>
        <item x="4"/>
        <item x="3"/>
        <item x="6"/>
        <item x="9"/>
        <item x="5"/>
        <item x="7"/>
        <item x="8"/>
        <item x="0"/>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items count="7">
        <item x="5"/>
        <item x="3"/>
        <item x="1"/>
        <item x="2"/>
        <item x="0"/>
        <item x="4"/>
        <item t="default"/>
      </items>
    </pivotField>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64" showAll="0"/>
    <pivotField showAll="0"/>
    <pivotField showAll="0"/>
    <pivotField showAll="0"/>
    <pivotField showAll="0"/>
    <pivotField showAll="0"/>
    <pivotField numFmtId="1" showAll="0"/>
    <pivotField dataField="1" numFmtId="165" showAll="0"/>
    <pivotField showAll="0" defaultSubtotal="0"/>
    <pivotField showAll="0" defaultSubtotal="0"/>
    <pivotField showAll="0" defaultSubtotal="0">
      <items count="8">
        <item x="0"/>
        <item x="1"/>
        <item x="2"/>
        <item x="3"/>
        <item x="4"/>
        <item x="5"/>
        <item x="6"/>
        <item x="7"/>
      </items>
    </pivotField>
  </pivotFields>
  <rowFields count="1">
    <field x="10"/>
  </rowFields>
  <rowItems count="11">
    <i>
      <x/>
    </i>
    <i>
      <x v="2"/>
    </i>
    <i>
      <x v="6"/>
    </i>
    <i>
      <x v="5"/>
    </i>
    <i>
      <x v="3"/>
    </i>
    <i>
      <x v="1"/>
    </i>
    <i>
      <x v="4"/>
    </i>
    <i>
      <x v="8"/>
    </i>
    <i>
      <x v="9"/>
    </i>
    <i>
      <x v="7"/>
    </i>
    <i t="grand">
      <x/>
    </i>
  </rowItems>
  <colItems count="1">
    <i/>
  </colItems>
  <dataFields count="1">
    <dataField name="Sum of Training Cost" fld="36" baseField="0" baseItem="0" numFmtId="167"/>
  </dataFields>
  <formats count="1">
    <format dxfId="123">
      <pivotArea outline="0" collapsedLevelsAreSubtotals="1" fieldPosition="0">
        <references count="1">
          <reference field="4294967294" count="1" selected="0">
            <x v="0"/>
          </reference>
        </references>
      </pivotArea>
    </format>
  </formats>
  <chartFormats count="20">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0" count="1" selected="0">
            <x v="7"/>
          </reference>
        </references>
      </pivotArea>
    </chartFormat>
    <chartFormat chart="3" format="2">
      <pivotArea type="data" outline="0" fieldPosition="0">
        <references count="2">
          <reference field="4294967294" count="1" selected="0">
            <x v="0"/>
          </reference>
          <reference field="10" count="1" selected="0">
            <x v="9"/>
          </reference>
        </references>
      </pivotArea>
    </chartFormat>
    <chartFormat chart="3" format="3">
      <pivotArea type="data" outline="0" fieldPosition="0">
        <references count="2">
          <reference field="4294967294" count="1" selected="0">
            <x v="0"/>
          </reference>
          <reference field="10" count="1" selected="0">
            <x v="8"/>
          </reference>
        </references>
      </pivotArea>
    </chartFormat>
    <chartFormat chart="3" format="4">
      <pivotArea type="data" outline="0" fieldPosition="0">
        <references count="2">
          <reference field="4294967294" count="1" selected="0">
            <x v="0"/>
          </reference>
          <reference field="10" count="1" selected="0">
            <x v="4"/>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10" count="1" selected="0">
            <x v="8"/>
          </reference>
        </references>
      </pivotArea>
    </chartFormat>
    <chartFormat chart="14" format="18">
      <pivotArea type="data" outline="0" fieldPosition="0">
        <references count="2">
          <reference field="4294967294" count="1" selected="0">
            <x v="0"/>
          </reference>
          <reference field="10" count="1" selected="0">
            <x v="9"/>
          </reference>
        </references>
      </pivotArea>
    </chartFormat>
    <chartFormat chart="14" format="19">
      <pivotArea type="data" outline="0" fieldPosition="0">
        <references count="2">
          <reference field="4294967294" count="1" selected="0">
            <x v="0"/>
          </reference>
          <reference field="10" count="1" selected="0">
            <x v="7"/>
          </reference>
        </references>
      </pivotArea>
    </chartFormat>
    <chartFormat chart="14" format="20">
      <pivotArea type="data" outline="0" fieldPosition="0">
        <references count="2">
          <reference field="4294967294" count="1" selected="0">
            <x v="0"/>
          </reference>
          <reference field="10" count="1" selected="0">
            <x v="5"/>
          </reference>
        </references>
      </pivotArea>
    </chartFormat>
    <chartFormat chart="14" format="21">
      <pivotArea type="data" outline="0" fieldPosition="0">
        <references count="2">
          <reference field="4294967294" count="1" selected="0">
            <x v="0"/>
          </reference>
          <reference field="10" count="1" selected="0">
            <x v="2"/>
          </reference>
        </references>
      </pivotArea>
    </chartFormat>
    <chartFormat chart="3" format="5">
      <pivotArea type="data" outline="0" fieldPosition="0">
        <references count="2">
          <reference field="4294967294" count="1" selected="0">
            <x v="0"/>
          </reference>
          <reference field="10" count="1" selected="0">
            <x v="3"/>
          </reference>
        </references>
      </pivotArea>
    </chartFormat>
    <chartFormat chart="3" format="6">
      <pivotArea type="data" outline="0" fieldPosition="0">
        <references count="2">
          <reference field="4294967294" count="1" selected="0">
            <x v="0"/>
          </reference>
          <reference field="10" count="1" selected="0">
            <x v="2"/>
          </reference>
        </references>
      </pivotArea>
    </chartFormat>
    <chartFormat chart="14" format="22">
      <pivotArea type="data" outline="0" fieldPosition="0">
        <references count="2">
          <reference field="4294967294" count="1" selected="0">
            <x v="0"/>
          </reference>
          <reference field="10" count="1" selected="0">
            <x v="6"/>
          </reference>
        </references>
      </pivotArea>
    </chartFormat>
    <chartFormat chart="14" format="23">
      <pivotArea type="data" outline="0" fieldPosition="0">
        <references count="2">
          <reference field="4294967294" count="1" selected="0">
            <x v="0"/>
          </reference>
          <reference field="10" count="1" selected="0">
            <x v="1"/>
          </reference>
        </references>
      </pivotArea>
    </chartFormat>
    <chartFormat chart="3" format="7">
      <pivotArea type="data" outline="0" fieldPosition="0">
        <references count="2">
          <reference field="4294967294" count="1" selected="0">
            <x v="0"/>
          </reference>
          <reference field="10" count="1" selected="0">
            <x v="6"/>
          </reference>
        </references>
      </pivotArea>
    </chartFormat>
    <chartFormat chart="3" format="8">
      <pivotArea type="data" outline="0" fieldPosition="0">
        <references count="2">
          <reference field="4294967294" count="1" selected="0">
            <x v="0"/>
          </reference>
          <reference field="10" count="1" selected="0">
            <x v="0"/>
          </reference>
        </references>
      </pivotArea>
    </chartFormat>
    <chartFormat chart="3" format="9">
      <pivotArea type="data" outline="0" fieldPosition="0">
        <references count="2">
          <reference field="4294967294" count="1" selected="0">
            <x v="0"/>
          </reference>
          <reference field="10" count="1" selected="0">
            <x v="5"/>
          </reference>
        </references>
      </pivotArea>
    </chartFormat>
    <chartFormat chart="14" format="24">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A4372E-763C-4F18-BE84-D96211EE0BF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A32" firstHeaderRow="1" firstDataRow="1" firstDataCol="0"/>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dataField="1" numFmtId="166" showAll="0"/>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7">
        <item x="5"/>
        <item x="3"/>
        <item x="1"/>
        <item x="2"/>
        <item x="0"/>
        <item x="4"/>
        <item t="default"/>
      </items>
    </pivotField>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64" showAll="0"/>
    <pivotField showAll="0"/>
    <pivotField showAll="0"/>
    <pivotField showAll="0"/>
    <pivotField showAll="0"/>
    <pivotField showAll="0"/>
    <pivotField numFmtId="1"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Average of Tenure (years)" fld="6" subtotal="average" baseField="0" baseItem="0" numFmtId="166"/>
  </dataFields>
  <formats count="12">
    <format dxfId="69">
      <pivotArea type="all" dataOnly="0" outline="0" fieldPosition="0"/>
    </format>
    <format dxfId="68">
      <pivotArea outline="0" collapsedLevelsAreSubtotals="1"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DA421CC-64BE-4ADB-8FBF-1F4A2C2809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28" firstHeaderRow="1" firstDataRow="1" firstDataCol="1"/>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numFmtId="166" showAll="0"/>
    <pivotField showAll="0"/>
    <pivotField showAll="0"/>
    <pivotField showAll="0"/>
    <pivotField showAll="0"/>
    <pivotField showAll="0"/>
    <pivotField showAll="0">
      <items count="4">
        <item x="1"/>
        <item x="0"/>
        <item x="2"/>
        <item t="default"/>
      </items>
    </pivotField>
    <pivotField showAll="0"/>
    <pivotField showAll="0"/>
    <pivotField axis="axisRow" showAll="0">
      <items count="5">
        <item x="0"/>
        <item x="1"/>
        <item x="2"/>
        <item x="3"/>
        <item t="default"/>
      </items>
    </pivotField>
    <pivotField showAll="0">
      <items count="7">
        <item x="5"/>
        <item x="3"/>
        <item x="1"/>
        <item x="2"/>
        <item x="0"/>
        <item x="4"/>
        <item t="default"/>
      </items>
    </pivotField>
    <pivotField showAll="0"/>
    <pivotField showAll="0"/>
    <pivotField showAll="0"/>
    <pivotField showAll="0"/>
    <pivotField showAll="0"/>
    <pivotField numFmtId="1" showAll="0"/>
    <pivotField showAll="0"/>
    <pivotField numFmtId="1" showAll="0"/>
    <pivotField dataField="1" numFmtId="1" showAll="0"/>
    <pivotField showAll="0"/>
    <pivotField numFmtId="1" showAll="0"/>
    <pivotField numFmtId="1" showAll="0"/>
    <pivotField numFmtId="164" showAll="0"/>
    <pivotField showAll="0"/>
    <pivotField showAll="0"/>
    <pivotField showAll="0"/>
    <pivotField showAll="0"/>
    <pivotField showAll="0"/>
    <pivotField numFmtId="1"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5"/>
  </rowFields>
  <rowItems count="5">
    <i>
      <x/>
    </i>
    <i>
      <x v="1"/>
    </i>
    <i>
      <x v="2"/>
    </i>
    <i>
      <x v="3"/>
    </i>
    <i t="grand">
      <x/>
    </i>
  </rowItems>
  <colItems count="1">
    <i/>
  </colItems>
  <dataFields count="1">
    <dataField name="Count of Employee ID" fld="25" subtotal="count" baseField="14" baseItem="2"/>
  </dataFields>
  <formats count="12">
    <format dxfId="81">
      <pivotArea type="all" dataOnly="0" outline="0" fieldPosition="0"/>
    </format>
    <format dxfId="80">
      <pivotArea outline="0" collapsedLevelsAreSubtotals="1"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21D2862-08B0-44B0-959B-C7B2AC0EFB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C19" firstHeaderRow="0" firstDataRow="1" firstDataCol="1"/>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numFmtId="166" showAll="0"/>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7">
        <item x="5"/>
        <item x="3"/>
        <item x="1"/>
        <item x="2"/>
        <item x="0"/>
        <item x="4"/>
        <item t="default"/>
      </items>
    </pivotField>
    <pivotField showAll="0"/>
    <pivotField showAll="0"/>
    <pivotField showAll="0"/>
    <pivotField showAll="0"/>
    <pivotField axis="axisRow" showAll="0">
      <items count="3">
        <item x="0"/>
        <item x="1"/>
        <item t="default"/>
      </items>
    </pivotField>
    <pivotField numFmtId="1" showAll="0"/>
    <pivotField showAll="0"/>
    <pivotField numFmtId="1" showAll="0"/>
    <pivotField numFmtId="1" showAll="0"/>
    <pivotField showAll="0"/>
    <pivotField dataField="1" numFmtId="1" showAll="0"/>
    <pivotField dataField="1" numFmtId="1" showAll="0"/>
    <pivotField numFmtId="164" showAll="0"/>
    <pivotField showAll="0"/>
    <pivotField showAll="0"/>
    <pivotField showAll="0"/>
    <pivotField showAll="0"/>
    <pivotField showAll="0"/>
    <pivotField numFmtId="1"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1"/>
  </rowFields>
  <rowItems count="3">
    <i>
      <x/>
    </i>
    <i>
      <x v="1"/>
    </i>
    <i t="grand">
      <x/>
    </i>
  </rowItems>
  <colFields count="1">
    <field x="-2"/>
  </colFields>
  <colItems count="2">
    <i>
      <x/>
    </i>
    <i i="1">
      <x v="1"/>
    </i>
  </colItems>
  <dataFields count="2">
    <dataField name="Average of Engagement Score" fld="27" subtotal="average" baseField="20" baseItem="0" numFmtId="1"/>
    <dataField name="Average of Satisfaction Score" fld="28" subtotal="average" baseField="20" baseItem="0" numFmtId="1"/>
  </dataFields>
  <formats count="12">
    <format dxfId="93">
      <pivotArea type="all" dataOnly="0" outline="0" fieldPosition="0"/>
    </format>
    <format dxfId="92">
      <pivotArea outline="0" collapsedLevelsAreSubtotals="1"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3066265-ED26-4A13-AE8B-AB1A779BB78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F11" firstHeaderRow="1" firstDataRow="2" firstDataCol="1"/>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numFmtId="166" showAll="0"/>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7">
        <item x="5"/>
        <item x="3"/>
        <item x="1"/>
        <item x="2"/>
        <item x="0"/>
        <item x="4"/>
        <item t="default"/>
      </items>
    </pivotField>
    <pivotField showAll="0"/>
    <pivotField showAll="0"/>
    <pivotField showAll="0"/>
    <pivotField showAll="0"/>
    <pivotField showAll="0"/>
    <pivotField numFmtId="1" showAll="0"/>
    <pivotField showAll="0"/>
    <pivotField numFmtId="1" showAll="0"/>
    <pivotField dataField="1" numFmtId="1" showAll="0"/>
    <pivotField showAll="0"/>
    <pivotField numFmtId="1" showAll="0"/>
    <pivotField numFmtId="1" showAll="0"/>
    <pivotField numFmtId="164" showAll="0"/>
    <pivotField showAll="0"/>
    <pivotField showAll="0"/>
    <pivotField axis="axisCol" showAll="0">
      <items count="5">
        <item x="3"/>
        <item x="1"/>
        <item x="2"/>
        <item x="0"/>
        <item t="default"/>
      </items>
    </pivotField>
    <pivotField showAll="0"/>
    <pivotField showAll="0"/>
    <pivotField numFmtId="1"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Fields count="1">
    <field x="32"/>
  </colFields>
  <colItems count="5">
    <i>
      <x/>
    </i>
    <i>
      <x v="1"/>
    </i>
    <i>
      <x v="2"/>
    </i>
    <i>
      <x v="3"/>
    </i>
    <i t="grand">
      <x/>
    </i>
  </colItems>
  <dataFields count="1">
    <dataField name="Sum of Employee ID" fld="25" baseField="0" baseItem="0" numFmtId="1"/>
  </dataFields>
  <formats count="12">
    <format dxfId="105">
      <pivotArea type="all" dataOnly="0" outline="0" fieldPosition="0"/>
    </format>
    <format dxfId="104">
      <pivotArea outline="0" collapsedLevelsAreSubtotals="1"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421E539-298D-44DA-B19E-1CBB4555206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40" firstHeaderRow="1" firstDataRow="1" firstDataCol="1"/>
  <pivotFields count="40">
    <pivotField numFmtId="1" showAll="0"/>
    <pivotField showAll="0"/>
    <pivotField showAll="0"/>
    <pivotField numFmtId="164" showAll="0"/>
    <pivotField numFmtId="164" showAll="0">
      <items count="821">
        <item x="716"/>
        <item x="744"/>
        <item x="463"/>
        <item x="287"/>
        <item x="741"/>
        <item x="26"/>
        <item x="710"/>
        <item x="616"/>
        <item x="77"/>
        <item x="86"/>
        <item x="715"/>
        <item x="309"/>
        <item x="408"/>
        <item x="462"/>
        <item x="537"/>
        <item x="713"/>
        <item x="769"/>
        <item x="583"/>
        <item x="637"/>
        <item x="735"/>
        <item x="793"/>
        <item x="648"/>
        <item x="573"/>
        <item x="479"/>
        <item x="779"/>
        <item x="624"/>
        <item x="791"/>
        <item x="419"/>
        <item x="247"/>
        <item x="349"/>
        <item x="481"/>
        <item x="745"/>
        <item x="397"/>
        <item x="79"/>
        <item x="557"/>
        <item x="389"/>
        <item x="532"/>
        <item x="204"/>
        <item x="626"/>
        <item x="787"/>
        <item x="544"/>
        <item x="798"/>
        <item x="721"/>
        <item x="737"/>
        <item x="562"/>
        <item x="688"/>
        <item x="107"/>
        <item x="499"/>
        <item x="579"/>
        <item x="338"/>
        <item x="23"/>
        <item x="3"/>
        <item x="461"/>
        <item x="453"/>
        <item x="528"/>
        <item x="424"/>
        <item x="489"/>
        <item x="504"/>
        <item x="690"/>
        <item x="252"/>
        <item x="786"/>
        <item x="467"/>
        <item x="361"/>
        <item x="732"/>
        <item x="698"/>
        <item x="740"/>
        <item x="797"/>
        <item x="280"/>
        <item x="782"/>
        <item x="567"/>
        <item x="288"/>
        <item x="63"/>
        <item x="794"/>
        <item x="808"/>
        <item x="586"/>
        <item x="699"/>
        <item x="650"/>
        <item x="210"/>
        <item x="344"/>
        <item x="354"/>
        <item x="434"/>
        <item x="777"/>
        <item x="682"/>
        <item x="311"/>
        <item x="530"/>
        <item x="634"/>
        <item x="321"/>
        <item x="594"/>
        <item x="601"/>
        <item x="801"/>
        <item x="179"/>
        <item x="671"/>
        <item x="201"/>
        <item x="137"/>
        <item x="686"/>
        <item x="99"/>
        <item x="656"/>
        <item x="687"/>
        <item x="596"/>
        <item x="169"/>
        <item x="262"/>
        <item x="404"/>
        <item x="750"/>
        <item x="70"/>
        <item x="449"/>
        <item x="725"/>
        <item x="689"/>
        <item x="61"/>
        <item x="511"/>
        <item x="199"/>
        <item x="536"/>
        <item x="35"/>
        <item x="781"/>
        <item x="580"/>
        <item x="658"/>
        <item x="581"/>
        <item x="743"/>
        <item x="588"/>
        <item x="323"/>
        <item x="464"/>
        <item x="795"/>
        <item x="755"/>
        <item x="456"/>
        <item x="182"/>
        <item x="597"/>
        <item x="440"/>
        <item x="510"/>
        <item x="180"/>
        <item x="49"/>
        <item x="789"/>
        <item x="67"/>
        <item x="307"/>
        <item x="124"/>
        <item x="762"/>
        <item x="421"/>
        <item x="747"/>
        <item x="183"/>
        <item x="64"/>
        <item x="428"/>
        <item x="136"/>
        <item x="726"/>
        <item x="702"/>
        <item x="293"/>
        <item x="446"/>
        <item x="469"/>
        <item x="813"/>
        <item x="549"/>
        <item x="150"/>
        <item x="451"/>
        <item x="627"/>
        <item x="783"/>
        <item x="477"/>
        <item x="291"/>
        <item x="59"/>
        <item x="539"/>
        <item x="277"/>
        <item x="694"/>
        <item x="10"/>
        <item x="635"/>
        <item x="742"/>
        <item x="796"/>
        <item x="384"/>
        <item x="65"/>
        <item x="396"/>
        <item x="152"/>
        <item x="623"/>
        <item x="607"/>
        <item x="283"/>
        <item x="310"/>
        <item x="360"/>
        <item x="645"/>
        <item x="329"/>
        <item x="576"/>
        <item x="754"/>
        <item x="765"/>
        <item x="739"/>
        <item x="763"/>
        <item x="228"/>
        <item x="245"/>
        <item x="300"/>
        <item x="362"/>
        <item x="665"/>
        <item x="814"/>
        <item x="230"/>
        <item x="102"/>
        <item x="126"/>
        <item x="30"/>
        <item x="212"/>
        <item x="343"/>
        <item x="560"/>
        <item x="578"/>
        <item x="407"/>
        <item x="748"/>
        <item x="48"/>
        <item x="189"/>
        <item x="123"/>
        <item x="356"/>
        <item x="529"/>
        <item x="259"/>
        <item x="542"/>
        <item x="736"/>
        <item x="661"/>
        <item x="684"/>
        <item x="620"/>
        <item x="471"/>
        <item x="226"/>
        <item x="147"/>
        <item x="655"/>
        <item x="568"/>
        <item x="559"/>
        <item x="302"/>
        <item x="522"/>
        <item x="286"/>
        <item x="696"/>
        <item x="84"/>
        <item x="209"/>
        <item x="514"/>
        <item x="799"/>
        <item x="195"/>
        <item x="429"/>
        <item x="352"/>
        <item x="753"/>
        <item x="409"/>
        <item x="100"/>
        <item x="436"/>
        <item x="468"/>
        <item x="628"/>
        <item x="681"/>
        <item x="438"/>
        <item x="605"/>
        <item x="185"/>
        <item x="475"/>
        <item x="676"/>
        <item x="640"/>
        <item x="506"/>
        <item x="267"/>
        <item x="551"/>
        <item x="29"/>
        <item x="253"/>
        <item x="285"/>
        <item x="484"/>
        <item x="265"/>
        <item x="256"/>
        <item x="692"/>
        <item x="294"/>
        <item x="610"/>
        <item x="480"/>
        <item x="427"/>
        <item x="646"/>
        <item x="272"/>
        <item x="664"/>
        <item x="525"/>
        <item x="666"/>
        <item x="214"/>
        <item x="89"/>
        <item x="720"/>
        <item x="678"/>
        <item x="92"/>
        <item x="738"/>
        <item x="812"/>
        <item x="746"/>
        <item x="395"/>
        <item x="19"/>
        <item x="363"/>
        <item x="332"/>
        <item x="345"/>
        <item x="759"/>
        <item x="238"/>
        <item x="317"/>
        <item x="622"/>
        <item x="496"/>
        <item x="122"/>
        <item x="192"/>
        <item x="335"/>
        <item x="197"/>
        <item x="704"/>
        <item x="784"/>
        <item x="255"/>
        <item x="609"/>
        <item x="523"/>
        <item x="213"/>
        <item x="378"/>
        <item x="701"/>
        <item x="224"/>
        <item x="244"/>
        <item x="625"/>
        <item x="410"/>
        <item x="432"/>
        <item x="220"/>
        <item x="319"/>
        <item x="222"/>
        <item x="167"/>
        <item x="376"/>
        <item x="18"/>
        <item x="141"/>
        <item x="756"/>
        <item x="815"/>
        <item x="381"/>
        <item x="227"/>
        <item x="202"/>
        <item x="261"/>
        <item x="450"/>
        <item x="764"/>
        <item x="619"/>
        <item x="17"/>
        <item x="348"/>
        <item x="703"/>
        <item x="355"/>
        <item x="600"/>
        <item x="369"/>
        <item x="271"/>
        <item x="612"/>
        <item x="731"/>
        <item x="163"/>
        <item x="575"/>
        <item x="399"/>
        <item x="71"/>
        <item x="235"/>
        <item x="443"/>
        <item x="685"/>
        <item x="135"/>
        <item x="312"/>
        <item x="372"/>
        <item x="68"/>
        <item x="591"/>
        <item x="365"/>
        <item x="631"/>
        <item x="140"/>
        <item x="327"/>
        <item x="679"/>
        <item x="770"/>
        <item x="727"/>
        <item x="380"/>
        <item x="350"/>
        <item x="675"/>
        <item x="178"/>
        <item x="101"/>
        <item x="572"/>
        <item x="778"/>
        <item x="435"/>
        <item x="260"/>
        <item x="388"/>
        <item x="394"/>
        <item x="276"/>
        <item x="714"/>
        <item x="416"/>
        <item x="642"/>
        <item x="353"/>
        <item x="175"/>
        <item x="758"/>
        <item x="613"/>
        <item x="386"/>
        <item x="269"/>
        <item x="118"/>
        <item x="473"/>
        <item x="493"/>
        <item x="774"/>
        <item x="268"/>
        <item x="804"/>
        <item x="78"/>
        <item x="330"/>
        <item x="34"/>
        <item x="712"/>
        <item x="237"/>
        <item x="406"/>
        <item x="647"/>
        <item x="766"/>
        <item x="531"/>
        <item x="792"/>
        <item x="39"/>
        <item x="176"/>
        <item x="717"/>
        <item x="72"/>
        <item x="393"/>
        <item x="497"/>
        <item x="314"/>
        <item x="138"/>
        <item x="422"/>
        <item x="110"/>
        <item x="816"/>
        <item x="73"/>
        <item x="109"/>
        <item x="334"/>
        <item x="153"/>
        <item x="541"/>
        <item x="503"/>
        <item x="672"/>
        <item x="809"/>
        <item x="8"/>
        <item x="492"/>
        <item x="400"/>
        <item x="657"/>
        <item x="805"/>
        <item x="733"/>
        <item x="674"/>
        <item x="602"/>
        <item x="316"/>
        <item x="807"/>
        <item x="644"/>
        <item x="162"/>
        <item x="318"/>
        <item x="103"/>
        <item x="43"/>
        <item x="773"/>
        <item x="53"/>
        <item x="660"/>
        <item x="752"/>
        <item x="517"/>
        <item x="776"/>
        <item x="414"/>
        <item x="571"/>
        <item x="651"/>
        <item x="264"/>
        <item x="458"/>
        <item x="370"/>
        <item x="663"/>
        <item x="278"/>
        <item x="520"/>
        <item x="790"/>
        <item x="728"/>
        <item x="705"/>
        <item x="734"/>
        <item x="184"/>
        <item x="186"/>
        <item x="806"/>
        <item x="654"/>
        <item x="498"/>
        <item x="516"/>
        <item x="615"/>
        <item x="817"/>
        <item x="289"/>
        <item x="476"/>
        <item x="125"/>
        <item x="76"/>
        <item x="418"/>
        <item x="554"/>
        <item x="306"/>
        <item x="570"/>
        <item x="200"/>
        <item x="617"/>
        <item x="553"/>
        <item x="295"/>
        <item x="632"/>
        <item x="46"/>
        <item x="168"/>
        <item x="800"/>
        <item x="174"/>
        <item x="598"/>
        <item x="767"/>
        <item x="236"/>
        <item x="574"/>
        <item x="336"/>
        <item x="558"/>
        <item x="788"/>
        <item x="785"/>
        <item x="346"/>
        <item x="326"/>
        <item x="290"/>
        <item x="423"/>
        <item x="470"/>
        <item x="51"/>
        <item x="519"/>
        <item x="643"/>
        <item x="347"/>
        <item x="229"/>
        <item x="618"/>
        <item x="248"/>
        <item x="548"/>
        <item x="611"/>
        <item x="509"/>
        <item x="6"/>
        <item x="82"/>
        <item x="709"/>
        <item x="669"/>
        <item x="16"/>
        <item x="239"/>
        <item x="667"/>
        <item x="130"/>
        <item x="760"/>
        <item x="636"/>
        <item x="359"/>
        <item x="42"/>
        <item x="14"/>
        <item x="216"/>
        <item x="454"/>
        <item x="221"/>
        <item x="333"/>
        <item x="315"/>
        <item x="614"/>
        <item x="233"/>
        <item x="139"/>
        <item x="250"/>
        <item x="700"/>
        <item x="465"/>
        <item x="161"/>
        <item x="144"/>
        <item x="803"/>
        <item x="358"/>
        <item x="170"/>
        <item x="254"/>
        <item x="639"/>
        <item x="444"/>
        <item x="482"/>
        <item x="93"/>
        <item x="526"/>
        <item x="501"/>
        <item x="282"/>
        <item x="819"/>
        <item x="569"/>
        <item x="711"/>
        <item x="729"/>
        <item x="550"/>
        <item x="296"/>
        <item x="768"/>
        <item x="606"/>
        <item x="205"/>
        <item x="387"/>
        <item x="649"/>
        <item x="198"/>
        <item x="485"/>
        <item x="425"/>
        <item x="390"/>
        <item x="653"/>
        <item x="582"/>
        <item x="45"/>
        <item x="275"/>
        <item x="104"/>
        <item x="442"/>
        <item x="36"/>
        <item x="87"/>
        <item x="133"/>
        <item x="706"/>
        <item x="466"/>
        <item x="691"/>
        <item x="108"/>
        <item x="695"/>
        <item x="683"/>
        <item x="20"/>
        <item x="641"/>
        <item x="723"/>
        <item x="563"/>
        <item x="83"/>
        <item x="441"/>
        <item x="401"/>
        <item x="724"/>
        <item x="540"/>
        <item x="129"/>
        <item x="90"/>
        <item x="417"/>
        <item x="662"/>
        <item x="156"/>
        <item x="215"/>
        <item x="802"/>
        <item x="491"/>
        <item x="190"/>
        <item x="707"/>
        <item x="313"/>
        <item x="426"/>
        <item x="670"/>
        <item x="433"/>
        <item x="54"/>
        <item x="58"/>
        <item x="207"/>
        <item x="80"/>
        <item x="60"/>
        <item x="28"/>
        <item x="730"/>
        <item x="772"/>
        <item x="303"/>
        <item x="298"/>
        <item x="181"/>
        <item x="555"/>
        <item x="500"/>
        <item x="97"/>
        <item x="96"/>
        <item x="367"/>
        <item x="377"/>
        <item x="94"/>
        <item x="217"/>
        <item x="552"/>
        <item x="505"/>
        <item x="191"/>
        <item x="561"/>
        <item x="203"/>
        <item x="437"/>
        <item x="633"/>
        <item x="513"/>
        <item x="120"/>
        <item x="13"/>
        <item x="413"/>
        <item x="194"/>
        <item x="234"/>
        <item x="818"/>
        <item x="566"/>
        <item x="488"/>
        <item x="364"/>
        <item x="251"/>
        <item x="718"/>
        <item x="405"/>
        <item x="708"/>
        <item x="164"/>
        <item x="4"/>
        <item x="565"/>
        <item x="638"/>
        <item x="621"/>
        <item x="337"/>
        <item x="95"/>
        <item x="12"/>
        <item x="771"/>
        <item x="193"/>
        <item x="351"/>
        <item x="757"/>
        <item x="749"/>
        <item x="40"/>
        <item x="398"/>
        <item x="121"/>
        <item x="512"/>
        <item x="143"/>
        <item x="483"/>
        <item x="279"/>
        <item x="232"/>
        <item x="524"/>
        <item x="119"/>
        <item x="775"/>
        <item x="117"/>
        <item x="371"/>
        <item x="274"/>
        <item x="577"/>
        <item x="585"/>
        <item x="604"/>
        <item x="22"/>
        <item x="564"/>
        <item x="486"/>
        <item x="146"/>
        <item x="47"/>
        <item x="284"/>
        <item x="263"/>
        <item x="44"/>
        <item x="494"/>
        <item x="589"/>
        <item x="391"/>
        <item x="88"/>
        <item x="111"/>
        <item x="41"/>
        <item x="515"/>
        <item x="243"/>
        <item x="57"/>
        <item x="457"/>
        <item x="1"/>
        <item x="448"/>
        <item x="719"/>
        <item x="490"/>
        <item x="159"/>
        <item x="402"/>
        <item x="320"/>
        <item x="158"/>
        <item x="545"/>
        <item x="411"/>
        <item x="273"/>
        <item x="151"/>
        <item x="223"/>
        <item x="240"/>
        <item x="439"/>
        <item x="543"/>
        <item x="693"/>
        <item x="5"/>
        <item x="134"/>
        <item x="593"/>
        <item x="366"/>
        <item x="629"/>
        <item x="455"/>
        <item x="52"/>
        <item x="452"/>
        <item x="431"/>
        <item x="281"/>
        <item x="322"/>
        <item x="534"/>
        <item x="415"/>
        <item x="533"/>
        <item x="538"/>
        <item x="430"/>
        <item x="373"/>
        <item x="242"/>
        <item x="342"/>
        <item x="811"/>
        <item x="211"/>
        <item x="114"/>
        <item x="328"/>
        <item x="546"/>
        <item x="258"/>
        <item x="241"/>
        <item x="527"/>
        <item x="659"/>
        <item x="145"/>
        <item x="340"/>
        <item x="810"/>
        <item x="154"/>
        <item x="115"/>
        <item x="148"/>
        <item x="592"/>
        <item x="385"/>
        <item x="231"/>
        <item x="761"/>
        <item x="27"/>
        <item x="472"/>
        <item x="556"/>
        <item x="341"/>
        <item x="595"/>
        <item x="38"/>
        <item x="447"/>
        <item x="131"/>
        <item x="21"/>
        <item x="160"/>
        <item x="382"/>
        <item x="24"/>
        <item x="652"/>
        <item x="292"/>
        <item x="132"/>
        <item x="603"/>
        <item x="403"/>
        <item x="357"/>
        <item x="218"/>
        <item x="74"/>
        <item x="246"/>
        <item x="112"/>
        <item x="368"/>
        <item x="547"/>
        <item x="75"/>
        <item x="502"/>
        <item x="166"/>
        <item x="478"/>
        <item x="383"/>
        <item x="608"/>
        <item x="62"/>
        <item x="697"/>
        <item x="680"/>
        <item x="37"/>
        <item x="331"/>
        <item x="7"/>
        <item x="584"/>
        <item x="518"/>
        <item x="149"/>
        <item x="460"/>
        <item x="668"/>
        <item x="196"/>
        <item x="249"/>
        <item x="325"/>
        <item x="420"/>
        <item x="324"/>
        <item x="15"/>
        <item x="673"/>
        <item x="127"/>
        <item x="11"/>
        <item x="257"/>
        <item x="81"/>
        <item x="128"/>
        <item x="587"/>
        <item x="392"/>
        <item x="305"/>
        <item x="188"/>
        <item x="590"/>
        <item x="208"/>
        <item x="677"/>
        <item x="31"/>
        <item x="474"/>
        <item x="339"/>
        <item x="206"/>
        <item x="172"/>
        <item x="301"/>
        <item x="521"/>
        <item x="225"/>
        <item x="630"/>
        <item x="9"/>
        <item x="116"/>
        <item x="171"/>
        <item x="375"/>
        <item x="33"/>
        <item x="379"/>
        <item x="155"/>
        <item x="722"/>
        <item x="187"/>
        <item x="297"/>
        <item x="535"/>
        <item x="2"/>
        <item x="599"/>
        <item x="177"/>
        <item x="507"/>
        <item x="0"/>
        <item x="142"/>
        <item x="495"/>
        <item x="25"/>
        <item x="106"/>
        <item x="56"/>
        <item x="157"/>
        <item x="173"/>
        <item x="308"/>
        <item x="266"/>
        <item x="91"/>
        <item x="50"/>
        <item x="69"/>
        <item x="270"/>
        <item x="445"/>
        <item x="487"/>
        <item x="374"/>
        <item x="32"/>
        <item x="751"/>
        <item x="55"/>
        <item x="412"/>
        <item x="98"/>
        <item x="165"/>
        <item x="219"/>
        <item x="66"/>
        <item x="105"/>
        <item x="459"/>
        <item x="780"/>
        <item x="508"/>
        <item x="304"/>
        <item x="299"/>
        <item x="85"/>
        <item x="113"/>
        <item t="default"/>
      </items>
    </pivotField>
    <pivotField numFmtId="1" showAll="0"/>
    <pivotField numFmtId="166" showAll="0"/>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7">
        <item x="5"/>
        <item x="3"/>
        <item x="1"/>
        <item x="2"/>
        <item x="0"/>
        <item x="4"/>
        <item t="default"/>
      </items>
    </pivotField>
    <pivotField showAll="0"/>
    <pivotField showAll="0"/>
    <pivotField showAll="0"/>
    <pivotField showAll="0"/>
    <pivotField showAll="0"/>
    <pivotField numFmtId="1" showAll="0"/>
    <pivotField axis="axisRow" showAll="0">
      <items count="5">
        <item x="0"/>
        <item x="1"/>
        <item x="2"/>
        <item x="3"/>
        <item t="default"/>
      </items>
    </pivotField>
    <pivotField numFmtId="1" showAll="0"/>
    <pivotField dataField="1" numFmtId="1" showAll="0"/>
    <pivotField showAll="0"/>
    <pivotField numFmtId="1" showAll="0"/>
    <pivotField numFmtId="1" showAll="0"/>
    <pivotField numFmtId="164" showAll="0"/>
    <pivotField showAll="0"/>
    <pivotField showAll="0"/>
    <pivotField showAll="0"/>
    <pivotField showAll="0"/>
    <pivotField showAll="0"/>
    <pivotField numFmtId="1"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3"/>
  </rowFields>
  <rowItems count="5">
    <i>
      <x/>
    </i>
    <i>
      <x v="1"/>
    </i>
    <i>
      <x v="2"/>
    </i>
    <i>
      <x v="3"/>
    </i>
    <i t="grand">
      <x/>
    </i>
  </rowItems>
  <colItems count="1">
    <i/>
  </colItems>
  <dataFields count="1">
    <dataField name="Sum of Employee ID" fld="25" showDataAs="percentOfTotal" baseField="23" baseItem="0" numFmtId="10"/>
  </dataFields>
  <formats count="13">
    <format dxfId="118">
      <pivotArea type="all" dataOnly="0" outline="0" fieldPosition="0"/>
    </format>
    <format dxfId="117">
      <pivotArea outline="0" collapsedLevelsAreSubtotals="1"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dataOnly="0" labelOnly="1" outline="0" axis="axisValues" fieldPosition="0"/>
    </format>
    <format dxfId="10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inationType" xr10:uid="{6267ED28-1A4D-434C-9BD8-F9B9DB9EAC66}" sourceName="TerminationType">
  <pivotTables>
    <pivotTable tabId="7" name="PivotTable5"/>
  </pivotTables>
  <data>
    <tabular pivotCacheId="214010717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420DD83B-1176-4404-BF1E-7946FF395830}" sourceName="DepartmentType">
  <pivotTables>
    <pivotTable tabId="7" name="PivotTable5"/>
    <pivotTable tabId="5" name="PivotTable2"/>
    <pivotTable tabId="5" name="PivotTable3"/>
    <pivotTable tabId="5" name="PivotTable9"/>
    <pivotTable tabId="7" name="PivotTable4"/>
    <pivotTable tabId="7" name="PivotTable6"/>
    <pivotTable tabId="4" name="PivotTable3"/>
    <pivotTable tabId="4" name="PivotTable4"/>
    <pivotTable tabId="4" name="PivotTable5"/>
    <pivotTable tabId="4" name="PivotTable7"/>
    <pivotTable tabId="4" name="PivotTable8"/>
    <pivotTable tabId="8" name="PivotTable7"/>
    <pivotTable tabId="8" name="PivotTable8"/>
    <pivotTable tabId="9" name="PivotTable1"/>
    <pivotTable tabId="9" name="PivotTable2"/>
    <pivotTable tabId="9" name="PivotTable3"/>
  </pivotTables>
  <data>
    <tabular pivotCacheId="2140107175">
      <items count="6">
        <i x="5" s="1"/>
        <i x="3" s="1"/>
        <i x="1"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Type" xr10:uid="{BFB52BE5-B1FD-4FA9-AC87-70B7C3938F6B}" sourceName="Training Type">
  <pivotTables>
    <pivotTable tabId="7" name="PivotTable5"/>
  </pivotTables>
  <data>
    <tabular pivotCacheId="214010717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ExitDate" xr10:uid="{2238AA15-EE0B-480E-B5F0-E85E7D32EF3C}" sourceName="Quarters (ExitDate)">
  <pivotTables>
    <pivotTable tabId="7" name="PivotTable5"/>
  </pivotTables>
  <data>
    <tabular pivotCacheId="2140107175">
      <items count="6">
        <i x="1"/>
        <i x="2"/>
        <i x="3" s="1"/>
        <i x="4"/>
        <i x="0" nd="1"/>
        <i x="5"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ExitDate" xr10:uid="{54789A2D-A88E-48A6-9D2F-6BAFB1147D4C}" sourceName="Years (ExitDate)">
  <pivotTables>
    <pivotTable tabId="7" name="PivotTable4"/>
    <pivotTable tabId="5" name="PivotTable1"/>
    <pivotTable tabId="5" name="PivotTable2"/>
    <pivotTable tabId="5" name="PivotTable3"/>
    <pivotTable tabId="5" name="PivotTable9"/>
    <pivotTable tabId="7" name="PivotTable5"/>
    <pivotTable tabId="7" name="PivotTable6"/>
    <pivotTable tabId="4" name="PivotTable3"/>
    <pivotTable tabId="4" name="PivotTable4"/>
    <pivotTable tabId="4" name="PivotTable5"/>
    <pivotTable tabId="4" name="PivotTable7"/>
    <pivotTable tabId="4" name="PivotTable8"/>
    <pivotTable tabId="8" name="PivotTable7"/>
    <pivotTable tabId="8" name="PivotTable8"/>
    <pivotTable tabId="9" name="PivotTable1"/>
    <pivotTable tabId="9" name="PivotTable2"/>
    <pivotTable tabId="9" name="PivotTable3"/>
  </pivotTables>
  <data>
    <tabular pivotCacheId="2140107175">
      <items count="8">
        <i x="1" s="1"/>
        <i x="2" s="1"/>
        <i x="3" s="1"/>
        <i x="4" s="1"/>
        <i x="5" s="1"/>
        <i x="6" s="1"/>
        <i x="0"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minationType" xr10:uid="{E61A7DB1-6A12-403A-910C-BCFFD7526C3C}" cache="Slicer_TerminationType" caption="TerminationType" style="Slicer Style 8" rowHeight="241300"/>
  <slicer name="DepartmentType" xr10:uid="{0C8A75B8-50EC-425B-83A9-FBAC53ED19FE}" cache="Slicer_DepartmentType" caption="DepartmentType" style="Slicer Style 8" rowHeight="241300"/>
  <slicer name="Training Type" xr10:uid="{AD27E697-E4FB-4242-B4AB-750E31B7D64F}" cache="Slicer_Training_Type" caption="Training Type" style="Slicer Style 8" rowHeight="241300"/>
  <slicer name="Quarters (ExitDate)" xr10:uid="{5061780B-E9AA-42FE-85BD-78DD46AB6813}" cache="Slicer_Quarters__ExitDate" caption="Quarters (ExitDate)" columnCount="4" style="Slicer Style 8" rowHeight="241300"/>
  <slicer name="Years (ExitDate)" xr10:uid="{18EFB1DD-9DA3-495C-B307-A12454CF1D88}" cache="Slicer_Years__ExitDate" caption="Years (ExitDate)" columnCount="3" style="Slicer Style 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7" xr10:uid="{31754750-AE65-4256-87E3-72B8EFCCDD05}" cache="Slicer_DepartmentType" caption="DepartmentType" columnCount="6" style="Slicer Style 8" rowHeight="241300"/>
  <slicer name="Years (ExitDate) 4" xr10:uid="{C9B5B3C0-11BA-4FB6-A14F-86898EABE9CB}" cache="Slicer_Years__ExitDate" caption="Years (ExitDate)" columnCount="3" style="Slicer Style 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6" xr10:uid="{BBAF28D1-1460-49C7-A8D8-05CFF1398DD3}" cache="Slicer_DepartmentType" caption="DepartmentType" columnCount="6" style="Slicer Style 8" rowHeight="241300"/>
  <slicer name="Years (ExitDate) 3" xr10:uid="{2AABEE61-CD94-446B-A1D7-1EF2E09F2F94}" cache="Slicer_Years__ExitDate" caption="Years (ExitDate)" columnCount="3" style="Slicer Style 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3" xr10:uid="{36F99AAE-F057-41FE-871B-13894F8B5B1E}" cache="Slicer_DepartmentType" caption="DepartmentType" columnCount="6" style="Slicer Style 8" rowHeight="241300"/>
  <slicer name="Years (ExitDate) 2" xr10:uid="{95657F5C-8150-4AD5-B11C-A6CA2ADEA9D5}" cache="Slicer_Years__ExitDate" caption="Years (ExitDate)" columnCount="3" style="Slicer Style 6"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2" xr10:uid="{39046506-14F3-4FB7-AF74-3F841C86238A}" cache="Slicer_DepartmentType" caption="DepartmentType" columnCount="6" style="Slicer Style 8" rowHeight="241300"/>
  <slicer name="Years (ExitDate) 1" xr10:uid="{AFA5C2B7-9737-4E52-9465-ED8F176BA8FC}" cache="Slicer_Years__ExitDate" caption="Years (ExitDate)" columnCount="3" style="Slicer Style 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F88560-4459-4EF4-AA45-C5B3C6507015}" name="Table2" displayName="Table2" ref="A1:AK1607" totalsRowShown="0" headerRowDxfId="57" dataDxfId="56">
  <autoFilter ref="A1:AK1607" xr:uid="{E6F88560-4459-4EF4-AA45-C5B3C6507015}"/>
  <tableColumns count="37">
    <tableColumn id="1" xr3:uid="{A1413C5B-D5E0-4EB1-95F2-754798553E6D}" name="ID" dataDxfId="55"/>
    <tableColumn id="2" xr3:uid="{9DEC890A-27EF-4E01-A90D-6C37E5A7DB6F}" name="FirstName" dataDxfId="54"/>
    <tableColumn id="3" xr3:uid="{9CFA70E5-0CFB-4651-9419-F798421012BB}" name="LastName" dataDxfId="53"/>
    <tableColumn id="4" xr3:uid="{4CCF723D-22FD-4227-B66A-951E7661D177}" name="StartDate" dataDxfId="52"/>
    <tableColumn id="5" xr3:uid="{CB70FFFD-B26A-40C0-A153-76DB0AF491C9}" name="ExitDate" dataDxfId="51"/>
    <tableColumn id="41" xr3:uid="{8F681BC6-655B-44A8-BA85-1C65343FB239}" name="Turnover" dataDxfId="50">
      <calculatedColumnFormula>Table2[[#This Row],[ExitDate]]-Table2[[#This Row],[StartDate]]</calculatedColumnFormula>
    </tableColumn>
    <tableColumn id="31" xr3:uid="{F1439235-6751-42A3-81E9-39CAA35A1E49}" name="Tenure (years)" dataDxfId="49">
      <calculatedColumnFormula>(Table2[[#This Row],[ExitDate]]-Table2[[#This Row],[StartDate]])/365.25</calculatedColumnFormula>
    </tableColumn>
    <tableColumn id="6" xr3:uid="{65925C37-4A60-4E2A-A535-0AF911B3B56C}" name="Title" dataDxfId="48"/>
    <tableColumn id="7" xr3:uid="{8609BC29-8256-4087-9FD6-20C34408CF7D}" name="Supervisor" dataDxfId="47"/>
    <tableColumn id="8" xr3:uid="{DB3F319F-3752-40CC-BAC6-14D0F1ACF373}" name="ADEmail" dataDxfId="46"/>
    <tableColumn id="9" xr3:uid="{9059D22B-5DF4-4450-A2DD-E0117B950F05}" name="BusinessUnit" dataDxfId="45"/>
    <tableColumn id="10" xr3:uid="{FDF8F766-78C0-4371-ACF6-F385450BDDFA}" name="EmployeeStatus" dataDxfId="44"/>
    <tableColumn id="11" xr3:uid="{BC5F8FAF-EA52-46AD-AE84-2294D5113D80}" name="EmployeeType" dataDxfId="43"/>
    <tableColumn id="12" xr3:uid="{24EBC986-F77F-40FA-8F86-1D7799450092}" name="PayZone" dataDxfId="42"/>
    <tableColumn id="13" xr3:uid="{1E9D1703-51BE-4508-ADAA-B5E7F0BB4EEB}" name="EmployeeClassificationType" dataDxfId="41"/>
    <tableColumn id="14" xr3:uid="{1918B975-F969-40AB-A9EA-27327064FFEA}" name="TerminationType" dataDxfId="40"/>
    <tableColumn id="16" xr3:uid="{3B7C78F9-8648-4D95-BFF4-BDEB6DD4A6AD}" name="DepartmentType" dataDxfId="39"/>
    <tableColumn id="17" xr3:uid="{61017325-9D7D-45D9-A2EC-D009BF39DC62}" name="Division" dataDxfId="38"/>
    <tableColumn id="18" xr3:uid="{E8048039-327A-4816-A398-45F0DEF83691}" name="DOB" dataDxfId="37"/>
    <tableColumn id="19" xr3:uid="{E81D1ADF-4F60-4469-8A53-7A3A322BFF2E}" name="State" dataDxfId="36"/>
    <tableColumn id="20" xr3:uid="{7AD3872F-82B9-4249-B8EA-365DDE04BBDC}" name="JobFunctionDescription" dataDxfId="35"/>
    <tableColumn id="21" xr3:uid="{314409EE-4895-41E8-A56B-218964140D75}" name="GenderCode" dataDxfId="34"/>
    <tableColumn id="22" xr3:uid="{99F593AB-248F-46B5-BC26-DFE07DFD6CF2}" name="LocationCode" dataDxfId="33"/>
    <tableColumn id="25" xr3:uid="{AEED9737-9B93-4CF7-9FED-17004D855D6E}" name="Performance Score" dataDxfId="32"/>
    <tableColumn id="26" xr3:uid="{9ECB93FA-CCF5-46B5-8CFB-DA2427477FEC}" name="Current Employee Rating" dataDxfId="31"/>
    <tableColumn id="27" xr3:uid="{D4FE8C91-F385-46D5-81DC-687E0461193F}" name="Employee ID" dataDxfId="30"/>
    <tableColumn id="28" xr3:uid="{E41D86A0-E670-4F08-91BA-3E2992A52529}" name="Survey Date" dataDxfId="29"/>
    <tableColumn id="29" xr3:uid="{7012F474-2058-4937-BAD2-0F37F316BBF7}" name="Engagement Score" dataDxfId="28"/>
    <tableColumn id="30" xr3:uid="{DA6E8062-4501-4125-A76B-6098D4C289BA}" name="Satisfaction Score" dataDxfId="27"/>
    <tableColumn id="32" xr3:uid="{83866386-51FC-4388-95C8-E0DC649F8130}" name="Training Date" dataDxfId="26"/>
    <tableColumn id="33" xr3:uid="{B9548063-B3D0-41FF-9E60-F05BF5B5076D}" name="Training Program Name" dataDxfId="25"/>
    <tableColumn id="34" xr3:uid="{EB6054CE-ACA3-4078-9AAD-0E385360CF55}" name="Training Type" dataDxfId="24"/>
    <tableColumn id="35" xr3:uid="{FE7D6AF4-82BD-41E5-9742-CDB9059C71F4}" name="Training Outcome" dataDxfId="23"/>
    <tableColumn id="36" xr3:uid="{E4808B40-1B8B-4D6B-8CA5-9EF5B844D2A8}" name="Location" dataDxfId="22"/>
    <tableColumn id="37" xr3:uid="{3E174B7D-D219-44A8-9676-702B6B2DCCA2}" name="Trainer" dataDxfId="21"/>
    <tableColumn id="38" xr3:uid="{F1E7C254-C81B-4E12-8340-319C77B300E2}" name="Training Duration(Days)" dataDxfId="20"/>
    <tableColumn id="39" xr3:uid="{7F623D2E-54ED-4BA8-8F9F-0DA67CCDC4D4}" name="Training Cost" dataDxfId="19"/>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013D8-4F35-4D68-AD7E-B1B8CC74B884}">
  <dimension ref="A3:H74"/>
  <sheetViews>
    <sheetView topLeftCell="A40" zoomScale="80" zoomScaleNormal="80" workbookViewId="0">
      <selection activeCell="L18" sqref="L18"/>
    </sheetView>
  </sheetViews>
  <sheetFormatPr defaultRowHeight="15" x14ac:dyDescent="0.25"/>
  <cols>
    <col min="1" max="1" width="16" bestFit="1" customWidth="1"/>
    <col min="2" max="2" width="16.7109375" bestFit="1" customWidth="1"/>
    <col min="3" max="4" width="6.5703125" bestFit="1" customWidth="1"/>
    <col min="5" max="7" width="7.7109375" bestFit="1" customWidth="1"/>
    <col min="8" max="8" width="11.5703125" bestFit="1" customWidth="1"/>
    <col min="9" max="9" width="15.7109375" bestFit="1" customWidth="1"/>
    <col min="10" max="10" width="20.42578125" bestFit="1" customWidth="1"/>
    <col min="11" max="11" width="15.7109375" bestFit="1" customWidth="1"/>
    <col min="12" max="12" width="20.42578125" bestFit="1" customWidth="1"/>
    <col min="13" max="13" width="15.7109375" bestFit="1" customWidth="1"/>
    <col min="14" max="14" width="25.5703125" bestFit="1" customWidth="1"/>
    <col min="15" max="15" width="20.7109375" bestFit="1" customWidth="1"/>
  </cols>
  <sheetData>
    <row r="3" spans="1:8" x14ac:dyDescent="0.25">
      <c r="A3" s="15" t="s">
        <v>9201</v>
      </c>
      <c r="B3" s="15" t="s">
        <v>9183</v>
      </c>
    </row>
    <row r="4" spans="1:8" x14ac:dyDescent="0.25">
      <c r="A4" s="15" t="s">
        <v>9181</v>
      </c>
      <c r="B4" t="s">
        <v>9184</v>
      </c>
      <c r="C4" t="s">
        <v>9185</v>
      </c>
      <c r="D4" t="s">
        <v>9186</v>
      </c>
      <c r="E4" t="s">
        <v>9187</v>
      </c>
      <c r="F4" t="s">
        <v>9188</v>
      </c>
      <c r="G4" t="s">
        <v>9189</v>
      </c>
      <c r="H4" t="s">
        <v>9182</v>
      </c>
    </row>
    <row r="5" spans="1:8" x14ac:dyDescent="0.25">
      <c r="A5" s="16" t="s">
        <v>9190</v>
      </c>
      <c r="B5" s="3"/>
      <c r="C5" s="3">
        <v>1263</v>
      </c>
      <c r="D5" s="3">
        <v>7921</v>
      </c>
      <c r="E5" s="3">
        <v>20155</v>
      </c>
      <c r="F5" s="3">
        <v>44699</v>
      </c>
      <c r="G5" s="3">
        <v>111398</v>
      </c>
      <c r="H5" s="3">
        <v>185436</v>
      </c>
    </row>
    <row r="6" spans="1:8" x14ac:dyDescent="0.25">
      <c r="A6" s="16" t="s">
        <v>9191</v>
      </c>
      <c r="B6" s="3"/>
      <c r="C6" s="3">
        <v>1468</v>
      </c>
      <c r="D6" s="3">
        <v>9856</v>
      </c>
      <c r="E6" s="3">
        <v>30018</v>
      </c>
      <c r="F6" s="3">
        <v>54765</v>
      </c>
      <c r="G6" s="3">
        <v>132439</v>
      </c>
      <c r="H6" s="3">
        <v>228546</v>
      </c>
    </row>
    <row r="7" spans="1:8" x14ac:dyDescent="0.25">
      <c r="A7" s="16" t="s">
        <v>9192</v>
      </c>
      <c r="B7" s="3"/>
      <c r="C7" s="3">
        <v>2455</v>
      </c>
      <c r="D7" s="3">
        <v>16572</v>
      </c>
      <c r="E7" s="3">
        <v>42456</v>
      </c>
      <c r="F7" s="3">
        <v>79924</v>
      </c>
      <c r="G7" s="3">
        <v>68014</v>
      </c>
      <c r="H7" s="3">
        <v>209421</v>
      </c>
    </row>
    <row r="8" spans="1:8" x14ac:dyDescent="0.25">
      <c r="A8" s="16" t="s">
        <v>9193</v>
      </c>
      <c r="B8" s="3">
        <v>229</v>
      </c>
      <c r="C8" s="3">
        <v>6879</v>
      </c>
      <c r="D8" s="3">
        <v>18456</v>
      </c>
      <c r="E8" s="3">
        <v>48451</v>
      </c>
      <c r="F8" s="3">
        <v>88213</v>
      </c>
      <c r="G8" s="3"/>
      <c r="H8" s="3">
        <v>162228</v>
      </c>
    </row>
    <row r="9" spans="1:8" x14ac:dyDescent="0.25">
      <c r="A9" s="16" t="s">
        <v>9182</v>
      </c>
      <c r="B9" s="3">
        <v>229</v>
      </c>
      <c r="C9" s="3">
        <v>12065</v>
      </c>
      <c r="D9" s="3">
        <v>52805</v>
      </c>
      <c r="E9" s="3">
        <v>141080</v>
      </c>
      <c r="F9" s="3">
        <v>267601</v>
      </c>
      <c r="G9" s="3">
        <v>311851</v>
      </c>
      <c r="H9" s="3">
        <v>785631</v>
      </c>
    </row>
    <row r="18" spans="1:2" x14ac:dyDescent="0.25">
      <c r="A18" s="15" t="s">
        <v>9213</v>
      </c>
      <c r="B18" t="s">
        <v>9197</v>
      </c>
    </row>
    <row r="19" spans="1:2" x14ac:dyDescent="0.25">
      <c r="A19" s="16" t="s">
        <v>2588</v>
      </c>
      <c r="B19">
        <v>51</v>
      </c>
    </row>
    <row r="20" spans="1:2" x14ac:dyDescent="0.25">
      <c r="A20" s="16" t="s">
        <v>1847</v>
      </c>
      <c r="B20">
        <v>20</v>
      </c>
    </row>
    <row r="21" spans="1:2" x14ac:dyDescent="0.25">
      <c r="A21" s="16" t="s">
        <v>165</v>
      </c>
      <c r="B21">
        <v>241</v>
      </c>
    </row>
    <row r="22" spans="1:2" x14ac:dyDescent="0.25">
      <c r="A22" s="16" t="s">
        <v>42</v>
      </c>
      <c r="B22">
        <v>1054</v>
      </c>
    </row>
    <row r="23" spans="1:2" x14ac:dyDescent="0.25">
      <c r="A23" s="16" t="s">
        <v>68</v>
      </c>
      <c r="B23">
        <v>171</v>
      </c>
    </row>
    <row r="24" spans="1:2" x14ac:dyDescent="0.25">
      <c r="A24" s="16" t="s">
        <v>2397</v>
      </c>
      <c r="B24">
        <v>69</v>
      </c>
    </row>
    <row r="25" spans="1:2" x14ac:dyDescent="0.25">
      <c r="A25" s="16" t="s">
        <v>9182</v>
      </c>
      <c r="B25">
        <v>1606</v>
      </c>
    </row>
    <row r="33" spans="1:4" x14ac:dyDescent="0.25">
      <c r="A33" s="15" t="s">
        <v>9202</v>
      </c>
      <c r="B33" s="15" t="s">
        <v>9183</v>
      </c>
    </row>
    <row r="34" spans="1:4" x14ac:dyDescent="0.25">
      <c r="A34" s="15" t="s">
        <v>9181</v>
      </c>
      <c r="B34" t="s">
        <v>46</v>
      </c>
      <c r="C34" t="s">
        <v>59</v>
      </c>
      <c r="D34" t="s">
        <v>9182</v>
      </c>
    </row>
    <row r="35" spans="1:4" x14ac:dyDescent="0.25">
      <c r="A35" s="16" t="s">
        <v>2588</v>
      </c>
      <c r="B35" s="3">
        <v>30</v>
      </c>
      <c r="C35" s="3">
        <v>21</v>
      </c>
      <c r="D35" s="3">
        <v>51</v>
      </c>
    </row>
    <row r="36" spans="1:4" x14ac:dyDescent="0.25">
      <c r="A36" s="16" t="s">
        <v>1847</v>
      </c>
      <c r="B36" s="3">
        <v>1</v>
      </c>
      <c r="C36" s="3">
        <v>19</v>
      </c>
      <c r="D36" s="3">
        <v>20</v>
      </c>
    </row>
    <row r="37" spans="1:4" x14ac:dyDescent="0.25">
      <c r="A37" s="16" t="s">
        <v>165</v>
      </c>
      <c r="B37" s="3">
        <v>115</v>
      </c>
      <c r="C37" s="3">
        <v>126</v>
      </c>
      <c r="D37" s="3">
        <v>241</v>
      </c>
    </row>
    <row r="38" spans="1:4" x14ac:dyDescent="0.25">
      <c r="A38" s="16" t="s">
        <v>42</v>
      </c>
      <c r="B38" s="3">
        <v>673</v>
      </c>
      <c r="C38" s="3">
        <v>381</v>
      </c>
      <c r="D38" s="3">
        <v>1054</v>
      </c>
    </row>
    <row r="39" spans="1:4" x14ac:dyDescent="0.25">
      <c r="A39" s="16" t="s">
        <v>68</v>
      </c>
      <c r="B39" s="3">
        <v>58</v>
      </c>
      <c r="C39" s="3">
        <v>113</v>
      </c>
      <c r="D39" s="3">
        <v>171</v>
      </c>
    </row>
    <row r="40" spans="1:4" x14ac:dyDescent="0.25">
      <c r="A40" s="16" t="s">
        <v>2397</v>
      </c>
      <c r="B40" s="3">
        <v>31</v>
      </c>
      <c r="C40" s="3">
        <v>38</v>
      </c>
      <c r="D40" s="3">
        <v>69</v>
      </c>
    </row>
    <row r="41" spans="1:4" x14ac:dyDescent="0.25">
      <c r="A41" s="16" t="s">
        <v>9182</v>
      </c>
      <c r="B41" s="3">
        <v>908</v>
      </c>
      <c r="C41" s="3">
        <v>698</v>
      </c>
      <c r="D41" s="3">
        <v>1606</v>
      </c>
    </row>
    <row r="49" spans="1:5" x14ac:dyDescent="0.25">
      <c r="A49" s="15" t="s">
        <v>16</v>
      </c>
      <c r="B49" t="s">
        <v>9197</v>
      </c>
      <c r="D49" s="23" t="s">
        <v>16</v>
      </c>
      <c r="E49" s="23" t="s">
        <v>9197</v>
      </c>
    </row>
    <row r="50" spans="1:5" x14ac:dyDescent="0.25">
      <c r="A50" s="16" t="s">
        <v>44</v>
      </c>
      <c r="B50">
        <v>1427</v>
      </c>
      <c r="D50" t="str">
        <f t="shared" ref="D50:D73" si="0">A50</f>
        <v>MA</v>
      </c>
      <c r="E50">
        <f>GETPIVOTDATA("Employee ID",$A$49,"State","MA")</f>
        <v>1427</v>
      </c>
    </row>
    <row r="51" spans="1:5" x14ac:dyDescent="0.25">
      <c r="A51" s="16" t="s">
        <v>115</v>
      </c>
      <c r="B51">
        <v>32</v>
      </c>
      <c r="D51" t="str">
        <f t="shared" si="0"/>
        <v>TX</v>
      </c>
      <c r="E51">
        <f>GETPIVOTDATA("Employee ID",$A$49,"State","TX")</f>
        <v>32</v>
      </c>
    </row>
    <row r="52" spans="1:5" x14ac:dyDescent="0.25">
      <c r="A52" s="16" t="s">
        <v>86</v>
      </c>
      <c r="B52">
        <v>20</v>
      </c>
      <c r="D52" t="str">
        <f t="shared" si="0"/>
        <v>CT</v>
      </c>
      <c r="E52">
        <f>GETPIVOTDATA("Employee ID",$A$49,"State","CT")</f>
        <v>20</v>
      </c>
    </row>
    <row r="53" spans="1:5" x14ac:dyDescent="0.25">
      <c r="A53" s="16" t="s">
        <v>7151</v>
      </c>
      <c r="B53">
        <v>16</v>
      </c>
      <c r="D53" t="str">
        <f t="shared" si="0"/>
        <v>ID</v>
      </c>
      <c r="E53">
        <f>GETPIVOTDATA("Employee ID",$A$49,"State","ID")</f>
        <v>16</v>
      </c>
    </row>
    <row r="54" spans="1:5" x14ac:dyDescent="0.25">
      <c r="A54" s="16" t="s">
        <v>7177</v>
      </c>
      <c r="B54">
        <v>14</v>
      </c>
      <c r="D54" t="str">
        <f t="shared" si="0"/>
        <v>TN</v>
      </c>
      <c r="E54">
        <f>GETPIVOTDATA("Employee ID",$A$49,"State","TN")</f>
        <v>14</v>
      </c>
    </row>
    <row r="55" spans="1:5" x14ac:dyDescent="0.25">
      <c r="A55" s="16" t="s">
        <v>7167</v>
      </c>
      <c r="B55">
        <v>14</v>
      </c>
      <c r="D55" t="str">
        <f t="shared" si="0"/>
        <v>AZ</v>
      </c>
      <c r="E55">
        <f>GETPIVOTDATA("Employee ID",$A$49,"State","AZ")</f>
        <v>14</v>
      </c>
    </row>
    <row r="56" spans="1:5" x14ac:dyDescent="0.25">
      <c r="A56" s="16" t="s">
        <v>153</v>
      </c>
      <c r="B56">
        <v>13</v>
      </c>
      <c r="D56" t="str">
        <f t="shared" si="0"/>
        <v>KY</v>
      </c>
      <c r="E56">
        <f>GETPIVOTDATA("Employee ID",$A$49,"State","KY")</f>
        <v>13</v>
      </c>
    </row>
    <row r="57" spans="1:5" x14ac:dyDescent="0.25">
      <c r="A57" s="16" t="s">
        <v>144</v>
      </c>
      <c r="B57">
        <v>11</v>
      </c>
      <c r="D57" t="str">
        <f t="shared" si="0"/>
        <v>CO</v>
      </c>
      <c r="E57">
        <f>GETPIVOTDATA("Employee ID",$A$49,"State","CO")</f>
        <v>11</v>
      </c>
    </row>
    <row r="58" spans="1:5" x14ac:dyDescent="0.25">
      <c r="A58" s="16" t="s">
        <v>7165</v>
      </c>
      <c r="B58">
        <v>10</v>
      </c>
      <c r="D58" t="str">
        <f t="shared" si="0"/>
        <v>WA</v>
      </c>
      <c r="E58">
        <f>GETPIVOTDATA("Employee ID",$A$49,"State","WA")</f>
        <v>10</v>
      </c>
    </row>
    <row r="59" spans="1:5" x14ac:dyDescent="0.25">
      <c r="A59" s="16" t="s">
        <v>126</v>
      </c>
      <c r="B59">
        <v>9</v>
      </c>
      <c r="D59" t="str">
        <f t="shared" si="0"/>
        <v>IN</v>
      </c>
      <c r="E59">
        <f>GETPIVOTDATA("Employee ID",$A$49,"State","IN")</f>
        <v>9</v>
      </c>
    </row>
    <row r="60" spans="1:5" x14ac:dyDescent="0.25">
      <c r="A60" s="16" t="s">
        <v>97</v>
      </c>
      <c r="B60">
        <v>6</v>
      </c>
      <c r="D60" t="str">
        <f t="shared" si="0"/>
        <v>CA</v>
      </c>
      <c r="E60">
        <f>GETPIVOTDATA("Employee ID",$A$49,"State","CA")</f>
        <v>6</v>
      </c>
    </row>
    <row r="61" spans="1:5" x14ac:dyDescent="0.25">
      <c r="A61" s="16" t="s">
        <v>5426</v>
      </c>
      <c r="B61">
        <v>5</v>
      </c>
      <c r="D61" t="str">
        <f t="shared" si="0"/>
        <v>PA</v>
      </c>
      <c r="E61">
        <f>GETPIVOTDATA("Employee ID",$A$49,"State","PA")</f>
        <v>5</v>
      </c>
    </row>
    <row r="62" spans="1:5" x14ac:dyDescent="0.25">
      <c r="A62" s="16" t="s">
        <v>7175</v>
      </c>
      <c r="B62">
        <v>4</v>
      </c>
      <c r="D62" t="str">
        <f t="shared" si="0"/>
        <v>NY</v>
      </c>
      <c r="E62">
        <f>GETPIVOTDATA("Employee ID",$A$49,"State","NY")</f>
        <v>4</v>
      </c>
    </row>
    <row r="63" spans="1:5" x14ac:dyDescent="0.25">
      <c r="A63" s="16" t="s">
        <v>108</v>
      </c>
      <c r="B63">
        <v>4</v>
      </c>
      <c r="D63" t="str">
        <f t="shared" si="0"/>
        <v>OR</v>
      </c>
      <c r="E63">
        <f>GETPIVOTDATA("Employee ID",$A$49,"State","OR")</f>
        <v>4</v>
      </c>
    </row>
    <row r="64" spans="1:5" x14ac:dyDescent="0.25">
      <c r="A64" s="16" t="s">
        <v>73</v>
      </c>
      <c r="B64">
        <v>4</v>
      </c>
      <c r="D64" t="str">
        <f t="shared" si="0"/>
        <v>ND</v>
      </c>
      <c r="E64">
        <f>GETPIVOTDATA("Employee ID",$A$49,"State","ND")</f>
        <v>4</v>
      </c>
    </row>
    <row r="65" spans="1:5" x14ac:dyDescent="0.25">
      <c r="A65" s="16" t="s">
        <v>7174</v>
      </c>
      <c r="B65">
        <v>4</v>
      </c>
      <c r="D65" t="str">
        <f t="shared" si="0"/>
        <v>AL</v>
      </c>
      <c r="E65">
        <f>GETPIVOTDATA("Employee ID",$A$49,"State","AL")</f>
        <v>4</v>
      </c>
    </row>
    <row r="66" spans="1:5" x14ac:dyDescent="0.25">
      <c r="A66" s="16" t="s">
        <v>134</v>
      </c>
      <c r="B66">
        <v>2</v>
      </c>
      <c r="D66" t="str">
        <f t="shared" si="0"/>
        <v>GA</v>
      </c>
      <c r="E66">
        <f>GETPIVOTDATA("Employee ID",$A$49,"State","GA")</f>
        <v>2</v>
      </c>
    </row>
    <row r="67" spans="1:5" x14ac:dyDescent="0.25">
      <c r="A67" s="16" t="s">
        <v>7178</v>
      </c>
      <c r="B67">
        <v>2</v>
      </c>
      <c r="D67" t="str">
        <f t="shared" si="0"/>
        <v>NC</v>
      </c>
      <c r="E67">
        <f>GETPIVOTDATA("Employee ID",$A$49,"State","NC")</f>
        <v>2</v>
      </c>
    </row>
    <row r="68" spans="1:5" x14ac:dyDescent="0.25">
      <c r="A68" s="16" t="s">
        <v>7146</v>
      </c>
      <c r="B68">
        <v>2</v>
      </c>
      <c r="D68" t="str">
        <f t="shared" si="0"/>
        <v>UT</v>
      </c>
      <c r="E68">
        <f>GETPIVOTDATA("Employee ID",$A$49,"State","UT")</f>
        <v>2</v>
      </c>
    </row>
    <row r="69" spans="1:5" x14ac:dyDescent="0.25">
      <c r="A69" s="16" t="s">
        <v>6373</v>
      </c>
      <c r="B69">
        <v>2</v>
      </c>
      <c r="D69" t="str">
        <f t="shared" si="0"/>
        <v>RI</v>
      </c>
      <c r="E69">
        <f>GETPIVOTDATA("Employee ID",$A$49,"State","RI")</f>
        <v>2</v>
      </c>
    </row>
    <row r="70" spans="1:5" x14ac:dyDescent="0.25">
      <c r="A70" s="16" t="s">
        <v>7171</v>
      </c>
      <c r="B70">
        <v>2</v>
      </c>
      <c r="D70" t="str">
        <f t="shared" si="0"/>
        <v>NH</v>
      </c>
      <c r="E70">
        <f>GETPIVOTDATA("Employee ID",$A$49,"State","NH")</f>
        <v>2</v>
      </c>
    </row>
    <row r="71" spans="1:5" x14ac:dyDescent="0.25">
      <c r="A71" s="16" t="s">
        <v>7139</v>
      </c>
      <c r="B71">
        <v>1</v>
      </c>
      <c r="D71" t="str">
        <f t="shared" si="0"/>
        <v>VA</v>
      </c>
      <c r="E71">
        <f>GETPIVOTDATA("Employee ID",$A$49,"State","VA")</f>
        <v>1</v>
      </c>
    </row>
    <row r="72" spans="1:5" x14ac:dyDescent="0.25">
      <c r="A72" s="16" t="s">
        <v>7176</v>
      </c>
      <c r="B72">
        <v>1</v>
      </c>
      <c r="D72" t="str">
        <f t="shared" si="0"/>
        <v>ME</v>
      </c>
      <c r="E72">
        <f>GETPIVOTDATA("Employee ID",$A$49,"State","ME")</f>
        <v>1</v>
      </c>
    </row>
    <row r="73" spans="1:5" x14ac:dyDescent="0.25">
      <c r="A73" s="16" t="s">
        <v>7158</v>
      </c>
      <c r="B73">
        <v>1</v>
      </c>
      <c r="D73" t="str">
        <f t="shared" si="0"/>
        <v>MT</v>
      </c>
      <c r="E73">
        <f>GETPIVOTDATA("Employee ID",$A$49,"State","MT")</f>
        <v>1</v>
      </c>
    </row>
    <row r="74" spans="1:5" x14ac:dyDescent="0.25">
      <c r="A74" s="16" t="s">
        <v>9182</v>
      </c>
      <c r="B74">
        <v>1606</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DF153-734B-4CE1-999C-D97D35534EF6}">
  <dimension ref="A1:B42"/>
  <sheetViews>
    <sheetView topLeftCell="A4" zoomScale="82" zoomScaleNormal="82" workbookViewId="0">
      <selection activeCell="A3" sqref="A3:B8"/>
    </sheetView>
  </sheetViews>
  <sheetFormatPr defaultRowHeight="15" x14ac:dyDescent="0.25"/>
  <cols>
    <col min="1" max="1" width="16.85546875" bestFit="1" customWidth="1"/>
    <col min="2" max="2" width="20.42578125" bestFit="1" customWidth="1"/>
    <col min="3" max="3" width="24.42578125" bestFit="1" customWidth="1"/>
    <col min="4" max="4" width="13.85546875" bestFit="1" customWidth="1"/>
    <col min="5" max="5" width="5.5703125" bestFit="1" customWidth="1"/>
    <col min="6" max="6" width="20.28515625" bestFit="1" customWidth="1"/>
    <col min="7" max="7" width="11.28515625" bestFit="1" customWidth="1"/>
  </cols>
  <sheetData>
    <row r="1" spans="1:2" x14ac:dyDescent="0.25">
      <c r="A1" s="15" t="s">
        <v>8</v>
      </c>
      <c r="B1" t="s">
        <v>9203</v>
      </c>
    </row>
    <row r="3" spans="1:2" x14ac:dyDescent="0.25">
      <c r="A3" s="15" t="s">
        <v>9181</v>
      </c>
      <c r="B3" t="s">
        <v>9197</v>
      </c>
    </row>
    <row r="4" spans="1:2" x14ac:dyDescent="0.25">
      <c r="A4" s="16" t="s">
        <v>95</v>
      </c>
      <c r="B4">
        <v>153</v>
      </c>
    </row>
    <row r="5" spans="1:2" x14ac:dyDescent="0.25">
      <c r="A5" s="16" t="s">
        <v>121</v>
      </c>
      <c r="B5">
        <v>133</v>
      </c>
    </row>
    <row r="6" spans="1:2" x14ac:dyDescent="0.25">
      <c r="A6" s="16" t="s">
        <v>133</v>
      </c>
      <c r="B6">
        <v>138</v>
      </c>
    </row>
    <row r="7" spans="1:2" x14ac:dyDescent="0.25">
      <c r="A7" s="16" t="s">
        <v>174</v>
      </c>
      <c r="B7">
        <v>143</v>
      </c>
    </row>
    <row r="8" spans="1:2" x14ac:dyDescent="0.25">
      <c r="A8" s="16" t="s">
        <v>9182</v>
      </c>
      <c r="B8">
        <v>567</v>
      </c>
    </row>
    <row r="19" spans="1:2" x14ac:dyDescent="0.25">
      <c r="A19" s="15" t="s">
        <v>9211</v>
      </c>
      <c r="B19" t="s">
        <v>9199</v>
      </c>
    </row>
    <row r="20" spans="1:2" x14ac:dyDescent="0.25">
      <c r="A20" s="16" t="s">
        <v>1847</v>
      </c>
      <c r="B20" s="19">
        <v>1.9450474234868487</v>
      </c>
    </row>
    <row r="21" spans="1:2" x14ac:dyDescent="0.25">
      <c r="A21" s="16" t="s">
        <v>42</v>
      </c>
      <c r="B21" s="19">
        <v>1.3464894744094531</v>
      </c>
    </row>
    <row r="22" spans="1:2" x14ac:dyDescent="0.25">
      <c r="A22" s="16" t="s">
        <v>165</v>
      </c>
      <c r="B22" s="19">
        <v>1.2574557543756719</v>
      </c>
    </row>
    <row r="23" spans="1:2" x14ac:dyDescent="0.25">
      <c r="A23" s="16" t="s">
        <v>68</v>
      </c>
      <c r="B23" s="19">
        <v>1.1075975359342918</v>
      </c>
    </row>
    <row r="24" spans="1:2" x14ac:dyDescent="0.25">
      <c r="A24" s="16" t="s">
        <v>2588</v>
      </c>
      <c r="B24" s="19">
        <v>1.0839933509338027</v>
      </c>
    </row>
    <row r="25" spans="1:2" x14ac:dyDescent="0.25">
      <c r="A25" s="16" t="s">
        <v>2397</v>
      </c>
      <c r="B25" s="19">
        <v>0.87081907369381695</v>
      </c>
    </row>
    <row r="26" spans="1:2" x14ac:dyDescent="0.25">
      <c r="A26" s="16" t="s">
        <v>9182</v>
      </c>
      <c r="B26" s="19">
        <v>1.2972023748687584</v>
      </c>
    </row>
    <row r="33" spans="1:2" x14ac:dyDescent="0.25">
      <c r="A33" s="15" t="s">
        <v>8</v>
      </c>
      <c r="B33" t="s">
        <v>9203</v>
      </c>
    </row>
    <row r="35" spans="1:2" x14ac:dyDescent="0.25">
      <c r="A35" s="15" t="s">
        <v>9210</v>
      </c>
      <c r="B35" t="s">
        <v>9197</v>
      </c>
    </row>
    <row r="36" spans="1:2" x14ac:dyDescent="0.25">
      <c r="A36" s="16" t="s">
        <v>9184</v>
      </c>
      <c r="B36">
        <v>1</v>
      </c>
    </row>
    <row r="37" spans="1:2" x14ac:dyDescent="0.25">
      <c r="A37" s="16" t="s">
        <v>9185</v>
      </c>
      <c r="B37">
        <v>15</v>
      </c>
    </row>
    <row r="38" spans="1:2" x14ac:dyDescent="0.25">
      <c r="A38" s="16" t="s">
        <v>9186</v>
      </c>
      <c r="B38">
        <v>40</v>
      </c>
    </row>
    <row r="39" spans="1:2" x14ac:dyDescent="0.25">
      <c r="A39" s="16" t="s">
        <v>9187</v>
      </c>
      <c r="B39">
        <v>68</v>
      </c>
    </row>
    <row r="40" spans="1:2" x14ac:dyDescent="0.25">
      <c r="A40" s="16" t="s">
        <v>9188</v>
      </c>
      <c r="B40">
        <v>123</v>
      </c>
    </row>
    <row r="41" spans="1:2" x14ac:dyDescent="0.25">
      <c r="A41" s="16" t="s">
        <v>9189</v>
      </c>
      <c r="B41">
        <v>161</v>
      </c>
    </row>
    <row r="42" spans="1:2" x14ac:dyDescent="0.25">
      <c r="A42" s="16" t="s">
        <v>9182</v>
      </c>
      <c r="B42">
        <v>408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F9110-EAB0-4AFC-9AAC-42E96D2BADC5}">
  <dimension ref="A3:C18"/>
  <sheetViews>
    <sheetView workbookViewId="0">
      <selection activeCell="AL26" sqref="AL26"/>
    </sheetView>
  </sheetViews>
  <sheetFormatPr defaultRowHeight="15" x14ac:dyDescent="0.25"/>
  <cols>
    <col min="1" max="1" width="11.7109375" bestFit="1" customWidth="1"/>
    <col min="2" max="2" width="27.140625" bestFit="1" customWidth="1"/>
    <col min="3" max="3" width="27.85546875" bestFit="1" customWidth="1"/>
    <col min="4" max="4" width="12" customWidth="1"/>
    <col min="5" max="5" width="13" customWidth="1"/>
    <col min="6" max="6" width="16.7109375" customWidth="1"/>
    <col min="7" max="7" width="17.85546875" customWidth="1"/>
  </cols>
  <sheetData>
    <row r="3" spans="1:3" x14ac:dyDescent="0.25">
      <c r="A3" s="15" t="s">
        <v>9212</v>
      </c>
      <c r="B3" t="s">
        <v>9196</v>
      </c>
      <c r="C3" t="s">
        <v>9195</v>
      </c>
    </row>
    <row r="4" spans="1:3" x14ac:dyDescent="0.25">
      <c r="A4" s="16" t="s">
        <v>99</v>
      </c>
      <c r="B4" s="27">
        <v>2.7720207253886011</v>
      </c>
      <c r="C4" s="19">
        <v>2.8134715025906734</v>
      </c>
    </row>
    <row r="5" spans="1:3" x14ac:dyDescent="0.25">
      <c r="A5" s="16" t="s">
        <v>48</v>
      </c>
      <c r="B5" s="27">
        <v>3.0694006309148265</v>
      </c>
      <c r="C5" s="19">
        <v>2.9684542586750791</v>
      </c>
    </row>
    <row r="6" spans="1:3" x14ac:dyDescent="0.25">
      <c r="A6" s="16" t="s">
        <v>242</v>
      </c>
      <c r="B6" s="27">
        <v>3.0106382978723403</v>
      </c>
      <c r="C6" s="19">
        <v>2.9361702127659575</v>
      </c>
    </row>
    <row r="7" spans="1:3" x14ac:dyDescent="0.25">
      <c r="A7" s="16" t="s">
        <v>746</v>
      </c>
      <c r="B7" s="27">
        <v>2.784313725490196</v>
      </c>
      <c r="C7" s="19">
        <v>2.7254901960784315</v>
      </c>
    </row>
    <row r="8" spans="1:3" x14ac:dyDescent="0.25">
      <c r="A8" s="16" t="s">
        <v>9182</v>
      </c>
      <c r="B8" s="27">
        <v>3.0211706102117062</v>
      </c>
      <c r="C8" s="19">
        <v>2.9402241594022418</v>
      </c>
    </row>
    <row r="14" spans="1:3" x14ac:dyDescent="0.25">
      <c r="A14" s="15" t="s">
        <v>9204</v>
      </c>
      <c r="B14" t="s">
        <v>9196</v>
      </c>
    </row>
    <row r="15" spans="1:3" x14ac:dyDescent="0.25">
      <c r="A15" s="16" t="s">
        <v>55</v>
      </c>
      <c r="B15" s="19">
        <v>2.967741935483871</v>
      </c>
    </row>
    <row r="16" spans="1:3" x14ac:dyDescent="0.25">
      <c r="A16" s="16" t="s">
        <v>67</v>
      </c>
      <c r="B16" s="19">
        <v>3.0833333333333335</v>
      </c>
    </row>
    <row r="17" spans="1:2" x14ac:dyDescent="0.25">
      <c r="A17" s="16" t="s">
        <v>40</v>
      </c>
      <c r="B17" s="19">
        <v>3.0137795275590551</v>
      </c>
    </row>
    <row r="18" spans="1:2" x14ac:dyDescent="0.25">
      <c r="A18" s="16" t="s">
        <v>9182</v>
      </c>
      <c r="B18" s="19">
        <v>3.0211706102117062</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D93F6-9DC2-4DED-BE3E-C04E24F51EEC}">
  <dimension ref="A3:F41"/>
  <sheetViews>
    <sheetView zoomScale="78" zoomScaleNormal="78" workbookViewId="0">
      <selection activeCell="L28" sqref="L28"/>
    </sheetView>
  </sheetViews>
  <sheetFormatPr defaultRowHeight="15" x14ac:dyDescent="0.25"/>
  <cols>
    <col min="1" max="1" width="16.28515625" bestFit="1" customWidth="1"/>
    <col min="2" max="2" width="19.28515625" bestFit="1" customWidth="1"/>
    <col min="3" max="3" width="8.140625" bestFit="1" customWidth="1"/>
    <col min="4" max="4" width="11.140625" bestFit="1" customWidth="1"/>
    <col min="5" max="5" width="8.140625" bestFit="1" customWidth="1"/>
    <col min="6" max="6" width="11.28515625" bestFit="1" customWidth="1"/>
  </cols>
  <sheetData>
    <row r="3" spans="1:3" x14ac:dyDescent="0.25">
      <c r="A3" s="15" t="s">
        <v>9207</v>
      </c>
      <c r="B3" t="s">
        <v>9205</v>
      </c>
      <c r="C3" t="s">
        <v>9206</v>
      </c>
    </row>
    <row r="4" spans="1:3" x14ac:dyDescent="0.25">
      <c r="A4" s="16" t="s">
        <v>156</v>
      </c>
      <c r="B4" s="24">
        <v>192132.22000000003</v>
      </c>
      <c r="C4" s="19">
        <v>2.9719101123595504</v>
      </c>
    </row>
    <row r="5" spans="1:3" x14ac:dyDescent="0.25">
      <c r="A5" s="16" t="s">
        <v>60</v>
      </c>
      <c r="B5" s="24">
        <v>172887.81999999992</v>
      </c>
      <c r="C5" s="19">
        <v>2.9013157894736841</v>
      </c>
    </row>
    <row r="6" spans="1:3" x14ac:dyDescent="0.25">
      <c r="A6" s="16" t="s">
        <v>50</v>
      </c>
      <c r="B6" s="24">
        <v>175129.13999999996</v>
      </c>
      <c r="C6" s="19">
        <v>3.0662251655629138</v>
      </c>
    </row>
    <row r="7" spans="1:3" x14ac:dyDescent="0.25">
      <c r="A7" s="16" t="s">
        <v>76</v>
      </c>
      <c r="B7" s="24">
        <v>174816.37000000005</v>
      </c>
      <c r="C7" s="19">
        <v>3.0677419354838711</v>
      </c>
    </row>
    <row r="8" spans="1:3" x14ac:dyDescent="0.25">
      <c r="A8" s="16" t="s">
        <v>83</v>
      </c>
      <c r="B8" s="24">
        <v>184973.25</v>
      </c>
      <c r="C8" s="19">
        <v>2.8323353293413174</v>
      </c>
    </row>
    <row r="9" spans="1:3" x14ac:dyDescent="0.25">
      <c r="A9" s="16" t="s">
        <v>9182</v>
      </c>
      <c r="B9" s="24">
        <v>899938.79999999865</v>
      </c>
      <c r="C9" s="19">
        <v>2.9657534246575343</v>
      </c>
    </row>
    <row r="17" spans="1:6" x14ac:dyDescent="0.25">
      <c r="A17" s="15" t="s">
        <v>9208</v>
      </c>
      <c r="B17" s="15" t="s">
        <v>9183</v>
      </c>
    </row>
    <row r="18" spans="1:6" x14ac:dyDescent="0.25">
      <c r="A18" s="15" t="s">
        <v>9207</v>
      </c>
      <c r="B18" t="s">
        <v>77</v>
      </c>
      <c r="C18" t="s">
        <v>52</v>
      </c>
      <c r="D18" t="s">
        <v>62</v>
      </c>
      <c r="E18" t="s">
        <v>89</v>
      </c>
      <c r="F18" t="s">
        <v>9182</v>
      </c>
    </row>
    <row r="19" spans="1:6" x14ac:dyDescent="0.25">
      <c r="A19" s="16" t="s">
        <v>61</v>
      </c>
      <c r="B19" s="25">
        <v>174</v>
      </c>
      <c r="C19" s="25">
        <v>216</v>
      </c>
      <c r="D19" s="25">
        <v>213</v>
      </c>
      <c r="E19" s="25">
        <v>194</v>
      </c>
      <c r="F19" s="25">
        <v>797</v>
      </c>
    </row>
    <row r="20" spans="1:6" x14ac:dyDescent="0.25">
      <c r="A20" s="16" t="s">
        <v>51</v>
      </c>
      <c r="B20" s="25">
        <v>214</v>
      </c>
      <c r="C20" s="25">
        <v>191</v>
      </c>
      <c r="D20" s="25">
        <v>215</v>
      </c>
      <c r="E20" s="25">
        <v>189</v>
      </c>
      <c r="F20" s="25">
        <v>809</v>
      </c>
    </row>
    <row r="21" spans="1:6" x14ac:dyDescent="0.25">
      <c r="A21" s="16" t="s">
        <v>9182</v>
      </c>
      <c r="B21" s="25">
        <v>388</v>
      </c>
      <c r="C21" s="25">
        <v>407</v>
      </c>
      <c r="D21" s="25">
        <v>428</v>
      </c>
      <c r="E21" s="25">
        <v>383</v>
      </c>
      <c r="F21" s="25">
        <v>1606</v>
      </c>
    </row>
    <row r="30" spans="1:6" x14ac:dyDescent="0.25">
      <c r="A30" s="15" t="s">
        <v>9209</v>
      </c>
      <c r="B30" t="s">
        <v>9205</v>
      </c>
    </row>
    <row r="31" spans="1:6" x14ac:dyDescent="0.25">
      <c r="A31" s="16" t="s">
        <v>84</v>
      </c>
      <c r="B31" s="24">
        <v>85818.910000000018</v>
      </c>
    </row>
    <row r="32" spans="1:6" x14ac:dyDescent="0.25">
      <c r="A32" s="16" t="s">
        <v>54</v>
      </c>
      <c r="B32" s="24">
        <v>85850.06</v>
      </c>
    </row>
    <row r="33" spans="1:2" x14ac:dyDescent="0.25">
      <c r="A33" s="16" t="s">
        <v>164</v>
      </c>
      <c r="B33" s="24">
        <v>86822.93</v>
      </c>
    </row>
    <row r="34" spans="1:2" x14ac:dyDescent="0.25">
      <c r="A34" s="16" t="s">
        <v>65</v>
      </c>
      <c r="B34" s="24">
        <v>87307.03</v>
      </c>
    </row>
    <row r="35" spans="1:2" x14ac:dyDescent="0.25">
      <c r="A35" s="16" t="s">
        <v>132</v>
      </c>
      <c r="B35" s="24">
        <v>88005.909999999945</v>
      </c>
    </row>
    <row r="36" spans="1:2" x14ac:dyDescent="0.25">
      <c r="A36" s="16" t="s">
        <v>37</v>
      </c>
      <c r="B36" s="24">
        <v>88760.659999999974</v>
      </c>
    </row>
    <row r="37" spans="1:2" x14ac:dyDescent="0.25">
      <c r="A37" s="16" t="s">
        <v>113</v>
      </c>
      <c r="B37" s="24">
        <v>89291.999999999985</v>
      </c>
    </row>
    <row r="38" spans="1:2" x14ac:dyDescent="0.25">
      <c r="A38" s="16" t="s">
        <v>79</v>
      </c>
      <c r="B38" s="24">
        <v>92413.290000000023</v>
      </c>
    </row>
    <row r="39" spans="1:2" x14ac:dyDescent="0.25">
      <c r="A39" s="16" t="s">
        <v>94</v>
      </c>
      <c r="B39" s="24">
        <v>92788.699999999939</v>
      </c>
    </row>
    <row r="40" spans="1:2" x14ac:dyDescent="0.25">
      <c r="A40" s="16" t="s">
        <v>125</v>
      </c>
      <c r="B40" s="24">
        <v>102879.31000000001</v>
      </c>
    </row>
    <row r="41" spans="1:2" x14ac:dyDescent="0.25">
      <c r="A41" s="16" t="s">
        <v>9182</v>
      </c>
      <c r="B41" s="24">
        <v>899938.8</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51527-DCE7-4ACA-B58D-EAB50CEB6902}">
  <dimension ref="A9:F40"/>
  <sheetViews>
    <sheetView topLeftCell="A10" workbookViewId="0">
      <selection activeCell="G23" sqref="G23"/>
    </sheetView>
  </sheetViews>
  <sheetFormatPr defaultRowHeight="15" x14ac:dyDescent="0.25"/>
  <cols>
    <col min="1" max="1" width="19.5703125" bestFit="1" customWidth="1"/>
    <col min="2" max="2" width="19" bestFit="1" customWidth="1"/>
    <col min="3" max="3" width="27.140625" bestFit="1" customWidth="1"/>
    <col min="4" max="4" width="10.85546875" bestFit="1" customWidth="1"/>
    <col min="5" max="6" width="9.42578125" bestFit="1" customWidth="1"/>
  </cols>
  <sheetData>
    <row r="9" spans="1:6" x14ac:dyDescent="0.25">
      <c r="A9" s="13"/>
      <c r="B9" s="20" t="s">
        <v>9183</v>
      </c>
      <c r="C9" s="13"/>
      <c r="D9" s="13"/>
      <c r="E9" s="13"/>
      <c r="F9" s="13"/>
    </row>
    <row r="10" spans="1:6" x14ac:dyDescent="0.25">
      <c r="A10" s="13"/>
      <c r="B10" s="13" t="s">
        <v>77</v>
      </c>
      <c r="C10" s="13" t="s">
        <v>52</v>
      </c>
      <c r="D10" s="13" t="s">
        <v>62</v>
      </c>
      <c r="E10" s="13" t="s">
        <v>89</v>
      </c>
      <c r="F10" s="13" t="s">
        <v>9182</v>
      </c>
    </row>
    <row r="11" spans="1:6" x14ac:dyDescent="0.25">
      <c r="A11" s="13" t="s">
        <v>9194</v>
      </c>
      <c r="B11" s="10">
        <v>993084</v>
      </c>
      <c r="C11" s="10">
        <v>1031933</v>
      </c>
      <c r="D11" s="10">
        <v>1079186</v>
      </c>
      <c r="E11" s="10">
        <v>932290</v>
      </c>
      <c r="F11" s="10">
        <v>4036493</v>
      </c>
    </row>
    <row r="12" spans="1:6" x14ac:dyDescent="0.25">
      <c r="B12" s="21">
        <f>GETPIVOTDATA("Employee ID",$A$9,"Training Outcome","Completed")/GETPIVOTDATA("Employee ID",$A$9)</f>
        <v>0.24602643928776788</v>
      </c>
      <c r="C12" s="21">
        <f>GETPIVOTDATA("Employee ID",$A$9,"Training Outcome","Failed")/GETPIVOTDATA("Employee ID",$A$9)</f>
        <v>0.25565088308093187</v>
      </c>
      <c r="D12" s="21">
        <f>GETPIVOTDATA("Employee ID",$A$9,"Training Outcome","Incomplete")/GETPIVOTDATA("Employee ID",$A$9)</f>
        <v>0.26735733221883451</v>
      </c>
      <c r="E12" s="21">
        <f>GETPIVOTDATA("Employee ID",$A$9,"Training Outcome","Passed")/GETPIVOTDATA("Employee ID",$A$9)</f>
        <v>0.23096534541246572</v>
      </c>
      <c r="F12" s="21">
        <f>SUM(B12:E12)</f>
        <v>1</v>
      </c>
    </row>
    <row r="16" spans="1:6" x14ac:dyDescent="0.25">
      <c r="A16" s="20" t="s">
        <v>9181</v>
      </c>
      <c r="B16" s="13" t="s">
        <v>9195</v>
      </c>
      <c r="C16" s="13" t="s">
        <v>9196</v>
      </c>
    </row>
    <row r="17" spans="1:3" x14ac:dyDescent="0.25">
      <c r="A17" s="13" t="s">
        <v>46</v>
      </c>
      <c r="B17" s="10">
        <v>2.9262114537444934</v>
      </c>
      <c r="C17" s="10">
        <v>3.0187224669603525</v>
      </c>
    </row>
    <row r="18" spans="1:3" x14ac:dyDescent="0.25">
      <c r="A18" s="13" t="s">
        <v>59</v>
      </c>
      <c r="B18" s="10">
        <v>2.9584527220630372</v>
      </c>
      <c r="C18" s="10">
        <v>3.0243553008595989</v>
      </c>
    </row>
    <row r="19" spans="1:3" x14ac:dyDescent="0.25">
      <c r="A19" s="13" t="s">
        <v>9182</v>
      </c>
      <c r="B19" s="10">
        <v>2.9402241594022418</v>
      </c>
      <c r="C19" s="10">
        <v>3.0211706102117062</v>
      </c>
    </row>
    <row r="23" spans="1:3" x14ac:dyDescent="0.25">
      <c r="A23" s="20" t="s">
        <v>9181</v>
      </c>
      <c r="B23" s="13" t="s">
        <v>9197</v>
      </c>
    </row>
    <row r="24" spans="1:3" x14ac:dyDescent="0.25">
      <c r="A24" s="13" t="s">
        <v>95</v>
      </c>
      <c r="B24" s="13">
        <v>407</v>
      </c>
    </row>
    <row r="25" spans="1:3" x14ac:dyDescent="0.25">
      <c r="A25" s="13" t="s">
        <v>121</v>
      </c>
      <c r="B25" s="13">
        <v>397</v>
      </c>
    </row>
    <row r="26" spans="1:3" x14ac:dyDescent="0.25">
      <c r="A26" s="13" t="s">
        <v>133</v>
      </c>
      <c r="B26" s="13">
        <v>393</v>
      </c>
    </row>
    <row r="27" spans="1:3" x14ac:dyDescent="0.25">
      <c r="A27" s="13" t="s">
        <v>174</v>
      </c>
      <c r="B27" s="13">
        <v>409</v>
      </c>
    </row>
    <row r="28" spans="1:3" x14ac:dyDescent="0.25">
      <c r="A28" s="13" t="s">
        <v>9182</v>
      </c>
      <c r="B28" s="13">
        <v>1606</v>
      </c>
    </row>
    <row r="31" spans="1:3" x14ac:dyDescent="0.25">
      <c r="A31" s="13" t="s">
        <v>9199</v>
      </c>
    </row>
    <row r="32" spans="1:3" x14ac:dyDescent="0.25">
      <c r="A32" s="18">
        <v>1.3393153497791905</v>
      </c>
    </row>
    <row r="35" spans="1:2" x14ac:dyDescent="0.25">
      <c r="A35" s="20" t="s">
        <v>9181</v>
      </c>
      <c r="B35" s="13" t="s">
        <v>9194</v>
      </c>
    </row>
    <row r="36" spans="1:2" x14ac:dyDescent="0.25">
      <c r="A36" s="13" t="s">
        <v>99</v>
      </c>
      <c r="B36" s="22">
        <v>0.11894508426002473</v>
      </c>
    </row>
    <row r="37" spans="1:2" x14ac:dyDescent="0.25">
      <c r="A37" s="13" t="s">
        <v>48</v>
      </c>
      <c r="B37" s="22">
        <v>0.78458899842016327</v>
      </c>
    </row>
    <row r="38" spans="1:2" x14ac:dyDescent="0.25">
      <c r="A38" s="13" t="s">
        <v>242</v>
      </c>
      <c r="B38" s="22">
        <v>5.8394254616569385E-2</v>
      </c>
    </row>
    <row r="39" spans="1:2" x14ac:dyDescent="0.25">
      <c r="A39" s="13" t="s">
        <v>746</v>
      </c>
      <c r="B39" s="22">
        <v>3.8071662703242644E-2</v>
      </c>
    </row>
    <row r="40" spans="1:2" x14ac:dyDescent="0.25">
      <c r="A40" s="13" t="s">
        <v>9182</v>
      </c>
      <c r="B40" s="2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6B777-572E-4CA9-B7EF-598E42A1437F}">
  <dimension ref="E1:Y37"/>
  <sheetViews>
    <sheetView showGridLines="0" tabSelected="1" zoomScale="70" zoomScaleNormal="70" workbookViewId="0"/>
  </sheetViews>
  <sheetFormatPr defaultRowHeight="15" x14ac:dyDescent="0.25"/>
  <cols>
    <col min="4" max="4" width="9" customWidth="1"/>
    <col min="5" max="5" width="0.5703125" hidden="1" customWidth="1"/>
    <col min="10" max="10" width="12.28515625" bestFit="1" customWidth="1"/>
    <col min="14" max="14" width="11.85546875" customWidth="1"/>
  </cols>
  <sheetData>
    <row r="1" spans="6:25" x14ac:dyDescent="0.25">
      <c r="F1" s="28"/>
      <c r="G1" s="28"/>
      <c r="H1" s="28"/>
      <c r="I1" s="28"/>
      <c r="J1" s="28"/>
      <c r="K1" s="28"/>
      <c r="L1" s="28"/>
      <c r="M1" s="28"/>
      <c r="N1" s="28"/>
      <c r="O1" s="28"/>
      <c r="P1" s="28"/>
      <c r="Q1" s="28"/>
      <c r="R1" s="28"/>
      <c r="S1" s="28"/>
      <c r="T1" s="28"/>
    </row>
    <row r="2" spans="6:25" x14ac:dyDescent="0.25">
      <c r="F2" s="26"/>
      <c r="G2" s="26"/>
      <c r="H2" s="26"/>
      <c r="I2" s="26"/>
      <c r="J2" s="26"/>
      <c r="K2" s="26"/>
      <c r="L2" s="26"/>
      <c r="M2" s="26"/>
      <c r="N2" s="26"/>
      <c r="O2" s="26"/>
      <c r="P2" s="26"/>
      <c r="Q2" s="26"/>
      <c r="R2" s="26"/>
      <c r="S2" s="26"/>
      <c r="T2" s="26"/>
      <c r="U2" s="26"/>
      <c r="V2" s="26"/>
      <c r="W2" s="26"/>
      <c r="X2" s="26"/>
      <c r="Y2" s="26"/>
    </row>
    <row r="3" spans="6:25" x14ac:dyDescent="0.25">
      <c r="F3" s="26"/>
      <c r="G3" s="26"/>
      <c r="H3" s="26"/>
      <c r="I3" s="26"/>
      <c r="J3" s="26"/>
      <c r="K3" s="26"/>
      <c r="L3" s="26"/>
      <c r="M3" s="26"/>
      <c r="N3" s="26"/>
      <c r="O3" s="26"/>
      <c r="P3" s="26"/>
      <c r="Q3" s="26"/>
      <c r="R3" s="26"/>
      <c r="S3" s="26"/>
      <c r="T3" s="26"/>
      <c r="U3" s="26"/>
      <c r="V3" s="26"/>
      <c r="W3" s="26"/>
      <c r="X3" s="26"/>
      <c r="Y3" s="26"/>
    </row>
    <row r="4" spans="6:25" x14ac:dyDescent="0.25">
      <c r="F4" s="26"/>
      <c r="G4" s="26"/>
      <c r="H4" s="26"/>
      <c r="I4" s="26"/>
      <c r="J4" s="26"/>
      <c r="K4" s="26"/>
      <c r="L4" s="26"/>
      <c r="M4" s="26"/>
      <c r="N4" s="26"/>
      <c r="O4" s="26"/>
      <c r="P4" s="26"/>
      <c r="Q4" s="26"/>
      <c r="R4" s="26"/>
      <c r="S4" s="26"/>
      <c r="T4" s="26"/>
      <c r="U4" s="26"/>
      <c r="V4" s="26"/>
      <c r="W4" s="26"/>
      <c r="X4" s="26"/>
      <c r="Y4" s="26"/>
    </row>
    <row r="5" spans="6:25" x14ac:dyDescent="0.25">
      <c r="F5" s="26"/>
      <c r="G5" s="26"/>
      <c r="H5" s="26"/>
      <c r="I5" s="26"/>
      <c r="J5" s="26"/>
      <c r="K5" s="26"/>
      <c r="L5" s="26"/>
      <c r="M5" s="26"/>
      <c r="N5" s="26"/>
      <c r="O5" s="26"/>
      <c r="P5" s="26"/>
      <c r="Q5" s="26"/>
      <c r="R5" s="26"/>
      <c r="S5" s="26"/>
      <c r="T5" s="26"/>
      <c r="U5" s="26"/>
      <c r="V5" s="26"/>
      <c r="W5" s="26"/>
      <c r="X5" s="26"/>
      <c r="Y5" s="26"/>
    </row>
    <row r="6" spans="6:25" x14ac:dyDescent="0.25">
      <c r="F6" s="26"/>
      <c r="G6" s="26"/>
      <c r="H6" s="26"/>
      <c r="I6" s="26"/>
      <c r="J6" s="26"/>
      <c r="K6" s="26"/>
      <c r="L6" s="26"/>
      <c r="M6" s="26"/>
      <c r="N6" s="26"/>
      <c r="O6" s="26"/>
      <c r="P6" s="26"/>
      <c r="Q6" s="26"/>
      <c r="R6" s="26"/>
      <c r="S6" s="26"/>
      <c r="T6" s="26"/>
      <c r="U6" s="26"/>
      <c r="V6" s="26"/>
      <c r="W6" s="26"/>
      <c r="X6" s="26"/>
      <c r="Y6" s="26"/>
    </row>
    <row r="7" spans="6:25" x14ac:dyDescent="0.25">
      <c r="F7" s="26"/>
      <c r="G7" s="26"/>
      <c r="H7" s="26"/>
      <c r="I7" s="26"/>
      <c r="J7" s="26"/>
      <c r="K7" s="26"/>
      <c r="L7" s="26"/>
      <c r="M7" s="26"/>
      <c r="N7" s="26"/>
      <c r="O7" s="26"/>
      <c r="P7" s="26"/>
      <c r="Q7" s="26"/>
      <c r="R7" s="26"/>
      <c r="S7" s="26"/>
      <c r="T7" s="26"/>
      <c r="U7" s="26"/>
      <c r="V7" s="26"/>
      <c r="W7" s="26"/>
      <c r="X7" s="26"/>
      <c r="Y7" s="26"/>
    </row>
    <row r="8" spans="6:25" x14ac:dyDescent="0.25">
      <c r="F8" s="26"/>
      <c r="G8" s="26"/>
      <c r="H8" s="26"/>
      <c r="I8" s="26"/>
      <c r="J8" s="26"/>
      <c r="K8" s="26"/>
      <c r="L8" s="26"/>
      <c r="M8" s="26"/>
      <c r="N8" s="26"/>
      <c r="O8" s="26"/>
      <c r="P8" s="26"/>
      <c r="Q8" s="26"/>
      <c r="R8" s="26"/>
      <c r="S8" s="26"/>
      <c r="T8" s="26"/>
      <c r="U8" s="26"/>
      <c r="V8" s="26"/>
      <c r="W8" s="26"/>
      <c r="X8" s="26"/>
      <c r="Y8" s="26"/>
    </row>
    <row r="9" spans="6:25" x14ac:dyDescent="0.25">
      <c r="F9" s="26"/>
      <c r="G9" s="26"/>
      <c r="H9" s="26"/>
      <c r="I9" s="26"/>
      <c r="J9" s="26"/>
      <c r="K9" s="26"/>
      <c r="L9" s="26"/>
      <c r="M9" s="26"/>
      <c r="N9" s="26"/>
      <c r="O9" s="26"/>
      <c r="P9" s="26"/>
      <c r="Q9" s="26"/>
      <c r="R9" s="26"/>
      <c r="S9" s="26"/>
      <c r="T9" s="26"/>
      <c r="U9" s="26"/>
      <c r="V9" s="26"/>
      <c r="W9" s="26"/>
      <c r="X9" s="26"/>
      <c r="Y9" s="26"/>
    </row>
    <row r="10" spans="6:25" x14ac:dyDescent="0.25">
      <c r="F10" s="26"/>
      <c r="G10" s="26"/>
      <c r="H10" s="26"/>
      <c r="I10" s="26"/>
      <c r="J10" s="29"/>
      <c r="K10" s="29"/>
      <c r="L10" s="26"/>
      <c r="M10" s="26"/>
      <c r="N10" s="26"/>
      <c r="O10" s="26"/>
      <c r="P10" s="26"/>
      <c r="Q10" s="26"/>
      <c r="R10" s="26"/>
      <c r="S10" s="26"/>
      <c r="T10" s="26"/>
      <c r="U10" s="26"/>
      <c r="V10" s="26"/>
      <c r="W10" s="26"/>
      <c r="X10" s="26"/>
      <c r="Y10" s="26"/>
    </row>
    <row r="11" spans="6:25" x14ac:dyDescent="0.25">
      <c r="F11" s="26"/>
      <c r="G11" s="26"/>
      <c r="H11" s="26"/>
      <c r="I11" s="26"/>
      <c r="J11" s="29"/>
      <c r="K11" s="29"/>
      <c r="L11" s="26"/>
      <c r="M11" s="26"/>
      <c r="N11" s="26"/>
      <c r="O11" s="26"/>
      <c r="P11" s="26"/>
      <c r="Q11" s="26"/>
      <c r="R11" s="26"/>
      <c r="S11" s="26"/>
      <c r="T11" s="26"/>
      <c r="U11" s="26"/>
      <c r="V11" s="26"/>
      <c r="W11" s="26"/>
      <c r="X11" s="26"/>
      <c r="Y11" s="26"/>
    </row>
    <row r="12" spans="6:25" ht="15.75" x14ac:dyDescent="0.25">
      <c r="F12" s="26"/>
      <c r="G12" s="26"/>
      <c r="H12" s="26"/>
      <c r="I12" s="26"/>
      <c r="J12" s="29"/>
      <c r="K12" s="30"/>
      <c r="L12" s="26"/>
      <c r="M12" s="26"/>
      <c r="N12" s="26"/>
      <c r="O12" s="26"/>
      <c r="P12" s="26"/>
      <c r="Q12" s="26"/>
      <c r="R12" s="26"/>
      <c r="S12" s="26"/>
      <c r="T12" s="26"/>
      <c r="U12" s="26"/>
      <c r="V12" s="26"/>
      <c r="W12" s="26"/>
      <c r="X12" s="26"/>
      <c r="Y12" s="26"/>
    </row>
    <row r="13" spans="6:25" x14ac:dyDescent="0.25">
      <c r="F13" s="26"/>
      <c r="G13" s="26"/>
      <c r="H13" s="26"/>
      <c r="I13" s="26"/>
      <c r="J13" s="29"/>
      <c r="K13" s="29"/>
      <c r="L13" s="26"/>
      <c r="M13" s="26"/>
      <c r="N13" s="26"/>
      <c r="O13" s="26"/>
      <c r="P13" s="26"/>
      <c r="Q13" s="26"/>
      <c r="R13" s="26"/>
      <c r="S13" s="26"/>
      <c r="T13" s="26"/>
      <c r="U13" s="26"/>
      <c r="V13" s="26"/>
      <c r="W13" s="26"/>
      <c r="X13" s="26"/>
      <c r="Y13" s="26"/>
    </row>
    <row r="14" spans="6:25" x14ac:dyDescent="0.25">
      <c r="F14" s="26"/>
      <c r="G14" s="26"/>
      <c r="H14" s="26"/>
      <c r="I14" s="26"/>
      <c r="J14" s="26"/>
      <c r="K14" s="26"/>
      <c r="L14" s="26"/>
      <c r="M14" s="26"/>
      <c r="N14" s="26"/>
      <c r="O14" s="26"/>
      <c r="P14" s="26"/>
      <c r="Q14" s="26"/>
      <c r="R14" s="26"/>
      <c r="S14" s="26"/>
      <c r="T14" s="26"/>
      <c r="U14" s="26"/>
      <c r="V14" s="26"/>
      <c r="W14" s="26"/>
      <c r="X14" s="26"/>
      <c r="Y14" s="26"/>
    </row>
    <row r="15" spans="6:25" x14ac:dyDescent="0.25">
      <c r="F15" s="26"/>
      <c r="G15" s="26"/>
      <c r="H15" s="26"/>
      <c r="I15" s="26"/>
      <c r="J15" s="26"/>
      <c r="K15" s="26"/>
      <c r="L15" s="26"/>
      <c r="M15" s="26"/>
      <c r="N15" s="26"/>
      <c r="O15" s="26"/>
      <c r="P15" s="26"/>
      <c r="Q15" s="26"/>
      <c r="R15" s="26"/>
      <c r="S15" s="26"/>
      <c r="T15" s="26"/>
      <c r="U15" s="26"/>
      <c r="V15" s="26"/>
      <c r="W15" s="26"/>
      <c r="X15" s="26"/>
      <c r="Y15" s="26"/>
    </row>
    <row r="16" spans="6:25" x14ac:dyDescent="0.25">
      <c r="F16" s="26"/>
      <c r="G16" s="26"/>
      <c r="H16" s="26"/>
      <c r="I16" s="26"/>
      <c r="J16" s="26"/>
      <c r="K16" s="26"/>
      <c r="L16" s="26"/>
      <c r="M16" s="26"/>
      <c r="N16" s="26"/>
      <c r="O16" s="26"/>
      <c r="P16" s="26"/>
      <c r="Q16" s="26"/>
      <c r="R16" s="26"/>
      <c r="S16" s="26"/>
      <c r="T16" s="26"/>
      <c r="U16" s="26"/>
      <c r="V16" s="26"/>
      <c r="W16" s="26"/>
      <c r="X16" s="26"/>
      <c r="Y16" s="26"/>
    </row>
    <row r="17" spans="6:25" x14ac:dyDescent="0.25">
      <c r="F17" s="26"/>
      <c r="G17" s="26"/>
      <c r="H17" s="26"/>
      <c r="I17" s="26"/>
      <c r="J17" s="26"/>
      <c r="K17" s="26"/>
      <c r="L17" s="26"/>
      <c r="M17" s="26"/>
      <c r="N17" s="26"/>
      <c r="O17" s="26"/>
      <c r="P17" s="26"/>
      <c r="Q17" s="26"/>
      <c r="R17" s="26"/>
      <c r="S17" s="26"/>
      <c r="T17" s="26"/>
      <c r="U17" s="26"/>
      <c r="V17" s="26"/>
      <c r="W17" s="26"/>
      <c r="X17" s="26"/>
      <c r="Y17" s="26"/>
    </row>
    <row r="18" spans="6:25" x14ac:dyDescent="0.25">
      <c r="F18" s="26"/>
      <c r="G18" s="26"/>
      <c r="H18" s="26"/>
      <c r="I18" s="26"/>
      <c r="J18" s="26"/>
      <c r="K18" s="26"/>
      <c r="L18" s="26"/>
      <c r="M18" s="26"/>
      <c r="N18" s="26"/>
      <c r="O18" s="26"/>
      <c r="P18" s="26"/>
      <c r="Q18" s="26"/>
      <c r="R18" s="26"/>
      <c r="S18" s="26"/>
      <c r="T18" s="26"/>
      <c r="U18" s="26"/>
      <c r="V18" s="26"/>
      <c r="W18" s="26"/>
      <c r="X18" s="26"/>
      <c r="Y18" s="26"/>
    </row>
    <row r="19" spans="6:25" x14ac:dyDescent="0.25">
      <c r="F19" s="26"/>
      <c r="G19" s="26"/>
      <c r="H19" s="26"/>
      <c r="I19" s="26"/>
      <c r="J19" s="26"/>
      <c r="K19" s="26"/>
      <c r="L19" s="26"/>
      <c r="M19" s="26"/>
      <c r="N19" s="26"/>
      <c r="O19" s="26"/>
      <c r="P19" s="26"/>
      <c r="Q19" s="26"/>
      <c r="R19" s="26"/>
      <c r="S19" s="26"/>
      <c r="T19" s="26"/>
      <c r="U19" s="26"/>
      <c r="V19" s="26"/>
      <c r="W19" s="26"/>
      <c r="X19" s="26"/>
      <c r="Y19" s="26"/>
    </row>
    <row r="20" spans="6:25" x14ac:dyDescent="0.25">
      <c r="F20" s="26"/>
      <c r="G20" s="26"/>
      <c r="H20" s="26"/>
      <c r="I20" s="26"/>
      <c r="J20" s="26"/>
      <c r="K20" s="26"/>
      <c r="L20" s="26"/>
      <c r="M20" s="26"/>
      <c r="N20" s="26"/>
      <c r="O20" s="26"/>
      <c r="P20" s="26"/>
      <c r="Q20" s="26"/>
      <c r="R20" s="26"/>
      <c r="S20" s="26"/>
      <c r="T20" s="26"/>
      <c r="U20" s="26"/>
      <c r="V20" s="26"/>
      <c r="W20" s="26"/>
      <c r="X20" s="26"/>
      <c r="Y20" s="26"/>
    </row>
    <row r="21" spans="6:25" x14ac:dyDescent="0.25">
      <c r="F21" s="26"/>
      <c r="G21" s="26"/>
      <c r="H21" s="26"/>
      <c r="I21" s="26"/>
      <c r="J21" s="26"/>
      <c r="K21" s="26"/>
      <c r="L21" s="26"/>
      <c r="M21" s="26"/>
      <c r="N21" s="26"/>
      <c r="O21" s="26"/>
      <c r="P21" s="26"/>
      <c r="Q21" s="26"/>
      <c r="R21" s="26"/>
      <c r="S21" s="26"/>
      <c r="T21" s="26"/>
      <c r="U21" s="26"/>
      <c r="V21" s="26"/>
      <c r="W21" s="26"/>
      <c r="X21" s="26"/>
      <c r="Y21" s="26"/>
    </row>
    <row r="22" spans="6:25" x14ac:dyDescent="0.25">
      <c r="F22" s="26"/>
      <c r="G22" s="26"/>
      <c r="H22" s="26"/>
      <c r="I22" s="26"/>
      <c r="J22" s="26"/>
      <c r="K22" s="26"/>
      <c r="L22" s="26"/>
      <c r="M22" s="26"/>
      <c r="N22" s="26"/>
      <c r="O22" s="26"/>
      <c r="P22" s="26"/>
      <c r="Q22" s="26"/>
      <c r="R22" s="26"/>
      <c r="S22" s="26"/>
      <c r="T22" s="26"/>
      <c r="U22" s="26"/>
      <c r="V22" s="26"/>
      <c r="W22" s="26"/>
      <c r="X22" s="26"/>
      <c r="Y22" s="26"/>
    </row>
    <row r="23" spans="6:25" x14ac:dyDescent="0.25">
      <c r="F23" s="26"/>
      <c r="G23" s="26"/>
      <c r="H23" s="26"/>
      <c r="I23" s="26"/>
      <c r="J23" s="26"/>
      <c r="K23" s="26"/>
      <c r="L23" s="26"/>
      <c r="M23" s="26"/>
      <c r="N23" s="26"/>
      <c r="O23" s="26"/>
      <c r="P23" s="26"/>
      <c r="Q23" s="26"/>
      <c r="R23" s="26"/>
      <c r="S23" s="26"/>
      <c r="T23" s="26"/>
      <c r="U23" s="26"/>
      <c r="V23" s="26"/>
      <c r="W23" s="26"/>
      <c r="X23" s="26"/>
      <c r="Y23" s="26"/>
    </row>
    <row r="24" spans="6:25" x14ac:dyDescent="0.25">
      <c r="F24" s="26"/>
      <c r="G24" s="26"/>
      <c r="H24" s="26"/>
      <c r="I24" s="26"/>
      <c r="J24" s="26"/>
      <c r="K24" s="26"/>
      <c r="L24" s="26"/>
      <c r="M24" s="26"/>
      <c r="N24" s="26"/>
      <c r="O24" s="26"/>
      <c r="P24" s="26"/>
      <c r="Q24" s="26"/>
      <c r="R24" s="26"/>
      <c r="S24" s="26"/>
      <c r="T24" s="26"/>
      <c r="U24" s="26"/>
      <c r="V24" s="26"/>
      <c r="W24" s="26"/>
      <c r="X24" s="26"/>
      <c r="Y24" s="26"/>
    </row>
    <row r="25" spans="6:25" x14ac:dyDescent="0.25">
      <c r="F25" s="26"/>
      <c r="G25" s="26"/>
      <c r="H25" s="26"/>
      <c r="I25" s="26"/>
      <c r="J25" s="26"/>
      <c r="K25" s="26"/>
      <c r="L25" s="26"/>
      <c r="M25" s="26"/>
      <c r="N25" s="26"/>
      <c r="O25" s="26"/>
      <c r="P25" s="26"/>
      <c r="Q25" s="26"/>
      <c r="R25" s="26"/>
      <c r="S25" s="26"/>
      <c r="T25" s="26"/>
      <c r="U25" s="26"/>
      <c r="V25" s="26"/>
      <c r="W25" s="26"/>
      <c r="X25" s="26"/>
      <c r="Y25" s="26"/>
    </row>
    <row r="26" spans="6:25" x14ac:dyDescent="0.25">
      <c r="F26" s="26"/>
      <c r="G26" s="26"/>
      <c r="H26" s="26"/>
      <c r="I26" s="26"/>
      <c r="J26" s="26"/>
      <c r="K26" s="26"/>
      <c r="L26" s="26"/>
      <c r="M26" s="26"/>
      <c r="N26" s="26"/>
      <c r="O26" s="26"/>
      <c r="P26" s="26"/>
      <c r="Q26" s="26"/>
      <c r="R26" s="26"/>
      <c r="S26" s="26"/>
      <c r="T26" s="26"/>
      <c r="U26" s="26"/>
      <c r="V26" s="26"/>
      <c r="W26" s="26"/>
      <c r="X26" s="26"/>
      <c r="Y26" s="26"/>
    </row>
    <row r="27" spans="6:25" x14ac:dyDescent="0.25">
      <c r="F27" s="26"/>
      <c r="G27" s="26"/>
      <c r="H27" s="26"/>
      <c r="I27" s="26"/>
      <c r="J27" s="26"/>
      <c r="K27" s="26"/>
      <c r="L27" s="26"/>
      <c r="M27" s="26"/>
      <c r="N27" s="26"/>
      <c r="O27" s="26"/>
      <c r="P27" s="26"/>
      <c r="Q27" s="26"/>
      <c r="R27" s="26"/>
      <c r="S27" s="26"/>
      <c r="T27" s="26"/>
      <c r="U27" s="26"/>
      <c r="V27" s="26"/>
      <c r="W27" s="26"/>
      <c r="X27" s="26"/>
      <c r="Y27" s="26"/>
    </row>
    <row r="28" spans="6:25" x14ac:dyDescent="0.25">
      <c r="F28" s="26"/>
      <c r="G28" s="26"/>
      <c r="H28" s="26"/>
      <c r="I28" s="26"/>
      <c r="J28" s="26"/>
      <c r="K28" s="26"/>
      <c r="L28" s="26"/>
      <c r="M28" s="26"/>
      <c r="N28" s="26"/>
      <c r="O28" s="26"/>
      <c r="P28" s="26"/>
      <c r="Q28" s="26"/>
      <c r="R28" s="26"/>
      <c r="S28" s="26"/>
      <c r="T28" s="26"/>
      <c r="U28" s="26"/>
      <c r="V28" s="26"/>
      <c r="W28" s="26"/>
      <c r="X28" s="26"/>
      <c r="Y28" s="26"/>
    </row>
    <row r="29" spans="6:25" x14ac:dyDescent="0.25">
      <c r="F29" s="26"/>
      <c r="G29" s="26"/>
      <c r="H29" s="26"/>
      <c r="I29" s="26"/>
      <c r="J29" s="26"/>
      <c r="K29" s="26"/>
      <c r="L29" s="26"/>
      <c r="M29" s="26"/>
      <c r="N29" s="26"/>
      <c r="O29" s="26"/>
      <c r="P29" s="26"/>
      <c r="Q29" s="26"/>
      <c r="R29" s="26"/>
      <c r="S29" s="26"/>
      <c r="T29" s="26"/>
      <c r="U29" s="26"/>
      <c r="V29" s="26"/>
      <c r="W29" s="26"/>
      <c r="X29" s="26"/>
      <c r="Y29" s="26"/>
    </row>
    <row r="30" spans="6:25" x14ac:dyDescent="0.25">
      <c r="F30" s="26"/>
      <c r="G30" s="26"/>
      <c r="H30" s="26"/>
      <c r="I30" s="26"/>
      <c r="J30" s="26"/>
      <c r="K30" s="26"/>
      <c r="L30" s="26"/>
      <c r="M30" s="26"/>
      <c r="N30" s="26"/>
      <c r="O30" s="26"/>
      <c r="P30" s="26"/>
      <c r="Q30" s="26"/>
      <c r="R30" s="26"/>
      <c r="S30" s="26"/>
      <c r="T30" s="26"/>
      <c r="U30" s="26"/>
      <c r="V30" s="26"/>
      <c r="W30" s="26"/>
      <c r="X30" s="26"/>
      <c r="Y30" s="26"/>
    </row>
    <row r="31" spans="6:25" x14ac:dyDescent="0.25">
      <c r="F31" s="26"/>
      <c r="G31" s="26"/>
      <c r="H31" s="26"/>
      <c r="I31" s="26"/>
      <c r="J31" s="26"/>
      <c r="K31" s="26"/>
      <c r="L31" s="26"/>
      <c r="M31" s="26"/>
      <c r="N31" s="26"/>
      <c r="O31" s="26"/>
      <c r="P31" s="26"/>
      <c r="Q31" s="26"/>
      <c r="R31" s="26"/>
      <c r="S31" s="26"/>
      <c r="T31" s="26"/>
      <c r="U31" s="26"/>
      <c r="V31" s="26"/>
      <c r="W31" s="26"/>
      <c r="X31" s="26"/>
      <c r="Y31" s="26"/>
    </row>
    <row r="32" spans="6:25" x14ac:dyDescent="0.25">
      <c r="F32" s="26"/>
      <c r="G32" s="26"/>
      <c r="H32" s="26"/>
      <c r="I32" s="26"/>
      <c r="J32" s="26"/>
      <c r="K32" s="26"/>
      <c r="L32" s="26"/>
      <c r="M32" s="26"/>
      <c r="N32" s="26"/>
      <c r="O32" s="26"/>
      <c r="P32" s="26"/>
      <c r="Q32" s="26"/>
      <c r="R32" s="26"/>
      <c r="S32" s="26"/>
      <c r="T32" s="26"/>
      <c r="U32" s="26"/>
      <c r="V32" s="26"/>
      <c r="W32" s="26"/>
      <c r="X32" s="26"/>
      <c r="Y32" s="26"/>
    </row>
    <row r="33" spans="6:25" x14ac:dyDescent="0.25">
      <c r="F33" s="26"/>
      <c r="G33" s="26"/>
      <c r="H33" s="26"/>
      <c r="I33" s="26"/>
      <c r="J33" s="26"/>
      <c r="K33" s="26"/>
      <c r="L33" s="26"/>
      <c r="M33" s="26"/>
      <c r="N33" s="26"/>
      <c r="O33" s="26"/>
      <c r="P33" s="26"/>
      <c r="Q33" s="26"/>
      <c r="R33" s="26"/>
      <c r="S33" s="26"/>
      <c r="T33" s="26"/>
      <c r="U33" s="26"/>
      <c r="V33" s="26"/>
      <c r="W33" s="26"/>
      <c r="X33" s="26"/>
      <c r="Y33" s="26"/>
    </row>
    <row r="34" spans="6:25" x14ac:dyDescent="0.25">
      <c r="F34" s="26"/>
      <c r="G34" s="26"/>
      <c r="H34" s="26"/>
      <c r="I34" s="26"/>
      <c r="J34" s="26"/>
      <c r="K34" s="26"/>
      <c r="L34" s="26"/>
      <c r="M34" s="26"/>
      <c r="N34" s="26"/>
      <c r="O34" s="26"/>
      <c r="P34" s="26"/>
      <c r="Q34" s="26"/>
      <c r="R34" s="26"/>
      <c r="S34" s="26"/>
      <c r="T34" s="26"/>
      <c r="U34" s="26"/>
      <c r="V34" s="26"/>
      <c r="W34" s="26"/>
      <c r="X34" s="26"/>
      <c r="Y34" s="26"/>
    </row>
    <row r="35" spans="6:25" x14ac:dyDescent="0.25">
      <c r="F35" s="26"/>
      <c r="G35" s="26"/>
      <c r="H35" s="26"/>
      <c r="I35" s="26"/>
      <c r="J35" s="26"/>
      <c r="K35" s="26"/>
      <c r="L35" s="26"/>
      <c r="M35" s="26"/>
      <c r="N35" s="26"/>
      <c r="O35" s="26"/>
      <c r="P35" s="26"/>
      <c r="Q35" s="26"/>
      <c r="R35" s="26"/>
      <c r="S35" s="26"/>
      <c r="T35" s="26"/>
      <c r="U35" s="26"/>
      <c r="V35" s="26"/>
      <c r="W35" s="26"/>
      <c r="X35" s="26"/>
      <c r="Y35" s="26"/>
    </row>
    <row r="36" spans="6:25" x14ac:dyDescent="0.25">
      <c r="F36" s="26"/>
      <c r="G36" s="26"/>
      <c r="H36" s="26"/>
      <c r="I36" s="26"/>
      <c r="J36" s="26"/>
      <c r="K36" s="26"/>
      <c r="L36" s="26"/>
      <c r="M36" s="26"/>
      <c r="N36" s="26"/>
      <c r="O36" s="26"/>
      <c r="P36" s="26"/>
      <c r="Q36" s="26"/>
      <c r="R36" s="26"/>
      <c r="S36" s="26"/>
      <c r="T36" s="26"/>
      <c r="U36" s="26"/>
      <c r="V36" s="26"/>
      <c r="W36" s="26"/>
      <c r="X36" s="26"/>
      <c r="Y36" s="26"/>
    </row>
    <row r="37" spans="6:25" x14ac:dyDescent="0.25">
      <c r="F37" s="26"/>
      <c r="G37" s="26"/>
      <c r="H37" s="26"/>
      <c r="I37" s="26"/>
      <c r="J37" s="26"/>
      <c r="K37" s="26"/>
      <c r="L37" s="26"/>
      <c r="M37" s="26"/>
      <c r="N37" s="26"/>
      <c r="O37" s="26"/>
      <c r="P37" s="26"/>
      <c r="Q37" s="26"/>
      <c r="R37" s="26"/>
      <c r="S37" s="26"/>
      <c r="T37" s="26"/>
      <c r="U37" s="26"/>
      <c r="V37" s="26"/>
      <c r="W37" s="26"/>
      <c r="X37" s="26"/>
      <c r="Y37"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80C06-5B18-44CC-9D26-420AAE4005EA}">
  <dimension ref="E1:Y37"/>
  <sheetViews>
    <sheetView showGridLines="0" zoomScale="70" zoomScaleNormal="70" workbookViewId="0"/>
  </sheetViews>
  <sheetFormatPr defaultRowHeight="15" x14ac:dyDescent="0.25"/>
  <cols>
    <col min="4" max="4" width="9" customWidth="1"/>
    <col min="5" max="5" width="0.5703125" hidden="1" customWidth="1"/>
    <col min="10" max="10" width="12.28515625" bestFit="1" customWidth="1"/>
    <col min="14" max="14" width="11.85546875" customWidth="1"/>
  </cols>
  <sheetData>
    <row r="1" spans="6:25" x14ac:dyDescent="0.25">
      <c r="F1" s="28"/>
      <c r="G1" s="28"/>
      <c r="H1" s="28"/>
      <c r="I1" s="28"/>
      <c r="J1" s="28"/>
      <c r="K1" s="28"/>
      <c r="L1" s="28"/>
      <c r="M1" s="28"/>
      <c r="N1" s="28"/>
      <c r="O1" s="28"/>
      <c r="P1" s="28"/>
      <c r="Q1" s="28"/>
      <c r="R1" s="28"/>
      <c r="S1" s="28"/>
      <c r="T1" s="28"/>
    </row>
    <row r="2" spans="6:25" x14ac:dyDescent="0.25">
      <c r="F2" s="26"/>
      <c r="G2" s="26"/>
      <c r="H2" s="26"/>
      <c r="I2" s="26"/>
      <c r="J2" s="26"/>
      <c r="K2" s="26"/>
      <c r="L2" s="26"/>
      <c r="M2" s="26"/>
      <c r="N2" s="26"/>
      <c r="O2" s="26"/>
      <c r="P2" s="26"/>
      <c r="Q2" s="26"/>
      <c r="R2" s="26"/>
      <c r="S2" s="26"/>
      <c r="T2" s="26"/>
      <c r="U2" s="26"/>
      <c r="V2" s="26"/>
      <c r="W2" s="26"/>
      <c r="X2" s="26"/>
      <c r="Y2" s="26"/>
    </row>
    <row r="3" spans="6:25" x14ac:dyDescent="0.25">
      <c r="F3" s="26"/>
      <c r="G3" s="26"/>
      <c r="H3" s="26"/>
      <c r="I3" s="26"/>
      <c r="J3" s="26"/>
      <c r="K3" s="26"/>
      <c r="L3" s="26"/>
      <c r="M3" s="26"/>
      <c r="N3" s="26"/>
      <c r="O3" s="26"/>
      <c r="P3" s="26"/>
      <c r="Q3" s="26"/>
      <c r="R3" s="26"/>
      <c r="S3" s="26"/>
      <c r="T3" s="26"/>
      <c r="U3" s="26"/>
      <c r="V3" s="26"/>
      <c r="W3" s="26"/>
      <c r="X3" s="26"/>
      <c r="Y3" s="26"/>
    </row>
    <row r="4" spans="6:25" x14ac:dyDescent="0.25">
      <c r="F4" s="26"/>
      <c r="G4" s="26"/>
      <c r="H4" s="26"/>
      <c r="I4" s="26"/>
      <c r="J4" s="26"/>
      <c r="K4" s="26"/>
      <c r="L4" s="26"/>
      <c r="M4" s="26"/>
      <c r="N4" s="26"/>
      <c r="O4" s="26"/>
      <c r="P4" s="26"/>
      <c r="Q4" s="26"/>
      <c r="R4" s="26"/>
      <c r="S4" s="26"/>
      <c r="T4" s="26"/>
      <c r="U4" s="26"/>
      <c r="V4" s="26"/>
      <c r="W4" s="26"/>
      <c r="X4" s="26"/>
      <c r="Y4" s="26"/>
    </row>
    <row r="5" spans="6:25" x14ac:dyDescent="0.25">
      <c r="F5" s="26"/>
      <c r="G5" s="26"/>
      <c r="H5" s="26"/>
      <c r="I5" s="26"/>
      <c r="J5" s="26"/>
      <c r="K5" s="26"/>
      <c r="L5" s="26"/>
      <c r="M5" s="26"/>
      <c r="N5" s="26"/>
      <c r="O5" s="26"/>
      <c r="P5" s="26"/>
      <c r="Q5" s="26"/>
      <c r="R5" s="26"/>
      <c r="S5" s="26"/>
      <c r="T5" s="26"/>
      <c r="U5" s="26"/>
      <c r="V5" s="26"/>
      <c r="W5" s="26"/>
      <c r="X5" s="26"/>
      <c r="Y5" s="26"/>
    </row>
    <row r="6" spans="6:25" x14ac:dyDescent="0.25">
      <c r="F6" s="26"/>
      <c r="G6" s="26"/>
      <c r="H6" s="26"/>
      <c r="I6" s="26"/>
      <c r="J6" s="26"/>
      <c r="K6" s="26"/>
      <c r="L6" s="26"/>
      <c r="M6" s="26"/>
      <c r="N6" s="26"/>
      <c r="O6" s="26"/>
      <c r="P6" s="26"/>
      <c r="Q6" s="26"/>
      <c r="R6" s="26"/>
      <c r="S6" s="26"/>
      <c r="T6" s="26"/>
      <c r="U6" s="26"/>
      <c r="V6" s="26"/>
      <c r="W6" s="26"/>
      <c r="X6" s="26"/>
      <c r="Y6" s="26"/>
    </row>
    <row r="7" spans="6:25" x14ac:dyDescent="0.25">
      <c r="F7" s="26"/>
      <c r="G7" s="26"/>
      <c r="H7" s="26"/>
      <c r="I7" s="26"/>
      <c r="J7" s="26"/>
      <c r="K7" s="26"/>
      <c r="L7" s="26"/>
      <c r="M7" s="26"/>
      <c r="N7" s="26"/>
      <c r="O7" s="26"/>
      <c r="P7" s="26"/>
      <c r="Q7" s="26"/>
      <c r="R7" s="26"/>
      <c r="S7" s="26"/>
      <c r="T7" s="26"/>
      <c r="U7" s="26"/>
      <c r="V7" s="26"/>
      <c r="W7" s="26"/>
      <c r="X7" s="26"/>
      <c r="Y7" s="26"/>
    </row>
    <row r="8" spans="6:25" x14ac:dyDescent="0.25">
      <c r="F8" s="26"/>
      <c r="G8" s="26"/>
      <c r="H8" s="26"/>
      <c r="I8" s="26"/>
      <c r="J8" s="26"/>
      <c r="K8" s="26"/>
      <c r="L8" s="26"/>
      <c r="M8" s="26"/>
      <c r="N8" s="26"/>
      <c r="O8" s="26"/>
      <c r="P8" s="26"/>
      <c r="Q8" s="26"/>
      <c r="R8" s="26"/>
      <c r="S8" s="26"/>
      <c r="T8" s="26"/>
      <c r="U8" s="26"/>
      <c r="V8" s="26"/>
      <c r="W8" s="26"/>
      <c r="X8" s="26"/>
      <c r="Y8" s="26"/>
    </row>
    <row r="9" spans="6:25" x14ac:dyDescent="0.25">
      <c r="F9" s="26"/>
      <c r="G9" s="26"/>
      <c r="H9" s="26"/>
      <c r="I9" s="26"/>
      <c r="J9" s="26"/>
      <c r="K9" s="26"/>
      <c r="L9" s="26"/>
      <c r="M9" s="26"/>
      <c r="N9" s="26"/>
      <c r="O9" s="26"/>
      <c r="P9" s="26"/>
      <c r="Q9" s="26"/>
      <c r="R9" s="26"/>
      <c r="S9" s="26"/>
      <c r="T9" s="26"/>
      <c r="U9" s="26"/>
      <c r="V9" s="26"/>
      <c r="W9" s="26"/>
      <c r="X9" s="26"/>
      <c r="Y9" s="26"/>
    </row>
    <row r="10" spans="6:25" x14ac:dyDescent="0.25">
      <c r="F10" s="26"/>
      <c r="G10" s="26"/>
      <c r="H10" s="26"/>
      <c r="I10" s="26"/>
      <c r="J10" s="29"/>
      <c r="K10" s="29"/>
      <c r="L10" s="26"/>
      <c r="M10" s="26"/>
      <c r="N10" s="26"/>
      <c r="O10" s="26"/>
      <c r="P10" s="26"/>
      <c r="Q10" s="26"/>
      <c r="R10" s="26"/>
      <c r="S10" s="26"/>
      <c r="T10" s="26"/>
      <c r="U10" s="26"/>
      <c r="V10" s="26"/>
      <c r="W10" s="26"/>
      <c r="X10" s="26"/>
      <c r="Y10" s="26"/>
    </row>
    <row r="11" spans="6:25" x14ac:dyDescent="0.25">
      <c r="F11" s="26"/>
      <c r="G11" s="26"/>
      <c r="H11" s="26"/>
      <c r="I11" s="26"/>
      <c r="J11" s="29"/>
      <c r="K11" s="29"/>
      <c r="L11" s="26"/>
      <c r="M11" s="26"/>
      <c r="N11" s="26"/>
      <c r="O11" s="26"/>
      <c r="P11" s="26"/>
      <c r="Q11" s="26"/>
      <c r="R11" s="26"/>
      <c r="S11" s="26"/>
      <c r="T11" s="26"/>
      <c r="U11" s="26"/>
      <c r="V11" s="26"/>
      <c r="W11" s="26"/>
      <c r="X11" s="26"/>
      <c r="Y11" s="26"/>
    </row>
    <row r="12" spans="6:25" ht="15.75" x14ac:dyDescent="0.25">
      <c r="F12" s="26"/>
      <c r="G12" s="26"/>
      <c r="H12" s="26"/>
      <c r="I12" s="26"/>
      <c r="J12" s="29"/>
      <c r="K12" s="30"/>
      <c r="L12" s="26"/>
      <c r="M12" s="26"/>
      <c r="N12" s="26"/>
      <c r="O12" s="26"/>
      <c r="P12" s="26"/>
      <c r="Q12" s="26"/>
      <c r="R12" s="26"/>
      <c r="S12" s="26"/>
      <c r="T12" s="26"/>
      <c r="U12" s="26"/>
      <c r="V12" s="26"/>
      <c r="W12" s="26"/>
      <c r="X12" s="26"/>
      <c r="Y12" s="26"/>
    </row>
    <row r="13" spans="6:25" x14ac:dyDescent="0.25">
      <c r="F13" s="26"/>
      <c r="G13" s="26"/>
      <c r="H13" s="26"/>
      <c r="I13" s="26"/>
      <c r="J13" s="29"/>
      <c r="K13" s="29"/>
      <c r="L13" s="26"/>
      <c r="M13" s="26"/>
      <c r="N13" s="26"/>
      <c r="O13" s="26"/>
      <c r="P13" s="26"/>
      <c r="Q13" s="26"/>
      <c r="R13" s="26"/>
      <c r="S13" s="26"/>
      <c r="T13" s="26"/>
      <c r="U13" s="26"/>
      <c r="V13" s="26"/>
      <c r="W13" s="26"/>
      <c r="X13" s="26"/>
      <c r="Y13" s="26"/>
    </row>
    <row r="14" spans="6:25" x14ac:dyDescent="0.25">
      <c r="F14" s="26"/>
      <c r="G14" s="26"/>
      <c r="H14" s="26"/>
      <c r="I14" s="26"/>
      <c r="J14" s="26"/>
      <c r="K14" s="26"/>
      <c r="L14" s="26"/>
      <c r="M14" s="26"/>
      <c r="N14" s="26"/>
      <c r="O14" s="26"/>
      <c r="P14" s="26"/>
      <c r="Q14" s="26"/>
      <c r="R14" s="26"/>
      <c r="S14" s="26"/>
      <c r="T14" s="26"/>
      <c r="U14" s="26"/>
      <c r="V14" s="26"/>
      <c r="W14" s="26"/>
      <c r="X14" s="26"/>
      <c r="Y14" s="26"/>
    </row>
    <row r="15" spans="6:25" x14ac:dyDescent="0.25">
      <c r="F15" s="26"/>
      <c r="G15" s="26"/>
      <c r="H15" s="26"/>
      <c r="I15" s="26"/>
      <c r="J15" s="26"/>
      <c r="K15" s="26"/>
      <c r="L15" s="26"/>
      <c r="M15" s="26"/>
      <c r="N15" s="26"/>
      <c r="O15" s="26"/>
      <c r="P15" s="26"/>
      <c r="Q15" s="26"/>
      <c r="R15" s="26"/>
      <c r="S15" s="26"/>
      <c r="T15" s="26"/>
      <c r="U15" s="26"/>
      <c r="V15" s="26"/>
      <c r="W15" s="26"/>
      <c r="X15" s="26"/>
      <c r="Y15" s="26"/>
    </row>
    <row r="16" spans="6:25" x14ac:dyDescent="0.25">
      <c r="F16" s="26"/>
      <c r="G16" s="26"/>
      <c r="H16" s="26"/>
      <c r="I16" s="26"/>
      <c r="J16" s="26"/>
      <c r="K16" s="26"/>
      <c r="L16" s="26"/>
      <c r="M16" s="26"/>
      <c r="N16" s="26"/>
      <c r="O16" s="26"/>
      <c r="P16" s="26"/>
      <c r="Q16" s="26"/>
      <c r="R16" s="26"/>
      <c r="S16" s="26"/>
      <c r="T16" s="26"/>
      <c r="U16" s="26"/>
      <c r="V16" s="26"/>
      <c r="W16" s="26"/>
      <c r="X16" s="26"/>
      <c r="Y16" s="26"/>
    </row>
    <row r="17" spans="6:25" x14ac:dyDescent="0.25">
      <c r="F17" s="26"/>
      <c r="G17" s="26"/>
      <c r="H17" s="26"/>
      <c r="I17" s="26"/>
      <c r="J17" s="26"/>
      <c r="K17" s="26"/>
      <c r="L17" s="26"/>
      <c r="M17" s="26"/>
      <c r="N17" s="26"/>
      <c r="O17" s="26"/>
      <c r="P17" s="26"/>
      <c r="Q17" s="26"/>
      <c r="R17" s="26"/>
      <c r="S17" s="26"/>
      <c r="T17" s="26"/>
      <c r="U17" s="26"/>
      <c r="V17" s="26"/>
      <c r="W17" s="26"/>
      <c r="X17" s="26"/>
      <c r="Y17" s="26"/>
    </row>
    <row r="18" spans="6:25" x14ac:dyDescent="0.25">
      <c r="F18" s="26"/>
      <c r="G18" s="26"/>
      <c r="H18" s="26"/>
      <c r="I18" s="26"/>
      <c r="J18" s="26"/>
      <c r="K18" s="26"/>
      <c r="L18" s="26"/>
      <c r="M18" s="26"/>
      <c r="N18" s="26"/>
      <c r="O18" s="26"/>
      <c r="P18" s="26"/>
      <c r="Q18" s="26"/>
      <c r="R18" s="26"/>
      <c r="S18" s="26"/>
      <c r="T18" s="26"/>
      <c r="U18" s="26"/>
      <c r="V18" s="26"/>
      <c r="W18" s="26"/>
      <c r="X18" s="26"/>
      <c r="Y18" s="26"/>
    </row>
    <row r="19" spans="6:25" x14ac:dyDescent="0.25">
      <c r="F19" s="26"/>
      <c r="G19" s="26"/>
      <c r="H19" s="26"/>
      <c r="I19" s="26"/>
      <c r="J19" s="26"/>
      <c r="K19" s="26"/>
      <c r="L19" s="26"/>
      <c r="M19" s="26"/>
      <c r="N19" s="26"/>
      <c r="O19" s="26"/>
      <c r="P19" s="26"/>
      <c r="Q19" s="26"/>
      <c r="R19" s="26"/>
      <c r="S19" s="26"/>
      <c r="T19" s="26"/>
      <c r="U19" s="26"/>
      <c r="V19" s="26"/>
      <c r="W19" s="26"/>
      <c r="X19" s="26"/>
      <c r="Y19" s="26"/>
    </row>
    <row r="20" spans="6:25" x14ac:dyDescent="0.25">
      <c r="F20" s="26"/>
      <c r="G20" s="26"/>
      <c r="H20" s="26"/>
      <c r="I20" s="26"/>
      <c r="J20" s="26"/>
      <c r="K20" s="26"/>
      <c r="L20" s="26"/>
      <c r="M20" s="26"/>
      <c r="N20" s="26"/>
      <c r="O20" s="26"/>
      <c r="P20" s="26"/>
      <c r="Q20" s="26"/>
      <c r="R20" s="26"/>
      <c r="S20" s="26"/>
      <c r="T20" s="26"/>
      <c r="U20" s="26"/>
      <c r="V20" s="26"/>
      <c r="W20" s="26"/>
      <c r="X20" s="26"/>
      <c r="Y20" s="26"/>
    </row>
    <row r="21" spans="6:25" x14ac:dyDescent="0.25">
      <c r="F21" s="26"/>
      <c r="G21" s="26"/>
      <c r="H21" s="26"/>
      <c r="I21" s="26"/>
      <c r="J21" s="26"/>
      <c r="K21" s="26"/>
      <c r="L21" s="26"/>
      <c r="M21" s="26"/>
      <c r="N21" s="26"/>
      <c r="O21" s="26"/>
      <c r="P21" s="26"/>
      <c r="Q21" s="26"/>
      <c r="R21" s="26"/>
      <c r="S21" s="26"/>
      <c r="T21" s="26"/>
      <c r="U21" s="26"/>
      <c r="V21" s="26"/>
      <c r="W21" s="26"/>
      <c r="X21" s="26"/>
      <c r="Y21" s="26"/>
    </row>
    <row r="22" spans="6:25" x14ac:dyDescent="0.25">
      <c r="F22" s="26"/>
      <c r="G22" s="26"/>
      <c r="H22" s="26"/>
      <c r="I22" s="26"/>
      <c r="J22" s="26"/>
      <c r="K22" s="26"/>
      <c r="L22" s="26"/>
      <c r="M22" s="26"/>
      <c r="N22" s="26"/>
      <c r="O22" s="26"/>
      <c r="P22" s="26"/>
      <c r="Q22" s="26"/>
      <c r="R22" s="26"/>
      <c r="S22" s="26"/>
      <c r="T22" s="26"/>
      <c r="U22" s="26"/>
      <c r="V22" s="26"/>
      <c r="W22" s="26"/>
      <c r="X22" s="26"/>
      <c r="Y22" s="26"/>
    </row>
    <row r="23" spans="6:25" x14ac:dyDescent="0.25">
      <c r="F23" s="26"/>
      <c r="G23" s="26"/>
      <c r="H23" s="26"/>
      <c r="I23" s="26"/>
      <c r="J23" s="26"/>
      <c r="K23" s="26"/>
      <c r="L23" s="26"/>
      <c r="M23" s="26"/>
      <c r="N23" s="26"/>
      <c r="O23" s="26"/>
      <c r="P23" s="26"/>
      <c r="Q23" s="26"/>
      <c r="R23" s="26"/>
      <c r="S23" s="26"/>
      <c r="T23" s="26"/>
      <c r="U23" s="26"/>
      <c r="V23" s="26"/>
      <c r="W23" s="26"/>
      <c r="X23" s="26"/>
      <c r="Y23" s="26"/>
    </row>
    <row r="24" spans="6:25" x14ac:dyDescent="0.25">
      <c r="F24" s="26"/>
      <c r="G24" s="26"/>
      <c r="H24" s="26"/>
      <c r="I24" s="26"/>
      <c r="J24" s="26"/>
      <c r="K24" s="26"/>
      <c r="L24" s="26"/>
      <c r="M24" s="26"/>
      <c r="N24" s="26"/>
      <c r="O24" s="26"/>
      <c r="P24" s="26"/>
      <c r="Q24" s="26"/>
      <c r="R24" s="26"/>
      <c r="S24" s="26"/>
      <c r="T24" s="26"/>
      <c r="U24" s="26"/>
      <c r="V24" s="26"/>
      <c r="W24" s="26"/>
      <c r="X24" s="26"/>
      <c r="Y24" s="26"/>
    </row>
    <row r="25" spans="6:25" x14ac:dyDescent="0.25">
      <c r="F25" s="26"/>
      <c r="G25" s="26"/>
      <c r="H25" s="26"/>
      <c r="I25" s="26"/>
      <c r="J25" s="26"/>
      <c r="K25" s="26"/>
      <c r="L25" s="26"/>
      <c r="M25" s="26"/>
      <c r="N25" s="26"/>
      <c r="O25" s="26"/>
      <c r="P25" s="26"/>
      <c r="Q25" s="26"/>
      <c r="R25" s="26"/>
      <c r="S25" s="26"/>
      <c r="T25" s="26"/>
      <c r="U25" s="26"/>
      <c r="V25" s="26"/>
      <c r="W25" s="26"/>
      <c r="X25" s="26"/>
      <c r="Y25" s="26"/>
    </row>
    <row r="26" spans="6:25" x14ac:dyDescent="0.25">
      <c r="F26" s="26"/>
      <c r="G26" s="26"/>
      <c r="H26" s="26"/>
      <c r="I26" s="26"/>
      <c r="J26" s="26"/>
      <c r="K26" s="26"/>
      <c r="L26" s="26"/>
      <c r="M26" s="26"/>
      <c r="N26" s="26"/>
      <c r="O26" s="26"/>
      <c r="P26" s="26"/>
      <c r="Q26" s="26"/>
      <c r="R26" s="26"/>
      <c r="S26" s="26"/>
      <c r="T26" s="26"/>
      <c r="U26" s="26"/>
      <c r="V26" s="26"/>
      <c r="W26" s="26"/>
      <c r="X26" s="26"/>
      <c r="Y26" s="26"/>
    </row>
    <row r="27" spans="6:25" x14ac:dyDescent="0.25">
      <c r="F27" s="26"/>
      <c r="G27" s="26"/>
      <c r="H27" s="26"/>
      <c r="I27" s="26"/>
      <c r="J27" s="26"/>
      <c r="K27" s="26"/>
      <c r="L27" s="26"/>
      <c r="M27" s="26"/>
      <c r="N27" s="26"/>
      <c r="O27" s="26"/>
      <c r="P27" s="26"/>
      <c r="Q27" s="26"/>
      <c r="R27" s="26"/>
      <c r="S27" s="26"/>
      <c r="T27" s="26"/>
      <c r="U27" s="26"/>
      <c r="V27" s="26"/>
      <c r="W27" s="26"/>
      <c r="X27" s="26"/>
      <c r="Y27" s="26"/>
    </row>
    <row r="28" spans="6:25" x14ac:dyDescent="0.25">
      <c r="F28" s="26"/>
      <c r="G28" s="26"/>
      <c r="H28" s="26"/>
      <c r="I28" s="26"/>
      <c r="J28" s="26"/>
      <c r="K28" s="26"/>
      <c r="L28" s="26"/>
      <c r="M28" s="26"/>
      <c r="N28" s="26"/>
      <c r="O28" s="26"/>
      <c r="P28" s="26"/>
      <c r="Q28" s="26"/>
      <c r="R28" s="26"/>
      <c r="S28" s="26"/>
      <c r="T28" s="26"/>
      <c r="U28" s="26"/>
      <c r="V28" s="26"/>
      <c r="W28" s="26"/>
      <c r="X28" s="26"/>
      <c r="Y28" s="26"/>
    </row>
    <row r="29" spans="6:25" x14ac:dyDescent="0.25">
      <c r="F29" s="26"/>
      <c r="G29" s="26"/>
      <c r="H29" s="26"/>
      <c r="I29" s="26"/>
      <c r="J29" s="26"/>
      <c r="K29" s="26"/>
      <c r="L29" s="26"/>
      <c r="M29" s="26"/>
      <c r="N29" s="26"/>
      <c r="O29" s="26"/>
      <c r="P29" s="26"/>
      <c r="Q29" s="26"/>
      <c r="R29" s="26"/>
      <c r="S29" s="26"/>
      <c r="T29" s="26"/>
      <c r="U29" s="26"/>
      <c r="V29" s="26"/>
      <c r="W29" s="26"/>
      <c r="X29" s="26"/>
      <c r="Y29" s="26"/>
    </row>
    <row r="30" spans="6:25" x14ac:dyDescent="0.25">
      <c r="F30" s="26"/>
      <c r="G30" s="26"/>
      <c r="H30" s="26"/>
      <c r="I30" s="26"/>
      <c r="J30" s="26"/>
      <c r="K30" s="26"/>
      <c r="L30" s="26"/>
      <c r="M30" s="26"/>
      <c r="N30" s="26"/>
      <c r="O30" s="26"/>
      <c r="P30" s="26"/>
      <c r="Q30" s="26"/>
      <c r="R30" s="26"/>
      <c r="S30" s="26"/>
      <c r="T30" s="26"/>
      <c r="U30" s="26"/>
      <c r="V30" s="26"/>
      <c r="W30" s="26"/>
      <c r="X30" s="26"/>
      <c r="Y30" s="26"/>
    </row>
    <row r="31" spans="6:25" x14ac:dyDescent="0.25">
      <c r="F31" s="26"/>
      <c r="G31" s="26"/>
      <c r="H31" s="26"/>
      <c r="I31" s="26"/>
      <c r="J31" s="26"/>
      <c r="K31" s="26"/>
      <c r="L31" s="26"/>
      <c r="M31" s="26"/>
      <c r="N31" s="26"/>
      <c r="O31" s="26"/>
      <c r="P31" s="26"/>
      <c r="Q31" s="26"/>
      <c r="R31" s="26"/>
      <c r="S31" s="26"/>
      <c r="T31" s="26"/>
      <c r="U31" s="26"/>
      <c r="V31" s="26"/>
      <c r="W31" s="26"/>
      <c r="X31" s="26"/>
      <c r="Y31" s="26"/>
    </row>
    <row r="32" spans="6:25" x14ac:dyDescent="0.25">
      <c r="F32" s="26"/>
      <c r="G32" s="26"/>
      <c r="H32" s="26"/>
      <c r="I32" s="26"/>
      <c r="J32" s="26"/>
      <c r="K32" s="26"/>
      <c r="L32" s="26"/>
      <c r="M32" s="26"/>
      <c r="N32" s="26"/>
      <c r="O32" s="26"/>
      <c r="P32" s="26"/>
      <c r="Q32" s="26"/>
      <c r="R32" s="26"/>
      <c r="S32" s="26"/>
      <c r="T32" s="26"/>
      <c r="U32" s="26"/>
      <c r="V32" s="26"/>
      <c r="W32" s="26"/>
      <c r="X32" s="26"/>
      <c r="Y32" s="26"/>
    </row>
    <row r="33" spans="6:25" x14ac:dyDescent="0.25">
      <c r="F33" s="26"/>
      <c r="G33" s="26"/>
      <c r="H33" s="26"/>
      <c r="I33" s="26"/>
      <c r="J33" s="26"/>
      <c r="K33" s="26"/>
      <c r="L33" s="26"/>
      <c r="M33" s="26"/>
      <c r="N33" s="26"/>
      <c r="O33" s="26"/>
      <c r="P33" s="26"/>
      <c r="Q33" s="26"/>
      <c r="R33" s="26"/>
      <c r="S33" s="26"/>
      <c r="T33" s="26"/>
      <c r="U33" s="26"/>
      <c r="V33" s="26"/>
      <c r="W33" s="26"/>
      <c r="X33" s="26"/>
      <c r="Y33" s="26"/>
    </row>
    <row r="34" spans="6:25" x14ac:dyDescent="0.25">
      <c r="F34" s="26"/>
      <c r="G34" s="26"/>
      <c r="H34" s="26"/>
      <c r="I34" s="26"/>
      <c r="J34" s="26"/>
      <c r="K34" s="26"/>
      <c r="L34" s="26"/>
      <c r="M34" s="26"/>
      <c r="N34" s="26"/>
      <c r="O34" s="26"/>
      <c r="P34" s="26"/>
      <c r="Q34" s="26"/>
      <c r="R34" s="26"/>
      <c r="S34" s="26"/>
      <c r="T34" s="26"/>
      <c r="U34" s="26"/>
      <c r="V34" s="26"/>
      <c r="W34" s="26"/>
      <c r="X34" s="26"/>
      <c r="Y34" s="26"/>
    </row>
    <row r="35" spans="6:25" x14ac:dyDescent="0.25">
      <c r="F35" s="26"/>
      <c r="G35" s="26"/>
      <c r="H35" s="26"/>
      <c r="I35" s="26"/>
      <c r="J35" s="26"/>
      <c r="K35" s="26"/>
      <c r="L35" s="26"/>
      <c r="M35" s="26"/>
      <c r="N35" s="26"/>
      <c r="O35" s="26"/>
      <c r="P35" s="26"/>
      <c r="Q35" s="26"/>
      <c r="R35" s="26"/>
      <c r="S35" s="26"/>
      <c r="T35" s="26"/>
      <c r="U35" s="26"/>
      <c r="V35" s="26"/>
      <c r="W35" s="26"/>
      <c r="X35" s="26"/>
      <c r="Y35" s="26"/>
    </row>
    <row r="36" spans="6:25" x14ac:dyDescent="0.25">
      <c r="F36" s="26"/>
      <c r="G36" s="26"/>
      <c r="H36" s="26"/>
      <c r="I36" s="26"/>
      <c r="J36" s="26"/>
      <c r="K36" s="26"/>
      <c r="L36" s="26"/>
      <c r="M36" s="26"/>
      <c r="N36" s="26"/>
      <c r="O36" s="26"/>
      <c r="P36" s="26"/>
      <c r="Q36" s="26"/>
      <c r="R36" s="26"/>
      <c r="S36" s="26"/>
      <c r="T36" s="26"/>
      <c r="U36" s="26"/>
      <c r="V36" s="26"/>
      <c r="W36" s="26"/>
      <c r="X36" s="26"/>
      <c r="Y36" s="26"/>
    </row>
    <row r="37" spans="6:25" x14ac:dyDescent="0.25">
      <c r="F37" s="26"/>
      <c r="G37" s="26"/>
      <c r="H37" s="26"/>
      <c r="I37" s="26"/>
      <c r="J37" s="26"/>
      <c r="K37" s="26"/>
      <c r="L37" s="26"/>
      <c r="M37" s="26"/>
      <c r="N37" s="26"/>
      <c r="O37" s="26"/>
      <c r="P37" s="26"/>
      <c r="Q37" s="26"/>
      <c r="R37" s="26"/>
      <c r="S37" s="26"/>
      <c r="T37" s="26"/>
      <c r="U37" s="26"/>
      <c r="V37" s="26"/>
      <c r="W37" s="26"/>
      <c r="X37" s="26"/>
      <c r="Y37"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72838-5290-445D-93FB-217E135DBE81}">
  <dimension ref="E1:Y37"/>
  <sheetViews>
    <sheetView showGridLines="0" zoomScale="70" zoomScaleNormal="70" workbookViewId="0"/>
  </sheetViews>
  <sheetFormatPr defaultRowHeight="15" x14ac:dyDescent="0.25"/>
  <cols>
    <col min="4" max="4" width="9" customWidth="1"/>
    <col min="5" max="5" width="0.5703125" hidden="1" customWidth="1"/>
    <col min="10" max="10" width="12.28515625" bestFit="1" customWidth="1"/>
    <col min="14" max="14" width="11.85546875" customWidth="1"/>
  </cols>
  <sheetData>
    <row r="1" spans="6:25" x14ac:dyDescent="0.25">
      <c r="F1" s="28"/>
      <c r="G1" s="28"/>
      <c r="H1" s="28"/>
      <c r="I1" s="28"/>
      <c r="J1" s="28"/>
      <c r="K1" s="28"/>
      <c r="L1" s="28"/>
      <c r="M1" s="28"/>
      <c r="N1" s="28"/>
      <c r="O1" s="28"/>
      <c r="P1" s="28"/>
      <c r="Q1" s="28"/>
      <c r="R1" s="28"/>
      <c r="S1" s="28"/>
      <c r="T1" s="28"/>
    </row>
    <row r="2" spans="6:25" x14ac:dyDescent="0.25">
      <c r="F2" s="26"/>
      <c r="G2" s="26"/>
      <c r="H2" s="26"/>
      <c r="I2" s="26"/>
      <c r="J2" s="26"/>
      <c r="K2" s="26"/>
      <c r="L2" s="26"/>
      <c r="M2" s="26"/>
      <c r="N2" s="26"/>
      <c r="O2" s="26"/>
      <c r="P2" s="26"/>
      <c r="Q2" s="26"/>
      <c r="R2" s="26"/>
      <c r="S2" s="26"/>
      <c r="T2" s="26"/>
      <c r="U2" s="26"/>
      <c r="V2" s="26"/>
      <c r="W2" s="26"/>
      <c r="X2" s="26"/>
      <c r="Y2" s="26"/>
    </row>
    <row r="3" spans="6:25" x14ac:dyDescent="0.25">
      <c r="F3" s="26"/>
      <c r="G3" s="26"/>
      <c r="H3" s="26"/>
      <c r="I3" s="26"/>
      <c r="J3" s="26"/>
      <c r="K3" s="26"/>
      <c r="L3" s="26"/>
      <c r="M3" s="26"/>
      <c r="N3" s="26"/>
      <c r="O3" s="26"/>
      <c r="P3" s="26"/>
      <c r="Q3" s="26"/>
      <c r="R3" s="26"/>
      <c r="S3" s="26"/>
      <c r="T3" s="26"/>
      <c r="U3" s="26"/>
      <c r="V3" s="26"/>
      <c r="W3" s="26"/>
      <c r="X3" s="26"/>
      <c r="Y3" s="26"/>
    </row>
    <row r="4" spans="6:25" x14ac:dyDescent="0.25">
      <c r="F4" s="26"/>
      <c r="G4" s="26"/>
      <c r="H4" s="26"/>
      <c r="I4" s="26"/>
      <c r="J4" s="26"/>
      <c r="K4" s="26"/>
      <c r="L4" s="26"/>
      <c r="M4" s="26"/>
      <c r="N4" s="26"/>
      <c r="O4" s="26"/>
      <c r="P4" s="26"/>
      <c r="Q4" s="26"/>
      <c r="R4" s="26"/>
      <c r="S4" s="26"/>
      <c r="T4" s="26"/>
      <c r="U4" s="26"/>
      <c r="V4" s="26"/>
      <c r="W4" s="26"/>
      <c r="X4" s="26"/>
      <c r="Y4" s="26"/>
    </row>
    <row r="5" spans="6:25" x14ac:dyDescent="0.25">
      <c r="F5" s="26"/>
      <c r="G5" s="26"/>
      <c r="H5" s="26"/>
      <c r="I5" s="26"/>
      <c r="J5" s="26"/>
      <c r="K5" s="26"/>
      <c r="L5" s="26"/>
      <c r="M5" s="26"/>
      <c r="N5" s="26"/>
      <c r="O5" s="26"/>
      <c r="P5" s="26"/>
      <c r="Q5" s="26"/>
      <c r="R5" s="26"/>
      <c r="S5" s="26"/>
      <c r="T5" s="26"/>
      <c r="U5" s="26"/>
      <c r="V5" s="26"/>
      <c r="W5" s="26"/>
      <c r="X5" s="26"/>
      <c r="Y5" s="26"/>
    </row>
    <row r="6" spans="6:25" x14ac:dyDescent="0.25">
      <c r="F6" s="26"/>
      <c r="G6" s="26"/>
      <c r="H6" s="26"/>
      <c r="I6" s="26"/>
      <c r="J6" s="26"/>
      <c r="K6" s="26"/>
      <c r="L6" s="26"/>
      <c r="M6" s="26"/>
      <c r="N6" s="26"/>
      <c r="O6" s="26"/>
      <c r="P6" s="26"/>
      <c r="Q6" s="26"/>
      <c r="R6" s="26"/>
      <c r="S6" s="26"/>
      <c r="T6" s="26"/>
      <c r="U6" s="26"/>
      <c r="V6" s="26"/>
      <c r="W6" s="26"/>
      <c r="X6" s="26"/>
      <c r="Y6" s="26"/>
    </row>
    <row r="7" spans="6:25" x14ac:dyDescent="0.25">
      <c r="F7" s="26"/>
      <c r="G7" s="26"/>
      <c r="H7" s="26"/>
      <c r="I7" s="26"/>
      <c r="J7" s="26"/>
      <c r="K7" s="26"/>
      <c r="L7" s="26"/>
      <c r="M7" s="26"/>
      <c r="N7" s="26"/>
      <c r="O7" s="26"/>
      <c r="P7" s="26"/>
      <c r="Q7" s="26"/>
      <c r="R7" s="26"/>
      <c r="S7" s="26"/>
      <c r="T7" s="26"/>
      <c r="U7" s="26"/>
      <c r="V7" s="26"/>
      <c r="W7" s="26"/>
      <c r="X7" s="26"/>
      <c r="Y7" s="26"/>
    </row>
    <row r="8" spans="6:25" x14ac:dyDescent="0.25">
      <c r="F8" s="26"/>
      <c r="G8" s="26"/>
      <c r="H8" s="26"/>
      <c r="I8" s="26"/>
      <c r="J8" s="26"/>
      <c r="K8" s="26"/>
      <c r="L8" s="26"/>
      <c r="M8" s="26"/>
      <c r="N8" s="26"/>
      <c r="O8" s="26"/>
      <c r="P8" s="26"/>
      <c r="Q8" s="26"/>
      <c r="R8" s="26"/>
      <c r="S8" s="26"/>
      <c r="T8" s="26"/>
      <c r="U8" s="26"/>
      <c r="V8" s="26"/>
      <c r="W8" s="26"/>
      <c r="X8" s="26"/>
      <c r="Y8" s="26"/>
    </row>
    <row r="9" spans="6:25" x14ac:dyDescent="0.25">
      <c r="F9" s="26"/>
      <c r="G9" s="26"/>
      <c r="H9" s="26"/>
      <c r="I9" s="26"/>
      <c r="J9" s="26"/>
      <c r="K9" s="26"/>
      <c r="L9" s="26"/>
      <c r="M9" s="26"/>
      <c r="N9" s="26"/>
      <c r="O9" s="26"/>
      <c r="P9" s="26"/>
      <c r="Q9" s="26"/>
      <c r="R9" s="26"/>
      <c r="S9" s="26"/>
      <c r="T9" s="26"/>
      <c r="U9" s="26"/>
      <c r="V9" s="26"/>
      <c r="W9" s="26"/>
      <c r="X9" s="26"/>
      <c r="Y9" s="26"/>
    </row>
    <row r="10" spans="6:25" x14ac:dyDescent="0.25">
      <c r="F10" s="26"/>
      <c r="G10" s="26"/>
      <c r="H10" s="26"/>
      <c r="I10" s="26"/>
      <c r="J10" s="29"/>
      <c r="K10" s="29"/>
      <c r="L10" s="26"/>
      <c r="M10" s="26"/>
      <c r="N10" s="26"/>
      <c r="O10" s="26"/>
      <c r="P10" s="26"/>
      <c r="Q10" s="26"/>
      <c r="R10" s="26"/>
      <c r="S10" s="26"/>
      <c r="T10" s="26"/>
      <c r="U10" s="26"/>
      <c r="V10" s="26"/>
      <c r="W10" s="26"/>
      <c r="X10" s="26"/>
      <c r="Y10" s="26"/>
    </row>
    <row r="11" spans="6:25" x14ac:dyDescent="0.25">
      <c r="F11" s="26"/>
      <c r="G11" s="26"/>
      <c r="H11" s="26"/>
      <c r="I11" s="26"/>
      <c r="J11" s="29"/>
      <c r="K11" s="29"/>
      <c r="L11" s="26"/>
      <c r="M11" s="26"/>
      <c r="N11" s="26"/>
      <c r="O11" s="26"/>
      <c r="P11" s="26"/>
      <c r="Q11" s="26"/>
      <c r="R11" s="26"/>
      <c r="S11" s="26"/>
      <c r="T11" s="26"/>
      <c r="U11" s="26"/>
      <c r="V11" s="26"/>
      <c r="W11" s="26"/>
      <c r="X11" s="26"/>
      <c r="Y11" s="26"/>
    </row>
    <row r="12" spans="6:25" ht="15.75" x14ac:dyDescent="0.25">
      <c r="F12" s="26"/>
      <c r="G12" s="26"/>
      <c r="H12" s="26"/>
      <c r="I12" s="26"/>
      <c r="J12" s="29"/>
      <c r="K12" s="30"/>
      <c r="L12" s="26"/>
      <c r="M12" s="26"/>
      <c r="N12" s="26"/>
      <c r="O12" s="26"/>
      <c r="P12" s="26"/>
      <c r="Q12" s="26"/>
      <c r="R12" s="26"/>
      <c r="S12" s="26"/>
      <c r="T12" s="26"/>
      <c r="U12" s="26"/>
      <c r="V12" s="26"/>
      <c r="W12" s="26"/>
      <c r="X12" s="26"/>
      <c r="Y12" s="26"/>
    </row>
    <row r="13" spans="6:25" x14ac:dyDescent="0.25">
      <c r="F13" s="26"/>
      <c r="G13" s="26"/>
      <c r="H13" s="26"/>
      <c r="I13" s="26"/>
      <c r="J13" s="29"/>
      <c r="K13" s="29"/>
      <c r="L13" s="26"/>
      <c r="M13" s="26"/>
      <c r="N13" s="26"/>
      <c r="O13" s="26"/>
      <c r="P13" s="26"/>
      <c r="Q13" s="26"/>
      <c r="R13" s="26"/>
      <c r="S13" s="26"/>
      <c r="T13" s="26"/>
      <c r="U13" s="26"/>
      <c r="V13" s="26"/>
      <c r="W13" s="26"/>
      <c r="X13" s="26"/>
      <c r="Y13" s="26"/>
    </row>
    <row r="14" spans="6:25" x14ac:dyDescent="0.25">
      <c r="F14" s="26"/>
      <c r="G14" s="26"/>
      <c r="H14" s="26"/>
      <c r="I14" s="26"/>
      <c r="J14" s="26"/>
      <c r="K14" s="26"/>
      <c r="L14" s="26"/>
      <c r="M14" s="26"/>
      <c r="N14" s="26"/>
      <c r="O14" s="26"/>
      <c r="P14" s="26"/>
      <c r="Q14" s="26"/>
      <c r="R14" s="26"/>
      <c r="S14" s="26"/>
      <c r="T14" s="26"/>
      <c r="U14" s="26"/>
      <c r="V14" s="26"/>
      <c r="W14" s="26"/>
      <c r="X14" s="26"/>
      <c r="Y14" s="26"/>
    </row>
    <row r="15" spans="6:25" x14ac:dyDescent="0.25">
      <c r="F15" s="26"/>
      <c r="G15" s="26"/>
      <c r="H15" s="26"/>
      <c r="I15" s="26"/>
      <c r="J15" s="26"/>
      <c r="K15" s="26"/>
      <c r="L15" s="26"/>
      <c r="M15" s="26"/>
      <c r="N15" s="26"/>
      <c r="O15" s="26"/>
      <c r="P15" s="26"/>
      <c r="Q15" s="26"/>
      <c r="R15" s="26"/>
      <c r="S15" s="26"/>
      <c r="T15" s="26"/>
      <c r="U15" s="26"/>
      <c r="V15" s="26"/>
      <c r="W15" s="26"/>
      <c r="X15" s="26"/>
      <c r="Y15" s="26"/>
    </row>
    <row r="16" spans="6:25" x14ac:dyDescent="0.25">
      <c r="F16" s="26"/>
      <c r="G16" s="26"/>
      <c r="H16" s="26"/>
      <c r="I16" s="26"/>
      <c r="J16" s="26"/>
      <c r="K16" s="26"/>
      <c r="L16" s="26"/>
      <c r="M16" s="26"/>
      <c r="N16" s="26"/>
      <c r="O16" s="26"/>
      <c r="P16" s="26"/>
      <c r="Q16" s="26"/>
      <c r="R16" s="26"/>
      <c r="S16" s="26"/>
      <c r="T16" s="26"/>
      <c r="U16" s="26"/>
      <c r="V16" s="26"/>
      <c r="W16" s="26"/>
      <c r="X16" s="26"/>
      <c r="Y16" s="26"/>
    </row>
    <row r="17" spans="6:25" x14ac:dyDescent="0.25">
      <c r="F17" s="26"/>
      <c r="G17" s="26"/>
      <c r="H17" s="26"/>
      <c r="I17" s="26"/>
      <c r="J17" s="26"/>
      <c r="K17" s="26"/>
      <c r="L17" s="26"/>
      <c r="M17" s="26"/>
      <c r="N17" s="26"/>
      <c r="O17" s="26"/>
      <c r="P17" s="26"/>
      <c r="Q17" s="26"/>
      <c r="R17" s="26"/>
      <c r="S17" s="26"/>
      <c r="T17" s="26"/>
      <c r="U17" s="26"/>
      <c r="V17" s="26"/>
      <c r="W17" s="26"/>
      <c r="X17" s="26"/>
      <c r="Y17" s="26"/>
    </row>
    <row r="18" spans="6:25" x14ac:dyDescent="0.25">
      <c r="F18" s="26"/>
      <c r="G18" s="26"/>
      <c r="H18" s="26"/>
      <c r="I18" s="26"/>
      <c r="J18" s="26"/>
      <c r="K18" s="26"/>
      <c r="L18" s="26"/>
      <c r="M18" s="26"/>
      <c r="N18" s="26"/>
      <c r="O18" s="26"/>
      <c r="P18" s="26"/>
      <c r="Q18" s="26"/>
      <c r="R18" s="26"/>
      <c r="S18" s="26"/>
      <c r="T18" s="26"/>
      <c r="U18" s="26"/>
      <c r="V18" s="26"/>
      <c r="W18" s="26"/>
      <c r="X18" s="26"/>
      <c r="Y18" s="26"/>
    </row>
    <row r="19" spans="6:25" x14ac:dyDescent="0.25">
      <c r="F19" s="26"/>
      <c r="G19" s="26"/>
      <c r="H19" s="26"/>
      <c r="I19" s="26"/>
      <c r="J19" s="26"/>
      <c r="K19" s="26"/>
      <c r="L19" s="26"/>
      <c r="M19" s="26"/>
      <c r="N19" s="26"/>
      <c r="O19" s="26"/>
      <c r="P19" s="26"/>
      <c r="Q19" s="26"/>
      <c r="R19" s="26"/>
      <c r="S19" s="26"/>
      <c r="T19" s="26"/>
      <c r="U19" s="26"/>
      <c r="V19" s="26"/>
      <c r="W19" s="26"/>
      <c r="X19" s="26"/>
      <c r="Y19" s="26"/>
    </row>
    <row r="20" spans="6:25" x14ac:dyDescent="0.25">
      <c r="F20" s="26"/>
      <c r="G20" s="26"/>
      <c r="H20" s="26"/>
      <c r="I20" s="26"/>
      <c r="J20" s="26"/>
      <c r="K20" s="26"/>
      <c r="L20" s="26"/>
      <c r="M20" s="26"/>
      <c r="N20" s="26"/>
      <c r="O20" s="26"/>
      <c r="P20" s="26"/>
      <c r="Q20" s="26"/>
      <c r="R20" s="26"/>
      <c r="S20" s="26"/>
      <c r="T20" s="26"/>
      <c r="U20" s="26"/>
      <c r="V20" s="26"/>
      <c r="W20" s="26"/>
      <c r="X20" s="26"/>
      <c r="Y20" s="26"/>
    </row>
    <row r="21" spans="6:25" x14ac:dyDescent="0.25">
      <c r="F21" s="26"/>
      <c r="G21" s="26"/>
      <c r="H21" s="26"/>
      <c r="I21" s="26"/>
      <c r="J21" s="26"/>
      <c r="K21" s="26"/>
      <c r="L21" s="26"/>
      <c r="M21" s="26"/>
      <c r="N21" s="26"/>
      <c r="O21" s="26"/>
      <c r="P21" s="26"/>
      <c r="Q21" s="26"/>
      <c r="R21" s="26"/>
      <c r="S21" s="26"/>
      <c r="T21" s="26"/>
      <c r="U21" s="26"/>
      <c r="V21" s="26"/>
      <c r="W21" s="26"/>
      <c r="X21" s="26"/>
      <c r="Y21" s="26"/>
    </row>
    <row r="22" spans="6:25" x14ac:dyDescent="0.25">
      <c r="F22" s="26"/>
      <c r="G22" s="26"/>
      <c r="H22" s="26"/>
      <c r="I22" s="26"/>
      <c r="J22" s="26"/>
      <c r="K22" s="26"/>
      <c r="L22" s="26"/>
      <c r="M22" s="26"/>
      <c r="N22" s="26"/>
      <c r="O22" s="26"/>
      <c r="P22" s="26"/>
      <c r="Q22" s="26"/>
      <c r="R22" s="26"/>
      <c r="S22" s="26"/>
      <c r="T22" s="26"/>
      <c r="U22" s="26"/>
      <c r="V22" s="26"/>
      <c r="W22" s="26"/>
      <c r="X22" s="26"/>
      <c r="Y22" s="26"/>
    </row>
    <row r="23" spans="6:25" x14ac:dyDescent="0.25">
      <c r="F23" s="26"/>
      <c r="G23" s="26"/>
      <c r="H23" s="26"/>
      <c r="I23" s="26"/>
      <c r="J23" s="26"/>
      <c r="K23" s="26"/>
      <c r="L23" s="26"/>
      <c r="M23" s="26"/>
      <c r="N23" s="26"/>
      <c r="O23" s="26"/>
      <c r="P23" s="26"/>
      <c r="Q23" s="26"/>
      <c r="R23" s="26"/>
      <c r="S23" s="26"/>
      <c r="T23" s="26"/>
      <c r="U23" s="26"/>
      <c r="V23" s="26"/>
      <c r="W23" s="26"/>
      <c r="X23" s="26"/>
      <c r="Y23" s="26"/>
    </row>
    <row r="24" spans="6:25" x14ac:dyDescent="0.25">
      <c r="F24" s="26"/>
      <c r="G24" s="26"/>
      <c r="H24" s="26"/>
      <c r="I24" s="26"/>
      <c r="J24" s="26"/>
      <c r="K24" s="26"/>
      <c r="L24" s="26"/>
      <c r="M24" s="26"/>
      <c r="N24" s="26"/>
      <c r="O24" s="26"/>
      <c r="P24" s="26"/>
      <c r="Q24" s="26"/>
      <c r="R24" s="26"/>
      <c r="S24" s="26"/>
      <c r="T24" s="26"/>
      <c r="U24" s="26"/>
      <c r="V24" s="26"/>
      <c r="W24" s="26"/>
      <c r="X24" s="26"/>
      <c r="Y24" s="26"/>
    </row>
    <row r="25" spans="6:25" x14ac:dyDescent="0.25">
      <c r="F25" s="26"/>
      <c r="G25" s="26"/>
      <c r="H25" s="26"/>
      <c r="I25" s="26"/>
      <c r="J25" s="26"/>
      <c r="K25" s="26"/>
      <c r="L25" s="26"/>
      <c r="M25" s="26"/>
      <c r="N25" s="26"/>
      <c r="O25" s="26"/>
      <c r="P25" s="26"/>
      <c r="Q25" s="26"/>
      <c r="R25" s="26"/>
      <c r="S25" s="26"/>
      <c r="T25" s="26"/>
      <c r="U25" s="26"/>
      <c r="V25" s="26"/>
      <c r="W25" s="26"/>
      <c r="X25" s="26"/>
      <c r="Y25" s="26"/>
    </row>
    <row r="26" spans="6:25" x14ac:dyDescent="0.25">
      <c r="F26" s="26"/>
      <c r="G26" s="26"/>
      <c r="H26" s="26"/>
      <c r="I26" s="26"/>
      <c r="J26" s="26"/>
      <c r="K26" s="26"/>
      <c r="L26" s="26"/>
      <c r="M26" s="26"/>
      <c r="N26" s="26"/>
      <c r="O26" s="26"/>
      <c r="P26" s="26"/>
      <c r="Q26" s="26"/>
      <c r="R26" s="26"/>
      <c r="S26" s="26"/>
      <c r="T26" s="26"/>
      <c r="U26" s="26"/>
      <c r="V26" s="26"/>
      <c r="W26" s="26"/>
      <c r="X26" s="26"/>
      <c r="Y26" s="26"/>
    </row>
    <row r="27" spans="6:25" x14ac:dyDescent="0.25">
      <c r="F27" s="26"/>
      <c r="G27" s="26"/>
      <c r="H27" s="26"/>
      <c r="I27" s="26"/>
      <c r="J27" s="26"/>
      <c r="K27" s="26"/>
      <c r="L27" s="26"/>
      <c r="M27" s="26"/>
      <c r="N27" s="26"/>
      <c r="O27" s="26"/>
      <c r="P27" s="26"/>
      <c r="Q27" s="26"/>
      <c r="R27" s="26"/>
      <c r="S27" s="26"/>
      <c r="T27" s="26"/>
      <c r="U27" s="26"/>
      <c r="V27" s="26"/>
      <c r="W27" s="26"/>
      <c r="X27" s="26"/>
      <c r="Y27" s="26"/>
    </row>
    <row r="28" spans="6:25" x14ac:dyDescent="0.25">
      <c r="F28" s="26"/>
      <c r="G28" s="26"/>
      <c r="H28" s="26"/>
      <c r="I28" s="26"/>
      <c r="J28" s="26"/>
      <c r="K28" s="26"/>
      <c r="L28" s="26"/>
      <c r="M28" s="26"/>
      <c r="N28" s="26"/>
      <c r="O28" s="26"/>
      <c r="P28" s="26"/>
      <c r="Q28" s="26"/>
      <c r="R28" s="26"/>
      <c r="S28" s="26"/>
      <c r="T28" s="26"/>
      <c r="U28" s="26"/>
      <c r="V28" s="26"/>
      <c r="W28" s="26"/>
      <c r="X28" s="26"/>
      <c r="Y28" s="26"/>
    </row>
    <row r="29" spans="6:25" x14ac:dyDescent="0.25">
      <c r="F29" s="26"/>
      <c r="G29" s="26"/>
      <c r="H29" s="26"/>
      <c r="I29" s="26"/>
      <c r="J29" s="26"/>
      <c r="K29" s="26"/>
      <c r="L29" s="26"/>
      <c r="M29" s="26"/>
      <c r="N29" s="26"/>
      <c r="O29" s="26"/>
      <c r="P29" s="26"/>
      <c r="Q29" s="26"/>
      <c r="R29" s="26"/>
      <c r="S29" s="26"/>
      <c r="T29" s="26"/>
      <c r="U29" s="26"/>
      <c r="V29" s="26"/>
      <c r="W29" s="26"/>
      <c r="X29" s="26"/>
      <c r="Y29" s="26"/>
    </row>
    <row r="30" spans="6:25" x14ac:dyDescent="0.25">
      <c r="F30" s="26"/>
      <c r="G30" s="26"/>
      <c r="H30" s="26"/>
      <c r="I30" s="26"/>
      <c r="J30" s="26"/>
      <c r="K30" s="26"/>
      <c r="L30" s="26"/>
      <c r="M30" s="26"/>
      <c r="N30" s="26"/>
      <c r="O30" s="26"/>
      <c r="P30" s="26"/>
      <c r="Q30" s="26"/>
      <c r="R30" s="26"/>
      <c r="S30" s="26"/>
      <c r="T30" s="26"/>
      <c r="U30" s="26"/>
      <c r="V30" s="26"/>
      <c r="W30" s="26"/>
      <c r="X30" s="26"/>
      <c r="Y30" s="26"/>
    </row>
    <row r="31" spans="6:25" x14ac:dyDescent="0.25">
      <c r="F31" s="26"/>
      <c r="G31" s="26"/>
      <c r="H31" s="26"/>
      <c r="I31" s="26"/>
      <c r="J31" s="26"/>
      <c r="K31" s="26"/>
      <c r="L31" s="26"/>
      <c r="M31" s="26"/>
      <c r="N31" s="26"/>
      <c r="O31" s="26"/>
      <c r="P31" s="26"/>
      <c r="Q31" s="26"/>
      <c r="R31" s="26"/>
      <c r="S31" s="26"/>
      <c r="T31" s="26"/>
      <c r="U31" s="26"/>
      <c r="V31" s="26"/>
      <c r="W31" s="26"/>
      <c r="X31" s="26"/>
      <c r="Y31" s="26"/>
    </row>
    <row r="32" spans="6:25" x14ac:dyDescent="0.25">
      <c r="F32" s="26"/>
      <c r="G32" s="26"/>
      <c r="H32" s="26"/>
      <c r="I32" s="26"/>
      <c r="J32" s="26"/>
      <c r="K32" s="26"/>
      <c r="L32" s="26"/>
      <c r="M32" s="26"/>
      <c r="N32" s="26"/>
      <c r="O32" s="26"/>
      <c r="P32" s="26"/>
      <c r="Q32" s="26"/>
      <c r="R32" s="26"/>
      <c r="S32" s="26"/>
      <c r="T32" s="26"/>
      <c r="U32" s="26"/>
      <c r="V32" s="26"/>
      <c r="W32" s="26"/>
      <c r="X32" s="26"/>
      <c r="Y32" s="26"/>
    </row>
    <row r="33" spans="6:25" x14ac:dyDescent="0.25">
      <c r="F33" s="26"/>
      <c r="G33" s="26"/>
      <c r="H33" s="26"/>
      <c r="I33" s="26"/>
      <c r="J33" s="26"/>
      <c r="K33" s="26"/>
      <c r="L33" s="26"/>
      <c r="M33" s="26"/>
      <c r="N33" s="26"/>
      <c r="O33" s="26"/>
      <c r="P33" s="26"/>
      <c r="Q33" s="26"/>
      <c r="R33" s="26"/>
      <c r="S33" s="26"/>
      <c r="T33" s="26"/>
      <c r="U33" s="26"/>
      <c r="V33" s="26"/>
      <c r="W33" s="26"/>
      <c r="X33" s="26"/>
      <c r="Y33" s="26"/>
    </row>
    <row r="34" spans="6:25" x14ac:dyDescent="0.25">
      <c r="F34" s="26"/>
      <c r="G34" s="26"/>
      <c r="H34" s="26"/>
      <c r="I34" s="26"/>
      <c r="J34" s="26"/>
      <c r="K34" s="26"/>
      <c r="L34" s="26"/>
      <c r="M34" s="26"/>
      <c r="N34" s="26"/>
      <c r="O34" s="26"/>
      <c r="P34" s="26"/>
      <c r="Q34" s="26"/>
      <c r="R34" s="26"/>
      <c r="S34" s="26"/>
      <c r="T34" s="26"/>
      <c r="U34" s="26"/>
      <c r="V34" s="26"/>
      <c r="W34" s="26"/>
      <c r="X34" s="26"/>
      <c r="Y34" s="26"/>
    </row>
    <row r="35" spans="6:25" x14ac:dyDescent="0.25">
      <c r="F35" s="26"/>
      <c r="G35" s="26"/>
      <c r="H35" s="26"/>
      <c r="I35" s="26"/>
      <c r="J35" s="26"/>
      <c r="K35" s="26"/>
      <c r="L35" s="26"/>
      <c r="M35" s="26"/>
      <c r="N35" s="26"/>
      <c r="O35" s="26"/>
      <c r="P35" s="26"/>
      <c r="Q35" s="26"/>
      <c r="R35" s="26"/>
      <c r="S35" s="26"/>
      <c r="T35" s="26"/>
      <c r="U35" s="26"/>
      <c r="V35" s="26"/>
      <c r="W35" s="26"/>
      <c r="X35" s="26"/>
      <c r="Y35" s="26"/>
    </row>
    <row r="36" spans="6:25" x14ac:dyDescent="0.25">
      <c r="F36" s="26"/>
      <c r="G36" s="26"/>
      <c r="H36" s="26"/>
      <c r="I36" s="26"/>
      <c r="J36" s="26"/>
      <c r="K36" s="26"/>
      <c r="L36" s="26"/>
      <c r="M36" s="26"/>
      <c r="N36" s="26"/>
      <c r="O36" s="26"/>
      <c r="P36" s="26"/>
      <c r="Q36" s="26"/>
      <c r="R36" s="26"/>
      <c r="S36" s="26"/>
      <c r="T36" s="26"/>
      <c r="U36" s="26"/>
      <c r="V36" s="26"/>
      <c r="W36" s="26"/>
      <c r="X36" s="26"/>
      <c r="Y36" s="26"/>
    </row>
    <row r="37" spans="6:25" x14ac:dyDescent="0.25">
      <c r="F37" s="26"/>
      <c r="G37" s="26"/>
      <c r="H37" s="26"/>
      <c r="I37" s="26"/>
      <c r="J37" s="26"/>
      <c r="K37" s="26"/>
      <c r="L37" s="26"/>
      <c r="M37" s="26"/>
      <c r="N37" s="26"/>
      <c r="O37" s="26"/>
      <c r="P37" s="26"/>
      <c r="Q37" s="26"/>
      <c r="R37" s="26"/>
      <c r="S37" s="26"/>
      <c r="T37" s="26"/>
      <c r="U37" s="26"/>
      <c r="V37" s="26"/>
      <c r="W37" s="26"/>
      <c r="X37" s="26"/>
      <c r="Y37"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4B4FE-9EAB-4212-A801-9FD1725CED97}">
  <dimension ref="E1:Y37"/>
  <sheetViews>
    <sheetView showGridLines="0" zoomScale="70" zoomScaleNormal="70" workbookViewId="0">
      <selection activeCell="X13" sqref="X13"/>
    </sheetView>
  </sheetViews>
  <sheetFormatPr defaultRowHeight="15" x14ac:dyDescent="0.25"/>
  <cols>
    <col min="4" max="4" width="8.85546875" customWidth="1"/>
    <col min="5" max="5" width="4" hidden="1" customWidth="1"/>
    <col min="10" max="10" width="12.28515625" bestFit="1" customWidth="1"/>
    <col min="11" max="11" width="9.7109375" customWidth="1"/>
    <col min="13" max="13" width="10.28515625" customWidth="1"/>
    <col min="14" max="14" width="11.85546875" customWidth="1"/>
    <col min="18" max="18" width="3.140625" customWidth="1"/>
    <col min="21" max="21" width="9.28515625" customWidth="1"/>
    <col min="22" max="22" width="4.5703125" customWidth="1"/>
    <col min="23" max="23" width="9.42578125" customWidth="1"/>
  </cols>
  <sheetData>
    <row r="1" spans="6:25" x14ac:dyDescent="0.25">
      <c r="F1" s="28"/>
      <c r="G1" s="28"/>
      <c r="H1" s="28"/>
      <c r="I1" s="28"/>
      <c r="J1" s="28"/>
      <c r="K1" s="28"/>
      <c r="L1" s="28"/>
      <c r="M1" s="28"/>
      <c r="N1" s="28"/>
      <c r="O1" s="28"/>
      <c r="P1" s="28"/>
      <c r="Q1" s="28"/>
      <c r="R1" s="28"/>
      <c r="S1" s="28"/>
      <c r="T1" s="28"/>
    </row>
    <row r="2" spans="6:25" x14ac:dyDescent="0.25">
      <c r="F2" s="26"/>
      <c r="G2" s="26"/>
      <c r="H2" s="26"/>
      <c r="I2" s="26"/>
      <c r="J2" s="26"/>
      <c r="K2" s="26"/>
      <c r="L2" s="26"/>
      <c r="M2" s="26"/>
      <c r="N2" s="26"/>
      <c r="O2" s="26"/>
      <c r="P2" s="26"/>
      <c r="Q2" s="26"/>
      <c r="R2" s="26"/>
      <c r="S2" s="26"/>
      <c r="T2" s="26"/>
      <c r="U2" s="26"/>
      <c r="V2" s="26"/>
      <c r="W2" s="26"/>
      <c r="X2" s="26"/>
      <c r="Y2" s="26"/>
    </row>
    <row r="3" spans="6:25" x14ac:dyDescent="0.25">
      <c r="F3" s="26"/>
      <c r="G3" s="26"/>
      <c r="H3" s="26"/>
      <c r="I3" s="26"/>
      <c r="J3" s="26"/>
      <c r="K3" s="26"/>
      <c r="L3" s="26"/>
      <c r="M3" s="26"/>
      <c r="N3" s="26"/>
      <c r="O3" s="26"/>
      <c r="P3" s="26"/>
      <c r="Q3" s="26"/>
      <c r="R3" s="26"/>
      <c r="S3" s="26"/>
      <c r="T3" s="26"/>
      <c r="U3" s="26"/>
      <c r="V3" s="26"/>
      <c r="W3" s="26"/>
      <c r="X3" s="26"/>
      <c r="Y3" s="26"/>
    </row>
    <row r="4" spans="6:25" x14ac:dyDescent="0.25">
      <c r="F4" s="26"/>
      <c r="G4" s="26"/>
      <c r="H4" s="26"/>
      <c r="I4" s="26"/>
      <c r="J4" s="26"/>
      <c r="K4" s="26"/>
      <c r="L4" s="26"/>
      <c r="M4" s="26"/>
      <c r="N4" s="26"/>
      <c r="O4" s="26"/>
      <c r="P4" s="26"/>
      <c r="Q4" s="26"/>
      <c r="R4" s="26"/>
      <c r="S4" s="26"/>
      <c r="T4" s="26"/>
      <c r="U4" s="26"/>
      <c r="V4" s="26"/>
      <c r="W4" s="26"/>
      <c r="X4" s="26"/>
      <c r="Y4" s="26"/>
    </row>
    <row r="5" spans="6:25" x14ac:dyDescent="0.25">
      <c r="F5" s="26"/>
      <c r="G5" s="26"/>
      <c r="H5" s="26"/>
      <c r="I5" s="26"/>
      <c r="J5" s="26"/>
      <c r="K5" s="26"/>
      <c r="L5" s="26"/>
      <c r="M5" s="26"/>
      <c r="N5" s="26"/>
      <c r="O5" s="26"/>
      <c r="P5" s="26"/>
      <c r="Q5" s="26"/>
      <c r="R5" s="26"/>
      <c r="S5" s="26"/>
      <c r="T5" s="26"/>
      <c r="U5" s="26"/>
      <c r="V5" s="26"/>
      <c r="W5" s="26"/>
      <c r="X5" s="26"/>
      <c r="Y5" s="26"/>
    </row>
    <row r="6" spans="6:25" x14ac:dyDescent="0.25">
      <c r="F6" s="26"/>
      <c r="G6" s="26"/>
      <c r="H6" s="26"/>
      <c r="I6" s="26"/>
      <c r="J6" s="26"/>
      <c r="K6" s="26"/>
      <c r="L6" s="26"/>
      <c r="M6" s="26"/>
      <c r="N6" s="26"/>
      <c r="O6" s="26"/>
      <c r="P6" s="26"/>
      <c r="Q6" s="26"/>
      <c r="R6" s="26"/>
      <c r="S6" s="26"/>
      <c r="T6" s="26"/>
      <c r="U6" s="26"/>
      <c r="V6" s="26"/>
      <c r="W6" s="26"/>
      <c r="X6" s="26"/>
      <c r="Y6" s="26"/>
    </row>
    <row r="7" spans="6:25" x14ac:dyDescent="0.25">
      <c r="F7" s="26"/>
      <c r="G7" s="31" t="s">
        <v>9215</v>
      </c>
      <c r="H7" s="26"/>
      <c r="I7" s="26"/>
      <c r="J7" s="26"/>
      <c r="K7" s="26"/>
      <c r="L7" s="26"/>
      <c r="M7" s="26"/>
      <c r="N7" s="26"/>
      <c r="O7" s="26"/>
      <c r="P7" s="26"/>
      <c r="Q7" s="26"/>
      <c r="R7" s="26"/>
      <c r="S7" s="26"/>
      <c r="T7" s="26"/>
      <c r="U7" s="26"/>
      <c r="V7" s="26"/>
      <c r="W7" s="26"/>
      <c r="X7" s="26"/>
      <c r="Y7" s="26"/>
    </row>
    <row r="8" spans="6:25" x14ac:dyDescent="0.25">
      <c r="F8" s="26"/>
      <c r="G8" s="26"/>
      <c r="H8" s="26"/>
      <c r="I8" s="26"/>
      <c r="J8" s="26"/>
      <c r="K8" s="26"/>
      <c r="L8" s="26"/>
      <c r="M8" s="26"/>
      <c r="N8" s="26"/>
      <c r="O8" s="26"/>
      <c r="P8" s="26"/>
      <c r="Q8" s="26"/>
      <c r="R8" s="26"/>
      <c r="S8" s="26"/>
      <c r="T8" s="26"/>
      <c r="U8" s="26"/>
      <c r="V8" s="26"/>
      <c r="W8" s="26"/>
      <c r="X8" s="26"/>
      <c r="Y8" s="26"/>
    </row>
    <row r="9" spans="6:25" x14ac:dyDescent="0.25">
      <c r="F9" s="26"/>
      <c r="G9" s="26"/>
      <c r="H9" s="26"/>
      <c r="I9" s="26"/>
      <c r="J9" s="26"/>
      <c r="K9" s="26"/>
      <c r="L9" s="26"/>
      <c r="M9" s="39"/>
      <c r="N9" s="39"/>
      <c r="O9" s="26"/>
      <c r="P9" s="26"/>
      <c r="Q9" s="26"/>
      <c r="R9" s="26"/>
      <c r="S9" s="26"/>
      <c r="T9" s="26"/>
      <c r="U9" s="26"/>
      <c r="V9" s="26"/>
      <c r="W9" s="26"/>
      <c r="X9" s="26"/>
      <c r="Y9" s="26"/>
    </row>
    <row r="10" spans="6:25" x14ac:dyDescent="0.25">
      <c r="F10" s="26"/>
      <c r="G10" s="26"/>
      <c r="H10" s="26"/>
      <c r="I10" s="26"/>
      <c r="J10" s="32"/>
      <c r="K10" s="33"/>
      <c r="L10" s="41"/>
      <c r="M10" s="46"/>
      <c r="N10" s="45"/>
      <c r="O10" s="26"/>
      <c r="P10" s="46"/>
      <c r="Q10" s="47"/>
      <c r="R10" s="45"/>
      <c r="S10" s="26"/>
      <c r="T10" s="46"/>
      <c r="U10" s="47"/>
      <c r="V10" s="45"/>
      <c r="W10" s="26"/>
      <c r="X10" s="26"/>
      <c r="Y10" s="26"/>
    </row>
    <row r="11" spans="6:25" x14ac:dyDescent="0.25">
      <c r="F11" s="26"/>
      <c r="G11" s="26"/>
      <c r="H11" s="26"/>
      <c r="I11" s="26"/>
      <c r="J11" s="34"/>
      <c r="K11" s="35"/>
      <c r="L11" s="41"/>
      <c r="M11" s="48"/>
      <c r="N11" s="44"/>
      <c r="O11" s="26"/>
      <c r="P11" s="48"/>
      <c r="Q11" s="40"/>
      <c r="R11" s="44"/>
      <c r="S11" s="26"/>
      <c r="T11" s="48"/>
      <c r="U11" s="40"/>
      <c r="V11" s="44"/>
      <c r="W11" s="26"/>
      <c r="X11" s="26"/>
      <c r="Y11" s="26"/>
    </row>
    <row r="12" spans="6:25" ht="15.75" x14ac:dyDescent="0.25">
      <c r="F12" s="26"/>
      <c r="G12" s="26"/>
      <c r="H12" s="26"/>
      <c r="I12" s="26"/>
      <c r="J12" s="50">
        <f>GETPIVOTDATA("Tenure (years)",KPIs!$A$31)</f>
        <v>1.3393153497791905</v>
      </c>
      <c r="K12" s="36"/>
      <c r="L12" s="41"/>
      <c r="M12" s="50">
        <f>GETPIVOTDATA("Employee ID",KPIs!$A$9,"Training Outcome","Completed")</f>
        <v>993084</v>
      </c>
      <c r="N12" s="44"/>
      <c r="O12" s="26"/>
      <c r="P12" s="50">
        <f>GETPIVOTDATA("Employee ID",KPIs!$A$23)</f>
        <v>1606</v>
      </c>
      <c r="Q12" s="40"/>
      <c r="R12" s="44"/>
      <c r="S12" s="26"/>
      <c r="T12" s="50">
        <f>GETPIVOTDATA("Average of Satisfaction Score",KPIs!$A$16)</f>
        <v>3.0211706102117062</v>
      </c>
      <c r="U12" s="40"/>
      <c r="V12" s="44"/>
      <c r="W12" s="26"/>
      <c r="X12" s="26"/>
      <c r="Y12" s="26"/>
    </row>
    <row r="13" spans="6:25" x14ac:dyDescent="0.25">
      <c r="F13" s="26"/>
      <c r="G13" s="26"/>
      <c r="H13" s="26"/>
      <c r="I13" s="26"/>
      <c r="J13" s="37"/>
      <c r="K13" s="38"/>
      <c r="L13" s="41"/>
      <c r="M13" s="42"/>
      <c r="N13" s="43"/>
      <c r="O13" s="26"/>
      <c r="P13" s="42"/>
      <c r="Q13" s="49"/>
      <c r="R13" s="43"/>
      <c r="S13" s="26"/>
      <c r="T13" s="42"/>
      <c r="U13" s="49"/>
      <c r="V13" s="43"/>
      <c r="W13" s="26"/>
      <c r="X13" s="26"/>
      <c r="Y13" s="26"/>
    </row>
    <row r="14" spans="6:25" x14ac:dyDescent="0.25">
      <c r="F14" s="26"/>
      <c r="G14" s="26"/>
      <c r="H14" s="26"/>
      <c r="I14" s="26"/>
      <c r="J14" s="26"/>
      <c r="K14" s="26"/>
      <c r="L14" s="26"/>
      <c r="M14" s="26"/>
      <c r="N14" s="26"/>
      <c r="O14" s="26"/>
      <c r="P14" s="26"/>
      <c r="Q14" s="26"/>
      <c r="R14" s="26"/>
      <c r="S14" s="26"/>
      <c r="T14" s="26"/>
      <c r="U14" s="26"/>
      <c r="V14" s="26"/>
      <c r="W14" s="26"/>
      <c r="X14" s="26"/>
      <c r="Y14" s="26"/>
    </row>
    <row r="15" spans="6:25" x14ac:dyDescent="0.25">
      <c r="F15" s="26"/>
      <c r="G15" s="31" t="s">
        <v>9216</v>
      </c>
      <c r="H15" s="26"/>
      <c r="I15" s="26"/>
      <c r="J15" s="26"/>
      <c r="K15" s="26"/>
      <c r="L15" s="26"/>
      <c r="M15" s="26"/>
      <c r="N15" s="26"/>
      <c r="O15" s="26"/>
      <c r="P15" s="26"/>
      <c r="Q15" s="26"/>
      <c r="R15" s="26"/>
      <c r="S15" s="26"/>
      <c r="T15" s="26"/>
      <c r="U15" s="26"/>
      <c r="V15" s="26"/>
      <c r="W15" s="26"/>
      <c r="X15" s="26"/>
      <c r="Y15" s="26"/>
    </row>
    <row r="16" spans="6:25" x14ac:dyDescent="0.25">
      <c r="F16" s="26"/>
      <c r="G16" s="26" t="s">
        <v>9217</v>
      </c>
      <c r="H16" s="26"/>
      <c r="I16" s="26"/>
      <c r="J16" s="26"/>
      <c r="K16" s="26"/>
      <c r="L16" s="26"/>
      <c r="M16" s="26"/>
      <c r="N16" s="26"/>
      <c r="O16" s="26"/>
      <c r="P16" s="26"/>
      <c r="Q16" s="26"/>
      <c r="R16" s="26"/>
      <c r="S16" s="26"/>
      <c r="T16" s="26"/>
      <c r="U16" s="26"/>
      <c r="V16" s="26"/>
      <c r="W16" s="26"/>
      <c r="X16" s="26"/>
      <c r="Y16" s="26"/>
    </row>
    <row r="17" spans="6:25" x14ac:dyDescent="0.25">
      <c r="F17" s="26"/>
      <c r="G17" s="26"/>
      <c r="H17" s="26"/>
      <c r="I17" s="26"/>
      <c r="J17" s="26"/>
      <c r="K17" s="26"/>
      <c r="L17" s="26"/>
      <c r="M17" s="26"/>
      <c r="N17" s="26"/>
      <c r="O17" s="26"/>
      <c r="P17" s="26"/>
      <c r="Q17" s="26"/>
      <c r="R17" s="26"/>
      <c r="S17" s="26"/>
      <c r="T17" s="26"/>
      <c r="U17" s="26"/>
      <c r="V17" s="26"/>
      <c r="W17" s="26"/>
      <c r="X17" s="26"/>
      <c r="Y17" s="26"/>
    </row>
    <row r="18" spans="6:25" x14ac:dyDescent="0.25">
      <c r="F18" s="26"/>
      <c r="G18" s="26"/>
      <c r="H18" s="26"/>
      <c r="I18" s="26"/>
      <c r="J18" s="26"/>
      <c r="K18" s="26"/>
      <c r="L18" s="26"/>
      <c r="M18" s="26"/>
      <c r="N18" s="26"/>
      <c r="O18" s="26"/>
      <c r="P18" s="26"/>
      <c r="Q18" s="26"/>
      <c r="R18" s="26"/>
      <c r="S18" s="26"/>
      <c r="T18" s="26"/>
      <c r="U18" s="26"/>
      <c r="V18" s="26"/>
      <c r="W18" s="26"/>
      <c r="X18" s="26"/>
      <c r="Y18" s="26"/>
    </row>
    <row r="19" spans="6:25" x14ac:dyDescent="0.25">
      <c r="F19" s="26"/>
      <c r="G19" s="26"/>
      <c r="H19" s="26"/>
      <c r="I19" s="26"/>
      <c r="J19" s="26"/>
      <c r="K19" s="26"/>
      <c r="L19" s="26"/>
      <c r="M19" s="26"/>
      <c r="N19" s="26"/>
      <c r="O19" s="26"/>
      <c r="P19" s="26"/>
      <c r="Q19" s="26"/>
      <c r="R19" s="26"/>
      <c r="S19" s="26"/>
      <c r="T19" s="26"/>
      <c r="U19" s="26"/>
      <c r="V19" s="26"/>
      <c r="W19" s="26"/>
      <c r="X19" s="26"/>
      <c r="Y19" s="26"/>
    </row>
    <row r="20" spans="6:25" x14ac:dyDescent="0.25">
      <c r="F20" s="26"/>
      <c r="G20" s="26"/>
      <c r="H20" s="26"/>
      <c r="I20" s="26"/>
      <c r="J20" s="26"/>
      <c r="K20" s="26"/>
      <c r="L20" s="26"/>
      <c r="M20" s="26"/>
      <c r="N20" s="26"/>
      <c r="O20" s="26"/>
      <c r="P20" s="26"/>
      <c r="Q20" s="26"/>
      <c r="R20" s="26"/>
      <c r="S20" s="26"/>
      <c r="T20" s="26"/>
      <c r="U20" s="26"/>
      <c r="V20" s="26"/>
      <c r="W20" s="26"/>
      <c r="X20" s="26"/>
      <c r="Y20" s="26"/>
    </row>
    <row r="21" spans="6:25" x14ac:dyDescent="0.25">
      <c r="F21" s="26"/>
      <c r="G21" s="26"/>
      <c r="H21" s="26"/>
      <c r="I21" s="26"/>
      <c r="J21" s="26"/>
      <c r="K21" s="26"/>
      <c r="L21" s="26"/>
      <c r="M21" s="26"/>
      <c r="N21" s="26"/>
      <c r="O21" s="26"/>
      <c r="P21" s="26"/>
      <c r="Q21" s="26"/>
      <c r="R21" s="26"/>
      <c r="S21" s="26"/>
      <c r="T21" s="26"/>
      <c r="U21" s="26"/>
      <c r="V21" s="26"/>
      <c r="W21" s="26"/>
      <c r="X21" s="26"/>
      <c r="Y21" s="26"/>
    </row>
    <row r="22" spans="6:25" x14ac:dyDescent="0.25">
      <c r="F22" s="26"/>
      <c r="G22" s="26"/>
      <c r="H22" s="26"/>
      <c r="I22" s="26"/>
      <c r="J22" s="26"/>
      <c r="K22" s="26"/>
      <c r="L22" s="26"/>
      <c r="M22" s="26"/>
      <c r="N22" s="26"/>
      <c r="O22" s="26"/>
      <c r="P22" s="26"/>
      <c r="Q22" s="26"/>
      <c r="R22" s="26"/>
      <c r="S22" s="26"/>
      <c r="T22" s="26"/>
      <c r="U22" s="26"/>
      <c r="V22" s="26"/>
      <c r="W22" s="26"/>
      <c r="X22" s="26"/>
      <c r="Y22" s="26"/>
    </row>
    <row r="23" spans="6:25" x14ac:dyDescent="0.25">
      <c r="F23" s="26"/>
      <c r="G23" s="26"/>
      <c r="H23" s="26"/>
      <c r="I23" s="26"/>
      <c r="J23" s="26"/>
      <c r="K23" s="26"/>
      <c r="L23" s="26"/>
      <c r="M23" s="26"/>
      <c r="N23" s="26"/>
      <c r="O23" s="26"/>
      <c r="P23" s="26"/>
      <c r="Q23" s="26"/>
      <c r="R23" s="26"/>
      <c r="S23" s="26"/>
      <c r="T23" s="26"/>
      <c r="U23" s="26"/>
      <c r="V23" s="26"/>
      <c r="W23" s="26"/>
      <c r="X23" s="26"/>
      <c r="Y23" s="26"/>
    </row>
    <row r="24" spans="6:25" x14ac:dyDescent="0.25">
      <c r="F24" s="26"/>
      <c r="G24" s="26" t="s">
        <v>9214</v>
      </c>
      <c r="H24" s="26"/>
      <c r="I24" s="26"/>
      <c r="J24" s="26"/>
      <c r="K24" s="26"/>
      <c r="L24" s="26"/>
      <c r="M24" s="26"/>
      <c r="N24" s="26"/>
      <c r="O24" s="26"/>
      <c r="P24" s="26"/>
      <c r="Q24" s="26"/>
      <c r="R24" s="26"/>
      <c r="S24" s="26"/>
      <c r="T24" s="26"/>
      <c r="U24" s="26"/>
      <c r="V24" s="26"/>
      <c r="W24" s="26"/>
      <c r="X24" s="26"/>
      <c r="Y24" s="26"/>
    </row>
    <row r="25" spans="6:25" x14ac:dyDescent="0.25">
      <c r="F25" s="26"/>
      <c r="G25" s="26"/>
      <c r="H25" s="26"/>
      <c r="I25" s="26"/>
      <c r="J25" s="26"/>
      <c r="K25" s="26"/>
      <c r="L25" s="26"/>
      <c r="M25" s="26"/>
      <c r="N25" s="26"/>
      <c r="O25" s="26"/>
      <c r="P25" s="26"/>
      <c r="Q25" s="26"/>
      <c r="R25" s="26"/>
      <c r="S25" s="26"/>
      <c r="T25" s="26"/>
      <c r="U25" s="26"/>
      <c r="V25" s="26"/>
      <c r="W25" s="26"/>
      <c r="X25" s="26"/>
      <c r="Y25" s="26"/>
    </row>
    <row r="26" spans="6:25" x14ac:dyDescent="0.25">
      <c r="F26" s="26"/>
      <c r="G26" s="26"/>
      <c r="H26" s="26"/>
      <c r="I26" s="26"/>
      <c r="J26" s="26"/>
      <c r="K26" s="26"/>
      <c r="L26" s="26"/>
      <c r="M26" s="26"/>
      <c r="N26" s="26"/>
      <c r="O26" s="26"/>
      <c r="P26" s="26"/>
      <c r="Q26" s="26"/>
      <c r="R26" s="26"/>
      <c r="S26" s="26"/>
      <c r="T26" s="26"/>
      <c r="U26" s="26"/>
      <c r="V26" s="26"/>
      <c r="W26" s="26"/>
      <c r="X26" s="26"/>
      <c r="Y26" s="26"/>
    </row>
    <row r="27" spans="6:25" x14ac:dyDescent="0.25">
      <c r="F27" s="26"/>
      <c r="G27" s="26"/>
      <c r="H27" s="26"/>
      <c r="I27" s="26"/>
      <c r="J27" s="26"/>
      <c r="K27" s="26"/>
      <c r="L27" s="26"/>
      <c r="M27" s="26"/>
      <c r="N27" s="26"/>
      <c r="O27" s="26"/>
      <c r="P27" s="26"/>
      <c r="Q27" s="26"/>
      <c r="R27" s="26"/>
      <c r="S27" s="26"/>
      <c r="T27" s="26"/>
      <c r="U27" s="26"/>
      <c r="V27" s="26"/>
      <c r="W27" s="26"/>
      <c r="X27" s="26"/>
      <c r="Y27" s="26"/>
    </row>
    <row r="28" spans="6:25" x14ac:dyDescent="0.25">
      <c r="F28" s="26"/>
      <c r="G28" s="26"/>
      <c r="H28" s="26"/>
      <c r="I28" s="26"/>
      <c r="J28" s="26"/>
      <c r="K28" s="26"/>
      <c r="L28" s="26"/>
      <c r="M28" s="26"/>
      <c r="N28" s="26"/>
      <c r="O28" s="26"/>
      <c r="P28" s="26"/>
      <c r="Q28" s="26"/>
      <c r="R28" s="26"/>
      <c r="S28" s="26"/>
      <c r="T28" s="26"/>
      <c r="U28" s="26"/>
      <c r="V28" s="26"/>
      <c r="W28" s="26"/>
      <c r="X28" s="26"/>
      <c r="Y28" s="26"/>
    </row>
    <row r="29" spans="6:25" x14ac:dyDescent="0.25">
      <c r="F29" s="26"/>
      <c r="G29" s="26"/>
      <c r="H29" s="26"/>
      <c r="I29" s="26"/>
      <c r="J29" s="26"/>
      <c r="K29" s="26"/>
      <c r="L29" s="26"/>
      <c r="M29" s="26"/>
      <c r="N29" s="26"/>
      <c r="O29" s="26"/>
      <c r="P29" s="26"/>
      <c r="Q29" s="26"/>
      <c r="R29" s="26"/>
      <c r="S29" s="26"/>
      <c r="T29" s="26"/>
      <c r="U29" s="26"/>
      <c r="V29" s="26"/>
      <c r="W29" s="26"/>
      <c r="X29" s="26"/>
      <c r="Y29" s="26"/>
    </row>
    <row r="30" spans="6:25" x14ac:dyDescent="0.25">
      <c r="F30" s="26"/>
      <c r="G30" s="26"/>
      <c r="H30" s="26"/>
      <c r="I30" s="26"/>
      <c r="J30" s="26"/>
      <c r="K30" s="26"/>
      <c r="L30" s="26"/>
      <c r="M30" s="26"/>
      <c r="N30" s="26"/>
      <c r="O30" s="26"/>
      <c r="P30" s="26"/>
      <c r="Q30" s="26"/>
      <c r="R30" s="26"/>
      <c r="S30" s="26"/>
      <c r="T30" s="26"/>
      <c r="U30" s="26"/>
      <c r="V30" s="26"/>
      <c r="W30" s="26"/>
      <c r="X30" s="26"/>
      <c r="Y30" s="26"/>
    </row>
    <row r="31" spans="6:25" x14ac:dyDescent="0.25">
      <c r="F31" s="26"/>
      <c r="G31" s="26"/>
      <c r="H31" s="26"/>
      <c r="I31" s="26"/>
      <c r="J31" s="26"/>
      <c r="K31" s="26"/>
      <c r="L31" s="26"/>
      <c r="M31" s="26"/>
      <c r="N31" s="26"/>
      <c r="O31" s="26"/>
      <c r="P31" s="26"/>
      <c r="Q31" s="26"/>
      <c r="R31" s="26"/>
      <c r="S31" s="26"/>
      <c r="T31" s="26"/>
      <c r="U31" s="26"/>
      <c r="V31" s="26"/>
      <c r="W31" s="26"/>
      <c r="X31" s="26"/>
      <c r="Y31" s="26"/>
    </row>
    <row r="32" spans="6:25" x14ac:dyDescent="0.25">
      <c r="F32" s="26"/>
      <c r="G32" s="26"/>
      <c r="H32" s="26"/>
      <c r="I32" s="26"/>
      <c r="J32" s="26"/>
      <c r="K32" s="26"/>
      <c r="L32" s="26"/>
      <c r="M32" s="26"/>
      <c r="N32" s="26"/>
      <c r="O32" s="26"/>
      <c r="P32" s="26"/>
      <c r="Q32" s="26"/>
      <c r="R32" s="26"/>
      <c r="S32" s="26"/>
      <c r="T32" s="26"/>
      <c r="U32" s="26"/>
      <c r="V32" s="26"/>
      <c r="W32" s="26"/>
      <c r="X32" s="26"/>
      <c r="Y32" s="26"/>
    </row>
    <row r="33" spans="6:25" x14ac:dyDescent="0.25">
      <c r="F33" s="26"/>
      <c r="G33" s="26"/>
      <c r="H33" s="26"/>
      <c r="I33" s="26"/>
      <c r="J33" s="26"/>
      <c r="K33" s="26"/>
      <c r="L33" s="26"/>
      <c r="M33" s="26"/>
      <c r="N33" s="26"/>
      <c r="O33" s="26"/>
      <c r="P33" s="26"/>
      <c r="Q33" s="26"/>
      <c r="R33" s="26"/>
      <c r="S33" s="26"/>
      <c r="T33" s="26"/>
      <c r="U33" s="26"/>
      <c r="V33" s="26"/>
      <c r="W33" s="26"/>
      <c r="X33" s="26"/>
      <c r="Y33" s="26"/>
    </row>
    <row r="34" spans="6:25" x14ac:dyDescent="0.25">
      <c r="F34" s="26"/>
      <c r="G34" s="26"/>
      <c r="H34" s="26"/>
      <c r="I34" s="26"/>
      <c r="J34" s="26"/>
      <c r="K34" s="26"/>
      <c r="L34" s="26"/>
      <c r="M34" s="26"/>
      <c r="N34" s="26"/>
      <c r="O34" s="26"/>
      <c r="P34" s="26"/>
      <c r="Q34" s="26"/>
      <c r="R34" s="26"/>
      <c r="S34" s="26"/>
      <c r="T34" s="26"/>
      <c r="U34" s="26"/>
      <c r="V34" s="26"/>
      <c r="W34" s="26"/>
      <c r="X34" s="26"/>
      <c r="Y34" s="26"/>
    </row>
    <row r="35" spans="6:25" x14ac:dyDescent="0.25">
      <c r="F35" s="26"/>
      <c r="G35" s="26"/>
      <c r="H35" s="26"/>
      <c r="I35" s="26"/>
      <c r="J35" s="26"/>
      <c r="K35" s="26"/>
      <c r="L35" s="26"/>
      <c r="M35" s="26"/>
      <c r="N35" s="26"/>
      <c r="O35" s="26"/>
      <c r="P35" s="26"/>
      <c r="Q35" s="26"/>
      <c r="R35" s="26"/>
      <c r="S35" s="26"/>
      <c r="T35" s="26"/>
      <c r="U35" s="26"/>
      <c r="V35" s="26"/>
      <c r="W35" s="26"/>
      <c r="X35" s="26"/>
      <c r="Y35" s="26"/>
    </row>
    <row r="36" spans="6:25" x14ac:dyDescent="0.25">
      <c r="F36" s="26"/>
      <c r="G36" s="26"/>
      <c r="H36" s="26"/>
      <c r="I36" s="26"/>
      <c r="J36" s="26"/>
      <c r="K36" s="26"/>
      <c r="L36" s="26"/>
      <c r="M36" s="26"/>
      <c r="N36" s="26"/>
      <c r="O36" s="26"/>
      <c r="P36" s="26"/>
      <c r="Q36" s="26"/>
      <c r="R36" s="26"/>
      <c r="S36" s="26"/>
      <c r="T36" s="26"/>
      <c r="U36" s="26"/>
      <c r="V36" s="26"/>
      <c r="W36" s="26"/>
      <c r="X36" s="26"/>
      <c r="Y36" s="26"/>
    </row>
    <row r="37" spans="6:25" x14ac:dyDescent="0.25">
      <c r="F37" s="26"/>
      <c r="G37" s="26"/>
      <c r="H37" s="26"/>
      <c r="I37" s="26"/>
      <c r="J37" s="26"/>
      <c r="K37" s="26"/>
      <c r="L37" s="26"/>
      <c r="M37" s="26"/>
      <c r="N37" s="26"/>
      <c r="O37" s="26"/>
      <c r="P37" s="26"/>
      <c r="Q37" s="26"/>
      <c r="R37" s="26"/>
      <c r="S37" s="26"/>
      <c r="T37" s="26"/>
      <c r="U37" s="26"/>
      <c r="V37" s="26"/>
      <c r="W37" s="26"/>
      <c r="X37" s="26"/>
      <c r="Y37"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1DC78-7C2F-4D29-88EE-48ED19FB5745}">
  <dimension ref="A1:AK1607"/>
  <sheetViews>
    <sheetView view="pageBreakPreview" topLeftCell="H1" zoomScale="80" zoomScaleNormal="50" zoomScaleSheetLayoutView="80" workbookViewId="0">
      <selection activeCell="AF31" sqref="AF31"/>
    </sheetView>
  </sheetViews>
  <sheetFormatPr defaultRowHeight="15" x14ac:dyDescent="0.25"/>
  <cols>
    <col min="1" max="1" width="10.140625" style="3" customWidth="1"/>
    <col min="2" max="2" width="14" style="5" customWidth="1"/>
    <col min="3" max="3" width="16" style="5" bestFit="1" customWidth="1"/>
    <col min="4" max="4" width="16" style="7" customWidth="1"/>
    <col min="5" max="6" width="13.7109375" style="7" customWidth="1"/>
    <col min="7" max="7" width="13.7109375" style="19" customWidth="1"/>
    <col min="8" max="8" width="26.42578125" style="5" bestFit="1" customWidth="1"/>
    <col min="9" max="9" width="38.140625" bestFit="1" customWidth="1"/>
    <col min="10" max="10" width="29" style="5" customWidth="1"/>
    <col min="11" max="11" width="22" style="5" bestFit="1" customWidth="1"/>
    <col min="12" max="12" width="20" style="5" customWidth="1"/>
    <col min="13" max="13" width="14.5703125" style="5" customWidth="1"/>
    <col min="14" max="14" width="28.7109375" style="5" bestFit="1" customWidth="1"/>
    <col min="15" max="15" width="21" style="5" customWidth="1"/>
    <col min="16" max="16" width="20.28515625" style="5" bestFit="1" customWidth="1"/>
    <col min="17" max="17" width="24.85546875" style="5" bestFit="1" customWidth="1"/>
    <col min="18" max="18" width="30.42578125" style="7" bestFit="1" customWidth="1"/>
    <col min="19" max="19" width="13.140625" style="5" customWidth="1"/>
    <col min="20" max="20" width="24.5703125" style="5" bestFit="1" customWidth="1"/>
    <col min="21" max="21" width="21" style="5" customWidth="1"/>
    <col min="22" max="22" width="19.28515625" style="3" customWidth="1"/>
    <col min="23" max="23" width="23.7109375" style="5" customWidth="1"/>
    <col min="24" max="24" width="25.7109375" style="3" bestFit="1" customWidth="1"/>
    <col min="25" max="25" width="28.85546875" style="19" customWidth="1"/>
    <col min="26" max="26" width="19" style="7" customWidth="1"/>
    <col min="27" max="27" width="22.85546875" style="3" customWidth="1"/>
    <col min="28" max="28" width="20.28515625" style="3" customWidth="1"/>
    <col min="29" max="29" width="18.140625" style="7" customWidth="1"/>
    <col min="30" max="30" width="26.5703125" style="5" customWidth="1"/>
    <col min="31" max="31" width="23.42578125" style="5" customWidth="1"/>
    <col min="32" max="32" width="19.140625" style="5" bestFit="1" customWidth="1"/>
    <col min="33" max="33" width="23.28515625" style="5" bestFit="1" customWidth="1"/>
    <col min="34" max="34" width="24.7109375" style="5" bestFit="1" customWidth="1"/>
    <col min="35" max="35" width="24.5703125" style="3" bestFit="1" customWidth="1"/>
    <col min="36" max="36" width="22.5703125" style="9" customWidth="1"/>
    <col min="37" max="37" width="19.42578125" customWidth="1"/>
  </cols>
  <sheetData>
    <row r="1" spans="1:37" s="1" customFormat="1" x14ac:dyDescent="0.25">
      <c r="A1" s="2" t="s">
        <v>7151</v>
      </c>
      <c r="B1" s="4" t="s">
        <v>0</v>
      </c>
      <c r="C1" s="4" t="s">
        <v>1</v>
      </c>
      <c r="D1" s="6" t="s">
        <v>2</v>
      </c>
      <c r="E1" s="4" t="s">
        <v>3</v>
      </c>
      <c r="F1" s="4" t="s">
        <v>9200</v>
      </c>
      <c r="G1" s="17" t="s">
        <v>9198</v>
      </c>
      <c r="H1" s="4" t="s">
        <v>4</v>
      </c>
      <c r="I1" s="4" t="s">
        <v>5</v>
      </c>
      <c r="J1" s="1" t="s">
        <v>6</v>
      </c>
      <c r="K1" s="4" t="s">
        <v>7</v>
      </c>
      <c r="L1" s="4" t="s">
        <v>8</v>
      </c>
      <c r="M1" s="4" t="s">
        <v>9</v>
      </c>
      <c r="N1" s="4" t="s">
        <v>10</v>
      </c>
      <c r="O1" s="4" t="s">
        <v>11</v>
      </c>
      <c r="P1" s="4" t="s">
        <v>12</v>
      </c>
      <c r="Q1" s="4" t="s">
        <v>13</v>
      </c>
      <c r="R1" s="4" t="s">
        <v>14</v>
      </c>
      <c r="S1" s="6" t="s">
        <v>15</v>
      </c>
      <c r="T1" s="4" t="s">
        <v>16</v>
      </c>
      <c r="U1" s="4" t="s">
        <v>17</v>
      </c>
      <c r="V1" s="4" t="s">
        <v>18</v>
      </c>
      <c r="W1" s="2" t="s">
        <v>19</v>
      </c>
      <c r="X1" s="4" t="s">
        <v>20</v>
      </c>
      <c r="Y1" s="17" t="s">
        <v>21</v>
      </c>
      <c r="Z1" s="2" t="s">
        <v>22</v>
      </c>
      <c r="AA1" s="6" t="s">
        <v>23</v>
      </c>
      <c r="AB1" s="2" t="s">
        <v>24</v>
      </c>
      <c r="AC1" s="2" t="s">
        <v>25</v>
      </c>
      <c r="AD1" s="6" t="s">
        <v>26</v>
      </c>
      <c r="AE1" s="4" t="s">
        <v>27</v>
      </c>
      <c r="AF1" s="4" t="s">
        <v>28</v>
      </c>
      <c r="AG1" s="4" t="s">
        <v>29</v>
      </c>
      <c r="AH1" s="4" t="s">
        <v>30</v>
      </c>
      <c r="AI1" s="4" t="s">
        <v>31</v>
      </c>
      <c r="AJ1" s="2" t="s">
        <v>32</v>
      </c>
      <c r="AK1" s="8" t="s">
        <v>33</v>
      </c>
    </row>
    <row r="2" spans="1:37" x14ac:dyDescent="0.25">
      <c r="A2" s="10">
        <v>6</v>
      </c>
      <c r="B2" s="11" t="s">
        <v>90</v>
      </c>
      <c r="C2" s="11" t="s">
        <v>91</v>
      </c>
      <c r="D2" s="12">
        <v>44657</v>
      </c>
      <c r="E2" s="12">
        <v>45110</v>
      </c>
      <c r="F2" s="10">
        <f>Table2[[#This Row],[ExitDate]]-Table2[[#This Row],[StartDate]]</f>
        <v>453</v>
      </c>
      <c r="G2" s="18">
        <f>(Table2[[#This Row],[ExitDate]]-Table2[[#This Row],[StartDate]])/365.25</f>
        <v>1.2402464065708418</v>
      </c>
      <c r="H2" s="11" t="s">
        <v>64</v>
      </c>
      <c r="I2" s="11" t="s">
        <v>92</v>
      </c>
      <c r="J2" s="13" t="s">
        <v>93</v>
      </c>
      <c r="K2" s="11" t="s">
        <v>94</v>
      </c>
      <c r="L2" s="11" t="s">
        <v>38</v>
      </c>
      <c r="M2" s="11" t="s">
        <v>66</v>
      </c>
      <c r="N2" s="11" t="s">
        <v>67</v>
      </c>
      <c r="O2" s="11" t="s">
        <v>41</v>
      </c>
      <c r="P2" s="11" t="s">
        <v>95</v>
      </c>
      <c r="Q2" s="11" t="s">
        <v>68</v>
      </c>
      <c r="R2" s="11" t="s">
        <v>96</v>
      </c>
      <c r="S2" s="12">
        <v>15348</v>
      </c>
      <c r="T2" s="11" t="s">
        <v>97</v>
      </c>
      <c r="U2" s="11" t="s">
        <v>98</v>
      </c>
      <c r="V2" s="11" t="s">
        <v>46</v>
      </c>
      <c r="W2" s="10">
        <v>90007</v>
      </c>
      <c r="X2" s="11" t="s">
        <v>99</v>
      </c>
      <c r="Y2" s="10">
        <v>4</v>
      </c>
      <c r="Z2" s="10">
        <v>3433</v>
      </c>
      <c r="AA2" s="12" t="s">
        <v>100</v>
      </c>
      <c r="AB2" s="10">
        <v>1</v>
      </c>
      <c r="AC2" s="10">
        <v>5</v>
      </c>
      <c r="AD2" s="12">
        <v>44779</v>
      </c>
      <c r="AE2" s="11" t="s">
        <v>60</v>
      </c>
      <c r="AF2" s="11" t="s">
        <v>61</v>
      </c>
      <c r="AG2" s="11" t="s">
        <v>89</v>
      </c>
      <c r="AH2" s="11" t="s">
        <v>101</v>
      </c>
      <c r="AI2" s="11" t="s">
        <v>102</v>
      </c>
      <c r="AJ2" s="10">
        <v>5</v>
      </c>
      <c r="AK2" s="14">
        <v>295.08</v>
      </c>
    </row>
    <row r="3" spans="1:37" x14ac:dyDescent="0.25">
      <c r="A3" s="10">
        <v>7</v>
      </c>
      <c r="B3" s="11" t="s">
        <v>103</v>
      </c>
      <c r="C3" s="11" t="s">
        <v>104</v>
      </c>
      <c r="D3" s="12">
        <v>44141</v>
      </c>
      <c r="E3" s="12">
        <v>44955</v>
      </c>
      <c r="F3" s="10">
        <f>Table2[[#This Row],[ExitDate]]-Table2[[#This Row],[StartDate]]</f>
        <v>814</v>
      </c>
      <c r="G3" s="18">
        <f>(Table2[[#This Row],[ExitDate]]-Table2[[#This Row],[StartDate]])/365.25</f>
        <v>2.2286105407255303</v>
      </c>
      <c r="H3" s="11" t="s">
        <v>64</v>
      </c>
      <c r="I3" s="11" t="s">
        <v>105</v>
      </c>
      <c r="J3" s="13" t="s">
        <v>106</v>
      </c>
      <c r="K3" s="11" t="s">
        <v>37</v>
      </c>
      <c r="L3" s="11" t="s">
        <v>38</v>
      </c>
      <c r="M3" s="11" t="s">
        <v>39</v>
      </c>
      <c r="N3" s="11" t="s">
        <v>40</v>
      </c>
      <c r="O3" s="11" t="s">
        <v>66</v>
      </c>
      <c r="P3" s="11" t="s">
        <v>95</v>
      </c>
      <c r="Q3" s="11" t="s">
        <v>68</v>
      </c>
      <c r="R3" s="11" t="s">
        <v>107</v>
      </c>
      <c r="S3" s="12">
        <v>21004</v>
      </c>
      <c r="T3" s="11" t="s">
        <v>108</v>
      </c>
      <c r="U3" s="11" t="s">
        <v>109</v>
      </c>
      <c r="V3" s="11" t="s">
        <v>46</v>
      </c>
      <c r="W3" s="10">
        <v>97756</v>
      </c>
      <c r="X3" s="11" t="s">
        <v>48</v>
      </c>
      <c r="Y3" s="10">
        <v>2</v>
      </c>
      <c r="Z3" s="10">
        <v>3434</v>
      </c>
      <c r="AA3" s="12" t="s">
        <v>110</v>
      </c>
      <c r="AB3" s="10">
        <v>1</v>
      </c>
      <c r="AC3" s="10">
        <v>4</v>
      </c>
      <c r="AD3" s="12">
        <v>44841</v>
      </c>
      <c r="AE3" s="11" t="s">
        <v>50</v>
      </c>
      <c r="AF3" s="11" t="s">
        <v>51</v>
      </c>
      <c r="AG3" s="11" t="s">
        <v>89</v>
      </c>
      <c r="AH3" s="11" t="s">
        <v>111</v>
      </c>
      <c r="AI3" s="11" t="s">
        <v>112</v>
      </c>
      <c r="AJ3" s="10">
        <v>3</v>
      </c>
      <c r="AK3" s="14">
        <v>790.15</v>
      </c>
    </row>
    <row r="4" spans="1:37" x14ac:dyDescent="0.25">
      <c r="A4" s="10">
        <v>9</v>
      </c>
      <c r="B4" s="11" t="s">
        <v>117</v>
      </c>
      <c r="C4" s="11" t="s">
        <v>118</v>
      </c>
      <c r="D4" s="12">
        <v>44582</v>
      </c>
      <c r="E4" s="12">
        <v>45106</v>
      </c>
      <c r="F4" s="10">
        <f>Table2[[#This Row],[ExitDate]]-Table2[[#This Row],[StartDate]]</f>
        <v>524</v>
      </c>
      <c r="G4" s="18">
        <f>(Table2[[#This Row],[ExitDate]]-Table2[[#This Row],[StartDate]])/365.25</f>
        <v>1.4346338124572211</v>
      </c>
      <c r="H4" s="11" t="s">
        <v>64</v>
      </c>
      <c r="I4" s="11" t="s">
        <v>119</v>
      </c>
      <c r="J4" s="13" t="s">
        <v>120</v>
      </c>
      <c r="K4" s="11" t="s">
        <v>84</v>
      </c>
      <c r="L4" s="11" t="s">
        <v>38</v>
      </c>
      <c r="M4" s="11" t="s">
        <v>56</v>
      </c>
      <c r="N4" s="11" t="s">
        <v>67</v>
      </c>
      <c r="O4" s="11" t="s">
        <v>41</v>
      </c>
      <c r="P4" s="11" t="s">
        <v>121</v>
      </c>
      <c r="Q4" s="11" t="s">
        <v>68</v>
      </c>
      <c r="R4" s="11" t="s">
        <v>107</v>
      </c>
      <c r="S4" s="12">
        <v>18213</v>
      </c>
      <c r="T4" s="11" t="s">
        <v>115</v>
      </c>
      <c r="U4" s="11" t="s">
        <v>109</v>
      </c>
      <c r="V4" s="11" t="s">
        <v>59</v>
      </c>
      <c r="W4" s="10">
        <v>78207</v>
      </c>
      <c r="X4" s="11" t="s">
        <v>48</v>
      </c>
      <c r="Y4" s="10">
        <v>5</v>
      </c>
      <c r="Z4" s="10">
        <v>3436</v>
      </c>
      <c r="AA4" s="12" t="s">
        <v>122</v>
      </c>
      <c r="AB4" s="10">
        <v>5</v>
      </c>
      <c r="AC4" s="10">
        <v>5</v>
      </c>
      <c r="AD4" s="12">
        <v>45025</v>
      </c>
      <c r="AE4" s="11" t="s">
        <v>50</v>
      </c>
      <c r="AF4" s="11" t="s">
        <v>51</v>
      </c>
      <c r="AG4" s="11" t="s">
        <v>52</v>
      </c>
      <c r="AH4" s="11" t="s">
        <v>123</v>
      </c>
      <c r="AI4" s="11" t="s">
        <v>124</v>
      </c>
      <c r="AJ4" s="10">
        <v>5</v>
      </c>
      <c r="AK4" s="14">
        <v>192.61</v>
      </c>
    </row>
    <row r="5" spans="1:37" x14ac:dyDescent="0.25">
      <c r="A5" s="10">
        <v>11</v>
      </c>
      <c r="B5" s="11" t="s">
        <v>128</v>
      </c>
      <c r="C5" s="11" t="s">
        <v>129</v>
      </c>
      <c r="D5" s="12">
        <v>43322</v>
      </c>
      <c r="E5" s="12">
        <v>43773</v>
      </c>
      <c r="F5" s="10">
        <f>Table2[[#This Row],[ExitDate]]-Table2[[#This Row],[StartDate]]</f>
        <v>451</v>
      </c>
      <c r="G5" s="18">
        <f>(Table2[[#This Row],[ExitDate]]-Table2[[#This Row],[StartDate]])/365.25</f>
        <v>1.2347707049965777</v>
      </c>
      <c r="H5" s="11" t="s">
        <v>64</v>
      </c>
      <c r="I5" s="11" t="s">
        <v>130</v>
      </c>
      <c r="J5" s="13" t="s">
        <v>131</v>
      </c>
      <c r="K5" s="11" t="s">
        <v>132</v>
      </c>
      <c r="L5" s="11" t="s">
        <v>38</v>
      </c>
      <c r="M5" s="11" t="s">
        <v>66</v>
      </c>
      <c r="N5" s="11" t="s">
        <v>40</v>
      </c>
      <c r="O5" s="11" t="s">
        <v>41</v>
      </c>
      <c r="P5" s="11" t="s">
        <v>133</v>
      </c>
      <c r="Q5" s="11" t="s">
        <v>68</v>
      </c>
      <c r="R5" s="11" t="s">
        <v>80</v>
      </c>
      <c r="S5" s="12">
        <v>17688</v>
      </c>
      <c r="T5" s="11" t="s">
        <v>134</v>
      </c>
      <c r="U5" s="11" t="s">
        <v>98</v>
      </c>
      <c r="V5" s="11" t="s">
        <v>46</v>
      </c>
      <c r="W5" s="10">
        <v>30428</v>
      </c>
      <c r="X5" s="11" t="s">
        <v>48</v>
      </c>
      <c r="Y5" s="10">
        <v>3</v>
      </c>
      <c r="Z5" s="10">
        <v>3438</v>
      </c>
      <c r="AA5" s="12" t="s">
        <v>135</v>
      </c>
      <c r="AB5" s="10">
        <v>4</v>
      </c>
      <c r="AC5" s="10">
        <v>2</v>
      </c>
      <c r="AD5" s="12">
        <v>44839</v>
      </c>
      <c r="AE5" s="11" t="s">
        <v>83</v>
      </c>
      <c r="AF5" s="11" t="s">
        <v>51</v>
      </c>
      <c r="AG5" s="11" t="s">
        <v>52</v>
      </c>
      <c r="AH5" s="11" t="s">
        <v>136</v>
      </c>
      <c r="AI5" s="11" t="s">
        <v>137</v>
      </c>
      <c r="AJ5" s="10">
        <v>2</v>
      </c>
      <c r="AK5" s="14">
        <v>208.17</v>
      </c>
    </row>
    <row r="6" spans="1:37" x14ac:dyDescent="0.25">
      <c r="A6" s="10">
        <v>12</v>
      </c>
      <c r="B6" s="11" t="s">
        <v>138</v>
      </c>
      <c r="C6" s="11" t="s">
        <v>139</v>
      </c>
      <c r="D6" s="12">
        <v>44706</v>
      </c>
      <c r="E6" s="12">
        <v>44892</v>
      </c>
      <c r="F6" s="10">
        <f>Table2[[#This Row],[ExitDate]]-Table2[[#This Row],[StartDate]]</f>
        <v>186</v>
      </c>
      <c r="G6" s="18">
        <f>(Table2[[#This Row],[ExitDate]]-Table2[[#This Row],[StartDate]])/365.25</f>
        <v>0.50924024640657084</v>
      </c>
      <c r="H6" s="11" t="s">
        <v>64</v>
      </c>
      <c r="I6" s="11" t="s">
        <v>140</v>
      </c>
      <c r="J6" s="13" t="s">
        <v>141</v>
      </c>
      <c r="K6" s="11" t="s">
        <v>54</v>
      </c>
      <c r="L6" s="11" t="s">
        <v>38</v>
      </c>
      <c r="M6" s="11" t="s">
        <v>66</v>
      </c>
      <c r="N6" s="11" t="s">
        <v>55</v>
      </c>
      <c r="O6" s="11" t="s">
        <v>41</v>
      </c>
      <c r="P6" s="11" t="s">
        <v>95</v>
      </c>
      <c r="Q6" s="11" t="s">
        <v>68</v>
      </c>
      <c r="R6" s="11" t="s">
        <v>142</v>
      </c>
      <c r="S6" s="12" t="s">
        <v>143</v>
      </c>
      <c r="T6" s="11" t="s">
        <v>144</v>
      </c>
      <c r="U6" s="11" t="s">
        <v>145</v>
      </c>
      <c r="V6" s="11" t="s">
        <v>59</v>
      </c>
      <c r="W6" s="10">
        <v>80820</v>
      </c>
      <c r="X6" s="11" t="s">
        <v>48</v>
      </c>
      <c r="Y6" s="10">
        <v>3</v>
      </c>
      <c r="Z6" s="10">
        <v>3439</v>
      </c>
      <c r="AA6" s="12" t="s">
        <v>146</v>
      </c>
      <c r="AB6" s="10">
        <v>1</v>
      </c>
      <c r="AC6" s="10">
        <v>2</v>
      </c>
      <c r="AD6" s="12">
        <v>44994</v>
      </c>
      <c r="AE6" s="11" t="s">
        <v>83</v>
      </c>
      <c r="AF6" s="11" t="s">
        <v>61</v>
      </c>
      <c r="AG6" s="11" t="s">
        <v>62</v>
      </c>
      <c r="AH6" s="11" t="s">
        <v>147</v>
      </c>
      <c r="AI6" s="11" t="s">
        <v>148</v>
      </c>
      <c r="AJ6" s="10">
        <v>1</v>
      </c>
      <c r="AK6" s="14">
        <v>421.07</v>
      </c>
    </row>
    <row r="7" spans="1:37" x14ac:dyDescent="0.25">
      <c r="A7" s="10">
        <v>13</v>
      </c>
      <c r="B7" s="11" t="s">
        <v>149</v>
      </c>
      <c r="C7" s="11" t="s">
        <v>150</v>
      </c>
      <c r="D7" s="12">
        <v>43804</v>
      </c>
      <c r="E7" s="12">
        <v>44974</v>
      </c>
      <c r="F7" s="10">
        <f>Table2[[#This Row],[ExitDate]]-Table2[[#This Row],[StartDate]]</f>
        <v>1170</v>
      </c>
      <c r="G7" s="18">
        <f>(Table2[[#This Row],[ExitDate]]-Table2[[#This Row],[StartDate]])/365.25</f>
        <v>3.2032854209445585</v>
      </c>
      <c r="H7" s="11" t="s">
        <v>64</v>
      </c>
      <c r="I7" s="11" t="s">
        <v>151</v>
      </c>
      <c r="J7" s="13" t="s">
        <v>152</v>
      </c>
      <c r="K7" s="11" t="s">
        <v>37</v>
      </c>
      <c r="L7" s="11" t="s">
        <v>38</v>
      </c>
      <c r="M7" s="11" t="s">
        <v>39</v>
      </c>
      <c r="N7" s="11" t="s">
        <v>55</v>
      </c>
      <c r="O7" s="11" t="s">
        <v>66</v>
      </c>
      <c r="P7" s="11" t="s">
        <v>121</v>
      </c>
      <c r="Q7" s="11" t="s">
        <v>68</v>
      </c>
      <c r="R7" s="11" t="s">
        <v>43</v>
      </c>
      <c r="S7" s="12">
        <v>18790</v>
      </c>
      <c r="T7" s="11" t="s">
        <v>153</v>
      </c>
      <c r="U7" s="11" t="s">
        <v>154</v>
      </c>
      <c r="V7" s="11" t="s">
        <v>46</v>
      </c>
      <c r="W7" s="10">
        <v>40220</v>
      </c>
      <c r="X7" s="11" t="s">
        <v>48</v>
      </c>
      <c r="Y7" s="10">
        <v>3</v>
      </c>
      <c r="Z7" s="10">
        <v>3440</v>
      </c>
      <c r="AA7" s="12" t="s">
        <v>155</v>
      </c>
      <c r="AB7" s="10">
        <v>1</v>
      </c>
      <c r="AC7" s="10">
        <v>4</v>
      </c>
      <c r="AD7" s="12">
        <v>45075</v>
      </c>
      <c r="AE7" s="11" t="s">
        <v>156</v>
      </c>
      <c r="AF7" s="11" t="s">
        <v>61</v>
      </c>
      <c r="AG7" s="11" t="s">
        <v>52</v>
      </c>
      <c r="AH7" s="11" t="s">
        <v>157</v>
      </c>
      <c r="AI7" s="11" t="s">
        <v>158</v>
      </c>
      <c r="AJ7" s="10">
        <v>1</v>
      </c>
      <c r="AK7" s="14">
        <v>649.03</v>
      </c>
    </row>
    <row r="8" spans="1:37" x14ac:dyDescent="0.25">
      <c r="A8" s="10">
        <v>15</v>
      </c>
      <c r="B8" s="11" t="s">
        <v>160</v>
      </c>
      <c r="C8" s="11" t="s">
        <v>161</v>
      </c>
      <c r="D8" s="12">
        <v>43655</v>
      </c>
      <c r="E8" s="12">
        <v>44728</v>
      </c>
      <c r="F8" s="10">
        <f>Table2[[#This Row],[ExitDate]]-Table2[[#This Row],[StartDate]]</f>
        <v>1073</v>
      </c>
      <c r="G8" s="18">
        <f>(Table2[[#This Row],[ExitDate]]-Table2[[#This Row],[StartDate]])/365.25</f>
        <v>2.9377138945927448</v>
      </c>
      <c r="H8" s="11" t="s">
        <v>64</v>
      </c>
      <c r="I8" s="11" t="s">
        <v>162</v>
      </c>
      <c r="J8" s="13" t="s">
        <v>163</v>
      </c>
      <c r="K8" s="11" t="s">
        <v>164</v>
      </c>
      <c r="L8" s="11" t="s">
        <v>38</v>
      </c>
      <c r="M8" s="11" t="s">
        <v>66</v>
      </c>
      <c r="N8" s="11" t="s">
        <v>55</v>
      </c>
      <c r="O8" s="11" t="s">
        <v>66</v>
      </c>
      <c r="P8" s="11" t="s">
        <v>133</v>
      </c>
      <c r="Q8" s="11" t="s">
        <v>165</v>
      </c>
      <c r="R8" s="11" t="s">
        <v>85</v>
      </c>
      <c r="S8" s="12" t="s">
        <v>166</v>
      </c>
      <c r="T8" s="11" t="s">
        <v>44</v>
      </c>
      <c r="U8" s="11" t="s">
        <v>81</v>
      </c>
      <c r="V8" s="11" t="s">
        <v>59</v>
      </c>
      <c r="W8" s="10">
        <v>2810</v>
      </c>
      <c r="X8" s="11" t="s">
        <v>99</v>
      </c>
      <c r="Y8" s="10">
        <v>2</v>
      </c>
      <c r="Z8" s="10">
        <v>3442</v>
      </c>
      <c r="AA8" s="12" t="s">
        <v>167</v>
      </c>
      <c r="AB8" s="10">
        <v>2</v>
      </c>
      <c r="AC8" s="10">
        <v>5</v>
      </c>
      <c r="AD8" s="12">
        <v>44991</v>
      </c>
      <c r="AE8" s="11" t="s">
        <v>76</v>
      </c>
      <c r="AF8" s="11" t="s">
        <v>61</v>
      </c>
      <c r="AG8" s="11" t="s">
        <v>52</v>
      </c>
      <c r="AH8" s="11" t="s">
        <v>168</v>
      </c>
      <c r="AI8" s="11" t="s">
        <v>169</v>
      </c>
      <c r="AJ8" s="10">
        <v>4</v>
      </c>
      <c r="AK8" s="14">
        <v>286.87</v>
      </c>
    </row>
    <row r="9" spans="1:37" x14ac:dyDescent="0.25">
      <c r="A9" s="10">
        <v>16</v>
      </c>
      <c r="B9" s="11" t="s">
        <v>170</v>
      </c>
      <c r="C9" s="11" t="s">
        <v>171</v>
      </c>
      <c r="D9" s="12">
        <v>44291</v>
      </c>
      <c r="E9" s="12">
        <v>45058</v>
      </c>
      <c r="F9" s="10">
        <f>Table2[[#This Row],[ExitDate]]-Table2[[#This Row],[StartDate]]</f>
        <v>767</v>
      </c>
      <c r="G9" s="18">
        <f>(Table2[[#This Row],[ExitDate]]-Table2[[#This Row],[StartDate]])/365.25</f>
        <v>2.0999315537303218</v>
      </c>
      <c r="H9" s="11" t="s">
        <v>64</v>
      </c>
      <c r="I9" s="11" t="s">
        <v>172</v>
      </c>
      <c r="J9" s="13" t="s">
        <v>173</v>
      </c>
      <c r="K9" s="11" t="s">
        <v>94</v>
      </c>
      <c r="L9" s="11" t="s">
        <v>38</v>
      </c>
      <c r="M9" s="11" t="s">
        <v>66</v>
      </c>
      <c r="N9" s="11" t="s">
        <v>40</v>
      </c>
      <c r="O9" s="11" t="s">
        <v>56</v>
      </c>
      <c r="P9" s="11" t="s">
        <v>174</v>
      </c>
      <c r="Q9" s="11" t="s">
        <v>165</v>
      </c>
      <c r="R9" s="11" t="s">
        <v>175</v>
      </c>
      <c r="S9" s="12">
        <v>34550</v>
      </c>
      <c r="T9" s="11" t="s">
        <v>153</v>
      </c>
      <c r="U9" s="11" t="s">
        <v>176</v>
      </c>
      <c r="V9" s="11" t="s">
        <v>59</v>
      </c>
      <c r="W9" s="10">
        <v>2621</v>
      </c>
      <c r="X9" s="11" t="s">
        <v>48</v>
      </c>
      <c r="Y9" s="10">
        <v>3</v>
      </c>
      <c r="Z9" s="10">
        <v>3443</v>
      </c>
      <c r="AA9" s="12" t="s">
        <v>177</v>
      </c>
      <c r="AB9" s="10">
        <v>2</v>
      </c>
      <c r="AC9" s="10">
        <v>2</v>
      </c>
      <c r="AD9" s="12">
        <v>44975</v>
      </c>
      <c r="AE9" s="11" t="s">
        <v>83</v>
      </c>
      <c r="AF9" s="11" t="s">
        <v>61</v>
      </c>
      <c r="AG9" s="11" t="s">
        <v>52</v>
      </c>
      <c r="AH9" s="11" t="s">
        <v>178</v>
      </c>
      <c r="AI9" s="11" t="s">
        <v>179</v>
      </c>
      <c r="AJ9" s="10">
        <v>3</v>
      </c>
      <c r="AK9" s="14">
        <v>402.13</v>
      </c>
    </row>
    <row r="10" spans="1:37" x14ac:dyDescent="0.25">
      <c r="A10" s="10">
        <v>17</v>
      </c>
      <c r="B10" s="11" t="s">
        <v>180</v>
      </c>
      <c r="C10" s="11" t="s">
        <v>181</v>
      </c>
      <c r="D10" s="12">
        <v>44528</v>
      </c>
      <c r="E10" s="12">
        <v>44596</v>
      </c>
      <c r="F10" s="10">
        <f>Table2[[#This Row],[ExitDate]]-Table2[[#This Row],[StartDate]]</f>
        <v>68</v>
      </c>
      <c r="G10" s="18">
        <f>(Table2[[#This Row],[ExitDate]]-Table2[[#This Row],[StartDate]])/365.25</f>
        <v>0.18617385352498289</v>
      </c>
      <c r="H10" s="11" t="s">
        <v>64</v>
      </c>
      <c r="I10" s="11" t="s">
        <v>182</v>
      </c>
      <c r="J10" s="13" t="s">
        <v>183</v>
      </c>
      <c r="K10" s="11" t="s">
        <v>113</v>
      </c>
      <c r="L10" s="11" t="s">
        <v>38</v>
      </c>
      <c r="M10" s="11" t="s">
        <v>39</v>
      </c>
      <c r="N10" s="11" t="s">
        <v>55</v>
      </c>
      <c r="O10" s="11" t="s">
        <v>56</v>
      </c>
      <c r="P10" s="11" t="s">
        <v>174</v>
      </c>
      <c r="Q10" s="11" t="s">
        <v>68</v>
      </c>
      <c r="R10" s="11" t="s">
        <v>107</v>
      </c>
      <c r="S10" s="12" t="s">
        <v>184</v>
      </c>
      <c r="T10" s="11" t="s">
        <v>153</v>
      </c>
      <c r="U10" s="11" t="s">
        <v>185</v>
      </c>
      <c r="V10" s="11" t="s">
        <v>59</v>
      </c>
      <c r="W10" s="10">
        <v>44553</v>
      </c>
      <c r="X10" s="11" t="s">
        <v>48</v>
      </c>
      <c r="Y10" s="10">
        <v>3</v>
      </c>
      <c r="Z10" s="10">
        <v>3444</v>
      </c>
      <c r="AA10" s="12" t="s">
        <v>186</v>
      </c>
      <c r="AB10" s="10">
        <v>1</v>
      </c>
      <c r="AC10" s="10">
        <v>2</v>
      </c>
      <c r="AD10" s="12">
        <v>44867</v>
      </c>
      <c r="AE10" s="11" t="s">
        <v>83</v>
      </c>
      <c r="AF10" s="11" t="s">
        <v>61</v>
      </c>
      <c r="AG10" s="11" t="s">
        <v>52</v>
      </c>
      <c r="AH10" s="11" t="s">
        <v>187</v>
      </c>
      <c r="AI10" s="11" t="s">
        <v>188</v>
      </c>
      <c r="AJ10" s="10">
        <v>2</v>
      </c>
      <c r="AK10" s="14">
        <v>388.84</v>
      </c>
    </row>
    <row r="11" spans="1:37" x14ac:dyDescent="0.25">
      <c r="A11" s="10">
        <v>20</v>
      </c>
      <c r="B11" s="11" t="s">
        <v>195</v>
      </c>
      <c r="C11" s="11" t="s">
        <v>196</v>
      </c>
      <c r="D11" s="12">
        <v>43977</v>
      </c>
      <c r="E11" s="12">
        <v>45095</v>
      </c>
      <c r="F11" s="10">
        <f>Table2[[#This Row],[ExitDate]]-Table2[[#This Row],[StartDate]]</f>
        <v>1118</v>
      </c>
      <c r="G11" s="18">
        <f>(Table2[[#This Row],[ExitDate]]-Table2[[#This Row],[StartDate]])/365.25</f>
        <v>3.0609171800136892</v>
      </c>
      <c r="H11" s="11" t="s">
        <v>64</v>
      </c>
      <c r="I11" s="11" t="s">
        <v>197</v>
      </c>
      <c r="J11" s="13" t="s">
        <v>198</v>
      </c>
      <c r="K11" s="11" t="s">
        <v>37</v>
      </c>
      <c r="L11" s="11" t="s">
        <v>199</v>
      </c>
      <c r="M11" s="11" t="s">
        <v>56</v>
      </c>
      <c r="N11" s="11" t="s">
        <v>40</v>
      </c>
      <c r="O11" s="11" t="s">
        <v>56</v>
      </c>
      <c r="P11" s="11" t="s">
        <v>95</v>
      </c>
      <c r="Q11" s="11" t="s">
        <v>68</v>
      </c>
      <c r="R11" s="11" t="s">
        <v>80</v>
      </c>
      <c r="S11" s="12" t="s">
        <v>200</v>
      </c>
      <c r="T11" s="11" t="s">
        <v>115</v>
      </c>
      <c r="U11" s="11" t="s">
        <v>98</v>
      </c>
      <c r="V11" s="11" t="s">
        <v>46</v>
      </c>
      <c r="W11" s="10">
        <v>43481</v>
      </c>
      <c r="X11" s="11" t="s">
        <v>48</v>
      </c>
      <c r="Y11" s="10">
        <v>3</v>
      </c>
      <c r="Z11" s="10">
        <v>3447</v>
      </c>
      <c r="AA11" s="12">
        <v>45143</v>
      </c>
      <c r="AB11" s="10">
        <v>5</v>
      </c>
      <c r="AC11" s="10">
        <v>1</v>
      </c>
      <c r="AD11" s="12">
        <v>45018</v>
      </c>
      <c r="AE11" s="11" t="s">
        <v>60</v>
      </c>
      <c r="AF11" s="11" t="s">
        <v>51</v>
      </c>
      <c r="AG11" s="11" t="s">
        <v>62</v>
      </c>
      <c r="AH11" s="11" t="s">
        <v>201</v>
      </c>
      <c r="AI11" s="11" t="s">
        <v>202</v>
      </c>
      <c r="AJ11" s="10">
        <v>3</v>
      </c>
      <c r="AK11" s="14">
        <v>353.21</v>
      </c>
    </row>
    <row r="12" spans="1:37" x14ac:dyDescent="0.25">
      <c r="A12" s="10">
        <v>21</v>
      </c>
      <c r="B12" s="11" t="s">
        <v>203</v>
      </c>
      <c r="C12" s="11" t="s">
        <v>204</v>
      </c>
      <c r="D12" s="12">
        <v>43739</v>
      </c>
      <c r="E12" s="12">
        <v>44141</v>
      </c>
      <c r="F12" s="10">
        <f>Table2[[#This Row],[ExitDate]]-Table2[[#This Row],[StartDate]]</f>
        <v>402</v>
      </c>
      <c r="G12" s="18">
        <f>(Table2[[#This Row],[ExitDate]]-Table2[[#This Row],[StartDate]])/365.25</f>
        <v>1.1006160164271048</v>
      </c>
      <c r="H12" s="11" t="s">
        <v>64</v>
      </c>
      <c r="I12" s="11" t="s">
        <v>205</v>
      </c>
      <c r="J12" s="13" t="s">
        <v>206</v>
      </c>
      <c r="K12" s="11" t="s">
        <v>125</v>
      </c>
      <c r="L12" s="11" t="s">
        <v>199</v>
      </c>
      <c r="M12" s="11" t="s">
        <v>66</v>
      </c>
      <c r="N12" s="11" t="s">
        <v>55</v>
      </c>
      <c r="O12" s="11" t="s">
        <v>41</v>
      </c>
      <c r="P12" s="11" t="s">
        <v>133</v>
      </c>
      <c r="Q12" s="11" t="s">
        <v>68</v>
      </c>
      <c r="R12" s="11" t="s">
        <v>107</v>
      </c>
      <c r="S12" s="12">
        <v>21524</v>
      </c>
      <c r="T12" s="11" t="s">
        <v>115</v>
      </c>
      <c r="U12" s="11" t="s">
        <v>207</v>
      </c>
      <c r="V12" s="11" t="s">
        <v>59</v>
      </c>
      <c r="W12" s="10">
        <v>50705</v>
      </c>
      <c r="X12" s="11" t="s">
        <v>48</v>
      </c>
      <c r="Y12" s="10">
        <v>3</v>
      </c>
      <c r="Z12" s="10">
        <v>3448</v>
      </c>
      <c r="AA12" s="12" t="s">
        <v>208</v>
      </c>
      <c r="AB12" s="10">
        <v>5</v>
      </c>
      <c r="AC12" s="10">
        <v>1</v>
      </c>
      <c r="AD12" s="12">
        <v>45062</v>
      </c>
      <c r="AE12" s="11" t="s">
        <v>156</v>
      </c>
      <c r="AF12" s="11" t="s">
        <v>51</v>
      </c>
      <c r="AG12" s="11" t="s">
        <v>77</v>
      </c>
      <c r="AH12" s="11" t="s">
        <v>209</v>
      </c>
      <c r="AI12" s="11" t="s">
        <v>210</v>
      </c>
      <c r="AJ12" s="10">
        <v>4</v>
      </c>
      <c r="AK12" s="14">
        <v>911.05</v>
      </c>
    </row>
    <row r="13" spans="1:37" x14ac:dyDescent="0.25">
      <c r="A13" s="10">
        <v>22</v>
      </c>
      <c r="B13" s="11" t="s">
        <v>211</v>
      </c>
      <c r="C13" s="11" t="s">
        <v>212</v>
      </c>
      <c r="D13" s="12">
        <v>45056</v>
      </c>
      <c r="E13" s="12">
        <v>45073</v>
      </c>
      <c r="F13" s="10">
        <f>Table2[[#This Row],[ExitDate]]-Table2[[#This Row],[StartDate]]</f>
        <v>17</v>
      </c>
      <c r="G13" s="18">
        <f>(Table2[[#This Row],[ExitDate]]-Table2[[#This Row],[StartDate]])/365.25</f>
        <v>4.6543463381245723E-2</v>
      </c>
      <c r="H13" s="11" t="s">
        <v>64</v>
      </c>
      <c r="I13" s="11" t="s">
        <v>213</v>
      </c>
      <c r="J13" s="13" t="s">
        <v>214</v>
      </c>
      <c r="K13" s="11" t="s">
        <v>54</v>
      </c>
      <c r="L13" s="11" t="s">
        <v>199</v>
      </c>
      <c r="M13" s="11" t="s">
        <v>39</v>
      </c>
      <c r="N13" s="11" t="s">
        <v>67</v>
      </c>
      <c r="O13" s="11" t="s">
        <v>41</v>
      </c>
      <c r="P13" s="11" t="s">
        <v>95</v>
      </c>
      <c r="Q13" s="11" t="s">
        <v>68</v>
      </c>
      <c r="R13" s="11" t="s">
        <v>96</v>
      </c>
      <c r="S13" s="12" t="s">
        <v>215</v>
      </c>
      <c r="T13" s="11" t="s">
        <v>144</v>
      </c>
      <c r="U13" s="11" t="s">
        <v>98</v>
      </c>
      <c r="V13" s="11" t="s">
        <v>59</v>
      </c>
      <c r="W13" s="10">
        <v>5168</v>
      </c>
      <c r="X13" s="11" t="s">
        <v>48</v>
      </c>
      <c r="Y13" s="10">
        <v>5</v>
      </c>
      <c r="Z13" s="10">
        <v>3449</v>
      </c>
      <c r="AA13" s="12" t="s">
        <v>216</v>
      </c>
      <c r="AB13" s="10">
        <v>3</v>
      </c>
      <c r="AC13" s="10">
        <v>2</v>
      </c>
      <c r="AD13" s="12">
        <v>44836</v>
      </c>
      <c r="AE13" s="11" t="s">
        <v>156</v>
      </c>
      <c r="AF13" s="11" t="s">
        <v>61</v>
      </c>
      <c r="AG13" s="11" t="s">
        <v>77</v>
      </c>
      <c r="AH13" s="11" t="s">
        <v>217</v>
      </c>
      <c r="AI13" s="11" t="s">
        <v>218</v>
      </c>
      <c r="AJ13" s="10">
        <v>3</v>
      </c>
      <c r="AK13" s="14">
        <v>242.21</v>
      </c>
    </row>
    <row r="14" spans="1:37" x14ac:dyDescent="0.25">
      <c r="A14" s="10">
        <v>23</v>
      </c>
      <c r="B14" s="11" t="s">
        <v>219</v>
      </c>
      <c r="C14" s="11" t="s">
        <v>220</v>
      </c>
      <c r="D14" s="12">
        <v>44075</v>
      </c>
      <c r="E14" s="12">
        <v>44899</v>
      </c>
      <c r="F14" s="10">
        <f>Table2[[#This Row],[ExitDate]]-Table2[[#This Row],[StartDate]]</f>
        <v>824</v>
      </c>
      <c r="G14" s="18">
        <f>(Table2[[#This Row],[ExitDate]]-Table2[[#This Row],[StartDate]])/365.25</f>
        <v>2.2559890485968515</v>
      </c>
      <c r="H14" s="11" t="s">
        <v>64</v>
      </c>
      <c r="I14" s="11" t="s">
        <v>221</v>
      </c>
      <c r="J14" s="13" t="s">
        <v>222</v>
      </c>
      <c r="K14" s="11" t="s">
        <v>132</v>
      </c>
      <c r="L14" s="11" t="s">
        <v>38</v>
      </c>
      <c r="M14" s="11" t="s">
        <v>39</v>
      </c>
      <c r="N14" s="11" t="s">
        <v>40</v>
      </c>
      <c r="O14" s="11" t="s">
        <v>41</v>
      </c>
      <c r="P14" s="11" t="s">
        <v>121</v>
      </c>
      <c r="Q14" s="11" t="s">
        <v>68</v>
      </c>
      <c r="R14" s="11" t="s">
        <v>85</v>
      </c>
      <c r="S14" s="12">
        <v>34646</v>
      </c>
      <c r="T14" s="11" t="s">
        <v>144</v>
      </c>
      <c r="U14" s="11" t="s">
        <v>223</v>
      </c>
      <c r="V14" s="11" t="s">
        <v>59</v>
      </c>
      <c r="W14" s="10">
        <v>11765</v>
      </c>
      <c r="X14" s="11" t="s">
        <v>99</v>
      </c>
      <c r="Y14" s="10">
        <v>2</v>
      </c>
      <c r="Z14" s="10">
        <v>3450</v>
      </c>
      <c r="AA14" s="12" t="s">
        <v>224</v>
      </c>
      <c r="AB14" s="10">
        <v>4</v>
      </c>
      <c r="AC14" s="10">
        <v>3</v>
      </c>
      <c r="AD14" s="12">
        <v>44938</v>
      </c>
      <c r="AE14" s="11" t="s">
        <v>83</v>
      </c>
      <c r="AF14" s="11" t="s">
        <v>51</v>
      </c>
      <c r="AG14" s="11" t="s">
        <v>77</v>
      </c>
      <c r="AH14" s="11" t="s">
        <v>225</v>
      </c>
      <c r="AI14" s="11" t="s">
        <v>226</v>
      </c>
      <c r="AJ14" s="10">
        <v>4</v>
      </c>
      <c r="AK14" s="14">
        <v>186.07</v>
      </c>
    </row>
    <row r="15" spans="1:37" x14ac:dyDescent="0.25">
      <c r="A15" s="10">
        <v>24</v>
      </c>
      <c r="B15" s="11" t="s">
        <v>227</v>
      </c>
      <c r="C15" s="11" t="s">
        <v>228</v>
      </c>
      <c r="D15" s="12">
        <v>44245</v>
      </c>
      <c r="E15" s="12">
        <v>44876</v>
      </c>
      <c r="F15" s="10">
        <f>Table2[[#This Row],[ExitDate]]-Table2[[#This Row],[StartDate]]</f>
        <v>631</v>
      </c>
      <c r="G15" s="18">
        <f>(Table2[[#This Row],[ExitDate]]-Table2[[#This Row],[StartDate]])/365.25</f>
        <v>1.7275838466803559</v>
      </c>
      <c r="H15" s="11" t="s">
        <v>64</v>
      </c>
      <c r="I15" s="11" t="s">
        <v>229</v>
      </c>
      <c r="J15" s="13" t="s">
        <v>230</v>
      </c>
      <c r="K15" s="11" t="s">
        <v>79</v>
      </c>
      <c r="L15" s="11" t="s">
        <v>38</v>
      </c>
      <c r="M15" s="11" t="s">
        <v>39</v>
      </c>
      <c r="N15" s="11" t="s">
        <v>40</v>
      </c>
      <c r="O15" s="11" t="s">
        <v>66</v>
      </c>
      <c r="P15" s="11" t="s">
        <v>174</v>
      </c>
      <c r="Q15" s="11" t="s">
        <v>68</v>
      </c>
      <c r="R15" s="11" t="s">
        <v>80</v>
      </c>
      <c r="S15" s="12" t="s">
        <v>231</v>
      </c>
      <c r="T15" s="11" t="s">
        <v>144</v>
      </c>
      <c r="U15" s="11" t="s">
        <v>98</v>
      </c>
      <c r="V15" s="11" t="s">
        <v>59</v>
      </c>
      <c r="W15" s="10">
        <v>71071</v>
      </c>
      <c r="X15" s="11" t="s">
        <v>99</v>
      </c>
      <c r="Y15" s="10">
        <v>3</v>
      </c>
      <c r="Z15" s="10">
        <v>3451</v>
      </c>
      <c r="AA15" s="12" t="s">
        <v>177</v>
      </c>
      <c r="AB15" s="10">
        <v>5</v>
      </c>
      <c r="AC15" s="10">
        <v>1</v>
      </c>
      <c r="AD15" s="12">
        <v>45007</v>
      </c>
      <c r="AE15" s="11" t="s">
        <v>83</v>
      </c>
      <c r="AF15" s="11" t="s">
        <v>61</v>
      </c>
      <c r="AG15" s="11" t="s">
        <v>77</v>
      </c>
      <c r="AH15" s="11" t="s">
        <v>232</v>
      </c>
      <c r="AI15" s="11" t="s">
        <v>9180</v>
      </c>
      <c r="AJ15" s="10">
        <v>1</v>
      </c>
      <c r="AK15" s="14">
        <v>921.97</v>
      </c>
    </row>
    <row r="16" spans="1:37" x14ac:dyDescent="0.25">
      <c r="A16" s="10">
        <v>28</v>
      </c>
      <c r="B16" s="11" t="s">
        <v>244</v>
      </c>
      <c r="C16" s="11" t="s">
        <v>245</v>
      </c>
      <c r="D16" s="12">
        <v>44376</v>
      </c>
      <c r="E16" s="12">
        <v>44747</v>
      </c>
      <c r="F16" s="10">
        <f>Table2[[#This Row],[ExitDate]]-Table2[[#This Row],[StartDate]]</f>
        <v>371</v>
      </c>
      <c r="G16" s="18">
        <f>(Table2[[#This Row],[ExitDate]]-Table2[[#This Row],[StartDate]])/365.25</f>
        <v>1.0157426420260096</v>
      </c>
      <c r="H16" s="11" t="s">
        <v>64</v>
      </c>
      <c r="I16" s="11" t="s">
        <v>246</v>
      </c>
      <c r="J16" s="13" t="s">
        <v>247</v>
      </c>
      <c r="K16" s="11" t="s">
        <v>94</v>
      </c>
      <c r="L16" s="11" t="s">
        <v>38</v>
      </c>
      <c r="M16" s="11" t="s">
        <v>66</v>
      </c>
      <c r="N16" s="11" t="s">
        <v>40</v>
      </c>
      <c r="O16" s="11" t="s">
        <v>41</v>
      </c>
      <c r="P16" s="11" t="s">
        <v>121</v>
      </c>
      <c r="Q16" s="11" t="s">
        <v>68</v>
      </c>
      <c r="R16" s="11" t="s">
        <v>248</v>
      </c>
      <c r="S16" s="12" t="s">
        <v>249</v>
      </c>
      <c r="T16" s="11" t="s">
        <v>153</v>
      </c>
      <c r="U16" s="11" t="s">
        <v>250</v>
      </c>
      <c r="V16" s="11" t="s">
        <v>59</v>
      </c>
      <c r="W16" s="10">
        <v>3763</v>
      </c>
      <c r="X16" s="11" t="s">
        <v>99</v>
      </c>
      <c r="Y16" s="10">
        <v>4</v>
      </c>
      <c r="Z16" s="10">
        <v>3455</v>
      </c>
      <c r="AA16" s="12">
        <v>44903</v>
      </c>
      <c r="AB16" s="10">
        <v>2</v>
      </c>
      <c r="AC16" s="10">
        <v>1</v>
      </c>
      <c r="AD16" s="12">
        <v>45002</v>
      </c>
      <c r="AE16" s="11" t="s">
        <v>76</v>
      </c>
      <c r="AF16" s="11" t="s">
        <v>61</v>
      </c>
      <c r="AG16" s="11" t="s">
        <v>89</v>
      </c>
      <c r="AH16" s="11" t="s">
        <v>251</v>
      </c>
      <c r="AI16" s="11" t="s">
        <v>252</v>
      </c>
      <c r="AJ16" s="10">
        <v>1</v>
      </c>
      <c r="AK16" s="14">
        <v>220.41</v>
      </c>
    </row>
    <row r="17" spans="1:37" x14ac:dyDescent="0.25">
      <c r="A17" s="10">
        <v>31</v>
      </c>
      <c r="B17" s="11" t="s">
        <v>258</v>
      </c>
      <c r="C17" s="11" t="s">
        <v>259</v>
      </c>
      <c r="D17" s="12">
        <v>44679</v>
      </c>
      <c r="E17" s="12">
        <v>45070</v>
      </c>
      <c r="F17" s="10">
        <f>Table2[[#This Row],[ExitDate]]-Table2[[#This Row],[StartDate]]</f>
        <v>391</v>
      </c>
      <c r="G17" s="18">
        <f>(Table2[[#This Row],[ExitDate]]-Table2[[#This Row],[StartDate]])/365.25</f>
        <v>1.0704996577686516</v>
      </c>
      <c r="H17" s="11" t="s">
        <v>64</v>
      </c>
      <c r="I17" s="11" t="s">
        <v>260</v>
      </c>
      <c r="J17" s="13" t="s">
        <v>261</v>
      </c>
      <c r="K17" s="11" t="s">
        <v>84</v>
      </c>
      <c r="L17" s="11" t="s">
        <v>199</v>
      </c>
      <c r="M17" s="11" t="s">
        <v>39</v>
      </c>
      <c r="N17" s="11" t="s">
        <v>55</v>
      </c>
      <c r="O17" s="11" t="s">
        <v>66</v>
      </c>
      <c r="P17" s="11" t="s">
        <v>174</v>
      </c>
      <c r="Q17" s="11" t="s">
        <v>68</v>
      </c>
      <c r="R17" s="11" t="s">
        <v>85</v>
      </c>
      <c r="S17" s="12">
        <v>35407</v>
      </c>
      <c r="T17" s="11" t="s">
        <v>115</v>
      </c>
      <c r="U17" s="11" t="s">
        <v>81</v>
      </c>
      <c r="V17" s="11" t="s">
        <v>46</v>
      </c>
      <c r="W17" s="10">
        <v>5194</v>
      </c>
      <c r="X17" s="11" t="s">
        <v>242</v>
      </c>
      <c r="Y17" s="10">
        <v>3</v>
      </c>
      <c r="Z17" s="10">
        <v>3458</v>
      </c>
      <c r="AA17" s="12" t="s">
        <v>262</v>
      </c>
      <c r="AB17" s="10">
        <v>2</v>
      </c>
      <c r="AC17" s="10">
        <v>5</v>
      </c>
      <c r="AD17" s="12">
        <v>44897</v>
      </c>
      <c r="AE17" s="11" t="s">
        <v>156</v>
      </c>
      <c r="AF17" s="11" t="s">
        <v>51</v>
      </c>
      <c r="AG17" s="11" t="s">
        <v>52</v>
      </c>
      <c r="AH17" s="11" t="s">
        <v>263</v>
      </c>
      <c r="AI17" s="11" t="s">
        <v>264</v>
      </c>
      <c r="AJ17" s="10">
        <v>2</v>
      </c>
      <c r="AK17" s="14">
        <v>409.27</v>
      </c>
    </row>
    <row r="18" spans="1:37" x14ac:dyDescent="0.25">
      <c r="A18" s="10">
        <v>32</v>
      </c>
      <c r="B18" s="11" t="s">
        <v>265</v>
      </c>
      <c r="C18" s="11" t="s">
        <v>266</v>
      </c>
      <c r="D18" s="12">
        <v>44304</v>
      </c>
      <c r="E18" s="12">
        <v>44733</v>
      </c>
      <c r="F18" s="10">
        <f>Table2[[#This Row],[ExitDate]]-Table2[[#This Row],[StartDate]]</f>
        <v>429</v>
      </c>
      <c r="G18" s="18">
        <f>(Table2[[#This Row],[ExitDate]]-Table2[[#This Row],[StartDate]])/365.25</f>
        <v>1.1745379876796715</v>
      </c>
      <c r="H18" s="11" t="s">
        <v>64</v>
      </c>
      <c r="I18" s="11" t="s">
        <v>267</v>
      </c>
      <c r="J18" s="13" t="s">
        <v>268</v>
      </c>
      <c r="K18" s="11" t="s">
        <v>37</v>
      </c>
      <c r="L18" s="11" t="s">
        <v>199</v>
      </c>
      <c r="M18" s="11" t="s">
        <v>56</v>
      </c>
      <c r="N18" s="11" t="s">
        <v>55</v>
      </c>
      <c r="O18" s="11" t="s">
        <v>66</v>
      </c>
      <c r="P18" s="11" t="s">
        <v>133</v>
      </c>
      <c r="Q18" s="11" t="s">
        <v>68</v>
      </c>
      <c r="R18" s="11" t="s">
        <v>80</v>
      </c>
      <c r="S18" s="12">
        <v>16317</v>
      </c>
      <c r="T18" s="11" t="s">
        <v>115</v>
      </c>
      <c r="U18" s="11" t="s">
        <v>145</v>
      </c>
      <c r="V18" s="11" t="s">
        <v>59</v>
      </c>
      <c r="W18" s="10">
        <v>8779</v>
      </c>
      <c r="X18" s="11" t="s">
        <v>99</v>
      </c>
      <c r="Y18" s="10">
        <v>2</v>
      </c>
      <c r="Z18" s="10">
        <v>3459</v>
      </c>
      <c r="AA18" s="12" t="s">
        <v>269</v>
      </c>
      <c r="AB18" s="10">
        <v>4</v>
      </c>
      <c r="AC18" s="10">
        <v>4</v>
      </c>
      <c r="AD18" s="12">
        <v>45091</v>
      </c>
      <c r="AE18" s="11" t="s">
        <v>156</v>
      </c>
      <c r="AF18" s="11" t="s">
        <v>51</v>
      </c>
      <c r="AG18" s="11" t="s">
        <v>89</v>
      </c>
      <c r="AH18" s="11" t="s">
        <v>270</v>
      </c>
      <c r="AI18" s="11" t="s">
        <v>271</v>
      </c>
      <c r="AJ18" s="10">
        <v>4</v>
      </c>
      <c r="AK18" s="14">
        <v>168.32</v>
      </c>
    </row>
    <row r="19" spans="1:37" x14ac:dyDescent="0.25">
      <c r="A19" s="10">
        <v>34</v>
      </c>
      <c r="B19" s="11" t="s">
        <v>274</v>
      </c>
      <c r="C19" s="11" t="s">
        <v>275</v>
      </c>
      <c r="D19" s="12">
        <v>43664</v>
      </c>
      <c r="E19" s="12">
        <v>44470</v>
      </c>
      <c r="F19" s="10">
        <f>Table2[[#This Row],[ExitDate]]-Table2[[#This Row],[StartDate]]</f>
        <v>806</v>
      </c>
      <c r="G19" s="18">
        <f>(Table2[[#This Row],[ExitDate]]-Table2[[#This Row],[StartDate]])/365.25</f>
        <v>2.2067077344284738</v>
      </c>
      <c r="H19" s="11" t="s">
        <v>64</v>
      </c>
      <c r="I19" s="11" t="s">
        <v>276</v>
      </c>
      <c r="J19" s="13" t="s">
        <v>277</v>
      </c>
      <c r="K19" s="11" t="s">
        <v>54</v>
      </c>
      <c r="L19" s="11" t="s">
        <v>199</v>
      </c>
      <c r="M19" s="11" t="s">
        <v>66</v>
      </c>
      <c r="N19" s="11" t="s">
        <v>40</v>
      </c>
      <c r="O19" s="11" t="s">
        <v>56</v>
      </c>
      <c r="P19" s="11" t="s">
        <v>121</v>
      </c>
      <c r="Q19" s="11" t="s">
        <v>68</v>
      </c>
      <c r="R19" s="11" t="s">
        <v>80</v>
      </c>
      <c r="S19" s="12" t="s">
        <v>278</v>
      </c>
      <c r="T19" s="11" t="s">
        <v>144</v>
      </c>
      <c r="U19" s="11" t="s">
        <v>234</v>
      </c>
      <c r="V19" s="11" t="s">
        <v>59</v>
      </c>
      <c r="W19" s="10">
        <v>78046</v>
      </c>
      <c r="X19" s="11" t="s">
        <v>242</v>
      </c>
      <c r="Y19" s="10">
        <v>1</v>
      </c>
      <c r="Z19" s="10">
        <v>3461</v>
      </c>
      <c r="AA19" s="12" t="s">
        <v>279</v>
      </c>
      <c r="AB19" s="10">
        <v>1</v>
      </c>
      <c r="AC19" s="10">
        <v>4</v>
      </c>
      <c r="AD19" s="12">
        <v>44931</v>
      </c>
      <c r="AE19" s="11" t="s">
        <v>83</v>
      </c>
      <c r="AF19" s="11" t="s">
        <v>61</v>
      </c>
      <c r="AG19" s="11" t="s">
        <v>77</v>
      </c>
      <c r="AH19" s="11" t="s">
        <v>280</v>
      </c>
      <c r="AI19" s="11" t="s">
        <v>281</v>
      </c>
      <c r="AJ19" s="10">
        <v>2</v>
      </c>
      <c r="AK19" s="14">
        <v>948.43</v>
      </c>
    </row>
    <row r="20" spans="1:37" x14ac:dyDescent="0.25">
      <c r="A20" s="10">
        <v>35</v>
      </c>
      <c r="B20" s="11" t="s">
        <v>282</v>
      </c>
      <c r="C20" s="11" t="s">
        <v>283</v>
      </c>
      <c r="D20" s="12">
        <v>43356</v>
      </c>
      <c r="E20" s="12">
        <v>44456</v>
      </c>
      <c r="F20" s="10">
        <f>Table2[[#This Row],[ExitDate]]-Table2[[#This Row],[StartDate]]</f>
        <v>1100</v>
      </c>
      <c r="G20" s="18">
        <f>(Table2[[#This Row],[ExitDate]]-Table2[[#This Row],[StartDate]])/365.25</f>
        <v>3.0116358658453115</v>
      </c>
      <c r="H20" s="11" t="s">
        <v>64</v>
      </c>
      <c r="I20" s="11" t="s">
        <v>284</v>
      </c>
      <c r="J20" s="13" t="s">
        <v>285</v>
      </c>
      <c r="K20" s="11" t="s">
        <v>132</v>
      </c>
      <c r="L20" s="11" t="s">
        <v>38</v>
      </c>
      <c r="M20" s="11" t="s">
        <v>39</v>
      </c>
      <c r="N20" s="11" t="s">
        <v>55</v>
      </c>
      <c r="O20" s="11" t="s">
        <v>66</v>
      </c>
      <c r="P20" s="11" t="s">
        <v>95</v>
      </c>
      <c r="Q20" s="11" t="s">
        <v>68</v>
      </c>
      <c r="R20" s="11" t="s">
        <v>85</v>
      </c>
      <c r="S20" s="12">
        <v>15592</v>
      </c>
      <c r="T20" s="11" t="s">
        <v>144</v>
      </c>
      <c r="U20" s="11" t="s">
        <v>176</v>
      </c>
      <c r="V20" s="11" t="s">
        <v>59</v>
      </c>
      <c r="W20" s="10">
        <v>27270</v>
      </c>
      <c r="X20" s="11" t="s">
        <v>242</v>
      </c>
      <c r="Y20" s="10">
        <v>3</v>
      </c>
      <c r="Z20" s="10">
        <v>3462</v>
      </c>
      <c r="AA20" s="12">
        <v>44784</v>
      </c>
      <c r="AB20" s="10">
        <v>3</v>
      </c>
      <c r="AC20" s="10">
        <v>3</v>
      </c>
      <c r="AD20" s="12">
        <v>45126</v>
      </c>
      <c r="AE20" s="11" t="s">
        <v>76</v>
      </c>
      <c r="AF20" s="11" t="s">
        <v>61</v>
      </c>
      <c r="AG20" s="11" t="s">
        <v>77</v>
      </c>
      <c r="AH20" s="11" t="s">
        <v>286</v>
      </c>
      <c r="AI20" s="11" t="s">
        <v>287</v>
      </c>
      <c r="AJ20" s="10">
        <v>1</v>
      </c>
      <c r="AK20" s="14">
        <v>320.01</v>
      </c>
    </row>
    <row r="21" spans="1:37" x14ac:dyDescent="0.25">
      <c r="A21" s="10">
        <v>36</v>
      </c>
      <c r="B21" s="11" t="s">
        <v>288</v>
      </c>
      <c r="C21" s="11" t="s">
        <v>289</v>
      </c>
      <c r="D21" s="12">
        <v>43951</v>
      </c>
      <c r="E21" s="12">
        <v>44395</v>
      </c>
      <c r="F21" s="10">
        <f>Table2[[#This Row],[ExitDate]]-Table2[[#This Row],[StartDate]]</f>
        <v>444</v>
      </c>
      <c r="G21" s="18">
        <f>(Table2[[#This Row],[ExitDate]]-Table2[[#This Row],[StartDate]])/365.25</f>
        <v>1.215605749486653</v>
      </c>
      <c r="H21" s="11" t="s">
        <v>64</v>
      </c>
      <c r="I21" s="11" t="s">
        <v>290</v>
      </c>
      <c r="J21" s="13" t="s">
        <v>291</v>
      </c>
      <c r="K21" s="11" t="s">
        <v>79</v>
      </c>
      <c r="L21" s="11" t="s">
        <v>38</v>
      </c>
      <c r="M21" s="11" t="s">
        <v>56</v>
      </c>
      <c r="N21" s="11" t="s">
        <v>55</v>
      </c>
      <c r="O21" s="11" t="s">
        <v>41</v>
      </c>
      <c r="P21" s="11" t="s">
        <v>133</v>
      </c>
      <c r="Q21" s="11" t="s">
        <v>68</v>
      </c>
      <c r="R21" s="11" t="s">
        <v>85</v>
      </c>
      <c r="S21" s="12" t="s">
        <v>292</v>
      </c>
      <c r="T21" s="11" t="s">
        <v>126</v>
      </c>
      <c r="U21" s="11" t="s">
        <v>293</v>
      </c>
      <c r="V21" s="11" t="s">
        <v>59</v>
      </c>
      <c r="W21" s="10">
        <v>12703</v>
      </c>
      <c r="X21" s="11" t="s">
        <v>48</v>
      </c>
      <c r="Y21" s="10">
        <v>1</v>
      </c>
      <c r="Z21" s="10">
        <v>3463</v>
      </c>
      <c r="AA21" s="12" t="s">
        <v>294</v>
      </c>
      <c r="AB21" s="10">
        <v>4</v>
      </c>
      <c r="AC21" s="10">
        <v>3</v>
      </c>
      <c r="AD21" s="12">
        <v>44802</v>
      </c>
      <c r="AE21" s="11" t="s">
        <v>83</v>
      </c>
      <c r="AF21" s="11" t="s">
        <v>51</v>
      </c>
      <c r="AG21" s="11" t="s">
        <v>62</v>
      </c>
      <c r="AH21" s="11" t="s">
        <v>295</v>
      </c>
      <c r="AI21" s="11" t="s">
        <v>296</v>
      </c>
      <c r="AJ21" s="10">
        <v>4</v>
      </c>
      <c r="AK21" s="14">
        <v>926.19</v>
      </c>
    </row>
    <row r="22" spans="1:37" x14ac:dyDescent="0.25">
      <c r="A22" s="10">
        <v>37</v>
      </c>
      <c r="B22" s="11" t="s">
        <v>272</v>
      </c>
      <c r="C22" s="11" t="s">
        <v>297</v>
      </c>
      <c r="D22" s="12">
        <v>43437</v>
      </c>
      <c r="E22" s="12">
        <v>44813</v>
      </c>
      <c r="F22" s="10">
        <f>Table2[[#This Row],[ExitDate]]-Table2[[#This Row],[StartDate]]</f>
        <v>1376</v>
      </c>
      <c r="G22" s="18">
        <f>(Table2[[#This Row],[ExitDate]]-Table2[[#This Row],[StartDate]])/365.25</f>
        <v>3.7672826830937716</v>
      </c>
      <c r="H22" s="11" t="s">
        <v>64</v>
      </c>
      <c r="I22" s="11" t="s">
        <v>298</v>
      </c>
      <c r="J22" s="13" t="s">
        <v>299</v>
      </c>
      <c r="K22" s="11" t="s">
        <v>164</v>
      </c>
      <c r="L22" s="11" t="s">
        <v>38</v>
      </c>
      <c r="M22" s="11" t="s">
        <v>39</v>
      </c>
      <c r="N22" s="11" t="s">
        <v>67</v>
      </c>
      <c r="O22" s="11" t="s">
        <v>66</v>
      </c>
      <c r="P22" s="11" t="s">
        <v>95</v>
      </c>
      <c r="Q22" s="11" t="s">
        <v>68</v>
      </c>
      <c r="R22" s="11" t="s">
        <v>300</v>
      </c>
      <c r="S22" s="12" t="s">
        <v>301</v>
      </c>
      <c r="T22" s="11" t="s">
        <v>44</v>
      </c>
      <c r="U22" s="11" t="s">
        <v>302</v>
      </c>
      <c r="V22" s="11" t="s">
        <v>59</v>
      </c>
      <c r="W22" s="10">
        <v>66835</v>
      </c>
      <c r="X22" s="11" t="s">
        <v>242</v>
      </c>
      <c r="Y22" s="10">
        <v>5</v>
      </c>
      <c r="Z22" s="10">
        <v>3464</v>
      </c>
      <c r="AA22" s="12" t="s">
        <v>303</v>
      </c>
      <c r="AB22" s="10">
        <v>2</v>
      </c>
      <c r="AC22" s="10">
        <v>5</v>
      </c>
      <c r="AD22" s="12">
        <v>44878</v>
      </c>
      <c r="AE22" s="11" t="s">
        <v>60</v>
      </c>
      <c r="AF22" s="11" t="s">
        <v>61</v>
      </c>
      <c r="AG22" s="11" t="s">
        <v>89</v>
      </c>
      <c r="AH22" s="11" t="s">
        <v>304</v>
      </c>
      <c r="AI22" s="11" t="s">
        <v>305</v>
      </c>
      <c r="AJ22" s="10">
        <v>2</v>
      </c>
      <c r="AK22" s="14">
        <v>290.47000000000003</v>
      </c>
    </row>
    <row r="23" spans="1:37" x14ac:dyDescent="0.25">
      <c r="A23" s="10">
        <v>39</v>
      </c>
      <c r="B23" s="11" t="s">
        <v>309</v>
      </c>
      <c r="C23" s="11" t="s">
        <v>310</v>
      </c>
      <c r="D23" s="12">
        <v>44664</v>
      </c>
      <c r="E23" s="12">
        <v>45026</v>
      </c>
      <c r="F23" s="10">
        <f>Table2[[#This Row],[ExitDate]]-Table2[[#This Row],[StartDate]]</f>
        <v>362</v>
      </c>
      <c r="G23" s="18">
        <f>(Table2[[#This Row],[ExitDate]]-Table2[[#This Row],[StartDate]])/365.25</f>
        <v>0.99110198494182067</v>
      </c>
      <c r="H23" s="11" t="s">
        <v>64</v>
      </c>
      <c r="I23" s="11" t="s">
        <v>311</v>
      </c>
      <c r="J23" s="13" t="s">
        <v>312</v>
      </c>
      <c r="K23" s="11" t="s">
        <v>164</v>
      </c>
      <c r="L23" s="11" t="s">
        <v>38</v>
      </c>
      <c r="M23" s="11" t="s">
        <v>56</v>
      </c>
      <c r="N23" s="11" t="s">
        <v>40</v>
      </c>
      <c r="O23" s="11" t="s">
        <v>66</v>
      </c>
      <c r="P23" s="11" t="s">
        <v>133</v>
      </c>
      <c r="Q23" s="11" t="s">
        <v>165</v>
      </c>
      <c r="R23" s="11" t="s">
        <v>57</v>
      </c>
      <c r="S23" s="12" t="s">
        <v>313</v>
      </c>
      <c r="T23" s="11" t="s">
        <v>153</v>
      </c>
      <c r="U23" s="11" t="s">
        <v>5</v>
      </c>
      <c r="V23" s="11" t="s">
        <v>59</v>
      </c>
      <c r="W23" s="10">
        <v>64288</v>
      </c>
      <c r="X23" s="11" t="s">
        <v>99</v>
      </c>
      <c r="Y23" s="10">
        <v>4</v>
      </c>
      <c r="Z23" s="10">
        <v>3466</v>
      </c>
      <c r="AA23" s="12">
        <v>45024</v>
      </c>
      <c r="AB23" s="10">
        <v>1</v>
      </c>
      <c r="AC23" s="10">
        <v>3</v>
      </c>
      <c r="AD23" s="12">
        <v>44902</v>
      </c>
      <c r="AE23" s="11" t="s">
        <v>60</v>
      </c>
      <c r="AF23" s="11" t="s">
        <v>61</v>
      </c>
      <c r="AG23" s="11" t="s">
        <v>89</v>
      </c>
      <c r="AH23" s="11" t="s">
        <v>314</v>
      </c>
      <c r="AI23" s="11" t="s">
        <v>315</v>
      </c>
      <c r="AJ23" s="10">
        <v>3</v>
      </c>
      <c r="AK23" s="14">
        <v>447.66</v>
      </c>
    </row>
    <row r="24" spans="1:37" x14ac:dyDescent="0.25">
      <c r="A24" s="10">
        <v>42</v>
      </c>
      <c r="B24" s="11" t="s">
        <v>322</v>
      </c>
      <c r="C24" s="11" t="s">
        <v>323</v>
      </c>
      <c r="D24" s="12">
        <v>44041</v>
      </c>
      <c r="E24" s="12">
        <v>44931</v>
      </c>
      <c r="F24" s="10">
        <f>Table2[[#This Row],[ExitDate]]-Table2[[#This Row],[StartDate]]</f>
        <v>890</v>
      </c>
      <c r="G24" s="18">
        <f>(Table2[[#This Row],[ExitDate]]-Table2[[#This Row],[StartDate]])/365.25</f>
        <v>2.4366872005475702</v>
      </c>
      <c r="H24" s="11" t="s">
        <v>64</v>
      </c>
      <c r="I24" s="11" t="s">
        <v>324</v>
      </c>
      <c r="J24" s="13" t="s">
        <v>325</v>
      </c>
      <c r="K24" s="11" t="s">
        <v>65</v>
      </c>
      <c r="L24" s="11" t="s">
        <v>199</v>
      </c>
      <c r="M24" s="11" t="s">
        <v>39</v>
      </c>
      <c r="N24" s="11" t="s">
        <v>67</v>
      </c>
      <c r="O24" s="11" t="s">
        <v>66</v>
      </c>
      <c r="P24" s="11" t="s">
        <v>121</v>
      </c>
      <c r="Q24" s="11" t="s">
        <v>68</v>
      </c>
      <c r="R24" s="11" t="s">
        <v>85</v>
      </c>
      <c r="S24" s="12" t="s">
        <v>326</v>
      </c>
      <c r="T24" s="11" t="s">
        <v>115</v>
      </c>
      <c r="U24" s="11" t="s">
        <v>87</v>
      </c>
      <c r="V24" s="11" t="s">
        <v>46</v>
      </c>
      <c r="W24" s="10">
        <v>81905</v>
      </c>
      <c r="X24" s="11" t="s">
        <v>242</v>
      </c>
      <c r="Y24" s="10">
        <v>3</v>
      </c>
      <c r="Z24" s="10">
        <v>3469</v>
      </c>
      <c r="AA24" s="12">
        <v>44934</v>
      </c>
      <c r="AB24" s="10">
        <v>5</v>
      </c>
      <c r="AC24" s="10">
        <v>5</v>
      </c>
      <c r="AD24" s="12">
        <v>44788</v>
      </c>
      <c r="AE24" s="11" t="s">
        <v>156</v>
      </c>
      <c r="AF24" s="11" t="s">
        <v>51</v>
      </c>
      <c r="AG24" s="11" t="s">
        <v>52</v>
      </c>
      <c r="AH24" s="11" t="s">
        <v>327</v>
      </c>
      <c r="AI24" s="11" t="s">
        <v>328</v>
      </c>
      <c r="AJ24" s="10">
        <v>2</v>
      </c>
      <c r="AK24" s="14">
        <v>552.54</v>
      </c>
    </row>
    <row r="25" spans="1:37" x14ac:dyDescent="0.25">
      <c r="A25" s="10">
        <v>43</v>
      </c>
      <c r="B25" s="11" t="s">
        <v>329</v>
      </c>
      <c r="C25" s="11" t="s">
        <v>330</v>
      </c>
      <c r="D25" s="12">
        <v>43418</v>
      </c>
      <c r="E25" s="12">
        <v>43766</v>
      </c>
      <c r="F25" s="10">
        <f>Table2[[#This Row],[ExitDate]]-Table2[[#This Row],[StartDate]]</f>
        <v>348</v>
      </c>
      <c r="G25" s="18">
        <f>(Table2[[#This Row],[ExitDate]]-Table2[[#This Row],[StartDate]])/365.25</f>
        <v>0.95277207392197127</v>
      </c>
      <c r="H25" s="11" t="s">
        <v>64</v>
      </c>
      <c r="I25" s="11" t="s">
        <v>331</v>
      </c>
      <c r="J25" s="13" t="s">
        <v>332</v>
      </c>
      <c r="K25" s="11" t="s">
        <v>84</v>
      </c>
      <c r="L25" s="11" t="s">
        <v>199</v>
      </c>
      <c r="M25" s="11" t="s">
        <v>39</v>
      </c>
      <c r="N25" s="11" t="s">
        <v>40</v>
      </c>
      <c r="O25" s="11" t="s">
        <v>56</v>
      </c>
      <c r="P25" s="11" t="s">
        <v>133</v>
      </c>
      <c r="Q25" s="11" t="s">
        <v>68</v>
      </c>
      <c r="R25" s="11" t="s">
        <v>85</v>
      </c>
      <c r="S25" s="12" t="s">
        <v>333</v>
      </c>
      <c r="T25" s="11" t="s">
        <v>115</v>
      </c>
      <c r="U25" s="11" t="s">
        <v>98</v>
      </c>
      <c r="V25" s="11" t="s">
        <v>46</v>
      </c>
      <c r="W25" s="10">
        <v>12491</v>
      </c>
      <c r="X25" s="11" t="s">
        <v>242</v>
      </c>
      <c r="Y25" s="10">
        <v>3</v>
      </c>
      <c r="Z25" s="10">
        <v>3470</v>
      </c>
      <c r="AA25" s="12">
        <v>45082</v>
      </c>
      <c r="AB25" s="10">
        <v>1</v>
      </c>
      <c r="AC25" s="10">
        <v>2</v>
      </c>
      <c r="AD25" s="12">
        <v>44830</v>
      </c>
      <c r="AE25" s="11" t="s">
        <v>76</v>
      </c>
      <c r="AF25" s="11" t="s">
        <v>61</v>
      </c>
      <c r="AG25" s="11" t="s">
        <v>89</v>
      </c>
      <c r="AH25" s="11" t="s">
        <v>334</v>
      </c>
      <c r="AI25" s="11" t="s">
        <v>335</v>
      </c>
      <c r="AJ25" s="10">
        <v>1</v>
      </c>
      <c r="AK25" s="14">
        <v>986.96</v>
      </c>
    </row>
    <row r="26" spans="1:37" x14ac:dyDescent="0.25">
      <c r="A26" s="10">
        <v>48</v>
      </c>
      <c r="B26" s="11" t="s">
        <v>345</v>
      </c>
      <c r="C26" s="11" t="s">
        <v>346</v>
      </c>
      <c r="D26" s="12">
        <v>44460</v>
      </c>
      <c r="E26" s="12">
        <v>45029</v>
      </c>
      <c r="F26" s="10">
        <f>Table2[[#This Row],[ExitDate]]-Table2[[#This Row],[StartDate]]</f>
        <v>569</v>
      </c>
      <c r="G26" s="18">
        <f>(Table2[[#This Row],[ExitDate]]-Table2[[#This Row],[StartDate]])/365.25</f>
        <v>1.5578370978781657</v>
      </c>
      <c r="H26" s="11" t="s">
        <v>64</v>
      </c>
      <c r="I26" s="11" t="s">
        <v>347</v>
      </c>
      <c r="J26" s="13" t="s">
        <v>348</v>
      </c>
      <c r="K26" s="11" t="s">
        <v>79</v>
      </c>
      <c r="L26" s="11" t="s">
        <v>38</v>
      </c>
      <c r="M26" s="11" t="s">
        <v>66</v>
      </c>
      <c r="N26" s="11" t="s">
        <v>40</v>
      </c>
      <c r="O26" s="11" t="s">
        <v>41</v>
      </c>
      <c r="P26" s="11" t="s">
        <v>121</v>
      </c>
      <c r="Q26" s="11" t="s">
        <v>68</v>
      </c>
      <c r="R26" s="11" t="s">
        <v>80</v>
      </c>
      <c r="S26" s="12" t="s">
        <v>349</v>
      </c>
      <c r="T26" s="11" t="s">
        <v>126</v>
      </c>
      <c r="U26" s="11" t="s">
        <v>234</v>
      </c>
      <c r="V26" s="11" t="s">
        <v>59</v>
      </c>
      <c r="W26" s="10">
        <v>90406</v>
      </c>
      <c r="X26" s="11" t="s">
        <v>48</v>
      </c>
      <c r="Y26" s="10">
        <v>2</v>
      </c>
      <c r="Z26" s="10">
        <v>3475</v>
      </c>
      <c r="AA26" s="12" t="s">
        <v>350</v>
      </c>
      <c r="AB26" s="10">
        <v>4</v>
      </c>
      <c r="AC26" s="10">
        <v>3</v>
      </c>
      <c r="AD26" s="12">
        <v>44867</v>
      </c>
      <c r="AE26" s="11" t="s">
        <v>60</v>
      </c>
      <c r="AF26" s="11" t="s">
        <v>51</v>
      </c>
      <c r="AG26" s="11" t="s">
        <v>89</v>
      </c>
      <c r="AH26" s="11" t="s">
        <v>351</v>
      </c>
      <c r="AI26" s="11" t="s">
        <v>352</v>
      </c>
      <c r="AJ26" s="10">
        <v>2</v>
      </c>
      <c r="AK26" s="14">
        <v>648.76</v>
      </c>
    </row>
    <row r="27" spans="1:37" x14ac:dyDescent="0.25">
      <c r="A27" s="10">
        <v>49</v>
      </c>
      <c r="B27" s="11" t="s">
        <v>353</v>
      </c>
      <c r="C27" s="11" t="s">
        <v>354</v>
      </c>
      <c r="D27" s="12">
        <v>45089</v>
      </c>
      <c r="E27" s="12">
        <v>45113</v>
      </c>
      <c r="F27" s="10">
        <f>Table2[[#This Row],[ExitDate]]-Table2[[#This Row],[StartDate]]</f>
        <v>24</v>
      </c>
      <c r="G27" s="18">
        <f>(Table2[[#This Row],[ExitDate]]-Table2[[#This Row],[StartDate]])/365.25</f>
        <v>6.5708418891170434E-2</v>
      </c>
      <c r="H27" s="11" t="s">
        <v>64</v>
      </c>
      <c r="I27" s="11" t="s">
        <v>355</v>
      </c>
      <c r="J27" s="13" t="s">
        <v>356</v>
      </c>
      <c r="K27" s="11" t="s">
        <v>164</v>
      </c>
      <c r="L27" s="11" t="s">
        <v>38</v>
      </c>
      <c r="M27" s="11" t="s">
        <v>56</v>
      </c>
      <c r="N27" s="11" t="s">
        <v>55</v>
      </c>
      <c r="O27" s="11" t="s">
        <v>41</v>
      </c>
      <c r="P27" s="11" t="s">
        <v>174</v>
      </c>
      <c r="Q27" s="11" t="s">
        <v>68</v>
      </c>
      <c r="R27" s="11" t="s">
        <v>238</v>
      </c>
      <c r="S27" s="12" t="s">
        <v>357</v>
      </c>
      <c r="T27" s="11" t="s">
        <v>44</v>
      </c>
      <c r="U27" s="11" t="s">
        <v>109</v>
      </c>
      <c r="V27" s="11" t="s">
        <v>59</v>
      </c>
      <c r="W27" s="10">
        <v>95774</v>
      </c>
      <c r="X27" s="11" t="s">
        <v>242</v>
      </c>
      <c r="Y27" s="10">
        <v>2</v>
      </c>
      <c r="Z27" s="10">
        <v>3476</v>
      </c>
      <c r="AA27" s="12">
        <v>44988</v>
      </c>
      <c r="AB27" s="10">
        <v>5</v>
      </c>
      <c r="AC27" s="10">
        <v>5</v>
      </c>
      <c r="AD27" s="12">
        <v>44883</v>
      </c>
      <c r="AE27" s="11" t="s">
        <v>50</v>
      </c>
      <c r="AF27" s="11" t="s">
        <v>51</v>
      </c>
      <c r="AG27" s="11" t="s">
        <v>62</v>
      </c>
      <c r="AH27" s="11" t="s">
        <v>358</v>
      </c>
      <c r="AI27" s="11" t="s">
        <v>359</v>
      </c>
      <c r="AJ27" s="10">
        <v>4</v>
      </c>
      <c r="AK27" s="14">
        <v>533.5</v>
      </c>
    </row>
    <row r="28" spans="1:37" x14ac:dyDescent="0.25">
      <c r="A28" s="10">
        <v>51</v>
      </c>
      <c r="B28" s="11" t="s">
        <v>361</v>
      </c>
      <c r="C28" s="11" t="s">
        <v>362</v>
      </c>
      <c r="D28" s="12">
        <v>43360</v>
      </c>
      <c r="E28" s="12">
        <v>43474</v>
      </c>
      <c r="F28" s="10">
        <f>Table2[[#This Row],[ExitDate]]-Table2[[#This Row],[StartDate]]</f>
        <v>114</v>
      </c>
      <c r="G28" s="18">
        <f>(Table2[[#This Row],[ExitDate]]-Table2[[#This Row],[StartDate]])/365.25</f>
        <v>0.31211498973305957</v>
      </c>
      <c r="H28" s="11" t="s">
        <v>64</v>
      </c>
      <c r="I28" s="11" t="s">
        <v>363</v>
      </c>
      <c r="J28" s="13" t="s">
        <v>364</v>
      </c>
      <c r="K28" s="11" t="s">
        <v>94</v>
      </c>
      <c r="L28" s="11" t="s">
        <v>38</v>
      </c>
      <c r="M28" s="11" t="s">
        <v>66</v>
      </c>
      <c r="N28" s="11" t="s">
        <v>40</v>
      </c>
      <c r="O28" s="11" t="s">
        <v>41</v>
      </c>
      <c r="P28" s="11" t="s">
        <v>121</v>
      </c>
      <c r="Q28" s="11" t="s">
        <v>68</v>
      </c>
      <c r="R28" s="11" t="s">
        <v>320</v>
      </c>
      <c r="S28" s="12">
        <v>21103</v>
      </c>
      <c r="T28" s="11" t="s">
        <v>153</v>
      </c>
      <c r="U28" s="11" t="s">
        <v>365</v>
      </c>
      <c r="V28" s="11" t="s">
        <v>46</v>
      </c>
      <c r="W28" s="10">
        <v>45149</v>
      </c>
      <c r="X28" s="11" t="s">
        <v>48</v>
      </c>
      <c r="Y28" s="10">
        <v>2</v>
      </c>
      <c r="Z28" s="10">
        <v>3478</v>
      </c>
      <c r="AA28" s="12" t="s">
        <v>366</v>
      </c>
      <c r="AB28" s="10">
        <v>3</v>
      </c>
      <c r="AC28" s="10">
        <v>4</v>
      </c>
      <c r="AD28" s="12">
        <v>44839</v>
      </c>
      <c r="AE28" s="11" t="s">
        <v>83</v>
      </c>
      <c r="AF28" s="11" t="s">
        <v>61</v>
      </c>
      <c r="AG28" s="11" t="s">
        <v>62</v>
      </c>
      <c r="AH28" s="11" t="s">
        <v>367</v>
      </c>
      <c r="AI28" s="11" t="s">
        <v>368</v>
      </c>
      <c r="AJ28" s="10">
        <v>1</v>
      </c>
      <c r="AK28" s="14">
        <v>526.74</v>
      </c>
    </row>
    <row r="29" spans="1:37" x14ac:dyDescent="0.25">
      <c r="A29" s="10">
        <v>52</v>
      </c>
      <c r="B29" s="11" t="s">
        <v>369</v>
      </c>
      <c r="C29" s="11" t="s">
        <v>370</v>
      </c>
      <c r="D29" s="12">
        <v>44775</v>
      </c>
      <c r="E29" s="12">
        <v>45018</v>
      </c>
      <c r="F29" s="10">
        <f>Table2[[#This Row],[ExitDate]]-Table2[[#This Row],[StartDate]]</f>
        <v>243</v>
      </c>
      <c r="G29" s="18">
        <f>(Table2[[#This Row],[ExitDate]]-Table2[[#This Row],[StartDate]])/365.25</f>
        <v>0.6652977412731006</v>
      </c>
      <c r="H29" s="11" t="s">
        <v>64</v>
      </c>
      <c r="I29" s="11" t="s">
        <v>371</v>
      </c>
      <c r="J29" s="13" t="s">
        <v>372</v>
      </c>
      <c r="K29" s="11" t="s">
        <v>113</v>
      </c>
      <c r="L29" s="11" t="s">
        <v>38</v>
      </c>
      <c r="M29" s="11" t="s">
        <v>39</v>
      </c>
      <c r="N29" s="11" t="s">
        <v>55</v>
      </c>
      <c r="O29" s="11" t="s">
        <v>56</v>
      </c>
      <c r="P29" s="11" t="s">
        <v>95</v>
      </c>
      <c r="Q29" s="11" t="s">
        <v>68</v>
      </c>
      <c r="R29" s="11" t="s">
        <v>175</v>
      </c>
      <c r="S29" s="12" t="s">
        <v>373</v>
      </c>
      <c r="T29" s="11" t="s">
        <v>115</v>
      </c>
      <c r="U29" s="11" t="s">
        <v>98</v>
      </c>
      <c r="V29" s="11" t="s">
        <v>46</v>
      </c>
      <c r="W29" s="10">
        <v>96336</v>
      </c>
      <c r="X29" s="11" t="s">
        <v>48</v>
      </c>
      <c r="Y29" s="10">
        <v>2</v>
      </c>
      <c r="Z29" s="10">
        <v>3479</v>
      </c>
      <c r="AA29" s="12">
        <v>44631</v>
      </c>
      <c r="AB29" s="10">
        <v>4</v>
      </c>
      <c r="AC29" s="10">
        <v>4</v>
      </c>
      <c r="AD29" s="12">
        <v>44944</v>
      </c>
      <c r="AE29" s="11" t="s">
        <v>156</v>
      </c>
      <c r="AF29" s="11" t="s">
        <v>51</v>
      </c>
      <c r="AG29" s="11" t="s">
        <v>89</v>
      </c>
      <c r="AH29" s="11" t="s">
        <v>374</v>
      </c>
      <c r="AI29" s="11" t="s">
        <v>375</v>
      </c>
      <c r="AJ29" s="10">
        <v>3</v>
      </c>
      <c r="AK29" s="14">
        <v>443.45</v>
      </c>
    </row>
    <row r="30" spans="1:37" x14ac:dyDescent="0.25">
      <c r="A30" s="10">
        <v>53</v>
      </c>
      <c r="B30" s="11" t="s">
        <v>376</v>
      </c>
      <c r="C30" s="11" t="s">
        <v>377</v>
      </c>
      <c r="D30" s="12">
        <v>44812</v>
      </c>
      <c r="E30" s="12">
        <v>44850</v>
      </c>
      <c r="F30" s="10">
        <f>Table2[[#This Row],[ExitDate]]-Table2[[#This Row],[StartDate]]</f>
        <v>38</v>
      </c>
      <c r="G30" s="18">
        <f>(Table2[[#This Row],[ExitDate]]-Table2[[#This Row],[StartDate]])/365.25</f>
        <v>0.10403832991101986</v>
      </c>
      <c r="H30" s="11" t="s">
        <v>64</v>
      </c>
      <c r="I30" s="11" t="s">
        <v>378</v>
      </c>
      <c r="J30" s="13" t="s">
        <v>379</v>
      </c>
      <c r="K30" s="11" t="s">
        <v>65</v>
      </c>
      <c r="L30" s="11" t="s">
        <v>199</v>
      </c>
      <c r="M30" s="11" t="s">
        <v>66</v>
      </c>
      <c r="N30" s="11" t="s">
        <v>40</v>
      </c>
      <c r="O30" s="11" t="s">
        <v>41</v>
      </c>
      <c r="P30" s="11" t="s">
        <v>133</v>
      </c>
      <c r="Q30" s="11" t="s">
        <v>68</v>
      </c>
      <c r="R30" s="11" t="s">
        <v>344</v>
      </c>
      <c r="S30" s="12">
        <v>17053</v>
      </c>
      <c r="T30" s="11" t="s">
        <v>115</v>
      </c>
      <c r="U30" s="11" t="s">
        <v>5</v>
      </c>
      <c r="V30" s="11" t="s">
        <v>46</v>
      </c>
      <c r="W30" s="10">
        <v>75671</v>
      </c>
      <c r="X30" s="11" t="s">
        <v>48</v>
      </c>
      <c r="Y30" s="10">
        <v>1</v>
      </c>
      <c r="Z30" s="10">
        <v>3480</v>
      </c>
      <c r="AA30" s="12" t="s">
        <v>380</v>
      </c>
      <c r="AB30" s="10">
        <v>1</v>
      </c>
      <c r="AC30" s="10">
        <v>5</v>
      </c>
      <c r="AD30" s="12">
        <v>44987</v>
      </c>
      <c r="AE30" s="11" t="s">
        <v>50</v>
      </c>
      <c r="AF30" s="11" t="s">
        <v>61</v>
      </c>
      <c r="AG30" s="11" t="s">
        <v>52</v>
      </c>
      <c r="AH30" s="11" t="s">
        <v>381</v>
      </c>
      <c r="AI30" s="11" t="s">
        <v>382</v>
      </c>
      <c r="AJ30" s="10">
        <v>1</v>
      </c>
      <c r="AK30" s="14">
        <v>887.15</v>
      </c>
    </row>
    <row r="31" spans="1:37" x14ac:dyDescent="0.25">
      <c r="A31" s="10">
        <v>54</v>
      </c>
      <c r="B31" s="11" t="s">
        <v>383</v>
      </c>
      <c r="C31" s="11" t="s">
        <v>384</v>
      </c>
      <c r="D31" s="12">
        <v>43531</v>
      </c>
      <c r="E31" s="12">
        <v>44347</v>
      </c>
      <c r="F31" s="10">
        <f>Table2[[#This Row],[ExitDate]]-Table2[[#This Row],[StartDate]]</f>
        <v>816</v>
      </c>
      <c r="G31" s="18">
        <f>(Table2[[#This Row],[ExitDate]]-Table2[[#This Row],[StartDate]])/365.25</f>
        <v>2.2340862422997945</v>
      </c>
      <c r="H31" s="11" t="s">
        <v>64</v>
      </c>
      <c r="I31" s="11" t="s">
        <v>385</v>
      </c>
      <c r="J31" s="13" t="s">
        <v>386</v>
      </c>
      <c r="K31" s="11" t="s">
        <v>84</v>
      </c>
      <c r="L31" s="11" t="s">
        <v>199</v>
      </c>
      <c r="M31" s="11" t="s">
        <v>66</v>
      </c>
      <c r="N31" s="11" t="s">
        <v>40</v>
      </c>
      <c r="O31" s="11" t="s">
        <v>56</v>
      </c>
      <c r="P31" s="11" t="s">
        <v>174</v>
      </c>
      <c r="Q31" s="11" t="s">
        <v>68</v>
      </c>
      <c r="R31" s="11" t="s">
        <v>320</v>
      </c>
      <c r="S31" s="12">
        <v>24058</v>
      </c>
      <c r="T31" s="11" t="s">
        <v>115</v>
      </c>
      <c r="U31" s="11" t="s">
        <v>145</v>
      </c>
      <c r="V31" s="11" t="s">
        <v>59</v>
      </c>
      <c r="W31" s="10">
        <v>61149</v>
      </c>
      <c r="X31" s="11" t="s">
        <v>48</v>
      </c>
      <c r="Y31" s="10">
        <v>4</v>
      </c>
      <c r="Z31" s="10">
        <v>3481</v>
      </c>
      <c r="AA31" s="12">
        <v>44960</v>
      </c>
      <c r="AB31" s="10">
        <v>5</v>
      </c>
      <c r="AC31" s="10">
        <v>2</v>
      </c>
      <c r="AD31" s="12">
        <v>45075</v>
      </c>
      <c r="AE31" s="11" t="s">
        <v>83</v>
      </c>
      <c r="AF31" s="11" t="s">
        <v>61</v>
      </c>
      <c r="AG31" s="11" t="s">
        <v>62</v>
      </c>
      <c r="AH31" s="11" t="s">
        <v>387</v>
      </c>
      <c r="AI31" s="11" t="s">
        <v>388</v>
      </c>
      <c r="AJ31" s="10">
        <v>5</v>
      </c>
      <c r="AK31" s="14">
        <v>758.95</v>
      </c>
    </row>
    <row r="32" spans="1:37" x14ac:dyDescent="0.25">
      <c r="A32" s="10">
        <v>55</v>
      </c>
      <c r="B32" s="11" t="s">
        <v>389</v>
      </c>
      <c r="C32" s="11" t="s">
        <v>390</v>
      </c>
      <c r="D32" s="12">
        <v>43767</v>
      </c>
      <c r="E32" s="12">
        <v>44234</v>
      </c>
      <c r="F32" s="10">
        <f>Table2[[#This Row],[ExitDate]]-Table2[[#This Row],[StartDate]]</f>
        <v>467</v>
      </c>
      <c r="G32" s="18">
        <f>(Table2[[#This Row],[ExitDate]]-Table2[[#This Row],[StartDate]])/365.25</f>
        <v>1.2785763175906912</v>
      </c>
      <c r="H32" s="11" t="s">
        <v>64</v>
      </c>
      <c r="I32" s="11" t="s">
        <v>391</v>
      </c>
      <c r="J32" s="13" t="s">
        <v>392</v>
      </c>
      <c r="K32" s="11" t="s">
        <v>37</v>
      </c>
      <c r="L32" s="11" t="s">
        <v>199</v>
      </c>
      <c r="M32" s="11" t="s">
        <v>66</v>
      </c>
      <c r="N32" s="11" t="s">
        <v>55</v>
      </c>
      <c r="O32" s="11" t="s">
        <v>41</v>
      </c>
      <c r="P32" s="11" t="s">
        <v>121</v>
      </c>
      <c r="Q32" s="11" t="s">
        <v>68</v>
      </c>
      <c r="R32" s="11" t="s">
        <v>344</v>
      </c>
      <c r="S32" s="12">
        <v>33179</v>
      </c>
      <c r="T32" s="11" t="s">
        <v>115</v>
      </c>
      <c r="U32" s="11" t="s">
        <v>159</v>
      </c>
      <c r="V32" s="11" t="s">
        <v>59</v>
      </c>
      <c r="W32" s="10">
        <v>57302</v>
      </c>
      <c r="X32" s="11" t="s">
        <v>242</v>
      </c>
      <c r="Y32" s="10">
        <v>2</v>
      </c>
      <c r="Z32" s="10">
        <v>3482</v>
      </c>
      <c r="AA32" s="12" t="s">
        <v>393</v>
      </c>
      <c r="AB32" s="10">
        <v>4</v>
      </c>
      <c r="AC32" s="10">
        <v>5</v>
      </c>
      <c r="AD32" s="12">
        <v>44988</v>
      </c>
      <c r="AE32" s="11" t="s">
        <v>83</v>
      </c>
      <c r="AF32" s="11" t="s">
        <v>51</v>
      </c>
      <c r="AG32" s="11" t="s">
        <v>52</v>
      </c>
      <c r="AH32" s="11" t="s">
        <v>394</v>
      </c>
      <c r="AI32" s="11" t="s">
        <v>395</v>
      </c>
      <c r="AJ32" s="10">
        <v>1</v>
      </c>
      <c r="AK32" s="14">
        <v>627.11</v>
      </c>
    </row>
    <row r="33" spans="1:37" x14ac:dyDescent="0.25">
      <c r="A33" s="10">
        <v>59</v>
      </c>
      <c r="B33" s="11" t="s">
        <v>404</v>
      </c>
      <c r="C33" s="11" t="s">
        <v>405</v>
      </c>
      <c r="D33" s="12">
        <v>44865</v>
      </c>
      <c r="E33" s="12">
        <v>45085</v>
      </c>
      <c r="F33" s="10">
        <f>Table2[[#This Row],[ExitDate]]-Table2[[#This Row],[StartDate]]</f>
        <v>220</v>
      </c>
      <c r="G33" s="18">
        <f>(Table2[[#This Row],[ExitDate]]-Table2[[#This Row],[StartDate]])/365.25</f>
        <v>0.60232717316906226</v>
      </c>
      <c r="H33" s="11" t="s">
        <v>64</v>
      </c>
      <c r="I33" s="11" t="s">
        <v>406</v>
      </c>
      <c r="J33" s="13" t="s">
        <v>407</v>
      </c>
      <c r="K33" s="11" t="s">
        <v>79</v>
      </c>
      <c r="L33" s="11" t="s">
        <v>38</v>
      </c>
      <c r="M33" s="11" t="s">
        <v>56</v>
      </c>
      <c r="N33" s="11" t="s">
        <v>40</v>
      </c>
      <c r="O33" s="11" t="s">
        <v>41</v>
      </c>
      <c r="P33" s="11" t="s">
        <v>95</v>
      </c>
      <c r="Q33" s="11" t="s">
        <v>68</v>
      </c>
      <c r="R33" s="11" t="s">
        <v>238</v>
      </c>
      <c r="S33" s="12" t="s">
        <v>408</v>
      </c>
      <c r="T33" s="11" t="s">
        <v>126</v>
      </c>
      <c r="U33" s="11" t="s">
        <v>109</v>
      </c>
      <c r="V33" s="11" t="s">
        <v>59</v>
      </c>
      <c r="W33" s="10">
        <v>19665</v>
      </c>
      <c r="X33" s="11" t="s">
        <v>48</v>
      </c>
      <c r="Y33" s="10">
        <v>4</v>
      </c>
      <c r="Z33" s="10">
        <v>3486</v>
      </c>
      <c r="AA33" s="12" t="s">
        <v>409</v>
      </c>
      <c r="AB33" s="10">
        <v>3</v>
      </c>
      <c r="AC33" s="10">
        <v>1</v>
      </c>
      <c r="AD33" s="12">
        <v>45130</v>
      </c>
      <c r="AE33" s="11" t="s">
        <v>76</v>
      </c>
      <c r="AF33" s="11" t="s">
        <v>51</v>
      </c>
      <c r="AG33" s="11" t="s">
        <v>77</v>
      </c>
      <c r="AH33" s="11" t="s">
        <v>410</v>
      </c>
      <c r="AI33" s="11" t="s">
        <v>411</v>
      </c>
      <c r="AJ33" s="10">
        <v>5</v>
      </c>
      <c r="AK33" s="14">
        <v>812.59</v>
      </c>
    </row>
    <row r="34" spans="1:37" x14ac:dyDescent="0.25">
      <c r="A34" s="10">
        <v>68</v>
      </c>
      <c r="B34" s="11" t="s">
        <v>427</v>
      </c>
      <c r="C34" s="11" t="s">
        <v>428</v>
      </c>
      <c r="D34" s="12">
        <v>45099</v>
      </c>
      <c r="E34" s="12">
        <v>45129</v>
      </c>
      <c r="F34" s="10">
        <f>Table2[[#This Row],[ExitDate]]-Table2[[#This Row],[StartDate]]</f>
        <v>30</v>
      </c>
      <c r="G34" s="18">
        <f>(Table2[[#This Row],[ExitDate]]-Table2[[#This Row],[StartDate]])/365.25</f>
        <v>8.2135523613963035E-2</v>
      </c>
      <c r="H34" s="11" t="s">
        <v>64</v>
      </c>
      <c r="I34" s="11" t="s">
        <v>429</v>
      </c>
      <c r="J34" s="13" t="s">
        <v>430</v>
      </c>
      <c r="K34" s="11" t="s">
        <v>79</v>
      </c>
      <c r="L34" s="11" t="s">
        <v>38</v>
      </c>
      <c r="M34" s="11" t="s">
        <v>56</v>
      </c>
      <c r="N34" s="11" t="s">
        <v>67</v>
      </c>
      <c r="O34" s="11" t="s">
        <v>41</v>
      </c>
      <c r="P34" s="11" t="s">
        <v>133</v>
      </c>
      <c r="Q34" s="11" t="s">
        <v>68</v>
      </c>
      <c r="R34" s="11" t="s">
        <v>320</v>
      </c>
      <c r="S34" s="12" t="s">
        <v>431</v>
      </c>
      <c r="T34" s="11" t="s">
        <v>126</v>
      </c>
      <c r="U34" s="11" t="s">
        <v>81</v>
      </c>
      <c r="V34" s="11" t="s">
        <v>59</v>
      </c>
      <c r="W34" s="10">
        <v>1115</v>
      </c>
      <c r="X34" s="11" t="s">
        <v>48</v>
      </c>
      <c r="Y34" s="10">
        <v>4</v>
      </c>
      <c r="Z34" s="10">
        <v>3495</v>
      </c>
      <c r="AA34" s="12">
        <v>44782</v>
      </c>
      <c r="AB34" s="10">
        <v>4</v>
      </c>
      <c r="AC34" s="10">
        <v>3</v>
      </c>
      <c r="AD34" s="12">
        <v>44916</v>
      </c>
      <c r="AE34" s="11" t="s">
        <v>60</v>
      </c>
      <c r="AF34" s="11" t="s">
        <v>61</v>
      </c>
      <c r="AG34" s="11" t="s">
        <v>89</v>
      </c>
      <c r="AH34" s="11" t="s">
        <v>432</v>
      </c>
      <c r="AI34" s="11" t="s">
        <v>433</v>
      </c>
      <c r="AJ34" s="10">
        <v>1</v>
      </c>
      <c r="AK34" s="14">
        <v>701.55</v>
      </c>
    </row>
    <row r="35" spans="1:37" x14ac:dyDescent="0.25">
      <c r="A35" s="10">
        <v>71</v>
      </c>
      <c r="B35" s="11" t="s">
        <v>439</v>
      </c>
      <c r="C35" s="11" t="s">
        <v>440</v>
      </c>
      <c r="D35" s="12">
        <v>45042</v>
      </c>
      <c r="E35" s="12">
        <v>45099</v>
      </c>
      <c r="F35" s="10">
        <f>Table2[[#This Row],[ExitDate]]-Table2[[#This Row],[StartDate]]</f>
        <v>57</v>
      </c>
      <c r="G35" s="18">
        <f>(Table2[[#This Row],[ExitDate]]-Table2[[#This Row],[StartDate]])/365.25</f>
        <v>0.15605749486652978</v>
      </c>
      <c r="H35" s="11" t="s">
        <v>64</v>
      </c>
      <c r="I35" s="11" t="s">
        <v>441</v>
      </c>
      <c r="J35" s="13" t="s">
        <v>442</v>
      </c>
      <c r="K35" s="11" t="s">
        <v>164</v>
      </c>
      <c r="L35" s="11" t="s">
        <v>38</v>
      </c>
      <c r="M35" s="11" t="s">
        <v>66</v>
      </c>
      <c r="N35" s="11" t="s">
        <v>55</v>
      </c>
      <c r="O35" s="11" t="s">
        <v>66</v>
      </c>
      <c r="P35" s="11" t="s">
        <v>174</v>
      </c>
      <c r="Q35" s="11" t="s">
        <v>68</v>
      </c>
      <c r="R35" s="11" t="s">
        <v>69</v>
      </c>
      <c r="S35" s="12" t="s">
        <v>443</v>
      </c>
      <c r="T35" s="11" t="s">
        <v>153</v>
      </c>
      <c r="U35" s="11" t="s">
        <v>81</v>
      </c>
      <c r="V35" s="11" t="s">
        <v>46</v>
      </c>
      <c r="W35" s="10">
        <v>36087</v>
      </c>
      <c r="X35" s="11" t="s">
        <v>48</v>
      </c>
      <c r="Y35" s="10">
        <v>2</v>
      </c>
      <c r="Z35" s="10">
        <v>3498</v>
      </c>
      <c r="AA35" s="12" t="s">
        <v>444</v>
      </c>
      <c r="AB35" s="10">
        <v>3</v>
      </c>
      <c r="AC35" s="10">
        <v>3</v>
      </c>
      <c r="AD35" s="12">
        <v>45076</v>
      </c>
      <c r="AE35" s="11" t="s">
        <v>76</v>
      </c>
      <c r="AF35" s="11" t="s">
        <v>61</v>
      </c>
      <c r="AG35" s="11" t="s">
        <v>52</v>
      </c>
      <c r="AH35" s="11" t="s">
        <v>445</v>
      </c>
      <c r="AI35" s="11" t="s">
        <v>446</v>
      </c>
      <c r="AJ35" s="10">
        <v>1</v>
      </c>
      <c r="AK35" s="14">
        <v>208.43</v>
      </c>
    </row>
    <row r="36" spans="1:37" x14ac:dyDescent="0.25">
      <c r="A36" s="10">
        <v>72</v>
      </c>
      <c r="B36" s="11" t="s">
        <v>447</v>
      </c>
      <c r="C36" s="11" t="s">
        <v>448</v>
      </c>
      <c r="D36" s="12">
        <v>43368</v>
      </c>
      <c r="E36" s="12">
        <v>44550</v>
      </c>
      <c r="F36" s="10">
        <f>Table2[[#This Row],[ExitDate]]-Table2[[#This Row],[StartDate]]</f>
        <v>1182</v>
      </c>
      <c r="G36" s="18">
        <f>(Table2[[#This Row],[ExitDate]]-Table2[[#This Row],[StartDate]])/365.25</f>
        <v>3.2361396303901437</v>
      </c>
      <c r="H36" s="11" t="s">
        <v>64</v>
      </c>
      <c r="I36" s="11" t="s">
        <v>449</v>
      </c>
      <c r="J36" s="13" t="s">
        <v>450</v>
      </c>
      <c r="K36" s="11" t="s">
        <v>94</v>
      </c>
      <c r="L36" s="11" t="s">
        <v>38</v>
      </c>
      <c r="M36" s="11" t="s">
        <v>56</v>
      </c>
      <c r="N36" s="11" t="s">
        <v>40</v>
      </c>
      <c r="O36" s="11" t="s">
        <v>41</v>
      </c>
      <c r="P36" s="11" t="s">
        <v>95</v>
      </c>
      <c r="Q36" s="11" t="s">
        <v>68</v>
      </c>
      <c r="R36" s="11" t="s">
        <v>85</v>
      </c>
      <c r="S36" s="12" t="s">
        <v>451</v>
      </c>
      <c r="T36" s="11" t="s">
        <v>153</v>
      </c>
      <c r="U36" s="11" t="s">
        <v>98</v>
      </c>
      <c r="V36" s="11" t="s">
        <v>46</v>
      </c>
      <c r="W36" s="10">
        <v>61457</v>
      </c>
      <c r="X36" s="11" t="s">
        <v>48</v>
      </c>
      <c r="Y36" s="10">
        <v>5</v>
      </c>
      <c r="Z36" s="10">
        <v>3499</v>
      </c>
      <c r="AA36" s="12" t="s">
        <v>452</v>
      </c>
      <c r="AB36" s="10">
        <v>5</v>
      </c>
      <c r="AC36" s="10">
        <v>3</v>
      </c>
      <c r="AD36" s="12">
        <v>44956</v>
      </c>
      <c r="AE36" s="11" t="s">
        <v>83</v>
      </c>
      <c r="AF36" s="11" t="s">
        <v>51</v>
      </c>
      <c r="AG36" s="11" t="s">
        <v>62</v>
      </c>
      <c r="AH36" s="11" t="s">
        <v>453</v>
      </c>
      <c r="AI36" s="11" t="s">
        <v>454</v>
      </c>
      <c r="AJ36" s="10">
        <v>2</v>
      </c>
      <c r="AK36" s="14">
        <v>762.45</v>
      </c>
    </row>
    <row r="37" spans="1:37" x14ac:dyDescent="0.25">
      <c r="A37" s="10">
        <v>73</v>
      </c>
      <c r="B37" s="11" t="s">
        <v>337</v>
      </c>
      <c r="C37" s="11" t="s">
        <v>455</v>
      </c>
      <c r="D37" s="12">
        <v>43424</v>
      </c>
      <c r="E37" s="12">
        <v>44003</v>
      </c>
      <c r="F37" s="10">
        <f>Table2[[#This Row],[ExitDate]]-Table2[[#This Row],[StartDate]]</f>
        <v>579</v>
      </c>
      <c r="G37" s="18">
        <f>(Table2[[#This Row],[ExitDate]]-Table2[[#This Row],[StartDate]])/365.25</f>
        <v>1.5852156057494866</v>
      </c>
      <c r="H37" s="11" t="s">
        <v>64</v>
      </c>
      <c r="I37" s="11" t="s">
        <v>456</v>
      </c>
      <c r="J37" s="13" t="s">
        <v>457</v>
      </c>
      <c r="K37" s="11" t="s">
        <v>113</v>
      </c>
      <c r="L37" s="11" t="s">
        <v>38</v>
      </c>
      <c r="M37" s="11" t="s">
        <v>66</v>
      </c>
      <c r="N37" s="11" t="s">
        <v>67</v>
      </c>
      <c r="O37" s="11" t="s">
        <v>56</v>
      </c>
      <c r="P37" s="11" t="s">
        <v>174</v>
      </c>
      <c r="Q37" s="11" t="s">
        <v>68</v>
      </c>
      <c r="R37" s="11" t="s">
        <v>300</v>
      </c>
      <c r="S37" s="12" t="s">
        <v>458</v>
      </c>
      <c r="T37" s="11" t="s">
        <v>115</v>
      </c>
      <c r="U37" s="11" t="s">
        <v>302</v>
      </c>
      <c r="V37" s="11" t="s">
        <v>46</v>
      </c>
      <c r="W37" s="10">
        <v>80424</v>
      </c>
      <c r="X37" s="11" t="s">
        <v>48</v>
      </c>
      <c r="Y37" s="10">
        <v>1</v>
      </c>
      <c r="Z37" s="10">
        <v>3500</v>
      </c>
      <c r="AA37" s="12" t="s">
        <v>459</v>
      </c>
      <c r="AB37" s="10">
        <v>4</v>
      </c>
      <c r="AC37" s="10">
        <v>1</v>
      </c>
      <c r="AD37" s="12">
        <v>45092</v>
      </c>
      <c r="AE37" s="11" t="s">
        <v>50</v>
      </c>
      <c r="AF37" s="11" t="s">
        <v>61</v>
      </c>
      <c r="AG37" s="11" t="s">
        <v>62</v>
      </c>
      <c r="AH37" s="11" t="s">
        <v>460</v>
      </c>
      <c r="AI37" s="11" t="s">
        <v>461</v>
      </c>
      <c r="AJ37" s="10">
        <v>4</v>
      </c>
      <c r="AK37" s="14">
        <v>779.79</v>
      </c>
    </row>
    <row r="38" spans="1:37" x14ac:dyDescent="0.25">
      <c r="A38" s="10">
        <v>74</v>
      </c>
      <c r="B38" s="11" t="s">
        <v>462</v>
      </c>
      <c r="C38" s="11" t="s">
        <v>463</v>
      </c>
      <c r="D38" s="12">
        <v>44073</v>
      </c>
      <c r="E38" s="12">
        <v>44803</v>
      </c>
      <c r="F38" s="10">
        <f>Table2[[#This Row],[ExitDate]]-Table2[[#This Row],[StartDate]]</f>
        <v>730</v>
      </c>
      <c r="G38" s="18">
        <f>(Table2[[#This Row],[ExitDate]]-Table2[[#This Row],[StartDate]])/365.25</f>
        <v>1.998631074606434</v>
      </c>
      <c r="H38" s="11" t="s">
        <v>64</v>
      </c>
      <c r="I38" s="11" t="s">
        <v>464</v>
      </c>
      <c r="J38" s="13" t="s">
        <v>465</v>
      </c>
      <c r="K38" s="11" t="s">
        <v>65</v>
      </c>
      <c r="L38" s="11" t="s">
        <v>199</v>
      </c>
      <c r="M38" s="11" t="s">
        <v>56</v>
      </c>
      <c r="N38" s="11" t="s">
        <v>55</v>
      </c>
      <c r="O38" s="11" t="s">
        <v>56</v>
      </c>
      <c r="P38" s="11" t="s">
        <v>133</v>
      </c>
      <c r="Q38" s="11" t="s">
        <v>68</v>
      </c>
      <c r="R38" s="11" t="s">
        <v>80</v>
      </c>
      <c r="S38" s="12" t="s">
        <v>466</v>
      </c>
      <c r="T38" s="11" t="s">
        <v>115</v>
      </c>
      <c r="U38" s="11" t="s">
        <v>98</v>
      </c>
      <c r="V38" s="11" t="s">
        <v>59</v>
      </c>
      <c r="W38" s="10">
        <v>6240</v>
      </c>
      <c r="X38" s="11" t="s">
        <v>48</v>
      </c>
      <c r="Y38" s="10">
        <v>4</v>
      </c>
      <c r="Z38" s="10">
        <v>3501</v>
      </c>
      <c r="AA38" s="12" t="s">
        <v>467</v>
      </c>
      <c r="AB38" s="10">
        <v>2</v>
      </c>
      <c r="AC38" s="10">
        <v>3</v>
      </c>
      <c r="AD38" s="12">
        <v>45086</v>
      </c>
      <c r="AE38" s="11" t="s">
        <v>76</v>
      </c>
      <c r="AF38" s="11" t="s">
        <v>61</v>
      </c>
      <c r="AG38" s="11" t="s">
        <v>89</v>
      </c>
      <c r="AH38" s="11" t="s">
        <v>468</v>
      </c>
      <c r="AI38" s="11" t="s">
        <v>469</v>
      </c>
      <c r="AJ38" s="10">
        <v>3</v>
      </c>
      <c r="AK38" s="14">
        <v>135.94999999999999</v>
      </c>
    </row>
    <row r="39" spans="1:37" x14ac:dyDescent="0.25">
      <c r="A39" s="10">
        <v>79</v>
      </c>
      <c r="B39" s="11" t="s">
        <v>478</v>
      </c>
      <c r="C39" s="11" t="s">
        <v>479</v>
      </c>
      <c r="D39" s="12">
        <v>43704</v>
      </c>
      <c r="E39" s="12">
        <v>45056</v>
      </c>
      <c r="F39" s="10">
        <f>Table2[[#This Row],[ExitDate]]-Table2[[#This Row],[StartDate]]</f>
        <v>1352</v>
      </c>
      <c r="G39" s="18">
        <f>(Table2[[#This Row],[ExitDate]]-Table2[[#This Row],[StartDate]])/365.25</f>
        <v>3.7015742642026011</v>
      </c>
      <c r="H39" s="11" t="s">
        <v>64</v>
      </c>
      <c r="I39" s="11" t="s">
        <v>480</v>
      </c>
      <c r="J39" s="13" t="s">
        <v>481</v>
      </c>
      <c r="K39" s="11" t="s">
        <v>132</v>
      </c>
      <c r="L39" s="11" t="s">
        <v>38</v>
      </c>
      <c r="M39" s="11" t="s">
        <v>66</v>
      </c>
      <c r="N39" s="11" t="s">
        <v>67</v>
      </c>
      <c r="O39" s="11" t="s">
        <v>41</v>
      </c>
      <c r="P39" s="11" t="s">
        <v>174</v>
      </c>
      <c r="Q39" s="11" t="s">
        <v>68</v>
      </c>
      <c r="R39" s="11" t="s">
        <v>85</v>
      </c>
      <c r="S39" s="12">
        <v>32301</v>
      </c>
      <c r="T39" s="11" t="s">
        <v>126</v>
      </c>
      <c r="U39" s="11" t="s">
        <v>98</v>
      </c>
      <c r="V39" s="11" t="s">
        <v>59</v>
      </c>
      <c r="W39" s="10">
        <v>38740</v>
      </c>
      <c r="X39" s="11" t="s">
        <v>48</v>
      </c>
      <c r="Y39" s="10">
        <v>2</v>
      </c>
      <c r="Z39" s="10">
        <v>3506</v>
      </c>
      <c r="AA39" s="12" t="s">
        <v>318</v>
      </c>
      <c r="AB39" s="10">
        <v>2</v>
      </c>
      <c r="AC39" s="10">
        <v>2</v>
      </c>
      <c r="AD39" s="12">
        <v>45067</v>
      </c>
      <c r="AE39" s="11" t="s">
        <v>50</v>
      </c>
      <c r="AF39" s="11" t="s">
        <v>51</v>
      </c>
      <c r="AG39" s="11" t="s">
        <v>77</v>
      </c>
      <c r="AH39" s="11" t="s">
        <v>482</v>
      </c>
      <c r="AI39" s="11" t="s">
        <v>483</v>
      </c>
      <c r="AJ39" s="10">
        <v>1</v>
      </c>
      <c r="AK39" s="14">
        <v>781.81</v>
      </c>
    </row>
    <row r="40" spans="1:37" x14ac:dyDescent="0.25">
      <c r="A40" s="10">
        <v>80</v>
      </c>
      <c r="B40" s="11" t="s">
        <v>484</v>
      </c>
      <c r="C40" s="11" t="s">
        <v>485</v>
      </c>
      <c r="D40" s="12">
        <v>44252</v>
      </c>
      <c r="E40" s="12">
        <v>45023</v>
      </c>
      <c r="F40" s="10">
        <f>Table2[[#This Row],[ExitDate]]-Table2[[#This Row],[StartDate]]</f>
        <v>771</v>
      </c>
      <c r="G40" s="18">
        <f>(Table2[[#This Row],[ExitDate]]-Table2[[#This Row],[StartDate]])/365.25</f>
        <v>2.1108829568788501</v>
      </c>
      <c r="H40" s="11" t="s">
        <v>64</v>
      </c>
      <c r="I40" s="11" t="s">
        <v>486</v>
      </c>
      <c r="J40" s="13" t="s">
        <v>487</v>
      </c>
      <c r="K40" s="11" t="s">
        <v>79</v>
      </c>
      <c r="L40" s="11" t="s">
        <v>38</v>
      </c>
      <c r="M40" s="11" t="s">
        <v>66</v>
      </c>
      <c r="N40" s="11" t="s">
        <v>55</v>
      </c>
      <c r="O40" s="11" t="s">
        <v>66</v>
      </c>
      <c r="P40" s="11" t="s">
        <v>133</v>
      </c>
      <c r="Q40" s="11" t="s">
        <v>68</v>
      </c>
      <c r="R40" s="11" t="s">
        <v>175</v>
      </c>
      <c r="S40" s="12" t="s">
        <v>488</v>
      </c>
      <c r="T40" s="11" t="s">
        <v>97</v>
      </c>
      <c r="U40" s="11" t="s">
        <v>250</v>
      </c>
      <c r="V40" s="11" t="s">
        <v>59</v>
      </c>
      <c r="W40" s="10">
        <v>9437</v>
      </c>
      <c r="X40" s="11" t="s">
        <v>48</v>
      </c>
      <c r="Y40" s="10">
        <v>4</v>
      </c>
      <c r="Z40" s="10">
        <v>3507</v>
      </c>
      <c r="AA40" s="12" t="s">
        <v>489</v>
      </c>
      <c r="AB40" s="10">
        <v>2</v>
      </c>
      <c r="AC40" s="10">
        <v>5</v>
      </c>
      <c r="AD40" s="12">
        <v>45071</v>
      </c>
      <c r="AE40" s="11" t="s">
        <v>76</v>
      </c>
      <c r="AF40" s="11" t="s">
        <v>51</v>
      </c>
      <c r="AG40" s="11" t="s">
        <v>89</v>
      </c>
      <c r="AH40" s="11" t="s">
        <v>490</v>
      </c>
      <c r="AI40" s="11" t="s">
        <v>491</v>
      </c>
      <c r="AJ40" s="10">
        <v>4</v>
      </c>
      <c r="AK40" s="14">
        <v>651.77</v>
      </c>
    </row>
    <row r="41" spans="1:37" x14ac:dyDescent="0.25">
      <c r="A41" s="10">
        <v>84</v>
      </c>
      <c r="B41" s="11" t="s">
        <v>497</v>
      </c>
      <c r="C41" s="11" t="s">
        <v>498</v>
      </c>
      <c r="D41" s="12">
        <v>44425</v>
      </c>
      <c r="E41" s="12">
        <v>44561</v>
      </c>
      <c r="F41" s="10">
        <f>Table2[[#This Row],[ExitDate]]-Table2[[#This Row],[StartDate]]</f>
        <v>136</v>
      </c>
      <c r="G41" s="18">
        <f>(Table2[[#This Row],[ExitDate]]-Table2[[#This Row],[StartDate]])/365.25</f>
        <v>0.37234770704996578</v>
      </c>
      <c r="H41" s="11" t="s">
        <v>64</v>
      </c>
      <c r="I41" s="11" t="s">
        <v>499</v>
      </c>
      <c r="J41" s="13" t="s">
        <v>500</v>
      </c>
      <c r="K41" s="11" t="s">
        <v>94</v>
      </c>
      <c r="L41" s="11" t="s">
        <v>38</v>
      </c>
      <c r="M41" s="11" t="s">
        <v>56</v>
      </c>
      <c r="N41" s="11" t="s">
        <v>67</v>
      </c>
      <c r="O41" s="11" t="s">
        <v>66</v>
      </c>
      <c r="P41" s="11" t="s">
        <v>121</v>
      </c>
      <c r="Q41" s="11" t="s">
        <v>68</v>
      </c>
      <c r="R41" s="11" t="s">
        <v>43</v>
      </c>
      <c r="S41" s="12" t="s">
        <v>501</v>
      </c>
      <c r="T41" s="11" t="s">
        <v>153</v>
      </c>
      <c r="U41" s="11" t="s">
        <v>185</v>
      </c>
      <c r="V41" s="11" t="s">
        <v>46</v>
      </c>
      <c r="W41" s="10">
        <v>41111</v>
      </c>
      <c r="X41" s="11" t="s">
        <v>48</v>
      </c>
      <c r="Y41" s="10">
        <v>4</v>
      </c>
      <c r="Z41" s="10">
        <v>3511</v>
      </c>
      <c r="AA41" s="12">
        <v>45235</v>
      </c>
      <c r="AB41" s="10">
        <v>5</v>
      </c>
      <c r="AC41" s="10">
        <v>4</v>
      </c>
      <c r="AD41" s="12">
        <v>45023</v>
      </c>
      <c r="AE41" s="11" t="s">
        <v>83</v>
      </c>
      <c r="AF41" s="11" t="s">
        <v>51</v>
      </c>
      <c r="AG41" s="11" t="s">
        <v>77</v>
      </c>
      <c r="AH41" s="11" t="s">
        <v>502</v>
      </c>
      <c r="AI41" s="11" t="s">
        <v>503</v>
      </c>
      <c r="AJ41" s="10">
        <v>3</v>
      </c>
      <c r="AK41" s="14">
        <v>344.44</v>
      </c>
    </row>
    <row r="42" spans="1:37" x14ac:dyDescent="0.25">
      <c r="A42" s="10">
        <v>85</v>
      </c>
      <c r="B42" s="11" t="s">
        <v>504</v>
      </c>
      <c r="C42" s="11" t="s">
        <v>505</v>
      </c>
      <c r="D42" s="12">
        <v>45033</v>
      </c>
      <c r="E42" s="12">
        <v>45099</v>
      </c>
      <c r="F42" s="10">
        <f>Table2[[#This Row],[ExitDate]]-Table2[[#This Row],[StartDate]]</f>
        <v>66</v>
      </c>
      <c r="G42" s="18">
        <f>(Table2[[#This Row],[ExitDate]]-Table2[[#This Row],[StartDate]])/365.25</f>
        <v>0.1806981519507187</v>
      </c>
      <c r="H42" s="11" t="s">
        <v>64</v>
      </c>
      <c r="I42" s="11" t="s">
        <v>506</v>
      </c>
      <c r="J42" s="13" t="s">
        <v>507</v>
      </c>
      <c r="K42" s="11" t="s">
        <v>113</v>
      </c>
      <c r="L42" s="11" t="s">
        <v>199</v>
      </c>
      <c r="M42" s="11" t="s">
        <v>39</v>
      </c>
      <c r="N42" s="11" t="s">
        <v>40</v>
      </c>
      <c r="O42" s="11" t="s">
        <v>41</v>
      </c>
      <c r="P42" s="11" t="s">
        <v>174</v>
      </c>
      <c r="Q42" s="11" t="s">
        <v>68</v>
      </c>
      <c r="R42" s="11" t="s">
        <v>508</v>
      </c>
      <c r="S42" s="12" t="s">
        <v>509</v>
      </c>
      <c r="T42" s="11" t="s">
        <v>115</v>
      </c>
      <c r="U42" s="11" t="s">
        <v>176</v>
      </c>
      <c r="V42" s="11" t="s">
        <v>46</v>
      </c>
      <c r="W42" s="10">
        <v>58860</v>
      </c>
      <c r="X42" s="11" t="s">
        <v>48</v>
      </c>
      <c r="Y42" s="10">
        <v>2</v>
      </c>
      <c r="Z42" s="10">
        <v>3512</v>
      </c>
      <c r="AA42" s="12" t="s">
        <v>467</v>
      </c>
      <c r="AB42" s="10">
        <v>5</v>
      </c>
      <c r="AC42" s="10">
        <v>1</v>
      </c>
      <c r="AD42" s="12">
        <v>44890</v>
      </c>
      <c r="AE42" s="11" t="s">
        <v>156</v>
      </c>
      <c r="AF42" s="11" t="s">
        <v>51</v>
      </c>
      <c r="AG42" s="11" t="s">
        <v>52</v>
      </c>
      <c r="AH42" s="11" t="s">
        <v>510</v>
      </c>
      <c r="AI42" s="11" t="s">
        <v>511</v>
      </c>
      <c r="AJ42" s="10">
        <v>2</v>
      </c>
      <c r="AK42" s="14">
        <v>206.44</v>
      </c>
    </row>
    <row r="43" spans="1:37" x14ac:dyDescent="0.25">
      <c r="A43" s="10">
        <v>86</v>
      </c>
      <c r="B43" s="11" t="s">
        <v>512</v>
      </c>
      <c r="C43" s="11" t="s">
        <v>513</v>
      </c>
      <c r="D43" s="12">
        <v>44806</v>
      </c>
      <c r="E43" s="12">
        <v>45070</v>
      </c>
      <c r="F43" s="10">
        <f>Table2[[#This Row],[ExitDate]]-Table2[[#This Row],[StartDate]]</f>
        <v>264</v>
      </c>
      <c r="G43" s="18">
        <f>(Table2[[#This Row],[ExitDate]]-Table2[[#This Row],[StartDate]])/365.25</f>
        <v>0.7227926078028748</v>
      </c>
      <c r="H43" s="11" t="s">
        <v>64</v>
      </c>
      <c r="I43" s="11" t="s">
        <v>514</v>
      </c>
      <c r="J43" s="13" t="s">
        <v>515</v>
      </c>
      <c r="K43" s="11" t="s">
        <v>65</v>
      </c>
      <c r="L43" s="11" t="s">
        <v>199</v>
      </c>
      <c r="M43" s="11" t="s">
        <v>39</v>
      </c>
      <c r="N43" s="11" t="s">
        <v>40</v>
      </c>
      <c r="O43" s="11" t="s">
        <v>41</v>
      </c>
      <c r="P43" s="11" t="s">
        <v>95</v>
      </c>
      <c r="Q43" s="11" t="s">
        <v>68</v>
      </c>
      <c r="R43" s="11" t="s">
        <v>80</v>
      </c>
      <c r="S43" s="12" t="s">
        <v>516</v>
      </c>
      <c r="T43" s="11" t="s">
        <v>115</v>
      </c>
      <c r="U43" s="11" t="s">
        <v>81</v>
      </c>
      <c r="V43" s="11" t="s">
        <v>59</v>
      </c>
      <c r="W43" s="10">
        <v>93051</v>
      </c>
      <c r="X43" s="11" t="s">
        <v>48</v>
      </c>
      <c r="Y43" s="10">
        <v>5</v>
      </c>
      <c r="Z43" s="10">
        <v>3513</v>
      </c>
      <c r="AA43" s="12">
        <v>45235</v>
      </c>
      <c r="AB43" s="10">
        <v>4</v>
      </c>
      <c r="AC43" s="10">
        <v>1</v>
      </c>
      <c r="AD43" s="12">
        <v>45080</v>
      </c>
      <c r="AE43" s="11" t="s">
        <v>156</v>
      </c>
      <c r="AF43" s="11" t="s">
        <v>61</v>
      </c>
      <c r="AG43" s="11" t="s">
        <v>77</v>
      </c>
      <c r="AH43" s="11" t="s">
        <v>517</v>
      </c>
      <c r="AI43" s="11" t="s">
        <v>518</v>
      </c>
      <c r="AJ43" s="10">
        <v>1</v>
      </c>
      <c r="AK43" s="14">
        <v>599</v>
      </c>
    </row>
    <row r="44" spans="1:37" x14ac:dyDescent="0.25">
      <c r="A44" s="10">
        <v>88</v>
      </c>
      <c r="B44" s="11" t="s">
        <v>523</v>
      </c>
      <c r="C44" s="11" t="s">
        <v>524</v>
      </c>
      <c r="D44" s="12">
        <v>44629</v>
      </c>
      <c r="E44" s="12">
        <v>44905</v>
      </c>
      <c r="F44" s="10">
        <f>Table2[[#This Row],[ExitDate]]-Table2[[#This Row],[StartDate]]</f>
        <v>276</v>
      </c>
      <c r="G44" s="18">
        <f>(Table2[[#This Row],[ExitDate]]-Table2[[#This Row],[StartDate]])/365.25</f>
        <v>0.75564681724845995</v>
      </c>
      <c r="H44" s="11" t="s">
        <v>64</v>
      </c>
      <c r="I44" s="11" t="s">
        <v>525</v>
      </c>
      <c r="J44" s="13" t="s">
        <v>526</v>
      </c>
      <c r="K44" s="11" t="s">
        <v>37</v>
      </c>
      <c r="L44" s="11" t="s">
        <v>199</v>
      </c>
      <c r="M44" s="11" t="s">
        <v>56</v>
      </c>
      <c r="N44" s="11" t="s">
        <v>55</v>
      </c>
      <c r="O44" s="11" t="s">
        <v>56</v>
      </c>
      <c r="P44" s="11" t="s">
        <v>133</v>
      </c>
      <c r="Q44" s="11" t="s">
        <v>68</v>
      </c>
      <c r="R44" s="11" t="s">
        <v>43</v>
      </c>
      <c r="S44" s="12" t="s">
        <v>527</v>
      </c>
      <c r="T44" s="11" t="s">
        <v>144</v>
      </c>
      <c r="U44" s="11" t="s">
        <v>154</v>
      </c>
      <c r="V44" s="11" t="s">
        <v>59</v>
      </c>
      <c r="W44" s="10">
        <v>59593</v>
      </c>
      <c r="X44" s="11" t="s">
        <v>48</v>
      </c>
      <c r="Y44" s="10">
        <v>4</v>
      </c>
      <c r="Z44" s="10">
        <v>3515</v>
      </c>
      <c r="AA44" s="12">
        <v>44992</v>
      </c>
      <c r="AB44" s="10">
        <v>3</v>
      </c>
      <c r="AC44" s="10">
        <v>5</v>
      </c>
      <c r="AD44" s="12">
        <v>44961</v>
      </c>
      <c r="AE44" s="11" t="s">
        <v>60</v>
      </c>
      <c r="AF44" s="11" t="s">
        <v>51</v>
      </c>
      <c r="AG44" s="11" t="s">
        <v>77</v>
      </c>
      <c r="AH44" s="11" t="s">
        <v>528</v>
      </c>
      <c r="AI44" s="11"/>
      <c r="AJ44" s="10">
        <v>1</v>
      </c>
      <c r="AK44" s="14">
        <v>143.96</v>
      </c>
    </row>
    <row r="45" spans="1:37" x14ac:dyDescent="0.25">
      <c r="A45" s="10">
        <v>89</v>
      </c>
      <c r="B45" s="11" t="s">
        <v>530</v>
      </c>
      <c r="C45" s="11" t="s">
        <v>531</v>
      </c>
      <c r="D45" s="12">
        <v>44658</v>
      </c>
      <c r="E45" s="12">
        <v>44948</v>
      </c>
      <c r="F45" s="10">
        <f>Table2[[#This Row],[ExitDate]]-Table2[[#This Row],[StartDate]]</f>
        <v>290</v>
      </c>
      <c r="G45" s="18">
        <f>(Table2[[#This Row],[ExitDate]]-Table2[[#This Row],[StartDate]])/365.25</f>
        <v>0.79397672826830934</v>
      </c>
      <c r="H45" s="11" t="s">
        <v>64</v>
      </c>
      <c r="I45" s="11" t="s">
        <v>532</v>
      </c>
      <c r="J45" s="13" t="s">
        <v>533</v>
      </c>
      <c r="K45" s="11" t="s">
        <v>125</v>
      </c>
      <c r="L45" s="11" t="s">
        <v>38</v>
      </c>
      <c r="M45" s="11" t="s">
        <v>39</v>
      </c>
      <c r="N45" s="11" t="s">
        <v>67</v>
      </c>
      <c r="O45" s="11" t="s">
        <v>56</v>
      </c>
      <c r="P45" s="11" t="s">
        <v>133</v>
      </c>
      <c r="Q45" s="11" t="s">
        <v>68</v>
      </c>
      <c r="R45" s="11" t="s">
        <v>175</v>
      </c>
      <c r="S45" s="12" t="s">
        <v>534</v>
      </c>
      <c r="T45" s="11" t="s">
        <v>144</v>
      </c>
      <c r="U45" s="11" t="s">
        <v>176</v>
      </c>
      <c r="V45" s="11" t="s">
        <v>59</v>
      </c>
      <c r="W45" s="10">
        <v>96350</v>
      </c>
      <c r="X45" s="11" t="s">
        <v>48</v>
      </c>
      <c r="Y45" s="10">
        <v>5</v>
      </c>
      <c r="Z45" s="10">
        <v>3516</v>
      </c>
      <c r="AA45" s="12" t="s">
        <v>535</v>
      </c>
      <c r="AB45" s="10">
        <v>2</v>
      </c>
      <c r="AC45" s="10">
        <v>3</v>
      </c>
      <c r="AD45" s="12">
        <v>45099</v>
      </c>
      <c r="AE45" s="11" t="s">
        <v>83</v>
      </c>
      <c r="AF45" s="11" t="s">
        <v>51</v>
      </c>
      <c r="AG45" s="11" t="s">
        <v>62</v>
      </c>
      <c r="AH45" s="11" t="s">
        <v>536</v>
      </c>
      <c r="AI45" s="11" t="s">
        <v>537</v>
      </c>
      <c r="AJ45" s="10">
        <v>1</v>
      </c>
      <c r="AK45" s="14">
        <v>570.41999999999996</v>
      </c>
    </row>
    <row r="46" spans="1:37" x14ac:dyDescent="0.25">
      <c r="A46" s="10">
        <v>91</v>
      </c>
      <c r="B46" s="11" t="s">
        <v>540</v>
      </c>
      <c r="C46" s="11" t="s">
        <v>72</v>
      </c>
      <c r="D46" s="12">
        <v>44296</v>
      </c>
      <c r="E46" s="12">
        <v>44746</v>
      </c>
      <c r="F46" s="10">
        <f>Table2[[#This Row],[ExitDate]]-Table2[[#This Row],[StartDate]]</f>
        <v>450</v>
      </c>
      <c r="G46" s="18">
        <f>(Table2[[#This Row],[ExitDate]]-Table2[[#This Row],[StartDate]])/365.25</f>
        <v>1.2320328542094456</v>
      </c>
      <c r="H46" s="11" t="s">
        <v>64</v>
      </c>
      <c r="I46" s="11" t="s">
        <v>541</v>
      </c>
      <c r="J46" s="13" t="s">
        <v>542</v>
      </c>
      <c r="K46" s="11" t="s">
        <v>132</v>
      </c>
      <c r="L46" s="11" t="s">
        <v>38</v>
      </c>
      <c r="M46" s="11" t="s">
        <v>39</v>
      </c>
      <c r="N46" s="11" t="s">
        <v>67</v>
      </c>
      <c r="O46" s="11" t="s">
        <v>56</v>
      </c>
      <c r="P46" s="11" t="s">
        <v>95</v>
      </c>
      <c r="Q46" s="11" t="s">
        <v>68</v>
      </c>
      <c r="R46" s="11" t="s">
        <v>96</v>
      </c>
      <c r="S46" s="12" t="s">
        <v>543</v>
      </c>
      <c r="T46" s="11" t="s">
        <v>97</v>
      </c>
      <c r="U46" s="11" t="s">
        <v>176</v>
      </c>
      <c r="V46" s="11" t="s">
        <v>46</v>
      </c>
      <c r="W46" s="10">
        <v>13249</v>
      </c>
      <c r="X46" s="11" t="s">
        <v>48</v>
      </c>
      <c r="Y46" s="10">
        <v>2</v>
      </c>
      <c r="Z46" s="10">
        <v>3518</v>
      </c>
      <c r="AA46" s="12" t="s">
        <v>544</v>
      </c>
      <c r="AB46" s="10">
        <v>4</v>
      </c>
      <c r="AC46" s="10">
        <v>2</v>
      </c>
      <c r="AD46" s="12">
        <v>45104</v>
      </c>
      <c r="AE46" s="11" t="s">
        <v>60</v>
      </c>
      <c r="AF46" s="11" t="s">
        <v>51</v>
      </c>
      <c r="AG46" s="11" t="s">
        <v>77</v>
      </c>
      <c r="AH46" s="11" t="s">
        <v>545</v>
      </c>
      <c r="AI46" s="11" t="s">
        <v>546</v>
      </c>
      <c r="AJ46" s="10">
        <v>3</v>
      </c>
      <c r="AK46" s="14">
        <v>826.58</v>
      </c>
    </row>
    <row r="47" spans="1:37" x14ac:dyDescent="0.25">
      <c r="A47" s="10">
        <v>92</v>
      </c>
      <c r="B47" s="11" t="s">
        <v>547</v>
      </c>
      <c r="C47" s="11" t="s">
        <v>548</v>
      </c>
      <c r="D47" s="12">
        <v>44549</v>
      </c>
      <c r="E47" s="12">
        <v>44622</v>
      </c>
      <c r="F47" s="10">
        <f>Table2[[#This Row],[ExitDate]]-Table2[[#This Row],[StartDate]]</f>
        <v>73</v>
      </c>
      <c r="G47" s="18">
        <f>(Table2[[#This Row],[ExitDate]]-Table2[[#This Row],[StartDate]])/365.25</f>
        <v>0.1998631074606434</v>
      </c>
      <c r="H47" s="11" t="s">
        <v>64</v>
      </c>
      <c r="I47" s="11" t="s">
        <v>549</v>
      </c>
      <c r="J47" s="13" t="s">
        <v>550</v>
      </c>
      <c r="K47" s="11" t="s">
        <v>79</v>
      </c>
      <c r="L47" s="11" t="s">
        <v>38</v>
      </c>
      <c r="M47" s="11" t="s">
        <v>56</v>
      </c>
      <c r="N47" s="11" t="s">
        <v>40</v>
      </c>
      <c r="O47" s="11" t="s">
        <v>41</v>
      </c>
      <c r="P47" s="11" t="s">
        <v>121</v>
      </c>
      <c r="Q47" s="11" t="s">
        <v>68</v>
      </c>
      <c r="R47" s="11" t="s">
        <v>57</v>
      </c>
      <c r="S47" s="12" t="s">
        <v>551</v>
      </c>
      <c r="T47" s="11" t="s">
        <v>97</v>
      </c>
      <c r="U47" s="11" t="s">
        <v>365</v>
      </c>
      <c r="V47" s="11" t="s">
        <v>59</v>
      </c>
      <c r="W47" s="10">
        <v>17123</v>
      </c>
      <c r="X47" s="11" t="s">
        <v>48</v>
      </c>
      <c r="Y47" s="10">
        <v>2</v>
      </c>
      <c r="Z47" s="10">
        <v>3519</v>
      </c>
      <c r="AA47" s="12">
        <v>45205</v>
      </c>
      <c r="AB47" s="10">
        <v>1</v>
      </c>
      <c r="AC47" s="10">
        <v>3</v>
      </c>
      <c r="AD47" s="12">
        <v>44906</v>
      </c>
      <c r="AE47" s="11" t="s">
        <v>50</v>
      </c>
      <c r="AF47" s="11" t="s">
        <v>61</v>
      </c>
      <c r="AG47" s="11" t="s">
        <v>62</v>
      </c>
      <c r="AH47" s="11" t="s">
        <v>552</v>
      </c>
      <c r="AI47" s="11" t="s">
        <v>553</v>
      </c>
      <c r="AJ47" s="10">
        <v>4</v>
      </c>
      <c r="AK47" s="14">
        <v>930.69</v>
      </c>
    </row>
    <row r="48" spans="1:37" x14ac:dyDescent="0.25">
      <c r="A48" s="10">
        <v>93</v>
      </c>
      <c r="B48" s="11" t="s">
        <v>554</v>
      </c>
      <c r="C48" s="11" t="s">
        <v>555</v>
      </c>
      <c r="D48" s="12">
        <v>44178</v>
      </c>
      <c r="E48" s="12">
        <v>44939</v>
      </c>
      <c r="F48" s="10">
        <f>Table2[[#This Row],[ExitDate]]-Table2[[#This Row],[StartDate]]</f>
        <v>761</v>
      </c>
      <c r="G48" s="18">
        <f>(Table2[[#This Row],[ExitDate]]-Table2[[#This Row],[StartDate]])/365.25</f>
        <v>2.083504449007529</v>
      </c>
      <c r="H48" s="11" t="s">
        <v>64</v>
      </c>
      <c r="I48" s="11" t="s">
        <v>556</v>
      </c>
      <c r="J48" s="13" t="s">
        <v>557</v>
      </c>
      <c r="K48" s="11" t="s">
        <v>79</v>
      </c>
      <c r="L48" s="11" t="s">
        <v>38</v>
      </c>
      <c r="M48" s="11" t="s">
        <v>66</v>
      </c>
      <c r="N48" s="11" t="s">
        <v>40</v>
      </c>
      <c r="O48" s="11" t="s">
        <v>41</v>
      </c>
      <c r="P48" s="11" t="s">
        <v>95</v>
      </c>
      <c r="Q48" s="11" t="s">
        <v>68</v>
      </c>
      <c r="R48" s="11" t="s">
        <v>175</v>
      </c>
      <c r="S48" s="12">
        <v>23014</v>
      </c>
      <c r="T48" s="11" t="s">
        <v>73</v>
      </c>
      <c r="U48" s="11" t="s">
        <v>250</v>
      </c>
      <c r="V48" s="11" t="s">
        <v>46</v>
      </c>
      <c r="W48" s="10">
        <v>18983</v>
      </c>
      <c r="X48" s="11" t="s">
        <v>48</v>
      </c>
      <c r="Y48" s="10">
        <v>1</v>
      </c>
      <c r="Z48" s="10">
        <v>3520</v>
      </c>
      <c r="AA48" s="12" t="s">
        <v>239</v>
      </c>
      <c r="AB48" s="10">
        <v>5</v>
      </c>
      <c r="AC48" s="10">
        <v>1</v>
      </c>
      <c r="AD48" s="12">
        <v>44815</v>
      </c>
      <c r="AE48" s="11" t="s">
        <v>60</v>
      </c>
      <c r="AF48" s="11" t="s">
        <v>61</v>
      </c>
      <c r="AG48" s="11" t="s">
        <v>62</v>
      </c>
      <c r="AH48" s="11" t="s">
        <v>558</v>
      </c>
      <c r="AI48" s="11" t="s">
        <v>559</v>
      </c>
      <c r="AJ48" s="10">
        <v>1</v>
      </c>
      <c r="AK48" s="14">
        <v>607.92999999999995</v>
      </c>
    </row>
    <row r="49" spans="1:37" x14ac:dyDescent="0.25">
      <c r="A49" s="10">
        <v>96</v>
      </c>
      <c r="B49" s="11" t="s">
        <v>565</v>
      </c>
      <c r="C49" s="11" t="s">
        <v>566</v>
      </c>
      <c r="D49" s="12">
        <v>44372</v>
      </c>
      <c r="E49" s="12">
        <v>44798</v>
      </c>
      <c r="F49" s="10">
        <f>Table2[[#This Row],[ExitDate]]-Table2[[#This Row],[StartDate]]</f>
        <v>426</v>
      </c>
      <c r="G49" s="18">
        <f>(Table2[[#This Row],[ExitDate]]-Table2[[#This Row],[StartDate]])/365.25</f>
        <v>1.1663244353182751</v>
      </c>
      <c r="H49" s="11" t="s">
        <v>64</v>
      </c>
      <c r="I49" s="11" t="s">
        <v>567</v>
      </c>
      <c r="J49" s="13" t="s">
        <v>568</v>
      </c>
      <c r="K49" s="11" t="s">
        <v>37</v>
      </c>
      <c r="L49" s="11" t="s">
        <v>38</v>
      </c>
      <c r="M49" s="11" t="s">
        <v>66</v>
      </c>
      <c r="N49" s="11" t="s">
        <v>55</v>
      </c>
      <c r="O49" s="11" t="s">
        <v>41</v>
      </c>
      <c r="P49" s="11" t="s">
        <v>121</v>
      </c>
      <c r="Q49" s="11" t="s">
        <v>68</v>
      </c>
      <c r="R49" s="11" t="s">
        <v>80</v>
      </c>
      <c r="S49" s="12" t="s">
        <v>569</v>
      </c>
      <c r="T49" s="11" t="s">
        <v>153</v>
      </c>
      <c r="U49" s="11" t="s">
        <v>81</v>
      </c>
      <c r="V49" s="11" t="s">
        <v>46</v>
      </c>
      <c r="W49" s="10">
        <v>23092</v>
      </c>
      <c r="X49" s="11" t="s">
        <v>48</v>
      </c>
      <c r="Y49" s="10">
        <v>2</v>
      </c>
      <c r="Z49" s="10">
        <v>3523</v>
      </c>
      <c r="AA49" s="12" t="s">
        <v>570</v>
      </c>
      <c r="AB49" s="10">
        <v>3</v>
      </c>
      <c r="AC49" s="10">
        <v>2</v>
      </c>
      <c r="AD49" s="12">
        <v>45117</v>
      </c>
      <c r="AE49" s="11" t="s">
        <v>50</v>
      </c>
      <c r="AF49" s="11" t="s">
        <v>61</v>
      </c>
      <c r="AG49" s="11" t="s">
        <v>62</v>
      </c>
      <c r="AH49" s="11" t="s">
        <v>571</v>
      </c>
      <c r="AI49" s="11" t="s">
        <v>572</v>
      </c>
      <c r="AJ49" s="10">
        <v>2</v>
      </c>
      <c r="AK49" s="14">
        <v>451.18</v>
      </c>
    </row>
    <row r="50" spans="1:37" x14ac:dyDescent="0.25">
      <c r="A50" s="10">
        <v>97</v>
      </c>
      <c r="B50" s="11" t="s">
        <v>573</v>
      </c>
      <c r="C50" s="11" t="s">
        <v>574</v>
      </c>
      <c r="D50" s="12">
        <v>44403</v>
      </c>
      <c r="E50" s="12">
        <v>44685</v>
      </c>
      <c r="F50" s="10">
        <f>Table2[[#This Row],[ExitDate]]-Table2[[#This Row],[StartDate]]</f>
        <v>282</v>
      </c>
      <c r="G50" s="18">
        <f>(Table2[[#This Row],[ExitDate]]-Table2[[#This Row],[StartDate]])/365.25</f>
        <v>0.77207392197125257</v>
      </c>
      <c r="H50" s="11" t="s">
        <v>64</v>
      </c>
      <c r="I50" s="11" t="s">
        <v>575</v>
      </c>
      <c r="J50" s="13" t="s">
        <v>576</v>
      </c>
      <c r="K50" s="11" t="s">
        <v>54</v>
      </c>
      <c r="L50" s="11" t="s">
        <v>199</v>
      </c>
      <c r="M50" s="11" t="s">
        <v>39</v>
      </c>
      <c r="N50" s="11" t="s">
        <v>67</v>
      </c>
      <c r="O50" s="11" t="s">
        <v>66</v>
      </c>
      <c r="P50" s="11" t="s">
        <v>121</v>
      </c>
      <c r="Q50" s="11" t="s">
        <v>68</v>
      </c>
      <c r="R50" s="11" t="s">
        <v>85</v>
      </c>
      <c r="S50" s="12">
        <v>36475</v>
      </c>
      <c r="T50" s="11" t="s">
        <v>115</v>
      </c>
      <c r="U50" s="11" t="s">
        <v>81</v>
      </c>
      <c r="V50" s="11" t="s">
        <v>59</v>
      </c>
      <c r="W50" s="10">
        <v>6074</v>
      </c>
      <c r="X50" s="11" t="s">
        <v>48</v>
      </c>
      <c r="Y50" s="10">
        <v>2</v>
      </c>
      <c r="Z50" s="10">
        <v>3524</v>
      </c>
      <c r="AA50" s="12" t="s">
        <v>308</v>
      </c>
      <c r="AB50" s="10">
        <v>3</v>
      </c>
      <c r="AC50" s="10">
        <v>2</v>
      </c>
      <c r="AD50" s="12">
        <v>44928</v>
      </c>
      <c r="AE50" s="11" t="s">
        <v>156</v>
      </c>
      <c r="AF50" s="11" t="s">
        <v>51</v>
      </c>
      <c r="AG50" s="11" t="s">
        <v>77</v>
      </c>
      <c r="AH50" s="11" t="s">
        <v>577</v>
      </c>
      <c r="AI50" s="11" t="s">
        <v>578</v>
      </c>
      <c r="AJ50" s="10">
        <v>5</v>
      </c>
      <c r="AK50" s="14">
        <v>124.65</v>
      </c>
    </row>
    <row r="51" spans="1:37" x14ac:dyDescent="0.25">
      <c r="A51" s="10">
        <v>98</v>
      </c>
      <c r="B51" s="11" t="s">
        <v>309</v>
      </c>
      <c r="C51" s="11" t="s">
        <v>579</v>
      </c>
      <c r="D51" s="12">
        <v>44745</v>
      </c>
      <c r="E51" s="12">
        <v>44936</v>
      </c>
      <c r="F51" s="10">
        <f>Table2[[#This Row],[ExitDate]]-Table2[[#This Row],[StartDate]]</f>
        <v>191</v>
      </c>
      <c r="G51" s="18">
        <f>(Table2[[#This Row],[ExitDate]]-Table2[[#This Row],[StartDate]])/365.25</f>
        <v>0.5229295003422314</v>
      </c>
      <c r="H51" s="11" t="s">
        <v>64</v>
      </c>
      <c r="I51" s="11" t="s">
        <v>580</v>
      </c>
      <c r="J51" s="13" t="s">
        <v>581</v>
      </c>
      <c r="K51" s="11" t="s">
        <v>132</v>
      </c>
      <c r="L51" s="11" t="s">
        <v>199</v>
      </c>
      <c r="M51" s="11" t="s">
        <v>39</v>
      </c>
      <c r="N51" s="11" t="s">
        <v>67</v>
      </c>
      <c r="O51" s="11" t="s">
        <v>41</v>
      </c>
      <c r="P51" s="11" t="s">
        <v>133</v>
      </c>
      <c r="Q51" s="11" t="s">
        <v>68</v>
      </c>
      <c r="R51" s="11" t="s">
        <v>80</v>
      </c>
      <c r="S51" s="12" t="s">
        <v>582</v>
      </c>
      <c r="T51" s="11" t="s">
        <v>115</v>
      </c>
      <c r="U51" s="11" t="s">
        <v>234</v>
      </c>
      <c r="V51" s="11" t="s">
        <v>59</v>
      </c>
      <c r="W51" s="10">
        <v>72264</v>
      </c>
      <c r="X51" s="11" t="s">
        <v>48</v>
      </c>
      <c r="Y51" s="10">
        <v>2</v>
      </c>
      <c r="Z51" s="10">
        <v>3525</v>
      </c>
      <c r="AA51" s="12">
        <v>44928</v>
      </c>
      <c r="AB51" s="10">
        <v>1</v>
      </c>
      <c r="AC51" s="10">
        <v>2</v>
      </c>
      <c r="AD51" s="12">
        <v>44843</v>
      </c>
      <c r="AE51" s="11" t="s">
        <v>50</v>
      </c>
      <c r="AF51" s="11" t="s">
        <v>61</v>
      </c>
      <c r="AG51" s="11" t="s">
        <v>62</v>
      </c>
      <c r="AH51" s="11" t="s">
        <v>583</v>
      </c>
      <c r="AI51" s="11" t="s">
        <v>584</v>
      </c>
      <c r="AJ51" s="10">
        <v>4</v>
      </c>
      <c r="AK51" s="14">
        <v>237.75</v>
      </c>
    </row>
    <row r="52" spans="1:37" x14ac:dyDescent="0.25">
      <c r="A52" s="10">
        <v>100</v>
      </c>
      <c r="B52" s="11" t="s">
        <v>587</v>
      </c>
      <c r="C52" s="11" t="s">
        <v>588</v>
      </c>
      <c r="D52" s="12">
        <v>43952</v>
      </c>
      <c r="E52" s="12">
        <v>44252</v>
      </c>
      <c r="F52" s="10">
        <f>Table2[[#This Row],[ExitDate]]-Table2[[#This Row],[StartDate]]</f>
        <v>300</v>
      </c>
      <c r="G52" s="18">
        <f>(Table2[[#This Row],[ExitDate]]-Table2[[#This Row],[StartDate]])/365.25</f>
        <v>0.82135523613963035</v>
      </c>
      <c r="H52" s="11" t="s">
        <v>64</v>
      </c>
      <c r="I52" s="11" t="s">
        <v>589</v>
      </c>
      <c r="J52" s="13" t="s">
        <v>590</v>
      </c>
      <c r="K52" s="11" t="s">
        <v>65</v>
      </c>
      <c r="L52" s="11" t="s">
        <v>38</v>
      </c>
      <c r="M52" s="11" t="s">
        <v>66</v>
      </c>
      <c r="N52" s="11" t="s">
        <v>67</v>
      </c>
      <c r="O52" s="11" t="s">
        <v>41</v>
      </c>
      <c r="P52" s="11" t="s">
        <v>133</v>
      </c>
      <c r="Q52" s="11" t="s">
        <v>68</v>
      </c>
      <c r="R52" s="11" t="s">
        <v>57</v>
      </c>
      <c r="S52" s="12" t="s">
        <v>591</v>
      </c>
      <c r="T52" s="11" t="s">
        <v>144</v>
      </c>
      <c r="U52" s="11" t="s">
        <v>159</v>
      </c>
      <c r="V52" s="11" t="s">
        <v>59</v>
      </c>
      <c r="W52" s="10">
        <v>46645</v>
      </c>
      <c r="X52" s="11" t="s">
        <v>48</v>
      </c>
      <c r="Y52" s="10">
        <v>1</v>
      </c>
      <c r="Z52" s="10">
        <v>3527</v>
      </c>
      <c r="AA52" s="12" t="s">
        <v>570</v>
      </c>
      <c r="AB52" s="10">
        <v>1</v>
      </c>
      <c r="AC52" s="10">
        <v>3</v>
      </c>
      <c r="AD52" s="12">
        <v>44932</v>
      </c>
      <c r="AE52" s="11" t="s">
        <v>76</v>
      </c>
      <c r="AF52" s="11" t="s">
        <v>51</v>
      </c>
      <c r="AG52" s="11" t="s">
        <v>52</v>
      </c>
      <c r="AH52" s="11" t="s">
        <v>592</v>
      </c>
      <c r="AI52" s="11" t="s">
        <v>593</v>
      </c>
      <c r="AJ52" s="10">
        <v>4</v>
      </c>
      <c r="AK52" s="14">
        <v>396.28</v>
      </c>
    </row>
    <row r="53" spans="1:37" x14ac:dyDescent="0.25">
      <c r="A53" s="10">
        <v>102</v>
      </c>
      <c r="B53" s="11" t="s">
        <v>595</v>
      </c>
      <c r="C53" s="11" t="s">
        <v>596</v>
      </c>
      <c r="D53" s="12">
        <v>43833</v>
      </c>
      <c r="E53" s="12">
        <v>44067</v>
      </c>
      <c r="F53" s="10">
        <f>Table2[[#This Row],[ExitDate]]-Table2[[#This Row],[StartDate]]</f>
        <v>234</v>
      </c>
      <c r="G53" s="18">
        <f>(Table2[[#This Row],[ExitDate]]-Table2[[#This Row],[StartDate]])/365.25</f>
        <v>0.64065708418891165</v>
      </c>
      <c r="H53" s="11" t="s">
        <v>64</v>
      </c>
      <c r="I53" s="11" t="s">
        <v>597</v>
      </c>
      <c r="J53" s="13" t="s">
        <v>598</v>
      </c>
      <c r="K53" s="11" t="s">
        <v>125</v>
      </c>
      <c r="L53" s="11" t="s">
        <v>38</v>
      </c>
      <c r="M53" s="11" t="s">
        <v>56</v>
      </c>
      <c r="N53" s="11" t="s">
        <v>40</v>
      </c>
      <c r="O53" s="11" t="s">
        <v>66</v>
      </c>
      <c r="P53" s="11" t="s">
        <v>174</v>
      </c>
      <c r="Q53" s="11" t="s">
        <v>68</v>
      </c>
      <c r="R53" s="11" t="s">
        <v>85</v>
      </c>
      <c r="S53" s="12" t="s">
        <v>599</v>
      </c>
      <c r="T53" s="11" t="s">
        <v>126</v>
      </c>
      <c r="U53" s="11" t="s">
        <v>600</v>
      </c>
      <c r="V53" s="11" t="s">
        <v>59</v>
      </c>
      <c r="W53" s="10">
        <v>67282</v>
      </c>
      <c r="X53" s="11" t="s">
        <v>48</v>
      </c>
      <c r="Y53" s="10">
        <v>2</v>
      </c>
      <c r="Z53" s="10">
        <v>3529</v>
      </c>
      <c r="AA53" s="12" t="s">
        <v>601</v>
      </c>
      <c r="AB53" s="10">
        <v>2</v>
      </c>
      <c r="AC53" s="10">
        <v>3</v>
      </c>
      <c r="AD53" s="12">
        <v>44808</v>
      </c>
      <c r="AE53" s="11" t="s">
        <v>76</v>
      </c>
      <c r="AF53" s="11" t="s">
        <v>51</v>
      </c>
      <c r="AG53" s="11" t="s">
        <v>62</v>
      </c>
      <c r="AH53" s="11" t="s">
        <v>602</v>
      </c>
      <c r="AI53" s="11" t="s">
        <v>603</v>
      </c>
      <c r="AJ53" s="10">
        <v>1</v>
      </c>
      <c r="AK53" s="14">
        <v>515.55999999999995</v>
      </c>
    </row>
    <row r="54" spans="1:37" x14ac:dyDescent="0.25">
      <c r="A54" s="10">
        <v>106</v>
      </c>
      <c r="B54" s="11" t="s">
        <v>609</v>
      </c>
      <c r="C54" s="11" t="s">
        <v>610</v>
      </c>
      <c r="D54" s="12">
        <v>44348</v>
      </c>
      <c r="E54" s="12">
        <v>45123</v>
      </c>
      <c r="F54" s="10">
        <f>Table2[[#This Row],[ExitDate]]-Table2[[#This Row],[StartDate]]</f>
        <v>775</v>
      </c>
      <c r="G54" s="18">
        <f>(Table2[[#This Row],[ExitDate]]-Table2[[#This Row],[StartDate]])/365.25</f>
        <v>2.1218343600273784</v>
      </c>
      <c r="H54" s="11" t="s">
        <v>64</v>
      </c>
      <c r="I54" s="11" t="s">
        <v>611</v>
      </c>
      <c r="J54" s="13" t="s">
        <v>612</v>
      </c>
      <c r="K54" s="11" t="s">
        <v>132</v>
      </c>
      <c r="L54" s="11" t="s">
        <v>38</v>
      </c>
      <c r="M54" s="11" t="s">
        <v>39</v>
      </c>
      <c r="N54" s="11" t="s">
        <v>67</v>
      </c>
      <c r="O54" s="11" t="s">
        <v>66</v>
      </c>
      <c r="P54" s="11" t="s">
        <v>174</v>
      </c>
      <c r="Q54" s="11" t="s">
        <v>68</v>
      </c>
      <c r="R54" s="11" t="s">
        <v>69</v>
      </c>
      <c r="S54" s="12">
        <v>24452</v>
      </c>
      <c r="T54" s="11" t="s">
        <v>73</v>
      </c>
      <c r="U54" s="11" t="s">
        <v>412</v>
      </c>
      <c r="V54" s="11" t="s">
        <v>59</v>
      </c>
      <c r="W54" s="10">
        <v>65183</v>
      </c>
      <c r="X54" s="11" t="s">
        <v>48</v>
      </c>
      <c r="Y54" s="10">
        <v>2</v>
      </c>
      <c r="Z54" s="10">
        <v>3533</v>
      </c>
      <c r="AA54" s="12">
        <v>45139</v>
      </c>
      <c r="AB54" s="10">
        <v>2</v>
      </c>
      <c r="AC54" s="10">
        <v>5</v>
      </c>
      <c r="AD54" s="12">
        <v>45057</v>
      </c>
      <c r="AE54" s="11" t="s">
        <v>50</v>
      </c>
      <c r="AF54" s="11" t="s">
        <v>51</v>
      </c>
      <c r="AG54" s="11" t="s">
        <v>77</v>
      </c>
      <c r="AH54" s="11" t="s">
        <v>613</v>
      </c>
      <c r="AI54" s="11" t="s">
        <v>614</v>
      </c>
      <c r="AJ54" s="10">
        <v>4</v>
      </c>
      <c r="AK54" s="14">
        <v>418.4</v>
      </c>
    </row>
    <row r="55" spans="1:37" x14ac:dyDescent="0.25">
      <c r="A55" s="10">
        <v>108</v>
      </c>
      <c r="B55" s="11" t="s">
        <v>618</v>
      </c>
      <c r="C55" s="11" t="s">
        <v>619</v>
      </c>
      <c r="D55" s="12">
        <v>43445</v>
      </c>
      <c r="E55" s="12">
        <v>44714</v>
      </c>
      <c r="F55" s="10">
        <f>Table2[[#This Row],[ExitDate]]-Table2[[#This Row],[StartDate]]</f>
        <v>1269</v>
      </c>
      <c r="G55" s="18">
        <f>(Table2[[#This Row],[ExitDate]]-Table2[[#This Row],[StartDate]])/365.25</f>
        <v>3.4743326488706368</v>
      </c>
      <c r="H55" s="11" t="s">
        <v>64</v>
      </c>
      <c r="I55" s="11" t="s">
        <v>620</v>
      </c>
      <c r="J55" s="13" t="s">
        <v>621</v>
      </c>
      <c r="K55" s="11" t="s">
        <v>164</v>
      </c>
      <c r="L55" s="11" t="s">
        <v>38</v>
      </c>
      <c r="M55" s="11" t="s">
        <v>66</v>
      </c>
      <c r="N55" s="11" t="s">
        <v>55</v>
      </c>
      <c r="O55" s="11" t="s">
        <v>41</v>
      </c>
      <c r="P55" s="11" t="s">
        <v>133</v>
      </c>
      <c r="Q55" s="11" t="s">
        <v>68</v>
      </c>
      <c r="R55" s="11" t="s">
        <v>238</v>
      </c>
      <c r="S55" s="12">
        <v>34367</v>
      </c>
      <c r="T55" s="11" t="s">
        <v>153</v>
      </c>
      <c r="U55" s="11" t="s">
        <v>109</v>
      </c>
      <c r="V55" s="11" t="s">
        <v>46</v>
      </c>
      <c r="W55" s="10">
        <v>29811</v>
      </c>
      <c r="X55" s="11" t="s">
        <v>48</v>
      </c>
      <c r="Y55" s="10">
        <v>4</v>
      </c>
      <c r="Z55" s="10">
        <v>3535</v>
      </c>
      <c r="AA55" s="12">
        <v>44572</v>
      </c>
      <c r="AB55" s="10">
        <v>1</v>
      </c>
      <c r="AC55" s="10">
        <v>5</v>
      </c>
      <c r="AD55" s="12">
        <v>45102</v>
      </c>
      <c r="AE55" s="11" t="s">
        <v>83</v>
      </c>
      <c r="AF55" s="11" t="s">
        <v>61</v>
      </c>
      <c r="AG55" s="11" t="s">
        <v>62</v>
      </c>
      <c r="AH55" s="11" t="s">
        <v>622</v>
      </c>
      <c r="AI55" s="11" t="s">
        <v>623</v>
      </c>
      <c r="AJ55" s="10">
        <v>1</v>
      </c>
      <c r="AK55" s="14">
        <v>936.96</v>
      </c>
    </row>
    <row r="56" spans="1:37" x14ac:dyDescent="0.25">
      <c r="A56" s="10">
        <v>110</v>
      </c>
      <c r="B56" s="11" t="s">
        <v>626</v>
      </c>
      <c r="C56" s="11" t="s">
        <v>619</v>
      </c>
      <c r="D56" s="12">
        <v>44709</v>
      </c>
      <c r="E56" s="12">
        <v>44981</v>
      </c>
      <c r="F56" s="10">
        <f>Table2[[#This Row],[ExitDate]]-Table2[[#This Row],[StartDate]]</f>
        <v>272</v>
      </c>
      <c r="G56" s="18">
        <f>(Table2[[#This Row],[ExitDate]]-Table2[[#This Row],[StartDate]])/365.25</f>
        <v>0.74469541409993156</v>
      </c>
      <c r="H56" s="11" t="s">
        <v>64</v>
      </c>
      <c r="I56" s="11" t="s">
        <v>627</v>
      </c>
      <c r="J56" s="13" t="s">
        <v>628</v>
      </c>
      <c r="K56" s="11" t="s">
        <v>113</v>
      </c>
      <c r="L56" s="11" t="s">
        <v>199</v>
      </c>
      <c r="M56" s="11" t="s">
        <v>39</v>
      </c>
      <c r="N56" s="11" t="s">
        <v>40</v>
      </c>
      <c r="O56" s="11" t="s">
        <v>56</v>
      </c>
      <c r="P56" s="11" t="s">
        <v>133</v>
      </c>
      <c r="Q56" s="11" t="s">
        <v>68</v>
      </c>
      <c r="R56" s="11" t="s">
        <v>85</v>
      </c>
      <c r="S56" s="12">
        <v>20035</v>
      </c>
      <c r="T56" s="11" t="s">
        <v>115</v>
      </c>
      <c r="U56" s="11" t="s">
        <v>234</v>
      </c>
      <c r="V56" s="11" t="s">
        <v>59</v>
      </c>
      <c r="W56" s="10">
        <v>63882</v>
      </c>
      <c r="X56" s="11" t="s">
        <v>48</v>
      </c>
      <c r="Y56" s="10">
        <v>2</v>
      </c>
      <c r="Z56" s="10">
        <v>3537</v>
      </c>
      <c r="AA56" s="12">
        <v>44813</v>
      </c>
      <c r="AB56" s="10">
        <v>4</v>
      </c>
      <c r="AC56" s="10">
        <v>2</v>
      </c>
      <c r="AD56" s="12">
        <v>44963</v>
      </c>
      <c r="AE56" s="11" t="s">
        <v>50</v>
      </c>
      <c r="AF56" s="11" t="s">
        <v>51</v>
      </c>
      <c r="AG56" s="11" t="s">
        <v>77</v>
      </c>
      <c r="AH56" s="11" t="s">
        <v>629</v>
      </c>
      <c r="AI56" s="11" t="s">
        <v>630</v>
      </c>
      <c r="AJ56" s="10">
        <v>4</v>
      </c>
      <c r="AK56" s="14">
        <v>853.77</v>
      </c>
    </row>
    <row r="57" spans="1:37" x14ac:dyDescent="0.25">
      <c r="A57" s="10">
        <v>111</v>
      </c>
      <c r="B57" s="11" t="s">
        <v>631</v>
      </c>
      <c r="C57" s="11" t="s">
        <v>632</v>
      </c>
      <c r="D57" s="12">
        <v>43632</v>
      </c>
      <c r="E57" s="12">
        <v>44625</v>
      </c>
      <c r="F57" s="10">
        <f>Table2[[#This Row],[ExitDate]]-Table2[[#This Row],[StartDate]]</f>
        <v>993</v>
      </c>
      <c r="G57" s="18">
        <f>(Table2[[#This Row],[ExitDate]]-Table2[[#This Row],[StartDate]])/365.25</f>
        <v>2.7186858316221767</v>
      </c>
      <c r="H57" s="11" t="s">
        <v>64</v>
      </c>
      <c r="I57" s="11" t="s">
        <v>633</v>
      </c>
      <c r="J57" s="13" t="s">
        <v>634</v>
      </c>
      <c r="K57" s="11" t="s">
        <v>65</v>
      </c>
      <c r="L57" s="11" t="s">
        <v>199</v>
      </c>
      <c r="M57" s="11" t="s">
        <v>56</v>
      </c>
      <c r="N57" s="11" t="s">
        <v>40</v>
      </c>
      <c r="O57" s="11" t="s">
        <v>56</v>
      </c>
      <c r="P57" s="11" t="s">
        <v>121</v>
      </c>
      <c r="Q57" s="11" t="s">
        <v>68</v>
      </c>
      <c r="R57" s="11" t="s">
        <v>238</v>
      </c>
      <c r="S57" s="12" t="s">
        <v>635</v>
      </c>
      <c r="T57" s="11" t="s">
        <v>115</v>
      </c>
      <c r="U57" s="11" t="s">
        <v>109</v>
      </c>
      <c r="V57" s="11" t="s">
        <v>59</v>
      </c>
      <c r="W57" s="10">
        <v>62328</v>
      </c>
      <c r="X57" s="11" t="s">
        <v>48</v>
      </c>
      <c r="Y57" s="10">
        <v>2</v>
      </c>
      <c r="Z57" s="10">
        <v>3538</v>
      </c>
      <c r="AA57" s="12" t="s">
        <v>476</v>
      </c>
      <c r="AB57" s="10">
        <v>1</v>
      </c>
      <c r="AC57" s="10">
        <v>5</v>
      </c>
      <c r="AD57" s="12">
        <v>44840</v>
      </c>
      <c r="AE57" s="11" t="s">
        <v>83</v>
      </c>
      <c r="AF57" s="11" t="s">
        <v>51</v>
      </c>
      <c r="AG57" s="11" t="s">
        <v>52</v>
      </c>
      <c r="AH57" s="11" t="s">
        <v>636</v>
      </c>
      <c r="AI57" s="11" t="s">
        <v>637</v>
      </c>
      <c r="AJ57" s="10">
        <v>4</v>
      </c>
      <c r="AK57" s="14">
        <v>141.07</v>
      </c>
    </row>
    <row r="58" spans="1:37" x14ac:dyDescent="0.25">
      <c r="A58" s="10">
        <v>113</v>
      </c>
      <c r="B58" s="11" t="s">
        <v>639</v>
      </c>
      <c r="C58" s="11" t="s">
        <v>640</v>
      </c>
      <c r="D58" s="12">
        <v>43902</v>
      </c>
      <c r="E58" s="12">
        <v>44843</v>
      </c>
      <c r="F58" s="10">
        <f>Table2[[#This Row],[ExitDate]]-Table2[[#This Row],[StartDate]]</f>
        <v>941</v>
      </c>
      <c r="G58" s="18">
        <f>(Table2[[#This Row],[ExitDate]]-Table2[[#This Row],[StartDate]])/365.25</f>
        <v>2.5763175906913074</v>
      </c>
      <c r="H58" s="11" t="s">
        <v>64</v>
      </c>
      <c r="I58" s="11" t="s">
        <v>641</v>
      </c>
      <c r="J58" s="13" t="s">
        <v>642</v>
      </c>
      <c r="K58" s="11" t="s">
        <v>37</v>
      </c>
      <c r="L58" s="11" t="s">
        <v>38</v>
      </c>
      <c r="M58" s="11" t="s">
        <v>66</v>
      </c>
      <c r="N58" s="11" t="s">
        <v>67</v>
      </c>
      <c r="O58" s="11" t="s">
        <v>56</v>
      </c>
      <c r="P58" s="11" t="s">
        <v>133</v>
      </c>
      <c r="Q58" s="11" t="s">
        <v>68</v>
      </c>
      <c r="R58" s="11" t="s">
        <v>142</v>
      </c>
      <c r="S58" s="12">
        <v>30565</v>
      </c>
      <c r="T58" s="11" t="s">
        <v>144</v>
      </c>
      <c r="U58" s="11" t="s">
        <v>5</v>
      </c>
      <c r="V58" s="11" t="s">
        <v>59</v>
      </c>
      <c r="W58" s="10">
        <v>18721</v>
      </c>
      <c r="X58" s="11" t="s">
        <v>99</v>
      </c>
      <c r="Y58" s="10">
        <v>4</v>
      </c>
      <c r="Z58" s="10">
        <v>3540</v>
      </c>
      <c r="AA58" s="12" t="s">
        <v>643</v>
      </c>
      <c r="AB58" s="10">
        <v>2</v>
      </c>
      <c r="AC58" s="10">
        <v>2</v>
      </c>
      <c r="AD58" s="12">
        <v>44860</v>
      </c>
      <c r="AE58" s="11" t="s">
        <v>156</v>
      </c>
      <c r="AF58" s="11" t="s">
        <v>61</v>
      </c>
      <c r="AG58" s="11" t="s">
        <v>62</v>
      </c>
      <c r="AH58" s="11" t="s">
        <v>644</v>
      </c>
      <c r="AI58" s="11" t="s">
        <v>645</v>
      </c>
      <c r="AJ58" s="10">
        <v>2</v>
      </c>
      <c r="AK58" s="14">
        <v>903.46</v>
      </c>
    </row>
    <row r="59" spans="1:37" x14ac:dyDescent="0.25">
      <c r="A59" s="10">
        <v>114</v>
      </c>
      <c r="B59" s="11" t="s">
        <v>646</v>
      </c>
      <c r="C59" s="11" t="s">
        <v>647</v>
      </c>
      <c r="D59" s="12">
        <v>43927</v>
      </c>
      <c r="E59" s="12">
        <v>45131</v>
      </c>
      <c r="F59" s="10">
        <f>Table2[[#This Row],[ExitDate]]-Table2[[#This Row],[StartDate]]</f>
        <v>1204</v>
      </c>
      <c r="G59" s="18">
        <f>(Table2[[#This Row],[ExitDate]]-Table2[[#This Row],[StartDate]])/365.25</f>
        <v>3.2963723477070501</v>
      </c>
      <c r="H59" s="11" t="s">
        <v>64</v>
      </c>
      <c r="I59" s="11" t="s">
        <v>648</v>
      </c>
      <c r="J59" s="13" t="s">
        <v>649</v>
      </c>
      <c r="K59" s="11" t="s">
        <v>125</v>
      </c>
      <c r="L59" s="11" t="s">
        <v>38</v>
      </c>
      <c r="M59" s="11" t="s">
        <v>66</v>
      </c>
      <c r="N59" s="11" t="s">
        <v>67</v>
      </c>
      <c r="O59" s="11" t="s">
        <v>66</v>
      </c>
      <c r="P59" s="11" t="s">
        <v>95</v>
      </c>
      <c r="Q59" s="11" t="s">
        <v>68</v>
      </c>
      <c r="R59" s="11" t="s">
        <v>85</v>
      </c>
      <c r="S59" s="12" t="s">
        <v>650</v>
      </c>
      <c r="T59" s="11" t="s">
        <v>126</v>
      </c>
      <c r="U59" s="11" t="s">
        <v>98</v>
      </c>
      <c r="V59" s="11" t="s">
        <v>59</v>
      </c>
      <c r="W59" s="10">
        <v>78938</v>
      </c>
      <c r="X59" s="11" t="s">
        <v>99</v>
      </c>
      <c r="Y59" s="10">
        <v>2</v>
      </c>
      <c r="Z59" s="10">
        <v>3541</v>
      </c>
      <c r="AA59" s="12" t="s">
        <v>651</v>
      </c>
      <c r="AB59" s="10">
        <v>1</v>
      </c>
      <c r="AC59" s="10">
        <v>3</v>
      </c>
      <c r="AD59" s="12">
        <v>45068</v>
      </c>
      <c r="AE59" s="11" t="s">
        <v>60</v>
      </c>
      <c r="AF59" s="11" t="s">
        <v>61</v>
      </c>
      <c r="AG59" s="11" t="s">
        <v>89</v>
      </c>
      <c r="AH59" s="11" t="s">
        <v>652</v>
      </c>
      <c r="AI59" s="11" t="s">
        <v>653</v>
      </c>
      <c r="AJ59" s="10">
        <v>4</v>
      </c>
      <c r="AK59" s="14">
        <v>380.3</v>
      </c>
    </row>
    <row r="60" spans="1:37" x14ac:dyDescent="0.25">
      <c r="A60" s="10">
        <v>117</v>
      </c>
      <c r="B60" s="11" t="s">
        <v>657</v>
      </c>
      <c r="C60" s="11" t="s">
        <v>658</v>
      </c>
      <c r="D60" s="12">
        <v>45106</v>
      </c>
      <c r="E60" s="12">
        <v>45116</v>
      </c>
      <c r="F60" s="10">
        <f>Table2[[#This Row],[ExitDate]]-Table2[[#This Row],[StartDate]]</f>
        <v>10</v>
      </c>
      <c r="G60" s="18">
        <f>(Table2[[#This Row],[ExitDate]]-Table2[[#This Row],[StartDate]])/365.25</f>
        <v>2.7378507871321012E-2</v>
      </c>
      <c r="H60" s="11" t="s">
        <v>64</v>
      </c>
      <c r="I60" s="11" t="s">
        <v>659</v>
      </c>
      <c r="J60" s="13" t="s">
        <v>660</v>
      </c>
      <c r="K60" s="11" t="s">
        <v>79</v>
      </c>
      <c r="L60" s="11" t="s">
        <v>38</v>
      </c>
      <c r="M60" s="11" t="s">
        <v>39</v>
      </c>
      <c r="N60" s="11" t="s">
        <v>55</v>
      </c>
      <c r="O60" s="11" t="s">
        <v>41</v>
      </c>
      <c r="P60" s="11" t="s">
        <v>133</v>
      </c>
      <c r="Q60" s="11" t="s">
        <v>68</v>
      </c>
      <c r="R60" s="11" t="s">
        <v>57</v>
      </c>
      <c r="S60" s="12" t="s">
        <v>661</v>
      </c>
      <c r="T60" s="11" t="s">
        <v>97</v>
      </c>
      <c r="U60" s="11" t="s">
        <v>234</v>
      </c>
      <c r="V60" s="11" t="s">
        <v>59</v>
      </c>
      <c r="W60" s="10">
        <v>13902</v>
      </c>
      <c r="X60" s="11" t="s">
        <v>48</v>
      </c>
      <c r="Y60" s="10">
        <v>2</v>
      </c>
      <c r="Z60" s="10">
        <v>3544</v>
      </c>
      <c r="AA60" s="12" t="s">
        <v>662</v>
      </c>
      <c r="AB60" s="10">
        <v>3</v>
      </c>
      <c r="AC60" s="10">
        <v>5</v>
      </c>
      <c r="AD60" s="12">
        <v>45048</v>
      </c>
      <c r="AE60" s="11" t="s">
        <v>50</v>
      </c>
      <c r="AF60" s="11" t="s">
        <v>61</v>
      </c>
      <c r="AG60" s="11" t="s">
        <v>89</v>
      </c>
      <c r="AH60" s="11" t="s">
        <v>663</v>
      </c>
      <c r="AI60" s="11" t="s">
        <v>664</v>
      </c>
      <c r="AJ60" s="10">
        <v>3</v>
      </c>
      <c r="AK60" s="14">
        <v>842.93</v>
      </c>
    </row>
    <row r="61" spans="1:37" x14ac:dyDescent="0.25">
      <c r="A61" s="10">
        <v>119</v>
      </c>
      <c r="B61" s="11" t="s">
        <v>667</v>
      </c>
      <c r="C61" s="11" t="s">
        <v>668</v>
      </c>
      <c r="D61" s="12">
        <v>44408</v>
      </c>
      <c r="E61" s="12">
        <v>44953</v>
      </c>
      <c r="F61" s="10">
        <f>Table2[[#This Row],[ExitDate]]-Table2[[#This Row],[StartDate]]</f>
        <v>545</v>
      </c>
      <c r="G61" s="18">
        <f>(Table2[[#This Row],[ExitDate]]-Table2[[#This Row],[StartDate]])/365.25</f>
        <v>1.4921286789869952</v>
      </c>
      <c r="H61" s="11" t="s">
        <v>64</v>
      </c>
      <c r="I61" s="11" t="s">
        <v>669</v>
      </c>
      <c r="J61" s="13" t="s">
        <v>670</v>
      </c>
      <c r="K61" s="11" t="s">
        <v>37</v>
      </c>
      <c r="L61" s="11" t="s">
        <v>38</v>
      </c>
      <c r="M61" s="11" t="s">
        <v>66</v>
      </c>
      <c r="N61" s="11" t="s">
        <v>67</v>
      </c>
      <c r="O61" s="11" t="s">
        <v>56</v>
      </c>
      <c r="P61" s="11" t="s">
        <v>174</v>
      </c>
      <c r="Q61" s="11" t="s">
        <v>68</v>
      </c>
      <c r="R61" s="11" t="s">
        <v>80</v>
      </c>
      <c r="S61" s="12" t="s">
        <v>671</v>
      </c>
      <c r="T61" s="11" t="s">
        <v>73</v>
      </c>
      <c r="U61" s="11" t="s">
        <v>234</v>
      </c>
      <c r="V61" s="11" t="s">
        <v>59</v>
      </c>
      <c r="W61" s="10">
        <v>35786</v>
      </c>
      <c r="X61" s="11" t="s">
        <v>99</v>
      </c>
      <c r="Y61" s="10">
        <v>1</v>
      </c>
      <c r="Z61" s="10">
        <v>3546</v>
      </c>
      <c r="AA61" s="12">
        <v>45204</v>
      </c>
      <c r="AB61" s="10">
        <v>2</v>
      </c>
      <c r="AC61" s="10">
        <v>5</v>
      </c>
      <c r="AD61" s="12">
        <v>44886</v>
      </c>
      <c r="AE61" s="11" t="s">
        <v>76</v>
      </c>
      <c r="AF61" s="11" t="s">
        <v>61</v>
      </c>
      <c r="AG61" s="11" t="s">
        <v>89</v>
      </c>
      <c r="AH61" s="11" t="s">
        <v>672</v>
      </c>
      <c r="AI61" s="11" t="s">
        <v>673</v>
      </c>
      <c r="AJ61" s="10">
        <v>4</v>
      </c>
      <c r="AK61" s="14">
        <v>426.45</v>
      </c>
    </row>
    <row r="62" spans="1:37" x14ac:dyDescent="0.25">
      <c r="A62" s="10">
        <v>121</v>
      </c>
      <c r="B62" s="11" t="s">
        <v>677</v>
      </c>
      <c r="C62" s="11" t="s">
        <v>678</v>
      </c>
      <c r="D62" s="12">
        <v>44388</v>
      </c>
      <c r="E62" s="12">
        <v>44844</v>
      </c>
      <c r="F62" s="10">
        <f>Table2[[#This Row],[ExitDate]]-Table2[[#This Row],[StartDate]]</f>
        <v>456</v>
      </c>
      <c r="G62" s="18">
        <f>(Table2[[#This Row],[ExitDate]]-Table2[[#This Row],[StartDate]])/365.25</f>
        <v>1.2484599589322383</v>
      </c>
      <c r="H62" s="11" t="s">
        <v>64</v>
      </c>
      <c r="I62" s="11" t="s">
        <v>679</v>
      </c>
      <c r="J62" s="13" t="s">
        <v>680</v>
      </c>
      <c r="K62" s="11" t="s">
        <v>94</v>
      </c>
      <c r="L62" s="11" t="s">
        <v>38</v>
      </c>
      <c r="M62" s="11" t="s">
        <v>56</v>
      </c>
      <c r="N62" s="11" t="s">
        <v>55</v>
      </c>
      <c r="O62" s="11" t="s">
        <v>66</v>
      </c>
      <c r="P62" s="11" t="s">
        <v>121</v>
      </c>
      <c r="Q62" s="11" t="s">
        <v>68</v>
      </c>
      <c r="R62" s="11" t="s">
        <v>80</v>
      </c>
      <c r="S62" s="12" t="s">
        <v>681</v>
      </c>
      <c r="T62" s="11" t="s">
        <v>153</v>
      </c>
      <c r="U62" s="11" t="s">
        <v>98</v>
      </c>
      <c r="V62" s="11" t="s">
        <v>46</v>
      </c>
      <c r="W62" s="10">
        <v>40135</v>
      </c>
      <c r="X62" s="11" t="s">
        <v>48</v>
      </c>
      <c r="Y62" s="10">
        <v>1</v>
      </c>
      <c r="Z62" s="10">
        <v>3548</v>
      </c>
      <c r="AA62" s="12">
        <v>44722</v>
      </c>
      <c r="AB62" s="10">
        <v>5</v>
      </c>
      <c r="AC62" s="10">
        <v>5</v>
      </c>
      <c r="AD62" s="12">
        <v>44789</v>
      </c>
      <c r="AE62" s="11" t="s">
        <v>50</v>
      </c>
      <c r="AF62" s="11" t="s">
        <v>61</v>
      </c>
      <c r="AG62" s="11" t="s">
        <v>89</v>
      </c>
      <c r="AH62" s="11" t="s">
        <v>682</v>
      </c>
      <c r="AI62" s="11" t="s">
        <v>683</v>
      </c>
      <c r="AJ62" s="10">
        <v>3</v>
      </c>
      <c r="AK62" s="14">
        <v>368.8</v>
      </c>
    </row>
    <row r="63" spans="1:37" x14ac:dyDescent="0.25">
      <c r="A63" s="10">
        <v>122</v>
      </c>
      <c r="B63" s="11" t="s">
        <v>684</v>
      </c>
      <c r="C63" s="11" t="s">
        <v>685</v>
      </c>
      <c r="D63" s="12">
        <v>43388</v>
      </c>
      <c r="E63" s="12">
        <v>44122</v>
      </c>
      <c r="F63" s="10">
        <f>Table2[[#This Row],[ExitDate]]-Table2[[#This Row],[StartDate]]</f>
        <v>734</v>
      </c>
      <c r="G63" s="18">
        <f>(Table2[[#This Row],[ExitDate]]-Table2[[#This Row],[StartDate]])/365.25</f>
        <v>2.0095824777549622</v>
      </c>
      <c r="H63" s="11" t="s">
        <v>64</v>
      </c>
      <c r="I63" s="11" t="s">
        <v>686</v>
      </c>
      <c r="J63" s="13" t="s">
        <v>687</v>
      </c>
      <c r="K63" s="11" t="s">
        <v>79</v>
      </c>
      <c r="L63" s="11" t="s">
        <v>38</v>
      </c>
      <c r="M63" s="11" t="s">
        <v>66</v>
      </c>
      <c r="N63" s="11" t="s">
        <v>40</v>
      </c>
      <c r="O63" s="11" t="s">
        <v>66</v>
      </c>
      <c r="P63" s="11" t="s">
        <v>133</v>
      </c>
      <c r="Q63" s="11" t="s">
        <v>68</v>
      </c>
      <c r="R63" s="11" t="s">
        <v>85</v>
      </c>
      <c r="S63" s="12" t="s">
        <v>688</v>
      </c>
      <c r="T63" s="11" t="s">
        <v>134</v>
      </c>
      <c r="U63" s="11" t="s">
        <v>98</v>
      </c>
      <c r="V63" s="11" t="s">
        <v>46</v>
      </c>
      <c r="W63" s="10">
        <v>72975</v>
      </c>
      <c r="X63" s="11" t="s">
        <v>48</v>
      </c>
      <c r="Y63" s="10">
        <v>2</v>
      </c>
      <c r="Z63" s="10">
        <v>3549</v>
      </c>
      <c r="AA63" s="12" t="s">
        <v>689</v>
      </c>
      <c r="AB63" s="10">
        <v>1</v>
      </c>
      <c r="AC63" s="10">
        <v>4</v>
      </c>
      <c r="AD63" s="12">
        <v>44867</v>
      </c>
      <c r="AE63" s="11" t="s">
        <v>156</v>
      </c>
      <c r="AF63" s="11" t="s">
        <v>61</v>
      </c>
      <c r="AG63" s="11" t="s">
        <v>52</v>
      </c>
      <c r="AH63" s="11" t="s">
        <v>690</v>
      </c>
      <c r="AI63" s="11" t="s">
        <v>691</v>
      </c>
      <c r="AJ63" s="10">
        <v>5</v>
      </c>
      <c r="AK63" s="14">
        <v>788.67</v>
      </c>
    </row>
    <row r="64" spans="1:37" x14ac:dyDescent="0.25">
      <c r="A64" s="10">
        <v>123</v>
      </c>
      <c r="B64" s="11" t="s">
        <v>353</v>
      </c>
      <c r="C64" s="11" t="s">
        <v>692</v>
      </c>
      <c r="D64" s="12">
        <v>44526</v>
      </c>
      <c r="E64" s="12">
        <v>44848</v>
      </c>
      <c r="F64" s="10">
        <f>Table2[[#This Row],[ExitDate]]-Table2[[#This Row],[StartDate]]</f>
        <v>322</v>
      </c>
      <c r="G64" s="18">
        <f>(Table2[[#This Row],[ExitDate]]-Table2[[#This Row],[StartDate]])/365.25</f>
        <v>0.88158795345653662</v>
      </c>
      <c r="H64" s="11" t="s">
        <v>64</v>
      </c>
      <c r="I64" s="11" t="s">
        <v>693</v>
      </c>
      <c r="J64" s="13" t="s">
        <v>694</v>
      </c>
      <c r="K64" s="11" t="s">
        <v>125</v>
      </c>
      <c r="L64" s="11" t="s">
        <v>199</v>
      </c>
      <c r="M64" s="11" t="s">
        <v>56</v>
      </c>
      <c r="N64" s="11" t="s">
        <v>40</v>
      </c>
      <c r="O64" s="11" t="s">
        <v>41</v>
      </c>
      <c r="P64" s="11" t="s">
        <v>121</v>
      </c>
      <c r="Q64" s="11" t="s">
        <v>68</v>
      </c>
      <c r="R64" s="11" t="s">
        <v>320</v>
      </c>
      <c r="S64" s="12" t="s">
        <v>695</v>
      </c>
      <c r="T64" s="11" t="s">
        <v>115</v>
      </c>
      <c r="U64" s="11" t="s">
        <v>696</v>
      </c>
      <c r="V64" s="11" t="s">
        <v>59</v>
      </c>
      <c r="W64" s="10">
        <v>57754</v>
      </c>
      <c r="X64" s="11" t="s">
        <v>48</v>
      </c>
      <c r="Y64" s="10">
        <v>1</v>
      </c>
      <c r="Z64" s="10">
        <v>3550</v>
      </c>
      <c r="AA64" s="12" t="s">
        <v>697</v>
      </c>
      <c r="AB64" s="10">
        <v>3</v>
      </c>
      <c r="AC64" s="10">
        <v>5</v>
      </c>
      <c r="AD64" s="12">
        <v>45025</v>
      </c>
      <c r="AE64" s="11" t="s">
        <v>76</v>
      </c>
      <c r="AF64" s="11" t="s">
        <v>51</v>
      </c>
      <c r="AG64" s="11" t="s">
        <v>77</v>
      </c>
      <c r="AH64" s="11" t="s">
        <v>698</v>
      </c>
      <c r="AI64" s="11" t="s">
        <v>699</v>
      </c>
      <c r="AJ64" s="10">
        <v>4</v>
      </c>
      <c r="AK64" s="14">
        <v>363.11</v>
      </c>
    </row>
    <row r="65" spans="1:37" x14ac:dyDescent="0.25">
      <c r="A65" s="10">
        <v>125</v>
      </c>
      <c r="B65" s="11" t="s">
        <v>702</v>
      </c>
      <c r="C65" s="11" t="s">
        <v>703</v>
      </c>
      <c r="D65" s="12">
        <v>43877</v>
      </c>
      <c r="E65" s="12">
        <v>43985</v>
      </c>
      <c r="F65" s="10">
        <f>Table2[[#This Row],[ExitDate]]-Table2[[#This Row],[StartDate]]</f>
        <v>108</v>
      </c>
      <c r="G65" s="18">
        <f>(Table2[[#This Row],[ExitDate]]-Table2[[#This Row],[StartDate]])/365.25</f>
        <v>0.29568788501026694</v>
      </c>
      <c r="H65" s="11" t="s">
        <v>64</v>
      </c>
      <c r="I65" s="11" t="s">
        <v>704</v>
      </c>
      <c r="J65" s="13" t="s">
        <v>705</v>
      </c>
      <c r="K65" s="11" t="s">
        <v>65</v>
      </c>
      <c r="L65" s="11" t="s">
        <v>38</v>
      </c>
      <c r="M65" s="11" t="s">
        <v>66</v>
      </c>
      <c r="N65" s="11" t="s">
        <v>67</v>
      </c>
      <c r="O65" s="11" t="s">
        <v>66</v>
      </c>
      <c r="P65" s="11" t="s">
        <v>133</v>
      </c>
      <c r="Q65" s="11" t="s">
        <v>68</v>
      </c>
      <c r="R65" s="11" t="s">
        <v>85</v>
      </c>
      <c r="S65" s="12">
        <v>15653</v>
      </c>
      <c r="T65" s="11" t="s">
        <v>144</v>
      </c>
      <c r="U65" s="11" t="s">
        <v>234</v>
      </c>
      <c r="V65" s="11" t="s">
        <v>59</v>
      </c>
      <c r="W65" s="10">
        <v>28714</v>
      </c>
      <c r="X65" s="11" t="s">
        <v>242</v>
      </c>
      <c r="Y65" s="10">
        <v>1</v>
      </c>
      <c r="Z65" s="10">
        <v>3552</v>
      </c>
      <c r="AA65" s="12" t="s">
        <v>706</v>
      </c>
      <c r="AB65" s="10">
        <v>3</v>
      </c>
      <c r="AC65" s="10">
        <v>4</v>
      </c>
      <c r="AD65" s="12">
        <v>44891</v>
      </c>
      <c r="AE65" s="11" t="s">
        <v>50</v>
      </c>
      <c r="AF65" s="11" t="s">
        <v>61</v>
      </c>
      <c r="AG65" s="11" t="s">
        <v>52</v>
      </c>
      <c r="AH65" s="11" t="s">
        <v>707</v>
      </c>
      <c r="AI65" s="11" t="s">
        <v>486</v>
      </c>
      <c r="AJ65" s="10">
        <v>4</v>
      </c>
      <c r="AK65" s="14">
        <v>480.87</v>
      </c>
    </row>
    <row r="66" spans="1:37" x14ac:dyDescent="0.25">
      <c r="A66" s="10">
        <v>128</v>
      </c>
      <c r="B66" s="11" t="s">
        <v>713</v>
      </c>
      <c r="C66" s="11" t="s">
        <v>714</v>
      </c>
      <c r="D66" s="12">
        <v>44932</v>
      </c>
      <c r="E66" s="12">
        <v>45053</v>
      </c>
      <c r="F66" s="10">
        <f>Table2[[#This Row],[ExitDate]]-Table2[[#This Row],[StartDate]]</f>
        <v>121</v>
      </c>
      <c r="G66" s="18">
        <f>(Table2[[#This Row],[ExitDate]]-Table2[[#This Row],[StartDate]])/365.25</f>
        <v>0.33127994524298426</v>
      </c>
      <c r="H66" s="11" t="s">
        <v>64</v>
      </c>
      <c r="I66" s="11" t="s">
        <v>715</v>
      </c>
      <c r="J66" s="13" t="s">
        <v>716</v>
      </c>
      <c r="K66" s="11" t="s">
        <v>54</v>
      </c>
      <c r="L66" s="11" t="s">
        <v>38</v>
      </c>
      <c r="M66" s="11" t="s">
        <v>66</v>
      </c>
      <c r="N66" s="11" t="s">
        <v>40</v>
      </c>
      <c r="O66" s="11" t="s">
        <v>41</v>
      </c>
      <c r="P66" s="11" t="s">
        <v>121</v>
      </c>
      <c r="Q66" s="11" t="s">
        <v>68</v>
      </c>
      <c r="R66" s="11" t="s">
        <v>96</v>
      </c>
      <c r="S66" s="12">
        <v>32448</v>
      </c>
      <c r="T66" s="11" t="s">
        <v>126</v>
      </c>
      <c r="U66" s="11" t="s">
        <v>717</v>
      </c>
      <c r="V66" s="11" t="s">
        <v>46</v>
      </c>
      <c r="W66" s="10">
        <v>48104</v>
      </c>
      <c r="X66" s="11" t="s">
        <v>48</v>
      </c>
      <c r="Y66" s="10">
        <v>4</v>
      </c>
      <c r="Z66" s="10">
        <v>3555</v>
      </c>
      <c r="AA66" s="12" t="s">
        <v>421</v>
      </c>
      <c r="AB66" s="10">
        <v>2</v>
      </c>
      <c r="AC66" s="10">
        <v>5</v>
      </c>
      <c r="AD66" s="12">
        <v>44989</v>
      </c>
      <c r="AE66" s="11" t="s">
        <v>50</v>
      </c>
      <c r="AF66" s="11" t="s">
        <v>61</v>
      </c>
      <c r="AG66" s="11" t="s">
        <v>89</v>
      </c>
      <c r="AH66" s="11" t="s">
        <v>718</v>
      </c>
      <c r="AI66" s="11" t="s">
        <v>719</v>
      </c>
      <c r="AJ66" s="10">
        <v>4</v>
      </c>
      <c r="AK66" s="14">
        <v>566.12</v>
      </c>
    </row>
    <row r="67" spans="1:37" x14ac:dyDescent="0.25">
      <c r="A67" s="10">
        <v>129</v>
      </c>
      <c r="B67" s="11" t="s">
        <v>720</v>
      </c>
      <c r="C67" s="11" t="s">
        <v>254</v>
      </c>
      <c r="D67" s="12">
        <v>43664</v>
      </c>
      <c r="E67" s="12">
        <v>43845</v>
      </c>
      <c r="F67" s="10">
        <f>Table2[[#This Row],[ExitDate]]-Table2[[#This Row],[StartDate]]</f>
        <v>181</v>
      </c>
      <c r="G67" s="18">
        <f>(Table2[[#This Row],[ExitDate]]-Table2[[#This Row],[StartDate]])/365.25</f>
        <v>0.49555099247091033</v>
      </c>
      <c r="H67" s="11" t="s">
        <v>64</v>
      </c>
      <c r="I67" s="11" t="s">
        <v>721</v>
      </c>
      <c r="J67" s="13" t="s">
        <v>722</v>
      </c>
      <c r="K67" s="11" t="s">
        <v>37</v>
      </c>
      <c r="L67" s="11" t="s">
        <v>38</v>
      </c>
      <c r="M67" s="11" t="s">
        <v>66</v>
      </c>
      <c r="N67" s="11" t="s">
        <v>67</v>
      </c>
      <c r="O67" s="11" t="s">
        <v>41</v>
      </c>
      <c r="P67" s="11" t="s">
        <v>133</v>
      </c>
      <c r="Q67" s="11" t="s">
        <v>68</v>
      </c>
      <c r="R67" s="11" t="s">
        <v>320</v>
      </c>
      <c r="S67" s="12" t="s">
        <v>723</v>
      </c>
      <c r="T67" s="11" t="s">
        <v>97</v>
      </c>
      <c r="U67" s="11" t="s">
        <v>724</v>
      </c>
      <c r="V67" s="11" t="s">
        <v>59</v>
      </c>
      <c r="W67" s="10">
        <v>86009</v>
      </c>
      <c r="X67" s="11" t="s">
        <v>99</v>
      </c>
      <c r="Y67" s="10">
        <v>2</v>
      </c>
      <c r="Z67" s="10">
        <v>3556</v>
      </c>
      <c r="AA67" s="12">
        <v>45236</v>
      </c>
      <c r="AB67" s="10">
        <v>2</v>
      </c>
      <c r="AC67" s="10">
        <v>2</v>
      </c>
      <c r="AD67" s="12">
        <v>44968</v>
      </c>
      <c r="AE67" s="11" t="s">
        <v>60</v>
      </c>
      <c r="AF67" s="11" t="s">
        <v>51</v>
      </c>
      <c r="AG67" s="11" t="s">
        <v>62</v>
      </c>
      <c r="AH67" s="11" t="s">
        <v>725</v>
      </c>
      <c r="AI67" s="11" t="s">
        <v>726</v>
      </c>
      <c r="AJ67" s="10">
        <v>1</v>
      </c>
      <c r="AK67" s="14">
        <v>513.91999999999996</v>
      </c>
    </row>
    <row r="68" spans="1:37" x14ac:dyDescent="0.25">
      <c r="A68" s="10">
        <v>132</v>
      </c>
      <c r="B68" s="11" t="s">
        <v>729</v>
      </c>
      <c r="C68" s="11" t="s">
        <v>730</v>
      </c>
      <c r="D68" s="12">
        <v>43775</v>
      </c>
      <c r="E68" s="12">
        <v>44080</v>
      </c>
      <c r="F68" s="10">
        <f>Table2[[#This Row],[ExitDate]]-Table2[[#This Row],[StartDate]]</f>
        <v>305</v>
      </c>
      <c r="G68" s="18">
        <f>(Table2[[#This Row],[ExitDate]]-Table2[[#This Row],[StartDate]])/365.25</f>
        <v>0.83504449007529091</v>
      </c>
      <c r="H68" s="11" t="s">
        <v>36</v>
      </c>
      <c r="I68" s="11" t="s">
        <v>731</v>
      </c>
      <c r="J68" s="13" t="s">
        <v>732</v>
      </c>
      <c r="K68" s="11" t="s">
        <v>113</v>
      </c>
      <c r="L68" s="11" t="s">
        <v>38</v>
      </c>
      <c r="M68" s="11" t="s">
        <v>56</v>
      </c>
      <c r="N68" s="11" t="s">
        <v>40</v>
      </c>
      <c r="O68" s="11" t="s">
        <v>66</v>
      </c>
      <c r="P68" s="11" t="s">
        <v>133</v>
      </c>
      <c r="Q68" s="11" t="s">
        <v>42</v>
      </c>
      <c r="R68" s="11" t="s">
        <v>85</v>
      </c>
      <c r="S68" s="12" t="s">
        <v>733</v>
      </c>
      <c r="T68" s="11" t="s">
        <v>44</v>
      </c>
      <c r="U68" s="11" t="s">
        <v>70</v>
      </c>
      <c r="V68" s="11" t="s">
        <v>59</v>
      </c>
      <c r="W68" s="10">
        <v>1960</v>
      </c>
      <c r="X68" s="11" t="s">
        <v>48</v>
      </c>
      <c r="Y68" s="10">
        <v>2</v>
      </c>
      <c r="Z68" s="10">
        <v>3559</v>
      </c>
      <c r="AA68" s="12" t="s">
        <v>734</v>
      </c>
      <c r="AB68" s="10">
        <v>3</v>
      </c>
      <c r="AC68" s="10">
        <v>2</v>
      </c>
      <c r="AD68" s="12">
        <v>44895</v>
      </c>
      <c r="AE68" s="11" t="s">
        <v>76</v>
      </c>
      <c r="AF68" s="11" t="s">
        <v>61</v>
      </c>
      <c r="AG68" s="11" t="s">
        <v>52</v>
      </c>
      <c r="AH68" s="11" t="s">
        <v>735</v>
      </c>
      <c r="AI68" s="11" t="s">
        <v>736</v>
      </c>
      <c r="AJ68" s="10">
        <v>2</v>
      </c>
      <c r="AK68" s="14">
        <v>959.81</v>
      </c>
    </row>
    <row r="69" spans="1:37" x14ac:dyDescent="0.25">
      <c r="A69" s="10">
        <v>135</v>
      </c>
      <c r="B69" s="11" t="s">
        <v>740</v>
      </c>
      <c r="C69" s="11" t="s">
        <v>741</v>
      </c>
      <c r="D69" s="12">
        <v>43606</v>
      </c>
      <c r="E69" s="12">
        <v>44931</v>
      </c>
      <c r="F69" s="10">
        <f>Table2[[#This Row],[ExitDate]]-Table2[[#This Row],[StartDate]]</f>
        <v>1325</v>
      </c>
      <c r="G69" s="18">
        <f>(Table2[[#This Row],[ExitDate]]-Table2[[#This Row],[StartDate]])/365.25</f>
        <v>3.6276522929500343</v>
      </c>
      <c r="H69" s="11" t="s">
        <v>36</v>
      </c>
      <c r="I69" s="11" t="s">
        <v>742</v>
      </c>
      <c r="J69" s="13" t="s">
        <v>743</v>
      </c>
      <c r="K69" s="11" t="s">
        <v>37</v>
      </c>
      <c r="L69" s="11" t="s">
        <v>199</v>
      </c>
      <c r="M69" s="11" t="s">
        <v>39</v>
      </c>
      <c r="N69" s="11" t="s">
        <v>67</v>
      </c>
      <c r="O69" s="11" t="s">
        <v>66</v>
      </c>
      <c r="P69" s="11" t="s">
        <v>133</v>
      </c>
      <c r="Q69" s="11" t="s">
        <v>42</v>
      </c>
      <c r="R69" s="11" t="s">
        <v>300</v>
      </c>
      <c r="S69" s="12">
        <v>19971</v>
      </c>
      <c r="T69" s="11" t="s">
        <v>44</v>
      </c>
      <c r="U69" s="11" t="s">
        <v>250</v>
      </c>
      <c r="V69" s="11" t="s">
        <v>46</v>
      </c>
      <c r="W69" s="10">
        <v>1821</v>
      </c>
      <c r="X69" s="11" t="s">
        <v>99</v>
      </c>
      <c r="Y69" s="10">
        <v>2</v>
      </c>
      <c r="Z69" s="10">
        <v>3562</v>
      </c>
      <c r="AA69" s="12" t="s">
        <v>605</v>
      </c>
      <c r="AB69" s="10">
        <v>2</v>
      </c>
      <c r="AC69" s="10">
        <v>1</v>
      </c>
      <c r="AD69" s="12">
        <v>44928</v>
      </c>
      <c r="AE69" s="11" t="s">
        <v>76</v>
      </c>
      <c r="AF69" s="11" t="s">
        <v>61</v>
      </c>
      <c r="AG69" s="11" t="s">
        <v>52</v>
      </c>
      <c r="AH69" s="11" t="s">
        <v>744</v>
      </c>
      <c r="AI69" s="11" t="s">
        <v>745</v>
      </c>
      <c r="AJ69" s="10">
        <v>3</v>
      </c>
      <c r="AK69" s="14">
        <v>808.05</v>
      </c>
    </row>
    <row r="70" spans="1:37" x14ac:dyDescent="0.25">
      <c r="A70" s="10">
        <v>137</v>
      </c>
      <c r="B70" s="11" t="s">
        <v>748</v>
      </c>
      <c r="C70" s="11" t="s">
        <v>749</v>
      </c>
      <c r="D70" s="12">
        <v>43491</v>
      </c>
      <c r="E70" s="12">
        <v>44167</v>
      </c>
      <c r="F70" s="10">
        <f>Table2[[#This Row],[ExitDate]]-Table2[[#This Row],[StartDate]]</f>
        <v>676</v>
      </c>
      <c r="G70" s="18">
        <f>(Table2[[#This Row],[ExitDate]]-Table2[[#This Row],[StartDate]])/365.25</f>
        <v>1.8507871321013005</v>
      </c>
      <c r="H70" s="11" t="s">
        <v>738</v>
      </c>
      <c r="I70" s="11" t="s">
        <v>750</v>
      </c>
      <c r="J70" s="13" t="s">
        <v>751</v>
      </c>
      <c r="K70" s="11" t="s">
        <v>125</v>
      </c>
      <c r="L70" s="11" t="s">
        <v>752</v>
      </c>
      <c r="M70" s="11" t="s">
        <v>66</v>
      </c>
      <c r="N70" s="11" t="s">
        <v>40</v>
      </c>
      <c r="O70" s="11" t="s">
        <v>41</v>
      </c>
      <c r="P70" s="11" t="s">
        <v>121</v>
      </c>
      <c r="Q70" s="11" t="s">
        <v>42</v>
      </c>
      <c r="R70" s="11" t="s">
        <v>57</v>
      </c>
      <c r="S70" s="12">
        <v>34526</v>
      </c>
      <c r="T70" s="11" t="s">
        <v>44</v>
      </c>
      <c r="U70" s="11" t="s">
        <v>159</v>
      </c>
      <c r="V70" s="11" t="s">
        <v>46</v>
      </c>
      <c r="W70" s="10">
        <v>2122</v>
      </c>
      <c r="X70" s="11" t="s">
        <v>48</v>
      </c>
      <c r="Y70" s="10">
        <v>1</v>
      </c>
      <c r="Z70" s="10">
        <v>3564</v>
      </c>
      <c r="AA70" s="12">
        <v>45263</v>
      </c>
      <c r="AB70" s="10">
        <v>4</v>
      </c>
      <c r="AC70" s="10">
        <v>4</v>
      </c>
      <c r="AD70" s="12">
        <v>44905</v>
      </c>
      <c r="AE70" s="11" t="s">
        <v>83</v>
      </c>
      <c r="AF70" s="11" t="s">
        <v>61</v>
      </c>
      <c r="AG70" s="11" t="s">
        <v>62</v>
      </c>
      <c r="AH70" s="11" t="s">
        <v>753</v>
      </c>
      <c r="AI70" s="11" t="s">
        <v>754</v>
      </c>
      <c r="AJ70" s="10">
        <v>4</v>
      </c>
      <c r="AK70" s="14">
        <v>106.14</v>
      </c>
    </row>
    <row r="71" spans="1:37" x14ac:dyDescent="0.25">
      <c r="A71" s="10">
        <v>141</v>
      </c>
      <c r="B71" s="11" t="s">
        <v>758</v>
      </c>
      <c r="C71" s="11" t="s">
        <v>759</v>
      </c>
      <c r="D71" s="12">
        <v>45118</v>
      </c>
      <c r="E71" s="12">
        <v>45136</v>
      </c>
      <c r="F71" s="10">
        <f>Table2[[#This Row],[ExitDate]]-Table2[[#This Row],[StartDate]]</f>
        <v>18</v>
      </c>
      <c r="G71" s="18">
        <f>(Table2[[#This Row],[ExitDate]]-Table2[[#This Row],[StartDate]])/365.25</f>
        <v>4.9281314168377825E-2</v>
      </c>
      <c r="H71" s="11" t="s">
        <v>36</v>
      </c>
      <c r="I71" s="11" t="s">
        <v>760</v>
      </c>
      <c r="J71" s="13" t="s">
        <v>761</v>
      </c>
      <c r="K71" s="11" t="s">
        <v>54</v>
      </c>
      <c r="L71" s="11" t="s">
        <v>752</v>
      </c>
      <c r="M71" s="11" t="s">
        <v>66</v>
      </c>
      <c r="N71" s="11" t="s">
        <v>67</v>
      </c>
      <c r="O71" s="11" t="s">
        <v>56</v>
      </c>
      <c r="P71" s="11" t="s">
        <v>95</v>
      </c>
      <c r="Q71" s="11" t="s">
        <v>42</v>
      </c>
      <c r="R71" s="11" t="s">
        <v>85</v>
      </c>
      <c r="S71" s="12">
        <v>27253</v>
      </c>
      <c r="T71" s="11" t="s">
        <v>44</v>
      </c>
      <c r="U71" s="11" t="s">
        <v>234</v>
      </c>
      <c r="V71" s="11" t="s">
        <v>59</v>
      </c>
      <c r="W71" s="10">
        <v>2478</v>
      </c>
      <c r="X71" s="11" t="s">
        <v>48</v>
      </c>
      <c r="Y71" s="10">
        <v>2</v>
      </c>
      <c r="Z71" s="10">
        <v>3568</v>
      </c>
      <c r="AA71" s="12">
        <v>45109</v>
      </c>
      <c r="AB71" s="10">
        <v>2</v>
      </c>
      <c r="AC71" s="10">
        <v>4</v>
      </c>
      <c r="AD71" s="12">
        <v>44796</v>
      </c>
      <c r="AE71" s="11" t="s">
        <v>76</v>
      </c>
      <c r="AF71" s="11" t="s">
        <v>51</v>
      </c>
      <c r="AG71" s="11" t="s">
        <v>62</v>
      </c>
      <c r="AH71" s="11" t="s">
        <v>762</v>
      </c>
      <c r="AI71" s="11" t="s">
        <v>763</v>
      </c>
      <c r="AJ71" s="10">
        <v>2</v>
      </c>
      <c r="AK71" s="14">
        <v>201.76</v>
      </c>
    </row>
    <row r="72" spans="1:37" x14ac:dyDescent="0.25">
      <c r="A72" s="10">
        <v>142</v>
      </c>
      <c r="B72" s="11" t="s">
        <v>764</v>
      </c>
      <c r="C72" s="11" t="s">
        <v>765</v>
      </c>
      <c r="D72" s="12">
        <v>43505</v>
      </c>
      <c r="E72" s="12">
        <v>44071</v>
      </c>
      <c r="F72" s="10">
        <f>Table2[[#This Row],[ExitDate]]-Table2[[#This Row],[StartDate]]</f>
        <v>566</v>
      </c>
      <c r="G72" s="18">
        <f>(Table2[[#This Row],[ExitDate]]-Table2[[#This Row],[StartDate]])/365.25</f>
        <v>1.5496235455167693</v>
      </c>
      <c r="H72" s="11" t="s">
        <v>36</v>
      </c>
      <c r="I72" s="11" t="s">
        <v>766</v>
      </c>
      <c r="J72" s="13" t="s">
        <v>767</v>
      </c>
      <c r="K72" s="11" t="s">
        <v>132</v>
      </c>
      <c r="L72" s="11" t="s">
        <v>38</v>
      </c>
      <c r="M72" s="11" t="s">
        <v>56</v>
      </c>
      <c r="N72" s="11" t="s">
        <v>67</v>
      </c>
      <c r="O72" s="11" t="s">
        <v>41</v>
      </c>
      <c r="P72" s="11" t="s">
        <v>95</v>
      </c>
      <c r="Q72" s="11" t="s">
        <v>42</v>
      </c>
      <c r="R72" s="11" t="s">
        <v>344</v>
      </c>
      <c r="S72" s="12" t="s">
        <v>768</v>
      </c>
      <c r="T72" s="11" t="s">
        <v>44</v>
      </c>
      <c r="U72" s="11" t="s">
        <v>5</v>
      </c>
      <c r="V72" s="11" t="s">
        <v>46</v>
      </c>
      <c r="W72" s="10">
        <v>2763</v>
      </c>
      <c r="X72" s="11" t="s">
        <v>48</v>
      </c>
      <c r="Y72" s="10">
        <v>2</v>
      </c>
      <c r="Z72" s="10">
        <v>3569</v>
      </c>
      <c r="AA72" s="12" t="s">
        <v>676</v>
      </c>
      <c r="AB72" s="10">
        <v>1</v>
      </c>
      <c r="AC72" s="10">
        <v>3</v>
      </c>
      <c r="AD72" s="12">
        <v>44874</v>
      </c>
      <c r="AE72" s="11" t="s">
        <v>83</v>
      </c>
      <c r="AF72" s="11" t="s">
        <v>61</v>
      </c>
      <c r="AG72" s="11" t="s">
        <v>62</v>
      </c>
      <c r="AH72" s="11" t="s">
        <v>769</v>
      </c>
      <c r="AI72" s="11" t="s">
        <v>770</v>
      </c>
      <c r="AJ72" s="10">
        <v>4</v>
      </c>
      <c r="AK72" s="14">
        <v>730.04</v>
      </c>
    </row>
    <row r="73" spans="1:37" x14ac:dyDescent="0.25">
      <c r="A73" s="10">
        <v>143</v>
      </c>
      <c r="B73" s="11" t="s">
        <v>771</v>
      </c>
      <c r="C73" s="11" t="s">
        <v>772</v>
      </c>
      <c r="D73" s="12">
        <v>43574</v>
      </c>
      <c r="E73" s="12">
        <v>44495</v>
      </c>
      <c r="F73" s="10">
        <f>Table2[[#This Row],[ExitDate]]-Table2[[#This Row],[StartDate]]</f>
        <v>921</v>
      </c>
      <c r="G73" s="18">
        <f>(Table2[[#This Row],[ExitDate]]-Table2[[#This Row],[StartDate]])/365.25</f>
        <v>2.5215605749486651</v>
      </c>
      <c r="H73" s="11" t="s">
        <v>738</v>
      </c>
      <c r="I73" s="11" t="s">
        <v>773</v>
      </c>
      <c r="J73" s="13" t="s">
        <v>774</v>
      </c>
      <c r="K73" s="11" t="s">
        <v>79</v>
      </c>
      <c r="L73" s="11" t="s">
        <v>752</v>
      </c>
      <c r="M73" s="11" t="s">
        <v>66</v>
      </c>
      <c r="N73" s="11" t="s">
        <v>67</v>
      </c>
      <c r="O73" s="11" t="s">
        <v>41</v>
      </c>
      <c r="P73" s="11" t="s">
        <v>174</v>
      </c>
      <c r="Q73" s="11" t="s">
        <v>42</v>
      </c>
      <c r="R73" s="11" t="s">
        <v>238</v>
      </c>
      <c r="S73" s="12" t="s">
        <v>775</v>
      </c>
      <c r="T73" s="11" t="s">
        <v>44</v>
      </c>
      <c r="U73" s="11" t="s">
        <v>109</v>
      </c>
      <c r="V73" s="11" t="s">
        <v>46</v>
      </c>
      <c r="W73" s="10">
        <v>2445</v>
      </c>
      <c r="X73" s="11" t="s">
        <v>48</v>
      </c>
      <c r="Y73" s="10">
        <v>1</v>
      </c>
      <c r="Z73" s="10">
        <v>3570</v>
      </c>
      <c r="AA73" s="12">
        <v>44958</v>
      </c>
      <c r="AB73" s="10">
        <v>2</v>
      </c>
      <c r="AC73" s="10">
        <v>5</v>
      </c>
      <c r="AD73" s="12">
        <v>45014</v>
      </c>
      <c r="AE73" s="11" t="s">
        <v>76</v>
      </c>
      <c r="AF73" s="11" t="s">
        <v>61</v>
      </c>
      <c r="AG73" s="11" t="s">
        <v>52</v>
      </c>
      <c r="AH73" s="11" t="s">
        <v>776</v>
      </c>
      <c r="AI73" s="11" t="s">
        <v>777</v>
      </c>
      <c r="AJ73" s="10">
        <v>2</v>
      </c>
      <c r="AK73" s="14">
        <v>796.88</v>
      </c>
    </row>
    <row r="74" spans="1:37" x14ac:dyDescent="0.25">
      <c r="A74" s="10">
        <v>144</v>
      </c>
      <c r="B74" s="11" t="s">
        <v>778</v>
      </c>
      <c r="C74" s="11" t="s">
        <v>779</v>
      </c>
      <c r="D74" s="12">
        <v>44749</v>
      </c>
      <c r="E74" s="12">
        <v>45124</v>
      </c>
      <c r="F74" s="10">
        <f>Table2[[#This Row],[ExitDate]]-Table2[[#This Row],[StartDate]]</f>
        <v>375</v>
      </c>
      <c r="G74" s="18">
        <f>(Table2[[#This Row],[ExitDate]]-Table2[[#This Row],[StartDate]])/365.25</f>
        <v>1.0266940451745379</v>
      </c>
      <c r="H74" s="11" t="s">
        <v>36</v>
      </c>
      <c r="I74" s="11" t="s">
        <v>780</v>
      </c>
      <c r="J74" s="13" t="s">
        <v>781</v>
      </c>
      <c r="K74" s="11" t="s">
        <v>113</v>
      </c>
      <c r="L74" s="11" t="s">
        <v>752</v>
      </c>
      <c r="M74" s="11" t="s">
        <v>56</v>
      </c>
      <c r="N74" s="11" t="s">
        <v>40</v>
      </c>
      <c r="O74" s="11" t="s">
        <v>66</v>
      </c>
      <c r="P74" s="11" t="s">
        <v>121</v>
      </c>
      <c r="Q74" s="11" t="s">
        <v>42</v>
      </c>
      <c r="R74" s="11" t="s">
        <v>85</v>
      </c>
      <c r="S74" s="12" t="s">
        <v>782</v>
      </c>
      <c r="T74" s="11" t="s">
        <v>44</v>
      </c>
      <c r="U74" s="11" t="s">
        <v>109</v>
      </c>
      <c r="V74" s="11" t="s">
        <v>46</v>
      </c>
      <c r="W74" s="10">
        <v>1886</v>
      </c>
      <c r="X74" s="11" t="s">
        <v>48</v>
      </c>
      <c r="Y74" s="10">
        <v>4</v>
      </c>
      <c r="Z74" s="10">
        <v>3571</v>
      </c>
      <c r="AA74" s="12" t="s">
        <v>783</v>
      </c>
      <c r="AB74" s="10">
        <v>4</v>
      </c>
      <c r="AC74" s="10">
        <v>1</v>
      </c>
      <c r="AD74" s="12">
        <v>45142</v>
      </c>
      <c r="AE74" s="11" t="s">
        <v>76</v>
      </c>
      <c r="AF74" s="11" t="s">
        <v>61</v>
      </c>
      <c r="AG74" s="11" t="s">
        <v>77</v>
      </c>
      <c r="AH74" s="11" t="s">
        <v>784</v>
      </c>
      <c r="AI74" s="11" t="s">
        <v>785</v>
      </c>
      <c r="AJ74" s="10">
        <v>3</v>
      </c>
      <c r="AK74" s="14">
        <v>834.44</v>
      </c>
    </row>
    <row r="75" spans="1:37" x14ac:dyDescent="0.25">
      <c r="A75" s="10">
        <v>145</v>
      </c>
      <c r="B75" s="11" t="s">
        <v>786</v>
      </c>
      <c r="C75" s="11" t="s">
        <v>787</v>
      </c>
      <c r="D75" s="12">
        <v>43536</v>
      </c>
      <c r="E75" s="12">
        <v>43970</v>
      </c>
      <c r="F75" s="10">
        <f>Table2[[#This Row],[ExitDate]]-Table2[[#This Row],[StartDate]]</f>
        <v>434</v>
      </c>
      <c r="G75" s="18">
        <f>(Table2[[#This Row],[ExitDate]]-Table2[[#This Row],[StartDate]])/365.25</f>
        <v>1.1882272416153319</v>
      </c>
      <c r="H75" s="11" t="s">
        <v>36</v>
      </c>
      <c r="I75" s="11" t="s">
        <v>788</v>
      </c>
      <c r="J75" s="13" t="s">
        <v>789</v>
      </c>
      <c r="K75" s="11" t="s">
        <v>94</v>
      </c>
      <c r="L75" s="11" t="s">
        <v>38</v>
      </c>
      <c r="M75" s="11" t="s">
        <v>39</v>
      </c>
      <c r="N75" s="11" t="s">
        <v>55</v>
      </c>
      <c r="O75" s="11" t="s">
        <v>56</v>
      </c>
      <c r="P75" s="11" t="s">
        <v>133</v>
      </c>
      <c r="Q75" s="11" t="s">
        <v>42</v>
      </c>
      <c r="R75" s="11" t="s">
        <v>238</v>
      </c>
      <c r="S75" s="12">
        <v>34521</v>
      </c>
      <c r="T75" s="11" t="s">
        <v>44</v>
      </c>
      <c r="U75" s="11" t="s">
        <v>109</v>
      </c>
      <c r="V75" s="11" t="s">
        <v>59</v>
      </c>
      <c r="W75" s="10">
        <v>2747</v>
      </c>
      <c r="X75" s="11" t="s">
        <v>48</v>
      </c>
      <c r="Y75" s="10">
        <v>5</v>
      </c>
      <c r="Z75" s="10">
        <v>3572</v>
      </c>
      <c r="AA75" s="12">
        <v>44693</v>
      </c>
      <c r="AB75" s="10">
        <v>5</v>
      </c>
      <c r="AC75" s="10">
        <v>5</v>
      </c>
      <c r="AD75" s="12">
        <v>45065</v>
      </c>
      <c r="AE75" s="11" t="s">
        <v>50</v>
      </c>
      <c r="AF75" s="11" t="s">
        <v>51</v>
      </c>
      <c r="AG75" s="11" t="s">
        <v>52</v>
      </c>
      <c r="AH75" s="11" t="s">
        <v>790</v>
      </c>
      <c r="AI75" s="11" t="s">
        <v>791</v>
      </c>
      <c r="AJ75" s="10">
        <v>5</v>
      </c>
      <c r="AK75" s="14">
        <v>569.16999999999996</v>
      </c>
    </row>
    <row r="76" spans="1:37" x14ac:dyDescent="0.25">
      <c r="A76" s="10">
        <v>146</v>
      </c>
      <c r="B76" s="11" t="s">
        <v>792</v>
      </c>
      <c r="C76" s="11" t="s">
        <v>793</v>
      </c>
      <c r="D76" s="12">
        <v>43899</v>
      </c>
      <c r="E76" s="12">
        <v>44486</v>
      </c>
      <c r="F76" s="10">
        <f>Table2[[#This Row],[ExitDate]]-Table2[[#This Row],[StartDate]]</f>
        <v>587</v>
      </c>
      <c r="G76" s="18">
        <f>(Table2[[#This Row],[ExitDate]]-Table2[[#This Row],[StartDate]])/365.25</f>
        <v>1.6071184120465434</v>
      </c>
      <c r="H76" s="11" t="s">
        <v>36</v>
      </c>
      <c r="I76" s="11" t="s">
        <v>794</v>
      </c>
      <c r="J76" s="13" t="s">
        <v>795</v>
      </c>
      <c r="K76" s="11" t="s">
        <v>113</v>
      </c>
      <c r="L76" s="11" t="s">
        <v>38</v>
      </c>
      <c r="M76" s="11" t="s">
        <v>39</v>
      </c>
      <c r="N76" s="11" t="s">
        <v>67</v>
      </c>
      <c r="O76" s="11" t="s">
        <v>66</v>
      </c>
      <c r="P76" s="11" t="s">
        <v>95</v>
      </c>
      <c r="Q76" s="11" t="s">
        <v>42</v>
      </c>
      <c r="R76" s="11" t="s">
        <v>85</v>
      </c>
      <c r="S76" s="12" t="s">
        <v>796</v>
      </c>
      <c r="T76" s="11" t="s">
        <v>44</v>
      </c>
      <c r="U76" s="11" t="s">
        <v>192</v>
      </c>
      <c r="V76" s="11" t="s">
        <v>46</v>
      </c>
      <c r="W76" s="10">
        <v>2346</v>
      </c>
      <c r="X76" s="11" t="s">
        <v>99</v>
      </c>
      <c r="Y76" s="10">
        <v>4</v>
      </c>
      <c r="Z76" s="10">
        <v>3573</v>
      </c>
      <c r="AA76" s="12" t="s">
        <v>797</v>
      </c>
      <c r="AB76" s="10">
        <v>4</v>
      </c>
      <c r="AC76" s="10">
        <v>1</v>
      </c>
      <c r="AD76" s="12">
        <v>44840</v>
      </c>
      <c r="AE76" s="11" t="s">
        <v>60</v>
      </c>
      <c r="AF76" s="11" t="s">
        <v>51</v>
      </c>
      <c r="AG76" s="11" t="s">
        <v>77</v>
      </c>
      <c r="AH76" s="11" t="s">
        <v>798</v>
      </c>
      <c r="AI76" s="11" t="s">
        <v>799</v>
      </c>
      <c r="AJ76" s="10">
        <v>4</v>
      </c>
      <c r="AK76" s="14">
        <v>386.07</v>
      </c>
    </row>
    <row r="77" spans="1:37" x14ac:dyDescent="0.25">
      <c r="A77" s="10">
        <v>147</v>
      </c>
      <c r="B77" s="11" t="s">
        <v>800</v>
      </c>
      <c r="C77" s="11" t="s">
        <v>801</v>
      </c>
      <c r="D77" s="12">
        <v>44334</v>
      </c>
      <c r="E77" s="12">
        <v>44565</v>
      </c>
      <c r="F77" s="10">
        <f>Table2[[#This Row],[ExitDate]]-Table2[[#This Row],[StartDate]]</f>
        <v>231</v>
      </c>
      <c r="G77" s="18">
        <f>(Table2[[#This Row],[ExitDate]]-Table2[[#This Row],[StartDate]])/365.25</f>
        <v>0.63244353182751545</v>
      </c>
      <c r="H77" s="11" t="s">
        <v>36</v>
      </c>
      <c r="I77" s="11" t="s">
        <v>802</v>
      </c>
      <c r="J77" s="13" t="s">
        <v>803</v>
      </c>
      <c r="K77" s="11" t="s">
        <v>94</v>
      </c>
      <c r="L77" s="11" t="s">
        <v>199</v>
      </c>
      <c r="M77" s="11" t="s">
        <v>39</v>
      </c>
      <c r="N77" s="11" t="s">
        <v>67</v>
      </c>
      <c r="O77" s="11" t="s">
        <v>66</v>
      </c>
      <c r="P77" s="11" t="s">
        <v>95</v>
      </c>
      <c r="Q77" s="11" t="s">
        <v>42</v>
      </c>
      <c r="R77" s="11" t="s">
        <v>804</v>
      </c>
      <c r="S77" s="12">
        <v>18784</v>
      </c>
      <c r="T77" s="11" t="s">
        <v>44</v>
      </c>
      <c r="U77" s="11" t="s">
        <v>81</v>
      </c>
      <c r="V77" s="11" t="s">
        <v>46</v>
      </c>
      <c r="W77" s="10">
        <v>2124</v>
      </c>
      <c r="X77" s="11" t="s">
        <v>48</v>
      </c>
      <c r="Y77" s="10">
        <v>1</v>
      </c>
      <c r="Z77" s="10">
        <v>3574</v>
      </c>
      <c r="AA77" s="12">
        <v>45114</v>
      </c>
      <c r="AB77" s="10">
        <v>3</v>
      </c>
      <c r="AC77" s="10">
        <v>3</v>
      </c>
      <c r="AD77" s="12">
        <v>44809</v>
      </c>
      <c r="AE77" s="11" t="s">
        <v>60</v>
      </c>
      <c r="AF77" s="11" t="s">
        <v>51</v>
      </c>
      <c r="AG77" s="11" t="s">
        <v>77</v>
      </c>
      <c r="AH77" s="11" t="s">
        <v>805</v>
      </c>
      <c r="AI77" s="11" t="s">
        <v>806</v>
      </c>
      <c r="AJ77" s="10">
        <v>1</v>
      </c>
      <c r="AK77" s="14">
        <v>309.56</v>
      </c>
    </row>
    <row r="78" spans="1:37" x14ac:dyDescent="0.25">
      <c r="A78" s="10">
        <v>148</v>
      </c>
      <c r="B78" s="11" t="s">
        <v>807</v>
      </c>
      <c r="C78" s="11" t="s">
        <v>402</v>
      </c>
      <c r="D78" s="12">
        <v>44314</v>
      </c>
      <c r="E78" s="12">
        <v>44579</v>
      </c>
      <c r="F78" s="10">
        <f>Table2[[#This Row],[ExitDate]]-Table2[[#This Row],[StartDate]]</f>
        <v>265</v>
      </c>
      <c r="G78" s="18">
        <f>(Table2[[#This Row],[ExitDate]]-Table2[[#This Row],[StartDate]])/365.25</f>
        <v>0.72553045859000687</v>
      </c>
      <c r="H78" s="11" t="s">
        <v>36</v>
      </c>
      <c r="I78" s="11" t="s">
        <v>808</v>
      </c>
      <c r="J78" s="13" t="s">
        <v>809</v>
      </c>
      <c r="K78" s="11" t="s">
        <v>132</v>
      </c>
      <c r="L78" s="11" t="s">
        <v>752</v>
      </c>
      <c r="M78" s="11" t="s">
        <v>56</v>
      </c>
      <c r="N78" s="11" t="s">
        <v>55</v>
      </c>
      <c r="O78" s="11" t="s">
        <v>41</v>
      </c>
      <c r="P78" s="11" t="s">
        <v>121</v>
      </c>
      <c r="Q78" s="11" t="s">
        <v>42</v>
      </c>
      <c r="R78" s="11" t="s">
        <v>85</v>
      </c>
      <c r="S78" s="12">
        <v>31900</v>
      </c>
      <c r="T78" s="11" t="s">
        <v>44</v>
      </c>
      <c r="U78" s="11" t="s">
        <v>365</v>
      </c>
      <c r="V78" s="11" t="s">
        <v>59</v>
      </c>
      <c r="W78" s="10">
        <v>2445</v>
      </c>
      <c r="X78" s="11" t="s">
        <v>99</v>
      </c>
      <c r="Y78" s="10">
        <v>5</v>
      </c>
      <c r="Z78" s="10">
        <v>3575</v>
      </c>
      <c r="AA78" s="12" t="s">
        <v>810</v>
      </c>
      <c r="AB78" s="10">
        <v>5</v>
      </c>
      <c r="AC78" s="10">
        <v>1</v>
      </c>
      <c r="AD78" s="12">
        <v>44907</v>
      </c>
      <c r="AE78" s="11" t="s">
        <v>83</v>
      </c>
      <c r="AF78" s="11" t="s">
        <v>51</v>
      </c>
      <c r="AG78" s="11" t="s">
        <v>62</v>
      </c>
      <c r="AH78" s="11" t="s">
        <v>811</v>
      </c>
      <c r="AI78" s="11" t="s">
        <v>812</v>
      </c>
      <c r="AJ78" s="10">
        <v>3</v>
      </c>
      <c r="AK78" s="14">
        <v>583.21</v>
      </c>
    </row>
    <row r="79" spans="1:37" x14ac:dyDescent="0.25">
      <c r="A79" s="10">
        <v>149</v>
      </c>
      <c r="B79" s="11" t="s">
        <v>203</v>
      </c>
      <c r="C79" s="11" t="s">
        <v>813</v>
      </c>
      <c r="D79" s="12">
        <v>44398</v>
      </c>
      <c r="E79" s="12">
        <v>45042</v>
      </c>
      <c r="F79" s="10">
        <f>Table2[[#This Row],[ExitDate]]-Table2[[#This Row],[StartDate]]</f>
        <v>644</v>
      </c>
      <c r="G79" s="18">
        <f>(Table2[[#This Row],[ExitDate]]-Table2[[#This Row],[StartDate]])/365.25</f>
        <v>1.7631759069130732</v>
      </c>
      <c r="H79" s="11" t="s">
        <v>738</v>
      </c>
      <c r="I79" s="11" t="s">
        <v>814</v>
      </c>
      <c r="J79" s="13" t="s">
        <v>815</v>
      </c>
      <c r="K79" s="11" t="s">
        <v>65</v>
      </c>
      <c r="L79" s="11" t="s">
        <v>38</v>
      </c>
      <c r="M79" s="11" t="s">
        <v>66</v>
      </c>
      <c r="N79" s="11" t="s">
        <v>67</v>
      </c>
      <c r="O79" s="11" t="s">
        <v>66</v>
      </c>
      <c r="P79" s="11" t="s">
        <v>174</v>
      </c>
      <c r="Q79" s="11" t="s">
        <v>42</v>
      </c>
      <c r="R79" s="11" t="s">
        <v>107</v>
      </c>
      <c r="S79" s="12" t="s">
        <v>816</v>
      </c>
      <c r="T79" s="11" t="s">
        <v>44</v>
      </c>
      <c r="U79" s="11" t="s">
        <v>423</v>
      </c>
      <c r="V79" s="11" t="s">
        <v>46</v>
      </c>
      <c r="W79" s="10">
        <v>2133</v>
      </c>
      <c r="X79" s="11" t="s">
        <v>99</v>
      </c>
      <c r="Y79" s="10">
        <v>4</v>
      </c>
      <c r="Z79" s="10">
        <v>3576</v>
      </c>
      <c r="AA79" s="12" t="s">
        <v>817</v>
      </c>
      <c r="AB79" s="10">
        <v>2</v>
      </c>
      <c r="AC79" s="10">
        <v>3</v>
      </c>
      <c r="AD79" s="12">
        <v>44959</v>
      </c>
      <c r="AE79" s="11" t="s">
        <v>76</v>
      </c>
      <c r="AF79" s="11" t="s">
        <v>61</v>
      </c>
      <c r="AG79" s="11" t="s">
        <v>77</v>
      </c>
      <c r="AH79" s="11" t="s">
        <v>818</v>
      </c>
      <c r="AI79" s="11" t="s">
        <v>819</v>
      </c>
      <c r="AJ79" s="10">
        <v>5</v>
      </c>
      <c r="AK79" s="14">
        <v>398.65</v>
      </c>
    </row>
    <row r="80" spans="1:37" x14ac:dyDescent="0.25">
      <c r="A80" s="10">
        <v>154</v>
      </c>
      <c r="B80" s="11" t="s">
        <v>828</v>
      </c>
      <c r="C80" s="11" t="s">
        <v>829</v>
      </c>
      <c r="D80" s="12">
        <v>44155</v>
      </c>
      <c r="E80" s="12">
        <v>45047</v>
      </c>
      <c r="F80" s="10">
        <f>Table2[[#This Row],[ExitDate]]-Table2[[#This Row],[StartDate]]</f>
        <v>892</v>
      </c>
      <c r="G80" s="18">
        <f>(Table2[[#This Row],[ExitDate]]-Table2[[#This Row],[StartDate]])/365.25</f>
        <v>2.4421629021218343</v>
      </c>
      <c r="H80" s="11" t="s">
        <v>36</v>
      </c>
      <c r="I80" s="11" t="s">
        <v>830</v>
      </c>
      <c r="J80" s="13" t="s">
        <v>831</v>
      </c>
      <c r="K80" s="11" t="s">
        <v>125</v>
      </c>
      <c r="L80" s="11" t="s">
        <v>38</v>
      </c>
      <c r="M80" s="11" t="s">
        <v>66</v>
      </c>
      <c r="N80" s="11" t="s">
        <v>55</v>
      </c>
      <c r="O80" s="11" t="s">
        <v>56</v>
      </c>
      <c r="P80" s="11" t="s">
        <v>174</v>
      </c>
      <c r="Q80" s="11" t="s">
        <v>42</v>
      </c>
      <c r="R80" s="11" t="s">
        <v>320</v>
      </c>
      <c r="S80" s="12">
        <v>15921</v>
      </c>
      <c r="T80" s="11" t="s">
        <v>44</v>
      </c>
      <c r="U80" s="11" t="s">
        <v>234</v>
      </c>
      <c r="V80" s="11" t="s">
        <v>59</v>
      </c>
      <c r="W80" s="10">
        <v>18389</v>
      </c>
      <c r="X80" s="11" t="s">
        <v>48</v>
      </c>
      <c r="Y80" s="10">
        <v>2</v>
      </c>
      <c r="Z80" s="10">
        <v>3581</v>
      </c>
      <c r="AA80" s="12" t="s">
        <v>832</v>
      </c>
      <c r="AB80" s="10">
        <v>3</v>
      </c>
      <c r="AC80" s="10">
        <v>4</v>
      </c>
      <c r="AD80" s="12">
        <v>44955</v>
      </c>
      <c r="AE80" s="11" t="s">
        <v>156</v>
      </c>
      <c r="AF80" s="11" t="s">
        <v>61</v>
      </c>
      <c r="AG80" s="11" t="s">
        <v>77</v>
      </c>
      <c r="AH80" s="11" t="s">
        <v>833</v>
      </c>
      <c r="AI80" s="11" t="s">
        <v>834</v>
      </c>
      <c r="AJ80" s="10">
        <v>1</v>
      </c>
      <c r="AK80" s="14">
        <v>122.07</v>
      </c>
    </row>
    <row r="81" spans="1:37" x14ac:dyDescent="0.25">
      <c r="A81" s="10">
        <v>155</v>
      </c>
      <c r="B81" s="11" t="s">
        <v>835</v>
      </c>
      <c r="C81" s="11" t="s">
        <v>836</v>
      </c>
      <c r="D81" s="12">
        <v>44062</v>
      </c>
      <c r="E81" s="12">
        <v>44685</v>
      </c>
      <c r="F81" s="10">
        <f>Table2[[#This Row],[ExitDate]]-Table2[[#This Row],[StartDate]]</f>
        <v>623</v>
      </c>
      <c r="G81" s="18">
        <f>(Table2[[#This Row],[ExitDate]]-Table2[[#This Row],[StartDate]])/365.25</f>
        <v>1.7056810403832992</v>
      </c>
      <c r="H81" s="11" t="s">
        <v>36</v>
      </c>
      <c r="I81" s="11" t="s">
        <v>837</v>
      </c>
      <c r="J81" s="13" t="s">
        <v>838</v>
      </c>
      <c r="K81" s="11" t="s">
        <v>79</v>
      </c>
      <c r="L81" s="11" t="s">
        <v>38</v>
      </c>
      <c r="M81" s="11" t="s">
        <v>56</v>
      </c>
      <c r="N81" s="11" t="s">
        <v>67</v>
      </c>
      <c r="O81" s="11" t="s">
        <v>56</v>
      </c>
      <c r="P81" s="11" t="s">
        <v>133</v>
      </c>
      <c r="Q81" s="11" t="s">
        <v>42</v>
      </c>
      <c r="R81" s="11" t="s">
        <v>508</v>
      </c>
      <c r="S81" s="12">
        <v>25089</v>
      </c>
      <c r="T81" s="11" t="s">
        <v>44</v>
      </c>
      <c r="U81" s="11" t="s">
        <v>81</v>
      </c>
      <c r="V81" s="11" t="s">
        <v>59</v>
      </c>
      <c r="W81" s="10">
        <v>90676</v>
      </c>
      <c r="X81" s="11" t="s">
        <v>48</v>
      </c>
      <c r="Y81" s="10">
        <v>4</v>
      </c>
      <c r="Z81" s="10">
        <v>3582</v>
      </c>
      <c r="AA81" s="12" t="s">
        <v>239</v>
      </c>
      <c r="AB81" s="10">
        <v>2</v>
      </c>
      <c r="AC81" s="10">
        <v>2</v>
      </c>
      <c r="AD81" s="12">
        <v>44813</v>
      </c>
      <c r="AE81" s="11" t="s">
        <v>156</v>
      </c>
      <c r="AF81" s="11" t="s">
        <v>51</v>
      </c>
      <c r="AG81" s="11" t="s">
        <v>77</v>
      </c>
      <c r="AH81" s="11" t="s">
        <v>839</v>
      </c>
      <c r="AI81" s="11" t="s">
        <v>840</v>
      </c>
      <c r="AJ81" s="10">
        <v>4</v>
      </c>
      <c r="AK81" s="14">
        <v>875.02</v>
      </c>
    </row>
    <row r="82" spans="1:37" x14ac:dyDescent="0.25">
      <c r="A82" s="10">
        <v>156</v>
      </c>
      <c r="B82" s="11" t="s">
        <v>841</v>
      </c>
      <c r="C82" s="11" t="s">
        <v>842</v>
      </c>
      <c r="D82" s="12">
        <v>44314</v>
      </c>
      <c r="E82" s="12">
        <v>44669</v>
      </c>
      <c r="F82" s="10">
        <f>Table2[[#This Row],[ExitDate]]-Table2[[#This Row],[StartDate]]</f>
        <v>355</v>
      </c>
      <c r="G82" s="18">
        <f>(Table2[[#This Row],[ExitDate]]-Table2[[#This Row],[StartDate]])/365.25</f>
        <v>0.97193702943189597</v>
      </c>
      <c r="H82" s="11" t="s">
        <v>36</v>
      </c>
      <c r="I82" s="11" t="s">
        <v>843</v>
      </c>
      <c r="J82" s="13" t="s">
        <v>844</v>
      </c>
      <c r="K82" s="11" t="s">
        <v>94</v>
      </c>
      <c r="L82" s="11" t="s">
        <v>38</v>
      </c>
      <c r="M82" s="11" t="s">
        <v>66</v>
      </c>
      <c r="N82" s="11" t="s">
        <v>40</v>
      </c>
      <c r="O82" s="11" t="s">
        <v>41</v>
      </c>
      <c r="P82" s="11" t="s">
        <v>133</v>
      </c>
      <c r="Q82" s="11" t="s">
        <v>42</v>
      </c>
      <c r="R82" s="11" t="s">
        <v>85</v>
      </c>
      <c r="S82" s="12" t="s">
        <v>845</v>
      </c>
      <c r="T82" s="11" t="s">
        <v>44</v>
      </c>
      <c r="U82" s="11" t="s">
        <v>846</v>
      </c>
      <c r="V82" s="11" t="s">
        <v>46</v>
      </c>
      <c r="W82" s="10">
        <v>16011</v>
      </c>
      <c r="X82" s="11" t="s">
        <v>242</v>
      </c>
      <c r="Y82" s="10">
        <v>4</v>
      </c>
      <c r="Z82" s="10">
        <v>3583</v>
      </c>
      <c r="AA82" s="12">
        <v>45053</v>
      </c>
      <c r="AB82" s="10">
        <v>4</v>
      </c>
      <c r="AC82" s="10">
        <v>1</v>
      </c>
      <c r="AD82" s="12">
        <v>45003</v>
      </c>
      <c r="AE82" s="11" t="s">
        <v>156</v>
      </c>
      <c r="AF82" s="11" t="s">
        <v>51</v>
      </c>
      <c r="AG82" s="11" t="s">
        <v>62</v>
      </c>
      <c r="AH82" s="11" t="s">
        <v>847</v>
      </c>
      <c r="AI82" s="11" t="s">
        <v>848</v>
      </c>
      <c r="AJ82" s="10">
        <v>4</v>
      </c>
      <c r="AK82" s="14">
        <v>116.4</v>
      </c>
    </row>
    <row r="83" spans="1:37" x14ac:dyDescent="0.25">
      <c r="A83" s="10">
        <v>159</v>
      </c>
      <c r="B83" s="11" t="s">
        <v>853</v>
      </c>
      <c r="C83" s="11" t="s">
        <v>854</v>
      </c>
      <c r="D83" s="12">
        <v>43497</v>
      </c>
      <c r="E83" s="12">
        <v>43506</v>
      </c>
      <c r="F83" s="10">
        <f>Table2[[#This Row],[ExitDate]]-Table2[[#This Row],[StartDate]]</f>
        <v>9</v>
      </c>
      <c r="G83" s="18">
        <f>(Table2[[#This Row],[ExitDate]]-Table2[[#This Row],[StartDate]])/365.25</f>
        <v>2.4640657084188913E-2</v>
      </c>
      <c r="H83" s="11" t="s">
        <v>36</v>
      </c>
      <c r="I83" s="11" t="s">
        <v>855</v>
      </c>
      <c r="J83" s="13" t="s">
        <v>856</v>
      </c>
      <c r="K83" s="11" t="s">
        <v>54</v>
      </c>
      <c r="L83" s="11" t="s">
        <v>38</v>
      </c>
      <c r="M83" s="11" t="s">
        <v>56</v>
      </c>
      <c r="N83" s="11" t="s">
        <v>67</v>
      </c>
      <c r="O83" s="11" t="s">
        <v>66</v>
      </c>
      <c r="P83" s="11" t="s">
        <v>121</v>
      </c>
      <c r="Q83" s="11" t="s">
        <v>42</v>
      </c>
      <c r="R83" s="11" t="s">
        <v>711</v>
      </c>
      <c r="S83" s="12" t="s">
        <v>857</v>
      </c>
      <c r="T83" s="11" t="s">
        <v>44</v>
      </c>
      <c r="U83" s="11" t="s">
        <v>250</v>
      </c>
      <c r="V83" s="11" t="s">
        <v>46</v>
      </c>
      <c r="W83" s="10">
        <v>24711</v>
      </c>
      <c r="X83" s="11" t="s">
        <v>48</v>
      </c>
      <c r="Y83" s="10">
        <v>2</v>
      </c>
      <c r="Z83" s="10">
        <v>3586</v>
      </c>
      <c r="AA83" s="12" t="s">
        <v>747</v>
      </c>
      <c r="AB83" s="10">
        <v>4</v>
      </c>
      <c r="AC83" s="10">
        <v>2</v>
      </c>
      <c r="AD83" s="12">
        <v>44834</v>
      </c>
      <c r="AE83" s="11" t="s">
        <v>156</v>
      </c>
      <c r="AF83" s="11" t="s">
        <v>61</v>
      </c>
      <c r="AG83" s="11" t="s">
        <v>77</v>
      </c>
      <c r="AH83" s="11" t="s">
        <v>858</v>
      </c>
      <c r="AI83" s="11" t="s">
        <v>859</v>
      </c>
      <c r="AJ83" s="10">
        <v>1</v>
      </c>
      <c r="AK83" s="14">
        <v>502.7</v>
      </c>
    </row>
    <row r="84" spans="1:37" x14ac:dyDescent="0.25">
      <c r="A84" s="10">
        <v>160</v>
      </c>
      <c r="B84" s="11" t="s">
        <v>758</v>
      </c>
      <c r="C84" s="11" t="s">
        <v>860</v>
      </c>
      <c r="D84" s="12">
        <v>44326</v>
      </c>
      <c r="E84" s="12">
        <v>44547</v>
      </c>
      <c r="F84" s="10">
        <f>Table2[[#This Row],[ExitDate]]-Table2[[#This Row],[StartDate]]</f>
        <v>221</v>
      </c>
      <c r="G84" s="18">
        <f>(Table2[[#This Row],[ExitDate]]-Table2[[#This Row],[StartDate]])/365.25</f>
        <v>0.60506502395619444</v>
      </c>
      <c r="H84" s="11" t="s">
        <v>36</v>
      </c>
      <c r="I84" s="11" t="s">
        <v>861</v>
      </c>
      <c r="J84" s="13" t="s">
        <v>862</v>
      </c>
      <c r="K84" s="11" t="s">
        <v>132</v>
      </c>
      <c r="L84" s="11" t="s">
        <v>38</v>
      </c>
      <c r="M84" s="11" t="s">
        <v>66</v>
      </c>
      <c r="N84" s="11" t="s">
        <v>67</v>
      </c>
      <c r="O84" s="11" t="s">
        <v>41</v>
      </c>
      <c r="P84" s="11" t="s">
        <v>121</v>
      </c>
      <c r="Q84" s="11" t="s">
        <v>42</v>
      </c>
      <c r="R84" s="11" t="s">
        <v>96</v>
      </c>
      <c r="S84" s="12" t="s">
        <v>863</v>
      </c>
      <c r="T84" s="11" t="s">
        <v>44</v>
      </c>
      <c r="U84" s="11" t="s">
        <v>625</v>
      </c>
      <c r="V84" s="11" t="s">
        <v>59</v>
      </c>
      <c r="W84" s="10">
        <v>74564</v>
      </c>
      <c r="X84" s="11" t="s">
        <v>48</v>
      </c>
      <c r="Y84" s="10">
        <v>2</v>
      </c>
      <c r="Z84" s="10">
        <v>3587</v>
      </c>
      <c r="AA84" s="12" t="s">
        <v>864</v>
      </c>
      <c r="AB84" s="10">
        <v>1</v>
      </c>
      <c r="AC84" s="10">
        <v>2</v>
      </c>
      <c r="AD84" s="12">
        <v>45007</v>
      </c>
      <c r="AE84" s="11" t="s">
        <v>50</v>
      </c>
      <c r="AF84" s="11" t="s">
        <v>61</v>
      </c>
      <c r="AG84" s="11" t="s">
        <v>77</v>
      </c>
      <c r="AH84" s="11" t="s">
        <v>865</v>
      </c>
      <c r="AI84" s="11" t="s">
        <v>866</v>
      </c>
      <c r="AJ84" s="10">
        <v>5</v>
      </c>
      <c r="AK84" s="14">
        <v>570.04</v>
      </c>
    </row>
    <row r="85" spans="1:37" x14ac:dyDescent="0.25">
      <c r="A85" s="10">
        <v>161</v>
      </c>
      <c r="B85" s="11" t="s">
        <v>867</v>
      </c>
      <c r="C85" s="11" t="s">
        <v>868</v>
      </c>
      <c r="D85" s="12">
        <v>43641</v>
      </c>
      <c r="E85" s="12">
        <v>43692</v>
      </c>
      <c r="F85" s="10">
        <f>Table2[[#This Row],[ExitDate]]-Table2[[#This Row],[StartDate]]</f>
        <v>51</v>
      </c>
      <c r="G85" s="18">
        <f>(Table2[[#This Row],[ExitDate]]-Table2[[#This Row],[StartDate]])/365.25</f>
        <v>0.13963039014373715</v>
      </c>
      <c r="H85" s="11" t="s">
        <v>36</v>
      </c>
      <c r="I85" s="11" t="s">
        <v>869</v>
      </c>
      <c r="J85" s="13" t="s">
        <v>870</v>
      </c>
      <c r="K85" s="11" t="s">
        <v>113</v>
      </c>
      <c r="L85" s="11" t="s">
        <v>38</v>
      </c>
      <c r="M85" s="11" t="s">
        <v>66</v>
      </c>
      <c r="N85" s="11" t="s">
        <v>40</v>
      </c>
      <c r="O85" s="11" t="s">
        <v>66</v>
      </c>
      <c r="P85" s="11" t="s">
        <v>133</v>
      </c>
      <c r="Q85" s="11" t="s">
        <v>42</v>
      </c>
      <c r="R85" s="11" t="s">
        <v>300</v>
      </c>
      <c r="S85" s="12">
        <v>26514</v>
      </c>
      <c r="T85" s="11" t="s">
        <v>44</v>
      </c>
      <c r="U85" s="11" t="s">
        <v>302</v>
      </c>
      <c r="V85" s="11" t="s">
        <v>59</v>
      </c>
      <c r="W85" s="10">
        <v>14504</v>
      </c>
      <c r="X85" s="11" t="s">
        <v>48</v>
      </c>
      <c r="Y85" s="10">
        <v>2</v>
      </c>
      <c r="Z85" s="10">
        <v>3588</v>
      </c>
      <c r="AA85" s="12">
        <v>45204</v>
      </c>
      <c r="AB85" s="10">
        <v>4</v>
      </c>
      <c r="AC85" s="10">
        <v>2</v>
      </c>
      <c r="AD85" s="12">
        <v>45008</v>
      </c>
      <c r="AE85" s="11" t="s">
        <v>156</v>
      </c>
      <c r="AF85" s="11" t="s">
        <v>61</v>
      </c>
      <c r="AG85" s="11" t="s">
        <v>89</v>
      </c>
      <c r="AH85" s="11" t="s">
        <v>871</v>
      </c>
      <c r="AI85" s="11" t="s">
        <v>872</v>
      </c>
      <c r="AJ85" s="10">
        <v>1</v>
      </c>
      <c r="AK85" s="14">
        <v>538.83000000000004</v>
      </c>
    </row>
    <row r="86" spans="1:37" x14ac:dyDescent="0.25">
      <c r="A86" s="10">
        <v>163</v>
      </c>
      <c r="B86" s="11" t="s">
        <v>874</v>
      </c>
      <c r="C86" s="11" t="s">
        <v>875</v>
      </c>
      <c r="D86" s="12">
        <v>44252</v>
      </c>
      <c r="E86" s="12">
        <v>44847</v>
      </c>
      <c r="F86" s="10">
        <f>Table2[[#This Row],[ExitDate]]-Table2[[#This Row],[StartDate]]</f>
        <v>595</v>
      </c>
      <c r="G86" s="18">
        <f>(Table2[[#This Row],[ExitDate]]-Table2[[#This Row],[StartDate]])/365.25</f>
        <v>1.6290212183436004</v>
      </c>
      <c r="H86" s="11" t="s">
        <v>36</v>
      </c>
      <c r="I86" s="11" t="s">
        <v>876</v>
      </c>
      <c r="J86" s="13" t="s">
        <v>877</v>
      </c>
      <c r="K86" s="11" t="s">
        <v>164</v>
      </c>
      <c r="L86" s="11" t="s">
        <v>199</v>
      </c>
      <c r="M86" s="11" t="s">
        <v>56</v>
      </c>
      <c r="N86" s="11" t="s">
        <v>40</v>
      </c>
      <c r="O86" s="11" t="s">
        <v>66</v>
      </c>
      <c r="P86" s="11" t="s">
        <v>133</v>
      </c>
      <c r="Q86" s="11" t="s">
        <v>42</v>
      </c>
      <c r="R86" s="11" t="s">
        <v>85</v>
      </c>
      <c r="S86" s="12" t="s">
        <v>878</v>
      </c>
      <c r="T86" s="11" t="s">
        <v>44</v>
      </c>
      <c r="U86" s="11" t="s">
        <v>81</v>
      </c>
      <c r="V86" s="11" t="s">
        <v>59</v>
      </c>
      <c r="W86" s="10">
        <v>66167</v>
      </c>
      <c r="X86" s="11" t="s">
        <v>48</v>
      </c>
      <c r="Y86" s="10">
        <v>4</v>
      </c>
      <c r="Z86" s="10">
        <v>3590</v>
      </c>
      <c r="AA86" s="12">
        <v>44724</v>
      </c>
      <c r="AB86" s="10">
        <v>2</v>
      </c>
      <c r="AC86" s="10">
        <v>5</v>
      </c>
      <c r="AD86" s="12">
        <v>45018</v>
      </c>
      <c r="AE86" s="11" t="s">
        <v>50</v>
      </c>
      <c r="AF86" s="11" t="s">
        <v>61</v>
      </c>
      <c r="AG86" s="11" t="s">
        <v>77</v>
      </c>
      <c r="AH86" s="11" t="s">
        <v>879</v>
      </c>
      <c r="AI86" s="11" t="s">
        <v>880</v>
      </c>
      <c r="AJ86" s="10">
        <v>1</v>
      </c>
      <c r="AK86" s="14">
        <v>274.33</v>
      </c>
    </row>
    <row r="87" spans="1:37" x14ac:dyDescent="0.25">
      <c r="A87" s="10">
        <v>164</v>
      </c>
      <c r="B87" s="11" t="s">
        <v>881</v>
      </c>
      <c r="C87" s="11" t="s">
        <v>882</v>
      </c>
      <c r="D87" s="12">
        <v>44523</v>
      </c>
      <c r="E87" s="12">
        <v>45075</v>
      </c>
      <c r="F87" s="10">
        <f>Table2[[#This Row],[ExitDate]]-Table2[[#This Row],[StartDate]]</f>
        <v>552</v>
      </c>
      <c r="G87" s="18">
        <f>(Table2[[#This Row],[ExitDate]]-Table2[[#This Row],[StartDate]])/365.25</f>
        <v>1.5112936344969199</v>
      </c>
      <c r="H87" s="11" t="s">
        <v>36</v>
      </c>
      <c r="I87" s="11" t="s">
        <v>883</v>
      </c>
      <c r="J87" s="13" t="s">
        <v>884</v>
      </c>
      <c r="K87" s="11" t="s">
        <v>125</v>
      </c>
      <c r="L87" s="11" t="s">
        <v>199</v>
      </c>
      <c r="M87" s="11" t="s">
        <v>39</v>
      </c>
      <c r="N87" s="11" t="s">
        <v>67</v>
      </c>
      <c r="O87" s="11" t="s">
        <v>56</v>
      </c>
      <c r="P87" s="11" t="s">
        <v>174</v>
      </c>
      <c r="Q87" s="11" t="s">
        <v>42</v>
      </c>
      <c r="R87" s="11" t="s">
        <v>85</v>
      </c>
      <c r="S87" s="12" t="s">
        <v>885</v>
      </c>
      <c r="T87" s="11" t="s">
        <v>44</v>
      </c>
      <c r="U87" s="11" t="s">
        <v>5</v>
      </c>
      <c r="V87" s="11" t="s">
        <v>46</v>
      </c>
      <c r="W87" s="10">
        <v>21634</v>
      </c>
      <c r="X87" s="11" t="s">
        <v>242</v>
      </c>
      <c r="Y87" s="10">
        <v>5</v>
      </c>
      <c r="Z87" s="10">
        <v>3591</v>
      </c>
      <c r="AA87" s="12" t="s">
        <v>886</v>
      </c>
      <c r="AB87" s="10">
        <v>2</v>
      </c>
      <c r="AC87" s="10">
        <v>1</v>
      </c>
      <c r="AD87" s="12">
        <v>44986</v>
      </c>
      <c r="AE87" s="11" t="s">
        <v>60</v>
      </c>
      <c r="AF87" s="11" t="s">
        <v>51</v>
      </c>
      <c r="AG87" s="11" t="s">
        <v>52</v>
      </c>
      <c r="AH87" s="11" t="s">
        <v>887</v>
      </c>
      <c r="AI87" s="11" t="s">
        <v>888</v>
      </c>
      <c r="AJ87" s="10">
        <v>1</v>
      </c>
      <c r="AK87" s="14">
        <v>247.01</v>
      </c>
    </row>
    <row r="88" spans="1:37" x14ac:dyDescent="0.25">
      <c r="A88" s="10">
        <v>165</v>
      </c>
      <c r="B88" s="11" t="s">
        <v>889</v>
      </c>
      <c r="C88" s="11" t="s">
        <v>890</v>
      </c>
      <c r="D88" s="12">
        <v>44474</v>
      </c>
      <c r="E88" s="12">
        <v>44730</v>
      </c>
      <c r="F88" s="10">
        <f>Table2[[#This Row],[ExitDate]]-Table2[[#This Row],[StartDate]]</f>
        <v>256</v>
      </c>
      <c r="G88" s="18">
        <f>(Table2[[#This Row],[ExitDate]]-Table2[[#This Row],[StartDate]])/365.25</f>
        <v>0.70088980150581792</v>
      </c>
      <c r="H88" s="11" t="s">
        <v>36</v>
      </c>
      <c r="I88" s="11" t="s">
        <v>891</v>
      </c>
      <c r="J88" s="13" t="s">
        <v>892</v>
      </c>
      <c r="K88" s="11" t="s">
        <v>79</v>
      </c>
      <c r="L88" s="11" t="s">
        <v>199</v>
      </c>
      <c r="M88" s="11" t="s">
        <v>39</v>
      </c>
      <c r="N88" s="11" t="s">
        <v>67</v>
      </c>
      <c r="O88" s="11" t="s">
        <v>66</v>
      </c>
      <c r="P88" s="11" t="s">
        <v>174</v>
      </c>
      <c r="Q88" s="11" t="s">
        <v>42</v>
      </c>
      <c r="R88" s="11" t="s">
        <v>85</v>
      </c>
      <c r="S88" s="12" t="s">
        <v>893</v>
      </c>
      <c r="T88" s="11" t="s">
        <v>44</v>
      </c>
      <c r="U88" s="11" t="s">
        <v>98</v>
      </c>
      <c r="V88" s="11" t="s">
        <v>59</v>
      </c>
      <c r="W88" s="10">
        <v>9454</v>
      </c>
      <c r="X88" s="11" t="s">
        <v>48</v>
      </c>
      <c r="Y88" s="10">
        <v>3</v>
      </c>
      <c r="Z88" s="10">
        <v>3592</v>
      </c>
      <c r="AA88" s="12" t="s">
        <v>535</v>
      </c>
      <c r="AB88" s="10">
        <v>4</v>
      </c>
      <c r="AC88" s="10">
        <v>1</v>
      </c>
      <c r="AD88" s="12">
        <v>44956</v>
      </c>
      <c r="AE88" s="11" t="s">
        <v>50</v>
      </c>
      <c r="AF88" s="11" t="s">
        <v>61</v>
      </c>
      <c r="AG88" s="11" t="s">
        <v>62</v>
      </c>
      <c r="AH88" s="11" t="s">
        <v>894</v>
      </c>
      <c r="AI88" s="11" t="s">
        <v>895</v>
      </c>
      <c r="AJ88" s="10">
        <v>1</v>
      </c>
      <c r="AK88" s="14">
        <v>734.68</v>
      </c>
    </row>
    <row r="89" spans="1:37" x14ac:dyDescent="0.25">
      <c r="A89" s="10">
        <v>168</v>
      </c>
      <c r="B89" s="11" t="s">
        <v>901</v>
      </c>
      <c r="C89" s="11" t="s">
        <v>902</v>
      </c>
      <c r="D89" s="12">
        <v>44096</v>
      </c>
      <c r="E89" s="12">
        <v>44818</v>
      </c>
      <c r="F89" s="10">
        <f>Table2[[#This Row],[ExitDate]]-Table2[[#This Row],[StartDate]]</f>
        <v>722</v>
      </c>
      <c r="G89" s="18">
        <f>(Table2[[#This Row],[ExitDate]]-Table2[[#This Row],[StartDate]])/365.25</f>
        <v>1.9767282683093772</v>
      </c>
      <c r="H89" s="11" t="s">
        <v>36</v>
      </c>
      <c r="I89" s="11" t="s">
        <v>903</v>
      </c>
      <c r="J89" s="13" t="s">
        <v>904</v>
      </c>
      <c r="K89" s="11" t="s">
        <v>94</v>
      </c>
      <c r="L89" s="11" t="s">
        <v>38</v>
      </c>
      <c r="M89" s="11" t="s">
        <v>39</v>
      </c>
      <c r="N89" s="11" t="s">
        <v>55</v>
      </c>
      <c r="O89" s="11" t="s">
        <v>41</v>
      </c>
      <c r="P89" s="11" t="s">
        <v>121</v>
      </c>
      <c r="Q89" s="11" t="s">
        <v>42</v>
      </c>
      <c r="R89" s="11" t="s">
        <v>107</v>
      </c>
      <c r="S89" s="12">
        <v>19027</v>
      </c>
      <c r="T89" s="11" t="s">
        <v>44</v>
      </c>
      <c r="U89" s="11" t="s">
        <v>98</v>
      </c>
      <c r="V89" s="11" t="s">
        <v>59</v>
      </c>
      <c r="W89" s="10">
        <v>56703</v>
      </c>
      <c r="X89" s="11" t="s">
        <v>48</v>
      </c>
      <c r="Y89" s="10">
        <v>1</v>
      </c>
      <c r="Z89" s="10">
        <v>3595</v>
      </c>
      <c r="AA89" s="12" t="s">
        <v>235</v>
      </c>
      <c r="AB89" s="10">
        <v>2</v>
      </c>
      <c r="AC89" s="10">
        <v>3</v>
      </c>
      <c r="AD89" s="12">
        <v>44978</v>
      </c>
      <c r="AE89" s="11" t="s">
        <v>83</v>
      </c>
      <c r="AF89" s="11" t="s">
        <v>61</v>
      </c>
      <c r="AG89" s="11" t="s">
        <v>89</v>
      </c>
      <c r="AH89" s="11" t="s">
        <v>905</v>
      </c>
      <c r="AI89" s="11" t="s">
        <v>906</v>
      </c>
      <c r="AJ89" s="10">
        <v>2</v>
      </c>
      <c r="AK89" s="14">
        <v>252.88</v>
      </c>
    </row>
    <row r="90" spans="1:37" x14ac:dyDescent="0.25">
      <c r="A90" s="10">
        <v>170</v>
      </c>
      <c r="B90" s="11" t="s">
        <v>910</v>
      </c>
      <c r="C90" s="11" t="s">
        <v>911</v>
      </c>
      <c r="D90" s="12">
        <v>43988</v>
      </c>
      <c r="E90" s="12">
        <v>44300</v>
      </c>
      <c r="F90" s="10">
        <f>Table2[[#This Row],[ExitDate]]-Table2[[#This Row],[StartDate]]</f>
        <v>312</v>
      </c>
      <c r="G90" s="18">
        <f>(Table2[[#This Row],[ExitDate]]-Table2[[#This Row],[StartDate]])/365.25</f>
        <v>0.85420944558521561</v>
      </c>
      <c r="H90" s="11" t="s">
        <v>738</v>
      </c>
      <c r="I90" s="11" t="s">
        <v>912</v>
      </c>
      <c r="J90" s="13" t="s">
        <v>913</v>
      </c>
      <c r="K90" s="11" t="s">
        <v>164</v>
      </c>
      <c r="L90" s="11" t="s">
        <v>199</v>
      </c>
      <c r="M90" s="11" t="s">
        <v>39</v>
      </c>
      <c r="N90" s="11" t="s">
        <v>40</v>
      </c>
      <c r="O90" s="11" t="s">
        <v>56</v>
      </c>
      <c r="P90" s="11" t="s">
        <v>133</v>
      </c>
      <c r="Q90" s="11" t="s">
        <v>42</v>
      </c>
      <c r="R90" s="11" t="s">
        <v>80</v>
      </c>
      <c r="S90" s="12" t="s">
        <v>914</v>
      </c>
      <c r="T90" s="11" t="s">
        <v>44</v>
      </c>
      <c r="U90" s="11" t="s">
        <v>234</v>
      </c>
      <c r="V90" s="11" t="s">
        <v>46</v>
      </c>
      <c r="W90" s="10">
        <v>17650</v>
      </c>
      <c r="X90" s="11" t="s">
        <v>48</v>
      </c>
      <c r="Y90" s="10">
        <v>1</v>
      </c>
      <c r="Z90" s="10">
        <v>3597</v>
      </c>
      <c r="AA90" s="12" t="s">
        <v>915</v>
      </c>
      <c r="AB90" s="10">
        <v>5</v>
      </c>
      <c r="AC90" s="10">
        <v>4</v>
      </c>
      <c r="AD90" s="12">
        <v>44988</v>
      </c>
      <c r="AE90" s="11" t="s">
        <v>83</v>
      </c>
      <c r="AF90" s="11" t="s">
        <v>61</v>
      </c>
      <c r="AG90" s="11" t="s">
        <v>62</v>
      </c>
      <c r="AH90" s="11" t="s">
        <v>916</v>
      </c>
      <c r="AI90" s="11" t="s">
        <v>917</v>
      </c>
      <c r="AJ90" s="10">
        <v>4</v>
      </c>
      <c r="AK90" s="14">
        <v>505.59</v>
      </c>
    </row>
    <row r="91" spans="1:37" x14ac:dyDescent="0.25">
      <c r="A91" s="10">
        <v>171</v>
      </c>
      <c r="B91" s="11" t="s">
        <v>918</v>
      </c>
      <c r="C91" s="11" t="s">
        <v>919</v>
      </c>
      <c r="D91" s="12">
        <v>43371</v>
      </c>
      <c r="E91" s="12">
        <v>45143</v>
      </c>
      <c r="F91" s="10">
        <f>Table2[[#This Row],[ExitDate]]-Table2[[#This Row],[StartDate]]</f>
        <v>1772</v>
      </c>
      <c r="G91" s="18">
        <f>(Table2[[#This Row],[ExitDate]]-Table2[[#This Row],[StartDate]])/365.25</f>
        <v>4.8514715947980838</v>
      </c>
      <c r="H91" s="11" t="s">
        <v>738</v>
      </c>
      <c r="I91" s="11" t="s">
        <v>920</v>
      </c>
      <c r="J91" s="13" t="s">
        <v>921</v>
      </c>
      <c r="K91" s="11" t="s">
        <v>125</v>
      </c>
      <c r="L91" s="11" t="s">
        <v>752</v>
      </c>
      <c r="M91" s="11" t="s">
        <v>56</v>
      </c>
      <c r="N91" s="11" t="s">
        <v>55</v>
      </c>
      <c r="O91" s="11" t="s">
        <v>66</v>
      </c>
      <c r="P91" s="11" t="s">
        <v>121</v>
      </c>
      <c r="Q91" s="11" t="s">
        <v>42</v>
      </c>
      <c r="R91" s="11" t="s">
        <v>248</v>
      </c>
      <c r="S91" s="12">
        <v>18424</v>
      </c>
      <c r="T91" s="11" t="s">
        <v>44</v>
      </c>
      <c r="U91" s="11" t="s">
        <v>5</v>
      </c>
      <c r="V91" s="11" t="s">
        <v>46</v>
      </c>
      <c r="W91" s="10">
        <v>72750</v>
      </c>
      <c r="X91" s="11" t="s">
        <v>242</v>
      </c>
      <c r="Y91" s="10">
        <v>1</v>
      </c>
      <c r="Z91" s="10">
        <v>3598</v>
      </c>
      <c r="AA91" s="12">
        <v>44933</v>
      </c>
      <c r="AB91" s="10">
        <v>2</v>
      </c>
      <c r="AC91" s="10">
        <v>5</v>
      </c>
      <c r="AD91" s="12">
        <v>44845</v>
      </c>
      <c r="AE91" s="11" t="s">
        <v>83</v>
      </c>
      <c r="AF91" s="11" t="s">
        <v>51</v>
      </c>
      <c r="AG91" s="11" t="s">
        <v>89</v>
      </c>
      <c r="AH91" s="11" t="s">
        <v>922</v>
      </c>
      <c r="AI91" s="11" t="s">
        <v>923</v>
      </c>
      <c r="AJ91" s="10">
        <v>3</v>
      </c>
      <c r="AK91" s="14">
        <v>373.87</v>
      </c>
    </row>
    <row r="92" spans="1:37" x14ac:dyDescent="0.25">
      <c r="A92" s="10">
        <v>175</v>
      </c>
      <c r="B92" s="11" t="s">
        <v>928</v>
      </c>
      <c r="C92" s="11" t="s">
        <v>929</v>
      </c>
      <c r="D92" s="12">
        <v>44297</v>
      </c>
      <c r="E92" s="12">
        <v>45070</v>
      </c>
      <c r="F92" s="10">
        <f>Table2[[#This Row],[ExitDate]]-Table2[[#This Row],[StartDate]]</f>
        <v>773</v>
      </c>
      <c r="G92" s="18">
        <f>(Table2[[#This Row],[ExitDate]]-Table2[[#This Row],[StartDate]])/365.25</f>
        <v>2.1163586584531142</v>
      </c>
      <c r="H92" s="11" t="s">
        <v>738</v>
      </c>
      <c r="I92" s="11" t="s">
        <v>930</v>
      </c>
      <c r="J92" s="13" t="s">
        <v>931</v>
      </c>
      <c r="K92" s="11" t="s">
        <v>37</v>
      </c>
      <c r="L92" s="11" t="s">
        <v>752</v>
      </c>
      <c r="M92" s="11" t="s">
        <v>66</v>
      </c>
      <c r="N92" s="11" t="s">
        <v>67</v>
      </c>
      <c r="O92" s="11" t="s">
        <v>56</v>
      </c>
      <c r="P92" s="11" t="s">
        <v>95</v>
      </c>
      <c r="Q92" s="11" t="s">
        <v>42</v>
      </c>
      <c r="R92" s="11" t="s">
        <v>107</v>
      </c>
      <c r="S92" s="12">
        <v>34678</v>
      </c>
      <c r="T92" s="11" t="s">
        <v>44</v>
      </c>
      <c r="U92" s="11" t="s">
        <v>109</v>
      </c>
      <c r="V92" s="11" t="s">
        <v>46</v>
      </c>
      <c r="W92" s="10">
        <v>30766</v>
      </c>
      <c r="X92" s="11" t="s">
        <v>48</v>
      </c>
      <c r="Y92" s="10">
        <v>5</v>
      </c>
      <c r="Z92" s="10">
        <v>3602</v>
      </c>
      <c r="AA92" s="12">
        <v>45024</v>
      </c>
      <c r="AB92" s="10">
        <v>3</v>
      </c>
      <c r="AC92" s="10">
        <v>3</v>
      </c>
      <c r="AD92" s="12">
        <v>45025</v>
      </c>
      <c r="AE92" s="11" t="s">
        <v>83</v>
      </c>
      <c r="AF92" s="11" t="s">
        <v>61</v>
      </c>
      <c r="AG92" s="11" t="s">
        <v>62</v>
      </c>
      <c r="AH92" s="11" t="s">
        <v>932</v>
      </c>
      <c r="AI92" s="11" t="s">
        <v>933</v>
      </c>
      <c r="AJ92" s="10">
        <v>1</v>
      </c>
      <c r="AK92" s="14">
        <v>632.59</v>
      </c>
    </row>
    <row r="93" spans="1:37" x14ac:dyDescent="0.25">
      <c r="A93" s="10">
        <v>176</v>
      </c>
      <c r="B93" s="11" t="s">
        <v>934</v>
      </c>
      <c r="C93" s="11" t="s">
        <v>935</v>
      </c>
      <c r="D93" s="12">
        <v>43433</v>
      </c>
      <c r="E93" s="12">
        <v>43517</v>
      </c>
      <c r="F93" s="10">
        <f>Table2[[#This Row],[ExitDate]]-Table2[[#This Row],[StartDate]]</f>
        <v>84</v>
      </c>
      <c r="G93" s="18">
        <f>(Table2[[#This Row],[ExitDate]]-Table2[[#This Row],[StartDate]])/365.25</f>
        <v>0.2299794661190965</v>
      </c>
      <c r="H93" s="11" t="s">
        <v>738</v>
      </c>
      <c r="I93" s="11" t="s">
        <v>936</v>
      </c>
      <c r="J93" s="13" t="s">
        <v>937</v>
      </c>
      <c r="K93" s="11" t="s">
        <v>54</v>
      </c>
      <c r="L93" s="11" t="s">
        <v>752</v>
      </c>
      <c r="M93" s="11" t="s">
        <v>66</v>
      </c>
      <c r="N93" s="11" t="s">
        <v>55</v>
      </c>
      <c r="O93" s="11" t="s">
        <v>56</v>
      </c>
      <c r="P93" s="11" t="s">
        <v>121</v>
      </c>
      <c r="Q93" s="11" t="s">
        <v>42</v>
      </c>
      <c r="R93" s="11" t="s">
        <v>85</v>
      </c>
      <c r="S93" s="12" t="s">
        <v>938</v>
      </c>
      <c r="T93" s="11" t="s">
        <v>44</v>
      </c>
      <c r="U93" s="11" t="s">
        <v>98</v>
      </c>
      <c r="V93" s="11" t="s">
        <v>46</v>
      </c>
      <c r="W93" s="10">
        <v>58348</v>
      </c>
      <c r="X93" s="11" t="s">
        <v>48</v>
      </c>
      <c r="Y93" s="10">
        <v>2</v>
      </c>
      <c r="Z93" s="10">
        <v>3603</v>
      </c>
      <c r="AA93" s="12">
        <v>44783</v>
      </c>
      <c r="AB93" s="10">
        <v>5</v>
      </c>
      <c r="AC93" s="10">
        <v>1</v>
      </c>
      <c r="AD93" s="12">
        <v>44836</v>
      </c>
      <c r="AE93" s="11" t="s">
        <v>83</v>
      </c>
      <c r="AF93" s="11" t="s">
        <v>61</v>
      </c>
      <c r="AG93" s="11" t="s">
        <v>62</v>
      </c>
      <c r="AH93" s="11" t="s">
        <v>939</v>
      </c>
      <c r="AI93" s="11" t="s">
        <v>940</v>
      </c>
      <c r="AJ93" s="10">
        <v>3</v>
      </c>
      <c r="AK93" s="14">
        <v>680.48</v>
      </c>
    </row>
    <row r="94" spans="1:37" x14ac:dyDescent="0.25">
      <c r="A94" s="10">
        <v>177</v>
      </c>
      <c r="B94" s="11" t="s">
        <v>941</v>
      </c>
      <c r="C94" s="11" t="s">
        <v>942</v>
      </c>
      <c r="D94" s="12">
        <v>43481</v>
      </c>
      <c r="E94" s="12">
        <v>44804</v>
      </c>
      <c r="F94" s="10">
        <f>Table2[[#This Row],[ExitDate]]-Table2[[#This Row],[StartDate]]</f>
        <v>1323</v>
      </c>
      <c r="G94" s="18">
        <f>(Table2[[#This Row],[ExitDate]]-Table2[[#This Row],[StartDate]])/365.25</f>
        <v>3.6221765913757702</v>
      </c>
      <c r="H94" s="11" t="s">
        <v>738</v>
      </c>
      <c r="I94" s="11" t="s">
        <v>943</v>
      </c>
      <c r="J94" s="13" t="s">
        <v>944</v>
      </c>
      <c r="K94" s="11" t="s">
        <v>132</v>
      </c>
      <c r="L94" s="11" t="s">
        <v>38</v>
      </c>
      <c r="M94" s="11" t="s">
        <v>56</v>
      </c>
      <c r="N94" s="11" t="s">
        <v>67</v>
      </c>
      <c r="O94" s="11" t="s">
        <v>66</v>
      </c>
      <c r="P94" s="11" t="s">
        <v>121</v>
      </c>
      <c r="Q94" s="11" t="s">
        <v>42</v>
      </c>
      <c r="R94" s="11" t="s">
        <v>85</v>
      </c>
      <c r="S94" s="12">
        <v>17779</v>
      </c>
      <c r="T94" s="11" t="s">
        <v>44</v>
      </c>
      <c r="U94" s="11" t="s">
        <v>234</v>
      </c>
      <c r="V94" s="11" t="s">
        <v>46</v>
      </c>
      <c r="W94" s="10">
        <v>44626</v>
      </c>
      <c r="X94" s="11" t="s">
        <v>242</v>
      </c>
      <c r="Y94" s="10">
        <v>4</v>
      </c>
      <c r="Z94" s="10">
        <v>3604</v>
      </c>
      <c r="AA94" s="12" t="s">
        <v>425</v>
      </c>
      <c r="AB94" s="10">
        <v>3</v>
      </c>
      <c r="AC94" s="10">
        <v>5</v>
      </c>
      <c r="AD94" s="12">
        <v>45008</v>
      </c>
      <c r="AE94" s="11" t="s">
        <v>76</v>
      </c>
      <c r="AF94" s="11" t="s">
        <v>61</v>
      </c>
      <c r="AG94" s="11" t="s">
        <v>52</v>
      </c>
      <c r="AH94" s="11" t="s">
        <v>945</v>
      </c>
      <c r="AI94" s="11" t="s">
        <v>946</v>
      </c>
      <c r="AJ94" s="10">
        <v>3</v>
      </c>
      <c r="AK94" s="14">
        <v>287.70999999999998</v>
      </c>
    </row>
    <row r="95" spans="1:37" x14ac:dyDescent="0.25">
      <c r="A95" s="10">
        <v>179</v>
      </c>
      <c r="B95" s="11" t="s">
        <v>949</v>
      </c>
      <c r="C95" s="11" t="s">
        <v>950</v>
      </c>
      <c r="D95" s="12">
        <v>43678</v>
      </c>
      <c r="E95" s="12">
        <v>44946</v>
      </c>
      <c r="F95" s="10">
        <f>Table2[[#This Row],[ExitDate]]-Table2[[#This Row],[StartDate]]</f>
        <v>1268</v>
      </c>
      <c r="G95" s="18">
        <f>(Table2[[#This Row],[ExitDate]]-Table2[[#This Row],[StartDate]])/365.25</f>
        <v>3.4715947980835042</v>
      </c>
      <c r="H95" s="11" t="s">
        <v>36</v>
      </c>
      <c r="I95" s="11" t="s">
        <v>951</v>
      </c>
      <c r="J95" s="13" t="s">
        <v>952</v>
      </c>
      <c r="K95" s="11" t="s">
        <v>125</v>
      </c>
      <c r="L95" s="11" t="s">
        <v>752</v>
      </c>
      <c r="M95" s="11" t="s">
        <v>56</v>
      </c>
      <c r="N95" s="11" t="s">
        <v>40</v>
      </c>
      <c r="O95" s="11" t="s">
        <v>66</v>
      </c>
      <c r="P95" s="11" t="s">
        <v>95</v>
      </c>
      <c r="Q95" s="11" t="s">
        <v>42</v>
      </c>
      <c r="R95" s="11" t="s">
        <v>953</v>
      </c>
      <c r="S95" s="12" t="s">
        <v>954</v>
      </c>
      <c r="T95" s="11" t="s">
        <v>44</v>
      </c>
      <c r="U95" s="11" t="s">
        <v>109</v>
      </c>
      <c r="V95" s="11" t="s">
        <v>59</v>
      </c>
      <c r="W95" s="10">
        <v>95618</v>
      </c>
      <c r="X95" s="11" t="s">
        <v>48</v>
      </c>
      <c r="Y95" s="10">
        <v>3</v>
      </c>
      <c r="Z95" s="10">
        <v>3606</v>
      </c>
      <c r="AA95" s="12" t="s">
        <v>955</v>
      </c>
      <c r="AB95" s="10">
        <v>3</v>
      </c>
      <c r="AC95" s="10">
        <v>5</v>
      </c>
      <c r="AD95" s="12">
        <v>44865</v>
      </c>
      <c r="AE95" s="11" t="s">
        <v>76</v>
      </c>
      <c r="AF95" s="11" t="s">
        <v>51</v>
      </c>
      <c r="AG95" s="11" t="s">
        <v>89</v>
      </c>
      <c r="AH95" s="11" t="s">
        <v>956</v>
      </c>
      <c r="AI95" s="11" t="s">
        <v>957</v>
      </c>
      <c r="AJ95" s="10">
        <v>2</v>
      </c>
      <c r="AK95" s="14">
        <v>255.6</v>
      </c>
    </row>
    <row r="96" spans="1:37" x14ac:dyDescent="0.25">
      <c r="A96" s="10">
        <v>180</v>
      </c>
      <c r="B96" s="11" t="s">
        <v>958</v>
      </c>
      <c r="C96" s="11" t="s">
        <v>959</v>
      </c>
      <c r="D96" s="12">
        <v>43634</v>
      </c>
      <c r="E96" s="12">
        <v>44300</v>
      </c>
      <c r="F96" s="10">
        <f>Table2[[#This Row],[ExitDate]]-Table2[[#This Row],[StartDate]]</f>
        <v>666</v>
      </c>
      <c r="G96" s="18">
        <f>(Table2[[#This Row],[ExitDate]]-Table2[[#This Row],[StartDate]])/365.25</f>
        <v>1.8234086242299794</v>
      </c>
      <c r="H96" s="11" t="s">
        <v>36</v>
      </c>
      <c r="I96" s="11" t="s">
        <v>960</v>
      </c>
      <c r="J96" s="13" t="s">
        <v>961</v>
      </c>
      <c r="K96" s="11" t="s">
        <v>54</v>
      </c>
      <c r="L96" s="11" t="s">
        <v>38</v>
      </c>
      <c r="M96" s="11" t="s">
        <v>66</v>
      </c>
      <c r="N96" s="11" t="s">
        <v>55</v>
      </c>
      <c r="O96" s="11" t="s">
        <v>66</v>
      </c>
      <c r="P96" s="11" t="s">
        <v>121</v>
      </c>
      <c r="Q96" s="11" t="s">
        <v>42</v>
      </c>
      <c r="R96" s="11" t="s">
        <v>175</v>
      </c>
      <c r="S96" s="12">
        <v>27827</v>
      </c>
      <c r="T96" s="11" t="s">
        <v>44</v>
      </c>
      <c r="U96" s="11" t="s">
        <v>176</v>
      </c>
      <c r="V96" s="11" t="s">
        <v>59</v>
      </c>
      <c r="W96" s="10">
        <v>15195</v>
      </c>
      <c r="X96" s="11" t="s">
        <v>48</v>
      </c>
      <c r="Y96" s="10">
        <v>5</v>
      </c>
      <c r="Z96" s="10">
        <v>3607</v>
      </c>
      <c r="AA96" s="12" t="s">
        <v>962</v>
      </c>
      <c r="AB96" s="10">
        <v>2</v>
      </c>
      <c r="AC96" s="10">
        <v>4</v>
      </c>
      <c r="AD96" s="12">
        <v>45050</v>
      </c>
      <c r="AE96" s="11" t="s">
        <v>60</v>
      </c>
      <c r="AF96" s="11" t="s">
        <v>61</v>
      </c>
      <c r="AG96" s="11" t="s">
        <v>89</v>
      </c>
      <c r="AH96" s="11" t="s">
        <v>963</v>
      </c>
      <c r="AI96" s="11" t="s">
        <v>964</v>
      </c>
      <c r="AJ96" s="10">
        <v>4</v>
      </c>
      <c r="AK96" s="14">
        <v>321.91000000000003</v>
      </c>
    </row>
    <row r="97" spans="1:37" x14ac:dyDescent="0.25">
      <c r="A97" s="10">
        <v>187</v>
      </c>
      <c r="B97" s="11" t="s">
        <v>973</v>
      </c>
      <c r="C97" s="11" t="s">
        <v>974</v>
      </c>
      <c r="D97" s="12">
        <v>43838</v>
      </c>
      <c r="E97" s="12">
        <v>44379</v>
      </c>
      <c r="F97" s="10">
        <f>Table2[[#This Row],[ExitDate]]-Table2[[#This Row],[StartDate]]</f>
        <v>541</v>
      </c>
      <c r="G97" s="18">
        <f>(Table2[[#This Row],[ExitDate]]-Table2[[#This Row],[StartDate]])/365.25</f>
        <v>1.4811772758384667</v>
      </c>
      <c r="H97" s="11" t="s">
        <v>36</v>
      </c>
      <c r="I97" s="11" t="s">
        <v>975</v>
      </c>
      <c r="J97" s="13" t="s">
        <v>976</v>
      </c>
      <c r="K97" s="11" t="s">
        <v>84</v>
      </c>
      <c r="L97" s="11" t="s">
        <v>38</v>
      </c>
      <c r="M97" s="11" t="s">
        <v>39</v>
      </c>
      <c r="N97" s="11" t="s">
        <v>67</v>
      </c>
      <c r="O97" s="11" t="s">
        <v>41</v>
      </c>
      <c r="P97" s="11" t="s">
        <v>174</v>
      </c>
      <c r="Q97" s="11" t="s">
        <v>42</v>
      </c>
      <c r="R97" s="11" t="s">
        <v>175</v>
      </c>
      <c r="S97" s="12" t="s">
        <v>977</v>
      </c>
      <c r="T97" s="11" t="s">
        <v>44</v>
      </c>
      <c r="U97" s="11" t="s">
        <v>978</v>
      </c>
      <c r="V97" s="11" t="s">
        <v>59</v>
      </c>
      <c r="W97" s="10">
        <v>23691</v>
      </c>
      <c r="X97" s="11" t="s">
        <v>48</v>
      </c>
      <c r="Y97" s="10">
        <v>2</v>
      </c>
      <c r="Z97" s="10">
        <v>3614</v>
      </c>
      <c r="AA97" s="12">
        <v>45023</v>
      </c>
      <c r="AB97" s="10">
        <v>4</v>
      </c>
      <c r="AC97" s="10">
        <v>5</v>
      </c>
      <c r="AD97" s="12">
        <v>45081</v>
      </c>
      <c r="AE97" s="11" t="s">
        <v>50</v>
      </c>
      <c r="AF97" s="11" t="s">
        <v>61</v>
      </c>
      <c r="AG97" s="11" t="s">
        <v>89</v>
      </c>
      <c r="AH97" s="11" t="s">
        <v>979</v>
      </c>
      <c r="AI97" s="11" t="s">
        <v>980</v>
      </c>
      <c r="AJ97" s="10">
        <v>3</v>
      </c>
      <c r="AK97" s="14">
        <v>868.85</v>
      </c>
    </row>
    <row r="98" spans="1:37" x14ac:dyDescent="0.25">
      <c r="A98" s="10">
        <v>188</v>
      </c>
      <c r="B98" s="11" t="s">
        <v>981</v>
      </c>
      <c r="C98" s="11" t="s">
        <v>647</v>
      </c>
      <c r="D98" s="12">
        <v>44329</v>
      </c>
      <c r="E98" s="12">
        <v>44826</v>
      </c>
      <c r="F98" s="10">
        <f>Table2[[#This Row],[ExitDate]]-Table2[[#This Row],[StartDate]]</f>
        <v>497</v>
      </c>
      <c r="G98" s="18">
        <f>(Table2[[#This Row],[ExitDate]]-Table2[[#This Row],[StartDate]])/365.25</f>
        <v>1.3607118412046544</v>
      </c>
      <c r="H98" s="11" t="s">
        <v>36</v>
      </c>
      <c r="I98" s="11" t="s">
        <v>982</v>
      </c>
      <c r="J98" s="13" t="s">
        <v>983</v>
      </c>
      <c r="K98" s="11" t="s">
        <v>37</v>
      </c>
      <c r="L98" s="11" t="s">
        <v>199</v>
      </c>
      <c r="M98" s="11" t="s">
        <v>66</v>
      </c>
      <c r="N98" s="11" t="s">
        <v>67</v>
      </c>
      <c r="O98" s="11" t="s">
        <v>56</v>
      </c>
      <c r="P98" s="11" t="s">
        <v>133</v>
      </c>
      <c r="Q98" s="11" t="s">
        <v>42</v>
      </c>
      <c r="R98" s="11" t="s">
        <v>80</v>
      </c>
      <c r="S98" s="12" t="s">
        <v>984</v>
      </c>
      <c r="T98" s="11" t="s">
        <v>44</v>
      </c>
      <c r="U98" s="11" t="s">
        <v>250</v>
      </c>
      <c r="V98" s="11" t="s">
        <v>59</v>
      </c>
      <c r="W98" s="10">
        <v>74388</v>
      </c>
      <c r="X98" s="11" t="s">
        <v>99</v>
      </c>
      <c r="Y98" s="10">
        <v>2</v>
      </c>
      <c r="Z98" s="10">
        <v>3615</v>
      </c>
      <c r="AA98" s="12">
        <v>45079</v>
      </c>
      <c r="AB98" s="10">
        <v>3</v>
      </c>
      <c r="AC98" s="10">
        <v>1</v>
      </c>
      <c r="AD98" s="12">
        <v>44912</v>
      </c>
      <c r="AE98" s="11" t="s">
        <v>156</v>
      </c>
      <c r="AF98" s="11" t="s">
        <v>51</v>
      </c>
      <c r="AG98" s="11" t="s">
        <v>89</v>
      </c>
      <c r="AH98" s="11" t="s">
        <v>985</v>
      </c>
      <c r="AI98" s="11" t="s">
        <v>986</v>
      </c>
      <c r="AJ98" s="10">
        <v>4</v>
      </c>
      <c r="AK98" s="14">
        <v>701.34</v>
      </c>
    </row>
    <row r="99" spans="1:37" x14ac:dyDescent="0.25">
      <c r="A99" s="10">
        <v>192</v>
      </c>
      <c r="B99" s="11" t="s">
        <v>990</v>
      </c>
      <c r="C99" s="11" t="s">
        <v>991</v>
      </c>
      <c r="D99" s="12">
        <v>45008</v>
      </c>
      <c r="E99" s="12">
        <v>45047</v>
      </c>
      <c r="F99" s="10">
        <f>Table2[[#This Row],[ExitDate]]-Table2[[#This Row],[StartDate]]</f>
        <v>39</v>
      </c>
      <c r="G99" s="18">
        <f>(Table2[[#This Row],[ExitDate]]-Table2[[#This Row],[StartDate]])/365.25</f>
        <v>0.10677618069815195</v>
      </c>
      <c r="H99" s="11" t="s">
        <v>36</v>
      </c>
      <c r="I99" s="11" t="s">
        <v>992</v>
      </c>
      <c r="J99" s="13" t="s">
        <v>993</v>
      </c>
      <c r="K99" s="11" t="s">
        <v>79</v>
      </c>
      <c r="L99" s="11" t="s">
        <v>38</v>
      </c>
      <c r="M99" s="11" t="s">
        <v>66</v>
      </c>
      <c r="N99" s="11" t="s">
        <v>55</v>
      </c>
      <c r="O99" s="11" t="s">
        <v>66</v>
      </c>
      <c r="P99" s="11" t="s">
        <v>95</v>
      </c>
      <c r="Q99" s="11" t="s">
        <v>42</v>
      </c>
      <c r="R99" s="11" t="s">
        <v>80</v>
      </c>
      <c r="S99" s="12" t="s">
        <v>994</v>
      </c>
      <c r="T99" s="11" t="s">
        <v>44</v>
      </c>
      <c r="U99" s="11" t="s">
        <v>98</v>
      </c>
      <c r="V99" s="11" t="s">
        <v>59</v>
      </c>
      <c r="W99" s="10">
        <v>76278</v>
      </c>
      <c r="X99" s="11" t="s">
        <v>48</v>
      </c>
      <c r="Y99" s="10">
        <v>3</v>
      </c>
      <c r="Z99" s="10">
        <v>3619</v>
      </c>
      <c r="AA99" s="12" t="s">
        <v>336</v>
      </c>
      <c r="AB99" s="10">
        <v>1</v>
      </c>
      <c r="AC99" s="10">
        <v>5</v>
      </c>
      <c r="AD99" s="12">
        <v>44875</v>
      </c>
      <c r="AE99" s="11" t="s">
        <v>76</v>
      </c>
      <c r="AF99" s="11" t="s">
        <v>51</v>
      </c>
      <c r="AG99" s="11" t="s">
        <v>89</v>
      </c>
      <c r="AH99" s="11" t="s">
        <v>995</v>
      </c>
      <c r="AI99" s="11" t="s">
        <v>996</v>
      </c>
      <c r="AJ99" s="10">
        <v>2</v>
      </c>
      <c r="AK99" s="14">
        <v>656.68</v>
      </c>
    </row>
    <row r="100" spans="1:37" x14ac:dyDescent="0.25">
      <c r="A100" s="10">
        <v>193</v>
      </c>
      <c r="B100" s="11" t="s">
        <v>997</v>
      </c>
      <c r="C100" s="11" t="s">
        <v>998</v>
      </c>
      <c r="D100" s="12">
        <v>45007</v>
      </c>
      <c r="E100" s="12">
        <v>45121</v>
      </c>
      <c r="F100" s="10">
        <f>Table2[[#This Row],[ExitDate]]-Table2[[#This Row],[StartDate]]</f>
        <v>114</v>
      </c>
      <c r="G100" s="18">
        <f>(Table2[[#This Row],[ExitDate]]-Table2[[#This Row],[StartDate]])/365.25</f>
        <v>0.31211498973305957</v>
      </c>
      <c r="H100" s="11" t="s">
        <v>36</v>
      </c>
      <c r="I100" s="11" t="s">
        <v>999</v>
      </c>
      <c r="J100" s="13" t="s">
        <v>1000</v>
      </c>
      <c r="K100" s="11" t="s">
        <v>164</v>
      </c>
      <c r="L100" s="11" t="s">
        <v>38</v>
      </c>
      <c r="M100" s="11" t="s">
        <v>56</v>
      </c>
      <c r="N100" s="11" t="s">
        <v>55</v>
      </c>
      <c r="O100" s="11" t="s">
        <v>41</v>
      </c>
      <c r="P100" s="11" t="s">
        <v>95</v>
      </c>
      <c r="Q100" s="11" t="s">
        <v>42</v>
      </c>
      <c r="R100" s="11" t="s">
        <v>96</v>
      </c>
      <c r="S100" s="12">
        <v>34678</v>
      </c>
      <c r="T100" s="11" t="s">
        <v>44</v>
      </c>
      <c r="U100" s="11" t="s">
        <v>207</v>
      </c>
      <c r="V100" s="11" t="s">
        <v>59</v>
      </c>
      <c r="W100" s="10">
        <v>77580</v>
      </c>
      <c r="X100" s="11" t="s">
        <v>48</v>
      </c>
      <c r="Y100" s="10">
        <v>2</v>
      </c>
      <c r="Z100" s="10">
        <v>3620</v>
      </c>
      <c r="AA100" s="12" t="s">
        <v>832</v>
      </c>
      <c r="AB100" s="10">
        <v>1</v>
      </c>
      <c r="AC100" s="10">
        <v>2</v>
      </c>
      <c r="AD100" s="12">
        <v>44915</v>
      </c>
      <c r="AE100" s="11" t="s">
        <v>83</v>
      </c>
      <c r="AF100" s="11" t="s">
        <v>51</v>
      </c>
      <c r="AG100" s="11" t="s">
        <v>77</v>
      </c>
      <c r="AH100" s="11" t="s">
        <v>1001</v>
      </c>
      <c r="AI100" s="11" t="s">
        <v>1002</v>
      </c>
      <c r="AJ100" s="10">
        <v>3</v>
      </c>
      <c r="AK100" s="14">
        <v>654.22</v>
      </c>
    </row>
    <row r="101" spans="1:37" x14ac:dyDescent="0.25">
      <c r="A101" s="10">
        <v>195</v>
      </c>
      <c r="B101" s="11" t="s">
        <v>1006</v>
      </c>
      <c r="C101" s="11" t="s">
        <v>1007</v>
      </c>
      <c r="D101" s="12">
        <v>44021</v>
      </c>
      <c r="E101" s="12">
        <v>44387</v>
      </c>
      <c r="F101" s="10">
        <f>Table2[[#This Row],[ExitDate]]-Table2[[#This Row],[StartDate]]</f>
        <v>366</v>
      </c>
      <c r="G101" s="18">
        <f>(Table2[[#This Row],[ExitDate]]-Table2[[#This Row],[StartDate]])/365.25</f>
        <v>1.0020533880903491</v>
      </c>
      <c r="H101" s="11" t="s">
        <v>738</v>
      </c>
      <c r="I101" s="11" t="s">
        <v>1008</v>
      </c>
      <c r="J101" s="13" t="s">
        <v>1009</v>
      </c>
      <c r="K101" s="11" t="s">
        <v>125</v>
      </c>
      <c r="L101" s="11" t="s">
        <v>38</v>
      </c>
      <c r="M101" s="11" t="s">
        <v>56</v>
      </c>
      <c r="N101" s="11" t="s">
        <v>55</v>
      </c>
      <c r="O101" s="11" t="s">
        <v>41</v>
      </c>
      <c r="P101" s="11" t="s">
        <v>121</v>
      </c>
      <c r="Q101" s="11" t="s">
        <v>42</v>
      </c>
      <c r="R101" s="11" t="s">
        <v>85</v>
      </c>
      <c r="S101" s="12" t="s">
        <v>1010</v>
      </c>
      <c r="T101" s="11" t="s">
        <v>44</v>
      </c>
      <c r="U101" s="11" t="s">
        <v>81</v>
      </c>
      <c r="V101" s="11" t="s">
        <v>46</v>
      </c>
      <c r="W101" s="10">
        <v>75607</v>
      </c>
      <c r="X101" s="11" t="s">
        <v>48</v>
      </c>
      <c r="Y101" s="10">
        <v>3</v>
      </c>
      <c r="Z101" s="10">
        <v>3622</v>
      </c>
      <c r="AA101" s="12" t="s">
        <v>339</v>
      </c>
      <c r="AB101" s="10">
        <v>3</v>
      </c>
      <c r="AC101" s="10">
        <v>1</v>
      </c>
      <c r="AD101" s="12">
        <v>45057</v>
      </c>
      <c r="AE101" s="11" t="s">
        <v>76</v>
      </c>
      <c r="AF101" s="11" t="s">
        <v>61</v>
      </c>
      <c r="AG101" s="11" t="s">
        <v>77</v>
      </c>
      <c r="AH101" s="11" t="s">
        <v>1011</v>
      </c>
      <c r="AI101" s="11" t="s">
        <v>1012</v>
      </c>
      <c r="AJ101" s="10">
        <v>1</v>
      </c>
      <c r="AK101" s="14">
        <v>977.23</v>
      </c>
    </row>
    <row r="102" spans="1:37" x14ac:dyDescent="0.25">
      <c r="A102" s="10">
        <v>198</v>
      </c>
      <c r="B102" s="11" t="s">
        <v>1017</v>
      </c>
      <c r="C102" s="11" t="s">
        <v>289</v>
      </c>
      <c r="D102" s="12">
        <v>44511</v>
      </c>
      <c r="E102" s="12">
        <v>44773</v>
      </c>
      <c r="F102" s="10">
        <f>Table2[[#This Row],[ExitDate]]-Table2[[#This Row],[StartDate]]</f>
        <v>262</v>
      </c>
      <c r="G102" s="18">
        <f>(Table2[[#This Row],[ExitDate]]-Table2[[#This Row],[StartDate]])/365.25</f>
        <v>0.71731690622861055</v>
      </c>
      <c r="H102" s="11" t="s">
        <v>738</v>
      </c>
      <c r="I102" s="11" t="s">
        <v>1018</v>
      </c>
      <c r="J102" s="13" t="s">
        <v>1019</v>
      </c>
      <c r="K102" s="11" t="s">
        <v>79</v>
      </c>
      <c r="L102" s="11" t="s">
        <v>752</v>
      </c>
      <c r="M102" s="11" t="s">
        <v>39</v>
      </c>
      <c r="N102" s="11" t="s">
        <v>67</v>
      </c>
      <c r="O102" s="11" t="s">
        <v>56</v>
      </c>
      <c r="P102" s="11" t="s">
        <v>121</v>
      </c>
      <c r="Q102" s="11" t="s">
        <v>42</v>
      </c>
      <c r="R102" s="11" t="s">
        <v>107</v>
      </c>
      <c r="S102" s="12" t="s">
        <v>1020</v>
      </c>
      <c r="T102" s="11" t="s">
        <v>44</v>
      </c>
      <c r="U102" s="11" t="s">
        <v>109</v>
      </c>
      <c r="V102" s="11" t="s">
        <v>46</v>
      </c>
      <c r="W102" s="10">
        <v>54392</v>
      </c>
      <c r="X102" s="11" t="s">
        <v>48</v>
      </c>
      <c r="Y102" s="10">
        <v>5</v>
      </c>
      <c r="Z102" s="10">
        <v>3625</v>
      </c>
      <c r="AA102" s="12" t="s">
        <v>1021</v>
      </c>
      <c r="AB102" s="10">
        <v>5</v>
      </c>
      <c r="AC102" s="10">
        <v>2</v>
      </c>
      <c r="AD102" s="12">
        <v>45011</v>
      </c>
      <c r="AE102" s="11" t="s">
        <v>83</v>
      </c>
      <c r="AF102" s="11" t="s">
        <v>61</v>
      </c>
      <c r="AG102" s="11" t="s">
        <v>62</v>
      </c>
      <c r="AH102" s="11" t="s">
        <v>1022</v>
      </c>
      <c r="AI102" s="11" t="s">
        <v>1023</v>
      </c>
      <c r="AJ102" s="10">
        <v>2</v>
      </c>
      <c r="AK102" s="14">
        <v>617.27</v>
      </c>
    </row>
    <row r="103" spans="1:37" x14ac:dyDescent="0.25">
      <c r="A103" s="10">
        <v>200</v>
      </c>
      <c r="B103" s="11" t="s">
        <v>1027</v>
      </c>
      <c r="C103" s="11" t="s">
        <v>1028</v>
      </c>
      <c r="D103" s="12">
        <v>43698</v>
      </c>
      <c r="E103" s="12">
        <v>44862</v>
      </c>
      <c r="F103" s="10">
        <f>Table2[[#This Row],[ExitDate]]-Table2[[#This Row],[StartDate]]</f>
        <v>1164</v>
      </c>
      <c r="G103" s="18">
        <f>(Table2[[#This Row],[ExitDate]]-Table2[[#This Row],[StartDate]])/365.25</f>
        <v>3.1868583162217661</v>
      </c>
      <c r="H103" s="11" t="s">
        <v>738</v>
      </c>
      <c r="I103" s="11" t="s">
        <v>1029</v>
      </c>
      <c r="J103" s="13" t="s">
        <v>1030</v>
      </c>
      <c r="K103" s="11" t="s">
        <v>94</v>
      </c>
      <c r="L103" s="11" t="s">
        <v>752</v>
      </c>
      <c r="M103" s="11" t="s">
        <v>39</v>
      </c>
      <c r="N103" s="11" t="s">
        <v>40</v>
      </c>
      <c r="O103" s="11" t="s">
        <v>66</v>
      </c>
      <c r="P103" s="11" t="s">
        <v>121</v>
      </c>
      <c r="Q103" s="11" t="s">
        <v>42</v>
      </c>
      <c r="R103" s="11" t="s">
        <v>85</v>
      </c>
      <c r="S103" s="12" t="s">
        <v>1031</v>
      </c>
      <c r="T103" s="11" t="s">
        <v>44</v>
      </c>
      <c r="U103" s="11" t="s">
        <v>5</v>
      </c>
      <c r="V103" s="11" t="s">
        <v>46</v>
      </c>
      <c r="W103" s="10">
        <v>52646</v>
      </c>
      <c r="X103" s="11" t="s">
        <v>48</v>
      </c>
      <c r="Y103" s="10">
        <v>3</v>
      </c>
      <c r="Z103" s="10">
        <v>3627</v>
      </c>
      <c r="AA103" s="12" t="s">
        <v>1032</v>
      </c>
      <c r="AB103" s="10">
        <v>1</v>
      </c>
      <c r="AC103" s="10">
        <v>1</v>
      </c>
      <c r="AD103" s="12">
        <v>44803</v>
      </c>
      <c r="AE103" s="11" t="s">
        <v>50</v>
      </c>
      <c r="AF103" s="11" t="s">
        <v>51</v>
      </c>
      <c r="AG103" s="11" t="s">
        <v>62</v>
      </c>
      <c r="AH103" s="11" t="s">
        <v>1033</v>
      </c>
      <c r="AI103" s="11" t="s">
        <v>1034</v>
      </c>
      <c r="AJ103" s="10">
        <v>5</v>
      </c>
      <c r="AK103" s="14">
        <v>113.89</v>
      </c>
    </row>
    <row r="104" spans="1:37" x14ac:dyDescent="0.25">
      <c r="A104" s="10">
        <v>202</v>
      </c>
      <c r="B104" s="11" t="s">
        <v>1037</v>
      </c>
      <c r="C104" s="11" t="s">
        <v>1038</v>
      </c>
      <c r="D104" s="12">
        <v>44800</v>
      </c>
      <c r="E104" s="12">
        <v>44898</v>
      </c>
      <c r="F104" s="10">
        <f>Table2[[#This Row],[ExitDate]]-Table2[[#This Row],[StartDate]]</f>
        <v>98</v>
      </c>
      <c r="G104" s="18">
        <f>(Table2[[#This Row],[ExitDate]]-Table2[[#This Row],[StartDate]])/365.25</f>
        <v>0.26830937713894593</v>
      </c>
      <c r="H104" s="11" t="s">
        <v>36</v>
      </c>
      <c r="I104" s="11" t="s">
        <v>1039</v>
      </c>
      <c r="J104" s="13" t="s">
        <v>1040</v>
      </c>
      <c r="K104" s="11" t="s">
        <v>113</v>
      </c>
      <c r="L104" s="11" t="s">
        <v>752</v>
      </c>
      <c r="M104" s="11" t="s">
        <v>39</v>
      </c>
      <c r="N104" s="11" t="s">
        <v>67</v>
      </c>
      <c r="O104" s="11" t="s">
        <v>66</v>
      </c>
      <c r="P104" s="11" t="s">
        <v>174</v>
      </c>
      <c r="Q104" s="11" t="s">
        <v>42</v>
      </c>
      <c r="R104" s="11" t="s">
        <v>85</v>
      </c>
      <c r="S104" s="12" t="s">
        <v>1041</v>
      </c>
      <c r="T104" s="11" t="s">
        <v>44</v>
      </c>
      <c r="U104" s="11" t="s">
        <v>81</v>
      </c>
      <c r="V104" s="11" t="s">
        <v>59</v>
      </c>
      <c r="W104" s="10">
        <v>70056</v>
      </c>
      <c r="X104" s="11" t="s">
        <v>48</v>
      </c>
      <c r="Y104" s="10">
        <v>5</v>
      </c>
      <c r="Z104" s="10">
        <v>3629</v>
      </c>
      <c r="AA104" s="12" t="s">
        <v>1042</v>
      </c>
      <c r="AB104" s="10">
        <v>2</v>
      </c>
      <c r="AC104" s="10">
        <v>4</v>
      </c>
      <c r="AD104" s="12">
        <v>45137</v>
      </c>
      <c r="AE104" s="11" t="s">
        <v>83</v>
      </c>
      <c r="AF104" s="11" t="s">
        <v>51</v>
      </c>
      <c r="AG104" s="11" t="s">
        <v>62</v>
      </c>
      <c r="AH104" s="11" t="s">
        <v>1043</v>
      </c>
      <c r="AI104" s="11" t="s">
        <v>1044</v>
      </c>
      <c r="AJ104" s="10">
        <v>1</v>
      </c>
      <c r="AK104" s="14">
        <v>343.76</v>
      </c>
    </row>
    <row r="105" spans="1:37" x14ac:dyDescent="0.25">
      <c r="A105" s="10">
        <v>204</v>
      </c>
      <c r="B105" s="11" t="s">
        <v>1047</v>
      </c>
      <c r="C105" s="11" t="s">
        <v>1048</v>
      </c>
      <c r="D105" s="12">
        <v>44781</v>
      </c>
      <c r="E105" s="12">
        <v>44859</v>
      </c>
      <c r="F105" s="10">
        <f>Table2[[#This Row],[ExitDate]]-Table2[[#This Row],[StartDate]]</f>
        <v>78</v>
      </c>
      <c r="G105" s="18">
        <f>(Table2[[#This Row],[ExitDate]]-Table2[[#This Row],[StartDate]])/365.25</f>
        <v>0.2135523613963039</v>
      </c>
      <c r="H105" s="11" t="s">
        <v>36</v>
      </c>
      <c r="I105" s="11" t="s">
        <v>1049</v>
      </c>
      <c r="J105" s="13" t="s">
        <v>1050</v>
      </c>
      <c r="K105" s="11" t="s">
        <v>54</v>
      </c>
      <c r="L105" s="11" t="s">
        <v>38</v>
      </c>
      <c r="M105" s="11" t="s">
        <v>39</v>
      </c>
      <c r="N105" s="11" t="s">
        <v>40</v>
      </c>
      <c r="O105" s="11" t="s">
        <v>66</v>
      </c>
      <c r="P105" s="11" t="s">
        <v>133</v>
      </c>
      <c r="Q105" s="11" t="s">
        <v>42</v>
      </c>
      <c r="R105" s="11" t="s">
        <v>320</v>
      </c>
      <c r="S105" s="12" t="s">
        <v>1051</v>
      </c>
      <c r="T105" s="11" t="s">
        <v>44</v>
      </c>
      <c r="U105" s="11" t="s">
        <v>1052</v>
      </c>
      <c r="V105" s="11" t="s">
        <v>59</v>
      </c>
      <c r="W105" s="10">
        <v>12978</v>
      </c>
      <c r="X105" s="11" t="s">
        <v>48</v>
      </c>
      <c r="Y105" s="10">
        <v>3</v>
      </c>
      <c r="Z105" s="10">
        <v>3631</v>
      </c>
      <c r="AA105" s="12">
        <v>45201</v>
      </c>
      <c r="AB105" s="10">
        <v>4</v>
      </c>
      <c r="AC105" s="10">
        <v>1</v>
      </c>
      <c r="AD105" s="12">
        <v>45026</v>
      </c>
      <c r="AE105" s="11" t="s">
        <v>60</v>
      </c>
      <c r="AF105" s="11" t="s">
        <v>51</v>
      </c>
      <c r="AG105" s="11" t="s">
        <v>77</v>
      </c>
      <c r="AH105" s="11" t="s">
        <v>460</v>
      </c>
      <c r="AI105" s="11" t="s">
        <v>1053</v>
      </c>
      <c r="AJ105" s="10">
        <v>1</v>
      </c>
      <c r="AK105" s="14">
        <v>691.12</v>
      </c>
    </row>
    <row r="106" spans="1:37" x14ac:dyDescent="0.25">
      <c r="A106" s="10">
        <v>205</v>
      </c>
      <c r="B106" s="11" t="s">
        <v>684</v>
      </c>
      <c r="C106" s="11" t="s">
        <v>1054</v>
      </c>
      <c r="D106" s="12">
        <v>44828</v>
      </c>
      <c r="E106" s="12">
        <v>44858</v>
      </c>
      <c r="F106" s="10">
        <f>Table2[[#This Row],[ExitDate]]-Table2[[#This Row],[StartDate]]</f>
        <v>30</v>
      </c>
      <c r="G106" s="18">
        <f>(Table2[[#This Row],[ExitDate]]-Table2[[#This Row],[StartDate]])/365.25</f>
        <v>8.2135523613963035E-2</v>
      </c>
      <c r="H106" s="11" t="s">
        <v>36</v>
      </c>
      <c r="I106" s="11" t="s">
        <v>1055</v>
      </c>
      <c r="J106" s="13" t="s">
        <v>1056</v>
      </c>
      <c r="K106" s="11" t="s">
        <v>37</v>
      </c>
      <c r="L106" s="11" t="s">
        <v>38</v>
      </c>
      <c r="M106" s="11" t="s">
        <v>39</v>
      </c>
      <c r="N106" s="11" t="s">
        <v>40</v>
      </c>
      <c r="O106" s="11" t="s">
        <v>66</v>
      </c>
      <c r="P106" s="11" t="s">
        <v>95</v>
      </c>
      <c r="Q106" s="11" t="s">
        <v>42</v>
      </c>
      <c r="R106" s="11" t="s">
        <v>85</v>
      </c>
      <c r="S106" s="12">
        <v>16506</v>
      </c>
      <c r="T106" s="11" t="s">
        <v>44</v>
      </c>
      <c r="U106" s="11" t="s">
        <v>234</v>
      </c>
      <c r="V106" s="11" t="s">
        <v>59</v>
      </c>
      <c r="W106" s="10">
        <v>37983</v>
      </c>
      <c r="X106" s="11" t="s">
        <v>48</v>
      </c>
      <c r="Y106" s="10">
        <v>3</v>
      </c>
      <c r="Z106" s="10">
        <v>3632</v>
      </c>
      <c r="AA106" s="12" t="s">
        <v>570</v>
      </c>
      <c r="AB106" s="10">
        <v>3</v>
      </c>
      <c r="AC106" s="10">
        <v>4</v>
      </c>
      <c r="AD106" s="12">
        <v>45100</v>
      </c>
      <c r="AE106" s="11" t="s">
        <v>83</v>
      </c>
      <c r="AF106" s="11" t="s">
        <v>51</v>
      </c>
      <c r="AG106" s="11" t="s">
        <v>77</v>
      </c>
      <c r="AH106" s="11" t="s">
        <v>1057</v>
      </c>
      <c r="AI106" s="11" t="s">
        <v>1058</v>
      </c>
      <c r="AJ106" s="10">
        <v>2</v>
      </c>
      <c r="AK106" s="14">
        <v>174.85</v>
      </c>
    </row>
    <row r="107" spans="1:37" x14ac:dyDescent="0.25">
      <c r="A107" s="10">
        <v>207</v>
      </c>
      <c r="B107" s="11" t="s">
        <v>1061</v>
      </c>
      <c r="C107" s="11" t="s">
        <v>1062</v>
      </c>
      <c r="D107" s="12">
        <v>45100</v>
      </c>
      <c r="E107" s="12">
        <v>45133</v>
      </c>
      <c r="F107" s="10">
        <f>Table2[[#This Row],[ExitDate]]-Table2[[#This Row],[StartDate]]</f>
        <v>33</v>
      </c>
      <c r="G107" s="18">
        <f>(Table2[[#This Row],[ExitDate]]-Table2[[#This Row],[StartDate]])/365.25</f>
        <v>9.034907597535935E-2</v>
      </c>
      <c r="H107" s="11" t="s">
        <v>36</v>
      </c>
      <c r="I107" s="11" t="s">
        <v>1063</v>
      </c>
      <c r="J107" s="13" t="s">
        <v>1064</v>
      </c>
      <c r="K107" s="11" t="s">
        <v>164</v>
      </c>
      <c r="L107" s="11" t="s">
        <v>38</v>
      </c>
      <c r="M107" s="11" t="s">
        <v>56</v>
      </c>
      <c r="N107" s="11" t="s">
        <v>67</v>
      </c>
      <c r="O107" s="11" t="s">
        <v>66</v>
      </c>
      <c r="P107" s="11" t="s">
        <v>133</v>
      </c>
      <c r="Q107" s="11" t="s">
        <v>42</v>
      </c>
      <c r="R107" s="11" t="s">
        <v>69</v>
      </c>
      <c r="S107" s="12" t="s">
        <v>1065</v>
      </c>
      <c r="T107" s="11" t="s">
        <v>44</v>
      </c>
      <c r="U107" s="11" t="s">
        <v>5</v>
      </c>
      <c r="V107" s="11" t="s">
        <v>46</v>
      </c>
      <c r="W107" s="10">
        <v>40148</v>
      </c>
      <c r="X107" s="11" t="s">
        <v>48</v>
      </c>
      <c r="Y107" s="10">
        <v>5</v>
      </c>
      <c r="Z107" s="10">
        <v>3634</v>
      </c>
      <c r="AA107" s="12" t="s">
        <v>643</v>
      </c>
      <c r="AB107" s="10">
        <v>2</v>
      </c>
      <c r="AC107" s="10">
        <v>5</v>
      </c>
      <c r="AD107" s="12">
        <v>44819</v>
      </c>
      <c r="AE107" s="11" t="s">
        <v>83</v>
      </c>
      <c r="AF107" s="11" t="s">
        <v>61</v>
      </c>
      <c r="AG107" s="11" t="s">
        <v>62</v>
      </c>
      <c r="AH107" s="11" t="s">
        <v>319</v>
      </c>
      <c r="AI107" s="11" t="s">
        <v>1066</v>
      </c>
      <c r="AJ107" s="10">
        <v>3</v>
      </c>
      <c r="AK107" s="14">
        <v>254.68</v>
      </c>
    </row>
    <row r="108" spans="1:37" x14ac:dyDescent="0.25">
      <c r="A108" s="10">
        <v>212</v>
      </c>
      <c r="B108" s="11" t="s">
        <v>1073</v>
      </c>
      <c r="C108" s="11" t="s">
        <v>1074</v>
      </c>
      <c r="D108" s="12">
        <v>43727</v>
      </c>
      <c r="E108" s="12">
        <v>43935</v>
      </c>
      <c r="F108" s="10">
        <f>Table2[[#This Row],[ExitDate]]-Table2[[#This Row],[StartDate]]</f>
        <v>208</v>
      </c>
      <c r="G108" s="18">
        <f>(Table2[[#This Row],[ExitDate]]-Table2[[#This Row],[StartDate]])/365.25</f>
        <v>0.56947296372347711</v>
      </c>
      <c r="H108" s="11" t="s">
        <v>36</v>
      </c>
      <c r="I108" s="11" t="s">
        <v>1075</v>
      </c>
      <c r="J108" s="13" t="s">
        <v>1076</v>
      </c>
      <c r="K108" s="11" t="s">
        <v>37</v>
      </c>
      <c r="L108" s="11" t="s">
        <v>199</v>
      </c>
      <c r="M108" s="11" t="s">
        <v>39</v>
      </c>
      <c r="N108" s="11" t="s">
        <v>40</v>
      </c>
      <c r="O108" s="11" t="s">
        <v>66</v>
      </c>
      <c r="P108" s="11" t="s">
        <v>133</v>
      </c>
      <c r="Q108" s="11" t="s">
        <v>42</v>
      </c>
      <c r="R108" s="11" t="s">
        <v>85</v>
      </c>
      <c r="S108" s="12">
        <v>24320</v>
      </c>
      <c r="T108" s="11" t="s">
        <v>44</v>
      </c>
      <c r="U108" s="11" t="s">
        <v>1068</v>
      </c>
      <c r="V108" s="11" t="s">
        <v>46</v>
      </c>
      <c r="W108" s="10">
        <v>8655</v>
      </c>
      <c r="X108" s="11" t="s">
        <v>48</v>
      </c>
      <c r="Y108" s="10">
        <v>3</v>
      </c>
      <c r="Z108" s="10">
        <v>3639</v>
      </c>
      <c r="AA108" s="12" t="s">
        <v>1077</v>
      </c>
      <c r="AB108" s="10">
        <v>3</v>
      </c>
      <c r="AC108" s="10">
        <v>2</v>
      </c>
      <c r="AD108" s="12">
        <v>45015</v>
      </c>
      <c r="AE108" s="11" t="s">
        <v>156</v>
      </c>
      <c r="AF108" s="11" t="s">
        <v>61</v>
      </c>
      <c r="AG108" s="11" t="s">
        <v>77</v>
      </c>
      <c r="AH108" s="11" t="s">
        <v>1078</v>
      </c>
      <c r="AI108" s="11" t="s">
        <v>1079</v>
      </c>
      <c r="AJ108" s="10">
        <v>3</v>
      </c>
      <c r="AK108" s="14">
        <v>160.86000000000001</v>
      </c>
    </row>
    <row r="109" spans="1:37" x14ac:dyDescent="0.25">
      <c r="A109" s="10">
        <v>214</v>
      </c>
      <c r="B109" s="11" t="s">
        <v>1082</v>
      </c>
      <c r="C109" s="11" t="s">
        <v>428</v>
      </c>
      <c r="D109" s="12">
        <v>43868</v>
      </c>
      <c r="E109" s="12">
        <v>44317</v>
      </c>
      <c r="F109" s="10">
        <f>Table2[[#This Row],[ExitDate]]-Table2[[#This Row],[StartDate]]</f>
        <v>449</v>
      </c>
      <c r="G109" s="18">
        <f>(Table2[[#This Row],[ExitDate]]-Table2[[#This Row],[StartDate]])/365.25</f>
        <v>1.2292950034223136</v>
      </c>
      <c r="H109" s="11" t="s">
        <v>36</v>
      </c>
      <c r="I109" s="11" t="s">
        <v>1083</v>
      </c>
      <c r="J109" s="13" t="s">
        <v>1084</v>
      </c>
      <c r="K109" s="11" t="s">
        <v>54</v>
      </c>
      <c r="L109" s="11" t="s">
        <v>199</v>
      </c>
      <c r="M109" s="11" t="s">
        <v>39</v>
      </c>
      <c r="N109" s="11" t="s">
        <v>67</v>
      </c>
      <c r="O109" s="11" t="s">
        <v>66</v>
      </c>
      <c r="P109" s="11" t="s">
        <v>174</v>
      </c>
      <c r="Q109" s="11" t="s">
        <v>42</v>
      </c>
      <c r="R109" s="11" t="s">
        <v>80</v>
      </c>
      <c r="S109" s="12" t="s">
        <v>1085</v>
      </c>
      <c r="T109" s="11" t="s">
        <v>44</v>
      </c>
      <c r="U109" s="11" t="s">
        <v>223</v>
      </c>
      <c r="V109" s="11" t="s">
        <v>59</v>
      </c>
      <c r="W109" s="10">
        <v>56039</v>
      </c>
      <c r="X109" s="11" t="s">
        <v>48</v>
      </c>
      <c r="Y109" s="10">
        <v>3</v>
      </c>
      <c r="Z109" s="10">
        <v>3641</v>
      </c>
      <c r="AA109" s="12">
        <v>44753</v>
      </c>
      <c r="AB109" s="10">
        <v>2</v>
      </c>
      <c r="AC109" s="10">
        <v>5</v>
      </c>
      <c r="AD109" s="12">
        <v>45135</v>
      </c>
      <c r="AE109" s="11" t="s">
        <v>50</v>
      </c>
      <c r="AF109" s="11" t="s">
        <v>51</v>
      </c>
      <c r="AG109" s="11" t="s">
        <v>89</v>
      </c>
      <c r="AH109" s="11" t="s">
        <v>1086</v>
      </c>
      <c r="AI109" s="11" t="s">
        <v>1087</v>
      </c>
      <c r="AJ109" s="10">
        <v>3</v>
      </c>
      <c r="AK109" s="14">
        <v>831.52</v>
      </c>
    </row>
    <row r="110" spans="1:37" x14ac:dyDescent="0.25">
      <c r="A110" s="10">
        <v>215</v>
      </c>
      <c r="B110" s="11" t="s">
        <v>990</v>
      </c>
      <c r="C110" s="11" t="s">
        <v>1088</v>
      </c>
      <c r="D110" s="12">
        <v>43950</v>
      </c>
      <c r="E110" s="12">
        <v>44512</v>
      </c>
      <c r="F110" s="10">
        <f>Table2[[#This Row],[ExitDate]]-Table2[[#This Row],[StartDate]]</f>
        <v>562</v>
      </c>
      <c r="G110" s="18">
        <f>(Table2[[#This Row],[ExitDate]]-Table2[[#This Row],[StartDate]])/365.25</f>
        <v>1.538672142368241</v>
      </c>
      <c r="H110" s="11" t="s">
        <v>36</v>
      </c>
      <c r="I110" s="11" t="s">
        <v>1089</v>
      </c>
      <c r="J110" s="13" t="s">
        <v>1090</v>
      </c>
      <c r="K110" s="11" t="s">
        <v>132</v>
      </c>
      <c r="L110" s="11" t="s">
        <v>199</v>
      </c>
      <c r="M110" s="11" t="s">
        <v>39</v>
      </c>
      <c r="N110" s="11" t="s">
        <v>67</v>
      </c>
      <c r="O110" s="11" t="s">
        <v>66</v>
      </c>
      <c r="P110" s="11" t="s">
        <v>133</v>
      </c>
      <c r="Q110" s="11" t="s">
        <v>42</v>
      </c>
      <c r="R110" s="11" t="s">
        <v>85</v>
      </c>
      <c r="S110" s="12" t="s">
        <v>1091</v>
      </c>
      <c r="T110" s="11" t="s">
        <v>44</v>
      </c>
      <c r="U110" s="11" t="s">
        <v>81</v>
      </c>
      <c r="V110" s="11" t="s">
        <v>59</v>
      </c>
      <c r="W110" s="10">
        <v>7474</v>
      </c>
      <c r="X110" s="11" t="s">
        <v>48</v>
      </c>
      <c r="Y110" s="10">
        <v>3</v>
      </c>
      <c r="Z110" s="10">
        <v>3642</v>
      </c>
      <c r="AA110" s="12">
        <v>44783</v>
      </c>
      <c r="AB110" s="10">
        <v>4</v>
      </c>
      <c r="AC110" s="10">
        <v>1</v>
      </c>
      <c r="AD110" s="12">
        <v>44885</v>
      </c>
      <c r="AE110" s="11" t="s">
        <v>156</v>
      </c>
      <c r="AF110" s="11" t="s">
        <v>51</v>
      </c>
      <c r="AG110" s="11" t="s">
        <v>77</v>
      </c>
      <c r="AH110" s="11" t="s">
        <v>1092</v>
      </c>
      <c r="AI110" s="11" t="s">
        <v>1093</v>
      </c>
      <c r="AJ110" s="10">
        <v>1</v>
      </c>
      <c r="AK110" s="14">
        <v>234.74</v>
      </c>
    </row>
    <row r="111" spans="1:37" x14ac:dyDescent="0.25">
      <c r="A111" s="10">
        <v>220</v>
      </c>
      <c r="B111" s="11" t="s">
        <v>1099</v>
      </c>
      <c r="C111" s="11" t="s">
        <v>1100</v>
      </c>
      <c r="D111" s="12">
        <v>44193</v>
      </c>
      <c r="E111" s="12">
        <v>44226</v>
      </c>
      <c r="F111" s="10">
        <f>Table2[[#This Row],[ExitDate]]-Table2[[#This Row],[StartDate]]</f>
        <v>33</v>
      </c>
      <c r="G111" s="18">
        <f>(Table2[[#This Row],[ExitDate]]-Table2[[#This Row],[StartDate]])/365.25</f>
        <v>9.034907597535935E-2</v>
      </c>
      <c r="H111" s="11" t="s">
        <v>738</v>
      </c>
      <c r="I111" s="11" t="s">
        <v>1101</v>
      </c>
      <c r="J111" s="13" t="s">
        <v>1102</v>
      </c>
      <c r="K111" s="11" t="s">
        <v>54</v>
      </c>
      <c r="L111" s="11" t="s">
        <v>752</v>
      </c>
      <c r="M111" s="11" t="s">
        <v>56</v>
      </c>
      <c r="N111" s="11" t="s">
        <v>55</v>
      </c>
      <c r="O111" s="11" t="s">
        <v>56</v>
      </c>
      <c r="P111" s="11" t="s">
        <v>95</v>
      </c>
      <c r="Q111" s="11" t="s">
        <v>42</v>
      </c>
      <c r="R111" s="11" t="s">
        <v>107</v>
      </c>
      <c r="S111" s="12" t="s">
        <v>1103</v>
      </c>
      <c r="T111" s="11" t="s">
        <v>44</v>
      </c>
      <c r="U111" s="11" t="s">
        <v>109</v>
      </c>
      <c r="V111" s="11" t="s">
        <v>46</v>
      </c>
      <c r="W111" s="10">
        <v>20847</v>
      </c>
      <c r="X111" s="11" t="s">
        <v>48</v>
      </c>
      <c r="Y111" s="10">
        <v>3</v>
      </c>
      <c r="Z111" s="10">
        <v>3647</v>
      </c>
      <c r="AA111" s="12" t="s">
        <v>1104</v>
      </c>
      <c r="AB111" s="10">
        <v>2</v>
      </c>
      <c r="AC111" s="10">
        <v>4</v>
      </c>
      <c r="AD111" s="12">
        <v>44783</v>
      </c>
      <c r="AE111" s="11" t="s">
        <v>83</v>
      </c>
      <c r="AF111" s="11" t="s">
        <v>51</v>
      </c>
      <c r="AG111" s="11" t="s">
        <v>77</v>
      </c>
      <c r="AH111" s="11" t="s">
        <v>1105</v>
      </c>
      <c r="AI111" s="11" t="s">
        <v>1106</v>
      </c>
      <c r="AJ111" s="10">
        <v>4</v>
      </c>
      <c r="AK111" s="14">
        <v>199.55</v>
      </c>
    </row>
    <row r="112" spans="1:37" x14ac:dyDescent="0.25">
      <c r="A112" s="10">
        <v>223</v>
      </c>
      <c r="B112" s="11" t="s">
        <v>971</v>
      </c>
      <c r="C112" s="11" t="s">
        <v>1111</v>
      </c>
      <c r="D112" s="12">
        <v>43741</v>
      </c>
      <c r="E112" s="12">
        <v>44620</v>
      </c>
      <c r="F112" s="10">
        <f>Table2[[#This Row],[ExitDate]]-Table2[[#This Row],[StartDate]]</f>
        <v>879</v>
      </c>
      <c r="G112" s="18">
        <f>(Table2[[#This Row],[ExitDate]]-Table2[[#This Row],[StartDate]])/365.25</f>
        <v>2.406570841889117</v>
      </c>
      <c r="H112" s="11" t="s">
        <v>738</v>
      </c>
      <c r="I112" s="11" t="s">
        <v>1112</v>
      </c>
      <c r="J112" s="13" t="s">
        <v>1113</v>
      </c>
      <c r="K112" s="11" t="s">
        <v>164</v>
      </c>
      <c r="L112" s="11" t="s">
        <v>752</v>
      </c>
      <c r="M112" s="11" t="s">
        <v>66</v>
      </c>
      <c r="N112" s="11" t="s">
        <v>67</v>
      </c>
      <c r="O112" s="11" t="s">
        <v>56</v>
      </c>
      <c r="P112" s="11" t="s">
        <v>133</v>
      </c>
      <c r="Q112" s="11" t="s">
        <v>42</v>
      </c>
      <c r="R112" s="11" t="s">
        <v>85</v>
      </c>
      <c r="S112" s="12" t="s">
        <v>1114</v>
      </c>
      <c r="T112" s="11" t="s">
        <v>44</v>
      </c>
      <c r="U112" s="11" t="s">
        <v>81</v>
      </c>
      <c r="V112" s="11" t="s">
        <v>46</v>
      </c>
      <c r="W112" s="10">
        <v>72818</v>
      </c>
      <c r="X112" s="11" t="s">
        <v>48</v>
      </c>
      <c r="Y112" s="10">
        <v>3</v>
      </c>
      <c r="Z112" s="10">
        <v>3650</v>
      </c>
      <c r="AA112" s="12" t="s">
        <v>216</v>
      </c>
      <c r="AB112" s="10">
        <v>3</v>
      </c>
      <c r="AC112" s="10">
        <v>2</v>
      </c>
      <c r="AD112" s="12">
        <v>44935</v>
      </c>
      <c r="AE112" s="11" t="s">
        <v>156</v>
      </c>
      <c r="AF112" s="11" t="s">
        <v>61</v>
      </c>
      <c r="AG112" s="11" t="s">
        <v>89</v>
      </c>
      <c r="AH112" s="11" t="s">
        <v>1115</v>
      </c>
      <c r="AI112" s="11" t="s">
        <v>1116</v>
      </c>
      <c r="AJ112" s="10">
        <v>4</v>
      </c>
      <c r="AK112" s="14">
        <v>242.71</v>
      </c>
    </row>
    <row r="113" spans="1:37" x14ac:dyDescent="0.25">
      <c r="A113" s="10">
        <v>225</v>
      </c>
      <c r="B113" s="11" t="s">
        <v>942</v>
      </c>
      <c r="C113" s="11" t="s">
        <v>1120</v>
      </c>
      <c r="D113" s="12">
        <v>43707</v>
      </c>
      <c r="E113" s="12">
        <v>44800</v>
      </c>
      <c r="F113" s="10">
        <f>Table2[[#This Row],[ExitDate]]-Table2[[#This Row],[StartDate]]</f>
        <v>1093</v>
      </c>
      <c r="G113" s="18">
        <f>(Table2[[#This Row],[ExitDate]]-Table2[[#This Row],[StartDate]])/365.25</f>
        <v>2.9924709103353866</v>
      </c>
      <c r="H113" s="11" t="s">
        <v>36</v>
      </c>
      <c r="I113" s="11" t="s">
        <v>1121</v>
      </c>
      <c r="J113" s="13" t="s">
        <v>1122</v>
      </c>
      <c r="K113" s="11" t="s">
        <v>113</v>
      </c>
      <c r="L113" s="11" t="s">
        <v>752</v>
      </c>
      <c r="M113" s="11" t="s">
        <v>56</v>
      </c>
      <c r="N113" s="11" t="s">
        <v>40</v>
      </c>
      <c r="O113" s="11" t="s">
        <v>56</v>
      </c>
      <c r="P113" s="11" t="s">
        <v>121</v>
      </c>
      <c r="Q113" s="11" t="s">
        <v>42</v>
      </c>
      <c r="R113" s="11" t="s">
        <v>85</v>
      </c>
      <c r="S113" s="12" t="s">
        <v>1123</v>
      </c>
      <c r="T113" s="11" t="s">
        <v>44</v>
      </c>
      <c r="U113" s="11" t="s">
        <v>5</v>
      </c>
      <c r="V113" s="11" t="s">
        <v>59</v>
      </c>
      <c r="W113" s="10">
        <v>96845</v>
      </c>
      <c r="X113" s="11" t="s">
        <v>48</v>
      </c>
      <c r="Y113" s="10">
        <v>3</v>
      </c>
      <c r="Z113" s="10">
        <v>3652</v>
      </c>
      <c r="AA113" s="12">
        <v>44570</v>
      </c>
      <c r="AB113" s="10">
        <v>1</v>
      </c>
      <c r="AC113" s="10">
        <v>5</v>
      </c>
      <c r="AD113" s="12">
        <v>44957</v>
      </c>
      <c r="AE113" s="11" t="s">
        <v>156</v>
      </c>
      <c r="AF113" s="11" t="s">
        <v>61</v>
      </c>
      <c r="AG113" s="11" t="s">
        <v>62</v>
      </c>
      <c r="AH113" s="11" t="s">
        <v>1124</v>
      </c>
      <c r="AI113" s="11" t="s">
        <v>1125</v>
      </c>
      <c r="AJ113" s="10">
        <v>3</v>
      </c>
      <c r="AK113" s="14">
        <v>962.45</v>
      </c>
    </row>
    <row r="114" spans="1:37" x14ac:dyDescent="0.25">
      <c r="A114" s="10">
        <v>226</v>
      </c>
      <c r="B114" s="11" t="s">
        <v>973</v>
      </c>
      <c r="C114" s="11" t="s">
        <v>1126</v>
      </c>
      <c r="D114" s="12">
        <v>44231</v>
      </c>
      <c r="E114" s="12">
        <v>45137</v>
      </c>
      <c r="F114" s="10">
        <f>Table2[[#This Row],[ExitDate]]-Table2[[#This Row],[StartDate]]</f>
        <v>906</v>
      </c>
      <c r="G114" s="18">
        <f>(Table2[[#This Row],[ExitDate]]-Table2[[#This Row],[StartDate]])/365.25</f>
        <v>2.4804928131416837</v>
      </c>
      <c r="H114" s="11" t="s">
        <v>36</v>
      </c>
      <c r="I114" s="11" t="s">
        <v>1127</v>
      </c>
      <c r="J114" s="13" t="s">
        <v>1128</v>
      </c>
      <c r="K114" s="11" t="s">
        <v>65</v>
      </c>
      <c r="L114" s="11" t="s">
        <v>752</v>
      </c>
      <c r="M114" s="11" t="s">
        <v>39</v>
      </c>
      <c r="N114" s="11" t="s">
        <v>67</v>
      </c>
      <c r="O114" s="11" t="s">
        <v>56</v>
      </c>
      <c r="P114" s="11" t="s">
        <v>174</v>
      </c>
      <c r="Q114" s="11" t="s">
        <v>42</v>
      </c>
      <c r="R114" s="11" t="s">
        <v>80</v>
      </c>
      <c r="S114" s="12" t="s">
        <v>1129</v>
      </c>
      <c r="T114" s="11" t="s">
        <v>44</v>
      </c>
      <c r="U114" s="11" t="s">
        <v>234</v>
      </c>
      <c r="V114" s="11" t="s">
        <v>59</v>
      </c>
      <c r="W114" s="10">
        <v>67277</v>
      </c>
      <c r="X114" s="11" t="s">
        <v>99</v>
      </c>
      <c r="Y114" s="10">
        <v>3</v>
      </c>
      <c r="Z114" s="10">
        <v>3653</v>
      </c>
      <c r="AA114" s="12" t="s">
        <v>1130</v>
      </c>
      <c r="AB114" s="10">
        <v>4</v>
      </c>
      <c r="AC114" s="10">
        <v>4</v>
      </c>
      <c r="AD114" s="12">
        <v>44946</v>
      </c>
      <c r="AE114" s="11" t="s">
        <v>60</v>
      </c>
      <c r="AF114" s="11" t="s">
        <v>61</v>
      </c>
      <c r="AG114" s="11" t="s">
        <v>52</v>
      </c>
      <c r="AH114" s="11" t="s">
        <v>1131</v>
      </c>
      <c r="AI114" s="11" t="s">
        <v>1132</v>
      </c>
      <c r="AJ114" s="10">
        <v>1</v>
      </c>
      <c r="AK114" s="14">
        <v>791.72</v>
      </c>
    </row>
    <row r="115" spans="1:37" x14ac:dyDescent="0.25">
      <c r="A115" s="10">
        <v>231</v>
      </c>
      <c r="B115" s="11" t="s">
        <v>700</v>
      </c>
      <c r="C115" s="11" t="s">
        <v>1140</v>
      </c>
      <c r="D115" s="12">
        <v>44869</v>
      </c>
      <c r="E115" s="12">
        <v>45114</v>
      </c>
      <c r="F115" s="10">
        <f>Table2[[#This Row],[ExitDate]]-Table2[[#This Row],[StartDate]]</f>
        <v>245</v>
      </c>
      <c r="G115" s="18">
        <f>(Table2[[#This Row],[ExitDate]]-Table2[[#This Row],[StartDate]])/365.25</f>
        <v>0.67077344284736484</v>
      </c>
      <c r="H115" s="11" t="s">
        <v>36</v>
      </c>
      <c r="I115" s="11" t="s">
        <v>1141</v>
      </c>
      <c r="J115" s="13" t="s">
        <v>1142</v>
      </c>
      <c r="K115" s="11" t="s">
        <v>84</v>
      </c>
      <c r="L115" s="11" t="s">
        <v>38</v>
      </c>
      <c r="M115" s="11" t="s">
        <v>56</v>
      </c>
      <c r="N115" s="11" t="s">
        <v>40</v>
      </c>
      <c r="O115" s="11" t="s">
        <v>41</v>
      </c>
      <c r="P115" s="11" t="s">
        <v>95</v>
      </c>
      <c r="Q115" s="11" t="s">
        <v>42</v>
      </c>
      <c r="R115" s="11" t="s">
        <v>175</v>
      </c>
      <c r="S115" s="12" t="s">
        <v>1143</v>
      </c>
      <c r="T115" s="11" t="s">
        <v>44</v>
      </c>
      <c r="U115" s="11" t="s">
        <v>98</v>
      </c>
      <c r="V115" s="11" t="s">
        <v>46</v>
      </c>
      <c r="W115" s="10">
        <v>95682</v>
      </c>
      <c r="X115" s="11" t="s">
        <v>48</v>
      </c>
      <c r="Y115" s="10">
        <v>3</v>
      </c>
      <c r="Z115" s="10">
        <v>3658</v>
      </c>
      <c r="AA115" s="12">
        <v>44965</v>
      </c>
      <c r="AB115" s="10">
        <v>5</v>
      </c>
      <c r="AC115" s="10">
        <v>4</v>
      </c>
      <c r="AD115" s="12">
        <v>44791</v>
      </c>
      <c r="AE115" s="11" t="s">
        <v>50</v>
      </c>
      <c r="AF115" s="11" t="s">
        <v>61</v>
      </c>
      <c r="AG115" s="11" t="s">
        <v>62</v>
      </c>
      <c r="AH115" s="11" t="s">
        <v>1144</v>
      </c>
      <c r="AI115" s="11" t="s">
        <v>1145</v>
      </c>
      <c r="AJ115" s="10">
        <v>2</v>
      </c>
      <c r="AK115" s="14">
        <v>799.88</v>
      </c>
    </row>
    <row r="116" spans="1:37" x14ac:dyDescent="0.25">
      <c r="A116" s="10">
        <v>232</v>
      </c>
      <c r="B116" s="11" t="s">
        <v>1146</v>
      </c>
      <c r="C116" s="11" t="s">
        <v>1147</v>
      </c>
      <c r="D116" s="12">
        <v>43740</v>
      </c>
      <c r="E116" s="12">
        <v>43751</v>
      </c>
      <c r="F116" s="10">
        <f>Table2[[#This Row],[ExitDate]]-Table2[[#This Row],[StartDate]]</f>
        <v>11</v>
      </c>
      <c r="G116" s="18">
        <f>(Table2[[#This Row],[ExitDate]]-Table2[[#This Row],[StartDate]])/365.25</f>
        <v>3.0116358658453114E-2</v>
      </c>
      <c r="H116" s="11" t="s">
        <v>36</v>
      </c>
      <c r="I116" s="11" t="s">
        <v>1148</v>
      </c>
      <c r="J116" s="13" t="s">
        <v>1149</v>
      </c>
      <c r="K116" s="11" t="s">
        <v>37</v>
      </c>
      <c r="L116" s="11" t="s">
        <v>38</v>
      </c>
      <c r="M116" s="11" t="s">
        <v>66</v>
      </c>
      <c r="N116" s="11" t="s">
        <v>55</v>
      </c>
      <c r="O116" s="11" t="s">
        <v>56</v>
      </c>
      <c r="P116" s="11" t="s">
        <v>174</v>
      </c>
      <c r="Q116" s="11" t="s">
        <v>42</v>
      </c>
      <c r="R116" s="11" t="s">
        <v>85</v>
      </c>
      <c r="S116" s="12" t="s">
        <v>1150</v>
      </c>
      <c r="T116" s="11" t="s">
        <v>44</v>
      </c>
      <c r="U116" s="11" t="s">
        <v>109</v>
      </c>
      <c r="V116" s="11" t="s">
        <v>59</v>
      </c>
      <c r="W116" s="10">
        <v>86746</v>
      </c>
      <c r="X116" s="11" t="s">
        <v>99</v>
      </c>
      <c r="Y116" s="10">
        <v>1</v>
      </c>
      <c r="Z116" s="10">
        <v>3659</v>
      </c>
      <c r="AA116" s="12" t="s">
        <v>1151</v>
      </c>
      <c r="AB116" s="10">
        <v>3</v>
      </c>
      <c r="AC116" s="10">
        <v>1</v>
      </c>
      <c r="AD116" s="12">
        <v>44953</v>
      </c>
      <c r="AE116" s="11" t="s">
        <v>50</v>
      </c>
      <c r="AF116" s="11" t="s">
        <v>61</v>
      </c>
      <c r="AG116" s="11" t="s">
        <v>89</v>
      </c>
      <c r="AH116" s="11" t="s">
        <v>1152</v>
      </c>
      <c r="AI116" s="11" t="s">
        <v>1153</v>
      </c>
      <c r="AJ116" s="10">
        <v>5</v>
      </c>
      <c r="AK116" s="14">
        <v>242.87</v>
      </c>
    </row>
    <row r="117" spans="1:37" x14ac:dyDescent="0.25">
      <c r="A117" s="10">
        <v>234</v>
      </c>
      <c r="B117" s="11" t="s">
        <v>1158</v>
      </c>
      <c r="C117" s="11" t="s">
        <v>1159</v>
      </c>
      <c r="D117" s="12">
        <v>44620</v>
      </c>
      <c r="E117" s="12">
        <v>44809</v>
      </c>
      <c r="F117" s="10">
        <f>Table2[[#This Row],[ExitDate]]-Table2[[#This Row],[StartDate]]</f>
        <v>189</v>
      </c>
      <c r="G117" s="18">
        <f>(Table2[[#This Row],[ExitDate]]-Table2[[#This Row],[StartDate]])/365.25</f>
        <v>0.51745379876796715</v>
      </c>
      <c r="H117" s="11" t="s">
        <v>36</v>
      </c>
      <c r="I117" s="11" t="s">
        <v>1160</v>
      </c>
      <c r="J117" s="13" t="s">
        <v>1161</v>
      </c>
      <c r="K117" s="11" t="s">
        <v>132</v>
      </c>
      <c r="L117" s="11" t="s">
        <v>38</v>
      </c>
      <c r="M117" s="11" t="s">
        <v>39</v>
      </c>
      <c r="N117" s="11" t="s">
        <v>40</v>
      </c>
      <c r="O117" s="11" t="s">
        <v>41</v>
      </c>
      <c r="P117" s="11" t="s">
        <v>95</v>
      </c>
      <c r="Q117" s="11" t="s">
        <v>42</v>
      </c>
      <c r="R117" s="11" t="s">
        <v>114</v>
      </c>
      <c r="S117" s="12" t="s">
        <v>1162</v>
      </c>
      <c r="T117" s="11" t="s">
        <v>44</v>
      </c>
      <c r="U117" s="11" t="s">
        <v>724</v>
      </c>
      <c r="V117" s="11" t="s">
        <v>59</v>
      </c>
      <c r="W117" s="10">
        <v>21624</v>
      </c>
      <c r="X117" s="11" t="s">
        <v>48</v>
      </c>
      <c r="Y117" s="10">
        <v>3</v>
      </c>
      <c r="Z117" s="10">
        <v>3661</v>
      </c>
      <c r="AA117" s="12">
        <v>45084</v>
      </c>
      <c r="AB117" s="10">
        <v>3</v>
      </c>
      <c r="AC117" s="10">
        <v>2</v>
      </c>
      <c r="AD117" s="12">
        <v>45052</v>
      </c>
      <c r="AE117" s="11" t="s">
        <v>60</v>
      </c>
      <c r="AF117" s="11" t="s">
        <v>61</v>
      </c>
      <c r="AG117" s="11" t="s">
        <v>89</v>
      </c>
      <c r="AH117" s="11" t="s">
        <v>1163</v>
      </c>
      <c r="AI117" s="11" t="s">
        <v>1164</v>
      </c>
      <c r="AJ117" s="10">
        <v>2</v>
      </c>
      <c r="AK117" s="14">
        <v>471.5</v>
      </c>
    </row>
    <row r="118" spans="1:37" x14ac:dyDescent="0.25">
      <c r="A118" s="10">
        <v>236</v>
      </c>
      <c r="B118" s="11" t="s">
        <v>1167</v>
      </c>
      <c r="C118" s="11" t="s">
        <v>1168</v>
      </c>
      <c r="D118" s="12">
        <v>43745</v>
      </c>
      <c r="E118" s="12">
        <v>44583</v>
      </c>
      <c r="F118" s="10">
        <f>Table2[[#This Row],[ExitDate]]-Table2[[#This Row],[StartDate]]</f>
        <v>838</v>
      </c>
      <c r="G118" s="18">
        <f>(Table2[[#This Row],[ExitDate]]-Table2[[#This Row],[StartDate]])/365.25</f>
        <v>2.2943189596167008</v>
      </c>
      <c r="H118" s="11" t="s">
        <v>36</v>
      </c>
      <c r="I118" s="11" t="s">
        <v>1169</v>
      </c>
      <c r="J118" s="13" t="s">
        <v>1170</v>
      </c>
      <c r="K118" s="11" t="s">
        <v>65</v>
      </c>
      <c r="L118" s="11" t="s">
        <v>199</v>
      </c>
      <c r="M118" s="11" t="s">
        <v>56</v>
      </c>
      <c r="N118" s="11" t="s">
        <v>67</v>
      </c>
      <c r="O118" s="11" t="s">
        <v>66</v>
      </c>
      <c r="P118" s="11" t="s">
        <v>133</v>
      </c>
      <c r="Q118" s="11" t="s">
        <v>42</v>
      </c>
      <c r="R118" s="11" t="s">
        <v>80</v>
      </c>
      <c r="S118" s="12" t="s">
        <v>1171</v>
      </c>
      <c r="T118" s="11" t="s">
        <v>44</v>
      </c>
      <c r="U118" s="11" t="s">
        <v>234</v>
      </c>
      <c r="V118" s="11" t="s">
        <v>46</v>
      </c>
      <c r="W118" s="10">
        <v>13534</v>
      </c>
      <c r="X118" s="11" t="s">
        <v>99</v>
      </c>
      <c r="Y118" s="10">
        <v>3</v>
      </c>
      <c r="Z118" s="10">
        <v>3663</v>
      </c>
      <c r="AA118" s="12" t="s">
        <v>1172</v>
      </c>
      <c r="AB118" s="10">
        <v>2</v>
      </c>
      <c r="AC118" s="10">
        <v>3</v>
      </c>
      <c r="AD118" s="12">
        <v>45007</v>
      </c>
      <c r="AE118" s="11" t="s">
        <v>83</v>
      </c>
      <c r="AF118" s="11" t="s">
        <v>51</v>
      </c>
      <c r="AG118" s="11" t="s">
        <v>89</v>
      </c>
      <c r="AH118" s="11" t="s">
        <v>1173</v>
      </c>
      <c r="AI118" s="11" t="s">
        <v>1174</v>
      </c>
      <c r="AJ118" s="10">
        <v>3</v>
      </c>
      <c r="AK118" s="14">
        <v>816.64</v>
      </c>
    </row>
    <row r="119" spans="1:37" x14ac:dyDescent="0.25">
      <c r="A119" s="10">
        <v>237</v>
      </c>
      <c r="B119" s="11" t="s">
        <v>1175</v>
      </c>
      <c r="C119" s="11" t="s">
        <v>1176</v>
      </c>
      <c r="D119" s="12">
        <v>44110</v>
      </c>
      <c r="E119" s="12">
        <v>44573</v>
      </c>
      <c r="F119" s="10">
        <f>Table2[[#This Row],[ExitDate]]-Table2[[#This Row],[StartDate]]</f>
        <v>463</v>
      </c>
      <c r="G119" s="18">
        <f>(Table2[[#This Row],[ExitDate]]-Table2[[#This Row],[StartDate]])/365.25</f>
        <v>1.267624914442163</v>
      </c>
      <c r="H119" s="11" t="s">
        <v>36</v>
      </c>
      <c r="I119" s="11" t="s">
        <v>1177</v>
      </c>
      <c r="J119" s="13" t="s">
        <v>1178</v>
      </c>
      <c r="K119" s="11" t="s">
        <v>164</v>
      </c>
      <c r="L119" s="11" t="s">
        <v>199</v>
      </c>
      <c r="M119" s="11" t="s">
        <v>66</v>
      </c>
      <c r="N119" s="11" t="s">
        <v>40</v>
      </c>
      <c r="O119" s="11" t="s">
        <v>56</v>
      </c>
      <c r="P119" s="11" t="s">
        <v>95</v>
      </c>
      <c r="Q119" s="11" t="s">
        <v>42</v>
      </c>
      <c r="R119" s="11" t="s">
        <v>85</v>
      </c>
      <c r="S119" s="12" t="s">
        <v>1179</v>
      </c>
      <c r="T119" s="11" t="s">
        <v>44</v>
      </c>
      <c r="U119" s="11" t="s">
        <v>666</v>
      </c>
      <c r="V119" s="11" t="s">
        <v>46</v>
      </c>
      <c r="W119" s="10">
        <v>2667</v>
      </c>
      <c r="X119" s="11" t="s">
        <v>48</v>
      </c>
      <c r="Y119" s="10">
        <v>3</v>
      </c>
      <c r="Z119" s="10">
        <v>3664</v>
      </c>
      <c r="AA119" s="12" t="s">
        <v>1180</v>
      </c>
      <c r="AB119" s="10">
        <v>5</v>
      </c>
      <c r="AC119" s="10">
        <v>3</v>
      </c>
      <c r="AD119" s="12">
        <v>44999</v>
      </c>
      <c r="AE119" s="11" t="s">
        <v>156</v>
      </c>
      <c r="AF119" s="11" t="s">
        <v>51</v>
      </c>
      <c r="AG119" s="11" t="s">
        <v>62</v>
      </c>
      <c r="AH119" s="11" t="s">
        <v>1181</v>
      </c>
      <c r="AI119" s="11" t="s">
        <v>1182</v>
      </c>
      <c r="AJ119" s="10">
        <v>1</v>
      </c>
      <c r="AK119" s="14">
        <v>210.44</v>
      </c>
    </row>
    <row r="120" spans="1:37" x14ac:dyDescent="0.25">
      <c r="A120" s="10">
        <v>239</v>
      </c>
      <c r="B120" s="11" t="s">
        <v>1185</v>
      </c>
      <c r="C120" s="11" t="s">
        <v>1186</v>
      </c>
      <c r="D120" s="12">
        <v>44680</v>
      </c>
      <c r="E120" s="12">
        <v>44947</v>
      </c>
      <c r="F120" s="10">
        <f>Table2[[#This Row],[ExitDate]]-Table2[[#This Row],[StartDate]]</f>
        <v>267</v>
      </c>
      <c r="G120" s="18">
        <f>(Table2[[#This Row],[ExitDate]]-Table2[[#This Row],[StartDate]])/365.25</f>
        <v>0.731006160164271</v>
      </c>
      <c r="H120" s="11" t="s">
        <v>36</v>
      </c>
      <c r="I120" s="11" t="s">
        <v>1187</v>
      </c>
      <c r="J120" s="13" t="s">
        <v>1188</v>
      </c>
      <c r="K120" s="11" t="s">
        <v>79</v>
      </c>
      <c r="L120" s="11" t="s">
        <v>38</v>
      </c>
      <c r="M120" s="11" t="s">
        <v>66</v>
      </c>
      <c r="N120" s="11" t="s">
        <v>55</v>
      </c>
      <c r="O120" s="11" t="s">
        <v>66</v>
      </c>
      <c r="P120" s="11" t="s">
        <v>95</v>
      </c>
      <c r="Q120" s="11" t="s">
        <v>42</v>
      </c>
      <c r="R120" s="11" t="s">
        <v>85</v>
      </c>
      <c r="S120" s="12" t="s">
        <v>1189</v>
      </c>
      <c r="T120" s="11" t="s">
        <v>44</v>
      </c>
      <c r="U120" s="11" t="s">
        <v>81</v>
      </c>
      <c r="V120" s="11" t="s">
        <v>59</v>
      </c>
      <c r="W120" s="10">
        <v>16052</v>
      </c>
      <c r="X120" s="11" t="s">
        <v>48</v>
      </c>
      <c r="Y120" s="10">
        <v>3</v>
      </c>
      <c r="Z120" s="10">
        <v>3666</v>
      </c>
      <c r="AA120" s="12" t="s">
        <v>1172</v>
      </c>
      <c r="AB120" s="10">
        <v>5</v>
      </c>
      <c r="AC120" s="10">
        <v>2</v>
      </c>
      <c r="AD120" s="12">
        <v>45140</v>
      </c>
      <c r="AE120" s="11" t="s">
        <v>76</v>
      </c>
      <c r="AF120" s="11" t="s">
        <v>51</v>
      </c>
      <c r="AG120" s="11" t="s">
        <v>77</v>
      </c>
      <c r="AH120" s="11" t="s">
        <v>1190</v>
      </c>
      <c r="AI120" s="11" t="s">
        <v>1191</v>
      </c>
      <c r="AJ120" s="10">
        <v>3</v>
      </c>
      <c r="AK120" s="14">
        <v>343.52</v>
      </c>
    </row>
    <row r="121" spans="1:37" x14ac:dyDescent="0.25">
      <c r="A121" s="10">
        <v>240</v>
      </c>
      <c r="B121" s="11" t="s">
        <v>1192</v>
      </c>
      <c r="C121" s="11" t="s">
        <v>1193</v>
      </c>
      <c r="D121" s="12">
        <v>44906</v>
      </c>
      <c r="E121" s="12">
        <v>45044</v>
      </c>
      <c r="F121" s="10">
        <f>Table2[[#This Row],[ExitDate]]-Table2[[#This Row],[StartDate]]</f>
        <v>138</v>
      </c>
      <c r="G121" s="18">
        <f>(Table2[[#This Row],[ExitDate]]-Table2[[#This Row],[StartDate]])/365.25</f>
        <v>0.37782340862422997</v>
      </c>
      <c r="H121" s="11" t="s">
        <v>36</v>
      </c>
      <c r="I121" s="11" t="s">
        <v>1194</v>
      </c>
      <c r="J121" s="13" t="s">
        <v>1195</v>
      </c>
      <c r="K121" s="11" t="s">
        <v>94</v>
      </c>
      <c r="L121" s="11" t="s">
        <v>38</v>
      </c>
      <c r="M121" s="11" t="s">
        <v>56</v>
      </c>
      <c r="N121" s="11" t="s">
        <v>67</v>
      </c>
      <c r="O121" s="11" t="s">
        <v>41</v>
      </c>
      <c r="P121" s="11" t="s">
        <v>121</v>
      </c>
      <c r="Q121" s="11" t="s">
        <v>42</v>
      </c>
      <c r="R121" s="11" t="s">
        <v>953</v>
      </c>
      <c r="S121" s="12" t="s">
        <v>1196</v>
      </c>
      <c r="T121" s="11" t="s">
        <v>44</v>
      </c>
      <c r="U121" s="11" t="s">
        <v>98</v>
      </c>
      <c r="V121" s="11" t="s">
        <v>59</v>
      </c>
      <c r="W121" s="10">
        <v>18998</v>
      </c>
      <c r="X121" s="11" t="s">
        <v>48</v>
      </c>
      <c r="Y121" s="10">
        <v>3</v>
      </c>
      <c r="Z121" s="10">
        <v>3667</v>
      </c>
      <c r="AA121" s="12" t="s">
        <v>1042</v>
      </c>
      <c r="AB121" s="10">
        <v>1</v>
      </c>
      <c r="AC121" s="10">
        <v>1</v>
      </c>
      <c r="AD121" s="12">
        <v>44960</v>
      </c>
      <c r="AE121" s="11" t="s">
        <v>50</v>
      </c>
      <c r="AF121" s="11" t="s">
        <v>51</v>
      </c>
      <c r="AG121" s="11" t="s">
        <v>77</v>
      </c>
      <c r="AH121" s="11" t="s">
        <v>1197</v>
      </c>
      <c r="AI121" s="11" t="s">
        <v>1198</v>
      </c>
      <c r="AJ121" s="10">
        <v>3</v>
      </c>
      <c r="AK121" s="14">
        <v>860.31</v>
      </c>
    </row>
    <row r="122" spans="1:37" x14ac:dyDescent="0.25">
      <c r="A122" s="10">
        <v>241</v>
      </c>
      <c r="B122" s="11" t="s">
        <v>1003</v>
      </c>
      <c r="C122" s="11" t="s">
        <v>384</v>
      </c>
      <c r="D122" s="12">
        <v>45144</v>
      </c>
      <c r="E122" s="12">
        <v>45144</v>
      </c>
      <c r="F122" s="10">
        <f>Table2[[#This Row],[ExitDate]]-Table2[[#This Row],[StartDate]]</f>
        <v>0</v>
      </c>
      <c r="G122" s="18">
        <f>(Table2[[#This Row],[ExitDate]]-Table2[[#This Row],[StartDate]])/365.25</f>
        <v>0</v>
      </c>
      <c r="H122" s="11" t="s">
        <v>36</v>
      </c>
      <c r="I122" s="11" t="s">
        <v>1199</v>
      </c>
      <c r="J122" s="13" t="s">
        <v>1200</v>
      </c>
      <c r="K122" s="11" t="s">
        <v>84</v>
      </c>
      <c r="L122" s="11" t="s">
        <v>38</v>
      </c>
      <c r="M122" s="11" t="s">
        <v>66</v>
      </c>
      <c r="N122" s="11" t="s">
        <v>40</v>
      </c>
      <c r="O122" s="11" t="s">
        <v>66</v>
      </c>
      <c r="P122" s="11" t="s">
        <v>174</v>
      </c>
      <c r="Q122" s="11" t="s">
        <v>42</v>
      </c>
      <c r="R122" s="11" t="s">
        <v>804</v>
      </c>
      <c r="S122" s="12" t="s">
        <v>1201</v>
      </c>
      <c r="T122" s="11" t="s">
        <v>44</v>
      </c>
      <c r="U122" s="11" t="s">
        <v>223</v>
      </c>
      <c r="V122" s="11" t="s">
        <v>59</v>
      </c>
      <c r="W122" s="10">
        <v>33735</v>
      </c>
      <c r="X122" s="11" t="s">
        <v>242</v>
      </c>
      <c r="Y122" s="10">
        <v>3</v>
      </c>
      <c r="Z122" s="10">
        <v>3668</v>
      </c>
      <c r="AA122" s="12" t="s">
        <v>1202</v>
      </c>
      <c r="AB122" s="10">
        <v>1</v>
      </c>
      <c r="AC122" s="10">
        <v>5</v>
      </c>
      <c r="AD122" s="12">
        <v>44893</v>
      </c>
      <c r="AE122" s="11" t="s">
        <v>60</v>
      </c>
      <c r="AF122" s="11" t="s">
        <v>61</v>
      </c>
      <c r="AG122" s="11" t="s">
        <v>77</v>
      </c>
      <c r="AH122" s="11" t="s">
        <v>1203</v>
      </c>
      <c r="AI122" s="11" t="s">
        <v>1204</v>
      </c>
      <c r="AJ122" s="10">
        <v>4</v>
      </c>
      <c r="AK122" s="14">
        <v>265.55</v>
      </c>
    </row>
    <row r="123" spans="1:37" x14ac:dyDescent="0.25">
      <c r="A123" s="10">
        <v>242</v>
      </c>
      <c r="B123" s="11" t="s">
        <v>1205</v>
      </c>
      <c r="C123" s="11" t="s">
        <v>1206</v>
      </c>
      <c r="D123" s="12">
        <v>43918</v>
      </c>
      <c r="E123" s="12">
        <v>44997</v>
      </c>
      <c r="F123" s="10">
        <f>Table2[[#This Row],[ExitDate]]-Table2[[#This Row],[StartDate]]</f>
        <v>1079</v>
      </c>
      <c r="G123" s="18">
        <f>(Table2[[#This Row],[ExitDate]]-Table2[[#This Row],[StartDate]])/365.25</f>
        <v>2.9541409993155372</v>
      </c>
      <c r="H123" s="11" t="s">
        <v>36</v>
      </c>
      <c r="I123" s="11" t="s">
        <v>1207</v>
      </c>
      <c r="J123" s="13" t="s">
        <v>1208</v>
      </c>
      <c r="K123" s="11" t="s">
        <v>37</v>
      </c>
      <c r="L123" s="11" t="s">
        <v>752</v>
      </c>
      <c r="M123" s="11" t="s">
        <v>39</v>
      </c>
      <c r="N123" s="11" t="s">
        <v>55</v>
      </c>
      <c r="O123" s="11" t="s">
        <v>41</v>
      </c>
      <c r="P123" s="11" t="s">
        <v>133</v>
      </c>
      <c r="Q123" s="11" t="s">
        <v>42</v>
      </c>
      <c r="R123" s="11" t="s">
        <v>43</v>
      </c>
      <c r="S123" s="12" t="s">
        <v>1209</v>
      </c>
      <c r="T123" s="11" t="s">
        <v>44</v>
      </c>
      <c r="U123" s="11" t="s">
        <v>74</v>
      </c>
      <c r="V123" s="11" t="s">
        <v>59</v>
      </c>
      <c r="W123" s="10">
        <v>81928</v>
      </c>
      <c r="X123" s="11" t="s">
        <v>48</v>
      </c>
      <c r="Y123" s="10">
        <v>3</v>
      </c>
      <c r="Z123" s="10">
        <v>3669</v>
      </c>
      <c r="AA123" s="12">
        <v>45234</v>
      </c>
      <c r="AB123" s="10">
        <v>4</v>
      </c>
      <c r="AC123" s="10">
        <v>2</v>
      </c>
      <c r="AD123" s="12">
        <v>45141</v>
      </c>
      <c r="AE123" s="11" t="s">
        <v>76</v>
      </c>
      <c r="AF123" s="11" t="s">
        <v>51</v>
      </c>
      <c r="AG123" s="11" t="s">
        <v>77</v>
      </c>
      <c r="AH123" s="11" t="s">
        <v>1210</v>
      </c>
      <c r="AI123" s="11" t="s">
        <v>1211</v>
      </c>
      <c r="AJ123" s="10">
        <v>1</v>
      </c>
      <c r="AK123" s="14">
        <v>183.85</v>
      </c>
    </row>
    <row r="124" spans="1:37" x14ac:dyDescent="0.25">
      <c r="A124" s="10">
        <v>243</v>
      </c>
      <c r="B124" s="11" t="s">
        <v>1212</v>
      </c>
      <c r="C124" s="11" t="s">
        <v>692</v>
      </c>
      <c r="D124" s="12">
        <v>44784</v>
      </c>
      <c r="E124" s="12">
        <v>45012</v>
      </c>
      <c r="F124" s="10">
        <f>Table2[[#This Row],[ExitDate]]-Table2[[#This Row],[StartDate]]</f>
        <v>228</v>
      </c>
      <c r="G124" s="18">
        <f>(Table2[[#This Row],[ExitDate]]-Table2[[#This Row],[StartDate]])/365.25</f>
        <v>0.62422997946611913</v>
      </c>
      <c r="H124" s="11" t="s">
        <v>738</v>
      </c>
      <c r="I124" s="11" t="s">
        <v>1213</v>
      </c>
      <c r="J124" s="13" t="s">
        <v>1214</v>
      </c>
      <c r="K124" s="11" t="s">
        <v>125</v>
      </c>
      <c r="L124" s="11" t="s">
        <v>38</v>
      </c>
      <c r="M124" s="11" t="s">
        <v>66</v>
      </c>
      <c r="N124" s="11" t="s">
        <v>55</v>
      </c>
      <c r="O124" s="11" t="s">
        <v>66</v>
      </c>
      <c r="P124" s="11" t="s">
        <v>121</v>
      </c>
      <c r="Q124" s="11" t="s">
        <v>42</v>
      </c>
      <c r="R124" s="11" t="s">
        <v>953</v>
      </c>
      <c r="S124" s="12" t="s">
        <v>1215</v>
      </c>
      <c r="T124" s="11" t="s">
        <v>44</v>
      </c>
      <c r="U124" s="11" t="s">
        <v>109</v>
      </c>
      <c r="V124" s="11" t="s">
        <v>46</v>
      </c>
      <c r="W124" s="10">
        <v>14006</v>
      </c>
      <c r="X124" s="11" t="s">
        <v>242</v>
      </c>
      <c r="Y124" s="10">
        <v>3</v>
      </c>
      <c r="Z124" s="10">
        <v>3670</v>
      </c>
      <c r="AA124" s="12" t="s">
        <v>1216</v>
      </c>
      <c r="AB124" s="10">
        <v>2</v>
      </c>
      <c r="AC124" s="10">
        <v>2</v>
      </c>
      <c r="AD124" s="12">
        <v>44829</v>
      </c>
      <c r="AE124" s="11" t="s">
        <v>76</v>
      </c>
      <c r="AF124" s="11" t="s">
        <v>61</v>
      </c>
      <c r="AG124" s="11" t="s">
        <v>77</v>
      </c>
      <c r="AH124" s="11" t="s">
        <v>1217</v>
      </c>
      <c r="AI124" s="11" t="s">
        <v>1218</v>
      </c>
      <c r="AJ124" s="10">
        <v>5</v>
      </c>
      <c r="AK124" s="14">
        <v>942.09</v>
      </c>
    </row>
    <row r="125" spans="1:37" x14ac:dyDescent="0.25">
      <c r="A125" s="10">
        <v>244</v>
      </c>
      <c r="B125" s="11" t="s">
        <v>1219</v>
      </c>
      <c r="C125" s="11" t="s">
        <v>1220</v>
      </c>
      <c r="D125" s="12">
        <v>44952</v>
      </c>
      <c r="E125" s="12">
        <v>45096</v>
      </c>
      <c r="F125" s="10">
        <f>Table2[[#This Row],[ExitDate]]-Table2[[#This Row],[StartDate]]</f>
        <v>144</v>
      </c>
      <c r="G125" s="18">
        <f>(Table2[[#This Row],[ExitDate]]-Table2[[#This Row],[StartDate]])/365.25</f>
        <v>0.3942505133470226</v>
      </c>
      <c r="H125" s="11" t="s">
        <v>738</v>
      </c>
      <c r="I125" s="11" t="s">
        <v>1221</v>
      </c>
      <c r="J125" s="13" t="s">
        <v>1222</v>
      </c>
      <c r="K125" s="11" t="s">
        <v>54</v>
      </c>
      <c r="L125" s="11" t="s">
        <v>752</v>
      </c>
      <c r="M125" s="11" t="s">
        <v>56</v>
      </c>
      <c r="N125" s="11" t="s">
        <v>55</v>
      </c>
      <c r="O125" s="11" t="s">
        <v>41</v>
      </c>
      <c r="P125" s="11" t="s">
        <v>95</v>
      </c>
      <c r="Q125" s="11" t="s">
        <v>42</v>
      </c>
      <c r="R125" s="11" t="s">
        <v>142</v>
      </c>
      <c r="S125" s="12" t="s">
        <v>1223</v>
      </c>
      <c r="T125" s="11" t="s">
        <v>44</v>
      </c>
      <c r="U125" s="11" t="s">
        <v>145</v>
      </c>
      <c r="V125" s="11" t="s">
        <v>46</v>
      </c>
      <c r="W125" s="10">
        <v>45376</v>
      </c>
      <c r="X125" s="11" t="s">
        <v>242</v>
      </c>
      <c r="Y125" s="10">
        <v>3</v>
      </c>
      <c r="Z125" s="10">
        <v>3671</v>
      </c>
      <c r="AA125" s="12">
        <v>45200</v>
      </c>
      <c r="AB125" s="10">
        <v>3</v>
      </c>
      <c r="AC125" s="10">
        <v>4</v>
      </c>
      <c r="AD125" s="12">
        <v>44946</v>
      </c>
      <c r="AE125" s="11" t="s">
        <v>156</v>
      </c>
      <c r="AF125" s="11" t="s">
        <v>61</v>
      </c>
      <c r="AG125" s="11" t="s">
        <v>89</v>
      </c>
      <c r="AH125" s="11" t="s">
        <v>1224</v>
      </c>
      <c r="AI125" s="11" t="s">
        <v>1225</v>
      </c>
      <c r="AJ125" s="10">
        <v>4</v>
      </c>
      <c r="AK125" s="14">
        <v>381.94</v>
      </c>
    </row>
    <row r="126" spans="1:37" x14ac:dyDescent="0.25">
      <c r="A126" s="10">
        <v>246</v>
      </c>
      <c r="B126" s="11" t="s">
        <v>1228</v>
      </c>
      <c r="C126" s="11" t="s">
        <v>1229</v>
      </c>
      <c r="D126" s="12">
        <v>44723</v>
      </c>
      <c r="E126" s="12">
        <v>44936</v>
      </c>
      <c r="F126" s="10">
        <f>Table2[[#This Row],[ExitDate]]-Table2[[#This Row],[StartDate]]</f>
        <v>213</v>
      </c>
      <c r="G126" s="18">
        <f>(Table2[[#This Row],[ExitDate]]-Table2[[#This Row],[StartDate]])/365.25</f>
        <v>0.58316221765913756</v>
      </c>
      <c r="H126" s="11" t="s">
        <v>738</v>
      </c>
      <c r="I126" s="11" t="s">
        <v>1230</v>
      </c>
      <c r="J126" s="13" t="s">
        <v>1231</v>
      </c>
      <c r="K126" s="11" t="s">
        <v>79</v>
      </c>
      <c r="L126" s="11" t="s">
        <v>752</v>
      </c>
      <c r="M126" s="11" t="s">
        <v>66</v>
      </c>
      <c r="N126" s="11" t="s">
        <v>67</v>
      </c>
      <c r="O126" s="11" t="s">
        <v>41</v>
      </c>
      <c r="P126" s="11" t="s">
        <v>174</v>
      </c>
      <c r="Q126" s="11" t="s">
        <v>42</v>
      </c>
      <c r="R126" s="11" t="s">
        <v>711</v>
      </c>
      <c r="S126" s="12" t="s">
        <v>1232</v>
      </c>
      <c r="T126" s="11" t="s">
        <v>44</v>
      </c>
      <c r="U126" s="11" t="s">
        <v>250</v>
      </c>
      <c r="V126" s="11" t="s">
        <v>46</v>
      </c>
      <c r="W126" s="10">
        <v>47767</v>
      </c>
      <c r="X126" s="11" t="s">
        <v>48</v>
      </c>
      <c r="Y126" s="10">
        <v>3</v>
      </c>
      <c r="Z126" s="10">
        <v>3673</v>
      </c>
      <c r="AA126" s="12">
        <v>45144</v>
      </c>
      <c r="AB126" s="10">
        <v>3</v>
      </c>
      <c r="AC126" s="10">
        <v>3</v>
      </c>
      <c r="AD126" s="12">
        <v>45006</v>
      </c>
      <c r="AE126" s="11" t="s">
        <v>60</v>
      </c>
      <c r="AF126" s="11" t="s">
        <v>61</v>
      </c>
      <c r="AG126" s="11" t="s">
        <v>89</v>
      </c>
      <c r="AH126" s="11" t="s">
        <v>1233</v>
      </c>
      <c r="AI126" s="11" t="s">
        <v>1234</v>
      </c>
      <c r="AJ126" s="10">
        <v>3</v>
      </c>
      <c r="AK126" s="14">
        <v>578.02</v>
      </c>
    </row>
    <row r="127" spans="1:37" x14ac:dyDescent="0.25">
      <c r="A127" s="10">
        <v>247</v>
      </c>
      <c r="B127" s="11" t="s">
        <v>1235</v>
      </c>
      <c r="C127" s="11" t="s">
        <v>1236</v>
      </c>
      <c r="D127" s="12">
        <v>44007</v>
      </c>
      <c r="E127" s="12">
        <v>44622</v>
      </c>
      <c r="F127" s="10">
        <f>Table2[[#This Row],[ExitDate]]-Table2[[#This Row],[StartDate]]</f>
        <v>615</v>
      </c>
      <c r="G127" s="18">
        <f>(Table2[[#This Row],[ExitDate]]-Table2[[#This Row],[StartDate]])/365.25</f>
        <v>1.6837782340862424</v>
      </c>
      <c r="H127" s="11" t="s">
        <v>738</v>
      </c>
      <c r="I127" s="11" t="s">
        <v>1237</v>
      </c>
      <c r="J127" s="13" t="s">
        <v>1238</v>
      </c>
      <c r="K127" s="11" t="s">
        <v>84</v>
      </c>
      <c r="L127" s="11" t="s">
        <v>752</v>
      </c>
      <c r="M127" s="11" t="s">
        <v>56</v>
      </c>
      <c r="N127" s="11" t="s">
        <v>40</v>
      </c>
      <c r="O127" s="11" t="s">
        <v>56</v>
      </c>
      <c r="P127" s="11" t="s">
        <v>174</v>
      </c>
      <c r="Q127" s="11" t="s">
        <v>42</v>
      </c>
      <c r="R127" s="11" t="s">
        <v>107</v>
      </c>
      <c r="S127" s="12">
        <v>35069</v>
      </c>
      <c r="T127" s="11" t="s">
        <v>44</v>
      </c>
      <c r="U127" s="11" t="s">
        <v>109</v>
      </c>
      <c r="V127" s="11" t="s">
        <v>46</v>
      </c>
      <c r="W127" s="10">
        <v>39141</v>
      </c>
      <c r="X127" s="11" t="s">
        <v>48</v>
      </c>
      <c r="Y127" s="10">
        <v>3</v>
      </c>
      <c r="Z127" s="10">
        <v>3674</v>
      </c>
      <c r="AA127" s="12">
        <v>44961</v>
      </c>
      <c r="AB127" s="10">
        <v>4</v>
      </c>
      <c r="AC127" s="10">
        <v>4</v>
      </c>
      <c r="AD127" s="12">
        <v>44873</v>
      </c>
      <c r="AE127" s="11" t="s">
        <v>76</v>
      </c>
      <c r="AF127" s="11" t="s">
        <v>51</v>
      </c>
      <c r="AG127" s="11" t="s">
        <v>77</v>
      </c>
      <c r="AH127" s="11" t="s">
        <v>1239</v>
      </c>
      <c r="AI127" s="11" t="s">
        <v>1240</v>
      </c>
      <c r="AJ127" s="10">
        <v>2</v>
      </c>
      <c r="AK127" s="14">
        <v>223.29</v>
      </c>
    </row>
    <row r="128" spans="1:37" x14ac:dyDescent="0.25">
      <c r="A128" s="10">
        <v>248</v>
      </c>
      <c r="B128" s="11" t="s">
        <v>1241</v>
      </c>
      <c r="C128" s="11" t="s">
        <v>1242</v>
      </c>
      <c r="D128" s="12">
        <v>43990</v>
      </c>
      <c r="E128" s="12">
        <v>44924</v>
      </c>
      <c r="F128" s="10">
        <f>Table2[[#This Row],[ExitDate]]-Table2[[#This Row],[StartDate]]</f>
        <v>934</v>
      </c>
      <c r="G128" s="18">
        <f>(Table2[[#This Row],[ExitDate]]-Table2[[#This Row],[StartDate]])/365.25</f>
        <v>2.5571526351813825</v>
      </c>
      <c r="H128" s="11" t="s">
        <v>738</v>
      </c>
      <c r="I128" s="11" t="s">
        <v>1243</v>
      </c>
      <c r="J128" s="13" t="s">
        <v>1244</v>
      </c>
      <c r="K128" s="11" t="s">
        <v>37</v>
      </c>
      <c r="L128" s="11" t="s">
        <v>38</v>
      </c>
      <c r="M128" s="11" t="s">
        <v>66</v>
      </c>
      <c r="N128" s="11" t="s">
        <v>40</v>
      </c>
      <c r="O128" s="11" t="s">
        <v>66</v>
      </c>
      <c r="P128" s="11" t="s">
        <v>121</v>
      </c>
      <c r="Q128" s="11" t="s">
        <v>42</v>
      </c>
      <c r="R128" s="11" t="s">
        <v>107</v>
      </c>
      <c r="S128" s="12" t="s">
        <v>1245</v>
      </c>
      <c r="T128" s="11" t="s">
        <v>44</v>
      </c>
      <c r="U128" s="11" t="s">
        <v>98</v>
      </c>
      <c r="V128" s="11" t="s">
        <v>46</v>
      </c>
      <c r="W128" s="10">
        <v>70090</v>
      </c>
      <c r="X128" s="11" t="s">
        <v>48</v>
      </c>
      <c r="Y128" s="10">
        <v>3</v>
      </c>
      <c r="Z128" s="10">
        <v>3675</v>
      </c>
      <c r="AA128" s="12">
        <v>45051</v>
      </c>
      <c r="AB128" s="10">
        <v>5</v>
      </c>
      <c r="AC128" s="10">
        <v>3</v>
      </c>
      <c r="AD128" s="12">
        <v>44811</v>
      </c>
      <c r="AE128" s="11" t="s">
        <v>60</v>
      </c>
      <c r="AF128" s="11" t="s">
        <v>51</v>
      </c>
      <c r="AG128" s="11" t="s">
        <v>89</v>
      </c>
      <c r="AH128" s="11" t="s">
        <v>1246</v>
      </c>
      <c r="AI128" s="11" t="s">
        <v>1247</v>
      </c>
      <c r="AJ128" s="10">
        <v>5</v>
      </c>
      <c r="AK128" s="14">
        <v>992.37</v>
      </c>
    </row>
    <row r="129" spans="1:37" x14ac:dyDescent="0.25">
      <c r="A129" s="10">
        <v>256</v>
      </c>
      <c r="B129" s="11" t="s">
        <v>1258</v>
      </c>
      <c r="C129" s="11" t="s">
        <v>1259</v>
      </c>
      <c r="D129" s="12">
        <v>44502</v>
      </c>
      <c r="E129" s="12">
        <v>44541</v>
      </c>
      <c r="F129" s="10">
        <f>Table2[[#This Row],[ExitDate]]-Table2[[#This Row],[StartDate]]</f>
        <v>39</v>
      </c>
      <c r="G129" s="18">
        <f>(Table2[[#This Row],[ExitDate]]-Table2[[#This Row],[StartDate]])/365.25</f>
        <v>0.10677618069815195</v>
      </c>
      <c r="H129" s="11" t="s">
        <v>36</v>
      </c>
      <c r="I129" s="11" t="s">
        <v>1260</v>
      </c>
      <c r="J129" s="13" t="s">
        <v>1261</v>
      </c>
      <c r="K129" s="11" t="s">
        <v>94</v>
      </c>
      <c r="L129" s="11" t="s">
        <v>38</v>
      </c>
      <c r="M129" s="11" t="s">
        <v>56</v>
      </c>
      <c r="N129" s="11" t="s">
        <v>40</v>
      </c>
      <c r="O129" s="11" t="s">
        <v>41</v>
      </c>
      <c r="P129" s="11" t="s">
        <v>95</v>
      </c>
      <c r="Q129" s="11" t="s">
        <v>42</v>
      </c>
      <c r="R129" s="11" t="s">
        <v>43</v>
      </c>
      <c r="S129" s="12">
        <v>20607</v>
      </c>
      <c r="T129" s="11" t="s">
        <v>44</v>
      </c>
      <c r="U129" s="11" t="s">
        <v>1262</v>
      </c>
      <c r="V129" s="11" t="s">
        <v>59</v>
      </c>
      <c r="W129" s="10">
        <v>33204</v>
      </c>
      <c r="X129" s="11" t="s">
        <v>48</v>
      </c>
      <c r="Y129" s="10">
        <v>3</v>
      </c>
      <c r="Z129" s="10">
        <v>3683</v>
      </c>
      <c r="AA129" s="12" t="s">
        <v>1118</v>
      </c>
      <c r="AB129" s="10">
        <v>2</v>
      </c>
      <c r="AC129" s="10">
        <v>1</v>
      </c>
      <c r="AD129" s="12">
        <v>44923</v>
      </c>
      <c r="AE129" s="11" t="s">
        <v>76</v>
      </c>
      <c r="AF129" s="11" t="s">
        <v>51</v>
      </c>
      <c r="AG129" s="11" t="s">
        <v>77</v>
      </c>
      <c r="AH129" s="11" t="s">
        <v>1263</v>
      </c>
      <c r="AI129" s="11" t="s">
        <v>1264</v>
      </c>
      <c r="AJ129" s="10">
        <v>1</v>
      </c>
      <c r="AK129" s="14">
        <v>990.69</v>
      </c>
    </row>
    <row r="130" spans="1:37" x14ac:dyDescent="0.25">
      <c r="A130" s="10">
        <v>257</v>
      </c>
      <c r="B130" s="11" t="s">
        <v>1265</v>
      </c>
      <c r="C130" s="11" t="s">
        <v>1266</v>
      </c>
      <c r="D130" s="12">
        <v>43800</v>
      </c>
      <c r="E130" s="12">
        <v>44920</v>
      </c>
      <c r="F130" s="10">
        <f>Table2[[#This Row],[ExitDate]]-Table2[[#This Row],[StartDate]]</f>
        <v>1120</v>
      </c>
      <c r="G130" s="18">
        <f>(Table2[[#This Row],[ExitDate]]-Table2[[#This Row],[StartDate]])/365.25</f>
        <v>3.0663928815879533</v>
      </c>
      <c r="H130" s="11" t="s">
        <v>36</v>
      </c>
      <c r="I130" s="11" t="s">
        <v>1267</v>
      </c>
      <c r="J130" s="13" t="s">
        <v>1268</v>
      </c>
      <c r="K130" s="11" t="s">
        <v>113</v>
      </c>
      <c r="L130" s="11" t="s">
        <v>38</v>
      </c>
      <c r="M130" s="11" t="s">
        <v>39</v>
      </c>
      <c r="N130" s="11" t="s">
        <v>40</v>
      </c>
      <c r="O130" s="11" t="s">
        <v>56</v>
      </c>
      <c r="P130" s="11" t="s">
        <v>95</v>
      </c>
      <c r="Q130" s="11" t="s">
        <v>42</v>
      </c>
      <c r="R130" s="11" t="s">
        <v>85</v>
      </c>
      <c r="S130" s="12">
        <v>19791</v>
      </c>
      <c r="T130" s="11" t="s">
        <v>44</v>
      </c>
      <c r="U130" s="11" t="s">
        <v>98</v>
      </c>
      <c r="V130" s="11" t="s">
        <v>59</v>
      </c>
      <c r="W130" s="10">
        <v>76198</v>
      </c>
      <c r="X130" s="11" t="s">
        <v>48</v>
      </c>
      <c r="Y130" s="10">
        <v>3</v>
      </c>
      <c r="Z130" s="10">
        <v>3684</v>
      </c>
      <c r="AA130" s="12" t="s">
        <v>1269</v>
      </c>
      <c r="AB130" s="10">
        <v>5</v>
      </c>
      <c r="AC130" s="10">
        <v>5</v>
      </c>
      <c r="AD130" s="12">
        <v>44863</v>
      </c>
      <c r="AE130" s="11" t="s">
        <v>156</v>
      </c>
      <c r="AF130" s="11" t="s">
        <v>51</v>
      </c>
      <c r="AG130" s="11" t="s">
        <v>77</v>
      </c>
      <c r="AH130" s="11" t="s">
        <v>1270</v>
      </c>
      <c r="AI130" s="11" t="s">
        <v>1271</v>
      </c>
      <c r="AJ130" s="10">
        <v>2</v>
      </c>
      <c r="AK130" s="14">
        <v>939.39</v>
      </c>
    </row>
    <row r="131" spans="1:37" x14ac:dyDescent="0.25">
      <c r="A131" s="10">
        <v>258</v>
      </c>
      <c r="B131" s="11" t="s">
        <v>1272</v>
      </c>
      <c r="C131" s="11" t="s">
        <v>1273</v>
      </c>
      <c r="D131" s="12">
        <v>44789</v>
      </c>
      <c r="E131" s="12">
        <v>44875</v>
      </c>
      <c r="F131" s="10">
        <f>Table2[[#This Row],[ExitDate]]-Table2[[#This Row],[StartDate]]</f>
        <v>86</v>
      </c>
      <c r="G131" s="18">
        <f>(Table2[[#This Row],[ExitDate]]-Table2[[#This Row],[StartDate]])/365.25</f>
        <v>0.23545516769336072</v>
      </c>
      <c r="H131" s="11" t="s">
        <v>36</v>
      </c>
      <c r="I131" s="11" t="s">
        <v>1274</v>
      </c>
      <c r="J131" s="13" t="s">
        <v>1275</v>
      </c>
      <c r="K131" s="11" t="s">
        <v>65</v>
      </c>
      <c r="L131" s="11" t="s">
        <v>38</v>
      </c>
      <c r="M131" s="11" t="s">
        <v>66</v>
      </c>
      <c r="N131" s="11" t="s">
        <v>40</v>
      </c>
      <c r="O131" s="11" t="s">
        <v>66</v>
      </c>
      <c r="P131" s="11" t="s">
        <v>133</v>
      </c>
      <c r="Q131" s="11" t="s">
        <v>42</v>
      </c>
      <c r="R131" s="11" t="s">
        <v>175</v>
      </c>
      <c r="S131" s="12" t="s">
        <v>1276</v>
      </c>
      <c r="T131" s="11" t="s">
        <v>44</v>
      </c>
      <c r="U131" s="11" t="s">
        <v>176</v>
      </c>
      <c r="V131" s="11" t="s">
        <v>59</v>
      </c>
      <c r="W131" s="10">
        <v>10600</v>
      </c>
      <c r="X131" s="11" t="s">
        <v>48</v>
      </c>
      <c r="Y131" s="10">
        <v>3</v>
      </c>
      <c r="Z131" s="10">
        <v>3685</v>
      </c>
      <c r="AA131" s="12">
        <v>44986</v>
      </c>
      <c r="AB131" s="10">
        <v>4</v>
      </c>
      <c r="AC131" s="10">
        <v>3</v>
      </c>
      <c r="AD131" s="12">
        <v>44932</v>
      </c>
      <c r="AE131" s="11" t="s">
        <v>50</v>
      </c>
      <c r="AF131" s="11" t="s">
        <v>61</v>
      </c>
      <c r="AG131" s="11" t="s">
        <v>89</v>
      </c>
      <c r="AH131" s="11" t="s">
        <v>1277</v>
      </c>
      <c r="AI131" s="11" t="s">
        <v>1278</v>
      </c>
      <c r="AJ131" s="10">
        <v>1</v>
      </c>
      <c r="AK131" s="14">
        <v>941.12</v>
      </c>
    </row>
    <row r="132" spans="1:37" x14ac:dyDescent="0.25">
      <c r="A132" s="10">
        <v>259</v>
      </c>
      <c r="B132" s="11" t="s">
        <v>1279</v>
      </c>
      <c r="C132" s="11" t="s">
        <v>1280</v>
      </c>
      <c r="D132" s="12">
        <v>44311</v>
      </c>
      <c r="E132" s="12">
        <v>44907</v>
      </c>
      <c r="F132" s="10">
        <f>Table2[[#This Row],[ExitDate]]-Table2[[#This Row],[StartDate]]</f>
        <v>596</v>
      </c>
      <c r="G132" s="18">
        <f>(Table2[[#This Row],[ExitDate]]-Table2[[#This Row],[StartDate]])/365.25</f>
        <v>1.6317590691307324</v>
      </c>
      <c r="H132" s="11" t="s">
        <v>36</v>
      </c>
      <c r="I132" s="11" t="s">
        <v>1281</v>
      </c>
      <c r="J132" s="13" t="s">
        <v>1282</v>
      </c>
      <c r="K132" s="11" t="s">
        <v>84</v>
      </c>
      <c r="L132" s="11" t="s">
        <v>199</v>
      </c>
      <c r="M132" s="11" t="s">
        <v>56</v>
      </c>
      <c r="N132" s="11" t="s">
        <v>55</v>
      </c>
      <c r="O132" s="11" t="s">
        <v>66</v>
      </c>
      <c r="P132" s="11" t="s">
        <v>133</v>
      </c>
      <c r="Q132" s="11" t="s">
        <v>42</v>
      </c>
      <c r="R132" s="11" t="s">
        <v>107</v>
      </c>
      <c r="S132" s="12" t="s">
        <v>1283</v>
      </c>
      <c r="T132" s="11" t="s">
        <v>44</v>
      </c>
      <c r="U132" s="11" t="s">
        <v>185</v>
      </c>
      <c r="V132" s="11" t="s">
        <v>59</v>
      </c>
      <c r="W132" s="10">
        <v>67909</v>
      </c>
      <c r="X132" s="11" t="s">
        <v>99</v>
      </c>
      <c r="Y132" s="10">
        <v>1</v>
      </c>
      <c r="Z132" s="10">
        <v>3686</v>
      </c>
      <c r="AA132" s="12">
        <v>44986</v>
      </c>
      <c r="AB132" s="10">
        <v>3</v>
      </c>
      <c r="AC132" s="10">
        <v>3</v>
      </c>
      <c r="AD132" s="12">
        <v>45112</v>
      </c>
      <c r="AE132" s="11" t="s">
        <v>76</v>
      </c>
      <c r="AF132" s="11" t="s">
        <v>51</v>
      </c>
      <c r="AG132" s="11" t="s">
        <v>62</v>
      </c>
      <c r="AH132" s="11" t="s">
        <v>1284</v>
      </c>
      <c r="AI132" s="11" t="s">
        <v>1285</v>
      </c>
      <c r="AJ132" s="10">
        <v>3</v>
      </c>
      <c r="AK132" s="14">
        <v>878.11</v>
      </c>
    </row>
    <row r="133" spans="1:37" x14ac:dyDescent="0.25">
      <c r="A133" s="10">
        <v>261</v>
      </c>
      <c r="B133" s="11" t="s">
        <v>1287</v>
      </c>
      <c r="C133" s="11" t="s">
        <v>396</v>
      </c>
      <c r="D133" s="12">
        <v>43589</v>
      </c>
      <c r="E133" s="12">
        <v>44411</v>
      </c>
      <c r="F133" s="10">
        <f>Table2[[#This Row],[ExitDate]]-Table2[[#This Row],[StartDate]]</f>
        <v>822</v>
      </c>
      <c r="G133" s="18">
        <f>(Table2[[#This Row],[ExitDate]]-Table2[[#This Row],[StartDate]])/365.25</f>
        <v>2.2505133470225873</v>
      </c>
      <c r="H133" s="11" t="s">
        <v>36</v>
      </c>
      <c r="I133" s="11" t="s">
        <v>1288</v>
      </c>
      <c r="J133" s="13" t="s">
        <v>1289</v>
      </c>
      <c r="K133" s="11" t="s">
        <v>125</v>
      </c>
      <c r="L133" s="11" t="s">
        <v>199</v>
      </c>
      <c r="M133" s="11" t="s">
        <v>39</v>
      </c>
      <c r="N133" s="11" t="s">
        <v>67</v>
      </c>
      <c r="O133" s="11" t="s">
        <v>66</v>
      </c>
      <c r="P133" s="11" t="s">
        <v>95</v>
      </c>
      <c r="Q133" s="11" t="s">
        <v>42</v>
      </c>
      <c r="R133" s="11" t="s">
        <v>320</v>
      </c>
      <c r="S133" s="12" t="s">
        <v>1290</v>
      </c>
      <c r="T133" s="11" t="s">
        <v>44</v>
      </c>
      <c r="U133" s="11" t="s">
        <v>250</v>
      </c>
      <c r="V133" s="11" t="s">
        <v>46</v>
      </c>
      <c r="W133" s="10">
        <v>42113</v>
      </c>
      <c r="X133" s="11" t="s">
        <v>99</v>
      </c>
      <c r="Y133" s="10">
        <v>3</v>
      </c>
      <c r="Z133" s="10">
        <v>3688</v>
      </c>
      <c r="AA133" s="12">
        <v>44604</v>
      </c>
      <c r="AB133" s="10">
        <v>4</v>
      </c>
      <c r="AC133" s="10">
        <v>4</v>
      </c>
      <c r="AD133" s="12">
        <v>44891</v>
      </c>
      <c r="AE133" s="11" t="s">
        <v>60</v>
      </c>
      <c r="AF133" s="11" t="s">
        <v>51</v>
      </c>
      <c r="AG133" s="11" t="s">
        <v>52</v>
      </c>
      <c r="AH133" s="11" t="s">
        <v>1291</v>
      </c>
      <c r="AI133" s="11" t="s">
        <v>1292</v>
      </c>
      <c r="AJ133" s="10">
        <v>4</v>
      </c>
      <c r="AK133" s="14">
        <v>269.88</v>
      </c>
    </row>
    <row r="134" spans="1:37" x14ac:dyDescent="0.25">
      <c r="A134" s="10">
        <v>263</v>
      </c>
      <c r="B134" s="11" t="s">
        <v>1295</v>
      </c>
      <c r="C134" s="11" t="s">
        <v>974</v>
      </c>
      <c r="D134" s="12">
        <v>44047</v>
      </c>
      <c r="E134" s="12">
        <v>44254</v>
      </c>
      <c r="F134" s="10">
        <f>Table2[[#This Row],[ExitDate]]-Table2[[#This Row],[StartDate]]</f>
        <v>207</v>
      </c>
      <c r="G134" s="18">
        <f>(Table2[[#This Row],[ExitDate]]-Table2[[#This Row],[StartDate]])/365.25</f>
        <v>0.56673511293634493</v>
      </c>
      <c r="H134" s="11" t="s">
        <v>36</v>
      </c>
      <c r="I134" s="11" t="s">
        <v>1296</v>
      </c>
      <c r="J134" s="13" t="s">
        <v>1297</v>
      </c>
      <c r="K134" s="11" t="s">
        <v>132</v>
      </c>
      <c r="L134" s="11" t="s">
        <v>38</v>
      </c>
      <c r="M134" s="11" t="s">
        <v>56</v>
      </c>
      <c r="N134" s="11" t="s">
        <v>55</v>
      </c>
      <c r="O134" s="11" t="s">
        <v>41</v>
      </c>
      <c r="P134" s="11" t="s">
        <v>174</v>
      </c>
      <c r="Q134" s="11" t="s">
        <v>42</v>
      </c>
      <c r="R134" s="11" t="s">
        <v>508</v>
      </c>
      <c r="S134" s="12" t="s">
        <v>1298</v>
      </c>
      <c r="T134" s="11" t="s">
        <v>44</v>
      </c>
      <c r="U134" s="11" t="s">
        <v>81</v>
      </c>
      <c r="V134" s="11" t="s">
        <v>59</v>
      </c>
      <c r="W134" s="10">
        <v>60287</v>
      </c>
      <c r="X134" s="11" t="s">
        <v>242</v>
      </c>
      <c r="Y134" s="10">
        <v>3</v>
      </c>
      <c r="Z134" s="10">
        <v>3690</v>
      </c>
      <c r="AA134" s="12" t="s">
        <v>1130</v>
      </c>
      <c r="AB134" s="10">
        <v>4</v>
      </c>
      <c r="AC134" s="10">
        <v>3</v>
      </c>
      <c r="AD134" s="12">
        <v>45019</v>
      </c>
      <c r="AE134" s="11" t="s">
        <v>83</v>
      </c>
      <c r="AF134" s="11" t="s">
        <v>51</v>
      </c>
      <c r="AG134" s="11" t="s">
        <v>77</v>
      </c>
      <c r="AH134" s="11" t="s">
        <v>1299</v>
      </c>
      <c r="AI134" s="11" t="s">
        <v>1300</v>
      </c>
      <c r="AJ134" s="10">
        <v>5</v>
      </c>
      <c r="AK134" s="14">
        <v>589.5</v>
      </c>
    </row>
    <row r="135" spans="1:37" x14ac:dyDescent="0.25">
      <c r="A135" s="10">
        <v>266</v>
      </c>
      <c r="B135" s="11" t="s">
        <v>1305</v>
      </c>
      <c r="C135" s="11" t="s">
        <v>1306</v>
      </c>
      <c r="D135" s="12">
        <v>43605</v>
      </c>
      <c r="E135" s="12">
        <v>44073</v>
      </c>
      <c r="F135" s="10">
        <f>Table2[[#This Row],[ExitDate]]-Table2[[#This Row],[StartDate]]</f>
        <v>468</v>
      </c>
      <c r="G135" s="18">
        <f>(Table2[[#This Row],[ExitDate]]-Table2[[#This Row],[StartDate]])/365.25</f>
        <v>1.2813141683778233</v>
      </c>
      <c r="H135" s="11" t="s">
        <v>738</v>
      </c>
      <c r="I135" s="11" t="s">
        <v>1307</v>
      </c>
      <c r="J135" s="13" t="s">
        <v>1308</v>
      </c>
      <c r="K135" s="11" t="s">
        <v>125</v>
      </c>
      <c r="L135" s="11" t="s">
        <v>38</v>
      </c>
      <c r="M135" s="11" t="s">
        <v>56</v>
      </c>
      <c r="N135" s="11" t="s">
        <v>67</v>
      </c>
      <c r="O135" s="11" t="s">
        <v>41</v>
      </c>
      <c r="P135" s="11" t="s">
        <v>95</v>
      </c>
      <c r="Q135" s="11" t="s">
        <v>42</v>
      </c>
      <c r="R135" s="11" t="s">
        <v>175</v>
      </c>
      <c r="S135" s="12">
        <v>28133</v>
      </c>
      <c r="T135" s="11" t="s">
        <v>44</v>
      </c>
      <c r="U135" s="11" t="s">
        <v>978</v>
      </c>
      <c r="V135" s="11" t="s">
        <v>46</v>
      </c>
      <c r="W135" s="10">
        <v>13727</v>
      </c>
      <c r="X135" s="11" t="s">
        <v>99</v>
      </c>
      <c r="Y135" s="10">
        <v>2</v>
      </c>
      <c r="Z135" s="10">
        <v>3693</v>
      </c>
      <c r="AA135" s="12">
        <v>45173</v>
      </c>
      <c r="AB135" s="10">
        <v>3</v>
      </c>
      <c r="AC135" s="10">
        <v>1</v>
      </c>
      <c r="AD135" s="12">
        <v>44950</v>
      </c>
      <c r="AE135" s="11" t="s">
        <v>76</v>
      </c>
      <c r="AF135" s="11" t="s">
        <v>61</v>
      </c>
      <c r="AG135" s="11" t="s">
        <v>77</v>
      </c>
      <c r="AH135" s="11" t="s">
        <v>1309</v>
      </c>
      <c r="AI135" s="11" t="s">
        <v>1310</v>
      </c>
      <c r="AJ135" s="10">
        <v>1</v>
      </c>
      <c r="AK135" s="14">
        <v>861.5</v>
      </c>
    </row>
    <row r="136" spans="1:37" x14ac:dyDescent="0.25">
      <c r="A136" s="10">
        <v>267</v>
      </c>
      <c r="B136" s="11" t="s">
        <v>1311</v>
      </c>
      <c r="C136" s="11" t="s">
        <v>1312</v>
      </c>
      <c r="D136" s="12">
        <v>43774</v>
      </c>
      <c r="E136" s="12">
        <v>44667</v>
      </c>
      <c r="F136" s="10">
        <f>Table2[[#This Row],[ExitDate]]-Table2[[#This Row],[StartDate]]</f>
        <v>893</v>
      </c>
      <c r="G136" s="18">
        <f>(Table2[[#This Row],[ExitDate]]-Table2[[#This Row],[StartDate]])/365.25</f>
        <v>2.4449007529089664</v>
      </c>
      <c r="H136" s="11" t="s">
        <v>738</v>
      </c>
      <c r="I136" s="11" t="s">
        <v>1313</v>
      </c>
      <c r="J136" s="13" t="s">
        <v>1314</v>
      </c>
      <c r="K136" s="11" t="s">
        <v>54</v>
      </c>
      <c r="L136" s="11" t="s">
        <v>752</v>
      </c>
      <c r="M136" s="11" t="s">
        <v>66</v>
      </c>
      <c r="N136" s="11" t="s">
        <v>55</v>
      </c>
      <c r="O136" s="11" t="s">
        <v>56</v>
      </c>
      <c r="P136" s="11" t="s">
        <v>95</v>
      </c>
      <c r="Q136" s="11" t="s">
        <v>42</v>
      </c>
      <c r="R136" s="11" t="s">
        <v>85</v>
      </c>
      <c r="S136" s="12">
        <v>22588</v>
      </c>
      <c r="T136" s="11" t="s">
        <v>44</v>
      </c>
      <c r="U136" s="11" t="s">
        <v>207</v>
      </c>
      <c r="V136" s="11" t="s">
        <v>46</v>
      </c>
      <c r="W136" s="10">
        <v>94278</v>
      </c>
      <c r="X136" s="11" t="s">
        <v>746</v>
      </c>
      <c r="Y136" s="10">
        <v>4</v>
      </c>
      <c r="Z136" s="10">
        <v>3694</v>
      </c>
      <c r="AA136" s="12" t="s">
        <v>1315</v>
      </c>
      <c r="AB136" s="10">
        <v>3</v>
      </c>
      <c r="AC136" s="10">
        <v>3</v>
      </c>
      <c r="AD136" s="12">
        <v>45065</v>
      </c>
      <c r="AE136" s="11" t="s">
        <v>50</v>
      </c>
      <c r="AF136" s="11" t="s">
        <v>61</v>
      </c>
      <c r="AG136" s="11" t="s">
        <v>77</v>
      </c>
      <c r="AH136" s="11" t="s">
        <v>1316</v>
      </c>
      <c r="AI136" s="11" t="s">
        <v>1317</v>
      </c>
      <c r="AJ136" s="10">
        <v>2</v>
      </c>
      <c r="AK136" s="14">
        <v>649.17999999999995</v>
      </c>
    </row>
    <row r="137" spans="1:37" x14ac:dyDescent="0.25">
      <c r="A137" s="10">
        <v>268</v>
      </c>
      <c r="B137" s="11" t="s">
        <v>1318</v>
      </c>
      <c r="C137" s="11" t="s">
        <v>1319</v>
      </c>
      <c r="D137" s="12">
        <v>43363</v>
      </c>
      <c r="E137" s="12">
        <v>44231</v>
      </c>
      <c r="F137" s="10">
        <f>Table2[[#This Row],[ExitDate]]-Table2[[#This Row],[StartDate]]</f>
        <v>868</v>
      </c>
      <c r="G137" s="18">
        <f>(Table2[[#This Row],[ExitDate]]-Table2[[#This Row],[StartDate]])/365.25</f>
        <v>2.3764544832306638</v>
      </c>
      <c r="H137" s="11" t="s">
        <v>738</v>
      </c>
      <c r="I137" s="11" t="s">
        <v>1320</v>
      </c>
      <c r="J137" s="13" t="s">
        <v>1321</v>
      </c>
      <c r="K137" s="11" t="s">
        <v>132</v>
      </c>
      <c r="L137" s="11" t="s">
        <v>752</v>
      </c>
      <c r="M137" s="11" t="s">
        <v>39</v>
      </c>
      <c r="N137" s="11" t="s">
        <v>40</v>
      </c>
      <c r="O137" s="11" t="s">
        <v>41</v>
      </c>
      <c r="P137" s="11" t="s">
        <v>174</v>
      </c>
      <c r="Q137" s="11" t="s">
        <v>42</v>
      </c>
      <c r="R137" s="11" t="s">
        <v>344</v>
      </c>
      <c r="S137" s="12" t="s">
        <v>1322</v>
      </c>
      <c r="T137" s="11" t="s">
        <v>44</v>
      </c>
      <c r="U137" s="11" t="s">
        <v>81</v>
      </c>
      <c r="V137" s="11" t="s">
        <v>46</v>
      </c>
      <c r="W137" s="10">
        <v>70817</v>
      </c>
      <c r="X137" s="11" t="s">
        <v>746</v>
      </c>
      <c r="Y137" s="10">
        <v>4</v>
      </c>
      <c r="Z137" s="10">
        <v>3695</v>
      </c>
      <c r="AA137" s="12" t="s">
        <v>1021</v>
      </c>
      <c r="AB137" s="10">
        <v>1</v>
      </c>
      <c r="AC137" s="10">
        <v>1</v>
      </c>
      <c r="AD137" s="12">
        <v>44934</v>
      </c>
      <c r="AE137" s="11" t="s">
        <v>76</v>
      </c>
      <c r="AF137" s="11" t="s">
        <v>61</v>
      </c>
      <c r="AG137" s="11" t="s">
        <v>52</v>
      </c>
      <c r="AH137" s="11" t="s">
        <v>1323</v>
      </c>
      <c r="AI137" s="11" t="s">
        <v>1324</v>
      </c>
      <c r="AJ137" s="10">
        <v>4</v>
      </c>
      <c r="AK137" s="14">
        <v>492.2</v>
      </c>
    </row>
    <row r="138" spans="1:37" x14ac:dyDescent="0.25">
      <c r="A138" s="10">
        <v>269</v>
      </c>
      <c r="B138" s="11" t="s">
        <v>1325</v>
      </c>
      <c r="C138" s="11" t="s">
        <v>1326</v>
      </c>
      <c r="D138" s="12">
        <v>44076</v>
      </c>
      <c r="E138" s="12">
        <v>45072</v>
      </c>
      <c r="F138" s="10">
        <f>Table2[[#This Row],[ExitDate]]-Table2[[#This Row],[StartDate]]</f>
        <v>996</v>
      </c>
      <c r="G138" s="18">
        <f>(Table2[[#This Row],[ExitDate]]-Table2[[#This Row],[StartDate]])/365.25</f>
        <v>2.7268993839835729</v>
      </c>
      <c r="H138" s="11" t="s">
        <v>738</v>
      </c>
      <c r="I138" s="11" t="s">
        <v>1327</v>
      </c>
      <c r="J138" s="13" t="s">
        <v>1328</v>
      </c>
      <c r="K138" s="11" t="s">
        <v>79</v>
      </c>
      <c r="L138" s="11" t="s">
        <v>752</v>
      </c>
      <c r="M138" s="11" t="s">
        <v>39</v>
      </c>
      <c r="N138" s="11" t="s">
        <v>67</v>
      </c>
      <c r="O138" s="11" t="s">
        <v>56</v>
      </c>
      <c r="P138" s="11" t="s">
        <v>121</v>
      </c>
      <c r="Q138" s="11" t="s">
        <v>42</v>
      </c>
      <c r="R138" s="11" t="s">
        <v>608</v>
      </c>
      <c r="S138" s="12">
        <v>32699</v>
      </c>
      <c r="T138" s="11" t="s">
        <v>44</v>
      </c>
      <c r="U138" s="11" t="s">
        <v>234</v>
      </c>
      <c r="V138" s="11" t="s">
        <v>46</v>
      </c>
      <c r="W138" s="10">
        <v>74423</v>
      </c>
      <c r="X138" s="11" t="s">
        <v>746</v>
      </c>
      <c r="Y138" s="10">
        <v>3</v>
      </c>
      <c r="Z138" s="10">
        <v>3696</v>
      </c>
      <c r="AA138" s="12">
        <v>44573</v>
      </c>
      <c r="AB138" s="10">
        <v>2</v>
      </c>
      <c r="AC138" s="10">
        <v>1</v>
      </c>
      <c r="AD138" s="12">
        <v>44939</v>
      </c>
      <c r="AE138" s="11" t="s">
        <v>83</v>
      </c>
      <c r="AF138" s="11" t="s">
        <v>51</v>
      </c>
      <c r="AG138" s="11" t="s">
        <v>89</v>
      </c>
      <c r="AH138" s="11" t="s">
        <v>1329</v>
      </c>
      <c r="AI138" s="11" t="s">
        <v>1330</v>
      </c>
      <c r="AJ138" s="10">
        <v>2</v>
      </c>
      <c r="AK138" s="14">
        <v>299.58999999999997</v>
      </c>
    </row>
    <row r="139" spans="1:37" x14ac:dyDescent="0.25">
      <c r="A139" s="10">
        <v>271</v>
      </c>
      <c r="B139" s="11" t="s">
        <v>1333</v>
      </c>
      <c r="C139" s="11" t="s">
        <v>1334</v>
      </c>
      <c r="D139" s="12">
        <v>45007</v>
      </c>
      <c r="E139" s="12">
        <v>45076</v>
      </c>
      <c r="F139" s="10">
        <f>Table2[[#This Row],[ExitDate]]-Table2[[#This Row],[StartDate]]</f>
        <v>69</v>
      </c>
      <c r="G139" s="18">
        <f>(Table2[[#This Row],[ExitDate]]-Table2[[#This Row],[StartDate]])/365.25</f>
        <v>0.18891170431211499</v>
      </c>
      <c r="H139" s="11" t="s">
        <v>738</v>
      </c>
      <c r="I139" s="11" t="s">
        <v>1335</v>
      </c>
      <c r="J139" s="13" t="s">
        <v>1336</v>
      </c>
      <c r="K139" s="11" t="s">
        <v>94</v>
      </c>
      <c r="L139" s="11" t="s">
        <v>38</v>
      </c>
      <c r="M139" s="11" t="s">
        <v>66</v>
      </c>
      <c r="N139" s="11" t="s">
        <v>55</v>
      </c>
      <c r="O139" s="11" t="s">
        <v>66</v>
      </c>
      <c r="P139" s="11" t="s">
        <v>95</v>
      </c>
      <c r="Q139" s="11" t="s">
        <v>42</v>
      </c>
      <c r="R139" s="11" t="s">
        <v>344</v>
      </c>
      <c r="S139" s="12">
        <v>31022</v>
      </c>
      <c r="T139" s="11" t="s">
        <v>44</v>
      </c>
      <c r="U139" s="11" t="s">
        <v>234</v>
      </c>
      <c r="V139" s="11" t="s">
        <v>46</v>
      </c>
      <c r="W139" s="10">
        <v>16462</v>
      </c>
      <c r="X139" s="11" t="s">
        <v>746</v>
      </c>
      <c r="Y139" s="10">
        <v>3</v>
      </c>
      <c r="Z139" s="10">
        <v>3698</v>
      </c>
      <c r="AA139" s="12" t="s">
        <v>235</v>
      </c>
      <c r="AB139" s="10">
        <v>2</v>
      </c>
      <c r="AC139" s="10">
        <v>5</v>
      </c>
      <c r="AD139" s="12">
        <v>44919</v>
      </c>
      <c r="AE139" s="11" t="s">
        <v>50</v>
      </c>
      <c r="AF139" s="11" t="s">
        <v>61</v>
      </c>
      <c r="AG139" s="11" t="s">
        <v>89</v>
      </c>
      <c r="AH139" s="11" t="s">
        <v>1337</v>
      </c>
      <c r="AI139" s="11" t="s">
        <v>1338</v>
      </c>
      <c r="AJ139" s="10">
        <v>2</v>
      </c>
      <c r="AK139" s="14">
        <v>830.36</v>
      </c>
    </row>
    <row r="140" spans="1:37" x14ac:dyDescent="0.25">
      <c r="A140" s="10">
        <v>272</v>
      </c>
      <c r="B140" s="11" t="s">
        <v>1339</v>
      </c>
      <c r="C140" s="11" t="s">
        <v>1340</v>
      </c>
      <c r="D140" s="12">
        <v>44803</v>
      </c>
      <c r="E140" s="12">
        <v>44824</v>
      </c>
      <c r="F140" s="10">
        <f>Table2[[#This Row],[ExitDate]]-Table2[[#This Row],[StartDate]]</f>
        <v>21</v>
      </c>
      <c r="G140" s="18">
        <f>(Table2[[#This Row],[ExitDate]]-Table2[[#This Row],[StartDate]])/365.25</f>
        <v>5.7494866529774126E-2</v>
      </c>
      <c r="H140" s="11" t="s">
        <v>36</v>
      </c>
      <c r="I140" s="11" t="s">
        <v>1341</v>
      </c>
      <c r="J140" s="13" t="s">
        <v>1342</v>
      </c>
      <c r="K140" s="11" t="s">
        <v>164</v>
      </c>
      <c r="L140" s="11" t="s">
        <v>752</v>
      </c>
      <c r="M140" s="11" t="s">
        <v>56</v>
      </c>
      <c r="N140" s="11" t="s">
        <v>67</v>
      </c>
      <c r="O140" s="11" t="s">
        <v>41</v>
      </c>
      <c r="P140" s="11" t="s">
        <v>95</v>
      </c>
      <c r="Q140" s="11" t="s">
        <v>42</v>
      </c>
      <c r="R140" s="11" t="s">
        <v>107</v>
      </c>
      <c r="S140" s="12" t="s">
        <v>1343</v>
      </c>
      <c r="T140" s="11" t="s">
        <v>44</v>
      </c>
      <c r="U140" s="11" t="s">
        <v>109</v>
      </c>
      <c r="V140" s="11" t="s">
        <v>59</v>
      </c>
      <c r="W140" s="10">
        <v>48065</v>
      </c>
      <c r="X140" s="11" t="s">
        <v>746</v>
      </c>
      <c r="Y140" s="10">
        <v>2</v>
      </c>
      <c r="Z140" s="10">
        <v>3699</v>
      </c>
      <c r="AA140" s="12" t="s">
        <v>1344</v>
      </c>
      <c r="AB140" s="10">
        <v>2</v>
      </c>
      <c r="AC140" s="10">
        <v>4</v>
      </c>
      <c r="AD140" s="12">
        <v>44792</v>
      </c>
      <c r="AE140" s="11" t="s">
        <v>60</v>
      </c>
      <c r="AF140" s="11" t="s">
        <v>61</v>
      </c>
      <c r="AG140" s="11" t="s">
        <v>89</v>
      </c>
      <c r="AH140" s="11" t="s">
        <v>1345</v>
      </c>
      <c r="AI140" s="11" t="s">
        <v>1346</v>
      </c>
      <c r="AJ140" s="10">
        <v>1</v>
      </c>
      <c r="AK140" s="14">
        <v>973.34</v>
      </c>
    </row>
    <row r="141" spans="1:37" x14ac:dyDescent="0.25">
      <c r="A141" s="10">
        <v>276</v>
      </c>
      <c r="B141" s="11" t="s">
        <v>1352</v>
      </c>
      <c r="C141" s="11" t="s">
        <v>1353</v>
      </c>
      <c r="D141" s="12">
        <v>44074</v>
      </c>
      <c r="E141" s="12">
        <v>44738</v>
      </c>
      <c r="F141" s="10">
        <f>Table2[[#This Row],[ExitDate]]-Table2[[#This Row],[StartDate]]</f>
        <v>664</v>
      </c>
      <c r="G141" s="18">
        <f>(Table2[[#This Row],[ExitDate]]-Table2[[#This Row],[StartDate]])/365.25</f>
        <v>1.8179329226557153</v>
      </c>
      <c r="H141" s="11" t="s">
        <v>36</v>
      </c>
      <c r="I141" s="11" t="s">
        <v>1354</v>
      </c>
      <c r="J141" s="13" t="s">
        <v>1355</v>
      </c>
      <c r="K141" s="11" t="s">
        <v>54</v>
      </c>
      <c r="L141" s="11" t="s">
        <v>38</v>
      </c>
      <c r="M141" s="11" t="s">
        <v>56</v>
      </c>
      <c r="N141" s="11" t="s">
        <v>55</v>
      </c>
      <c r="O141" s="11" t="s">
        <v>56</v>
      </c>
      <c r="P141" s="11" t="s">
        <v>121</v>
      </c>
      <c r="Q141" s="11" t="s">
        <v>42</v>
      </c>
      <c r="R141" s="11" t="s">
        <v>107</v>
      </c>
      <c r="S141" s="12" t="s">
        <v>1356</v>
      </c>
      <c r="T141" s="11" t="s">
        <v>44</v>
      </c>
      <c r="U141" s="11" t="s">
        <v>109</v>
      </c>
      <c r="V141" s="11" t="s">
        <v>46</v>
      </c>
      <c r="W141" s="10">
        <v>87563</v>
      </c>
      <c r="X141" s="11" t="s">
        <v>99</v>
      </c>
      <c r="Y141" s="10">
        <v>4</v>
      </c>
      <c r="Z141" s="10">
        <v>3703</v>
      </c>
      <c r="AA141" s="12">
        <v>44963</v>
      </c>
      <c r="AB141" s="10">
        <v>5</v>
      </c>
      <c r="AC141" s="10">
        <v>5</v>
      </c>
      <c r="AD141" s="12">
        <v>44922</v>
      </c>
      <c r="AE141" s="11" t="s">
        <v>156</v>
      </c>
      <c r="AF141" s="11" t="s">
        <v>61</v>
      </c>
      <c r="AG141" s="11" t="s">
        <v>77</v>
      </c>
      <c r="AH141" s="11" t="s">
        <v>1357</v>
      </c>
      <c r="AI141" s="11" t="s">
        <v>1358</v>
      </c>
      <c r="AJ141" s="10">
        <v>3</v>
      </c>
      <c r="AK141" s="14">
        <v>121.45</v>
      </c>
    </row>
    <row r="142" spans="1:37" x14ac:dyDescent="0.25">
      <c r="A142" s="10">
        <v>277</v>
      </c>
      <c r="B142" s="11" t="s">
        <v>1352</v>
      </c>
      <c r="C142" s="11" t="s">
        <v>1359</v>
      </c>
      <c r="D142" s="12">
        <v>43490</v>
      </c>
      <c r="E142" s="12">
        <v>44495</v>
      </c>
      <c r="F142" s="10">
        <f>Table2[[#This Row],[ExitDate]]-Table2[[#This Row],[StartDate]]</f>
        <v>1005</v>
      </c>
      <c r="G142" s="18">
        <f>(Table2[[#This Row],[ExitDate]]-Table2[[#This Row],[StartDate]])/365.25</f>
        <v>2.751540041067762</v>
      </c>
      <c r="H142" s="11" t="s">
        <v>36</v>
      </c>
      <c r="I142" s="11" t="s">
        <v>1360</v>
      </c>
      <c r="J142" s="13" t="s">
        <v>1361</v>
      </c>
      <c r="K142" s="11" t="s">
        <v>37</v>
      </c>
      <c r="L142" s="11" t="s">
        <v>38</v>
      </c>
      <c r="M142" s="11" t="s">
        <v>66</v>
      </c>
      <c r="N142" s="11" t="s">
        <v>40</v>
      </c>
      <c r="O142" s="11" t="s">
        <v>56</v>
      </c>
      <c r="P142" s="11" t="s">
        <v>95</v>
      </c>
      <c r="Q142" s="11" t="s">
        <v>42</v>
      </c>
      <c r="R142" s="11" t="s">
        <v>85</v>
      </c>
      <c r="S142" s="12">
        <v>27882</v>
      </c>
      <c r="T142" s="11" t="s">
        <v>44</v>
      </c>
      <c r="U142" s="11" t="s">
        <v>1248</v>
      </c>
      <c r="V142" s="11" t="s">
        <v>46</v>
      </c>
      <c r="W142" s="10">
        <v>20993</v>
      </c>
      <c r="X142" s="11" t="s">
        <v>99</v>
      </c>
      <c r="Y142" s="10">
        <v>5</v>
      </c>
      <c r="Z142" s="10">
        <v>3704</v>
      </c>
      <c r="AA142" s="12">
        <v>45114</v>
      </c>
      <c r="AB142" s="10">
        <v>2</v>
      </c>
      <c r="AC142" s="10">
        <v>4</v>
      </c>
      <c r="AD142" s="12">
        <v>44841</v>
      </c>
      <c r="AE142" s="11" t="s">
        <v>83</v>
      </c>
      <c r="AF142" s="11" t="s">
        <v>61</v>
      </c>
      <c r="AG142" s="11" t="s">
        <v>62</v>
      </c>
      <c r="AH142" s="11" t="s">
        <v>1362</v>
      </c>
      <c r="AI142" s="11" t="s">
        <v>1363</v>
      </c>
      <c r="AJ142" s="10">
        <v>2</v>
      </c>
      <c r="AK142" s="14">
        <v>669.3</v>
      </c>
    </row>
    <row r="143" spans="1:37" x14ac:dyDescent="0.25">
      <c r="A143" s="10">
        <v>278</v>
      </c>
      <c r="B143" s="11" t="s">
        <v>1364</v>
      </c>
      <c r="C143" s="11" t="s">
        <v>1365</v>
      </c>
      <c r="D143" s="12">
        <v>44156</v>
      </c>
      <c r="E143" s="12">
        <v>45025</v>
      </c>
      <c r="F143" s="10">
        <f>Table2[[#This Row],[ExitDate]]-Table2[[#This Row],[StartDate]]</f>
        <v>869</v>
      </c>
      <c r="G143" s="18">
        <f>(Table2[[#This Row],[ExitDate]]-Table2[[#This Row],[StartDate]])/365.25</f>
        <v>2.3791923340177958</v>
      </c>
      <c r="H143" s="11" t="s">
        <v>36</v>
      </c>
      <c r="I143" s="11" t="s">
        <v>1366</v>
      </c>
      <c r="J143" s="13" t="s">
        <v>1367</v>
      </c>
      <c r="K143" s="11" t="s">
        <v>84</v>
      </c>
      <c r="L143" s="11" t="s">
        <v>38</v>
      </c>
      <c r="M143" s="11" t="s">
        <v>66</v>
      </c>
      <c r="N143" s="11" t="s">
        <v>55</v>
      </c>
      <c r="O143" s="11" t="s">
        <v>56</v>
      </c>
      <c r="P143" s="11" t="s">
        <v>95</v>
      </c>
      <c r="Q143" s="11" t="s">
        <v>42</v>
      </c>
      <c r="R143" s="11" t="s">
        <v>69</v>
      </c>
      <c r="S143" s="12" t="s">
        <v>1368</v>
      </c>
      <c r="T143" s="11" t="s">
        <v>44</v>
      </c>
      <c r="U143" s="11" t="s">
        <v>724</v>
      </c>
      <c r="V143" s="11" t="s">
        <v>46</v>
      </c>
      <c r="W143" s="10">
        <v>88723</v>
      </c>
      <c r="X143" s="11" t="s">
        <v>99</v>
      </c>
      <c r="Y143" s="10">
        <v>3</v>
      </c>
      <c r="Z143" s="10">
        <v>3705</v>
      </c>
      <c r="AA143" s="12" t="s">
        <v>1369</v>
      </c>
      <c r="AB143" s="10">
        <v>3</v>
      </c>
      <c r="AC143" s="10">
        <v>1</v>
      </c>
      <c r="AD143" s="12">
        <v>45033</v>
      </c>
      <c r="AE143" s="11" t="s">
        <v>83</v>
      </c>
      <c r="AF143" s="11" t="s">
        <v>51</v>
      </c>
      <c r="AG143" s="11" t="s">
        <v>77</v>
      </c>
      <c r="AH143" s="11" t="s">
        <v>1370</v>
      </c>
      <c r="AI143" s="11" t="s">
        <v>1371</v>
      </c>
      <c r="AJ143" s="10">
        <v>5</v>
      </c>
      <c r="AK143" s="14">
        <v>983.59</v>
      </c>
    </row>
    <row r="144" spans="1:37" x14ac:dyDescent="0.25">
      <c r="A144" s="10">
        <v>281</v>
      </c>
      <c r="B144" s="11" t="s">
        <v>1376</v>
      </c>
      <c r="C144" s="11" t="s">
        <v>1259</v>
      </c>
      <c r="D144" s="12">
        <v>44064</v>
      </c>
      <c r="E144" s="12">
        <v>44824</v>
      </c>
      <c r="F144" s="10">
        <f>Table2[[#This Row],[ExitDate]]-Table2[[#This Row],[StartDate]]</f>
        <v>760</v>
      </c>
      <c r="G144" s="18">
        <f>(Table2[[#This Row],[ExitDate]]-Table2[[#This Row],[StartDate]])/365.25</f>
        <v>2.0807665982203969</v>
      </c>
      <c r="H144" s="11" t="s">
        <v>36</v>
      </c>
      <c r="I144" s="11" t="s">
        <v>1377</v>
      </c>
      <c r="J144" s="13" t="s">
        <v>1378</v>
      </c>
      <c r="K144" s="11" t="s">
        <v>125</v>
      </c>
      <c r="L144" s="11" t="s">
        <v>38</v>
      </c>
      <c r="M144" s="11" t="s">
        <v>66</v>
      </c>
      <c r="N144" s="11" t="s">
        <v>40</v>
      </c>
      <c r="O144" s="11" t="s">
        <v>56</v>
      </c>
      <c r="P144" s="11" t="s">
        <v>121</v>
      </c>
      <c r="Q144" s="11" t="s">
        <v>42</v>
      </c>
      <c r="R144" s="11" t="s">
        <v>238</v>
      </c>
      <c r="S144" s="12" t="s">
        <v>1379</v>
      </c>
      <c r="T144" s="11" t="s">
        <v>44</v>
      </c>
      <c r="U144" s="11" t="s">
        <v>109</v>
      </c>
      <c r="V144" s="11" t="s">
        <v>59</v>
      </c>
      <c r="W144" s="10">
        <v>13899</v>
      </c>
      <c r="X144" s="11" t="s">
        <v>99</v>
      </c>
      <c r="Y144" s="10">
        <v>4</v>
      </c>
      <c r="Z144" s="10">
        <v>3708</v>
      </c>
      <c r="AA144" s="12" t="s">
        <v>1380</v>
      </c>
      <c r="AB144" s="10">
        <v>5</v>
      </c>
      <c r="AC144" s="10">
        <v>5</v>
      </c>
      <c r="AD144" s="12">
        <v>44929</v>
      </c>
      <c r="AE144" s="11" t="s">
        <v>60</v>
      </c>
      <c r="AF144" s="11" t="s">
        <v>61</v>
      </c>
      <c r="AG144" s="11" t="s">
        <v>89</v>
      </c>
      <c r="AH144" s="11" t="s">
        <v>1381</v>
      </c>
      <c r="AI144" s="11" t="s">
        <v>1382</v>
      </c>
      <c r="AJ144" s="10">
        <v>4</v>
      </c>
      <c r="AK144" s="14">
        <v>136.15</v>
      </c>
    </row>
    <row r="145" spans="1:37" x14ac:dyDescent="0.25">
      <c r="A145" s="10">
        <v>282</v>
      </c>
      <c r="B145" s="11" t="s">
        <v>1383</v>
      </c>
      <c r="C145" s="11" t="s">
        <v>1384</v>
      </c>
      <c r="D145" s="12">
        <v>43500</v>
      </c>
      <c r="E145" s="12">
        <v>45033</v>
      </c>
      <c r="F145" s="10">
        <f>Table2[[#This Row],[ExitDate]]-Table2[[#This Row],[StartDate]]</f>
        <v>1533</v>
      </c>
      <c r="G145" s="18">
        <f>(Table2[[#This Row],[ExitDate]]-Table2[[#This Row],[StartDate]])/365.25</f>
        <v>4.1971252566735116</v>
      </c>
      <c r="H145" s="11" t="s">
        <v>36</v>
      </c>
      <c r="I145" s="11" t="s">
        <v>1385</v>
      </c>
      <c r="J145" s="13" t="s">
        <v>1386</v>
      </c>
      <c r="K145" s="11" t="s">
        <v>164</v>
      </c>
      <c r="L145" s="11" t="s">
        <v>38</v>
      </c>
      <c r="M145" s="11" t="s">
        <v>66</v>
      </c>
      <c r="N145" s="11" t="s">
        <v>40</v>
      </c>
      <c r="O145" s="11" t="s">
        <v>56</v>
      </c>
      <c r="P145" s="11" t="s">
        <v>174</v>
      </c>
      <c r="Q145" s="11" t="s">
        <v>42</v>
      </c>
      <c r="R145" s="11" t="s">
        <v>142</v>
      </c>
      <c r="S145" s="12" t="s">
        <v>1387</v>
      </c>
      <c r="T145" s="11" t="s">
        <v>44</v>
      </c>
      <c r="U145" s="11" t="s">
        <v>145</v>
      </c>
      <c r="V145" s="11" t="s">
        <v>59</v>
      </c>
      <c r="W145" s="10">
        <v>44907</v>
      </c>
      <c r="X145" s="11" t="s">
        <v>99</v>
      </c>
      <c r="Y145" s="10">
        <v>5</v>
      </c>
      <c r="Z145" s="10">
        <v>3709</v>
      </c>
      <c r="AA145" s="12">
        <v>45143</v>
      </c>
      <c r="AB145" s="10">
        <v>3</v>
      </c>
      <c r="AC145" s="10">
        <v>5</v>
      </c>
      <c r="AD145" s="12">
        <v>45023</v>
      </c>
      <c r="AE145" s="11" t="s">
        <v>50</v>
      </c>
      <c r="AF145" s="11" t="s">
        <v>51</v>
      </c>
      <c r="AG145" s="11" t="s">
        <v>62</v>
      </c>
      <c r="AH145" s="11" t="s">
        <v>1388</v>
      </c>
      <c r="AI145" s="11" t="s">
        <v>1389</v>
      </c>
      <c r="AJ145" s="10">
        <v>4</v>
      </c>
      <c r="AK145" s="14">
        <v>339.84</v>
      </c>
    </row>
    <row r="146" spans="1:37" x14ac:dyDescent="0.25">
      <c r="A146" s="10">
        <v>285</v>
      </c>
      <c r="B146" s="11" t="s">
        <v>1394</v>
      </c>
      <c r="C146" s="11" t="s">
        <v>1395</v>
      </c>
      <c r="D146" s="12">
        <v>43583</v>
      </c>
      <c r="E146" s="12">
        <v>44805</v>
      </c>
      <c r="F146" s="10">
        <f>Table2[[#This Row],[ExitDate]]-Table2[[#This Row],[StartDate]]</f>
        <v>1222</v>
      </c>
      <c r="G146" s="18">
        <f>(Table2[[#This Row],[ExitDate]]-Table2[[#This Row],[StartDate]])/365.25</f>
        <v>3.3456536618754278</v>
      </c>
      <c r="H146" s="11" t="s">
        <v>36</v>
      </c>
      <c r="I146" s="11" t="s">
        <v>1396</v>
      </c>
      <c r="J146" s="13" t="s">
        <v>1397</v>
      </c>
      <c r="K146" s="11" t="s">
        <v>132</v>
      </c>
      <c r="L146" s="11" t="s">
        <v>199</v>
      </c>
      <c r="M146" s="11" t="s">
        <v>56</v>
      </c>
      <c r="N146" s="11" t="s">
        <v>40</v>
      </c>
      <c r="O146" s="11" t="s">
        <v>41</v>
      </c>
      <c r="P146" s="11" t="s">
        <v>133</v>
      </c>
      <c r="Q146" s="11" t="s">
        <v>42</v>
      </c>
      <c r="R146" s="11" t="s">
        <v>85</v>
      </c>
      <c r="S146" s="12">
        <v>20518</v>
      </c>
      <c r="T146" s="11" t="s">
        <v>44</v>
      </c>
      <c r="U146" s="11" t="s">
        <v>98</v>
      </c>
      <c r="V146" s="11" t="s">
        <v>59</v>
      </c>
      <c r="W146" s="10">
        <v>33658</v>
      </c>
      <c r="X146" s="11" t="s">
        <v>242</v>
      </c>
      <c r="Y146" s="10">
        <v>5</v>
      </c>
      <c r="Z146" s="10">
        <v>3712</v>
      </c>
      <c r="AA146" s="12" t="s">
        <v>350</v>
      </c>
      <c r="AB146" s="10">
        <v>2</v>
      </c>
      <c r="AC146" s="10">
        <v>3</v>
      </c>
      <c r="AD146" s="12">
        <v>44865</v>
      </c>
      <c r="AE146" s="11" t="s">
        <v>76</v>
      </c>
      <c r="AF146" s="11" t="s">
        <v>51</v>
      </c>
      <c r="AG146" s="11" t="s">
        <v>62</v>
      </c>
      <c r="AH146" s="11" t="s">
        <v>1398</v>
      </c>
      <c r="AI146" s="11" t="s">
        <v>1399</v>
      </c>
      <c r="AJ146" s="10">
        <v>4</v>
      </c>
      <c r="AK146" s="14">
        <v>214.12</v>
      </c>
    </row>
    <row r="147" spans="1:37" x14ac:dyDescent="0.25">
      <c r="A147" s="10">
        <v>289</v>
      </c>
      <c r="B147" s="11" t="s">
        <v>340</v>
      </c>
      <c r="C147" s="11" t="s">
        <v>1404</v>
      </c>
      <c r="D147" s="12">
        <v>44773</v>
      </c>
      <c r="E147" s="12">
        <v>44975</v>
      </c>
      <c r="F147" s="10">
        <f>Table2[[#This Row],[ExitDate]]-Table2[[#This Row],[StartDate]]</f>
        <v>202</v>
      </c>
      <c r="G147" s="18">
        <f>(Table2[[#This Row],[ExitDate]]-Table2[[#This Row],[StartDate]])/365.25</f>
        <v>0.55304585900068448</v>
      </c>
      <c r="H147" s="11" t="s">
        <v>738</v>
      </c>
      <c r="I147" s="11" t="s">
        <v>1405</v>
      </c>
      <c r="J147" s="13" t="s">
        <v>1406</v>
      </c>
      <c r="K147" s="11" t="s">
        <v>125</v>
      </c>
      <c r="L147" s="11" t="s">
        <v>752</v>
      </c>
      <c r="M147" s="11" t="s">
        <v>66</v>
      </c>
      <c r="N147" s="11" t="s">
        <v>55</v>
      </c>
      <c r="O147" s="11" t="s">
        <v>66</v>
      </c>
      <c r="P147" s="11" t="s">
        <v>174</v>
      </c>
      <c r="Q147" s="11" t="s">
        <v>42</v>
      </c>
      <c r="R147" s="11" t="s">
        <v>80</v>
      </c>
      <c r="S147" s="12" t="s">
        <v>1407</v>
      </c>
      <c r="T147" s="11" t="s">
        <v>44</v>
      </c>
      <c r="U147" s="11" t="s">
        <v>81</v>
      </c>
      <c r="V147" s="11" t="s">
        <v>46</v>
      </c>
      <c r="W147" s="10">
        <v>5569</v>
      </c>
      <c r="X147" s="11" t="s">
        <v>48</v>
      </c>
      <c r="Y147" s="10">
        <v>1</v>
      </c>
      <c r="Z147" s="10">
        <v>3716</v>
      </c>
      <c r="AA147" s="12" t="s">
        <v>1408</v>
      </c>
      <c r="AB147" s="10">
        <v>5</v>
      </c>
      <c r="AC147" s="10">
        <v>3</v>
      </c>
      <c r="AD147" s="12">
        <v>44992</v>
      </c>
      <c r="AE147" s="11" t="s">
        <v>76</v>
      </c>
      <c r="AF147" s="11" t="s">
        <v>51</v>
      </c>
      <c r="AG147" s="11" t="s">
        <v>62</v>
      </c>
      <c r="AH147" s="11" t="s">
        <v>1409</v>
      </c>
      <c r="AI147" s="11" t="s">
        <v>1410</v>
      </c>
      <c r="AJ147" s="10">
        <v>4</v>
      </c>
      <c r="AK147" s="14">
        <v>959.78</v>
      </c>
    </row>
    <row r="148" spans="1:37" x14ac:dyDescent="0.25">
      <c r="A148" s="10">
        <v>291</v>
      </c>
      <c r="B148" s="11" t="s">
        <v>191</v>
      </c>
      <c r="C148" s="11" t="s">
        <v>1413</v>
      </c>
      <c r="D148" s="12">
        <v>44341</v>
      </c>
      <c r="E148" s="12">
        <v>44491</v>
      </c>
      <c r="F148" s="10">
        <f>Table2[[#This Row],[ExitDate]]-Table2[[#This Row],[StartDate]]</f>
        <v>150</v>
      </c>
      <c r="G148" s="18">
        <f>(Table2[[#This Row],[ExitDate]]-Table2[[#This Row],[StartDate]])/365.25</f>
        <v>0.41067761806981518</v>
      </c>
      <c r="H148" s="11" t="s">
        <v>738</v>
      </c>
      <c r="I148" s="11" t="s">
        <v>1414</v>
      </c>
      <c r="J148" s="13" t="s">
        <v>1415</v>
      </c>
      <c r="K148" s="11" t="s">
        <v>132</v>
      </c>
      <c r="L148" s="11" t="s">
        <v>752</v>
      </c>
      <c r="M148" s="11" t="s">
        <v>39</v>
      </c>
      <c r="N148" s="11" t="s">
        <v>40</v>
      </c>
      <c r="O148" s="11" t="s">
        <v>41</v>
      </c>
      <c r="P148" s="11" t="s">
        <v>174</v>
      </c>
      <c r="Q148" s="11" t="s">
        <v>42</v>
      </c>
      <c r="R148" s="11" t="s">
        <v>85</v>
      </c>
      <c r="S148" s="12" t="s">
        <v>1416</v>
      </c>
      <c r="T148" s="11" t="s">
        <v>44</v>
      </c>
      <c r="U148" s="11" t="s">
        <v>87</v>
      </c>
      <c r="V148" s="11" t="s">
        <v>46</v>
      </c>
      <c r="W148" s="10">
        <v>52357</v>
      </c>
      <c r="X148" s="11" t="s">
        <v>48</v>
      </c>
      <c r="Y148" s="10">
        <v>4</v>
      </c>
      <c r="Z148" s="10">
        <v>3718</v>
      </c>
      <c r="AA148" s="12">
        <v>44691</v>
      </c>
      <c r="AB148" s="10">
        <v>1</v>
      </c>
      <c r="AC148" s="10">
        <v>1</v>
      </c>
      <c r="AD148" s="12">
        <v>45048</v>
      </c>
      <c r="AE148" s="11" t="s">
        <v>156</v>
      </c>
      <c r="AF148" s="11" t="s">
        <v>51</v>
      </c>
      <c r="AG148" s="11" t="s">
        <v>77</v>
      </c>
      <c r="AH148" s="11" t="s">
        <v>1417</v>
      </c>
      <c r="AI148" s="11" t="s">
        <v>1418</v>
      </c>
      <c r="AJ148" s="10">
        <v>2</v>
      </c>
      <c r="AK148" s="14">
        <v>325.7</v>
      </c>
    </row>
    <row r="149" spans="1:37" x14ac:dyDescent="0.25">
      <c r="A149" s="10">
        <v>293</v>
      </c>
      <c r="B149" s="11" t="s">
        <v>1419</v>
      </c>
      <c r="C149" s="11" t="s">
        <v>1420</v>
      </c>
      <c r="D149" s="12">
        <v>43608</v>
      </c>
      <c r="E149" s="12">
        <v>44086</v>
      </c>
      <c r="F149" s="10">
        <f>Table2[[#This Row],[ExitDate]]-Table2[[#This Row],[StartDate]]</f>
        <v>478</v>
      </c>
      <c r="G149" s="18">
        <f>(Table2[[#This Row],[ExitDate]]-Table2[[#This Row],[StartDate]])/365.25</f>
        <v>1.3086926762491444</v>
      </c>
      <c r="H149" s="11" t="s">
        <v>738</v>
      </c>
      <c r="I149" s="11" t="s">
        <v>1421</v>
      </c>
      <c r="J149" s="13" t="s">
        <v>1422</v>
      </c>
      <c r="K149" s="11" t="s">
        <v>164</v>
      </c>
      <c r="L149" s="11" t="s">
        <v>38</v>
      </c>
      <c r="M149" s="11" t="s">
        <v>56</v>
      </c>
      <c r="N149" s="11" t="s">
        <v>67</v>
      </c>
      <c r="O149" s="11" t="s">
        <v>66</v>
      </c>
      <c r="P149" s="11" t="s">
        <v>121</v>
      </c>
      <c r="Q149" s="11" t="s">
        <v>42</v>
      </c>
      <c r="R149" s="11" t="s">
        <v>85</v>
      </c>
      <c r="S149" s="12" t="s">
        <v>1423</v>
      </c>
      <c r="T149" s="11" t="s">
        <v>44</v>
      </c>
      <c r="U149" s="11" t="s">
        <v>81</v>
      </c>
      <c r="V149" s="11" t="s">
        <v>46</v>
      </c>
      <c r="W149" s="10">
        <v>31486</v>
      </c>
      <c r="X149" s="11" t="s">
        <v>48</v>
      </c>
      <c r="Y149" s="10">
        <v>3</v>
      </c>
      <c r="Z149" s="10">
        <v>3720</v>
      </c>
      <c r="AA149" s="12" t="s">
        <v>1072</v>
      </c>
      <c r="AB149" s="10">
        <v>2</v>
      </c>
      <c r="AC149" s="10">
        <v>1</v>
      </c>
      <c r="AD149" s="12">
        <v>44827</v>
      </c>
      <c r="AE149" s="11" t="s">
        <v>76</v>
      </c>
      <c r="AF149" s="11" t="s">
        <v>51</v>
      </c>
      <c r="AG149" s="11" t="s">
        <v>89</v>
      </c>
      <c r="AH149" s="11" t="s">
        <v>1424</v>
      </c>
      <c r="AI149" s="11" t="s">
        <v>1425</v>
      </c>
      <c r="AJ149" s="10">
        <v>2</v>
      </c>
      <c r="AK149" s="14">
        <v>845.21</v>
      </c>
    </row>
    <row r="150" spans="1:37" x14ac:dyDescent="0.25">
      <c r="A150" s="10">
        <v>294</v>
      </c>
      <c r="B150" s="11" t="s">
        <v>1426</v>
      </c>
      <c r="C150" s="11" t="s">
        <v>1427</v>
      </c>
      <c r="D150" s="12">
        <v>43873</v>
      </c>
      <c r="E150" s="12">
        <v>43928</v>
      </c>
      <c r="F150" s="10">
        <f>Table2[[#This Row],[ExitDate]]-Table2[[#This Row],[StartDate]]</f>
        <v>55</v>
      </c>
      <c r="G150" s="18">
        <f>(Table2[[#This Row],[ExitDate]]-Table2[[#This Row],[StartDate]])/365.25</f>
        <v>0.15058179329226556</v>
      </c>
      <c r="H150" s="11" t="s">
        <v>36</v>
      </c>
      <c r="I150" s="11" t="s">
        <v>1428</v>
      </c>
      <c r="J150" s="13" t="s">
        <v>1429</v>
      </c>
      <c r="K150" s="11" t="s">
        <v>113</v>
      </c>
      <c r="L150" s="11" t="s">
        <v>38</v>
      </c>
      <c r="M150" s="11" t="s">
        <v>66</v>
      </c>
      <c r="N150" s="11" t="s">
        <v>67</v>
      </c>
      <c r="O150" s="11" t="s">
        <v>66</v>
      </c>
      <c r="P150" s="11" t="s">
        <v>121</v>
      </c>
      <c r="Q150" s="11" t="s">
        <v>42</v>
      </c>
      <c r="R150" s="11" t="s">
        <v>238</v>
      </c>
      <c r="S150" s="12" t="s">
        <v>1430</v>
      </c>
      <c r="T150" s="11" t="s">
        <v>44</v>
      </c>
      <c r="U150" s="11" t="s">
        <v>109</v>
      </c>
      <c r="V150" s="11" t="s">
        <v>59</v>
      </c>
      <c r="W150" s="10">
        <v>24794</v>
      </c>
      <c r="X150" s="11" t="s">
        <v>48</v>
      </c>
      <c r="Y150" s="10">
        <v>2</v>
      </c>
      <c r="Z150" s="10">
        <v>3721</v>
      </c>
      <c r="AA150" s="12">
        <v>45109</v>
      </c>
      <c r="AB150" s="10">
        <v>5</v>
      </c>
      <c r="AC150" s="10">
        <v>4</v>
      </c>
      <c r="AD150" s="12">
        <v>44917</v>
      </c>
      <c r="AE150" s="11" t="s">
        <v>83</v>
      </c>
      <c r="AF150" s="11" t="s">
        <v>61</v>
      </c>
      <c r="AG150" s="11" t="s">
        <v>62</v>
      </c>
      <c r="AH150" s="11" t="s">
        <v>1431</v>
      </c>
      <c r="AI150" s="11" t="s">
        <v>1432</v>
      </c>
      <c r="AJ150" s="10">
        <v>4</v>
      </c>
      <c r="AK150" s="14">
        <v>327.82</v>
      </c>
    </row>
    <row r="151" spans="1:37" x14ac:dyDescent="0.25">
      <c r="A151" s="10">
        <v>295</v>
      </c>
      <c r="B151" s="11" t="s">
        <v>1433</v>
      </c>
      <c r="C151" s="11" t="s">
        <v>1434</v>
      </c>
      <c r="D151" s="12">
        <v>43877</v>
      </c>
      <c r="E151" s="12">
        <v>44570</v>
      </c>
      <c r="F151" s="10">
        <f>Table2[[#This Row],[ExitDate]]-Table2[[#This Row],[StartDate]]</f>
        <v>693</v>
      </c>
      <c r="G151" s="18">
        <f>(Table2[[#This Row],[ExitDate]]-Table2[[#This Row],[StartDate]])/365.25</f>
        <v>1.8973305954825461</v>
      </c>
      <c r="H151" s="11" t="s">
        <v>36</v>
      </c>
      <c r="I151" s="11" t="s">
        <v>1435</v>
      </c>
      <c r="J151" s="13" t="s">
        <v>1436</v>
      </c>
      <c r="K151" s="11" t="s">
        <v>65</v>
      </c>
      <c r="L151" s="11" t="s">
        <v>752</v>
      </c>
      <c r="M151" s="11" t="s">
        <v>56</v>
      </c>
      <c r="N151" s="11" t="s">
        <v>67</v>
      </c>
      <c r="O151" s="11" t="s">
        <v>66</v>
      </c>
      <c r="P151" s="11" t="s">
        <v>95</v>
      </c>
      <c r="Q151" s="11" t="s">
        <v>42</v>
      </c>
      <c r="R151" s="11" t="s">
        <v>85</v>
      </c>
      <c r="S151" s="12" t="s">
        <v>1437</v>
      </c>
      <c r="T151" s="11" t="s">
        <v>44</v>
      </c>
      <c r="U151" s="11" t="s">
        <v>81</v>
      </c>
      <c r="V151" s="11" t="s">
        <v>59</v>
      </c>
      <c r="W151" s="10">
        <v>80316</v>
      </c>
      <c r="X151" s="11" t="s">
        <v>48</v>
      </c>
      <c r="Y151" s="10">
        <v>2</v>
      </c>
      <c r="Z151" s="10">
        <v>3722</v>
      </c>
      <c r="AA151" s="12">
        <v>44932</v>
      </c>
      <c r="AB151" s="10">
        <v>1</v>
      </c>
      <c r="AC151" s="10">
        <v>5</v>
      </c>
      <c r="AD151" s="12">
        <v>44941</v>
      </c>
      <c r="AE151" s="11" t="s">
        <v>156</v>
      </c>
      <c r="AF151" s="11" t="s">
        <v>51</v>
      </c>
      <c r="AG151" s="11" t="s">
        <v>89</v>
      </c>
      <c r="AH151" s="11" t="s">
        <v>1438</v>
      </c>
      <c r="AI151" s="11" t="s">
        <v>1439</v>
      </c>
      <c r="AJ151" s="10">
        <v>1</v>
      </c>
      <c r="AK151" s="14">
        <v>512.54999999999995</v>
      </c>
    </row>
    <row r="152" spans="1:37" x14ac:dyDescent="0.25">
      <c r="A152" s="10">
        <v>296</v>
      </c>
      <c r="B152" s="11" t="s">
        <v>1440</v>
      </c>
      <c r="C152" s="11" t="s">
        <v>1441</v>
      </c>
      <c r="D152" s="12">
        <v>44680</v>
      </c>
      <c r="E152" s="12">
        <v>44758</v>
      </c>
      <c r="F152" s="10">
        <f>Table2[[#This Row],[ExitDate]]-Table2[[#This Row],[StartDate]]</f>
        <v>78</v>
      </c>
      <c r="G152" s="18">
        <f>(Table2[[#This Row],[ExitDate]]-Table2[[#This Row],[StartDate]])/365.25</f>
        <v>0.2135523613963039</v>
      </c>
      <c r="H152" s="11" t="s">
        <v>36</v>
      </c>
      <c r="I152" s="11" t="s">
        <v>1442</v>
      </c>
      <c r="J152" s="13" t="s">
        <v>1443</v>
      </c>
      <c r="K152" s="11" t="s">
        <v>84</v>
      </c>
      <c r="L152" s="11" t="s">
        <v>752</v>
      </c>
      <c r="M152" s="11" t="s">
        <v>66</v>
      </c>
      <c r="N152" s="11" t="s">
        <v>55</v>
      </c>
      <c r="O152" s="11" t="s">
        <v>41</v>
      </c>
      <c r="P152" s="11" t="s">
        <v>133</v>
      </c>
      <c r="Q152" s="11" t="s">
        <v>42</v>
      </c>
      <c r="R152" s="11" t="s">
        <v>320</v>
      </c>
      <c r="S152" s="12" t="s">
        <v>1444</v>
      </c>
      <c r="T152" s="11" t="s">
        <v>44</v>
      </c>
      <c r="U152" s="11" t="s">
        <v>81</v>
      </c>
      <c r="V152" s="11" t="s">
        <v>59</v>
      </c>
      <c r="W152" s="10">
        <v>46742</v>
      </c>
      <c r="X152" s="11" t="s">
        <v>48</v>
      </c>
      <c r="Y152" s="10">
        <v>3</v>
      </c>
      <c r="Z152" s="10">
        <v>3723</v>
      </c>
      <c r="AA152" s="12" t="s">
        <v>1095</v>
      </c>
      <c r="AB152" s="10">
        <v>2</v>
      </c>
      <c r="AC152" s="10">
        <v>1</v>
      </c>
      <c r="AD152" s="12">
        <v>44810</v>
      </c>
      <c r="AE152" s="11" t="s">
        <v>156</v>
      </c>
      <c r="AF152" s="11" t="s">
        <v>51</v>
      </c>
      <c r="AG152" s="11" t="s">
        <v>77</v>
      </c>
      <c r="AH152" s="11" t="s">
        <v>1445</v>
      </c>
      <c r="AI152" s="11" t="s">
        <v>1446</v>
      </c>
      <c r="AJ152" s="10">
        <v>1</v>
      </c>
      <c r="AK152" s="14">
        <v>457.17</v>
      </c>
    </row>
    <row r="153" spans="1:37" x14ac:dyDescent="0.25">
      <c r="A153" s="10">
        <v>297</v>
      </c>
      <c r="B153" s="11" t="s">
        <v>1447</v>
      </c>
      <c r="C153" s="11" t="s">
        <v>1448</v>
      </c>
      <c r="D153" s="12">
        <v>43748</v>
      </c>
      <c r="E153" s="12">
        <v>44499</v>
      </c>
      <c r="F153" s="10">
        <f>Table2[[#This Row],[ExitDate]]-Table2[[#This Row],[StartDate]]</f>
        <v>751</v>
      </c>
      <c r="G153" s="18">
        <f>(Table2[[#This Row],[ExitDate]]-Table2[[#This Row],[StartDate]])/365.25</f>
        <v>2.0561259411362083</v>
      </c>
      <c r="H153" s="11" t="s">
        <v>36</v>
      </c>
      <c r="I153" s="11" t="s">
        <v>1449</v>
      </c>
      <c r="J153" s="13" t="s">
        <v>1450</v>
      </c>
      <c r="K153" s="11" t="s">
        <v>37</v>
      </c>
      <c r="L153" s="11" t="s">
        <v>752</v>
      </c>
      <c r="M153" s="11" t="s">
        <v>56</v>
      </c>
      <c r="N153" s="11" t="s">
        <v>40</v>
      </c>
      <c r="O153" s="11" t="s">
        <v>41</v>
      </c>
      <c r="P153" s="11" t="s">
        <v>133</v>
      </c>
      <c r="Q153" s="11" t="s">
        <v>42</v>
      </c>
      <c r="R153" s="11" t="s">
        <v>85</v>
      </c>
      <c r="S153" s="12" t="s">
        <v>1451</v>
      </c>
      <c r="T153" s="11" t="s">
        <v>44</v>
      </c>
      <c r="U153" s="11" t="s">
        <v>81</v>
      </c>
      <c r="V153" s="11" t="s">
        <v>59</v>
      </c>
      <c r="W153" s="10">
        <v>30194</v>
      </c>
      <c r="X153" s="11" t="s">
        <v>48</v>
      </c>
      <c r="Y153" s="10">
        <v>4</v>
      </c>
      <c r="Z153" s="10">
        <v>3724</v>
      </c>
      <c r="AA153" s="12">
        <v>45018</v>
      </c>
      <c r="AB153" s="10">
        <v>1</v>
      </c>
      <c r="AC153" s="10">
        <v>2</v>
      </c>
      <c r="AD153" s="12">
        <v>45105</v>
      </c>
      <c r="AE153" s="11" t="s">
        <v>156</v>
      </c>
      <c r="AF153" s="11" t="s">
        <v>51</v>
      </c>
      <c r="AG153" s="11" t="s">
        <v>62</v>
      </c>
      <c r="AH153" s="11" t="s">
        <v>1452</v>
      </c>
      <c r="AI153" s="11" t="s">
        <v>1453</v>
      </c>
      <c r="AJ153" s="10">
        <v>4</v>
      </c>
      <c r="AK153" s="14">
        <v>573.33000000000004</v>
      </c>
    </row>
    <row r="154" spans="1:37" x14ac:dyDescent="0.25">
      <c r="A154" s="10">
        <v>298</v>
      </c>
      <c r="B154" s="11" t="s">
        <v>1454</v>
      </c>
      <c r="C154" s="11" t="s">
        <v>1455</v>
      </c>
      <c r="D154" s="12">
        <v>43562</v>
      </c>
      <c r="E154" s="12">
        <v>45116</v>
      </c>
      <c r="F154" s="10">
        <f>Table2[[#This Row],[ExitDate]]-Table2[[#This Row],[StartDate]]</f>
        <v>1554</v>
      </c>
      <c r="G154" s="18">
        <f>(Table2[[#This Row],[ExitDate]]-Table2[[#This Row],[StartDate]])/365.25</f>
        <v>4.2546201232032859</v>
      </c>
      <c r="H154" s="11" t="s">
        <v>36</v>
      </c>
      <c r="I154" s="11" t="s">
        <v>1456</v>
      </c>
      <c r="J154" s="13" t="s">
        <v>1457</v>
      </c>
      <c r="K154" s="11" t="s">
        <v>125</v>
      </c>
      <c r="L154" s="11" t="s">
        <v>38</v>
      </c>
      <c r="M154" s="11" t="s">
        <v>39</v>
      </c>
      <c r="N154" s="11" t="s">
        <v>67</v>
      </c>
      <c r="O154" s="11" t="s">
        <v>56</v>
      </c>
      <c r="P154" s="11" t="s">
        <v>174</v>
      </c>
      <c r="Q154" s="11" t="s">
        <v>42</v>
      </c>
      <c r="R154" s="11" t="s">
        <v>57</v>
      </c>
      <c r="S154" s="12" t="s">
        <v>1458</v>
      </c>
      <c r="T154" s="11" t="s">
        <v>44</v>
      </c>
      <c r="U154" s="11" t="s">
        <v>159</v>
      </c>
      <c r="V154" s="11" t="s">
        <v>59</v>
      </c>
      <c r="W154" s="10">
        <v>36808</v>
      </c>
      <c r="X154" s="11" t="s">
        <v>48</v>
      </c>
      <c r="Y154" s="10">
        <v>1</v>
      </c>
      <c r="Z154" s="10">
        <v>3725</v>
      </c>
      <c r="AA154" s="12" t="s">
        <v>1459</v>
      </c>
      <c r="AB154" s="10">
        <v>4</v>
      </c>
      <c r="AC154" s="10">
        <v>3</v>
      </c>
      <c r="AD154" s="12">
        <v>45069</v>
      </c>
      <c r="AE154" s="11" t="s">
        <v>60</v>
      </c>
      <c r="AF154" s="11" t="s">
        <v>61</v>
      </c>
      <c r="AG154" s="11" t="s">
        <v>52</v>
      </c>
      <c r="AH154" s="11" t="s">
        <v>1460</v>
      </c>
      <c r="AI154" s="11" t="s">
        <v>1461</v>
      </c>
      <c r="AJ154" s="10">
        <v>3</v>
      </c>
      <c r="AK154" s="14">
        <v>135.18</v>
      </c>
    </row>
    <row r="155" spans="1:37" x14ac:dyDescent="0.25">
      <c r="A155" s="10">
        <v>299</v>
      </c>
      <c r="B155" s="11" t="s">
        <v>1462</v>
      </c>
      <c r="C155" s="11" t="s">
        <v>1463</v>
      </c>
      <c r="D155" s="12">
        <v>44025</v>
      </c>
      <c r="E155" s="12">
        <v>44457</v>
      </c>
      <c r="F155" s="10">
        <f>Table2[[#This Row],[ExitDate]]-Table2[[#This Row],[StartDate]]</f>
        <v>432</v>
      </c>
      <c r="G155" s="18">
        <f>(Table2[[#This Row],[ExitDate]]-Table2[[#This Row],[StartDate]])/365.25</f>
        <v>1.1827515400410678</v>
      </c>
      <c r="H155" s="11" t="s">
        <v>36</v>
      </c>
      <c r="I155" s="11" t="s">
        <v>1464</v>
      </c>
      <c r="J155" s="13" t="s">
        <v>1465</v>
      </c>
      <c r="K155" s="11" t="s">
        <v>54</v>
      </c>
      <c r="L155" s="11" t="s">
        <v>38</v>
      </c>
      <c r="M155" s="11" t="s">
        <v>39</v>
      </c>
      <c r="N155" s="11" t="s">
        <v>55</v>
      </c>
      <c r="O155" s="11" t="s">
        <v>66</v>
      </c>
      <c r="P155" s="11" t="s">
        <v>174</v>
      </c>
      <c r="Q155" s="11" t="s">
        <v>42</v>
      </c>
      <c r="R155" s="11" t="s">
        <v>80</v>
      </c>
      <c r="S155" s="12" t="s">
        <v>1466</v>
      </c>
      <c r="T155" s="11" t="s">
        <v>44</v>
      </c>
      <c r="U155" s="11" t="s">
        <v>159</v>
      </c>
      <c r="V155" s="11" t="s">
        <v>46</v>
      </c>
      <c r="W155" s="10">
        <v>36688</v>
      </c>
      <c r="X155" s="11" t="s">
        <v>48</v>
      </c>
      <c r="Y155" s="10">
        <v>4</v>
      </c>
      <c r="Z155" s="10">
        <v>3726</v>
      </c>
      <c r="AA155" s="12">
        <v>44571</v>
      </c>
      <c r="AB155" s="10">
        <v>1</v>
      </c>
      <c r="AC155" s="10">
        <v>4</v>
      </c>
      <c r="AD155" s="12">
        <v>44939</v>
      </c>
      <c r="AE155" s="11" t="s">
        <v>156</v>
      </c>
      <c r="AF155" s="11" t="s">
        <v>61</v>
      </c>
      <c r="AG155" s="11" t="s">
        <v>52</v>
      </c>
      <c r="AH155" s="11" t="s">
        <v>1467</v>
      </c>
      <c r="AI155" s="11" t="s">
        <v>1468</v>
      </c>
      <c r="AJ155" s="10">
        <v>3</v>
      </c>
      <c r="AK155" s="14">
        <v>911.12</v>
      </c>
    </row>
    <row r="156" spans="1:37" x14ac:dyDescent="0.25">
      <c r="A156" s="10">
        <v>302</v>
      </c>
      <c r="B156" s="11" t="s">
        <v>1472</v>
      </c>
      <c r="C156" s="11" t="s">
        <v>1137</v>
      </c>
      <c r="D156" s="12">
        <v>44903</v>
      </c>
      <c r="E156" s="12">
        <v>45111</v>
      </c>
      <c r="F156" s="10">
        <f>Table2[[#This Row],[ExitDate]]-Table2[[#This Row],[StartDate]]</f>
        <v>208</v>
      </c>
      <c r="G156" s="18">
        <f>(Table2[[#This Row],[ExitDate]]-Table2[[#This Row],[StartDate]])/365.25</f>
        <v>0.56947296372347711</v>
      </c>
      <c r="H156" s="11" t="s">
        <v>36</v>
      </c>
      <c r="I156" s="11" t="s">
        <v>1473</v>
      </c>
      <c r="J156" s="13" t="s">
        <v>1474</v>
      </c>
      <c r="K156" s="11" t="s">
        <v>84</v>
      </c>
      <c r="L156" s="11" t="s">
        <v>38</v>
      </c>
      <c r="M156" s="11" t="s">
        <v>39</v>
      </c>
      <c r="N156" s="11" t="s">
        <v>67</v>
      </c>
      <c r="O156" s="11" t="s">
        <v>56</v>
      </c>
      <c r="P156" s="11" t="s">
        <v>174</v>
      </c>
      <c r="Q156" s="11" t="s">
        <v>42</v>
      </c>
      <c r="R156" s="11" t="s">
        <v>320</v>
      </c>
      <c r="S156" s="12">
        <v>15707</v>
      </c>
      <c r="T156" s="11" t="s">
        <v>44</v>
      </c>
      <c r="U156" s="11" t="s">
        <v>5</v>
      </c>
      <c r="V156" s="11" t="s">
        <v>59</v>
      </c>
      <c r="W156" s="10">
        <v>69873</v>
      </c>
      <c r="X156" s="11" t="s">
        <v>48</v>
      </c>
      <c r="Y156" s="10">
        <v>3</v>
      </c>
      <c r="Z156" s="10">
        <v>3729</v>
      </c>
      <c r="AA156" s="12" t="s">
        <v>1475</v>
      </c>
      <c r="AB156" s="10">
        <v>4</v>
      </c>
      <c r="AC156" s="10">
        <v>5</v>
      </c>
      <c r="AD156" s="12">
        <v>44907</v>
      </c>
      <c r="AE156" s="11" t="s">
        <v>60</v>
      </c>
      <c r="AF156" s="11" t="s">
        <v>61</v>
      </c>
      <c r="AG156" s="11" t="s">
        <v>52</v>
      </c>
      <c r="AH156" s="11" t="s">
        <v>1476</v>
      </c>
      <c r="AI156" s="11" t="s">
        <v>1477</v>
      </c>
      <c r="AJ156" s="10">
        <v>1</v>
      </c>
      <c r="AK156" s="14">
        <v>693.56</v>
      </c>
    </row>
    <row r="157" spans="1:37" x14ac:dyDescent="0.25">
      <c r="A157" s="10">
        <v>304</v>
      </c>
      <c r="B157" s="11" t="s">
        <v>1479</v>
      </c>
      <c r="C157" s="11" t="s">
        <v>1480</v>
      </c>
      <c r="D157" s="12">
        <v>43889</v>
      </c>
      <c r="E157" s="12">
        <v>44909</v>
      </c>
      <c r="F157" s="10">
        <f>Table2[[#This Row],[ExitDate]]-Table2[[#This Row],[StartDate]]</f>
        <v>1020</v>
      </c>
      <c r="G157" s="18">
        <f>(Table2[[#This Row],[ExitDate]]-Table2[[#This Row],[StartDate]])/365.25</f>
        <v>2.7926078028747434</v>
      </c>
      <c r="H157" s="11" t="s">
        <v>36</v>
      </c>
      <c r="I157" s="11" t="s">
        <v>1481</v>
      </c>
      <c r="J157" s="13" t="s">
        <v>1482</v>
      </c>
      <c r="K157" s="11" t="s">
        <v>54</v>
      </c>
      <c r="L157" s="11" t="s">
        <v>38</v>
      </c>
      <c r="M157" s="11" t="s">
        <v>56</v>
      </c>
      <c r="N157" s="11" t="s">
        <v>67</v>
      </c>
      <c r="O157" s="11" t="s">
        <v>56</v>
      </c>
      <c r="P157" s="11" t="s">
        <v>133</v>
      </c>
      <c r="Q157" s="11" t="s">
        <v>42</v>
      </c>
      <c r="R157" s="11" t="s">
        <v>85</v>
      </c>
      <c r="S157" s="12">
        <v>35892</v>
      </c>
      <c r="T157" s="11" t="s">
        <v>44</v>
      </c>
      <c r="U157" s="11" t="s">
        <v>109</v>
      </c>
      <c r="V157" s="11" t="s">
        <v>59</v>
      </c>
      <c r="W157" s="10">
        <v>73555</v>
      </c>
      <c r="X157" s="11" t="s">
        <v>48</v>
      </c>
      <c r="Y157" s="10">
        <v>3</v>
      </c>
      <c r="Z157" s="10">
        <v>3731</v>
      </c>
      <c r="AA157" s="12">
        <v>45234</v>
      </c>
      <c r="AB157" s="10">
        <v>2</v>
      </c>
      <c r="AC157" s="10">
        <v>4</v>
      </c>
      <c r="AD157" s="12">
        <v>45048</v>
      </c>
      <c r="AE157" s="11" t="s">
        <v>76</v>
      </c>
      <c r="AF157" s="11" t="s">
        <v>61</v>
      </c>
      <c r="AG157" s="11" t="s">
        <v>89</v>
      </c>
      <c r="AH157" s="11" t="s">
        <v>1483</v>
      </c>
      <c r="AI157" s="11" t="s">
        <v>1484</v>
      </c>
      <c r="AJ157" s="10">
        <v>5</v>
      </c>
      <c r="AK157" s="14">
        <v>773.63</v>
      </c>
    </row>
    <row r="158" spans="1:37" x14ac:dyDescent="0.25">
      <c r="A158" s="10">
        <v>306</v>
      </c>
      <c r="B158" s="11" t="s">
        <v>1486</v>
      </c>
      <c r="C158" s="11" t="s">
        <v>1487</v>
      </c>
      <c r="D158" s="12">
        <v>43941</v>
      </c>
      <c r="E158" s="12">
        <v>44765</v>
      </c>
      <c r="F158" s="10">
        <f>Table2[[#This Row],[ExitDate]]-Table2[[#This Row],[StartDate]]</f>
        <v>824</v>
      </c>
      <c r="G158" s="18">
        <f>(Table2[[#This Row],[ExitDate]]-Table2[[#This Row],[StartDate]])/365.25</f>
        <v>2.2559890485968515</v>
      </c>
      <c r="H158" s="11" t="s">
        <v>36</v>
      </c>
      <c r="I158" s="11" t="s">
        <v>1488</v>
      </c>
      <c r="J158" s="13" t="s">
        <v>1489</v>
      </c>
      <c r="K158" s="11" t="s">
        <v>113</v>
      </c>
      <c r="L158" s="11" t="s">
        <v>199</v>
      </c>
      <c r="M158" s="11" t="s">
        <v>39</v>
      </c>
      <c r="N158" s="11" t="s">
        <v>40</v>
      </c>
      <c r="O158" s="11" t="s">
        <v>56</v>
      </c>
      <c r="P158" s="11" t="s">
        <v>133</v>
      </c>
      <c r="Q158" s="11" t="s">
        <v>42</v>
      </c>
      <c r="R158" s="11" t="s">
        <v>85</v>
      </c>
      <c r="S158" s="12" t="s">
        <v>1490</v>
      </c>
      <c r="T158" s="11" t="s">
        <v>44</v>
      </c>
      <c r="U158" s="11" t="s">
        <v>87</v>
      </c>
      <c r="V158" s="11" t="s">
        <v>46</v>
      </c>
      <c r="W158" s="10">
        <v>2035</v>
      </c>
      <c r="X158" s="11" t="s">
        <v>48</v>
      </c>
      <c r="Y158" s="10">
        <v>3</v>
      </c>
      <c r="Z158" s="10">
        <v>3733</v>
      </c>
      <c r="AA158" s="12">
        <v>45054</v>
      </c>
      <c r="AB158" s="10">
        <v>1</v>
      </c>
      <c r="AC158" s="10">
        <v>3</v>
      </c>
      <c r="AD158" s="12">
        <v>45081</v>
      </c>
      <c r="AE158" s="11" t="s">
        <v>156</v>
      </c>
      <c r="AF158" s="11" t="s">
        <v>51</v>
      </c>
      <c r="AG158" s="11" t="s">
        <v>62</v>
      </c>
      <c r="AH158" s="11" t="s">
        <v>1491</v>
      </c>
      <c r="AI158" s="11" t="s">
        <v>1492</v>
      </c>
      <c r="AJ158" s="10">
        <v>1</v>
      </c>
      <c r="AK158" s="14">
        <v>246.16</v>
      </c>
    </row>
    <row r="159" spans="1:37" x14ac:dyDescent="0.25">
      <c r="A159" s="10">
        <v>309</v>
      </c>
      <c r="B159" s="11" t="s">
        <v>1496</v>
      </c>
      <c r="C159" s="11" t="s">
        <v>1497</v>
      </c>
      <c r="D159" s="12">
        <v>44122</v>
      </c>
      <c r="E159" s="12">
        <v>45007</v>
      </c>
      <c r="F159" s="10">
        <f>Table2[[#This Row],[ExitDate]]-Table2[[#This Row],[StartDate]]</f>
        <v>885</v>
      </c>
      <c r="G159" s="18">
        <f>(Table2[[#This Row],[ExitDate]]-Table2[[#This Row],[StartDate]])/365.25</f>
        <v>2.4229979466119098</v>
      </c>
      <c r="H159" s="11" t="s">
        <v>36</v>
      </c>
      <c r="I159" s="11" t="s">
        <v>1498</v>
      </c>
      <c r="J159" s="13" t="s">
        <v>1499</v>
      </c>
      <c r="K159" s="11" t="s">
        <v>125</v>
      </c>
      <c r="L159" s="11" t="s">
        <v>38</v>
      </c>
      <c r="M159" s="11" t="s">
        <v>66</v>
      </c>
      <c r="N159" s="11" t="s">
        <v>55</v>
      </c>
      <c r="O159" s="11" t="s">
        <v>56</v>
      </c>
      <c r="P159" s="11" t="s">
        <v>121</v>
      </c>
      <c r="Q159" s="11" t="s">
        <v>42</v>
      </c>
      <c r="R159" s="11" t="s">
        <v>320</v>
      </c>
      <c r="S159" s="12">
        <v>27797</v>
      </c>
      <c r="T159" s="11" t="s">
        <v>44</v>
      </c>
      <c r="U159" s="11" t="s">
        <v>81</v>
      </c>
      <c r="V159" s="11" t="s">
        <v>59</v>
      </c>
      <c r="W159" s="10">
        <v>95345</v>
      </c>
      <c r="X159" s="11" t="s">
        <v>48</v>
      </c>
      <c r="Y159" s="10">
        <v>2</v>
      </c>
      <c r="Z159" s="10">
        <v>3736</v>
      </c>
      <c r="AA159" s="12" t="s">
        <v>662</v>
      </c>
      <c r="AB159" s="10">
        <v>3</v>
      </c>
      <c r="AC159" s="10">
        <v>1</v>
      </c>
      <c r="AD159" s="12">
        <v>44859</v>
      </c>
      <c r="AE159" s="11" t="s">
        <v>76</v>
      </c>
      <c r="AF159" s="11" t="s">
        <v>51</v>
      </c>
      <c r="AG159" s="11" t="s">
        <v>62</v>
      </c>
      <c r="AH159" s="11" t="s">
        <v>1500</v>
      </c>
      <c r="AI159" s="11" t="s">
        <v>1501</v>
      </c>
      <c r="AJ159" s="10">
        <v>2</v>
      </c>
      <c r="AK159" s="14">
        <v>119.82</v>
      </c>
    </row>
    <row r="160" spans="1:37" x14ac:dyDescent="0.25">
      <c r="A160" s="10">
        <v>311</v>
      </c>
      <c r="B160" s="11" t="s">
        <v>1504</v>
      </c>
      <c r="C160" s="11" t="s">
        <v>1505</v>
      </c>
      <c r="D160" s="12">
        <v>44666</v>
      </c>
      <c r="E160" s="12">
        <v>44935</v>
      </c>
      <c r="F160" s="10">
        <f>Table2[[#This Row],[ExitDate]]-Table2[[#This Row],[StartDate]]</f>
        <v>269</v>
      </c>
      <c r="G160" s="18">
        <f>(Table2[[#This Row],[ExitDate]]-Table2[[#This Row],[StartDate]])/365.25</f>
        <v>0.73648186173853525</v>
      </c>
      <c r="H160" s="11" t="s">
        <v>738</v>
      </c>
      <c r="I160" s="11" t="s">
        <v>1506</v>
      </c>
      <c r="J160" s="13" t="s">
        <v>1507</v>
      </c>
      <c r="K160" s="11" t="s">
        <v>125</v>
      </c>
      <c r="L160" s="11" t="s">
        <v>752</v>
      </c>
      <c r="M160" s="11" t="s">
        <v>66</v>
      </c>
      <c r="N160" s="11" t="s">
        <v>55</v>
      </c>
      <c r="O160" s="11" t="s">
        <v>41</v>
      </c>
      <c r="P160" s="11" t="s">
        <v>95</v>
      </c>
      <c r="Q160" s="11" t="s">
        <v>42</v>
      </c>
      <c r="R160" s="11" t="s">
        <v>80</v>
      </c>
      <c r="S160" s="12">
        <v>36594</v>
      </c>
      <c r="T160" s="11" t="s">
        <v>44</v>
      </c>
      <c r="U160" s="11" t="s">
        <v>159</v>
      </c>
      <c r="V160" s="11" t="s">
        <v>46</v>
      </c>
      <c r="W160" s="10">
        <v>21015</v>
      </c>
      <c r="X160" s="11" t="s">
        <v>48</v>
      </c>
      <c r="Y160" s="10">
        <v>3</v>
      </c>
      <c r="Z160" s="10">
        <v>3738</v>
      </c>
      <c r="AA160" s="12" t="s">
        <v>561</v>
      </c>
      <c r="AB160" s="10">
        <v>3</v>
      </c>
      <c r="AC160" s="10">
        <v>3</v>
      </c>
      <c r="AD160" s="12">
        <v>44805</v>
      </c>
      <c r="AE160" s="11" t="s">
        <v>83</v>
      </c>
      <c r="AF160" s="11" t="s">
        <v>51</v>
      </c>
      <c r="AG160" s="11" t="s">
        <v>77</v>
      </c>
      <c r="AH160" s="11" t="s">
        <v>1508</v>
      </c>
      <c r="AI160" s="11" t="s">
        <v>1509</v>
      </c>
      <c r="AJ160" s="10">
        <v>3</v>
      </c>
      <c r="AK160" s="14">
        <v>791.98</v>
      </c>
    </row>
    <row r="161" spans="1:37" x14ac:dyDescent="0.25">
      <c r="A161" s="10">
        <v>312</v>
      </c>
      <c r="B161" s="11" t="s">
        <v>1510</v>
      </c>
      <c r="C161" s="11" t="s">
        <v>1511</v>
      </c>
      <c r="D161" s="12">
        <v>43336</v>
      </c>
      <c r="E161" s="12">
        <v>44277</v>
      </c>
      <c r="F161" s="10">
        <f>Table2[[#This Row],[ExitDate]]-Table2[[#This Row],[StartDate]]</f>
        <v>941</v>
      </c>
      <c r="G161" s="18">
        <f>(Table2[[#This Row],[ExitDate]]-Table2[[#This Row],[StartDate]])/365.25</f>
        <v>2.5763175906913074</v>
      </c>
      <c r="H161" s="11" t="s">
        <v>738</v>
      </c>
      <c r="I161" s="11" t="s">
        <v>1512</v>
      </c>
      <c r="J161" s="13" t="s">
        <v>1513</v>
      </c>
      <c r="K161" s="11" t="s">
        <v>54</v>
      </c>
      <c r="L161" s="11" t="s">
        <v>752</v>
      </c>
      <c r="M161" s="11" t="s">
        <v>66</v>
      </c>
      <c r="N161" s="11" t="s">
        <v>67</v>
      </c>
      <c r="O161" s="11" t="s">
        <v>41</v>
      </c>
      <c r="P161" s="11" t="s">
        <v>174</v>
      </c>
      <c r="Q161" s="11" t="s">
        <v>42</v>
      </c>
      <c r="R161" s="11" t="s">
        <v>85</v>
      </c>
      <c r="S161" s="12">
        <v>18874</v>
      </c>
      <c r="T161" s="11" t="s">
        <v>44</v>
      </c>
      <c r="U161" s="11" t="s">
        <v>293</v>
      </c>
      <c r="V161" s="11" t="s">
        <v>46</v>
      </c>
      <c r="W161" s="10">
        <v>80870</v>
      </c>
      <c r="X161" s="11" t="s">
        <v>48</v>
      </c>
      <c r="Y161" s="10">
        <v>3</v>
      </c>
      <c r="Z161" s="10">
        <v>3739</v>
      </c>
      <c r="AA161" s="12" t="s">
        <v>1514</v>
      </c>
      <c r="AB161" s="10">
        <v>1</v>
      </c>
      <c r="AC161" s="10">
        <v>3</v>
      </c>
      <c r="AD161" s="12">
        <v>44792</v>
      </c>
      <c r="AE161" s="11" t="s">
        <v>60</v>
      </c>
      <c r="AF161" s="11" t="s">
        <v>61</v>
      </c>
      <c r="AG161" s="11" t="s">
        <v>62</v>
      </c>
      <c r="AH161" s="11" t="s">
        <v>1515</v>
      </c>
      <c r="AI161" s="11" t="s">
        <v>1516</v>
      </c>
      <c r="AJ161" s="10">
        <v>5</v>
      </c>
      <c r="AK161" s="14">
        <v>752.97</v>
      </c>
    </row>
    <row r="162" spans="1:37" x14ac:dyDescent="0.25">
      <c r="A162" s="10">
        <v>313</v>
      </c>
      <c r="B162" s="11" t="s">
        <v>1517</v>
      </c>
      <c r="C162" s="11" t="s">
        <v>1518</v>
      </c>
      <c r="D162" s="12">
        <v>44849</v>
      </c>
      <c r="E162" s="12">
        <v>44974</v>
      </c>
      <c r="F162" s="10">
        <f>Table2[[#This Row],[ExitDate]]-Table2[[#This Row],[StartDate]]</f>
        <v>125</v>
      </c>
      <c r="G162" s="18">
        <f>(Table2[[#This Row],[ExitDate]]-Table2[[#This Row],[StartDate]])/365.25</f>
        <v>0.34223134839151265</v>
      </c>
      <c r="H162" s="11" t="s">
        <v>738</v>
      </c>
      <c r="I162" s="11" t="s">
        <v>1519</v>
      </c>
      <c r="J162" s="13" t="s">
        <v>1520</v>
      </c>
      <c r="K162" s="11" t="s">
        <v>132</v>
      </c>
      <c r="L162" s="11" t="s">
        <v>752</v>
      </c>
      <c r="M162" s="11" t="s">
        <v>66</v>
      </c>
      <c r="N162" s="11" t="s">
        <v>40</v>
      </c>
      <c r="O162" s="11" t="s">
        <v>56</v>
      </c>
      <c r="P162" s="11" t="s">
        <v>174</v>
      </c>
      <c r="Q162" s="11" t="s">
        <v>42</v>
      </c>
      <c r="R162" s="11" t="s">
        <v>711</v>
      </c>
      <c r="S162" s="12" t="s">
        <v>1521</v>
      </c>
      <c r="T162" s="11" t="s">
        <v>44</v>
      </c>
      <c r="U162" s="11" t="s">
        <v>1522</v>
      </c>
      <c r="V162" s="11" t="s">
        <v>46</v>
      </c>
      <c r="W162" s="10">
        <v>12265</v>
      </c>
      <c r="X162" s="11" t="s">
        <v>48</v>
      </c>
      <c r="Y162" s="10">
        <v>4</v>
      </c>
      <c r="Z162" s="10">
        <v>3740</v>
      </c>
      <c r="AA162" s="12" t="s">
        <v>1005</v>
      </c>
      <c r="AB162" s="10">
        <v>2</v>
      </c>
      <c r="AC162" s="10">
        <v>2</v>
      </c>
      <c r="AD162" s="12">
        <v>44815</v>
      </c>
      <c r="AE162" s="11" t="s">
        <v>50</v>
      </c>
      <c r="AF162" s="11" t="s">
        <v>61</v>
      </c>
      <c r="AG162" s="11" t="s">
        <v>77</v>
      </c>
      <c r="AH162" s="11" t="s">
        <v>1523</v>
      </c>
      <c r="AI162" s="11" t="s">
        <v>1524</v>
      </c>
      <c r="AJ162" s="10">
        <v>5</v>
      </c>
      <c r="AK162" s="14">
        <v>916.21</v>
      </c>
    </row>
    <row r="163" spans="1:37" x14ac:dyDescent="0.25">
      <c r="A163" s="10">
        <v>314</v>
      </c>
      <c r="B163" s="11" t="s">
        <v>1525</v>
      </c>
      <c r="C163" s="11" t="s">
        <v>1526</v>
      </c>
      <c r="D163" s="12">
        <v>44984</v>
      </c>
      <c r="E163" s="12">
        <v>45013</v>
      </c>
      <c r="F163" s="10">
        <f>Table2[[#This Row],[ExitDate]]-Table2[[#This Row],[StartDate]]</f>
        <v>29</v>
      </c>
      <c r="G163" s="18">
        <f>(Table2[[#This Row],[ExitDate]]-Table2[[#This Row],[StartDate]])/365.25</f>
        <v>7.939767282683094E-2</v>
      </c>
      <c r="H163" s="11" t="s">
        <v>738</v>
      </c>
      <c r="I163" s="11" t="s">
        <v>1527</v>
      </c>
      <c r="J163" s="13" t="s">
        <v>1528</v>
      </c>
      <c r="K163" s="11" t="s">
        <v>79</v>
      </c>
      <c r="L163" s="11" t="s">
        <v>752</v>
      </c>
      <c r="M163" s="11" t="s">
        <v>66</v>
      </c>
      <c r="N163" s="11" t="s">
        <v>55</v>
      </c>
      <c r="O163" s="11" t="s">
        <v>41</v>
      </c>
      <c r="P163" s="11" t="s">
        <v>174</v>
      </c>
      <c r="Q163" s="11" t="s">
        <v>42</v>
      </c>
      <c r="R163" s="11" t="s">
        <v>85</v>
      </c>
      <c r="S163" s="12" t="s">
        <v>1529</v>
      </c>
      <c r="T163" s="11" t="s">
        <v>44</v>
      </c>
      <c r="U163" s="11" t="s">
        <v>109</v>
      </c>
      <c r="V163" s="11" t="s">
        <v>46</v>
      </c>
      <c r="W163" s="10">
        <v>47025</v>
      </c>
      <c r="X163" s="11" t="s">
        <v>48</v>
      </c>
      <c r="Y163" s="10">
        <v>1</v>
      </c>
      <c r="Z163" s="10">
        <v>3741</v>
      </c>
      <c r="AA163" s="12">
        <v>44570</v>
      </c>
      <c r="AB163" s="10">
        <v>2</v>
      </c>
      <c r="AC163" s="10">
        <v>5</v>
      </c>
      <c r="AD163" s="12">
        <v>44839</v>
      </c>
      <c r="AE163" s="11" t="s">
        <v>76</v>
      </c>
      <c r="AF163" s="11" t="s">
        <v>61</v>
      </c>
      <c r="AG163" s="11" t="s">
        <v>77</v>
      </c>
      <c r="AH163" s="11" t="s">
        <v>1530</v>
      </c>
      <c r="AI163" s="11" t="s">
        <v>1531</v>
      </c>
      <c r="AJ163" s="10">
        <v>2</v>
      </c>
      <c r="AK163" s="14">
        <v>751.04</v>
      </c>
    </row>
    <row r="164" spans="1:37" x14ac:dyDescent="0.25">
      <c r="A164" s="10">
        <v>315</v>
      </c>
      <c r="B164" s="11" t="s">
        <v>1017</v>
      </c>
      <c r="C164" s="11" t="s">
        <v>1532</v>
      </c>
      <c r="D164" s="12">
        <v>44461</v>
      </c>
      <c r="E164" s="12">
        <v>45061</v>
      </c>
      <c r="F164" s="10">
        <f>Table2[[#This Row],[ExitDate]]-Table2[[#This Row],[StartDate]]</f>
        <v>600</v>
      </c>
      <c r="G164" s="18">
        <f>(Table2[[#This Row],[ExitDate]]-Table2[[#This Row],[StartDate]])/365.25</f>
        <v>1.6427104722792607</v>
      </c>
      <c r="H164" s="11" t="s">
        <v>738</v>
      </c>
      <c r="I164" s="11" t="s">
        <v>1533</v>
      </c>
      <c r="J164" s="13" t="s">
        <v>1534</v>
      </c>
      <c r="K164" s="11" t="s">
        <v>164</v>
      </c>
      <c r="L164" s="11" t="s">
        <v>38</v>
      </c>
      <c r="M164" s="11" t="s">
        <v>39</v>
      </c>
      <c r="N164" s="11" t="s">
        <v>55</v>
      </c>
      <c r="O164" s="11" t="s">
        <v>41</v>
      </c>
      <c r="P164" s="11" t="s">
        <v>121</v>
      </c>
      <c r="Q164" s="11" t="s">
        <v>42</v>
      </c>
      <c r="R164" s="11" t="s">
        <v>85</v>
      </c>
      <c r="S164" s="12">
        <v>29929</v>
      </c>
      <c r="T164" s="11" t="s">
        <v>44</v>
      </c>
      <c r="U164" s="11" t="s">
        <v>250</v>
      </c>
      <c r="V164" s="11" t="s">
        <v>46</v>
      </c>
      <c r="W164" s="10">
        <v>81011</v>
      </c>
      <c r="X164" s="11" t="s">
        <v>48</v>
      </c>
      <c r="Y164" s="10">
        <v>2</v>
      </c>
      <c r="Z164" s="10">
        <v>3742</v>
      </c>
      <c r="AA164" s="12">
        <v>45108</v>
      </c>
      <c r="AB164" s="10">
        <v>2</v>
      </c>
      <c r="AC164" s="10">
        <v>1</v>
      </c>
      <c r="AD164" s="12">
        <v>45038</v>
      </c>
      <c r="AE164" s="11" t="s">
        <v>156</v>
      </c>
      <c r="AF164" s="11" t="s">
        <v>51</v>
      </c>
      <c r="AG164" s="11" t="s">
        <v>89</v>
      </c>
      <c r="AH164" s="11" t="s">
        <v>1535</v>
      </c>
      <c r="AI164" s="11" t="s">
        <v>1536</v>
      </c>
      <c r="AJ164" s="10">
        <v>3</v>
      </c>
      <c r="AK164" s="14">
        <v>620.63</v>
      </c>
    </row>
    <row r="165" spans="1:37" x14ac:dyDescent="0.25">
      <c r="A165" s="10">
        <v>318</v>
      </c>
      <c r="B165" s="11" t="s">
        <v>1540</v>
      </c>
      <c r="C165" s="11" t="s">
        <v>1541</v>
      </c>
      <c r="D165" s="12">
        <v>43616</v>
      </c>
      <c r="E165" s="12">
        <v>44110</v>
      </c>
      <c r="F165" s="10">
        <f>Table2[[#This Row],[ExitDate]]-Table2[[#This Row],[StartDate]]</f>
        <v>494</v>
      </c>
      <c r="G165" s="18">
        <f>(Table2[[#This Row],[ExitDate]]-Table2[[#This Row],[StartDate]])/365.25</f>
        <v>1.352498288843258</v>
      </c>
      <c r="H165" s="11" t="s">
        <v>36</v>
      </c>
      <c r="I165" s="11" t="s">
        <v>1542</v>
      </c>
      <c r="J165" s="13" t="s">
        <v>1543</v>
      </c>
      <c r="K165" s="11" t="s">
        <v>65</v>
      </c>
      <c r="L165" s="11" t="s">
        <v>752</v>
      </c>
      <c r="M165" s="11" t="s">
        <v>66</v>
      </c>
      <c r="N165" s="11" t="s">
        <v>40</v>
      </c>
      <c r="O165" s="11" t="s">
        <v>66</v>
      </c>
      <c r="P165" s="11" t="s">
        <v>95</v>
      </c>
      <c r="Q165" s="11" t="s">
        <v>42</v>
      </c>
      <c r="R165" s="11" t="s">
        <v>80</v>
      </c>
      <c r="S165" s="12" t="s">
        <v>1544</v>
      </c>
      <c r="T165" s="11" t="s">
        <v>44</v>
      </c>
      <c r="U165" s="11" t="s">
        <v>98</v>
      </c>
      <c r="V165" s="11" t="s">
        <v>59</v>
      </c>
      <c r="W165" s="10">
        <v>8286</v>
      </c>
      <c r="X165" s="11" t="s">
        <v>48</v>
      </c>
      <c r="Y165" s="10">
        <v>4</v>
      </c>
      <c r="Z165" s="10">
        <v>3745</v>
      </c>
      <c r="AA165" s="12" t="s">
        <v>421</v>
      </c>
      <c r="AB165" s="10">
        <v>5</v>
      </c>
      <c r="AC165" s="10">
        <v>4</v>
      </c>
      <c r="AD165" s="12">
        <v>44845</v>
      </c>
      <c r="AE165" s="11" t="s">
        <v>83</v>
      </c>
      <c r="AF165" s="11" t="s">
        <v>61</v>
      </c>
      <c r="AG165" s="11" t="s">
        <v>52</v>
      </c>
      <c r="AH165" s="11" t="s">
        <v>1545</v>
      </c>
      <c r="AI165" s="11" t="s">
        <v>1546</v>
      </c>
      <c r="AJ165" s="10">
        <v>5</v>
      </c>
      <c r="AK165" s="14">
        <v>300.33</v>
      </c>
    </row>
    <row r="166" spans="1:37" x14ac:dyDescent="0.25">
      <c r="A166" s="10">
        <v>320</v>
      </c>
      <c r="B166" s="11" t="s">
        <v>1017</v>
      </c>
      <c r="C166" s="11" t="s">
        <v>1548</v>
      </c>
      <c r="D166" s="12">
        <v>44448</v>
      </c>
      <c r="E166" s="12">
        <v>44967</v>
      </c>
      <c r="F166" s="10">
        <f>Table2[[#This Row],[ExitDate]]-Table2[[#This Row],[StartDate]]</f>
        <v>519</v>
      </c>
      <c r="G166" s="18">
        <f>(Table2[[#This Row],[ExitDate]]-Table2[[#This Row],[StartDate]])/365.25</f>
        <v>1.4209445585215605</v>
      </c>
      <c r="H166" s="11" t="s">
        <v>36</v>
      </c>
      <c r="I166" s="11" t="s">
        <v>1549</v>
      </c>
      <c r="J166" s="13" t="s">
        <v>1550</v>
      </c>
      <c r="K166" s="11" t="s">
        <v>37</v>
      </c>
      <c r="L166" s="11" t="s">
        <v>752</v>
      </c>
      <c r="M166" s="11" t="s">
        <v>56</v>
      </c>
      <c r="N166" s="11" t="s">
        <v>40</v>
      </c>
      <c r="O166" s="11" t="s">
        <v>41</v>
      </c>
      <c r="P166" s="11" t="s">
        <v>133</v>
      </c>
      <c r="Q166" s="11" t="s">
        <v>42</v>
      </c>
      <c r="R166" s="11" t="s">
        <v>1016</v>
      </c>
      <c r="S166" s="12" t="s">
        <v>1551</v>
      </c>
      <c r="T166" s="11" t="s">
        <v>44</v>
      </c>
      <c r="U166" s="11" t="s">
        <v>98</v>
      </c>
      <c r="V166" s="11" t="s">
        <v>59</v>
      </c>
      <c r="W166" s="10">
        <v>56563</v>
      </c>
      <c r="X166" s="11" t="s">
        <v>48</v>
      </c>
      <c r="Y166" s="10">
        <v>2</v>
      </c>
      <c r="Z166" s="10">
        <v>3747</v>
      </c>
      <c r="AA166" s="12" t="s">
        <v>1172</v>
      </c>
      <c r="AB166" s="10">
        <v>2</v>
      </c>
      <c r="AC166" s="10">
        <v>5</v>
      </c>
      <c r="AD166" s="12">
        <v>44852</v>
      </c>
      <c r="AE166" s="11" t="s">
        <v>50</v>
      </c>
      <c r="AF166" s="11" t="s">
        <v>61</v>
      </c>
      <c r="AG166" s="11" t="s">
        <v>52</v>
      </c>
      <c r="AH166" s="11" t="s">
        <v>1552</v>
      </c>
      <c r="AI166" s="11" t="s">
        <v>1553</v>
      </c>
      <c r="AJ166" s="10">
        <v>5</v>
      </c>
      <c r="AK166" s="14">
        <v>725.6</v>
      </c>
    </row>
    <row r="167" spans="1:37" x14ac:dyDescent="0.25">
      <c r="A167" s="10">
        <v>326</v>
      </c>
      <c r="B167" s="11" t="s">
        <v>807</v>
      </c>
      <c r="C167" s="11" t="s">
        <v>1560</v>
      </c>
      <c r="D167" s="12">
        <v>43529</v>
      </c>
      <c r="E167" s="12">
        <v>44175</v>
      </c>
      <c r="F167" s="10">
        <f>Table2[[#This Row],[ExitDate]]-Table2[[#This Row],[StartDate]]</f>
        <v>646</v>
      </c>
      <c r="G167" s="18">
        <f>(Table2[[#This Row],[ExitDate]]-Table2[[#This Row],[StartDate]])/365.25</f>
        <v>1.7686516084873374</v>
      </c>
      <c r="H167" s="11" t="s">
        <v>36</v>
      </c>
      <c r="I167" s="11" t="s">
        <v>1561</v>
      </c>
      <c r="J167" s="13" t="s">
        <v>1562</v>
      </c>
      <c r="K167" s="11" t="s">
        <v>94</v>
      </c>
      <c r="L167" s="11" t="s">
        <v>38</v>
      </c>
      <c r="M167" s="11" t="s">
        <v>56</v>
      </c>
      <c r="N167" s="11" t="s">
        <v>67</v>
      </c>
      <c r="O167" s="11" t="s">
        <v>56</v>
      </c>
      <c r="P167" s="11" t="s">
        <v>95</v>
      </c>
      <c r="Q167" s="11" t="s">
        <v>42</v>
      </c>
      <c r="R167" s="11" t="s">
        <v>248</v>
      </c>
      <c r="S167" s="12" t="s">
        <v>1563</v>
      </c>
      <c r="T167" s="11" t="s">
        <v>44</v>
      </c>
      <c r="U167" s="11" t="s">
        <v>1555</v>
      </c>
      <c r="V167" s="11" t="s">
        <v>59</v>
      </c>
      <c r="W167" s="10">
        <v>37926</v>
      </c>
      <c r="X167" s="11" t="s">
        <v>48</v>
      </c>
      <c r="Y167" s="10">
        <v>4</v>
      </c>
      <c r="Z167" s="10">
        <v>3753</v>
      </c>
      <c r="AA167" s="12" t="s">
        <v>1564</v>
      </c>
      <c r="AB167" s="10">
        <v>1</v>
      </c>
      <c r="AC167" s="10">
        <v>3</v>
      </c>
      <c r="AD167" s="12">
        <v>44823</v>
      </c>
      <c r="AE167" s="11" t="s">
        <v>76</v>
      </c>
      <c r="AF167" s="11" t="s">
        <v>61</v>
      </c>
      <c r="AG167" s="11" t="s">
        <v>52</v>
      </c>
      <c r="AH167" s="11" t="s">
        <v>1565</v>
      </c>
      <c r="AI167" s="11" t="s">
        <v>1566</v>
      </c>
      <c r="AJ167" s="10">
        <v>1</v>
      </c>
      <c r="AK167" s="14">
        <v>741.95</v>
      </c>
    </row>
    <row r="168" spans="1:37" x14ac:dyDescent="0.25">
      <c r="A168" s="10">
        <v>327</v>
      </c>
      <c r="B168" s="11" t="s">
        <v>1502</v>
      </c>
      <c r="C168" s="11" t="s">
        <v>150</v>
      </c>
      <c r="D168" s="12">
        <v>43984</v>
      </c>
      <c r="E168" s="12">
        <v>44586</v>
      </c>
      <c r="F168" s="10">
        <f>Table2[[#This Row],[ExitDate]]-Table2[[#This Row],[StartDate]]</f>
        <v>602</v>
      </c>
      <c r="G168" s="18">
        <f>(Table2[[#This Row],[ExitDate]]-Table2[[#This Row],[StartDate]])/365.25</f>
        <v>1.6481861738535251</v>
      </c>
      <c r="H168" s="11" t="s">
        <v>36</v>
      </c>
      <c r="I168" s="11" t="s">
        <v>1567</v>
      </c>
      <c r="J168" s="13" t="s">
        <v>1568</v>
      </c>
      <c r="K168" s="11" t="s">
        <v>113</v>
      </c>
      <c r="L168" s="11" t="s">
        <v>38</v>
      </c>
      <c r="M168" s="11" t="s">
        <v>66</v>
      </c>
      <c r="N168" s="11" t="s">
        <v>40</v>
      </c>
      <c r="O168" s="11" t="s">
        <v>66</v>
      </c>
      <c r="P168" s="11" t="s">
        <v>174</v>
      </c>
      <c r="Q168" s="11" t="s">
        <v>42</v>
      </c>
      <c r="R168" s="11" t="s">
        <v>175</v>
      </c>
      <c r="S168" s="12" t="s">
        <v>1091</v>
      </c>
      <c r="T168" s="11" t="s">
        <v>44</v>
      </c>
      <c r="U168" s="11" t="s">
        <v>109</v>
      </c>
      <c r="V168" s="11" t="s">
        <v>59</v>
      </c>
      <c r="W168" s="10">
        <v>76770</v>
      </c>
      <c r="X168" s="11" t="s">
        <v>48</v>
      </c>
      <c r="Y168" s="10">
        <v>1</v>
      </c>
      <c r="Z168" s="10">
        <v>3754</v>
      </c>
      <c r="AA168" s="12" t="s">
        <v>1252</v>
      </c>
      <c r="AB168" s="10">
        <v>3</v>
      </c>
      <c r="AC168" s="10">
        <v>3</v>
      </c>
      <c r="AD168" s="12">
        <v>44993</v>
      </c>
      <c r="AE168" s="11" t="s">
        <v>83</v>
      </c>
      <c r="AF168" s="11" t="s">
        <v>61</v>
      </c>
      <c r="AG168" s="11" t="s">
        <v>62</v>
      </c>
      <c r="AH168" s="11" t="s">
        <v>1569</v>
      </c>
      <c r="AI168" s="11" t="s">
        <v>1570</v>
      </c>
      <c r="AJ168" s="10">
        <v>4</v>
      </c>
      <c r="AK168" s="14">
        <v>132.52000000000001</v>
      </c>
    </row>
    <row r="169" spans="1:37" x14ac:dyDescent="0.25">
      <c r="A169" s="10">
        <v>328</v>
      </c>
      <c r="B169" s="11" t="s">
        <v>1571</v>
      </c>
      <c r="C169" s="11" t="s">
        <v>1572</v>
      </c>
      <c r="D169" s="12">
        <v>44161</v>
      </c>
      <c r="E169" s="12">
        <v>44974</v>
      </c>
      <c r="F169" s="10">
        <f>Table2[[#This Row],[ExitDate]]-Table2[[#This Row],[StartDate]]</f>
        <v>813</v>
      </c>
      <c r="G169" s="18">
        <f>(Table2[[#This Row],[ExitDate]]-Table2[[#This Row],[StartDate]])/365.25</f>
        <v>2.2258726899383983</v>
      </c>
      <c r="H169" s="11" t="s">
        <v>36</v>
      </c>
      <c r="I169" s="11" t="s">
        <v>1573</v>
      </c>
      <c r="J169" s="13" t="s">
        <v>1574</v>
      </c>
      <c r="K169" s="11" t="s">
        <v>65</v>
      </c>
      <c r="L169" s="11" t="s">
        <v>199</v>
      </c>
      <c r="M169" s="11" t="s">
        <v>66</v>
      </c>
      <c r="N169" s="11" t="s">
        <v>40</v>
      </c>
      <c r="O169" s="11" t="s">
        <v>66</v>
      </c>
      <c r="P169" s="11" t="s">
        <v>121</v>
      </c>
      <c r="Q169" s="11" t="s">
        <v>42</v>
      </c>
      <c r="R169" s="11" t="s">
        <v>114</v>
      </c>
      <c r="S169" s="12" t="s">
        <v>1575</v>
      </c>
      <c r="T169" s="11" t="s">
        <v>44</v>
      </c>
      <c r="U169" s="11" t="s">
        <v>250</v>
      </c>
      <c r="V169" s="11" t="s">
        <v>46</v>
      </c>
      <c r="W169" s="10">
        <v>72484</v>
      </c>
      <c r="X169" s="11" t="s">
        <v>48</v>
      </c>
      <c r="Y169" s="10">
        <v>4</v>
      </c>
      <c r="Z169" s="10">
        <v>3755</v>
      </c>
      <c r="AA169" s="12">
        <v>45237</v>
      </c>
      <c r="AB169" s="10">
        <v>5</v>
      </c>
      <c r="AC169" s="10">
        <v>4</v>
      </c>
      <c r="AD169" s="12">
        <v>45104</v>
      </c>
      <c r="AE169" s="11" t="s">
        <v>60</v>
      </c>
      <c r="AF169" s="11" t="s">
        <v>51</v>
      </c>
      <c r="AG169" s="11" t="s">
        <v>77</v>
      </c>
      <c r="AH169" s="11" t="s">
        <v>1576</v>
      </c>
      <c r="AI169" s="11" t="s">
        <v>1577</v>
      </c>
      <c r="AJ169" s="10">
        <v>1</v>
      </c>
      <c r="AK169" s="14">
        <v>736.19</v>
      </c>
    </row>
    <row r="170" spans="1:37" x14ac:dyDescent="0.25">
      <c r="A170" s="10">
        <v>330</v>
      </c>
      <c r="B170" s="11" t="s">
        <v>1579</v>
      </c>
      <c r="C170" s="11" t="s">
        <v>1580</v>
      </c>
      <c r="D170" s="12">
        <v>44851</v>
      </c>
      <c r="E170" s="12">
        <v>45011</v>
      </c>
      <c r="F170" s="10">
        <f>Table2[[#This Row],[ExitDate]]-Table2[[#This Row],[StartDate]]</f>
        <v>160</v>
      </c>
      <c r="G170" s="18">
        <f>(Table2[[#This Row],[ExitDate]]-Table2[[#This Row],[StartDate]])/365.25</f>
        <v>0.43805612594113619</v>
      </c>
      <c r="H170" s="11" t="s">
        <v>36</v>
      </c>
      <c r="I170" s="11" t="s">
        <v>1581</v>
      </c>
      <c r="J170" s="13" t="s">
        <v>1582</v>
      </c>
      <c r="K170" s="11" t="s">
        <v>37</v>
      </c>
      <c r="L170" s="11" t="s">
        <v>199</v>
      </c>
      <c r="M170" s="11" t="s">
        <v>66</v>
      </c>
      <c r="N170" s="11" t="s">
        <v>67</v>
      </c>
      <c r="O170" s="11" t="s">
        <v>56</v>
      </c>
      <c r="P170" s="11" t="s">
        <v>95</v>
      </c>
      <c r="Q170" s="11" t="s">
        <v>42</v>
      </c>
      <c r="R170" s="11" t="s">
        <v>57</v>
      </c>
      <c r="S170" s="12" t="s">
        <v>1026</v>
      </c>
      <c r="T170" s="11" t="s">
        <v>44</v>
      </c>
      <c r="U170" s="11" t="s">
        <v>159</v>
      </c>
      <c r="V170" s="11" t="s">
        <v>59</v>
      </c>
      <c r="W170" s="10">
        <v>7481</v>
      </c>
      <c r="X170" s="11" t="s">
        <v>48</v>
      </c>
      <c r="Y170" s="10">
        <v>2</v>
      </c>
      <c r="Z170" s="10">
        <v>3757</v>
      </c>
      <c r="AA170" s="12" t="s">
        <v>1583</v>
      </c>
      <c r="AB170" s="10">
        <v>4</v>
      </c>
      <c r="AC170" s="10">
        <v>4</v>
      </c>
      <c r="AD170" s="12">
        <v>44855</v>
      </c>
      <c r="AE170" s="11" t="s">
        <v>83</v>
      </c>
      <c r="AF170" s="11" t="s">
        <v>51</v>
      </c>
      <c r="AG170" s="11" t="s">
        <v>62</v>
      </c>
      <c r="AH170" s="11" t="s">
        <v>1584</v>
      </c>
      <c r="AI170" s="11" t="s">
        <v>1585</v>
      </c>
      <c r="AJ170" s="10">
        <v>2</v>
      </c>
      <c r="AK170" s="14">
        <v>132.09</v>
      </c>
    </row>
    <row r="171" spans="1:37" x14ac:dyDescent="0.25">
      <c r="A171" s="10">
        <v>331</v>
      </c>
      <c r="B171" s="11" t="s">
        <v>1586</v>
      </c>
      <c r="C171" s="11" t="s">
        <v>1587</v>
      </c>
      <c r="D171" s="12">
        <v>44881</v>
      </c>
      <c r="E171" s="12">
        <v>45101</v>
      </c>
      <c r="F171" s="10">
        <f>Table2[[#This Row],[ExitDate]]-Table2[[#This Row],[StartDate]]</f>
        <v>220</v>
      </c>
      <c r="G171" s="18">
        <f>(Table2[[#This Row],[ExitDate]]-Table2[[#This Row],[StartDate]])/365.25</f>
        <v>0.60232717316906226</v>
      </c>
      <c r="H171" s="11" t="s">
        <v>36</v>
      </c>
      <c r="I171" s="11" t="s">
        <v>1588</v>
      </c>
      <c r="J171" s="13" t="s">
        <v>1589</v>
      </c>
      <c r="K171" s="11" t="s">
        <v>125</v>
      </c>
      <c r="L171" s="11" t="s">
        <v>752</v>
      </c>
      <c r="M171" s="11" t="s">
        <v>39</v>
      </c>
      <c r="N171" s="11" t="s">
        <v>55</v>
      </c>
      <c r="O171" s="11" t="s">
        <v>41</v>
      </c>
      <c r="P171" s="11" t="s">
        <v>133</v>
      </c>
      <c r="Q171" s="11" t="s">
        <v>42</v>
      </c>
      <c r="R171" s="11" t="s">
        <v>107</v>
      </c>
      <c r="S171" s="12" t="s">
        <v>1590</v>
      </c>
      <c r="T171" s="11" t="s">
        <v>44</v>
      </c>
      <c r="U171" s="11" t="s">
        <v>109</v>
      </c>
      <c r="V171" s="11" t="s">
        <v>59</v>
      </c>
      <c r="W171" s="10">
        <v>76897</v>
      </c>
      <c r="X171" s="11" t="s">
        <v>48</v>
      </c>
      <c r="Y171" s="10">
        <v>3</v>
      </c>
      <c r="Z171" s="10">
        <v>3758</v>
      </c>
      <c r="AA171" s="12">
        <v>44661</v>
      </c>
      <c r="AB171" s="10">
        <v>2</v>
      </c>
      <c r="AC171" s="10">
        <v>1</v>
      </c>
      <c r="AD171" s="12">
        <v>44942</v>
      </c>
      <c r="AE171" s="11" t="s">
        <v>50</v>
      </c>
      <c r="AF171" s="11" t="s">
        <v>51</v>
      </c>
      <c r="AG171" s="11" t="s">
        <v>52</v>
      </c>
      <c r="AH171" s="11" t="s">
        <v>1591</v>
      </c>
      <c r="AI171" s="11" t="s">
        <v>1592</v>
      </c>
      <c r="AJ171" s="10">
        <v>4</v>
      </c>
      <c r="AK171" s="14">
        <v>917.17</v>
      </c>
    </row>
    <row r="172" spans="1:37" x14ac:dyDescent="0.25">
      <c r="A172" s="10">
        <v>332</v>
      </c>
      <c r="B172" s="11" t="s">
        <v>1593</v>
      </c>
      <c r="C172" s="11" t="s">
        <v>1594</v>
      </c>
      <c r="D172" s="12">
        <v>44682</v>
      </c>
      <c r="E172" s="12">
        <v>44829</v>
      </c>
      <c r="F172" s="10">
        <f>Table2[[#This Row],[ExitDate]]-Table2[[#This Row],[StartDate]]</f>
        <v>147</v>
      </c>
      <c r="G172" s="18">
        <f>(Table2[[#This Row],[ExitDate]]-Table2[[#This Row],[StartDate]])/365.25</f>
        <v>0.40246406570841892</v>
      </c>
      <c r="H172" s="11" t="s">
        <v>36</v>
      </c>
      <c r="I172" s="11" t="s">
        <v>1595</v>
      </c>
      <c r="J172" s="13" t="s">
        <v>1596</v>
      </c>
      <c r="K172" s="11" t="s">
        <v>54</v>
      </c>
      <c r="L172" s="11" t="s">
        <v>38</v>
      </c>
      <c r="M172" s="11" t="s">
        <v>39</v>
      </c>
      <c r="N172" s="11" t="s">
        <v>67</v>
      </c>
      <c r="O172" s="11" t="s">
        <v>66</v>
      </c>
      <c r="P172" s="11" t="s">
        <v>133</v>
      </c>
      <c r="Q172" s="11" t="s">
        <v>42</v>
      </c>
      <c r="R172" s="11" t="s">
        <v>508</v>
      </c>
      <c r="S172" s="12" t="s">
        <v>1597</v>
      </c>
      <c r="T172" s="11" t="s">
        <v>44</v>
      </c>
      <c r="U172" s="11" t="s">
        <v>81</v>
      </c>
      <c r="V172" s="11" t="s">
        <v>59</v>
      </c>
      <c r="W172" s="10">
        <v>47326</v>
      </c>
      <c r="X172" s="11" t="s">
        <v>48</v>
      </c>
      <c r="Y172" s="10">
        <v>1</v>
      </c>
      <c r="Z172" s="10">
        <v>3759</v>
      </c>
      <c r="AA172" s="12" t="s">
        <v>651</v>
      </c>
      <c r="AB172" s="10">
        <v>3</v>
      </c>
      <c r="AC172" s="10">
        <v>4</v>
      </c>
      <c r="AD172" s="12">
        <v>44784</v>
      </c>
      <c r="AE172" s="11" t="s">
        <v>76</v>
      </c>
      <c r="AF172" s="11" t="s">
        <v>51</v>
      </c>
      <c r="AG172" s="11" t="s">
        <v>77</v>
      </c>
      <c r="AH172" s="11" t="s">
        <v>1598</v>
      </c>
      <c r="AI172" s="11" t="s">
        <v>1599</v>
      </c>
      <c r="AJ172" s="10">
        <v>2</v>
      </c>
      <c r="AK172" s="14">
        <v>790.71</v>
      </c>
    </row>
    <row r="173" spans="1:37" x14ac:dyDescent="0.25">
      <c r="A173" s="10">
        <v>334</v>
      </c>
      <c r="B173" s="11" t="s">
        <v>1600</v>
      </c>
      <c r="C173" s="11" t="s">
        <v>1601</v>
      </c>
      <c r="D173" s="12">
        <v>45099</v>
      </c>
      <c r="E173" s="12">
        <v>45117</v>
      </c>
      <c r="F173" s="10">
        <f>Table2[[#This Row],[ExitDate]]-Table2[[#This Row],[StartDate]]</f>
        <v>18</v>
      </c>
      <c r="G173" s="18">
        <f>(Table2[[#This Row],[ExitDate]]-Table2[[#This Row],[StartDate]])/365.25</f>
        <v>4.9281314168377825E-2</v>
      </c>
      <c r="H173" s="11" t="s">
        <v>738</v>
      </c>
      <c r="I173" s="11" t="s">
        <v>1602</v>
      </c>
      <c r="J173" s="13" t="s">
        <v>1603</v>
      </c>
      <c r="K173" s="11" t="s">
        <v>37</v>
      </c>
      <c r="L173" s="11" t="s">
        <v>38</v>
      </c>
      <c r="M173" s="11" t="s">
        <v>39</v>
      </c>
      <c r="N173" s="11" t="s">
        <v>55</v>
      </c>
      <c r="O173" s="11" t="s">
        <v>66</v>
      </c>
      <c r="P173" s="11" t="s">
        <v>95</v>
      </c>
      <c r="Q173" s="11" t="s">
        <v>42</v>
      </c>
      <c r="R173" s="11" t="s">
        <v>69</v>
      </c>
      <c r="S173" s="12" t="s">
        <v>1604</v>
      </c>
      <c r="T173" s="11" t="s">
        <v>44</v>
      </c>
      <c r="U173" s="11" t="s">
        <v>70</v>
      </c>
      <c r="V173" s="11" t="s">
        <v>46</v>
      </c>
      <c r="W173" s="10">
        <v>75880</v>
      </c>
      <c r="X173" s="11" t="s">
        <v>48</v>
      </c>
      <c r="Y173" s="10">
        <v>1</v>
      </c>
      <c r="Z173" s="10">
        <v>3761</v>
      </c>
      <c r="AA173" s="12" t="s">
        <v>1180</v>
      </c>
      <c r="AB173" s="10">
        <v>2</v>
      </c>
      <c r="AC173" s="10">
        <v>4</v>
      </c>
      <c r="AD173" s="12">
        <v>44791</v>
      </c>
      <c r="AE173" s="11" t="s">
        <v>60</v>
      </c>
      <c r="AF173" s="11" t="s">
        <v>61</v>
      </c>
      <c r="AG173" s="11" t="s">
        <v>52</v>
      </c>
      <c r="AH173" s="11" t="s">
        <v>1605</v>
      </c>
      <c r="AI173" s="11" t="s">
        <v>1606</v>
      </c>
      <c r="AJ173" s="10">
        <v>1</v>
      </c>
      <c r="AK173" s="14">
        <v>947.57</v>
      </c>
    </row>
    <row r="174" spans="1:37" x14ac:dyDescent="0.25">
      <c r="A174" s="10">
        <v>336</v>
      </c>
      <c r="B174" s="11" t="s">
        <v>1608</v>
      </c>
      <c r="C174" s="11" t="s">
        <v>1609</v>
      </c>
      <c r="D174" s="12">
        <v>44938</v>
      </c>
      <c r="E174" s="12">
        <v>44963</v>
      </c>
      <c r="F174" s="10">
        <f>Table2[[#This Row],[ExitDate]]-Table2[[#This Row],[StartDate]]</f>
        <v>25</v>
      </c>
      <c r="G174" s="18">
        <f>(Table2[[#This Row],[ExitDate]]-Table2[[#This Row],[StartDate]])/365.25</f>
        <v>6.8446269678302529E-2</v>
      </c>
      <c r="H174" s="11" t="s">
        <v>738</v>
      </c>
      <c r="I174" s="11" t="s">
        <v>1610</v>
      </c>
      <c r="J174" s="13" t="s">
        <v>1611</v>
      </c>
      <c r="K174" s="11" t="s">
        <v>54</v>
      </c>
      <c r="L174" s="11" t="s">
        <v>752</v>
      </c>
      <c r="M174" s="11" t="s">
        <v>66</v>
      </c>
      <c r="N174" s="11" t="s">
        <v>67</v>
      </c>
      <c r="O174" s="11" t="s">
        <v>66</v>
      </c>
      <c r="P174" s="11" t="s">
        <v>95</v>
      </c>
      <c r="Q174" s="11" t="s">
        <v>42</v>
      </c>
      <c r="R174" s="11" t="s">
        <v>43</v>
      </c>
      <c r="S174" s="12" t="s">
        <v>1612</v>
      </c>
      <c r="T174" s="11" t="s">
        <v>44</v>
      </c>
      <c r="U174" s="11" t="s">
        <v>74</v>
      </c>
      <c r="V174" s="11" t="s">
        <v>46</v>
      </c>
      <c r="W174" s="10">
        <v>40231</v>
      </c>
      <c r="X174" s="11" t="s">
        <v>48</v>
      </c>
      <c r="Y174" s="10">
        <v>3</v>
      </c>
      <c r="Z174" s="10">
        <v>3763</v>
      </c>
      <c r="AA174" s="12">
        <v>45176</v>
      </c>
      <c r="AB174" s="10">
        <v>3</v>
      </c>
      <c r="AC174" s="10">
        <v>2</v>
      </c>
      <c r="AD174" s="12">
        <v>44878</v>
      </c>
      <c r="AE174" s="11" t="s">
        <v>83</v>
      </c>
      <c r="AF174" s="11" t="s">
        <v>61</v>
      </c>
      <c r="AG174" s="11" t="s">
        <v>62</v>
      </c>
      <c r="AH174" s="11" t="s">
        <v>1613</v>
      </c>
      <c r="AI174" s="11" t="s">
        <v>1614</v>
      </c>
      <c r="AJ174" s="10">
        <v>1</v>
      </c>
      <c r="AK174" s="14">
        <v>775.59</v>
      </c>
    </row>
    <row r="175" spans="1:37" x14ac:dyDescent="0.25">
      <c r="A175" s="10">
        <v>339</v>
      </c>
      <c r="B175" s="11" t="s">
        <v>1617</v>
      </c>
      <c r="C175" s="11" t="s">
        <v>1618</v>
      </c>
      <c r="D175" s="12">
        <v>43498</v>
      </c>
      <c r="E175" s="12">
        <v>44960</v>
      </c>
      <c r="F175" s="10">
        <f>Table2[[#This Row],[ExitDate]]-Table2[[#This Row],[StartDate]]</f>
        <v>1462</v>
      </c>
      <c r="G175" s="18">
        <f>(Table2[[#This Row],[ExitDate]]-Table2[[#This Row],[StartDate]])/365.25</f>
        <v>4.0027378507871321</v>
      </c>
      <c r="H175" s="11" t="s">
        <v>738</v>
      </c>
      <c r="I175" s="11" t="s">
        <v>1619</v>
      </c>
      <c r="J175" s="13" t="s">
        <v>1620</v>
      </c>
      <c r="K175" s="11" t="s">
        <v>164</v>
      </c>
      <c r="L175" s="11" t="s">
        <v>38</v>
      </c>
      <c r="M175" s="11" t="s">
        <v>56</v>
      </c>
      <c r="N175" s="11" t="s">
        <v>55</v>
      </c>
      <c r="O175" s="11" t="s">
        <v>56</v>
      </c>
      <c r="P175" s="11" t="s">
        <v>121</v>
      </c>
      <c r="Q175" s="11" t="s">
        <v>42</v>
      </c>
      <c r="R175" s="11" t="s">
        <v>508</v>
      </c>
      <c r="S175" s="12">
        <v>15982</v>
      </c>
      <c r="T175" s="11" t="s">
        <v>44</v>
      </c>
      <c r="U175" s="11" t="s">
        <v>250</v>
      </c>
      <c r="V175" s="11" t="s">
        <v>46</v>
      </c>
      <c r="W175" s="10">
        <v>10110</v>
      </c>
      <c r="X175" s="11" t="s">
        <v>48</v>
      </c>
      <c r="Y175" s="10">
        <v>3</v>
      </c>
      <c r="Z175" s="10">
        <v>3766</v>
      </c>
      <c r="AA175" s="12">
        <v>45265</v>
      </c>
      <c r="AB175" s="10">
        <v>4</v>
      </c>
      <c r="AC175" s="10">
        <v>4</v>
      </c>
      <c r="AD175" s="12">
        <v>45012</v>
      </c>
      <c r="AE175" s="11" t="s">
        <v>83</v>
      </c>
      <c r="AF175" s="11" t="s">
        <v>51</v>
      </c>
      <c r="AG175" s="11" t="s">
        <v>62</v>
      </c>
      <c r="AH175" s="11" t="s">
        <v>1621</v>
      </c>
      <c r="AI175" s="11" t="s">
        <v>1622</v>
      </c>
      <c r="AJ175" s="10">
        <v>4</v>
      </c>
      <c r="AK175" s="14">
        <v>466.32</v>
      </c>
    </row>
    <row r="176" spans="1:37" x14ac:dyDescent="0.25">
      <c r="A176" s="10">
        <v>340</v>
      </c>
      <c r="B176" s="11" t="s">
        <v>1080</v>
      </c>
      <c r="C176" s="11" t="s">
        <v>1623</v>
      </c>
      <c r="D176" s="12">
        <v>44434</v>
      </c>
      <c r="E176" s="12">
        <v>44809</v>
      </c>
      <c r="F176" s="10">
        <f>Table2[[#This Row],[ExitDate]]-Table2[[#This Row],[StartDate]]</f>
        <v>375</v>
      </c>
      <c r="G176" s="18">
        <f>(Table2[[#This Row],[ExitDate]]-Table2[[#This Row],[StartDate]])/365.25</f>
        <v>1.0266940451745379</v>
      </c>
      <c r="H176" s="11" t="s">
        <v>36</v>
      </c>
      <c r="I176" s="11" t="s">
        <v>1624</v>
      </c>
      <c r="J176" s="13" t="s">
        <v>1625</v>
      </c>
      <c r="K176" s="11" t="s">
        <v>79</v>
      </c>
      <c r="L176" s="11" t="s">
        <v>752</v>
      </c>
      <c r="M176" s="11" t="s">
        <v>66</v>
      </c>
      <c r="N176" s="11" t="s">
        <v>67</v>
      </c>
      <c r="O176" s="11" t="s">
        <v>56</v>
      </c>
      <c r="P176" s="11" t="s">
        <v>133</v>
      </c>
      <c r="Q176" s="11" t="s">
        <v>42</v>
      </c>
      <c r="R176" s="11" t="s">
        <v>80</v>
      </c>
      <c r="S176" s="12">
        <v>34153</v>
      </c>
      <c r="T176" s="11" t="s">
        <v>44</v>
      </c>
      <c r="U176" s="11" t="s">
        <v>81</v>
      </c>
      <c r="V176" s="11" t="s">
        <v>46</v>
      </c>
      <c r="W176" s="10">
        <v>46087</v>
      </c>
      <c r="X176" s="11" t="s">
        <v>48</v>
      </c>
      <c r="Y176" s="10">
        <v>2</v>
      </c>
      <c r="Z176" s="10">
        <v>3767</v>
      </c>
      <c r="AA176" s="12">
        <v>45176</v>
      </c>
      <c r="AB176" s="10">
        <v>2</v>
      </c>
      <c r="AC176" s="10">
        <v>5</v>
      </c>
      <c r="AD176" s="12">
        <v>44846</v>
      </c>
      <c r="AE176" s="11" t="s">
        <v>50</v>
      </c>
      <c r="AF176" s="11" t="s">
        <v>51</v>
      </c>
      <c r="AG176" s="11" t="s">
        <v>77</v>
      </c>
      <c r="AH176" s="11" t="s">
        <v>1626</v>
      </c>
      <c r="AI176" s="11" t="s">
        <v>1627</v>
      </c>
      <c r="AJ176" s="10">
        <v>4</v>
      </c>
      <c r="AK176" s="14">
        <v>840.46</v>
      </c>
    </row>
    <row r="177" spans="1:37" x14ac:dyDescent="0.25">
      <c r="A177" s="10">
        <v>343</v>
      </c>
      <c r="B177" s="11" t="s">
        <v>1633</v>
      </c>
      <c r="C177" s="11" t="s">
        <v>1634</v>
      </c>
      <c r="D177" s="12">
        <v>44574</v>
      </c>
      <c r="E177" s="12">
        <v>45027</v>
      </c>
      <c r="F177" s="10">
        <f>Table2[[#This Row],[ExitDate]]-Table2[[#This Row],[StartDate]]</f>
        <v>453</v>
      </c>
      <c r="G177" s="18">
        <f>(Table2[[#This Row],[ExitDate]]-Table2[[#This Row],[StartDate]])/365.25</f>
        <v>1.2402464065708418</v>
      </c>
      <c r="H177" s="11" t="s">
        <v>36</v>
      </c>
      <c r="I177" s="11" t="s">
        <v>1635</v>
      </c>
      <c r="J177" s="13" t="s">
        <v>1636</v>
      </c>
      <c r="K177" s="11" t="s">
        <v>65</v>
      </c>
      <c r="L177" s="11" t="s">
        <v>752</v>
      </c>
      <c r="M177" s="11" t="s">
        <v>39</v>
      </c>
      <c r="N177" s="11" t="s">
        <v>67</v>
      </c>
      <c r="O177" s="11" t="s">
        <v>41</v>
      </c>
      <c r="P177" s="11" t="s">
        <v>95</v>
      </c>
      <c r="Q177" s="11" t="s">
        <v>42</v>
      </c>
      <c r="R177" s="11" t="s">
        <v>57</v>
      </c>
      <c r="S177" s="12" t="s">
        <v>1637</v>
      </c>
      <c r="T177" s="11" t="s">
        <v>44</v>
      </c>
      <c r="U177" s="11" t="s">
        <v>159</v>
      </c>
      <c r="V177" s="11" t="s">
        <v>59</v>
      </c>
      <c r="W177" s="10">
        <v>21100</v>
      </c>
      <c r="X177" s="11" t="s">
        <v>48</v>
      </c>
      <c r="Y177" s="10">
        <v>3</v>
      </c>
      <c r="Z177" s="10">
        <v>3770</v>
      </c>
      <c r="AA177" s="12">
        <v>45082</v>
      </c>
      <c r="AB177" s="10">
        <v>1</v>
      </c>
      <c r="AC177" s="10">
        <v>3</v>
      </c>
      <c r="AD177" s="12">
        <v>45112</v>
      </c>
      <c r="AE177" s="11" t="s">
        <v>76</v>
      </c>
      <c r="AF177" s="11" t="s">
        <v>51</v>
      </c>
      <c r="AG177" s="11" t="s">
        <v>62</v>
      </c>
      <c r="AH177" s="11" t="s">
        <v>1638</v>
      </c>
      <c r="AI177" s="11" t="s">
        <v>1639</v>
      </c>
      <c r="AJ177" s="10">
        <v>2</v>
      </c>
      <c r="AK177" s="14">
        <v>536.20000000000005</v>
      </c>
    </row>
    <row r="178" spans="1:37" x14ac:dyDescent="0.25">
      <c r="A178" s="10">
        <v>344</v>
      </c>
      <c r="B178" s="11" t="s">
        <v>778</v>
      </c>
      <c r="C178" s="11" t="s">
        <v>1640</v>
      </c>
      <c r="D178" s="12">
        <v>44220</v>
      </c>
      <c r="E178" s="12">
        <v>45053</v>
      </c>
      <c r="F178" s="10">
        <f>Table2[[#This Row],[ExitDate]]-Table2[[#This Row],[StartDate]]</f>
        <v>833</v>
      </c>
      <c r="G178" s="18">
        <f>(Table2[[#This Row],[ExitDate]]-Table2[[#This Row],[StartDate]])/365.25</f>
        <v>2.2806297056810405</v>
      </c>
      <c r="H178" s="11" t="s">
        <v>36</v>
      </c>
      <c r="I178" s="11" t="s">
        <v>1641</v>
      </c>
      <c r="J178" s="13" t="s">
        <v>1642</v>
      </c>
      <c r="K178" s="11" t="s">
        <v>113</v>
      </c>
      <c r="L178" s="11" t="s">
        <v>752</v>
      </c>
      <c r="M178" s="11" t="s">
        <v>56</v>
      </c>
      <c r="N178" s="11" t="s">
        <v>67</v>
      </c>
      <c r="O178" s="11" t="s">
        <v>41</v>
      </c>
      <c r="P178" s="11" t="s">
        <v>133</v>
      </c>
      <c r="Q178" s="11" t="s">
        <v>42</v>
      </c>
      <c r="R178" s="11" t="s">
        <v>80</v>
      </c>
      <c r="S178" s="12" t="s">
        <v>1643</v>
      </c>
      <c r="T178" s="11" t="s">
        <v>44</v>
      </c>
      <c r="U178" s="11" t="s">
        <v>234</v>
      </c>
      <c r="V178" s="11" t="s">
        <v>59</v>
      </c>
      <c r="W178" s="10">
        <v>65845</v>
      </c>
      <c r="X178" s="11" t="s">
        <v>48</v>
      </c>
      <c r="Y178" s="10">
        <v>3</v>
      </c>
      <c r="Z178" s="10">
        <v>3771</v>
      </c>
      <c r="AA178" s="12" t="s">
        <v>1631</v>
      </c>
      <c r="AB178" s="10">
        <v>2</v>
      </c>
      <c r="AC178" s="10">
        <v>2</v>
      </c>
      <c r="AD178" s="12">
        <v>45011</v>
      </c>
      <c r="AE178" s="11" t="s">
        <v>156</v>
      </c>
      <c r="AF178" s="11" t="s">
        <v>51</v>
      </c>
      <c r="AG178" s="11" t="s">
        <v>62</v>
      </c>
      <c r="AH178" s="11" t="s">
        <v>1644</v>
      </c>
      <c r="AI178" s="11" t="s">
        <v>1645</v>
      </c>
      <c r="AJ178" s="10">
        <v>5</v>
      </c>
      <c r="AK178" s="14">
        <v>769.97</v>
      </c>
    </row>
    <row r="179" spans="1:37" x14ac:dyDescent="0.25">
      <c r="A179" s="10">
        <v>345</v>
      </c>
      <c r="B179" s="11" t="s">
        <v>1646</v>
      </c>
      <c r="C179" s="11" t="s">
        <v>1647</v>
      </c>
      <c r="D179" s="12">
        <v>44600</v>
      </c>
      <c r="E179" s="12">
        <v>44764</v>
      </c>
      <c r="F179" s="10">
        <f>Table2[[#This Row],[ExitDate]]-Table2[[#This Row],[StartDate]]</f>
        <v>164</v>
      </c>
      <c r="G179" s="18">
        <f>(Table2[[#This Row],[ExitDate]]-Table2[[#This Row],[StartDate]])/365.25</f>
        <v>0.44900752908966463</v>
      </c>
      <c r="H179" s="11" t="s">
        <v>36</v>
      </c>
      <c r="I179" s="11" t="s">
        <v>1648</v>
      </c>
      <c r="J179" s="13" t="s">
        <v>1649</v>
      </c>
      <c r="K179" s="11" t="s">
        <v>132</v>
      </c>
      <c r="L179" s="11" t="s">
        <v>38</v>
      </c>
      <c r="M179" s="11" t="s">
        <v>66</v>
      </c>
      <c r="N179" s="11" t="s">
        <v>55</v>
      </c>
      <c r="O179" s="11" t="s">
        <v>41</v>
      </c>
      <c r="P179" s="11" t="s">
        <v>133</v>
      </c>
      <c r="Q179" s="11" t="s">
        <v>42</v>
      </c>
      <c r="R179" s="11" t="s">
        <v>107</v>
      </c>
      <c r="S179" s="12">
        <v>24229</v>
      </c>
      <c r="T179" s="11" t="s">
        <v>44</v>
      </c>
      <c r="U179" s="11" t="s">
        <v>109</v>
      </c>
      <c r="V179" s="11" t="s">
        <v>46</v>
      </c>
      <c r="W179" s="10">
        <v>58535</v>
      </c>
      <c r="X179" s="11" t="s">
        <v>48</v>
      </c>
      <c r="Y179" s="10">
        <v>3</v>
      </c>
      <c r="Z179" s="10">
        <v>3772</v>
      </c>
      <c r="AA179" s="12">
        <v>44843</v>
      </c>
      <c r="AB179" s="10">
        <v>2</v>
      </c>
      <c r="AC179" s="10">
        <v>5</v>
      </c>
      <c r="AD179" s="12">
        <v>44927</v>
      </c>
      <c r="AE179" s="11" t="s">
        <v>156</v>
      </c>
      <c r="AF179" s="11" t="s">
        <v>61</v>
      </c>
      <c r="AG179" s="11" t="s">
        <v>77</v>
      </c>
      <c r="AH179" s="11" t="s">
        <v>1650</v>
      </c>
      <c r="AI179" s="11" t="s">
        <v>1651</v>
      </c>
      <c r="AJ179" s="10">
        <v>1</v>
      </c>
      <c r="AK179" s="14">
        <v>894.66</v>
      </c>
    </row>
    <row r="180" spans="1:37" x14ac:dyDescent="0.25">
      <c r="A180" s="10">
        <v>346</v>
      </c>
      <c r="B180" s="11" t="s">
        <v>1652</v>
      </c>
      <c r="C180" s="11" t="s">
        <v>129</v>
      </c>
      <c r="D180" s="12">
        <v>44115</v>
      </c>
      <c r="E180" s="12">
        <v>44618</v>
      </c>
      <c r="F180" s="10">
        <f>Table2[[#This Row],[ExitDate]]-Table2[[#This Row],[StartDate]]</f>
        <v>503</v>
      </c>
      <c r="G180" s="18">
        <f>(Table2[[#This Row],[ExitDate]]-Table2[[#This Row],[StartDate]])/365.25</f>
        <v>1.377138945927447</v>
      </c>
      <c r="H180" s="11" t="s">
        <v>36</v>
      </c>
      <c r="I180" s="11" t="s">
        <v>1653</v>
      </c>
      <c r="J180" s="13" t="s">
        <v>1654</v>
      </c>
      <c r="K180" s="11" t="s">
        <v>54</v>
      </c>
      <c r="L180" s="11" t="s">
        <v>752</v>
      </c>
      <c r="M180" s="11" t="s">
        <v>56</v>
      </c>
      <c r="N180" s="11" t="s">
        <v>55</v>
      </c>
      <c r="O180" s="11" t="s">
        <v>41</v>
      </c>
      <c r="P180" s="11" t="s">
        <v>133</v>
      </c>
      <c r="Q180" s="11" t="s">
        <v>42</v>
      </c>
      <c r="R180" s="11" t="s">
        <v>107</v>
      </c>
      <c r="S180" s="12" t="s">
        <v>1655</v>
      </c>
      <c r="T180" s="11" t="s">
        <v>44</v>
      </c>
      <c r="U180" s="11" t="s">
        <v>109</v>
      </c>
      <c r="V180" s="11" t="s">
        <v>46</v>
      </c>
      <c r="W180" s="10">
        <v>3994</v>
      </c>
      <c r="X180" s="11" t="s">
        <v>48</v>
      </c>
      <c r="Y180" s="10">
        <v>3</v>
      </c>
      <c r="Z180" s="10">
        <v>3773</v>
      </c>
      <c r="AA180" s="12" t="s">
        <v>1656</v>
      </c>
      <c r="AB180" s="10">
        <v>1</v>
      </c>
      <c r="AC180" s="10">
        <v>5</v>
      </c>
      <c r="AD180" s="12">
        <v>44880</v>
      </c>
      <c r="AE180" s="11" t="s">
        <v>76</v>
      </c>
      <c r="AF180" s="11" t="s">
        <v>61</v>
      </c>
      <c r="AG180" s="11" t="s">
        <v>52</v>
      </c>
      <c r="AH180" s="11" t="s">
        <v>1657</v>
      </c>
      <c r="AI180" s="11" t="s">
        <v>1658</v>
      </c>
      <c r="AJ180" s="10">
        <v>2</v>
      </c>
      <c r="AK180" s="14">
        <v>374.02</v>
      </c>
    </row>
    <row r="181" spans="1:37" x14ac:dyDescent="0.25">
      <c r="A181" s="10">
        <v>347</v>
      </c>
      <c r="B181" s="11" t="s">
        <v>1659</v>
      </c>
      <c r="C181" s="11" t="s">
        <v>1660</v>
      </c>
      <c r="D181" s="12">
        <v>43636</v>
      </c>
      <c r="E181" s="12">
        <v>44482</v>
      </c>
      <c r="F181" s="10">
        <f>Table2[[#This Row],[ExitDate]]-Table2[[#This Row],[StartDate]]</f>
        <v>846</v>
      </c>
      <c r="G181" s="18">
        <f>(Table2[[#This Row],[ExitDate]]-Table2[[#This Row],[StartDate]])/365.25</f>
        <v>2.3162217659137578</v>
      </c>
      <c r="H181" s="11" t="s">
        <v>36</v>
      </c>
      <c r="I181" s="11" t="s">
        <v>1661</v>
      </c>
      <c r="J181" s="13" t="s">
        <v>1662</v>
      </c>
      <c r="K181" s="11" t="s">
        <v>37</v>
      </c>
      <c r="L181" s="11" t="s">
        <v>38</v>
      </c>
      <c r="M181" s="11" t="s">
        <v>56</v>
      </c>
      <c r="N181" s="11" t="s">
        <v>67</v>
      </c>
      <c r="O181" s="11" t="s">
        <v>66</v>
      </c>
      <c r="P181" s="11" t="s">
        <v>95</v>
      </c>
      <c r="Q181" s="11" t="s">
        <v>42</v>
      </c>
      <c r="R181" s="11" t="s">
        <v>107</v>
      </c>
      <c r="S181" s="12">
        <v>35950</v>
      </c>
      <c r="T181" s="11" t="s">
        <v>44</v>
      </c>
      <c r="U181" s="11" t="s">
        <v>109</v>
      </c>
      <c r="V181" s="11" t="s">
        <v>59</v>
      </c>
      <c r="W181" s="10">
        <v>32544</v>
      </c>
      <c r="X181" s="11" t="s">
        <v>48</v>
      </c>
      <c r="Y181" s="10">
        <v>3</v>
      </c>
      <c r="Z181" s="10">
        <v>3774</v>
      </c>
      <c r="AA181" s="12">
        <v>45234</v>
      </c>
      <c r="AB181" s="10">
        <v>5</v>
      </c>
      <c r="AC181" s="10">
        <v>3</v>
      </c>
      <c r="AD181" s="12">
        <v>44961</v>
      </c>
      <c r="AE181" s="11" t="s">
        <v>50</v>
      </c>
      <c r="AF181" s="11" t="s">
        <v>51</v>
      </c>
      <c r="AG181" s="11" t="s">
        <v>89</v>
      </c>
      <c r="AH181" s="11" t="s">
        <v>1663</v>
      </c>
      <c r="AI181" s="11" t="s">
        <v>1664</v>
      </c>
      <c r="AJ181" s="10">
        <v>5</v>
      </c>
      <c r="AK181" s="14">
        <v>569.41999999999996</v>
      </c>
    </row>
    <row r="182" spans="1:37" x14ac:dyDescent="0.25">
      <c r="A182" s="10">
        <v>348</v>
      </c>
      <c r="B182" s="11" t="s">
        <v>1665</v>
      </c>
      <c r="C182" s="11" t="s">
        <v>354</v>
      </c>
      <c r="D182" s="12">
        <v>44390</v>
      </c>
      <c r="E182" s="12">
        <v>44891</v>
      </c>
      <c r="F182" s="10">
        <f>Table2[[#This Row],[ExitDate]]-Table2[[#This Row],[StartDate]]</f>
        <v>501</v>
      </c>
      <c r="G182" s="18">
        <f>(Table2[[#This Row],[ExitDate]]-Table2[[#This Row],[StartDate]])/365.25</f>
        <v>1.3716632443531827</v>
      </c>
      <c r="H182" s="11" t="s">
        <v>36</v>
      </c>
      <c r="I182" s="11" t="s">
        <v>1666</v>
      </c>
      <c r="J182" s="13" t="s">
        <v>1667</v>
      </c>
      <c r="K182" s="11" t="s">
        <v>84</v>
      </c>
      <c r="L182" s="11" t="s">
        <v>38</v>
      </c>
      <c r="M182" s="11" t="s">
        <v>39</v>
      </c>
      <c r="N182" s="11" t="s">
        <v>67</v>
      </c>
      <c r="O182" s="11" t="s">
        <v>56</v>
      </c>
      <c r="P182" s="11" t="s">
        <v>121</v>
      </c>
      <c r="Q182" s="11" t="s">
        <v>42</v>
      </c>
      <c r="R182" s="11" t="s">
        <v>85</v>
      </c>
      <c r="S182" s="12" t="s">
        <v>1668</v>
      </c>
      <c r="T182" s="11" t="s">
        <v>44</v>
      </c>
      <c r="U182" s="11" t="s">
        <v>81</v>
      </c>
      <c r="V182" s="11" t="s">
        <v>59</v>
      </c>
      <c r="W182" s="10">
        <v>36153</v>
      </c>
      <c r="X182" s="11" t="s">
        <v>48</v>
      </c>
      <c r="Y182" s="10">
        <v>3</v>
      </c>
      <c r="Z182" s="10">
        <v>3775</v>
      </c>
      <c r="AA182" s="12" t="s">
        <v>1669</v>
      </c>
      <c r="AB182" s="10">
        <v>2</v>
      </c>
      <c r="AC182" s="10">
        <v>1</v>
      </c>
      <c r="AD182" s="12">
        <v>44879</v>
      </c>
      <c r="AE182" s="11" t="s">
        <v>60</v>
      </c>
      <c r="AF182" s="11" t="s">
        <v>51</v>
      </c>
      <c r="AG182" s="11" t="s">
        <v>77</v>
      </c>
      <c r="AH182" s="11" t="s">
        <v>1670</v>
      </c>
      <c r="AI182" s="11" t="s">
        <v>1671</v>
      </c>
      <c r="AJ182" s="10">
        <v>1</v>
      </c>
      <c r="AK182" s="14">
        <v>172.82</v>
      </c>
    </row>
    <row r="183" spans="1:37" x14ac:dyDescent="0.25">
      <c r="A183" s="10">
        <v>349</v>
      </c>
      <c r="B183" s="11" t="s">
        <v>1672</v>
      </c>
      <c r="C183" s="11" t="s">
        <v>1673</v>
      </c>
      <c r="D183" s="12">
        <v>44483</v>
      </c>
      <c r="E183" s="12">
        <v>44499</v>
      </c>
      <c r="F183" s="10">
        <f>Table2[[#This Row],[ExitDate]]-Table2[[#This Row],[StartDate]]</f>
        <v>16</v>
      </c>
      <c r="G183" s="18">
        <f>(Table2[[#This Row],[ExitDate]]-Table2[[#This Row],[StartDate]])/365.25</f>
        <v>4.380561259411362E-2</v>
      </c>
      <c r="H183" s="11" t="s">
        <v>36</v>
      </c>
      <c r="I183" s="11" t="s">
        <v>1674</v>
      </c>
      <c r="J183" s="13" t="s">
        <v>1675</v>
      </c>
      <c r="K183" s="11" t="s">
        <v>94</v>
      </c>
      <c r="L183" s="11" t="s">
        <v>38</v>
      </c>
      <c r="M183" s="11" t="s">
        <v>39</v>
      </c>
      <c r="N183" s="11" t="s">
        <v>55</v>
      </c>
      <c r="O183" s="11" t="s">
        <v>66</v>
      </c>
      <c r="P183" s="11" t="s">
        <v>121</v>
      </c>
      <c r="Q183" s="11" t="s">
        <v>42</v>
      </c>
      <c r="R183" s="11" t="s">
        <v>96</v>
      </c>
      <c r="S183" s="12" t="s">
        <v>1676</v>
      </c>
      <c r="T183" s="11" t="s">
        <v>44</v>
      </c>
      <c r="U183" s="11" t="s">
        <v>625</v>
      </c>
      <c r="V183" s="11" t="s">
        <v>59</v>
      </c>
      <c r="W183" s="10">
        <v>34262</v>
      </c>
      <c r="X183" s="11" t="s">
        <v>48</v>
      </c>
      <c r="Y183" s="10">
        <v>3</v>
      </c>
      <c r="Z183" s="10">
        <v>3776</v>
      </c>
      <c r="AA183" s="12" t="s">
        <v>1677</v>
      </c>
      <c r="AB183" s="10">
        <v>4</v>
      </c>
      <c r="AC183" s="10">
        <v>1</v>
      </c>
      <c r="AD183" s="12">
        <v>44962</v>
      </c>
      <c r="AE183" s="11" t="s">
        <v>76</v>
      </c>
      <c r="AF183" s="11" t="s">
        <v>51</v>
      </c>
      <c r="AG183" s="11" t="s">
        <v>77</v>
      </c>
      <c r="AH183" s="11" t="s">
        <v>1678</v>
      </c>
      <c r="AI183" s="11" t="s">
        <v>1679</v>
      </c>
      <c r="AJ183" s="10">
        <v>4</v>
      </c>
      <c r="AK183" s="14">
        <v>585.84</v>
      </c>
    </row>
    <row r="184" spans="1:37" x14ac:dyDescent="0.25">
      <c r="A184" s="10">
        <v>351</v>
      </c>
      <c r="B184" s="11" t="s">
        <v>1680</v>
      </c>
      <c r="C184" s="11" t="s">
        <v>610</v>
      </c>
      <c r="D184" s="12">
        <v>45018</v>
      </c>
      <c r="E184" s="12">
        <v>45134</v>
      </c>
      <c r="F184" s="10">
        <f>Table2[[#This Row],[ExitDate]]-Table2[[#This Row],[StartDate]]</f>
        <v>116</v>
      </c>
      <c r="G184" s="18">
        <f>(Table2[[#This Row],[ExitDate]]-Table2[[#This Row],[StartDate]])/365.25</f>
        <v>0.31759069130732376</v>
      </c>
      <c r="H184" s="11" t="s">
        <v>36</v>
      </c>
      <c r="I184" s="11" t="s">
        <v>1681</v>
      </c>
      <c r="J184" s="13" t="s">
        <v>1682</v>
      </c>
      <c r="K184" s="11" t="s">
        <v>125</v>
      </c>
      <c r="L184" s="11" t="s">
        <v>38</v>
      </c>
      <c r="M184" s="11" t="s">
        <v>66</v>
      </c>
      <c r="N184" s="11" t="s">
        <v>55</v>
      </c>
      <c r="O184" s="11" t="s">
        <v>66</v>
      </c>
      <c r="P184" s="11" t="s">
        <v>95</v>
      </c>
      <c r="Q184" s="11" t="s">
        <v>42</v>
      </c>
      <c r="R184" s="11" t="s">
        <v>320</v>
      </c>
      <c r="S184" s="12">
        <v>33849</v>
      </c>
      <c r="T184" s="11" t="s">
        <v>44</v>
      </c>
      <c r="U184" s="11" t="s">
        <v>365</v>
      </c>
      <c r="V184" s="11" t="s">
        <v>59</v>
      </c>
      <c r="W184" s="10">
        <v>30753</v>
      </c>
      <c r="X184" s="11" t="s">
        <v>48</v>
      </c>
      <c r="Y184" s="10">
        <v>3</v>
      </c>
      <c r="Z184" s="10">
        <v>3778</v>
      </c>
      <c r="AA184" s="12">
        <v>45079</v>
      </c>
      <c r="AB184" s="10">
        <v>1</v>
      </c>
      <c r="AC184" s="10">
        <v>5</v>
      </c>
      <c r="AD184" s="12">
        <v>44817</v>
      </c>
      <c r="AE184" s="11" t="s">
        <v>60</v>
      </c>
      <c r="AF184" s="11" t="s">
        <v>51</v>
      </c>
      <c r="AG184" s="11" t="s">
        <v>77</v>
      </c>
      <c r="AH184" s="11" t="s">
        <v>1683</v>
      </c>
      <c r="AI184" s="11" t="s">
        <v>1684</v>
      </c>
      <c r="AJ184" s="10">
        <v>5</v>
      </c>
      <c r="AK184" s="14">
        <v>341.74</v>
      </c>
    </row>
    <row r="185" spans="1:37" x14ac:dyDescent="0.25">
      <c r="A185" s="10">
        <v>352</v>
      </c>
      <c r="B185" s="11" t="s">
        <v>1685</v>
      </c>
      <c r="C185" s="11" t="s">
        <v>1615</v>
      </c>
      <c r="D185" s="12">
        <v>44853</v>
      </c>
      <c r="E185" s="12">
        <v>45049</v>
      </c>
      <c r="F185" s="10">
        <f>Table2[[#This Row],[ExitDate]]-Table2[[#This Row],[StartDate]]</f>
        <v>196</v>
      </c>
      <c r="G185" s="18">
        <f>(Table2[[#This Row],[ExitDate]]-Table2[[#This Row],[StartDate]])/365.25</f>
        <v>0.53661875427789185</v>
      </c>
      <c r="H185" s="11" t="s">
        <v>36</v>
      </c>
      <c r="I185" s="11" t="s">
        <v>1686</v>
      </c>
      <c r="J185" s="13" t="s">
        <v>1687</v>
      </c>
      <c r="K185" s="11" t="s">
        <v>164</v>
      </c>
      <c r="L185" s="11" t="s">
        <v>199</v>
      </c>
      <c r="M185" s="11" t="s">
        <v>56</v>
      </c>
      <c r="N185" s="11" t="s">
        <v>67</v>
      </c>
      <c r="O185" s="11" t="s">
        <v>41</v>
      </c>
      <c r="P185" s="11" t="s">
        <v>174</v>
      </c>
      <c r="Q185" s="11" t="s">
        <v>42</v>
      </c>
      <c r="R185" s="11" t="s">
        <v>300</v>
      </c>
      <c r="S185" s="12" t="s">
        <v>1688</v>
      </c>
      <c r="T185" s="11" t="s">
        <v>44</v>
      </c>
      <c r="U185" s="11" t="s">
        <v>98</v>
      </c>
      <c r="V185" s="11" t="s">
        <v>46</v>
      </c>
      <c r="W185" s="10">
        <v>60533</v>
      </c>
      <c r="X185" s="11" t="s">
        <v>48</v>
      </c>
      <c r="Y185" s="10">
        <v>3</v>
      </c>
      <c r="Z185" s="10">
        <v>3779</v>
      </c>
      <c r="AA185" s="12" t="s">
        <v>1095</v>
      </c>
      <c r="AB185" s="10">
        <v>4</v>
      </c>
      <c r="AC185" s="10">
        <v>1</v>
      </c>
      <c r="AD185" s="12">
        <v>45075</v>
      </c>
      <c r="AE185" s="11" t="s">
        <v>76</v>
      </c>
      <c r="AF185" s="11" t="s">
        <v>61</v>
      </c>
      <c r="AG185" s="11" t="s">
        <v>62</v>
      </c>
      <c r="AH185" s="11" t="s">
        <v>1689</v>
      </c>
      <c r="AI185" s="11" t="s">
        <v>1690</v>
      </c>
      <c r="AJ185" s="10">
        <v>3</v>
      </c>
      <c r="AK185" s="14">
        <v>733.04</v>
      </c>
    </row>
    <row r="186" spans="1:37" x14ac:dyDescent="0.25">
      <c r="A186" s="10">
        <v>353</v>
      </c>
      <c r="B186" s="11" t="s">
        <v>1691</v>
      </c>
      <c r="C186" s="11" t="s">
        <v>1640</v>
      </c>
      <c r="D186" s="12">
        <v>43960</v>
      </c>
      <c r="E186" s="12">
        <v>44453</v>
      </c>
      <c r="F186" s="10">
        <f>Table2[[#This Row],[ExitDate]]-Table2[[#This Row],[StartDate]]</f>
        <v>493</v>
      </c>
      <c r="G186" s="18">
        <f>(Table2[[#This Row],[ExitDate]]-Table2[[#This Row],[StartDate]])/365.25</f>
        <v>1.3497604380561259</v>
      </c>
      <c r="H186" s="11" t="s">
        <v>36</v>
      </c>
      <c r="I186" s="11" t="s">
        <v>1692</v>
      </c>
      <c r="J186" s="13" t="s">
        <v>1693</v>
      </c>
      <c r="K186" s="11" t="s">
        <v>65</v>
      </c>
      <c r="L186" s="11" t="s">
        <v>199</v>
      </c>
      <c r="M186" s="11" t="s">
        <v>56</v>
      </c>
      <c r="N186" s="11" t="s">
        <v>40</v>
      </c>
      <c r="O186" s="11" t="s">
        <v>56</v>
      </c>
      <c r="P186" s="11" t="s">
        <v>133</v>
      </c>
      <c r="Q186" s="11" t="s">
        <v>42</v>
      </c>
      <c r="R186" s="11" t="s">
        <v>80</v>
      </c>
      <c r="S186" s="12" t="s">
        <v>1694</v>
      </c>
      <c r="T186" s="11" t="s">
        <v>44</v>
      </c>
      <c r="U186" s="11" t="s">
        <v>98</v>
      </c>
      <c r="V186" s="11" t="s">
        <v>46</v>
      </c>
      <c r="W186" s="10">
        <v>36882</v>
      </c>
      <c r="X186" s="11" t="s">
        <v>48</v>
      </c>
      <c r="Y186" s="10">
        <v>3</v>
      </c>
      <c r="Z186" s="10">
        <v>3780</v>
      </c>
      <c r="AA186" s="12" t="s">
        <v>193</v>
      </c>
      <c r="AB186" s="10">
        <v>2</v>
      </c>
      <c r="AC186" s="10">
        <v>3</v>
      </c>
      <c r="AD186" s="12">
        <v>45140</v>
      </c>
      <c r="AE186" s="11" t="s">
        <v>60</v>
      </c>
      <c r="AF186" s="11" t="s">
        <v>51</v>
      </c>
      <c r="AG186" s="11" t="s">
        <v>52</v>
      </c>
      <c r="AH186" s="11" t="s">
        <v>1695</v>
      </c>
      <c r="AI186" s="11" t="s">
        <v>1696</v>
      </c>
      <c r="AJ186" s="10">
        <v>2</v>
      </c>
      <c r="AK186" s="14">
        <v>658.27</v>
      </c>
    </row>
    <row r="187" spans="1:37" x14ac:dyDescent="0.25">
      <c r="A187" s="10">
        <v>354</v>
      </c>
      <c r="B187" s="11" t="s">
        <v>1697</v>
      </c>
      <c r="C187" s="11" t="s">
        <v>1698</v>
      </c>
      <c r="D187" s="12">
        <v>43695</v>
      </c>
      <c r="E187" s="12">
        <v>44686</v>
      </c>
      <c r="F187" s="10">
        <f>Table2[[#This Row],[ExitDate]]-Table2[[#This Row],[StartDate]]</f>
        <v>991</v>
      </c>
      <c r="G187" s="18">
        <f>(Table2[[#This Row],[ExitDate]]-Table2[[#This Row],[StartDate]])/365.25</f>
        <v>2.7132101300479126</v>
      </c>
      <c r="H187" s="11" t="s">
        <v>36</v>
      </c>
      <c r="I187" s="11" t="s">
        <v>1699</v>
      </c>
      <c r="J187" s="13" t="s">
        <v>1700</v>
      </c>
      <c r="K187" s="11" t="s">
        <v>113</v>
      </c>
      <c r="L187" s="11" t="s">
        <v>199</v>
      </c>
      <c r="M187" s="11" t="s">
        <v>39</v>
      </c>
      <c r="N187" s="11" t="s">
        <v>67</v>
      </c>
      <c r="O187" s="11" t="s">
        <v>66</v>
      </c>
      <c r="P187" s="11" t="s">
        <v>95</v>
      </c>
      <c r="Q187" s="11" t="s">
        <v>42</v>
      </c>
      <c r="R187" s="11" t="s">
        <v>80</v>
      </c>
      <c r="S187" s="12" t="s">
        <v>1701</v>
      </c>
      <c r="T187" s="11" t="s">
        <v>44</v>
      </c>
      <c r="U187" s="11" t="s">
        <v>81</v>
      </c>
      <c r="V187" s="11" t="s">
        <v>59</v>
      </c>
      <c r="W187" s="10">
        <v>62493</v>
      </c>
      <c r="X187" s="11" t="s">
        <v>48</v>
      </c>
      <c r="Y187" s="10">
        <v>3</v>
      </c>
      <c r="Z187" s="10">
        <v>3781</v>
      </c>
      <c r="AA187" s="12">
        <v>44812</v>
      </c>
      <c r="AB187" s="10">
        <v>5</v>
      </c>
      <c r="AC187" s="10">
        <v>3</v>
      </c>
      <c r="AD187" s="12">
        <v>45118</v>
      </c>
      <c r="AE187" s="11" t="s">
        <v>60</v>
      </c>
      <c r="AF187" s="11" t="s">
        <v>61</v>
      </c>
      <c r="AG187" s="11" t="s">
        <v>62</v>
      </c>
      <c r="AH187" s="11" t="s">
        <v>1702</v>
      </c>
      <c r="AI187" s="11" t="s">
        <v>1703</v>
      </c>
      <c r="AJ187" s="10">
        <v>1</v>
      </c>
      <c r="AK187" s="14">
        <v>124.77</v>
      </c>
    </row>
    <row r="188" spans="1:37" x14ac:dyDescent="0.25">
      <c r="A188" s="10">
        <v>355</v>
      </c>
      <c r="B188" s="11" t="s">
        <v>1704</v>
      </c>
      <c r="C188" s="11" t="s">
        <v>1081</v>
      </c>
      <c r="D188" s="12">
        <v>43533</v>
      </c>
      <c r="E188" s="12">
        <v>43953</v>
      </c>
      <c r="F188" s="10">
        <f>Table2[[#This Row],[ExitDate]]-Table2[[#This Row],[StartDate]]</f>
        <v>420</v>
      </c>
      <c r="G188" s="18">
        <f>(Table2[[#This Row],[ExitDate]]-Table2[[#This Row],[StartDate]])/365.25</f>
        <v>1.1498973305954825</v>
      </c>
      <c r="H188" s="11" t="s">
        <v>36</v>
      </c>
      <c r="I188" s="11" t="s">
        <v>1705</v>
      </c>
      <c r="J188" s="13" t="s">
        <v>1706</v>
      </c>
      <c r="K188" s="11" t="s">
        <v>132</v>
      </c>
      <c r="L188" s="11" t="s">
        <v>752</v>
      </c>
      <c r="M188" s="11" t="s">
        <v>66</v>
      </c>
      <c r="N188" s="11" t="s">
        <v>67</v>
      </c>
      <c r="O188" s="11" t="s">
        <v>41</v>
      </c>
      <c r="P188" s="11" t="s">
        <v>133</v>
      </c>
      <c r="Q188" s="11" t="s">
        <v>42</v>
      </c>
      <c r="R188" s="11" t="s">
        <v>85</v>
      </c>
      <c r="S188" s="12" t="s">
        <v>1707</v>
      </c>
      <c r="T188" s="11" t="s">
        <v>44</v>
      </c>
      <c r="U188" s="11" t="s">
        <v>87</v>
      </c>
      <c r="V188" s="11" t="s">
        <v>59</v>
      </c>
      <c r="W188" s="10">
        <v>92706</v>
      </c>
      <c r="X188" s="11" t="s">
        <v>48</v>
      </c>
      <c r="Y188" s="10">
        <v>3</v>
      </c>
      <c r="Z188" s="10">
        <v>3782</v>
      </c>
      <c r="AA188" s="12" t="s">
        <v>1708</v>
      </c>
      <c r="AB188" s="10">
        <v>1</v>
      </c>
      <c r="AC188" s="10">
        <v>5</v>
      </c>
      <c r="AD188" s="12">
        <v>44906</v>
      </c>
      <c r="AE188" s="11" t="s">
        <v>83</v>
      </c>
      <c r="AF188" s="11" t="s">
        <v>51</v>
      </c>
      <c r="AG188" s="11" t="s">
        <v>89</v>
      </c>
      <c r="AH188" s="11" t="s">
        <v>1709</v>
      </c>
      <c r="AI188" s="11" t="s">
        <v>1710</v>
      </c>
      <c r="AJ188" s="10">
        <v>5</v>
      </c>
      <c r="AK188" s="14">
        <v>506.4</v>
      </c>
    </row>
    <row r="189" spans="1:37" x14ac:dyDescent="0.25">
      <c r="A189" s="10">
        <v>359</v>
      </c>
      <c r="B189" s="11" t="s">
        <v>1713</v>
      </c>
      <c r="C189" s="11" t="s">
        <v>1714</v>
      </c>
      <c r="D189" s="12">
        <v>44369</v>
      </c>
      <c r="E189" s="12">
        <v>44768</v>
      </c>
      <c r="F189" s="10">
        <f>Table2[[#This Row],[ExitDate]]-Table2[[#This Row],[StartDate]]</f>
        <v>399</v>
      </c>
      <c r="G189" s="18">
        <f>(Table2[[#This Row],[ExitDate]]-Table2[[#This Row],[StartDate]])/365.25</f>
        <v>1.0924024640657084</v>
      </c>
      <c r="H189" s="11" t="s">
        <v>738</v>
      </c>
      <c r="I189" s="11" t="s">
        <v>1715</v>
      </c>
      <c r="J189" s="13" t="s">
        <v>1716</v>
      </c>
      <c r="K189" s="11" t="s">
        <v>164</v>
      </c>
      <c r="L189" s="11" t="s">
        <v>752</v>
      </c>
      <c r="M189" s="11" t="s">
        <v>66</v>
      </c>
      <c r="N189" s="11" t="s">
        <v>55</v>
      </c>
      <c r="O189" s="11" t="s">
        <v>56</v>
      </c>
      <c r="P189" s="11" t="s">
        <v>121</v>
      </c>
      <c r="Q189" s="11" t="s">
        <v>42</v>
      </c>
      <c r="R189" s="11" t="s">
        <v>85</v>
      </c>
      <c r="S189" s="12">
        <v>22925</v>
      </c>
      <c r="T189" s="11" t="s">
        <v>44</v>
      </c>
      <c r="U189" s="11" t="s">
        <v>98</v>
      </c>
      <c r="V189" s="11" t="s">
        <v>46</v>
      </c>
      <c r="W189" s="10">
        <v>65379</v>
      </c>
      <c r="X189" s="11" t="s">
        <v>48</v>
      </c>
      <c r="Y189" s="10">
        <v>3</v>
      </c>
      <c r="Z189" s="10">
        <v>3786</v>
      </c>
      <c r="AA189" s="12" t="s">
        <v>303</v>
      </c>
      <c r="AB189" s="10">
        <v>3</v>
      </c>
      <c r="AC189" s="10">
        <v>4</v>
      </c>
      <c r="AD189" s="12">
        <v>45033</v>
      </c>
      <c r="AE189" s="11" t="s">
        <v>50</v>
      </c>
      <c r="AF189" s="11" t="s">
        <v>61</v>
      </c>
      <c r="AG189" s="11" t="s">
        <v>52</v>
      </c>
      <c r="AH189" s="11" t="s">
        <v>1717</v>
      </c>
      <c r="AI189" s="11" t="s">
        <v>1718</v>
      </c>
      <c r="AJ189" s="10">
        <v>4</v>
      </c>
      <c r="AK189" s="14">
        <v>280.06</v>
      </c>
    </row>
    <row r="190" spans="1:37" x14ac:dyDescent="0.25">
      <c r="A190" s="10">
        <v>360</v>
      </c>
      <c r="B190" s="11" t="s">
        <v>1249</v>
      </c>
      <c r="C190" s="11" t="s">
        <v>196</v>
      </c>
      <c r="D190" s="12">
        <v>44945</v>
      </c>
      <c r="E190" s="12">
        <v>45097</v>
      </c>
      <c r="F190" s="10">
        <f>Table2[[#This Row],[ExitDate]]-Table2[[#This Row],[StartDate]]</f>
        <v>152</v>
      </c>
      <c r="G190" s="18">
        <f>(Table2[[#This Row],[ExitDate]]-Table2[[#This Row],[StartDate]])/365.25</f>
        <v>0.41615331964407942</v>
      </c>
      <c r="H190" s="11" t="s">
        <v>738</v>
      </c>
      <c r="I190" s="11" t="s">
        <v>1719</v>
      </c>
      <c r="J190" s="13" t="s">
        <v>1720</v>
      </c>
      <c r="K190" s="11" t="s">
        <v>125</v>
      </c>
      <c r="L190" s="11" t="s">
        <v>752</v>
      </c>
      <c r="M190" s="11" t="s">
        <v>66</v>
      </c>
      <c r="N190" s="11" t="s">
        <v>40</v>
      </c>
      <c r="O190" s="11" t="s">
        <v>56</v>
      </c>
      <c r="P190" s="11" t="s">
        <v>121</v>
      </c>
      <c r="Q190" s="11" t="s">
        <v>42</v>
      </c>
      <c r="R190" s="11" t="s">
        <v>69</v>
      </c>
      <c r="S190" s="12" t="s">
        <v>1721</v>
      </c>
      <c r="T190" s="11" t="s">
        <v>44</v>
      </c>
      <c r="U190" s="11" t="s">
        <v>5</v>
      </c>
      <c r="V190" s="11" t="s">
        <v>46</v>
      </c>
      <c r="W190" s="10">
        <v>69445</v>
      </c>
      <c r="X190" s="11" t="s">
        <v>48</v>
      </c>
      <c r="Y190" s="10">
        <v>3</v>
      </c>
      <c r="Z190" s="10">
        <v>3787</v>
      </c>
      <c r="AA190" s="12">
        <v>45080</v>
      </c>
      <c r="AB190" s="10">
        <v>1</v>
      </c>
      <c r="AC190" s="10">
        <v>2</v>
      </c>
      <c r="AD190" s="12">
        <v>45042</v>
      </c>
      <c r="AE190" s="11" t="s">
        <v>76</v>
      </c>
      <c r="AF190" s="11" t="s">
        <v>61</v>
      </c>
      <c r="AG190" s="11" t="s">
        <v>89</v>
      </c>
      <c r="AH190" s="11" t="s">
        <v>1722</v>
      </c>
      <c r="AI190" s="11" t="s">
        <v>1723</v>
      </c>
      <c r="AJ190" s="10">
        <v>4</v>
      </c>
      <c r="AK190" s="14">
        <v>140.03</v>
      </c>
    </row>
    <row r="191" spans="1:37" x14ac:dyDescent="0.25">
      <c r="A191" s="10">
        <v>361</v>
      </c>
      <c r="B191" s="11" t="s">
        <v>1724</v>
      </c>
      <c r="C191" s="11" t="s">
        <v>934</v>
      </c>
      <c r="D191" s="12">
        <v>45063</v>
      </c>
      <c r="E191" s="12">
        <v>45090</v>
      </c>
      <c r="F191" s="10">
        <f>Table2[[#This Row],[ExitDate]]-Table2[[#This Row],[StartDate]]</f>
        <v>27</v>
      </c>
      <c r="G191" s="18">
        <f>(Table2[[#This Row],[ExitDate]]-Table2[[#This Row],[StartDate]])/365.25</f>
        <v>7.3921971252566734E-2</v>
      </c>
      <c r="H191" s="11" t="s">
        <v>738</v>
      </c>
      <c r="I191" s="11" t="s">
        <v>1725</v>
      </c>
      <c r="J191" s="13" t="s">
        <v>1726</v>
      </c>
      <c r="K191" s="11" t="s">
        <v>79</v>
      </c>
      <c r="L191" s="11" t="s">
        <v>752</v>
      </c>
      <c r="M191" s="11" t="s">
        <v>56</v>
      </c>
      <c r="N191" s="11" t="s">
        <v>55</v>
      </c>
      <c r="O191" s="11" t="s">
        <v>66</v>
      </c>
      <c r="P191" s="11" t="s">
        <v>95</v>
      </c>
      <c r="Q191" s="11" t="s">
        <v>42</v>
      </c>
      <c r="R191" s="11" t="s">
        <v>85</v>
      </c>
      <c r="S191" s="12">
        <v>27920</v>
      </c>
      <c r="T191" s="11" t="s">
        <v>44</v>
      </c>
      <c r="U191" s="11" t="s">
        <v>234</v>
      </c>
      <c r="V191" s="11" t="s">
        <v>46</v>
      </c>
      <c r="W191" s="10">
        <v>32440</v>
      </c>
      <c r="X191" s="11" t="s">
        <v>48</v>
      </c>
      <c r="Y191" s="10">
        <v>3</v>
      </c>
      <c r="Z191" s="10">
        <v>3788</v>
      </c>
      <c r="AA191" s="12">
        <v>45051</v>
      </c>
      <c r="AB191" s="10">
        <v>3</v>
      </c>
      <c r="AC191" s="10">
        <v>4</v>
      </c>
      <c r="AD191" s="12">
        <v>45006</v>
      </c>
      <c r="AE191" s="11" t="s">
        <v>60</v>
      </c>
      <c r="AF191" s="11" t="s">
        <v>61</v>
      </c>
      <c r="AG191" s="11" t="s">
        <v>77</v>
      </c>
      <c r="AH191" s="11" t="s">
        <v>1727</v>
      </c>
      <c r="AI191" s="11" t="s">
        <v>1728</v>
      </c>
      <c r="AJ191" s="10">
        <v>2</v>
      </c>
      <c r="AK191" s="14">
        <v>796.95</v>
      </c>
    </row>
    <row r="192" spans="1:37" x14ac:dyDescent="0.25">
      <c r="A192" s="10">
        <v>363</v>
      </c>
      <c r="B192" s="11" t="s">
        <v>958</v>
      </c>
      <c r="C192" s="11" t="s">
        <v>1280</v>
      </c>
      <c r="D192" s="12">
        <v>45114</v>
      </c>
      <c r="E192" s="12">
        <v>45118</v>
      </c>
      <c r="F192" s="10">
        <f>Table2[[#This Row],[ExitDate]]-Table2[[#This Row],[StartDate]]</f>
        <v>4</v>
      </c>
      <c r="G192" s="18">
        <f>(Table2[[#This Row],[ExitDate]]-Table2[[#This Row],[StartDate]])/365.25</f>
        <v>1.0951403148528405E-2</v>
      </c>
      <c r="H192" s="11" t="s">
        <v>738</v>
      </c>
      <c r="I192" s="11" t="s">
        <v>1731</v>
      </c>
      <c r="J192" s="13" t="s">
        <v>1732</v>
      </c>
      <c r="K192" s="11" t="s">
        <v>164</v>
      </c>
      <c r="L192" s="11" t="s">
        <v>38</v>
      </c>
      <c r="M192" s="11" t="s">
        <v>66</v>
      </c>
      <c r="N192" s="11" t="s">
        <v>55</v>
      </c>
      <c r="O192" s="11" t="s">
        <v>41</v>
      </c>
      <c r="P192" s="11" t="s">
        <v>121</v>
      </c>
      <c r="Q192" s="11" t="s">
        <v>42</v>
      </c>
      <c r="R192" s="11" t="s">
        <v>508</v>
      </c>
      <c r="S192" s="12">
        <v>22962</v>
      </c>
      <c r="T192" s="11" t="s">
        <v>44</v>
      </c>
      <c r="U192" s="11" t="s">
        <v>81</v>
      </c>
      <c r="V192" s="11" t="s">
        <v>46</v>
      </c>
      <c r="W192" s="10">
        <v>17247</v>
      </c>
      <c r="X192" s="11" t="s">
        <v>48</v>
      </c>
      <c r="Y192" s="10">
        <v>3</v>
      </c>
      <c r="Z192" s="10">
        <v>3790</v>
      </c>
      <c r="AA192" s="12" t="s">
        <v>1494</v>
      </c>
      <c r="AB192" s="10">
        <v>3</v>
      </c>
      <c r="AC192" s="10">
        <v>2</v>
      </c>
      <c r="AD192" s="12">
        <v>45003</v>
      </c>
      <c r="AE192" s="11" t="s">
        <v>156</v>
      </c>
      <c r="AF192" s="11" t="s">
        <v>61</v>
      </c>
      <c r="AG192" s="11" t="s">
        <v>77</v>
      </c>
      <c r="AH192" s="11" t="s">
        <v>1733</v>
      </c>
      <c r="AI192" s="11" t="s">
        <v>1734</v>
      </c>
      <c r="AJ192" s="10">
        <v>2</v>
      </c>
      <c r="AK192" s="14">
        <v>676.95</v>
      </c>
    </row>
    <row r="193" spans="1:37" x14ac:dyDescent="0.25">
      <c r="A193" s="10">
        <v>365</v>
      </c>
      <c r="B193" s="11" t="s">
        <v>1735</v>
      </c>
      <c r="C193" s="11" t="s">
        <v>1736</v>
      </c>
      <c r="D193" s="12">
        <v>43608</v>
      </c>
      <c r="E193" s="12">
        <v>44691</v>
      </c>
      <c r="F193" s="10">
        <f>Table2[[#This Row],[ExitDate]]-Table2[[#This Row],[StartDate]]</f>
        <v>1083</v>
      </c>
      <c r="G193" s="18">
        <f>(Table2[[#This Row],[ExitDate]]-Table2[[#This Row],[StartDate]])/365.25</f>
        <v>2.9650924024640659</v>
      </c>
      <c r="H193" s="11" t="s">
        <v>36</v>
      </c>
      <c r="I193" s="11" t="s">
        <v>1737</v>
      </c>
      <c r="J193" s="13" t="s">
        <v>1738</v>
      </c>
      <c r="K193" s="11" t="s">
        <v>113</v>
      </c>
      <c r="L193" s="11" t="s">
        <v>38</v>
      </c>
      <c r="M193" s="11" t="s">
        <v>56</v>
      </c>
      <c r="N193" s="11" t="s">
        <v>40</v>
      </c>
      <c r="O193" s="11" t="s">
        <v>66</v>
      </c>
      <c r="P193" s="11" t="s">
        <v>133</v>
      </c>
      <c r="Q193" s="11" t="s">
        <v>42</v>
      </c>
      <c r="R193" s="11" t="s">
        <v>107</v>
      </c>
      <c r="S193" s="12">
        <v>36013</v>
      </c>
      <c r="T193" s="11" t="s">
        <v>44</v>
      </c>
      <c r="U193" s="11" t="s">
        <v>109</v>
      </c>
      <c r="V193" s="11" t="s">
        <v>59</v>
      </c>
      <c r="W193" s="10">
        <v>50738</v>
      </c>
      <c r="X193" s="11" t="s">
        <v>48</v>
      </c>
      <c r="Y193" s="10">
        <v>3</v>
      </c>
      <c r="Z193" s="10">
        <v>3792</v>
      </c>
      <c r="AA193" s="12" t="s">
        <v>1631</v>
      </c>
      <c r="AB193" s="10">
        <v>2</v>
      </c>
      <c r="AC193" s="10">
        <v>2</v>
      </c>
      <c r="AD193" s="12">
        <v>44813</v>
      </c>
      <c r="AE193" s="11" t="s">
        <v>76</v>
      </c>
      <c r="AF193" s="11" t="s">
        <v>61</v>
      </c>
      <c r="AG193" s="11" t="s">
        <v>89</v>
      </c>
      <c r="AH193" s="11" t="s">
        <v>1739</v>
      </c>
      <c r="AI193" s="11" t="s">
        <v>1740</v>
      </c>
      <c r="AJ193" s="10">
        <v>1</v>
      </c>
      <c r="AK193" s="14">
        <v>385.62</v>
      </c>
    </row>
    <row r="194" spans="1:37" x14ac:dyDescent="0.25">
      <c r="A194" s="10">
        <v>369</v>
      </c>
      <c r="B194" s="11" t="s">
        <v>1743</v>
      </c>
      <c r="C194" s="11" t="s">
        <v>47</v>
      </c>
      <c r="D194" s="12">
        <v>43572</v>
      </c>
      <c r="E194" s="12">
        <v>44532</v>
      </c>
      <c r="F194" s="10">
        <f>Table2[[#This Row],[ExitDate]]-Table2[[#This Row],[StartDate]]</f>
        <v>960</v>
      </c>
      <c r="G194" s="18">
        <f>(Table2[[#This Row],[ExitDate]]-Table2[[#This Row],[StartDate]])/365.25</f>
        <v>2.6283367556468171</v>
      </c>
      <c r="H194" s="11" t="s">
        <v>36</v>
      </c>
      <c r="I194" s="11" t="s">
        <v>1744</v>
      </c>
      <c r="J194" s="13" t="s">
        <v>1745</v>
      </c>
      <c r="K194" s="11" t="s">
        <v>125</v>
      </c>
      <c r="L194" s="11" t="s">
        <v>38</v>
      </c>
      <c r="M194" s="11" t="s">
        <v>39</v>
      </c>
      <c r="N194" s="11" t="s">
        <v>55</v>
      </c>
      <c r="O194" s="11" t="s">
        <v>56</v>
      </c>
      <c r="P194" s="11" t="s">
        <v>121</v>
      </c>
      <c r="Q194" s="11" t="s">
        <v>42</v>
      </c>
      <c r="R194" s="11" t="s">
        <v>80</v>
      </c>
      <c r="S194" s="12" t="s">
        <v>1746</v>
      </c>
      <c r="T194" s="11" t="s">
        <v>44</v>
      </c>
      <c r="U194" s="11" t="s">
        <v>81</v>
      </c>
      <c r="V194" s="11" t="s">
        <v>46</v>
      </c>
      <c r="W194" s="10">
        <v>82019</v>
      </c>
      <c r="X194" s="11" t="s">
        <v>99</v>
      </c>
      <c r="Y194" s="10">
        <v>3</v>
      </c>
      <c r="Z194" s="10">
        <v>3796</v>
      </c>
      <c r="AA194" s="12" t="s">
        <v>342</v>
      </c>
      <c r="AB194" s="10">
        <v>1</v>
      </c>
      <c r="AC194" s="10">
        <v>5</v>
      </c>
      <c r="AD194" s="12">
        <v>45110</v>
      </c>
      <c r="AE194" s="11" t="s">
        <v>83</v>
      </c>
      <c r="AF194" s="11" t="s">
        <v>61</v>
      </c>
      <c r="AG194" s="11" t="s">
        <v>62</v>
      </c>
      <c r="AH194" s="11" t="s">
        <v>1747</v>
      </c>
      <c r="AI194" s="11" t="s">
        <v>1748</v>
      </c>
      <c r="AJ194" s="10">
        <v>5</v>
      </c>
      <c r="AK194" s="14">
        <v>255.74</v>
      </c>
    </row>
    <row r="195" spans="1:37" x14ac:dyDescent="0.25">
      <c r="A195" s="10">
        <v>371</v>
      </c>
      <c r="B195" s="11" t="s">
        <v>1751</v>
      </c>
      <c r="C195" s="11" t="s">
        <v>1752</v>
      </c>
      <c r="D195" s="12">
        <v>43925</v>
      </c>
      <c r="E195" s="12">
        <v>45111</v>
      </c>
      <c r="F195" s="10">
        <f>Table2[[#This Row],[ExitDate]]-Table2[[#This Row],[StartDate]]</f>
        <v>1186</v>
      </c>
      <c r="G195" s="18">
        <f>(Table2[[#This Row],[ExitDate]]-Table2[[#This Row],[StartDate]])/365.25</f>
        <v>3.247091033538672</v>
      </c>
      <c r="H195" s="11" t="s">
        <v>36</v>
      </c>
      <c r="I195" s="11" t="s">
        <v>1753</v>
      </c>
      <c r="J195" s="13" t="s">
        <v>1754</v>
      </c>
      <c r="K195" s="11" t="s">
        <v>132</v>
      </c>
      <c r="L195" s="11" t="s">
        <v>38</v>
      </c>
      <c r="M195" s="11" t="s">
        <v>66</v>
      </c>
      <c r="N195" s="11" t="s">
        <v>40</v>
      </c>
      <c r="O195" s="11" t="s">
        <v>66</v>
      </c>
      <c r="P195" s="11" t="s">
        <v>174</v>
      </c>
      <c r="Q195" s="11" t="s">
        <v>42</v>
      </c>
      <c r="R195" s="11" t="s">
        <v>80</v>
      </c>
      <c r="S195" s="12" t="s">
        <v>1755</v>
      </c>
      <c r="T195" s="11" t="s">
        <v>44</v>
      </c>
      <c r="U195" s="11" t="s">
        <v>159</v>
      </c>
      <c r="V195" s="11" t="s">
        <v>59</v>
      </c>
      <c r="W195" s="10">
        <v>36648</v>
      </c>
      <c r="X195" s="11" t="s">
        <v>48</v>
      </c>
      <c r="Y195" s="10">
        <v>3</v>
      </c>
      <c r="Z195" s="10">
        <v>3798</v>
      </c>
      <c r="AA195" s="12">
        <v>44784</v>
      </c>
      <c r="AB195" s="10">
        <v>1</v>
      </c>
      <c r="AC195" s="10">
        <v>1</v>
      </c>
      <c r="AD195" s="12">
        <v>44795</v>
      </c>
      <c r="AE195" s="11" t="s">
        <v>76</v>
      </c>
      <c r="AF195" s="11" t="s">
        <v>61</v>
      </c>
      <c r="AG195" s="11" t="s">
        <v>89</v>
      </c>
      <c r="AH195" s="11" t="s">
        <v>1756</v>
      </c>
      <c r="AI195" s="11" t="s">
        <v>1757</v>
      </c>
      <c r="AJ195" s="10">
        <v>5</v>
      </c>
      <c r="AK195" s="14">
        <v>303.44</v>
      </c>
    </row>
    <row r="196" spans="1:37" x14ac:dyDescent="0.25">
      <c r="A196" s="10">
        <v>376</v>
      </c>
      <c r="B196" s="11" t="s">
        <v>1258</v>
      </c>
      <c r="C196" s="11" t="s">
        <v>1760</v>
      </c>
      <c r="D196" s="12">
        <v>44237</v>
      </c>
      <c r="E196" s="12">
        <v>44562</v>
      </c>
      <c r="F196" s="10">
        <f>Table2[[#This Row],[ExitDate]]-Table2[[#This Row],[StartDate]]</f>
        <v>325</v>
      </c>
      <c r="G196" s="18">
        <f>(Table2[[#This Row],[ExitDate]]-Table2[[#This Row],[StartDate]])/365.25</f>
        <v>0.88980150581793294</v>
      </c>
      <c r="H196" s="11" t="s">
        <v>36</v>
      </c>
      <c r="I196" s="11" t="s">
        <v>1761</v>
      </c>
      <c r="J196" s="13" t="s">
        <v>1762</v>
      </c>
      <c r="K196" s="11" t="s">
        <v>65</v>
      </c>
      <c r="L196" s="11" t="s">
        <v>199</v>
      </c>
      <c r="M196" s="11" t="s">
        <v>39</v>
      </c>
      <c r="N196" s="11" t="s">
        <v>67</v>
      </c>
      <c r="O196" s="11" t="s">
        <v>66</v>
      </c>
      <c r="P196" s="11" t="s">
        <v>121</v>
      </c>
      <c r="Q196" s="11" t="s">
        <v>42</v>
      </c>
      <c r="R196" s="11" t="s">
        <v>85</v>
      </c>
      <c r="S196" s="12">
        <v>31386</v>
      </c>
      <c r="T196" s="11" t="s">
        <v>44</v>
      </c>
      <c r="U196" s="11" t="s">
        <v>293</v>
      </c>
      <c r="V196" s="11" t="s">
        <v>46</v>
      </c>
      <c r="W196" s="10">
        <v>35618</v>
      </c>
      <c r="X196" s="11" t="s">
        <v>48</v>
      </c>
      <c r="Y196" s="10">
        <v>3</v>
      </c>
      <c r="Z196" s="10">
        <v>3803</v>
      </c>
      <c r="AA196" s="12">
        <v>44754</v>
      </c>
      <c r="AB196" s="10">
        <v>1</v>
      </c>
      <c r="AC196" s="10">
        <v>2</v>
      </c>
      <c r="AD196" s="12">
        <v>44969</v>
      </c>
      <c r="AE196" s="11" t="s">
        <v>76</v>
      </c>
      <c r="AF196" s="11" t="s">
        <v>61</v>
      </c>
      <c r="AG196" s="11" t="s">
        <v>89</v>
      </c>
      <c r="AH196" s="11" t="s">
        <v>1763</v>
      </c>
      <c r="AI196" s="11" t="s">
        <v>1764</v>
      </c>
      <c r="AJ196" s="10">
        <v>4</v>
      </c>
      <c r="AK196" s="14">
        <v>993.68</v>
      </c>
    </row>
    <row r="197" spans="1:37" x14ac:dyDescent="0.25">
      <c r="A197" s="10">
        <v>379</v>
      </c>
      <c r="B197" s="11" t="s">
        <v>1767</v>
      </c>
      <c r="C197" s="11" t="s">
        <v>1768</v>
      </c>
      <c r="D197" s="12">
        <v>44462</v>
      </c>
      <c r="E197" s="12">
        <v>45108</v>
      </c>
      <c r="F197" s="10">
        <f>Table2[[#This Row],[ExitDate]]-Table2[[#This Row],[StartDate]]</f>
        <v>646</v>
      </c>
      <c r="G197" s="18">
        <f>(Table2[[#This Row],[ExitDate]]-Table2[[#This Row],[StartDate]])/365.25</f>
        <v>1.7686516084873374</v>
      </c>
      <c r="H197" s="11" t="s">
        <v>36</v>
      </c>
      <c r="I197" s="11" t="s">
        <v>1769</v>
      </c>
      <c r="J197" s="13" t="s">
        <v>1770</v>
      </c>
      <c r="K197" s="11" t="s">
        <v>125</v>
      </c>
      <c r="L197" s="11" t="s">
        <v>38</v>
      </c>
      <c r="M197" s="11" t="s">
        <v>39</v>
      </c>
      <c r="N197" s="11" t="s">
        <v>40</v>
      </c>
      <c r="O197" s="11" t="s">
        <v>41</v>
      </c>
      <c r="P197" s="11" t="s">
        <v>121</v>
      </c>
      <c r="Q197" s="11" t="s">
        <v>42</v>
      </c>
      <c r="R197" s="11" t="s">
        <v>85</v>
      </c>
      <c r="S197" s="12">
        <v>27038</v>
      </c>
      <c r="T197" s="11" t="s">
        <v>44</v>
      </c>
      <c r="U197" s="11" t="s">
        <v>365</v>
      </c>
      <c r="V197" s="11" t="s">
        <v>59</v>
      </c>
      <c r="W197" s="10">
        <v>31026</v>
      </c>
      <c r="X197" s="11" t="s">
        <v>48</v>
      </c>
      <c r="Y197" s="10">
        <v>3</v>
      </c>
      <c r="Z197" s="10">
        <v>3806</v>
      </c>
      <c r="AA197" s="12" t="s">
        <v>1771</v>
      </c>
      <c r="AB197" s="10">
        <v>4</v>
      </c>
      <c r="AC197" s="10">
        <v>1</v>
      </c>
      <c r="AD197" s="12">
        <v>44813</v>
      </c>
      <c r="AE197" s="11" t="s">
        <v>60</v>
      </c>
      <c r="AF197" s="11" t="s">
        <v>61</v>
      </c>
      <c r="AG197" s="11" t="s">
        <v>89</v>
      </c>
      <c r="AH197" s="11" t="s">
        <v>1772</v>
      </c>
      <c r="AI197" s="11" t="s">
        <v>1773</v>
      </c>
      <c r="AJ197" s="10">
        <v>4</v>
      </c>
      <c r="AK197" s="14">
        <v>600.64</v>
      </c>
    </row>
    <row r="198" spans="1:37" x14ac:dyDescent="0.25">
      <c r="A198" s="10">
        <v>380</v>
      </c>
      <c r="B198" s="11" t="s">
        <v>1774</v>
      </c>
      <c r="C198" s="11" t="s">
        <v>1775</v>
      </c>
      <c r="D198" s="12">
        <v>44454</v>
      </c>
      <c r="E198" s="12">
        <v>44510</v>
      </c>
      <c r="F198" s="10">
        <f>Table2[[#This Row],[ExitDate]]-Table2[[#This Row],[StartDate]]</f>
        <v>56</v>
      </c>
      <c r="G198" s="18">
        <f>(Table2[[#This Row],[ExitDate]]-Table2[[#This Row],[StartDate]])/365.25</f>
        <v>0.15331964407939766</v>
      </c>
      <c r="H198" s="11" t="s">
        <v>36</v>
      </c>
      <c r="I198" s="11" t="s">
        <v>1776</v>
      </c>
      <c r="J198" s="13" t="s">
        <v>1777</v>
      </c>
      <c r="K198" s="11" t="s">
        <v>54</v>
      </c>
      <c r="L198" s="11" t="s">
        <v>38</v>
      </c>
      <c r="M198" s="11" t="s">
        <v>39</v>
      </c>
      <c r="N198" s="11" t="s">
        <v>40</v>
      </c>
      <c r="O198" s="11" t="s">
        <v>41</v>
      </c>
      <c r="P198" s="11" t="s">
        <v>121</v>
      </c>
      <c r="Q198" s="11" t="s">
        <v>42</v>
      </c>
      <c r="R198" s="11" t="s">
        <v>175</v>
      </c>
      <c r="S198" s="12" t="s">
        <v>1778</v>
      </c>
      <c r="T198" s="11" t="s">
        <v>44</v>
      </c>
      <c r="U198" s="11" t="s">
        <v>250</v>
      </c>
      <c r="V198" s="11" t="s">
        <v>59</v>
      </c>
      <c r="W198" s="10">
        <v>84074</v>
      </c>
      <c r="X198" s="11" t="s">
        <v>48</v>
      </c>
      <c r="Y198" s="10">
        <v>3</v>
      </c>
      <c r="Z198" s="10">
        <v>3807</v>
      </c>
      <c r="AA198" s="12" t="s">
        <v>1294</v>
      </c>
      <c r="AB198" s="10">
        <v>4</v>
      </c>
      <c r="AC198" s="10">
        <v>5</v>
      </c>
      <c r="AD198" s="12">
        <v>45011</v>
      </c>
      <c r="AE198" s="11" t="s">
        <v>156</v>
      </c>
      <c r="AF198" s="11" t="s">
        <v>61</v>
      </c>
      <c r="AG198" s="11" t="s">
        <v>89</v>
      </c>
      <c r="AH198" s="11" t="s">
        <v>1779</v>
      </c>
      <c r="AI198" s="11" t="s">
        <v>1780</v>
      </c>
      <c r="AJ198" s="10">
        <v>1</v>
      </c>
      <c r="AK198" s="14">
        <v>997.74</v>
      </c>
    </row>
    <row r="199" spans="1:37" x14ac:dyDescent="0.25">
      <c r="A199" s="10">
        <v>381</v>
      </c>
      <c r="B199" s="11" t="s">
        <v>1749</v>
      </c>
      <c r="C199" s="11" t="s">
        <v>398</v>
      </c>
      <c r="D199" s="12">
        <v>43582</v>
      </c>
      <c r="E199" s="12">
        <v>43910</v>
      </c>
      <c r="F199" s="10">
        <f>Table2[[#This Row],[ExitDate]]-Table2[[#This Row],[StartDate]]</f>
        <v>328</v>
      </c>
      <c r="G199" s="18">
        <f>(Table2[[#This Row],[ExitDate]]-Table2[[#This Row],[StartDate]])/365.25</f>
        <v>0.89801505817932925</v>
      </c>
      <c r="H199" s="11" t="s">
        <v>1781</v>
      </c>
      <c r="I199" s="11" t="s">
        <v>1782</v>
      </c>
      <c r="J199" s="13" t="s">
        <v>1783</v>
      </c>
      <c r="K199" s="11" t="s">
        <v>164</v>
      </c>
      <c r="L199" s="11" t="s">
        <v>38</v>
      </c>
      <c r="M199" s="11" t="s">
        <v>39</v>
      </c>
      <c r="N199" s="11" t="s">
        <v>67</v>
      </c>
      <c r="O199" s="11" t="s">
        <v>66</v>
      </c>
      <c r="P199" s="11" t="s">
        <v>121</v>
      </c>
      <c r="Q199" s="11" t="s">
        <v>165</v>
      </c>
      <c r="R199" s="11" t="s">
        <v>69</v>
      </c>
      <c r="S199" s="12" t="s">
        <v>1784</v>
      </c>
      <c r="T199" s="11" t="s">
        <v>44</v>
      </c>
      <c r="U199" s="11" t="s">
        <v>412</v>
      </c>
      <c r="V199" s="11" t="s">
        <v>46</v>
      </c>
      <c r="W199" s="10">
        <v>2472</v>
      </c>
      <c r="X199" s="11" t="s">
        <v>48</v>
      </c>
      <c r="Y199" s="10">
        <v>3</v>
      </c>
      <c r="Z199" s="10">
        <v>3808</v>
      </c>
      <c r="AA199" s="12" t="s">
        <v>756</v>
      </c>
      <c r="AB199" s="10">
        <v>5</v>
      </c>
      <c r="AC199" s="10">
        <v>4</v>
      </c>
      <c r="AD199" s="12">
        <v>44951</v>
      </c>
      <c r="AE199" s="11" t="s">
        <v>83</v>
      </c>
      <c r="AF199" s="11" t="s">
        <v>61</v>
      </c>
      <c r="AG199" s="11" t="s">
        <v>89</v>
      </c>
      <c r="AH199" s="11" t="s">
        <v>1785</v>
      </c>
      <c r="AI199" s="11" t="s">
        <v>1786</v>
      </c>
      <c r="AJ199" s="10">
        <v>4</v>
      </c>
      <c r="AK199" s="14">
        <v>254.26</v>
      </c>
    </row>
    <row r="200" spans="1:37" x14ac:dyDescent="0.25">
      <c r="A200" s="10">
        <v>382</v>
      </c>
      <c r="B200" s="11" t="s">
        <v>1787</v>
      </c>
      <c r="C200" s="11" t="s">
        <v>1788</v>
      </c>
      <c r="D200" s="12">
        <v>43744</v>
      </c>
      <c r="E200" s="12">
        <v>44066</v>
      </c>
      <c r="F200" s="10">
        <f>Table2[[#This Row],[ExitDate]]-Table2[[#This Row],[StartDate]]</f>
        <v>322</v>
      </c>
      <c r="G200" s="18">
        <f>(Table2[[#This Row],[ExitDate]]-Table2[[#This Row],[StartDate]])/365.25</f>
        <v>0.88158795345653662</v>
      </c>
      <c r="H200" s="11" t="s">
        <v>1789</v>
      </c>
      <c r="I200" s="11" t="s">
        <v>1790</v>
      </c>
      <c r="J200" s="13" t="s">
        <v>1791</v>
      </c>
      <c r="K200" s="11" t="s">
        <v>79</v>
      </c>
      <c r="L200" s="11" t="s">
        <v>38</v>
      </c>
      <c r="M200" s="11" t="s">
        <v>56</v>
      </c>
      <c r="N200" s="11" t="s">
        <v>67</v>
      </c>
      <c r="O200" s="11" t="s">
        <v>56</v>
      </c>
      <c r="P200" s="11" t="s">
        <v>121</v>
      </c>
      <c r="Q200" s="11" t="s">
        <v>165</v>
      </c>
      <c r="R200" s="11" t="s">
        <v>85</v>
      </c>
      <c r="S200" s="12" t="s">
        <v>1792</v>
      </c>
      <c r="T200" s="11" t="s">
        <v>44</v>
      </c>
      <c r="U200" s="11" t="s">
        <v>234</v>
      </c>
      <c r="V200" s="11" t="s">
        <v>59</v>
      </c>
      <c r="W200" s="10">
        <v>2343</v>
      </c>
      <c r="X200" s="11" t="s">
        <v>48</v>
      </c>
      <c r="Y200" s="10">
        <v>3</v>
      </c>
      <c r="Z200" s="10">
        <v>3809</v>
      </c>
      <c r="AA200" s="12">
        <v>44660</v>
      </c>
      <c r="AB200" s="10">
        <v>3</v>
      </c>
      <c r="AC200" s="10">
        <v>1</v>
      </c>
      <c r="AD200" s="12">
        <v>44855</v>
      </c>
      <c r="AE200" s="11" t="s">
        <v>83</v>
      </c>
      <c r="AF200" s="11" t="s">
        <v>61</v>
      </c>
      <c r="AG200" s="11" t="s">
        <v>62</v>
      </c>
      <c r="AH200" s="11" t="s">
        <v>1793</v>
      </c>
      <c r="AI200" s="11" t="s">
        <v>1794</v>
      </c>
      <c r="AJ200" s="10">
        <v>3</v>
      </c>
      <c r="AK200" s="14">
        <v>786.62</v>
      </c>
    </row>
    <row r="201" spans="1:37" x14ac:dyDescent="0.25">
      <c r="A201" s="10">
        <v>384</v>
      </c>
      <c r="B201" s="11" t="s">
        <v>1797</v>
      </c>
      <c r="C201" s="11" t="s">
        <v>1798</v>
      </c>
      <c r="D201" s="12">
        <v>44695</v>
      </c>
      <c r="E201" s="12">
        <v>44855</v>
      </c>
      <c r="F201" s="10">
        <f>Table2[[#This Row],[ExitDate]]-Table2[[#This Row],[StartDate]]</f>
        <v>160</v>
      </c>
      <c r="G201" s="18">
        <f>(Table2[[#This Row],[ExitDate]]-Table2[[#This Row],[StartDate]])/365.25</f>
        <v>0.43805612594113619</v>
      </c>
      <c r="H201" s="11" t="s">
        <v>1795</v>
      </c>
      <c r="I201" s="11" t="s">
        <v>1799</v>
      </c>
      <c r="J201" s="13" t="s">
        <v>1800</v>
      </c>
      <c r="K201" s="11" t="s">
        <v>65</v>
      </c>
      <c r="L201" s="11" t="s">
        <v>38</v>
      </c>
      <c r="M201" s="11" t="s">
        <v>56</v>
      </c>
      <c r="N201" s="11" t="s">
        <v>67</v>
      </c>
      <c r="O201" s="11" t="s">
        <v>41</v>
      </c>
      <c r="P201" s="11" t="s">
        <v>95</v>
      </c>
      <c r="Q201" s="11" t="s">
        <v>165</v>
      </c>
      <c r="R201" s="11" t="s">
        <v>238</v>
      </c>
      <c r="S201" s="12">
        <v>21492</v>
      </c>
      <c r="T201" s="11" t="s">
        <v>86</v>
      </c>
      <c r="U201" s="11" t="s">
        <v>109</v>
      </c>
      <c r="V201" s="11" t="s">
        <v>59</v>
      </c>
      <c r="W201" s="10">
        <v>6278</v>
      </c>
      <c r="X201" s="11" t="s">
        <v>48</v>
      </c>
      <c r="Y201" s="10">
        <v>3</v>
      </c>
      <c r="Z201" s="10">
        <v>3811</v>
      </c>
      <c r="AA201" s="12" t="s">
        <v>1801</v>
      </c>
      <c r="AB201" s="10">
        <v>1</v>
      </c>
      <c r="AC201" s="10">
        <v>1</v>
      </c>
      <c r="AD201" s="12">
        <v>45061</v>
      </c>
      <c r="AE201" s="11" t="s">
        <v>83</v>
      </c>
      <c r="AF201" s="11" t="s">
        <v>61</v>
      </c>
      <c r="AG201" s="11" t="s">
        <v>77</v>
      </c>
      <c r="AH201" s="11" t="s">
        <v>1802</v>
      </c>
      <c r="AI201" s="11" t="s">
        <v>1803</v>
      </c>
      <c r="AJ201" s="10">
        <v>2</v>
      </c>
      <c r="AK201" s="14">
        <v>484.02</v>
      </c>
    </row>
    <row r="202" spans="1:37" x14ac:dyDescent="0.25">
      <c r="A202" s="10">
        <v>385</v>
      </c>
      <c r="B202" s="11" t="s">
        <v>1804</v>
      </c>
      <c r="C202" s="11" t="s">
        <v>1805</v>
      </c>
      <c r="D202" s="12">
        <v>43509</v>
      </c>
      <c r="E202" s="12">
        <v>44049</v>
      </c>
      <c r="F202" s="10">
        <f>Table2[[#This Row],[ExitDate]]-Table2[[#This Row],[StartDate]]</f>
        <v>540</v>
      </c>
      <c r="G202" s="18">
        <f>(Table2[[#This Row],[ExitDate]]-Table2[[#This Row],[StartDate]])/365.25</f>
        <v>1.4784394250513346</v>
      </c>
      <c r="H202" s="11" t="s">
        <v>1795</v>
      </c>
      <c r="I202" s="11" t="s">
        <v>1806</v>
      </c>
      <c r="J202" s="13" t="s">
        <v>1807</v>
      </c>
      <c r="K202" s="11" t="s">
        <v>84</v>
      </c>
      <c r="L202" s="11" t="s">
        <v>38</v>
      </c>
      <c r="M202" s="11" t="s">
        <v>39</v>
      </c>
      <c r="N202" s="11" t="s">
        <v>67</v>
      </c>
      <c r="O202" s="11" t="s">
        <v>66</v>
      </c>
      <c r="P202" s="11" t="s">
        <v>121</v>
      </c>
      <c r="Q202" s="11" t="s">
        <v>165</v>
      </c>
      <c r="R202" s="11" t="s">
        <v>96</v>
      </c>
      <c r="S202" s="12" t="s">
        <v>1808</v>
      </c>
      <c r="T202" s="11" t="s">
        <v>44</v>
      </c>
      <c r="U202" s="11" t="s">
        <v>625</v>
      </c>
      <c r="V202" s="11" t="s">
        <v>46</v>
      </c>
      <c r="W202" s="10">
        <v>2453</v>
      </c>
      <c r="X202" s="11" t="s">
        <v>48</v>
      </c>
      <c r="Y202" s="10">
        <v>3</v>
      </c>
      <c r="Z202" s="10">
        <v>3812</v>
      </c>
      <c r="AA202" s="12">
        <v>45231</v>
      </c>
      <c r="AB202" s="10">
        <v>3</v>
      </c>
      <c r="AC202" s="10">
        <v>3</v>
      </c>
      <c r="AD202" s="12">
        <v>45079</v>
      </c>
      <c r="AE202" s="11" t="s">
        <v>156</v>
      </c>
      <c r="AF202" s="11" t="s">
        <v>51</v>
      </c>
      <c r="AG202" s="11" t="s">
        <v>52</v>
      </c>
      <c r="AH202" s="11" t="s">
        <v>1809</v>
      </c>
      <c r="AI202" s="11" t="s">
        <v>1810</v>
      </c>
      <c r="AJ202" s="10">
        <v>5</v>
      </c>
      <c r="AK202" s="14">
        <v>299.74</v>
      </c>
    </row>
    <row r="203" spans="1:37" x14ac:dyDescent="0.25">
      <c r="A203" s="10">
        <v>387</v>
      </c>
      <c r="B203" s="11" t="s">
        <v>1812</v>
      </c>
      <c r="C203" s="11" t="s">
        <v>1813</v>
      </c>
      <c r="D203" s="12">
        <v>43472</v>
      </c>
      <c r="E203" s="12">
        <v>44079</v>
      </c>
      <c r="F203" s="10">
        <f>Table2[[#This Row],[ExitDate]]-Table2[[#This Row],[StartDate]]</f>
        <v>607</v>
      </c>
      <c r="G203" s="18">
        <f>(Table2[[#This Row],[ExitDate]]-Table2[[#This Row],[StartDate]])/365.25</f>
        <v>1.6618754277891854</v>
      </c>
      <c r="H203" s="11" t="s">
        <v>1795</v>
      </c>
      <c r="I203" s="11" t="s">
        <v>1814</v>
      </c>
      <c r="J203" s="13" t="s">
        <v>1815</v>
      </c>
      <c r="K203" s="11" t="s">
        <v>54</v>
      </c>
      <c r="L203" s="11" t="s">
        <v>1816</v>
      </c>
      <c r="M203" s="11" t="s">
        <v>56</v>
      </c>
      <c r="N203" s="11" t="s">
        <v>40</v>
      </c>
      <c r="O203" s="11" t="s">
        <v>66</v>
      </c>
      <c r="P203" s="11" t="s">
        <v>133</v>
      </c>
      <c r="Q203" s="11" t="s">
        <v>165</v>
      </c>
      <c r="R203" s="11" t="s">
        <v>107</v>
      </c>
      <c r="S203" s="12" t="s">
        <v>1817</v>
      </c>
      <c r="T203" s="11" t="s">
        <v>44</v>
      </c>
      <c r="U203" s="11" t="s">
        <v>176</v>
      </c>
      <c r="V203" s="11" t="s">
        <v>59</v>
      </c>
      <c r="W203" s="10">
        <v>2169</v>
      </c>
      <c r="X203" s="11" t="s">
        <v>48</v>
      </c>
      <c r="Y203" s="10">
        <v>3</v>
      </c>
      <c r="Z203" s="10">
        <v>3814</v>
      </c>
      <c r="AA203" s="12">
        <v>45145</v>
      </c>
      <c r="AB203" s="10">
        <v>4</v>
      </c>
      <c r="AC203" s="10">
        <v>1</v>
      </c>
      <c r="AD203" s="12">
        <v>45116</v>
      </c>
      <c r="AE203" s="11" t="s">
        <v>156</v>
      </c>
      <c r="AF203" s="11" t="s">
        <v>51</v>
      </c>
      <c r="AG203" s="11" t="s">
        <v>52</v>
      </c>
      <c r="AH203" s="11" t="s">
        <v>460</v>
      </c>
      <c r="AI203" s="11" t="s">
        <v>1818</v>
      </c>
      <c r="AJ203" s="10">
        <v>5</v>
      </c>
      <c r="AK203" s="14">
        <v>655.68</v>
      </c>
    </row>
    <row r="204" spans="1:37" x14ac:dyDescent="0.25">
      <c r="A204" s="10">
        <v>390</v>
      </c>
      <c r="B204" s="11" t="s">
        <v>1820</v>
      </c>
      <c r="C204" s="11" t="s">
        <v>1821</v>
      </c>
      <c r="D204" s="12">
        <v>44479</v>
      </c>
      <c r="E204" s="12">
        <v>44947</v>
      </c>
      <c r="F204" s="10">
        <f>Table2[[#This Row],[ExitDate]]-Table2[[#This Row],[StartDate]]</f>
        <v>468</v>
      </c>
      <c r="G204" s="18">
        <f>(Table2[[#This Row],[ExitDate]]-Table2[[#This Row],[StartDate]])/365.25</f>
        <v>1.2813141683778233</v>
      </c>
      <c r="H204" s="11" t="s">
        <v>1781</v>
      </c>
      <c r="I204" s="11" t="s">
        <v>1822</v>
      </c>
      <c r="J204" s="13" t="s">
        <v>1823</v>
      </c>
      <c r="K204" s="11" t="s">
        <v>37</v>
      </c>
      <c r="L204" s="11" t="s">
        <v>38</v>
      </c>
      <c r="M204" s="11" t="s">
        <v>56</v>
      </c>
      <c r="N204" s="11" t="s">
        <v>55</v>
      </c>
      <c r="O204" s="11" t="s">
        <v>66</v>
      </c>
      <c r="P204" s="11" t="s">
        <v>121</v>
      </c>
      <c r="Q204" s="11" t="s">
        <v>165</v>
      </c>
      <c r="R204" s="11" t="s">
        <v>80</v>
      </c>
      <c r="S204" s="12">
        <v>28491</v>
      </c>
      <c r="T204" s="11" t="s">
        <v>44</v>
      </c>
      <c r="U204" s="11" t="s">
        <v>98</v>
      </c>
      <c r="V204" s="11" t="s">
        <v>46</v>
      </c>
      <c r="W204" s="10">
        <v>2119</v>
      </c>
      <c r="X204" s="11" t="s">
        <v>242</v>
      </c>
      <c r="Y204" s="10">
        <v>3</v>
      </c>
      <c r="Z204" s="10">
        <v>3817</v>
      </c>
      <c r="AA204" s="12" t="s">
        <v>1824</v>
      </c>
      <c r="AB204" s="10">
        <v>3</v>
      </c>
      <c r="AC204" s="10">
        <v>3</v>
      </c>
      <c r="AD204" s="12">
        <v>44992</v>
      </c>
      <c r="AE204" s="11" t="s">
        <v>60</v>
      </c>
      <c r="AF204" s="11" t="s">
        <v>51</v>
      </c>
      <c r="AG204" s="11" t="s">
        <v>62</v>
      </c>
      <c r="AH204" s="11" t="s">
        <v>1825</v>
      </c>
      <c r="AI204" s="11" t="s">
        <v>1826</v>
      </c>
      <c r="AJ204" s="10">
        <v>4</v>
      </c>
      <c r="AK204" s="14">
        <v>456.65</v>
      </c>
    </row>
    <row r="205" spans="1:37" x14ac:dyDescent="0.25">
      <c r="A205" s="10">
        <v>391</v>
      </c>
      <c r="B205" s="11" t="s">
        <v>1827</v>
      </c>
      <c r="C205" s="11" t="s">
        <v>1828</v>
      </c>
      <c r="D205" s="12">
        <v>43832</v>
      </c>
      <c r="E205" s="12">
        <v>44654</v>
      </c>
      <c r="F205" s="10">
        <f>Table2[[#This Row],[ExitDate]]-Table2[[#This Row],[StartDate]]</f>
        <v>822</v>
      </c>
      <c r="G205" s="18">
        <f>(Table2[[#This Row],[ExitDate]]-Table2[[#This Row],[StartDate]])/365.25</f>
        <v>2.2505133470225873</v>
      </c>
      <c r="H205" s="11" t="s">
        <v>1789</v>
      </c>
      <c r="I205" s="11" t="s">
        <v>1829</v>
      </c>
      <c r="J205" s="13" t="s">
        <v>1830</v>
      </c>
      <c r="K205" s="11" t="s">
        <v>37</v>
      </c>
      <c r="L205" s="11" t="s">
        <v>38</v>
      </c>
      <c r="M205" s="11" t="s">
        <v>56</v>
      </c>
      <c r="N205" s="11" t="s">
        <v>55</v>
      </c>
      <c r="O205" s="11" t="s">
        <v>56</v>
      </c>
      <c r="P205" s="11" t="s">
        <v>174</v>
      </c>
      <c r="Q205" s="11" t="s">
        <v>165</v>
      </c>
      <c r="R205" s="11" t="s">
        <v>608</v>
      </c>
      <c r="S205" s="12" t="s">
        <v>1831</v>
      </c>
      <c r="T205" s="11" t="s">
        <v>44</v>
      </c>
      <c r="U205" s="11" t="s">
        <v>98</v>
      </c>
      <c r="V205" s="11" t="s">
        <v>59</v>
      </c>
      <c r="W205" s="10">
        <v>2138</v>
      </c>
      <c r="X205" s="11" t="s">
        <v>48</v>
      </c>
      <c r="Y205" s="10">
        <v>3</v>
      </c>
      <c r="Z205" s="10">
        <v>3818</v>
      </c>
      <c r="AA205" s="12" t="s">
        <v>473</v>
      </c>
      <c r="AB205" s="10">
        <v>1</v>
      </c>
      <c r="AC205" s="10">
        <v>1</v>
      </c>
      <c r="AD205" s="12">
        <v>44872</v>
      </c>
      <c r="AE205" s="11" t="s">
        <v>50</v>
      </c>
      <c r="AF205" s="11" t="s">
        <v>61</v>
      </c>
      <c r="AG205" s="11" t="s">
        <v>62</v>
      </c>
      <c r="AH205" s="11" t="s">
        <v>1832</v>
      </c>
      <c r="AI205" s="11" t="s">
        <v>1833</v>
      </c>
      <c r="AJ205" s="10">
        <v>4</v>
      </c>
      <c r="AK205" s="14">
        <v>313.5</v>
      </c>
    </row>
    <row r="206" spans="1:37" x14ac:dyDescent="0.25">
      <c r="A206" s="10">
        <v>393</v>
      </c>
      <c r="B206" s="11" t="s">
        <v>1836</v>
      </c>
      <c r="C206" s="11" t="s">
        <v>1837</v>
      </c>
      <c r="D206" s="12">
        <v>43323</v>
      </c>
      <c r="E206" s="12">
        <v>44337</v>
      </c>
      <c r="F206" s="10">
        <f>Table2[[#This Row],[ExitDate]]-Table2[[#This Row],[StartDate]]</f>
        <v>1014</v>
      </c>
      <c r="G206" s="18">
        <f>(Table2[[#This Row],[ExitDate]]-Table2[[#This Row],[StartDate]])/365.25</f>
        <v>2.7761806981519506</v>
      </c>
      <c r="H206" s="11" t="s">
        <v>1789</v>
      </c>
      <c r="I206" s="11" t="s">
        <v>1838</v>
      </c>
      <c r="J206" s="13" t="s">
        <v>1839</v>
      </c>
      <c r="K206" s="11" t="s">
        <v>54</v>
      </c>
      <c r="L206" s="11" t="s">
        <v>38</v>
      </c>
      <c r="M206" s="11" t="s">
        <v>39</v>
      </c>
      <c r="N206" s="11" t="s">
        <v>40</v>
      </c>
      <c r="O206" s="11" t="s">
        <v>66</v>
      </c>
      <c r="P206" s="11" t="s">
        <v>174</v>
      </c>
      <c r="Q206" s="11" t="s">
        <v>165</v>
      </c>
      <c r="R206" s="11" t="s">
        <v>80</v>
      </c>
      <c r="S206" s="12" t="s">
        <v>1840</v>
      </c>
      <c r="T206" s="11" t="s">
        <v>44</v>
      </c>
      <c r="U206" s="11" t="s">
        <v>234</v>
      </c>
      <c r="V206" s="11" t="s">
        <v>46</v>
      </c>
      <c r="W206" s="10">
        <v>1773</v>
      </c>
      <c r="X206" s="11" t="s">
        <v>48</v>
      </c>
      <c r="Y206" s="10">
        <v>3</v>
      </c>
      <c r="Z206" s="10">
        <v>3820</v>
      </c>
      <c r="AA206" s="12" t="s">
        <v>339</v>
      </c>
      <c r="AB206" s="10">
        <v>1</v>
      </c>
      <c r="AC206" s="10">
        <v>3</v>
      </c>
      <c r="AD206" s="12">
        <v>44792</v>
      </c>
      <c r="AE206" s="11" t="s">
        <v>76</v>
      </c>
      <c r="AF206" s="11" t="s">
        <v>61</v>
      </c>
      <c r="AG206" s="11" t="s">
        <v>62</v>
      </c>
      <c r="AH206" s="11" t="s">
        <v>1841</v>
      </c>
      <c r="AI206" s="11" t="s">
        <v>1842</v>
      </c>
      <c r="AJ206" s="10">
        <v>2</v>
      </c>
      <c r="AK206" s="14">
        <v>333.8</v>
      </c>
    </row>
    <row r="207" spans="1:37" x14ac:dyDescent="0.25">
      <c r="A207" s="10">
        <v>395</v>
      </c>
      <c r="B207" s="11" t="s">
        <v>1843</v>
      </c>
      <c r="C207" s="11" t="s">
        <v>1844</v>
      </c>
      <c r="D207" s="12">
        <v>43732</v>
      </c>
      <c r="E207" s="12">
        <v>44655</v>
      </c>
      <c r="F207" s="10">
        <f>Table2[[#This Row],[ExitDate]]-Table2[[#This Row],[StartDate]]</f>
        <v>923</v>
      </c>
      <c r="G207" s="18">
        <f>(Table2[[#This Row],[ExitDate]]-Table2[[#This Row],[StartDate]])/365.25</f>
        <v>2.5270362765229293</v>
      </c>
      <c r="H207" s="11" t="s">
        <v>1789</v>
      </c>
      <c r="I207" s="11" t="s">
        <v>1845</v>
      </c>
      <c r="J207" s="13" t="s">
        <v>1846</v>
      </c>
      <c r="K207" s="11" t="s">
        <v>94</v>
      </c>
      <c r="L207" s="11" t="s">
        <v>38</v>
      </c>
      <c r="M207" s="11" t="s">
        <v>66</v>
      </c>
      <c r="N207" s="11" t="s">
        <v>67</v>
      </c>
      <c r="O207" s="11" t="s">
        <v>56</v>
      </c>
      <c r="P207" s="11" t="s">
        <v>133</v>
      </c>
      <c r="Q207" s="11" t="s">
        <v>1847</v>
      </c>
      <c r="R207" s="11" t="s">
        <v>80</v>
      </c>
      <c r="S207" s="12" t="s">
        <v>1848</v>
      </c>
      <c r="T207" s="11" t="s">
        <v>44</v>
      </c>
      <c r="U207" s="11" t="s">
        <v>98</v>
      </c>
      <c r="V207" s="11" t="s">
        <v>59</v>
      </c>
      <c r="W207" s="10">
        <v>56727</v>
      </c>
      <c r="X207" s="11" t="s">
        <v>48</v>
      </c>
      <c r="Y207" s="10">
        <v>3</v>
      </c>
      <c r="Z207" s="10">
        <v>3822</v>
      </c>
      <c r="AA207" s="12" t="s">
        <v>817</v>
      </c>
      <c r="AB207" s="10">
        <v>4</v>
      </c>
      <c r="AC207" s="10">
        <v>4</v>
      </c>
      <c r="AD207" s="12">
        <v>44903</v>
      </c>
      <c r="AE207" s="11" t="s">
        <v>83</v>
      </c>
      <c r="AF207" s="11" t="s">
        <v>51</v>
      </c>
      <c r="AG207" s="11" t="s">
        <v>62</v>
      </c>
      <c r="AH207" s="11" t="s">
        <v>1849</v>
      </c>
      <c r="AI207" s="11" t="s">
        <v>1850</v>
      </c>
      <c r="AJ207" s="10">
        <v>5</v>
      </c>
      <c r="AK207" s="14">
        <v>357.58</v>
      </c>
    </row>
    <row r="208" spans="1:37" x14ac:dyDescent="0.25">
      <c r="A208" s="10">
        <v>396</v>
      </c>
      <c r="B208" s="11" t="s">
        <v>1851</v>
      </c>
      <c r="C208" s="11" t="s">
        <v>1852</v>
      </c>
      <c r="D208" s="12">
        <v>44851</v>
      </c>
      <c r="E208" s="12">
        <v>45103</v>
      </c>
      <c r="F208" s="10">
        <f>Table2[[#This Row],[ExitDate]]-Table2[[#This Row],[StartDate]]</f>
        <v>252</v>
      </c>
      <c r="G208" s="18">
        <f>(Table2[[#This Row],[ExitDate]]-Table2[[#This Row],[StartDate]])/365.25</f>
        <v>0.68993839835728954</v>
      </c>
      <c r="H208" s="11" t="s">
        <v>1789</v>
      </c>
      <c r="I208" s="11" t="s">
        <v>1853</v>
      </c>
      <c r="J208" s="13" t="s">
        <v>1854</v>
      </c>
      <c r="K208" s="11" t="s">
        <v>79</v>
      </c>
      <c r="L208" s="11" t="s">
        <v>38</v>
      </c>
      <c r="M208" s="11" t="s">
        <v>66</v>
      </c>
      <c r="N208" s="11" t="s">
        <v>55</v>
      </c>
      <c r="O208" s="11" t="s">
        <v>41</v>
      </c>
      <c r="P208" s="11" t="s">
        <v>95</v>
      </c>
      <c r="Q208" s="11" t="s">
        <v>1847</v>
      </c>
      <c r="R208" s="11" t="s">
        <v>300</v>
      </c>
      <c r="S208" s="12" t="s">
        <v>1855</v>
      </c>
      <c r="T208" s="11" t="s">
        <v>44</v>
      </c>
      <c r="U208" s="11" t="s">
        <v>5</v>
      </c>
      <c r="V208" s="11" t="s">
        <v>59</v>
      </c>
      <c r="W208" s="10">
        <v>12469</v>
      </c>
      <c r="X208" s="11" t="s">
        <v>242</v>
      </c>
      <c r="Y208" s="10">
        <v>3</v>
      </c>
      <c r="Z208" s="10">
        <v>3823</v>
      </c>
      <c r="AA208" s="12" t="s">
        <v>273</v>
      </c>
      <c r="AB208" s="10">
        <v>5</v>
      </c>
      <c r="AC208" s="10">
        <v>4</v>
      </c>
      <c r="AD208" s="12">
        <v>44825</v>
      </c>
      <c r="AE208" s="11" t="s">
        <v>156</v>
      </c>
      <c r="AF208" s="11" t="s">
        <v>61</v>
      </c>
      <c r="AG208" s="11" t="s">
        <v>77</v>
      </c>
      <c r="AH208" s="11" t="s">
        <v>1856</v>
      </c>
      <c r="AI208" s="11" t="s">
        <v>1857</v>
      </c>
      <c r="AJ208" s="10">
        <v>4</v>
      </c>
      <c r="AK208" s="14">
        <v>516.9</v>
      </c>
    </row>
    <row r="209" spans="1:37" x14ac:dyDescent="0.25">
      <c r="A209" s="10">
        <v>399</v>
      </c>
      <c r="B209" s="11" t="s">
        <v>1860</v>
      </c>
      <c r="C209" s="11" t="s">
        <v>1861</v>
      </c>
      <c r="D209" s="12">
        <v>45042</v>
      </c>
      <c r="E209" s="12">
        <v>45080</v>
      </c>
      <c r="F209" s="10">
        <f>Table2[[#This Row],[ExitDate]]-Table2[[#This Row],[StartDate]]</f>
        <v>38</v>
      </c>
      <c r="G209" s="18">
        <f>(Table2[[#This Row],[ExitDate]]-Table2[[#This Row],[StartDate]])/365.25</f>
        <v>0.10403832991101986</v>
      </c>
      <c r="H209" s="11" t="s">
        <v>1781</v>
      </c>
      <c r="I209" s="11" t="s">
        <v>1862</v>
      </c>
      <c r="J209" s="13" t="s">
        <v>1863</v>
      </c>
      <c r="K209" s="11" t="s">
        <v>65</v>
      </c>
      <c r="L209" s="11" t="s">
        <v>38</v>
      </c>
      <c r="M209" s="11" t="s">
        <v>56</v>
      </c>
      <c r="N209" s="11" t="s">
        <v>67</v>
      </c>
      <c r="O209" s="11" t="s">
        <v>66</v>
      </c>
      <c r="P209" s="11" t="s">
        <v>121</v>
      </c>
      <c r="Q209" s="11" t="s">
        <v>165</v>
      </c>
      <c r="R209" s="11" t="s">
        <v>85</v>
      </c>
      <c r="S209" s="12">
        <v>37199</v>
      </c>
      <c r="T209" s="11" t="s">
        <v>44</v>
      </c>
      <c r="U209" s="11" t="s">
        <v>81</v>
      </c>
      <c r="V209" s="11" t="s">
        <v>59</v>
      </c>
      <c r="W209" s="10">
        <v>21759</v>
      </c>
      <c r="X209" s="11" t="s">
        <v>48</v>
      </c>
      <c r="Y209" s="10">
        <v>3</v>
      </c>
      <c r="Z209" s="10">
        <v>3826</v>
      </c>
      <c r="AA209" s="12" t="s">
        <v>1864</v>
      </c>
      <c r="AB209" s="10">
        <v>2</v>
      </c>
      <c r="AC209" s="10">
        <v>1</v>
      </c>
      <c r="AD209" s="12">
        <v>44886</v>
      </c>
      <c r="AE209" s="11" t="s">
        <v>156</v>
      </c>
      <c r="AF209" s="11" t="s">
        <v>51</v>
      </c>
      <c r="AG209" s="11" t="s">
        <v>77</v>
      </c>
      <c r="AH209" s="11" t="s">
        <v>1865</v>
      </c>
      <c r="AI209" s="11" t="s">
        <v>1866</v>
      </c>
      <c r="AJ209" s="10">
        <v>4</v>
      </c>
      <c r="AK209" s="14">
        <v>286.12</v>
      </c>
    </row>
    <row r="210" spans="1:37" x14ac:dyDescent="0.25">
      <c r="A210" s="10">
        <v>402</v>
      </c>
      <c r="B210" s="11" t="s">
        <v>853</v>
      </c>
      <c r="C210" s="11" t="s">
        <v>1870</v>
      </c>
      <c r="D210" s="12">
        <v>43492</v>
      </c>
      <c r="E210" s="12">
        <v>44253</v>
      </c>
      <c r="F210" s="10">
        <f>Table2[[#This Row],[ExitDate]]-Table2[[#This Row],[StartDate]]</f>
        <v>761</v>
      </c>
      <c r="G210" s="18">
        <f>(Table2[[#This Row],[ExitDate]]-Table2[[#This Row],[StartDate]])/365.25</f>
        <v>2.083504449007529</v>
      </c>
      <c r="H210" s="11" t="s">
        <v>1795</v>
      </c>
      <c r="I210" s="11" t="s">
        <v>1871</v>
      </c>
      <c r="J210" s="13" t="s">
        <v>1872</v>
      </c>
      <c r="K210" s="11" t="s">
        <v>84</v>
      </c>
      <c r="L210" s="11" t="s">
        <v>38</v>
      </c>
      <c r="M210" s="11" t="s">
        <v>56</v>
      </c>
      <c r="N210" s="11" t="s">
        <v>40</v>
      </c>
      <c r="O210" s="11" t="s">
        <v>66</v>
      </c>
      <c r="P210" s="11" t="s">
        <v>121</v>
      </c>
      <c r="Q210" s="11" t="s">
        <v>165</v>
      </c>
      <c r="R210" s="11" t="s">
        <v>175</v>
      </c>
      <c r="S210" s="12">
        <v>20792</v>
      </c>
      <c r="T210" s="11" t="s">
        <v>44</v>
      </c>
      <c r="U210" s="11" t="s">
        <v>250</v>
      </c>
      <c r="V210" s="11" t="s">
        <v>59</v>
      </c>
      <c r="W210" s="10">
        <v>55408</v>
      </c>
      <c r="X210" s="11" t="s">
        <v>99</v>
      </c>
      <c r="Y210" s="10">
        <v>3</v>
      </c>
      <c r="Z210" s="10">
        <v>3829</v>
      </c>
      <c r="AA210" s="12" t="s">
        <v>146</v>
      </c>
      <c r="AB210" s="10">
        <v>3</v>
      </c>
      <c r="AC210" s="10">
        <v>2</v>
      </c>
      <c r="AD210" s="12">
        <v>44858</v>
      </c>
      <c r="AE210" s="11" t="s">
        <v>76</v>
      </c>
      <c r="AF210" s="11" t="s">
        <v>61</v>
      </c>
      <c r="AG210" s="11" t="s">
        <v>62</v>
      </c>
      <c r="AH210" s="11" t="s">
        <v>995</v>
      </c>
      <c r="AI210" s="11" t="s">
        <v>1873</v>
      </c>
      <c r="AJ210" s="10">
        <v>5</v>
      </c>
      <c r="AK210" s="14">
        <v>233.67</v>
      </c>
    </row>
    <row r="211" spans="1:37" x14ac:dyDescent="0.25">
      <c r="A211" s="10">
        <v>405</v>
      </c>
      <c r="B211" s="11" t="s">
        <v>1877</v>
      </c>
      <c r="C211" s="11" t="s">
        <v>1878</v>
      </c>
      <c r="D211" s="12">
        <v>44410</v>
      </c>
      <c r="E211" s="12">
        <v>44833</v>
      </c>
      <c r="F211" s="10">
        <f>Table2[[#This Row],[ExitDate]]-Table2[[#This Row],[StartDate]]</f>
        <v>423</v>
      </c>
      <c r="G211" s="18">
        <f>(Table2[[#This Row],[ExitDate]]-Table2[[#This Row],[StartDate]])/365.25</f>
        <v>1.1581108829568789</v>
      </c>
      <c r="H211" s="11" t="s">
        <v>1879</v>
      </c>
      <c r="I211" s="11" t="s">
        <v>1880</v>
      </c>
      <c r="J211" s="13" t="s">
        <v>1881</v>
      </c>
      <c r="K211" s="11" t="s">
        <v>54</v>
      </c>
      <c r="L211" s="11" t="s">
        <v>1816</v>
      </c>
      <c r="M211" s="11" t="s">
        <v>66</v>
      </c>
      <c r="N211" s="11" t="s">
        <v>67</v>
      </c>
      <c r="O211" s="11" t="s">
        <v>56</v>
      </c>
      <c r="P211" s="11" t="s">
        <v>121</v>
      </c>
      <c r="Q211" s="11" t="s">
        <v>165</v>
      </c>
      <c r="R211" s="11" t="s">
        <v>248</v>
      </c>
      <c r="S211" s="12">
        <v>23567</v>
      </c>
      <c r="T211" s="11" t="s">
        <v>44</v>
      </c>
      <c r="U211" s="11" t="s">
        <v>1555</v>
      </c>
      <c r="V211" s="11" t="s">
        <v>46</v>
      </c>
      <c r="W211" s="10">
        <v>96097</v>
      </c>
      <c r="X211" s="11" t="s">
        <v>746</v>
      </c>
      <c r="Y211" s="10">
        <v>3</v>
      </c>
      <c r="Z211" s="10">
        <v>3832</v>
      </c>
      <c r="AA211" s="12">
        <v>44631</v>
      </c>
      <c r="AB211" s="10">
        <v>1</v>
      </c>
      <c r="AC211" s="10">
        <v>4</v>
      </c>
      <c r="AD211" s="12">
        <v>44936</v>
      </c>
      <c r="AE211" s="11" t="s">
        <v>50</v>
      </c>
      <c r="AF211" s="11" t="s">
        <v>51</v>
      </c>
      <c r="AG211" s="11" t="s">
        <v>62</v>
      </c>
      <c r="AH211" s="11" t="s">
        <v>1882</v>
      </c>
      <c r="AI211" s="11" t="s">
        <v>1883</v>
      </c>
      <c r="AJ211" s="10">
        <v>4</v>
      </c>
      <c r="AK211" s="14">
        <v>770.38</v>
      </c>
    </row>
    <row r="212" spans="1:37" x14ac:dyDescent="0.25">
      <c r="A212" s="10">
        <v>406</v>
      </c>
      <c r="B212" s="11" t="s">
        <v>1884</v>
      </c>
      <c r="C212" s="11" t="s">
        <v>1885</v>
      </c>
      <c r="D212" s="12">
        <v>44587</v>
      </c>
      <c r="E212" s="12">
        <v>44867</v>
      </c>
      <c r="F212" s="10">
        <f>Table2[[#This Row],[ExitDate]]-Table2[[#This Row],[StartDate]]</f>
        <v>280</v>
      </c>
      <c r="G212" s="18">
        <f>(Table2[[#This Row],[ExitDate]]-Table2[[#This Row],[StartDate]])/365.25</f>
        <v>0.76659822039698833</v>
      </c>
      <c r="H212" s="11" t="s">
        <v>1789</v>
      </c>
      <c r="I212" s="11" t="s">
        <v>1886</v>
      </c>
      <c r="J212" s="13" t="s">
        <v>1887</v>
      </c>
      <c r="K212" s="11" t="s">
        <v>164</v>
      </c>
      <c r="L212" s="11" t="s">
        <v>38</v>
      </c>
      <c r="M212" s="11" t="s">
        <v>66</v>
      </c>
      <c r="N212" s="11" t="s">
        <v>55</v>
      </c>
      <c r="O212" s="11" t="s">
        <v>56</v>
      </c>
      <c r="P212" s="11" t="s">
        <v>133</v>
      </c>
      <c r="Q212" s="11" t="s">
        <v>1847</v>
      </c>
      <c r="R212" s="11" t="s">
        <v>85</v>
      </c>
      <c r="S212" s="12">
        <v>19698</v>
      </c>
      <c r="T212" s="11" t="s">
        <v>44</v>
      </c>
      <c r="U212" s="11" t="s">
        <v>600</v>
      </c>
      <c r="V212" s="11" t="s">
        <v>59</v>
      </c>
      <c r="W212" s="10">
        <v>21738</v>
      </c>
      <c r="X212" s="11" t="s">
        <v>746</v>
      </c>
      <c r="Y212" s="10">
        <v>3</v>
      </c>
      <c r="Z212" s="10">
        <v>3833</v>
      </c>
      <c r="AA212" s="12">
        <v>45018</v>
      </c>
      <c r="AB212" s="10">
        <v>3</v>
      </c>
      <c r="AC212" s="10">
        <v>5</v>
      </c>
      <c r="AD212" s="12">
        <v>45100</v>
      </c>
      <c r="AE212" s="11" t="s">
        <v>50</v>
      </c>
      <c r="AF212" s="11" t="s">
        <v>61</v>
      </c>
      <c r="AG212" s="11" t="s">
        <v>77</v>
      </c>
      <c r="AH212" s="11" t="s">
        <v>1888</v>
      </c>
      <c r="AI212" s="11" t="s">
        <v>1889</v>
      </c>
      <c r="AJ212" s="10">
        <v>2</v>
      </c>
      <c r="AK212" s="14">
        <v>409.16</v>
      </c>
    </row>
    <row r="213" spans="1:37" x14ac:dyDescent="0.25">
      <c r="A213" s="10">
        <v>407</v>
      </c>
      <c r="B213" s="11" t="s">
        <v>1517</v>
      </c>
      <c r="C213" s="11" t="s">
        <v>1890</v>
      </c>
      <c r="D213" s="12">
        <v>43595</v>
      </c>
      <c r="E213" s="12">
        <v>44413</v>
      </c>
      <c r="F213" s="10">
        <f>Table2[[#This Row],[ExitDate]]-Table2[[#This Row],[StartDate]]</f>
        <v>818</v>
      </c>
      <c r="G213" s="18">
        <f>(Table2[[#This Row],[ExitDate]]-Table2[[#This Row],[StartDate]])/365.25</f>
        <v>2.239561943874059</v>
      </c>
      <c r="H213" s="11" t="s">
        <v>1789</v>
      </c>
      <c r="I213" s="11" t="s">
        <v>1891</v>
      </c>
      <c r="J213" s="13" t="s">
        <v>1892</v>
      </c>
      <c r="K213" s="11" t="s">
        <v>94</v>
      </c>
      <c r="L213" s="11" t="s">
        <v>38</v>
      </c>
      <c r="M213" s="11" t="s">
        <v>39</v>
      </c>
      <c r="N213" s="11" t="s">
        <v>40</v>
      </c>
      <c r="O213" s="11" t="s">
        <v>56</v>
      </c>
      <c r="P213" s="11" t="s">
        <v>95</v>
      </c>
      <c r="Q213" s="11" t="s">
        <v>1847</v>
      </c>
      <c r="R213" s="11" t="s">
        <v>85</v>
      </c>
      <c r="S213" s="12">
        <v>22592</v>
      </c>
      <c r="T213" s="11" t="s">
        <v>44</v>
      </c>
      <c r="U213" s="11" t="s">
        <v>98</v>
      </c>
      <c r="V213" s="11" t="s">
        <v>59</v>
      </c>
      <c r="W213" s="10">
        <v>40039</v>
      </c>
      <c r="X213" s="11" t="s">
        <v>48</v>
      </c>
      <c r="Y213" s="10">
        <v>3</v>
      </c>
      <c r="Z213" s="10">
        <v>3834</v>
      </c>
      <c r="AA213" s="12" t="s">
        <v>350</v>
      </c>
      <c r="AB213" s="10">
        <v>3</v>
      </c>
      <c r="AC213" s="10">
        <v>5</v>
      </c>
      <c r="AD213" s="12">
        <v>44930</v>
      </c>
      <c r="AE213" s="11" t="s">
        <v>83</v>
      </c>
      <c r="AF213" s="11" t="s">
        <v>61</v>
      </c>
      <c r="AG213" s="11" t="s">
        <v>89</v>
      </c>
      <c r="AH213" s="11" t="s">
        <v>1893</v>
      </c>
      <c r="AI213" s="11" t="s">
        <v>418</v>
      </c>
      <c r="AJ213" s="10">
        <v>1</v>
      </c>
      <c r="AK213" s="14">
        <v>700.53</v>
      </c>
    </row>
    <row r="214" spans="1:37" x14ac:dyDescent="0.25">
      <c r="A214" s="10">
        <v>408</v>
      </c>
      <c r="B214" s="11" t="s">
        <v>253</v>
      </c>
      <c r="C214" s="11" t="s">
        <v>1015</v>
      </c>
      <c r="D214" s="12">
        <v>43467</v>
      </c>
      <c r="E214" s="12">
        <v>44901</v>
      </c>
      <c r="F214" s="10">
        <f>Table2[[#This Row],[ExitDate]]-Table2[[#This Row],[StartDate]]</f>
        <v>1434</v>
      </c>
      <c r="G214" s="18">
        <f>(Table2[[#This Row],[ExitDate]]-Table2[[#This Row],[StartDate]])/365.25</f>
        <v>3.9260780287474333</v>
      </c>
      <c r="H214" s="11" t="s">
        <v>1781</v>
      </c>
      <c r="I214" s="11" t="s">
        <v>1894</v>
      </c>
      <c r="J214" s="13" t="s">
        <v>1895</v>
      </c>
      <c r="K214" s="11" t="s">
        <v>113</v>
      </c>
      <c r="L214" s="11" t="s">
        <v>38</v>
      </c>
      <c r="M214" s="11" t="s">
        <v>56</v>
      </c>
      <c r="N214" s="11" t="s">
        <v>67</v>
      </c>
      <c r="O214" s="11" t="s">
        <v>56</v>
      </c>
      <c r="P214" s="11" t="s">
        <v>121</v>
      </c>
      <c r="Q214" s="11" t="s">
        <v>165</v>
      </c>
      <c r="R214" s="11" t="s">
        <v>508</v>
      </c>
      <c r="S214" s="12">
        <v>34283</v>
      </c>
      <c r="T214" s="11" t="s">
        <v>44</v>
      </c>
      <c r="U214" s="11" t="s">
        <v>1248</v>
      </c>
      <c r="V214" s="11" t="s">
        <v>59</v>
      </c>
      <c r="W214" s="10">
        <v>45952</v>
      </c>
      <c r="X214" s="11" t="s">
        <v>48</v>
      </c>
      <c r="Y214" s="10">
        <v>3</v>
      </c>
      <c r="Z214" s="10">
        <v>3835</v>
      </c>
      <c r="AA214" s="12">
        <v>44571</v>
      </c>
      <c r="AB214" s="10">
        <v>5</v>
      </c>
      <c r="AC214" s="10">
        <v>3</v>
      </c>
      <c r="AD214" s="12">
        <v>44870</v>
      </c>
      <c r="AE214" s="11" t="s">
        <v>60</v>
      </c>
      <c r="AF214" s="11" t="s">
        <v>61</v>
      </c>
      <c r="AG214" s="11" t="s">
        <v>52</v>
      </c>
      <c r="AH214" s="11" t="s">
        <v>1896</v>
      </c>
      <c r="AI214" s="11" t="s">
        <v>1897</v>
      </c>
      <c r="AJ214" s="10">
        <v>3</v>
      </c>
      <c r="AK214" s="14">
        <v>439.63</v>
      </c>
    </row>
    <row r="215" spans="1:37" x14ac:dyDescent="0.25">
      <c r="A215" s="10">
        <v>410</v>
      </c>
      <c r="B215" s="11" t="s">
        <v>1899</v>
      </c>
      <c r="C215" s="11" t="s">
        <v>1900</v>
      </c>
      <c r="D215" s="12">
        <v>44836</v>
      </c>
      <c r="E215" s="12">
        <v>44878</v>
      </c>
      <c r="F215" s="10">
        <f>Table2[[#This Row],[ExitDate]]-Table2[[#This Row],[StartDate]]</f>
        <v>42</v>
      </c>
      <c r="G215" s="18">
        <f>(Table2[[#This Row],[ExitDate]]-Table2[[#This Row],[StartDate]])/365.25</f>
        <v>0.11498973305954825</v>
      </c>
      <c r="H215" s="11" t="s">
        <v>1781</v>
      </c>
      <c r="I215" s="11" t="s">
        <v>1901</v>
      </c>
      <c r="J215" s="13" t="s">
        <v>1902</v>
      </c>
      <c r="K215" s="11" t="s">
        <v>84</v>
      </c>
      <c r="L215" s="11" t="s">
        <v>38</v>
      </c>
      <c r="M215" s="11" t="s">
        <v>56</v>
      </c>
      <c r="N215" s="11" t="s">
        <v>55</v>
      </c>
      <c r="O215" s="11" t="s">
        <v>56</v>
      </c>
      <c r="P215" s="11" t="s">
        <v>121</v>
      </c>
      <c r="Q215" s="11" t="s">
        <v>165</v>
      </c>
      <c r="R215" s="11" t="s">
        <v>43</v>
      </c>
      <c r="S215" s="12" t="s">
        <v>1903</v>
      </c>
      <c r="T215" s="11" t="s">
        <v>44</v>
      </c>
      <c r="U215" s="11" t="s">
        <v>625</v>
      </c>
      <c r="V215" s="11" t="s">
        <v>59</v>
      </c>
      <c r="W215" s="10">
        <v>72879</v>
      </c>
      <c r="X215" s="11" t="s">
        <v>746</v>
      </c>
      <c r="Y215" s="10">
        <v>3</v>
      </c>
      <c r="Z215" s="10">
        <v>3837</v>
      </c>
      <c r="AA215" s="12" t="s">
        <v>127</v>
      </c>
      <c r="AB215" s="10">
        <v>5</v>
      </c>
      <c r="AC215" s="10">
        <v>3</v>
      </c>
      <c r="AD215" s="12">
        <v>44979</v>
      </c>
      <c r="AE215" s="11" t="s">
        <v>156</v>
      </c>
      <c r="AF215" s="11" t="s">
        <v>51</v>
      </c>
      <c r="AG215" s="11" t="s">
        <v>52</v>
      </c>
      <c r="AH215" s="11" t="s">
        <v>1904</v>
      </c>
      <c r="AI215" s="11" t="s">
        <v>1905</v>
      </c>
      <c r="AJ215" s="10">
        <v>3</v>
      </c>
      <c r="AK215" s="14">
        <v>320.33999999999997</v>
      </c>
    </row>
    <row r="216" spans="1:37" x14ac:dyDescent="0.25">
      <c r="A216" s="10">
        <v>411</v>
      </c>
      <c r="B216" s="11" t="s">
        <v>1834</v>
      </c>
      <c r="C216" s="11" t="s">
        <v>1906</v>
      </c>
      <c r="D216" s="12">
        <v>43451</v>
      </c>
      <c r="E216" s="12">
        <v>44307</v>
      </c>
      <c r="F216" s="10">
        <f>Table2[[#This Row],[ExitDate]]-Table2[[#This Row],[StartDate]]</f>
        <v>856</v>
      </c>
      <c r="G216" s="18">
        <f>(Table2[[#This Row],[ExitDate]]-Table2[[#This Row],[StartDate]])/365.25</f>
        <v>2.3436002737850785</v>
      </c>
      <c r="H216" s="11" t="s">
        <v>1781</v>
      </c>
      <c r="I216" s="11" t="s">
        <v>1907</v>
      </c>
      <c r="J216" s="13" t="s">
        <v>1908</v>
      </c>
      <c r="K216" s="11" t="s">
        <v>37</v>
      </c>
      <c r="L216" s="11" t="s">
        <v>38</v>
      </c>
      <c r="M216" s="11" t="s">
        <v>56</v>
      </c>
      <c r="N216" s="11" t="s">
        <v>55</v>
      </c>
      <c r="O216" s="11" t="s">
        <v>66</v>
      </c>
      <c r="P216" s="11" t="s">
        <v>174</v>
      </c>
      <c r="Q216" s="11" t="s">
        <v>165</v>
      </c>
      <c r="R216" s="11" t="s">
        <v>85</v>
      </c>
      <c r="S216" s="12" t="s">
        <v>1909</v>
      </c>
      <c r="T216" s="11" t="s">
        <v>44</v>
      </c>
      <c r="U216" s="11" t="s">
        <v>70</v>
      </c>
      <c r="V216" s="11" t="s">
        <v>46</v>
      </c>
      <c r="W216" s="10">
        <v>28364</v>
      </c>
      <c r="X216" s="11" t="s">
        <v>746</v>
      </c>
      <c r="Y216" s="10">
        <v>3</v>
      </c>
      <c r="Z216" s="10">
        <v>3838</v>
      </c>
      <c r="AA216" s="12">
        <v>44693</v>
      </c>
      <c r="AB216" s="10">
        <v>1</v>
      </c>
      <c r="AC216" s="10">
        <v>1</v>
      </c>
      <c r="AD216" s="12">
        <v>45035</v>
      </c>
      <c r="AE216" s="11" t="s">
        <v>156</v>
      </c>
      <c r="AF216" s="11" t="s">
        <v>51</v>
      </c>
      <c r="AG216" s="11" t="s">
        <v>52</v>
      </c>
      <c r="AH216" s="11" t="s">
        <v>1910</v>
      </c>
      <c r="AI216" s="11" t="s">
        <v>1911</v>
      </c>
      <c r="AJ216" s="10">
        <v>2</v>
      </c>
      <c r="AK216" s="14">
        <v>510.23</v>
      </c>
    </row>
    <row r="217" spans="1:37" x14ac:dyDescent="0.25">
      <c r="A217" s="10">
        <v>413</v>
      </c>
      <c r="B217" s="11" t="s">
        <v>1914</v>
      </c>
      <c r="C217" s="11" t="s">
        <v>495</v>
      </c>
      <c r="D217" s="12">
        <v>45017</v>
      </c>
      <c r="E217" s="12">
        <v>45064</v>
      </c>
      <c r="F217" s="10">
        <f>Table2[[#This Row],[ExitDate]]-Table2[[#This Row],[StartDate]]</f>
        <v>47</v>
      </c>
      <c r="G217" s="18">
        <f>(Table2[[#This Row],[ExitDate]]-Table2[[#This Row],[StartDate]])/365.25</f>
        <v>0.12867898699520877</v>
      </c>
      <c r="H217" s="11" t="s">
        <v>1795</v>
      </c>
      <c r="I217" s="11" t="s">
        <v>1915</v>
      </c>
      <c r="J217" s="13" t="s">
        <v>1916</v>
      </c>
      <c r="K217" s="11" t="s">
        <v>84</v>
      </c>
      <c r="L217" s="11" t="s">
        <v>38</v>
      </c>
      <c r="M217" s="11" t="s">
        <v>56</v>
      </c>
      <c r="N217" s="11" t="s">
        <v>67</v>
      </c>
      <c r="O217" s="11" t="s">
        <v>66</v>
      </c>
      <c r="P217" s="11" t="s">
        <v>174</v>
      </c>
      <c r="Q217" s="11" t="s">
        <v>165</v>
      </c>
      <c r="R217" s="11" t="s">
        <v>85</v>
      </c>
      <c r="S217" s="12" t="s">
        <v>1917</v>
      </c>
      <c r="T217" s="11" t="s">
        <v>44</v>
      </c>
      <c r="U217" s="11" t="s">
        <v>234</v>
      </c>
      <c r="V217" s="11" t="s">
        <v>59</v>
      </c>
      <c r="W217" s="10">
        <v>97654</v>
      </c>
      <c r="X217" s="11" t="s">
        <v>48</v>
      </c>
      <c r="Y217" s="10">
        <v>3</v>
      </c>
      <c r="Z217" s="10">
        <v>3840</v>
      </c>
      <c r="AA217" s="12">
        <v>44987</v>
      </c>
      <c r="AB217" s="10">
        <v>1</v>
      </c>
      <c r="AC217" s="10">
        <v>5</v>
      </c>
      <c r="AD217" s="12">
        <v>44871</v>
      </c>
      <c r="AE217" s="11" t="s">
        <v>83</v>
      </c>
      <c r="AF217" s="11" t="s">
        <v>61</v>
      </c>
      <c r="AG217" s="11" t="s">
        <v>52</v>
      </c>
      <c r="AH217" s="11" t="s">
        <v>1918</v>
      </c>
      <c r="AI217" s="11" t="s">
        <v>1919</v>
      </c>
      <c r="AJ217" s="10">
        <v>4</v>
      </c>
      <c r="AK217" s="14">
        <v>170.61</v>
      </c>
    </row>
    <row r="218" spans="1:37" x14ac:dyDescent="0.25">
      <c r="A218" s="10">
        <v>415</v>
      </c>
      <c r="B218" s="11" t="s">
        <v>1921</v>
      </c>
      <c r="C218" s="11" t="s">
        <v>1861</v>
      </c>
      <c r="D218" s="12">
        <v>44063</v>
      </c>
      <c r="E218" s="12">
        <v>44419</v>
      </c>
      <c r="F218" s="10">
        <f>Table2[[#This Row],[ExitDate]]-Table2[[#This Row],[StartDate]]</f>
        <v>356</v>
      </c>
      <c r="G218" s="18">
        <f>(Table2[[#This Row],[ExitDate]]-Table2[[#This Row],[StartDate]])/365.25</f>
        <v>0.97467488021902804</v>
      </c>
      <c r="H218" s="11" t="s">
        <v>1876</v>
      </c>
      <c r="I218" s="11" t="s">
        <v>1922</v>
      </c>
      <c r="J218" s="13" t="s">
        <v>1923</v>
      </c>
      <c r="K218" s="11" t="s">
        <v>125</v>
      </c>
      <c r="L218" s="11" t="s">
        <v>1816</v>
      </c>
      <c r="M218" s="11" t="s">
        <v>56</v>
      </c>
      <c r="N218" s="11" t="s">
        <v>67</v>
      </c>
      <c r="O218" s="11" t="s">
        <v>56</v>
      </c>
      <c r="P218" s="11" t="s">
        <v>95</v>
      </c>
      <c r="Q218" s="11" t="s">
        <v>165</v>
      </c>
      <c r="R218" s="11" t="s">
        <v>57</v>
      </c>
      <c r="S218" s="12" t="s">
        <v>1924</v>
      </c>
      <c r="T218" s="11" t="s">
        <v>44</v>
      </c>
      <c r="U218" s="11" t="s">
        <v>159</v>
      </c>
      <c r="V218" s="11" t="s">
        <v>46</v>
      </c>
      <c r="W218" s="10">
        <v>40402</v>
      </c>
      <c r="X218" s="11" t="s">
        <v>48</v>
      </c>
      <c r="Y218" s="10">
        <v>3</v>
      </c>
      <c r="Z218" s="10">
        <v>3842</v>
      </c>
      <c r="AA218" s="12" t="s">
        <v>1494</v>
      </c>
      <c r="AB218" s="10">
        <v>2</v>
      </c>
      <c r="AC218" s="10">
        <v>5</v>
      </c>
      <c r="AD218" s="12">
        <v>44826</v>
      </c>
      <c r="AE218" s="11" t="s">
        <v>76</v>
      </c>
      <c r="AF218" s="11" t="s">
        <v>51</v>
      </c>
      <c r="AG218" s="11" t="s">
        <v>77</v>
      </c>
      <c r="AH218" s="11" t="s">
        <v>1925</v>
      </c>
      <c r="AI218" s="11" t="s">
        <v>1926</v>
      </c>
      <c r="AJ218" s="10">
        <v>5</v>
      </c>
      <c r="AK218" s="14">
        <v>584.99</v>
      </c>
    </row>
    <row r="219" spans="1:37" x14ac:dyDescent="0.25">
      <c r="A219" s="10">
        <v>416</v>
      </c>
      <c r="B219" s="11" t="s">
        <v>1927</v>
      </c>
      <c r="C219" s="11" t="s">
        <v>1928</v>
      </c>
      <c r="D219" s="12">
        <v>45123</v>
      </c>
      <c r="E219" s="12">
        <v>45137</v>
      </c>
      <c r="F219" s="10">
        <f>Table2[[#This Row],[ExitDate]]-Table2[[#This Row],[StartDate]]</f>
        <v>14</v>
      </c>
      <c r="G219" s="18">
        <f>(Table2[[#This Row],[ExitDate]]-Table2[[#This Row],[StartDate]])/365.25</f>
        <v>3.8329911019849415E-2</v>
      </c>
      <c r="H219" s="11" t="s">
        <v>1879</v>
      </c>
      <c r="I219" s="11" t="s">
        <v>1929</v>
      </c>
      <c r="J219" s="13" t="s">
        <v>1930</v>
      </c>
      <c r="K219" s="11" t="s">
        <v>54</v>
      </c>
      <c r="L219" s="11" t="s">
        <v>1816</v>
      </c>
      <c r="M219" s="11" t="s">
        <v>66</v>
      </c>
      <c r="N219" s="11" t="s">
        <v>40</v>
      </c>
      <c r="O219" s="11" t="s">
        <v>66</v>
      </c>
      <c r="P219" s="11" t="s">
        <v>121</v>
      </c>
      <c r="Q219" s="11" t="s">
        <v>165</v>
      </c>
      <c r="R219" s="11" t="s">
        <v>107</v>
      </c>
      <c r="S219" s="12">
        <v>28308</v>
      </c>
      <c r="T219" s="11" t="s">
        <v>44</v>
      </c>
      <c r="U219" s="11" t="s">
        <v>109</v>
      </c>
      <c r="V219" s="11" t="s">
        <v>46</v>
      </c>
      <c r="W219" s="10">
        <v>21480</v>
      </c>
      <c r="X219" s="11" t="s">
        <v>48</v>
      </c>
      <c r="Y219" s="10">
        <v>3</v>
      </c>
      <c r="Z219" s="10">
        <v>3843</v>
      </c>
      <c r="AA219" s="12" t="s">
        <v>273</v>
      </c>
      <c r="AB219" s="10">
        <v>3</v>
      </c>
      <c r="AC219" s="10">
        <v>5</v>
      </c>
      <c r="AD219" s="12">
        <v>45142</v>
      </c>
      <c r="AE219" s="11" t="s">
        <v>83</v>
      </c>
      <c r="AF219" s="11" t="s">
        <v>61</v>
      </c>
      <c r="AG219" s="11" t="s">
        <v>89</v>
      </c>
      <c r="AH219" s="11" t="s">
        <v>1756</v>
      </c>
      <c r="AI219" s="11" t="s">
        <v>1931</v>
      </c>
      <c r="AJ219" s="10">
        <v>2</v>
      </c>
      <c r="AK219" s="14">
        <v>582.09</v>
      </c>
    </row>
    <row r="220" spans="1:37" x14ac:dyDescent="0.25">
      <c r="A220" s="10">
        <v>417</v>
      </c>
      <c r="B220" s="11" t="s">
        <v>1932</v>
      </c>
      <c r="C220" s="11" t="s">
        <v>1933</v>
      </c>
      <c r="D220" s="12">
        <v>44357</v>
      </c>
      <c r="E220" s="12">
        <v>44791</v>
      </c>
      <c r="F220" s="10">
        <f>Table2[[#This Row],[ExitDate]]-Table2[[#This Row],[StartDate]]</f>
        <v>434</v>
      </c>
      <c r="G220" s="18">
        <f>(Table2[[#This Row],[ExitDate]]-Table2[[#This Row],[StartDate]])/365.25</f>
        <v>1.1882272416153319</v>
      </c>
      <c r="H220" s="11" t="s">
        <v>1789</v>
      </c>
      <c r="I220" s="11" t="s">
        <v>1243</v>
      </c>
      <c r="J220" s="13" t="s">
        <v>1934</v>
      </c>
      <c r="K220" s="11" t="s">
        <v>164</v>
      </c>
      <c r="L220" s="11" t="s">
        <v>38</v>
      </c>
      <c r="M220" s="11" t="s">
        <v>56</v>
      </c>
      <c r="N220" s="11" t="s">
        <v>40</v>
      </c>
      <c r="O220" s="11" t="s">
        <v>41</v>
      </c>
      <c r="P220" s="11" t="s">
        <v>174</v>
      </c>
      <c r="Q220" s="11" t="s">
        <v>1847</v>
      </c>
      <c r="R220" s="11" t="s">
        <v>80</v>
      </c>
      <c r="S220" s="12">
        <v>22318</v>
      </c>
      <c r="T220" s="11" t="s">
        <v>44</v>
      </c>
      <c r="U220" s="11" t="s">
        <v>81</v>
      </c>
      <c r="V220" s="11" t="s">
        <v>59</v>
      </c>
      <c r="W220" s="10">
        <v>49677</v>
      </c>
      <c r="X220" s="11" t="s">
        <v>746</v>
      </c>
      <c r="Y220" s="10">
        <v>3</v>
      </c>
      <c r="Z220" s="10">
        <v>3844</v>
      </c>
      <c r="AA220" s="12">
        <v>44928</v>
      </c>
      <c r="AB220" s="10">
        <v>3</v>
      </c>
      <c r="AC220" s="10">
        <v>2</v>
      </c>
      <c r="AD220" s="12">
        <v>45116</v>
      </c>
      <c r="AE220" s="11" t="s">
        <v>76</v>
      </c>
      <c r="AF220" s="11" t="s">
        <v>61</v>
      </c>
      <c r="AG220" s="11" t="s">
        <v>52</v>
      </c>
      <c r="AH220" s="11" t="s">
        <v>1935</v>
      </c>
      <c r="AI220" s="11" t="s">
        <v>1936</v>
      </c>
      <c r="AJ220" s="10">
        <v>5</v>
      </c>
      <c r="AK220" s="14">
        <v>603.66999999999996</v>
      </c>
    </row>
    <row r="221" spans="1:37" x14ac:dyDescent="0.25">
      <c r="A221" s="10">
        <v>419</v>
      </c>
      <c r="B221" s="11" t="s">
        <v>470</v>
      </c>
      <c r="C221" s="11" t="s">
        <v>150</v>
      </c>
      <c r="D221" s="12">
        <v>43955</v>
      </c>
      <c r="E221" s="12">
        <v>45061</v>
      </c>
      <c r="F221" s="10">
        <f>Table2[[#This Row],[ExitDate]]-Table2[[#This Row],[StartDate]]</f>
        <v>1106</v>
      </c>
      <c r="G221" s="18">
        <f>(Table2[[#This Row],[ExitDate]]-Table2[[#This Row],[StartDate]])/365.25</f>
        <v>3.0280629705681039</v>
      </c>
      <c r="H221" s="11" t="s">
        <v>1781</v>
      </c>
      <c r="I221" s="11" t="s">
        <v>1937</v>
      </c>
      <c r="J221" s="13" t="s">
        <v>1938</v>
      </c>
      <c r="K221" s="11" t="s">
        <v>113</v>
      </c>
      <c r="L221" s="11" t="s">
        <v>38</v>
      </c>
      <c r="M221" s="11" t="s">
        <v>39</v>
      </c>
      <c r="N221" s="11" t="s">
        <v>40</v>
      </c>
      <c r="O221" s="11" t="s">
        <v>66</v>
      </c>
      <c r="P221" s="11" t="s">
        <v>133</v>
      </c>
      <c r="Q221" s="11" t="s">
        <v>165</v>
      </c>
      <c r="R221" s="11" t="s">
        <v>320</v>
      </c>
      <c r="S221" s="12">
        <v>27675</v>
      </c>
      <c r="T221" s="11" t="s">
        <v>44</v>
      </c>
      <c r="U221" s="11" t="s">
        <v>87</v>
      </c>
      <c r="V221" s="11" t="s">
        <v>59</v>
      </c>
      <c r="W221" s="10">
        <v>44664</v>
      </c>
      <c r="X221" s="11" t="s">
        <v>48</v>
      </c>
      <c r="Y221" s="10">
        <v>3</v>
      </c>
      <c r="Z221" s="10">
        <v>3846</v>
      </c>
      <c r="AA221" s="12" t="s">
        <v>756</v>
      </c>
      <c r="AB221" s="10">
        <v>4</v>
      </c>
      <c r="AC221" s="10">
        <v>5</v>
      </c>
      <c r="AD221" s="12">
        <v>45027</v>
      </c>
      <c r="AE221" s="11" t="s">
        <v>50</v>
      </c>
      <c r="AF221" s="11" t="s">
        <v>51</v>
      </c>
      <c r="AG221" s="11" t="s">
        <v>62</v>
      </c>
      <c r="AH221" s="11" t="s">
        <v>1139</v>
      </c>
      <c r="AI221" s="11" t="s">
        <v>1939</v>
      </c>
      <c r="AJ221" s="10">
        <v>4</v>
      </c>
      <c r="AK221" s="14">
        <v>607.97</v>
      </c>
    </row>
    <row r="222" spans="1:37" x14ac:dyDescent="0.25">
      <c r="A222" s="10">
        <v>420</v>
      </c>
      <c r="B222" s="11" t="s">
        <v>330</v>
      </c>
      <c r="C222" s="11" t="s">
        <v>1940</v>
      </c>
      <c r="D222" s="12">
        <v>43520</v>
      </c>
      <c r="E222" s="12">
        <v>43993</v>
      </c>
      <c r="F222" s="10">
        <f>Table2[[#This Row],[ExitDate]]-Table2[[#This Row],[StartDate]]</f>
        <v>473</v>
      </c>
      <c r="G222" s="18">
        <f>(Table2[[#This Row],[ExitDate]]-Table2[[#This Row],[StartDate]])/365.25</f>
        <v>1.2950034223134839</v>
      </c>
      <c r="H222" s="11" t="s">
        <v>1781</v>
      </c>
      <c r="I222" s="11" t="s">
        <v>1941</v>
      </c>
      <c r="J222" s="13" t="s">
        <v>1942</v>
      </c>
      <c r="K222" s="11" t="s">
        <v>65</v>
      </c>
      <c r="L222" s="11" t="s">
        <v>38</v>
      </c>
      <c r="M222" s="11" t="s">
        <v>56</v>
      </c>
      <c r="N222" s="11" t="s">
        <v>67</v>
      </c>
      <c r="O222" s="11" t="s">
        <v>41</v>
      </c>
      <c r="P222" s="11" t="s">
        <v>133</v>
      </c>
      <c r="Q222" s="11" t="s">
        <v>165</v>
      </c>
      <c r="R222" s="11" t="s">
        <v>85</v>
      </c>
      <c r="S222" s="12">
        <v>35955</v>
      </c>
      <c r="T222" s="11" t="s">
        <v>44</v>
      </c>
      <c r="U222" s="11" t="s">
        <v>81</v>
      </c>
      <c r="V222" s="11" t="s">
        <v>59</v>
      </c>
      <c r="W222" s="10">
        <v>53800</v>
      </c>
      <c r="X222" s="11" t="s">
        <v>48</v>
      </c>
      <c r="Y222" s="10">
        <v>3</v>
      </c>
      <c r="Z222" s="10">
        <v>3847</v>
      </c>
      <c r="AA222" s="12">
        <v>44661</v>
      </c>
      <c r="AB222" s="10">
        <v>5</v>
      </c>
      <c r="AC222" s="10">
        <v>3</v>
      </c>
      <c r="AD222" s="12">
        <v>45013</v>
      </c>
      <c r="AE222" s="11" t="s">
        <v>83</v>
      </c>
      <c r="AF222" s="11" t="s">
        <v>51</v>
      </c>
      <c r="AG222" s="11" t="s">
        <v>77</v>
      </c>
      <c r="AH222" s="11" t="s">
        <v>1943</v>
      </c>
      <c r="AI222" s="11" t="s">
        <v>1944</v>
      </c>
      <c r="AJ222" s="10">
        <v>4</v>
      </c>
      <c r="AK222" s="14">
        <v>130.59</v>
      </c>
    </row>
    <row r="223" spans="1:37" x14ac:dyDescent="0.25">
      <c r="A223" s="10">
        <v>423</v>
      </c>
      <c r="B223" s="11" t="s">
        <v>1272</v>
      </c>
      <c r="C223" s="11" t="s">
        <v>1946</v>
      </c>
      <c r="D223" s="12">
        <v>43835</v>
      </c>
      <c r="E223" s="12">
        <v>44676</v>
      </c>
      <c r="F223" s="10">
        <f>Table2[[#This Row],[ExitDate]]-Table2[[#This Row],[StartDate]]</f>
        <v>841</v>
      </c>
      <c r="G223" s="18">
        <f>(Table2[[#This Row],[ExitDate]]-Table2[[#This Row],[StartDate]])/365.25</f>
        <v>2.3025325119780971</v>
      </c>
      <c r="H223" s="11" t="s">
        <v>1795</v>
      </c>
      <c r="I223" s="11" t="s">
        <v>1947</v>
      </c>
      <c r="J223" s="13" t="s">
        <v>1948</v>
      </c>
      <c r="K223" s="11" t="s">
        <v>132</v>
      </c>
      <c r="L223" s="11" t="s">
        <v>38</v>
      </c>
      <c r="M223" s="11" t="s">
        <v>56</v>
      </c>
      <c r="N223" s="11" t="s">
        <v>67</v>
      </c>
      <c r="O223" s="11" t="s">
        <v>41</v>
      </c>
      <c r="P223" s="11" t="s">
        <v>174</v>
      </c>
      <c r="Q223" s="11" t="s">
        <v>165</v>
      </c>
      <c r="R223" s="11" t="s">
        <v>508</v>
      </c>
      <c r="S223" s="12" t="s">
        <v>1949</v>
      </c>
      <c r="T223" s="11" t="s">
        <v>44</v>
      </c>
      <c r="U223" s="11" t="s">
        <v>1262</v>
      </c>
      <c r="V223" s="11" t="s">
        <v>59</v>
      </c>
      <c r="W223" s="10">
        <v>77264</v>
      </c>
      <c r="X223" s="11" t="s">
        <v>48</v>
      </c>
      <c r="Y223" s="10">
        <v>3</v>
      </c>
      <c r="Z223" s="10">
        <v>3850</v>
      </c>
      <c r="AA223" s="12" t="s">
        <v>127</v>
      </c>
      <c r="AB223" s="10">
        <v>1</v>
      </c>
      <c r="AC223" s="10">
        <v>3</v>
      </c>
      <c r="AD223" s="12">
        <v>44866</v>
      </c>
      <c r="AE223" s="11" t="s">
        <v>156</v>
      </c>
      <c r="AF223" s="11" t="s">
        <v>51</v>
      </c>
      <c r="AG223" s="11" t="s">
        <v>77</v>
      </c>
      <c r="AH223" s="11" t="s">
        <v>1950</v>
      </c>
      <c r="AI223" s="11" t="s">
        <v>1951</v>
      </c>
      <c r="AJ223" s="10">
        <v>1</v>
      </c>
      <c r="AK223" s="14">
        <v>355.75</v>
      </c>
    </row>
    <row r="224" spans="1:37" x14ac:dyDescent="0.25">
      <c r="A224" s="10">
        <v>424</v>
      </c>
      <c r="B224" s="11" t="s">
        <v>345</v>
      </c>
      <c r="C224" s="11" t="s">
        <v>1952</v>
      </c>
      <c r="D224" s="12">
        <v>43483</v>
      </c>
      <c r="E224" s="12">
        <v>43920</v>
      </c>
      <c r="F224" s="10">
        <f>Table2[[#This Row],[ExitDate]]-Table2[[#This Row],[StartDate]]</f>
        <v>437</v>
      </c>
      <c r="G224" s="18">
        <f>(Table2[[#This Row],[ExitDate]]-Table2[[#This Row],[StartDate]])/365.25</f>
        <v>1.1964407939767283</v>
      </c>
      <c r="H224" s="11" t="s">
        <v>1795</v>
      </c>
      <c r="I224" s="11" t="s">
        <v>1953</v>
      </c>
      <c r="J224" s="13" t="s">
        <v>1954</v>
      </c>
      <c r="K224" s="11" t="s">
        <v>113</v>
      </c>
      <c r="L224" s="11" t="s">
        <v>1816</v>
      </c>
      <c r="M224" s="11" t="s">
        <v>39</v>
      </c>
      <c r="N224" s="11" t="s">
        <v>40</v>
      </c>
      <c r="O224" s="11" t="s">
        <v>41</v>
      </c>
      <c r="P224" s="11" t="s">
        <v>121</v>
      </c>
      <c r="Q224" s="11" t="s">
        <v>165</v>
      </c>
      <c r="R224" s="11" t="s">
        <v>114</v>
      </c>
      <c r="S224" s="12">
        <v>34522</v>
      </c>
      <c r="T224" s="11" t="s">
        <v>86</v>
      </c>
      <c r="U224" s="11" t="s">
        <v>250</v>
      </c>
      <c r="V224" s="11" t="s">
        <v>59</v>
      </c>
      <c r="W224" s="10">
        <v>38058</v>
      </c>
      <c r="X224" s="11" t="s">
        <v>746</v>
      </c>
      <c r="Y224" s="10">
        <v>3</v>
      </c>
      <c r="Z224" s="10">
        <v>3851</v>
      </c>
      <c r="AA224" s="12" t="s">
        <v>409</v>
      </c>
      <c r="AB224" s="10">
        <v>5</v>
      </c>
      <c r="AC224" s="10">
        <v>2</v>
      </c>
      <c r="AD224" s="12">
        <v>44947</v>
      </c>
      <c r="AE224" s="11" t="s">
        <v>76</v>
      </c>
      <c r="AF224" s="11" t="s">
        <v>51</v>
      </c>
      <c r="AG224" s="11" t="s">
        <v>52</v>
      </c>
      <c r="AH224" s="11" t="s">
        <v>1955</v>
      </c>
      <c r="AI224" s="11" t="s">
        <v>1956</v>
      </c>
      <c r="AJ224" s="10">
        <v>3</v>
      </c>
      <c r="AK224" s="14">
        <v>982.51</v>
      </c>
    </row>
    <row r="225" spans="1:37" x14ac:dyDescent="0.25">
      <c r="A225" s="10">
        <v>425</v>
      </c>
      <c r="B225" s="11" t="s">
        <v>1957</v>
      </c>
      <c r="C225" s="11" t="s">
        <v>1958</v>
      </c>
      <c r="D225" s="12">
        <v>43525</v>
      </c>
      <c r="E225" s="12">
        <v>44464</v>
      </c>
      <c r="F225" s="10">
        <f>Table2[[#This Row],[ExitDate]]-Table2[[#This Row],[StartDate]]</f>
        <v>939</v>
      </c>
      <c r="G225" s="18">
        <f>(Table2[[#This Row],[ExitDate]]-Table2[[#This Row],[StartDate]])/365.25</f>
        <v>2.5708418891170433</v>
      </c>
      <c r="H225" s="11" t="s">
        <v>1875</v>
      </c>
      <c r="I225" s="11" t="s">
        <v>1959</v>
      </c>
      <c r="J225" s="13" t="s">
        <v>1960</v>
      </c>
      <c r="K225" s="11" t="s">
        <v>65</v>
      </c>
      <c r="L225" s="11" t="s">
        <v>1816</v>
      </c>
      <c r="M225" s="11" t="s">
        <v>56</v>
      </c>
      <c r="N225" s="11" t="s">
        <v>55</v>
      </c>
      <c r="O225" s="11" t="s">
        <v>41</v>
      </c>
      <c r="P225" s="11" t="s">
        <v>133</v>
      </c>
      <c r="Q225" s="11" t="s">
        <v>165</v>
      </c>
      <c r="R225" s="11" t="s">
        <v>85</v>
      </c>
      <c r="S225" s="12">
        <v>32059</v>
      </c>
      <c r="T225" s="11" t="s">
        <v>86</v>
      </c>
      <c r="U225" s="11" t="s">
        <v>81</v>
      </c>
      <c r="V225" s="11" t="s">
        <v>46</v>
      </c>
      <c r="W225" s="10">
        <v>34011</v>
      </c>
      <c r="X225" s="11" t="s">
        <v>746</v>
      </c>
      <c r="Y225" s="10">
        <v>3</v>
      </c>
      <c r="Z225" s="10">
        <v>3852</v>
      </c>
      <c r="AA225" s="12" t="s">
        <v>1180</v>
      </c>
      <c r="AB225" s="10">
        <v>5</v>
      </c>
      <c r="AC225" s="10">
        <v>2</v>
      </c>
      <c r="AD225" s="12">
        <v>45013</v>
      </c>
      <c r="AE225" s="11" t="s">
        <v>83</v>
      </c>
      <c r="AF225" s="11" t="s">
        <v>61</v>
      </c>
      <c r="AG225" s="11" t="s">
        <v>77</v>
      </c>
      <c r="AH225" s="11" t="s">
        <v>1961</v>
      </c>
      <c r="AI225" s="11" t="s">
        <v>1962</v>
      </c>
      <c r="AJ225" s="10">
        <v>3</v>
      </c>
      <c r="AK225" s="14">
        <v>372.76</v>
      </c>
    </row>
    <row r="226" spans="1:37" x14ac:dyDescent="0.25">
      <c r="A226" s="10">
        <v>426</v>
      </c>
      <c r="B226" s="11" t="s">
        <v>1963</v>
      </c>
      <c r="C226" s="11" t="s">
        <v>911</v>
      </c>
      <c r="D226" s="12">
        <v>44422</v>
      </c>
      <c r="E226" s="12">
        <v>44870</v>
      </c>
      <c r="F226" s="10">
        <f>Table2[[#This Row],[ExitDate]]-Table2[[#This Row],[StartDate]]</f>
        <v>448</v>
      </c>
      <c r="G226" s="18">
        <f>(Table2[[#This Row],[ExitDate]]-Table2[[#This Row],[StartDate]])/365.25</f>
        <v>1.2265571526351813</v>
      </c>
      <c r="H226" s="11" t="s">
        <v>1876</v>
      </c>
      <c r="I226" s="11" t="s">
        <v>1964</v>
      </c>
      <c r="J226" s="13" t="s">
        <v>1965</v>
      </c>
      <c r="K226" s="11" t="s">
        <v>164</v>
      </c>
      <c r="L226" s="11" t="s">
        <v>1816</v>
      </c>
      <c r="M226" s="11" t="s">
        <v>66</v>
      </c>
      <c r="N226" s="11" t="s">
        <v>55</v>
      </c>
      <c r="O226" s="11" t="s">
        <v>41</v>
      </c>
      <c r="P226" s="11" t="s">
        <v>121</v>
      </c>
      <c r="Q226" s="11" t="s">
        <v>165</v>
      </c>
      <c r="R226" s="11" t="s">
        <v>80</v>
      </c>
      <c r="S226" s="12" t="s">
        <v>1966</v>
      </c>
      <c r="T226" s="11" t="s">
        <v>44</v>
      </c>
      <c r="U226" s="11" t="s">
        <v>223</v>
      </c>
      <c r="V226" s="11" t="s">
        <v>46</v>
      </c>
      <c r="W226" s="10">
        <v>56198</v>
      </c>
      <c r="X226" s="11" t="s">
        <v>48</v>
      </c>
      <c r="Y226" s="10">
        <v>3</v>
      </c>
      <c r="Z226" s="10">
        <v>3853</v>
      </c>
      <c r="AA226" s="12">
        <v>45018</v>
      </c>
      <c r="AB226" s="10">
        <v>1</v>
      </c>
      <c r="AC226" s="10">
        <v>3</v>
      </c>
      <c r="AD226" s="12">
        <v>44840</v>
      </c>
      <c r="AE226" s="11" t="s">
        <v>50</v>
      </c>
      <c r="AF226" s="11" t="s">
        <v>61</v>
      </c>
      <c r="AG226" s="11" t="s">
        <v>52</v>
      </c>
      <c r="AH226" s="11" t="s">
        <v>1967</v>
      </c>
      <c r="AI226" s="11" t="s">
        <v>1968</v>
      </c>
      <c r="AJ226" s="10">
        <v>3</v>
      </c>
      <c r="AK226" s="14">
        <v>348.22</v>
      </c>
    </row>
    <row r="227" spans="1:37" x14ac:dyDescent="0.25">
      <c r="A227" s="10">
        <v>427</v>
      </c>
      <c r="B227" s="11" t="s">
        <v>1969</v>
      </c>
      <c r="C227" s="11" t="s">
        <v>1970</v>
      </c>
      <c r="D227" s="12">
        <v>43622</v>
      </c>
      <c r="E227" s="12">
        <v>43713</v>
      </c>
      <c r="F227" s="10">
        <f>Table2[[#This Row],[ExitDate]]-Table2[[#This Row],[StartDate]]</f>
        <v>91</v>
      </c>
      <c r="G227" s="18">
        <f>(Table2[[#This Row],[ExitDate]]-Table2[[#This Row],[StartDate]])/365.25</f>
        <v>0.24914442162902123</v>
      </c>
      <c r="H227" s="11" t="s">
        <v>1789</v>
      </c>
      <c r="I227" s="11" t="s">
        <v>1971</v>
      </c>
      <c r="J227" s="13" t="s">
        <v>1972</v>
      </c>
      <c r="K227" s="11" t="s">
        <v>94</v>
      </c>
      <c r="L227" s="11" t="s">
        <v>38</v>
      </c>
      <c r="M227" s="11" t="s">
        <v>56</v>
      </c>
      <c r="N227" s="11" t="s">
        <v>67</v>
      </c>
      <c r="O227" s="11" t="s">
        <v>41</v>
      </c>
      <c r="P227" s="11" t="s">
        <v>133</v>
      </c>
      <c r="Q227" s="11" t="s">
        <v>1847</v>
      </c>
      <c r="R227" s="11" t="s">
        <v>1016</v>
      </c>
      <c r="S227" s="12" t="s">
        <v>1973</v>
      </c>
      <c r="T227" s="11" t="s">
        <v>44</v>
      </c>
      <c r="U227" s="11" t="s">
        <v>250</v>
      </c>
      <c r="V227" s="11" t="s">
        <v>59</v>
      </c>
      <c r="W227" s="10">
        <v>72343</v>
      </c>
      <c r="X227" s="11" t="s">
        <v>48</v>
      </c>
      <c r="Y227" s="10">
        <v>3</v>
      </c>
      <c r="Z227" s="10">
        <v>3854</v>
      </c>
      <c r="AA227" s="12" t="s">
        <v>962</v>
      </c>
      <c r="AB227" s="10">
        <v>5</v>
      </c>
      <c r="AC227" s="10">
        <v>2</v>
      </c>
      <c r="AD227" s="12">
        <v>44851</v>
      </c>
      <c r="AE227" s="11" t="s">
        <v>156</v>
      </c>
      <c r="AF227" s="11" t="s">
        <v>61</v>
      </c>
      <c r="AG227" s="11" t="s">
        <v>62</v>
      </c>
      <c r="AH227" s="11" t="s">
        <v>1974</v>
      </c>
      <c r="AI227" s="11" t="s">
        <v>1975</v>
      </c>
      <c r="AJ227" s="10">
        <v>5</v>
      </c>
      <c r="AK227" s="14">
        <v>913.62</v>
      </c>
    </row>
    <row r="228" spans="1:37" x14ac:dyDescent="0.25">
      <c r="A228" s="10">
        <v>428</v>
      </c>
      <c r="B228" s="11" t="s">
        <v>1976</v>
      </c>
      <c r="C228" s="11" t="s">
        <v>1977</v>
      </c>
      <c r="D228" s="12">
        <v>44341</v>
      </c>
      <c r="E228" s="12">
        <v>44786</v>
      </c>
      <c r="F228" s="10">
        <f>Table2[[#This Row],[ExitDate]]-Table2[[#This Row],[StartDate]]</f>
        <v>445</v>
      </c>
      <c r="G228" s="18">
        <f>(Table2[[#This Row],[ExitDate]]-Table2[[#This Row],[StartDate]])/365.25</f>
        <v>1.2183436002737851</v>
      </c>
      <c r="H228" s="11" t="s">
        <v>1789</v>
      </c>
      <c r="I228" s="11" t="s">
        <v>1978</v>
      </c>
      <c r="J228" s="13" t="s">
        <v>1979</v>
      </c>
      <c r="K228" s="11" t="s">
        <v>94</v>
      </c>
      <c r="L228" s="11" t="s">
        <v>38</v>
      </c>
      <c r="M228" s="11" t="s">
        <v>56</v>
      </c>
      <c r="N228" s="11" t="s">
        <v>67</v>
      </c>
      <c r="O228" s="11" t="s">
        <v>56</v>
      </c>
      <c r="P228" s="11" t="s">
        <v>133</v>
      </c>
      <c r="Q228" s="11" t="s">
        <v>1847</v>
      </c>
      <c r="R228" s="11" t="s">
        <v>711</v>
      </c>
      <c r="S228" s="12">
        <v>36170</v>
      </c>
      <c r="T228" s="11" t="s">
        <v>44</v>
      </c>
      <c r="U228" s="11" t="s">
        <v>1980</v>
      </c>
      <c r="V228" s="11" t="s">
        <v>59</v>
      </c>
      <c r="W228" s="10">
        <v>77314</v>
      </c>
      <c r="X228" s="11" t="s">
        <v>48</v>
      </c>
      <c r="Y228" s="10">
        <v>3</v>
      </c>
      <c r="Z228" s="10">
        <v>3855</v>
      </c>
      <c r="AA228" s="12" t="s">
        <v>279</v>
      </c>
      <c r="AB228" s="10">
        <v>5</v>
      </c>
      <c r="AC228" s="10">
        <v>3</v>
      </c>
      <c r="AD228" s="12">
        <v>44836</v>
      </c>
      <c r="AE228" s="11" t="s">
        <v>156</v>
      </c>
      <c r="AF228" s="11" t="s">
        <v>61</v>
      </c>
      <c r="AG228" s="11" t="s">
        <v>89</v>
      </c>
      <c r="AH228" s="11" t="s">
        <v>1981</v>
      </c>
      <c r="AI228" s="11" t="s">
        <v>1982</v>
      </c>
      <c r="AJ228" s="10">
        <v>1</v>
      </c>
      <c r="AK228" s="14">
        <v>157.94</v>
      </c>
    </row>
    <row r="229" spans="1:37" x14ac:dyDescent="0.25">
      <c r="A229" s="10">
        <v>429</v>
      </c>
      <c r="B229" s="11" t="s">
        <v>1983</v>
      </c>
      <c r="C229" s="11" t="s">
        <v>384</v>
      </c>
      <c r="D229" s="12">
        <v>45002</v>
      </c>
      <c r="E229" s="12">
        <v>45089</v>
      </c>
      <c r="F229" s="10">
        <f>Table2[[#This Row],[ExitDate]]-Table2[[#This Row],[StartDate]]</f>
        <v>87</v>
      </c>
      <c r="G229" s="18">
        <f>(Table2[[#This Row],[ExitDate]]-Table2[[#This Row],[StartDate]])/365.25</f>
        <v>0.23819301848049282</v>
      </c>
      <c r="H229" s="11" t="s">
        <v>1789</v>
      </c>
      <c r="I229" s="11" t="s">
        <v>1984</v>
      </c>
      <c r="J229" s="13" t="s">
        <v>1985</v>
      </c>
      <c r="K229" s="11" t="s">
        <v>79</v>
      </c>
      <c r="L229" s="11" t="s">
        <v>38</v>
      </c>
      <c r="M229" s="11" t="s">
        <v>56</v>
      </c>
      <c r="N229" s="11" t="s">
        <v>40</v>
      </c>
      <c r="O229" s="11" t="s">
        <v>56</v>
      </c>
      <c r="P229" s="11" t="s">
        <v>95</v>
      </c>
      <c r="Q229" s="11" t="s">
        <v>1847</v>
      </c>
      <c r="R229" s="11" t="s">
        <v>320</v>
      </c>
      <c r="S229" s="12" t="s">
        <v>1986</v>
      </c>
      <c r="T229" s="11" t="s">
        <v>44</v>
      </c>
      <c r="U229" s="11" t="s">
        <v>365</v>
      </c>
      <c r="V229" s="11" t="s">
        <v>59</v>
      </c>
      <c r="W229" s="10">
        <v>57170</v>
      </c>
      <c r="X229" s="11" t="s">
        <v>746</v>
      </c>
      <c r="Y229" s="10">
        <v>3</v>
      </c>
      <c r="Z229" s="10">
        <v>3856</v>
      </c>
      <c r="AA229" s="12" t="s">
        <v>1987</v>
      </c>
      <c r="AB229" s="10">
        <v>5</v>
      </c>
      <c r="AC229" s="10">
        <v>1</v>
      </c>
      <c r="AD229" s="12">
        <v>45119</v>
      </c>
      <c r="AE229" s="11" t="s">
        <v>83</v>
      </c>
      <c r="AF229" s="11" t="s">
        <v>61</v>
      </c>
      <c r="AG229" s="11" t="s">
        <v>77</v>
      </c>
      <c r="AH229" s="11" t="s">
        <v>1988</v>
      </c>
      <c r="AI229" s="11" t="s">
        <v>1989</v>
      </c>
      <c r="AJ229" s="10">
        <v>4</v>
      </c>
      <c r="AK229" s="14">
        <v>527.6</v>
      </c>
    </row>
    <row r="230" spans="1:37" x14ac:dyDescent="0.25">
      <c r="A230" s="10">
        <v>430</v>
      </c>
      <c r="B230" s="11" t="s">
        <v>1990</v>
      </c>
      <c r="C230" s="11" t="s">
        <v>1250</v>
      </c>
      <c r="D230" s="12">
        <v>44836</v>
      </c>
      <c r="E230" s="12">
        <v>44845</v>
      </c>
      <c r="F230" s="10">
        <f>Table2[[#This Row],[ExitDate]]-Table2[[#This Row],[StartDate]]</f>
        <v>9</v>
      </c>
      <c r="G230" s="18">
        <f>(Table2[[#This Row],[ExitDate]]-Table2[[#This Row],[StartDate]])/365.25</f>
        <v>2.4640657084188913E-2</v>
      </c>
      <c r="H230" s="11" t="s">
        <v>1781</v>
      </c>
      <c r="I230" s="11" t="s">
        <v>1991</v>
      </c>
      <c r="J230" s="13" t="s">
        <v>1992</v>
      </c>
      <c r="K230" s="11" t="s">
        <v>125</v>
      </c>
      <c r="L230" s="11" t="s">
        <v>38</v>
      </c>
      <c r="M230" s="11" t="s">
        <v>39</v>
      </c>
      <c r="N230" s="11" t="s">
        <v>67</v>
      </c>
      <c r="O230" s="11" t="s">
        <v>41</v>
      </c>
      <c r="P230" s="11" t="s">
        <v>174</v>
      </c>
      <c r="Q230" s="11" t="s">
        <v>165</v>
      </c>
      <c r="R230" s="11" t="s">
        <v>238</v>
      </c>
      <c r="S230" s="12" t="s">
        <v>1993</v>
      </c>
      <c r="T230" s="11" t="s">
        <v>44</v>
      </c>
      <c r="U230" s="11" t="s">
        <v>109</v>
      </c>
      <c r="V230" s="11" t="s">
        <v>59</v>
      </c>
      <c r="W230" s="10">
        <v>18837</v>
      </c>
      <c r="X230" s="11" t="s">
        <v>746</v>
      </c>
      <c r="Y230" s="10">
        <v>3</v>
      </c>
      <c r="Z230" s="10">
        <v>3857</v>
      </c>
      <c r="AA230" s="12" t="s">
        <v>294</v>
      </c>
      <c r="AB230" s="10">
        <v>1</v>
      </c>
      <c r="AC230" s="10">
        <v>1</v>
      </c>
      <c r="AD230" s="12">
        <v>45131</v>
      </c>
      <c r="AE230" s="11" t="s">
        <v>50</v>
      </c>
      <c r="AF230" s="11" t="s">
        <v>61</v>
      </c>
      <c r="AG230" s="11" t="s">
        <v>77</v>
      </c>
      <c r="AH230" s="11" t="s">
        <v>1994</v>
      </c>
      <c r="AI230" s="11" t="s">
        <v>1995</v>
      </c>
      <c r="AJ230" s="10">
        <v>1</v>
      </c>
      <c r="AK230" s="14">
        <v>601.20000000000005</v>
      </c>
    </row>
    <row r="231" spans="1:37" x14ac:dyDescent="0.25">
      <c r="A231" s="10">
        <v>432</v>
      </c>
      <c r="B231" s="11" t="s">
        <v>1996</v>
      </c>
      <c r="C231" s="11" t="s">
        <v>1997</v>
      </c>
      <c r="D231" s="12">
        <v>43798</v>
      </c>
      <c r="E231" s="12">
        <v>44791</v>
      </c>
      <c r="F231" s="10">
        <f>Table2[[#This Row],[ExitDate]]-Table2[[#This Row],[StartDate]]</f>
        <v>993</v>
      </c>
      <c r="G231" s="18">
        <f>(Table2[[#This Row],[ExitDate]]-Table2[[#This Row],[StartDate]])/365.25</f>
        <v>2.7186858316221767</v>
      </c>
      <c r="H231" s="11" t="s">
        <v>1781</v>
      </c>
      <c r="I231" s="11" t="s">
        <v>1998</v>
      </c>
      <c r="J231" s="13" t="s">
        <v>1999</v>
      </c>
      <c r="K231" s="11" t="s">
        <v>65</v>
      </c>
      <c r="L231" s="11" t="s">
        <v>38</v>
      </c>
      <c r="M231" s="11" t="s">
        <v>66</v>
      </c>
      <c r="N231" s="11" t="s">
        <v>67</v>
      </c>
      <c r="O231" s="11" t="s">
        <v>56</v>
      </c>
      <c r="P231" s="11" t="s">
        <v>174</v>
      </c>
      <c r="Q231" s="11" t="s">
        <v>165</v>
      </c>
      <c r="R231" s="11" t="s">
        <v>238</v>
      </c>
      <c r="S231" s="12" t="s">
        <v>2000</v>
      </c>
      <c r="T231" s="11" t="s">
        <v>44</v>
      </c>
      <c r="U231" s="11" t="s">
        <v>109</v>
      </c>
      <c r="V231" s="11" t="s">
        <v>46</v>
      </c>
      <c r="W231" s="10">
        <v>70282</v>
      </c>
      <c r="X231" s="11" t="s">
        <v>746</v>
      </c>
      <c r="Y231" s="10">
        <v>3</v>
      </c>
      <c r="Z231" s="10">
        <v>3859</v>
      </c>
      <c r="AA231" s="12">
        <v>44965</v>
      </c>
      <c r="AB231" s="10">
        <v>1</v>
      </c>
      <c r="AC231" s="10">
        <v>2</v>
      </c>
      <c r="AD231" s="12">
        <v>45082</v>
      </c>
      <c r="AE231" s="11" t="s">
        <v>156</v>
      </c>
      <c r="AF231" s="11" t="s">
        <v>61</v>
      </c>
      <c r="AG231" s="11" t="s">
        <v>77</v>
      </c>
      <c r="AH231" s="11" t="s">
        <v>2001</v>
      </c>
      <c r="AI231" s="11" t="s">
        <v>2002</v>
      </c>
      <c r="AJ231" s="10">
        <v>1</v>
      </c>
      <c r="AK231" s="14">
        <v>838.69</v>
      </c>
    </row>
    <row r="232" spans="1:37" x14ac:dyDescent="0.25">
      <c r="A232" s="10">
        <v>433</v>
      </c>
      <c r="B232" s="11" t="s">
        <v>2003</v>
      </c>
      <c r="C232" s="11" t="s">
        <v>2004</v>
      </c>
      <c r="D232" s="12">
        <v>44013</v>
      </c>
      <c r="E232" s="12">
        <v>44826</v>
      </c>
      <c r="F232" s="10">
        <f>Table2[[#This Row],[ExitDate]]-Table2[[#This Row],[StartDate]]</f>
        <v>813</v>
      </c>
      <c r="G232" s="18">
        <f>(Table2[[#This Row],[ExitDate]]-Table2[[#This Row],[StartDate]])/365.25</f>
        <v>2.2258726899383983</v>
      </c>
      <c r="H232" s="11" t="s">
        <v>1781</v>
      </c>
      <c r="I232" s="11" t="s">
        <v>2005</v>
      </c>
      <c r="J232" s="13" t="s">
        <v>2006</v>
      </c>
      <c r="K232" s="11" t="s">
        <v>113</v>
      </c>
      <c r="L232" s="11" t="s">
        <v>38</v>
      </c>
      <c r="M232" s="11" t="s">
        <v>39</v>
      </c>
      <c r="N232" s="11" t="s">
        <v>67</v>
      </c>
      <c r="O232" s="11" t="s">
        <v>41</v>
      </c>
      <c r="P232" s="11" t="s">
        <v>121</v>
      </c>
      <c r="Q232" s="11" t="s">
        <v>165</v>
      </c>
      <c r="R232" s="11" t="s">
        <v>344</v>
      </c>
      <c r="S232" s="12">
        <v>35156</v>
      </c>
      <c r="T232" s="11" t="s">
        <v>44</v>
      </c>
      <c r="U232" s="11" t="s">
        <v>159</v>
      </c>
      <c r="V232" s="11" t="s">
        <v>46</v>
      </c>
      <c r="W232" s="10">
        <v>86329</v>
      </c>
      <c r="X232" s="11" t="s">
        <v>48</v>
      </c>
      <c r="Y232" s="10">
        <v>3</v>
      </c>
      <c r="Z232" s="10">
        <v>3860</v>
      </c>
      <c r="AA232" s="12" t="s">
        <v>810</v>
      </c>
      <c r="AB232" s="10">
        <v>2</v>
      </c>
      <c r="AC232" s="10">
        <v>4</v>
      </c>
      <c r="AD232" s="12">
        <v>44844</v>
      </c>
      <c r="AE232" s="11" t="s">
        <v>83</v>
      </c>
      <c r="AF232" s="11" t="s">
        <v>51</v>
      </c>
      <c r="AG232" s="11" t="s">
        <v>77</v>
      </c>
      <c r="AH232" s="11" t="s">
        <v>2007</v>
      </c>
      <c r="AI232" s="11" t="s">
        <v>2008</v>
      </c>
      <c r="AJ232" s="10">
        <v>4</v>
      </c>
      <c r="AK232" s="14">
        <v>389.63</v>
      </c>
    </row>
    <row r="233" spans="1:37" x14ac:dyDescent="0.25">
      <c r="A233" s="10">
        <v>435</v>
      </c>
      <c r="B233" s="11" t="s">
        <v>2010</v>
      </c>
      <c r="C233" s="11" t="s">
        <v>563</v>
      </c>
      <c r="D233" s="12">
        <v>43598</v>
      </c>
      <c r="E233" s="12">
        <v>45083</v>
      </c>
      <c r="F233" s="10">
        <f>Table2[[#This Row],[ExitDate]]-Table2[[#This Row],[StartDate]]</f>
        <v>1485</v>
      </c>
      <c r="G233" s="18">
        <f>(Table2[[#This Row],[ExitDate]]-Table2[[#This Row],[StartDate]])/365.25</f>
        <v>4.0657084188911705</v>
      </c>
      <c r="H233" s="11" t="s">
        <v>1795</v>
      </c>
      <c r="I233" s="11" t="s">
        <v>2011</v>
      </c>
      <c r="J233" s="13" t="s">
        <v>2012</v>
      </c>
      <c r="K233" s="11" t="s">
        <v>84</v>
      </c>
      <c r="L233" s="11" t="s">
        <v>1816</v>
      </c>
      <c r="M233" s="11" t="s">
        <v>56</v>
      </c>
      <c r="N233" s="11" t="s">
        <v>67</v>
      </c>
      <c r="O233" s="11" t="s">
        <v>41</v>
      </c>
      <c r="P233" s="11" t="s">
        <v>95</v>
      </c>
      <c r="Q233" s="11" t="s">
        <v>165</v>
      </c>
      <c r="R233" s="11" t="s">
        <v>175</v>
      </c>
      <c r="S233" s="12">
        <v>32633</v>
      </c>
      <c r="T233" s="11" t="s">
        <v>86</v>
      </c>
      <c r="U233" s="11" t="s">
        <v>109</v>
      </c>
      <c r="V233" s="11" t="s">
        <v>59</v>
      </c>
      <c r="W233" s="10">
        <v>58224</v>
      </c>
      <c r="X233" s="11" t="s">
        <v>746</v>
      </c>
      <c r="Y233" s="10">
        <v>3</v>
      </c>
      <c r="Z233" s="10">
        <v>3862</v>
      </c>
      <c r="AA233" s="12">
        <v>45139</v>
      </c>
      <c r="AB233" s="10">
        <v>3</v>
      </c>
      <c r="AC233" s="10">
        <v>1</v>
      </c>
      <c r="AD233" s="12">
        <v>44826</v>
      </c>
      <c r="AE233" s="11" t="s">
        <v>156</v>
      </c>
      <c r="AF233" s="11" t="s">
        <v>51</v>
      </c>
      <c r="AG233" s="11" t="s">
        <v>89</v>
      </c>
      <c r="AH233" s="11" t="s">
        <v>2013</v>
      </c>
      <c r="AI233" s="11" t="s">
        <v>2014</v>
      </c>
      <c r="AJ233" s="10">
        <v>3</v>
      </c>
      <c r="AK233" s="14">
        <v>603.03</v>
      </c>
    </row>
    <row r="234" spans="1:37" x14ac:dyDescent="0.25">
      <c r="A234" s="10">
        <v>437</v>
      </c>
      <c r="B234" s="11" t="s">
        <v>2016</v>
      </c>
      <c r="C234" s="11" t="s">
        <v>2017</v>
      </c>
      <c r="D234" s="12">
        <v>44900</v>
      </c>
      <c r="E234" s="12">
        <v>45090</v>
      </c>
      <c r="F234" s="10">
        <f>Table2[[#This Row],[ExitDate]]-Table2[[#This Row],[StartDate]]</f>
        <v>190</v>
      </c>
      <c r="G234" s="18">
        <f>(Table2[[#This Row],[ExitDate]]-Table2[[#This Row],[StartDate]])/365.25</f>
        <v>0.52019164955509922</v>
      </c>
      <c r="H234" s="11" t="s">
        <v>1876</v>
      </c>
      <c r="I234" s="11" t="s">
        <v>2018</v>
      </c>
      <c r="J234" s="13" t="s">
        <v>2019</v>
      </c>
      <c r="K234" s="11" t="s">
        <v>125</v>
      </c>
      <c r="L234" s="11" t="s">
        <v>1816</v>
      </c>
      <c r="M234" s="11" t="s">
        <v>39</v>
      </c>
      <c r="N234" s="11" t="s">
        <v>55</v>
      </c>
      <c r="O234" s="11" t="s">
        <v>66</v>
      </c>
      <c r="P234" s="11" t="s">
        <v>121</v>
      </c>
      <c r="Q234" s="11" t="s">
        <v>165</v>
      </c>
      <c r="R234" s="11" t="s">
        <v>57</v>
      </c>
      <c r="S234" s="12" t="s">
        <v>2020</v>
      </c>
      <c r="T234" s="11" t="s">
        <v>44</v>
      </c>
      <c r="U234" s="11" t="s">
        <v>81</v>
      </c>
      <c r="V234" s="11" t="s">
        <v>46</v>
      </c>
      <c r="W234" s="10">
        <v>32977</v>
      </c>
      <c r="X234" s="11" t="s">
        <v>242</v>
      </c>
      <c r="Y234" s="10">
        <v>3</v>
      </c>
      <c r="Z234" s="10">
        <v>3864</v>
      </c>
      <c r="AA234" s="12">
        <v>44876</v>
      </c>
      <c r="AB234" s="10">
        <v>3</v>
      </c>
      <c r="AC234" s="10">
        <v>4</v>
      </c>
      <c r="AD234" s="12">
        <v>44867</v>
      </c>
      <c r="AE234" s="11" t="s">
        <v>50</v>
      </c>
      <c r="AF234" s="11" t="s">
        <v>61</v>
      </c>
      <c r="AG234" s="11" t="s">
        <v>62</v>
      </c>
      <c r="AH234" s="11" t="s">
        <v>2021</v>
      </c>
      <c r="AI234" s="11" t="s">
        <v>2022</v>
      </c>
      <c r="AJ234" s="10">
        <v>4</v>
      </c>
      <c r="AK234" s="14">
        <v>976.03</v>
      </c>
    </row>
    <row r="235" spans="1:37" x14ac:dyDescent="0.25">
      <c r="A235" s="10">
        <v>438</v>
      </c>
      <c r="B235" s="11" t="s">
        <v>1877</v>
      </c>
      <c r="C235" s="11" t="s">
        <v>1775</v>
      </c>
      <c r="D235" s="12">
        <v>44103</v>
      </c>
      <c r="E235" s="12">
        <v>44491</v>
      </c>
      <c r="F235" s="10">
        <f>Table2[[#This Row],[ExitDate]]-Table2[[#This Row],[StartDate]]</f>
        <v>388</v>
      </c>
      <c r="G235" s="18">
        <f>(Table2[[#This Row],[ExitDate]]-Table2[[#This Row],[StartDate]])/365.25</f>
        <v>1.0622861054072552</v>
      </c>
      <c r="H235" s="11" t="s">
        <v>1789</v>
      </c>
      <c r="I235" s="11" t="s">
        <v>2023</v>
      </c>
      <c r="J235" s="13" t="s">
        <v>2024</v>
      </c>
      <c r="K235" s="11" t="s">
        <v>132</v>
      </c>
      <c r="L235" s="11" t="s">
        <v>38</v>
      </c>
      <c r="M235" s="11" t="s">
        <v>56</v>
      </c>
      <c r="N235" s="11" t="s">
        <v>40</v>
      </c>
      <c r="O235" s="11" t="s">
        <v>41</v>
      </c>
      <c r="P235" s="11" t="s">
        <v>95</v>
      </c>
      <c r="Q235" s="11" t="s">
        <v>42</v>
      </c>
      <c r="R235" s="11" t="s">
        <v>2025</v>
      </c>
      <c r="S235" s="12">
        <v>23080</v>
      </c>
      <c r="T235" s="11" t="s">
        <v>44</v>
      </c>
      <c r="U235" s="11" t="s">
        <v>724</v>
      </c>
      <c r="V235" s="11" t="s">
        <v>59</v>
      </c>
      <c r="W235" s="10">
        <v>9209</v>
      </c>
      <c r="X235" s="11" t="s">
        <v>242</v>
      </c>
      <c r="Y235" s="10">
        <v>3</v>
      </c>
      <c r="Z235" s="10">
        <v>3865</v>
      </c>
      <c r="AA235" s="12" t="s">
        <v>2026</v>
      </c>
      <c r="AB235" s="10">
        <v>1</v>
      </c>
      <c r="AC235" s="10">
        <v>4</v>
      </c>
      <c r="AD235" s="12">
        <v>44868</v>
      </c>
      <c r="AE235" s="11" t="s">
        <v>76</v>
      </c>
      <c r="AF235" s="11" t="s">
        <v>61</v>
      </c>
      <c r="AG235" s="11" t="s">
        <v>77</v>
      </c>
      <c r="AH235" s="11" t="s">
        <v>2027</v>
      </c>
      <c r="AI235" s="11" t="s">
        <v>2028</v>
      </c>
      <c r="AJ235" s="10">
        <v>2</v>
      </c>
      <c r="AK235" s="14">
        <v>399.26</v>
      </c>
    </row>
    <row r="236" spans="1:37" x14ac:dyDescent="0.25">
      <c r="A236" s="10">
        <v>439</v>
      </c>
      <c r="B236" s="11" t="s">
        <v>2029</v>
      </c>
      <c r="C236" s="11" t="s">
        <v>2030</v>
      </c>
      <c r="D236" s="12">
        <v>44078</v>
      </c>
      <c r="E236" s="12">
        <v>44303</v>
      </c>
      <c r="F236" s="10">
        <f>Table2[[#This Row],[ExitDate]]-Table2[[#This Row],[StartDate]]</f>
        <v>225</v>
      </c>
      <c r="G236" s="18">
        <f>(Table2[[#This Row],[ExitDate]]-Table2[[#This Row],[StartDate]])/365.25</f>
        <v>0.61601642710472282</v>
      </c>
      <c r="H236" s="11" t="s">
        <v>1789</v>
      </c>
      <c r="I236" s="11" t="s">
        <v>2031</v>
      </c>
      <c r="J236" s="13" t="s">
        <v>2032</v>
      </c>
      <c r="K236" s="11" t="s">
        <v>79</v>
      </c>
      <c r="L236" s="11" t="s">
        <v>38</v>
      </c>
      <c r="M236" s="11" t="s">
        <v>39</v>
      </c>
      <c r="N236" s="11" t="s">
        <v>55</v>
      </c>
      <c r="O236" s="11" t="s">
        <v>66</v>
      </c>
      <c r="P236" s="11" t="s">
        <v>133</v>
      </c>
      <c r="Q236" s="11" t="s">
        <v>1847</v>
      </c>
      <c r="R236" s="11" t="s">
        <v>85</v>
      </c>
      <c r="S236" s="12">
        <v>21804</v>
      </c>
      <c r="T236" s="11" t="s">
        <v>44</v>
      </c>
      <c r="U236" s="11" t="s">
        <v>98</v>
      </c>
      <c r="V236" s="11" t="s">
        <v>59</v>
      </c>
      <c r="W236" s="10">
        <v>58737</v>
      </c>
      <c r="X236" s="11" t="s">
        <v>48</v>
      </c>
      <c r="Y236" s="10">
        <v>3</v>
      </c>
      <c r="Z236" s="10">
        <v>3866</v>
      </c>
      <c r="AA236" s="12" t="s">
        <v>400</v>
      </c>
      <c r="AB236" s="10">
        <v>2</v>
      </c>
      <c r="AC236" s="10">
        <v>1</v>
      </c>
      <c r="AD236" s="12">
        <v>44899</v>
      </c>
      <c r="AE236" s="11" t="s">
        <v>60</v>
      </c>
      <c r="AF236" s="11" t="s">
        <v>51</v>
      </c>
      <c r="AG236" s="11" t="s">
        <v>62</v>
      </c>
      <c r="AH236" s="11" t="s">
        <v>2033</v>
      </c>
      <c r="AI236" s="11" t="s">
        <v>2034</v>
      </c>
      <c r="AJ236" s="10">
        <v>4</v>
      </c>
      <c r="AK236" s="14">
        <v>993.08</v>
      </c>
    </row>
    <row r="237" spans="1:37" x14ac:dyDescent="0.25">
      <c r="A237" s="10">
        <v>442</v>
      </c>
      <c r="B237" s="11" t="s">
        <v>2036</v>
      </c>
      <c r="C237" s="11" t="s">
        <v>2037</v>
      </c>
      <c r="D237" s="12">
        <v>43733</v>
      </c>
      <c r="E237" s="12">
        <v>43868</v>
      </c>
      <c r="F237" s="10">
        <f>Table2[[#This Row],[ExitDate]]-Table2[[#This Row],[StartDate]]</f>
        <v>135</v>
      </c>
      <c r="G237" s="18">
        <f>(Table2[[#This Row],[ExitDate]]-Table2[[#This Row],[StartDate]])/365.25</f>
        <v>0.36960985626283366</v>
      </c>
      <c r="H237" s="11" t="s">
        <v>1781</v>
      </c>
      <c r="I237" s="11" t="s">
        <v>2038</v>
      </c>
      <c r="J237" s="13" t="s">
        <v>2039</v>
      </c>
      <c r="K237" s="11" t="s">
        <v>113</v>
      </c>
      <c r="L237" s="11" t="s">
        <v>38</v>
      </c>
      <c r="M237" s="11" t="s">
        <v>66</v>
      </c>
      <c r="N237" s="11" t="s">
        <v>55</v>
      </c>
      <c r="O237" s="11" t="s">
        <v>41</v>
      </c>
      <c r="P237" s="11" t="s">
        <v>174</v>
      </c>
      <c r="Q237" s="11" t="s">
        <v>165</v>
      </c>
      <c r="R237" s="11" t="s">
        <v>85</v>
      </c>
      <c r="S237" s="12">
        <v>28404</v>
      </c>
      <c r="T237" s="11" t="s">
        <v>44</v>
      </c>
      <c r="U237" s="11" t="s">
        <v>717</v>
      </c>
      <c r="V237" s="11" t="s">
        <v>59</v>
      </c>
      <c r="W237" s="10">
        <v>49132</v>
      </c>
      <c r="X237" s="11" t="s">
        <v>48</v>
      </c>
      <c r="Y237" s="10">
        <v>3</v>
      </c>
      <c r="Z237" s="10">
        <v>3869</v>
      </c>
      <c r="AA237" s="12">
        <v>45108</v>
      </c>
      <c r="AB237" s="10">
        <v>1</v>
      </c>
      <c r="AC237" s="10">
        <v>4</v>
      </c>
      <c r="AD237" s="12">
        <v>45004</v>
      </c>
      <c r="AE237" s="11" t="s">
        <v>76</v>
      </c>
      <c r="AF237" s="11" t="s">
        <v>61</v>
      </c>
      <c r="AG237" s="11" t="s">
        <v>77</v>
      </c>
      <c r="AH237" s="11" t="s">
        <v>2040</v>
      </c>
      <c r="AI237" s="11" t="s">
        <v>2041</v>
      </c>
      <c r="AJ237" s="10">
        <v>2</v>
      </c>
      <c r="AK237" s="14">
        <v>905.51</v>
      </c>
    </row>
    <row r="238" spans="1:37" x14ac:dyDescent="0.25">
      <c r="A238" s="10">
        <v>443</v>
      </c>
      <c r="B238" s="11" t="s">
        <v>2042</v>
      </c>
      <c r="C238" s="11" t="s">
        <v>2043</v>
      </c>
      <c r="D238" s="12">
        <v>44996</v>
      </c>
      <c r="E238" s="12">
        <v>44996</v>
      </c>
      <c r="F238" s="10">
        <f>Table2[[#This Row],[ExitDate]]-Table2[[#This Row],[StartDate]]</f>
        <v>0</v>
      </c>
      <c r="G238" s="18">
        <f>(Table2[[#This Row],[ExitDate]]-Table2[[#This Row],[StartDate]])/365.25</f>
        <v>0</v>
      </c>
      <c r="H238" s="11" t="s">
        <v>1781</v>
      </c>
      <c r="I238" s="11" t="s">
        <v>2044</v>
      </c>
      <c r="J238" s="13" t="s">
        <v>2045</v>
      </c>
      <c r="K238" s="11" t="s">
        <v>65</v>
      </c>
      <c r="L238" s="11" t="s">
        <v>38</v>
      </c>
      <c r="M238" s="11" t="s">
        <v>39</v>
      </c>
      <c r="N238" s="11" t="s">
        <v>67</v>
      </c>
      <c r="O238" s="11" t="s">
        <v>41</v>
      </c>
      <c r="P238" s="11" t="s">
        <v>121</v>
      </c>
      <c r="Q238" s="11" t="s">
        <v>165</v>
      </c>
      <c r="R238" s="11" t="s">
        <v>175</v>
      </c>
      <c r="S238" s="12" t="s">
        <v>2046</v>
      </c>
      <c r="T238" s="11" t="s">
        <v>44</v>
      </c>
      <c r="U238" s="11" t="s">
        <v>81</v>
      </c>
      <c r="V238" s="11" t="s">
        <v>59</v>
      </c>
      <c r="W238" s="10">
        <v>64853</v>
      </c>
      <c r="X238" s="11" t="s">
        <v>48</v>
      </c>
      <c r="Y238" s="10">
        <v>3</v>
      </c>
      <c r="Z238" s="10">
        <v>3870</v>
      </c>
      <c r="AA238" s="12" t="s">
        <v>1859</v>
      </c>
      <c r="AB238" s="10">
        <v>1</v>
      </c>
      <c r="AC238" s="10">
        <v>5</v>
      </c>
      <c r="AD238" s="12">
        <v>44995</v>
      </c>
      <c r="AE238" s="11" t="s">
        <v>83</v>
      </c>
      <c r="AF238" s="11" t="s">
        <v>61</v>
      </c>
      <c r="AG238" s="11" t="s">
        <v>77</v>
      </c>
      <c r="AH238" s="11" t="s">
        <v>2047</v>
      </c>
      <c r="AI238" s="11" t="s">
        <v>2048</v>
      </c>
      <c r="AJ238" s="10">
        <v>1</v>
      </c>
      <c r="AK238" s="14">
        <v>919.25</v>
      </c>
    </row>
    <row r="239" spans="1:37" x14ac:dyDescent="0.25">
      <c r="A239" s="10">
        <v>445</v>
      </c>
      <c r="B239" s="11" t="s">
        <v>2052</v>
      </c>
      <c r="C239" s="11" t="s">
        <v>2053</v>
      </c>
      <c r="D239" s="12">
        <v>43322</v>
      </c>
      <c r="E239" s="12">
        <v>44235</v>
      </c>
      <c r="F239" s="10">
        <f>Table2[[#This Row],[ExitDate]]-Table2[[#This Row],[StartDate]]</f>
        <v>913</v>
      </c>
      <c r="G239" s="18">
        <f>(Table2[[#This Row],[ExitDate]]-Table2[[#This Row],[StartDate]])/365.25</f>
        <v>2.4996577686516086</v>
      </c>
      <c r="H239" s="11" t="s">
        <v>1781</v>
      </c>
      <c r="I239" s="11" t="s">
        <v>2054</v>
      </c>
      <c r="J239" s="13" t="s">
        <v>2055</v>
      </c>
      <c r="K239" s="11" t="s">
        <v>37</v>
      </c>
      <c r="L239" s="11" t="s">
        <v>38</v>
      </c>
      <c r="M239" s="11" t="s">
        <v>39</v>
      </c>
      <c r="N239" s="11" t="s">
        <v>67</v>
      </c>
      <c r="O239" s="11" t="s">
        <v>56</v>
      </c>
      <c r="P239" s="11" t="s">
        <v>121</v>
      </c>
      <c r="Q239" s="11" t="s">
        <v>165</v>
      </c>
      <c r="R239" s="11" t="s">
        <v>107</v>
      </c>
      <c r="S239" s="12">
        <v>24320</v>
      </c>
      <c r="T239" s="11" t="s">
        <v>44</v>
      </c>
      <c r="U239" s="11" t="s">
        <v>185</v>
      </c>
      <c r="V239" s="11" t="s">
        <v>46</v>
      </c>
      <c r="W239" s="10">
        <v>48135</v>
      </c>
      <c r="X239" s="11" t="s">
        <v>48</v>
      </c>
      <c r="Y239" s="10">
        <v>3</v>
      </c>
      <c r="Z239" s="10">
        <v>3872</v>
      </c>
      <c r="AA239" s="12" t="s">
        <v>2056</v>
      </c>
      <c r="AB239" s="10">
        <v>5</v>
      </c>
      <c r="AC239" s="10">
        <v>5</v>
      </c>
      <c r="AD239" s="12">
        <v>44983</v>
      </c>
      <c r="AE239" s="11" t="s">
        <v>156</v>
      </c>
      <c r="AF239" s="11" t="s">
        <v>51</v>
      </c>
      <c r="AG239" s="11" t="s">
        <v>77</v>
      </c>
      <c r="AH239" s="11" t="s">
        <v>2057</v>
      </c>
      <c r="AI239" s="11" t="s">
        <v>2058</v>
      </c>
      <c r="AJ239" s="10">
        <v>3</v>
      </c>
      <c r="AK239" s="14">
        <v>499.86</v>
      </c>
    </row>
    <row r="240" spans="1:37" x14ac:dyDescent="0.25">
      <c r="A240" s="10">
        <v>446</v>
      </c>
      <c r="B240" s="11" t="s">
        <v>2059</v>
      </c>
      <c r="C240" s="11" t="s">
        <v>2060</v>
      </c>
      <c r="D240" s="12">
        <v>44624</v>
      </c>
      <c r="E240" s="12">
        <v>45099</v>
      </c>
      <c r="F240" s="10">
        <f>Table2[[#This Row],[ExitDate]]-Table2[[#This Row],[StartDate]]</f>
        <v>475</v>
      </c>
      <c r="G240" s="18">
        <f>(Table2[[#This Row],[ExitDate]]-Table2[[#This Row],[StartDate]])/365.25</f>
        <v>1.3004791238877482</v>
      </c>
      <c r="H240" s="11" t="s">
        <v>1795</v>
      </c>
      <c r="I240" s="11" t="s">
        <v>2061</v>
      </c>
      <c r="J240" s="13" t="s">
        <v>2062</v>
      </c>
      <c r="K240" s="11" t="s">
        <v>113</v>
      </c>
      <c r="L240" s="11" t="s">
        <v>38</v>
      </c>
      <c r="M240" s="11" t="s">
        <v>66</v>
      </c>
      <c r="N240" s="11" t="s">
        <v>67</v>
      </c>
      <c r="O240" s="11" t="s">
        <v>56</v>
      </c>
      <c r="P240" s="11" t="s">
        <v>121</v>
      </c>
      <c r="Q240" s="11" t="s">
        <v>165</v>
      </c>
      <c r="R240" s="11" t="s">
        <v>114</v>
      </c>
      <c r="S240" s="12" t="s">
        <v>2063</v>
      </c>
      <c r="T240" s="11" t="s">
        <v>44</v>
      </c>
      <c r="U240" s="11" t="s">
        <v>2064</v>
      </c>
      <c r="V240" s="11" t="s">
        <v>59</v>
      </c>
      <c r="W240" s="10">
        <v>41066</v>
      </c>
      <c r="X240" s="11" t="s">
        <v>48</v>
      </c>
      <c r="Y240" s="10">
        <v>3</v>
      </c>
      <c r="Z240" s="10">
        <v>3873</v>
      </c>
      <c r="AA240" s="12" t="s">
        <v>100</v>
      </c>
      <c r="AB240" s="10">
        <v>3</v>
      </c>
      <c r="AC240" s="10">
        <v>4</v>
      </c>
      <c r="AD240" s="12">
        <v>44995</v>
      </c>
      <c r="AE240" s="11" t="s">
        <v>76</v>
      </c>
      <c r="AF240" s="11" t="s">
        <v>51</v>
      </c>
      <c r="AG240" s="11" t="s">
        <v>77</v>
      </c>
      <c r="AH240" s="11" t="s">
        <v>2065</v>
      </c>
      <c r="AI240" s="11" t="s">
        <v>415</v>
      </c>
      <c r="AJ240" s="10">
        <v>3</v>
      </c>
      <c r="AK240" s="14">
        <v>598.22</v>
      </c>
    </row>
    <row r="241" spans="1:37" x14ac:dyDescent="0.25">
      <c r="A241" s="10">
        <v>450</v>
      </c>
      <c r="B241" s="11" t="s">
        <v>2069</v>
      </c>
      <c r="C241" s="11" t="s">
        <v>2070</v>
      </c>
      <c r="D241" s="12">
        <v>43395</v>
      </c>
      <c r="E241" s="12">
        <v>43928</v>
      </c>
      <c r="F241" s="10">
        <f>Table2[[#This Row],[ExitDate]]-Table2[[#This Row],[StartDate]]</f>
        <v>533</v>
      </c>
      <c r="G241" s="18">
        <f>(Table2[[#This Row],[ExitDate]]-Table2[[#This Row],[StartDate]])/365.25</f>
        <v>1.4592744695414099</v>
      </c>
      <c r="H241" s="11" t="s">
        <v>1789</v>
      </c>
      <c r="I241" s="11" t="s">
        <v>2071</v>
      </c>
      <c r="J241" s="13" t="s">
        <v>2072</v>
      </c>
      <c r="K241" s="11" t="s">
        <v>132</v>
      </c>
      <c r="L241" s="11" t="s">
        <v>38</v>
      </c>
      <c r="M241" s="11" t="s">
        <v>56</v>
      </c>
      <c r="N241" s="11" t="s">
        <v>55</v>
      </c>
      <c r="O241" s="11" t="s">
        <v>66</v>
      </c>
      <c r="P241" s="11" t="s">
        <v>121</v>
      </c>
      <c r="Q241" s="11" t="s">
        <v>1847</v>
      </c>
      <c r="R241" s="11" t="s">
        <v>80</v>
      </c>
      <c r="S241" s="12" t="s">
        <v>2073</v>
      </c>
      <c r="T241" s="11" t="s">
        <v>44</v>
      </c>
      <c r="U241" s="11" t="s">
        <v>159</v>
      </c>
      <c r="V241" s="11" t="s">
        <v>59</v>
      </c>
      <c r="W241" s="10">
        <v>81607</v>
      </c>
      <c r="X241" s="11" t="s">
        <v>746</v>
      </c>
      <c r="Y241" s="10">
        <v>3</v>
      </c>
      <c r="Z241" s="10">
        <v>3877</v>
      </c>
      <c r="AA241" s="12" t="s">
        <v>216</v>
      </c>
      <c r="AB241" s="10">
        <v>3</v>
      </c>
      <c r="AC241" s="10">
        <v>3</v>
      </c>
      <c r="AD241" s="12">
        <v>45081</v>
      </c>
      <c r="AE241" s="11" t="s">
        <v>156</v>
      </c>
      <c r="AF241" s="11" t="s">
        <v>61</v>
      </c>
      <c r="AG241" s="11" t="s">
        <v>89</v>
      </c>
      <c r="AH241" s="11" t="s">
        <v>2074</v>
      </c>
      <c r="AI241" s="11" t="s">
        <v>2075</v>
      </c>
      <c r="AJ241" s="10">
        <v>1</v>
      </c>
      <c r="AK241" s="14">
        <v>888.55</v>
      </c>
    </row>
    <row r="242" spans="1:37" x14ac:dyDescent="0.25">
      <c r="A242" s="10">
        <v>451</v>
      </c>
      <c r="B242" s="11" t="s">
        <v>237</v>
      </c>
      <c r="C242" s="11" t="s">
        <v>1537</v>
      </c>
      <c r="D242" s="12">
        <v>43351</v>
      </c>
      <c r="E242" s="12">
        <v>44431</v>
      </c>
      <c r="F242" s="10">
        <f>Table2[[#This Row],[ExitDate]]-Table2[[#This Row],[StartDate]]</f>
        <v>1080</v>
      </c>
      <c r="G242" s="18">
        <f>(Table2[[#This Row],[ExitDate]]-Table2[[#This Row],[StartDate]])/365.25</f>
        <v>2.9568788501026693</v>
      </c>
      <c r="H242" s="11" t="s">
        <v>1789</v>
      </c>
      <c r="I242" s="11" t="s">
        <v>2076</v>
      </c>
      <c r="J242" s="13" t="s">
        <v>2077</v>
      </c>
      <c r="K242" s="11" t="s">
        <v>79</v>
      </c>
      <c r="L242" s="11" t="s">
        <v>38</v>
      </c>
      <c r="M242" s="11" t="s">
        <v>39</v>
      </c>
      <c r="N242" s="11" t="s">
        <v>67</v>
      </c>
      <c r="O242" s="11" t="s">
        <v>56</v>
      </c>
      <c r="P242" s="11" t="s">
        <v>174</v>
      </c>
      <c r="Q242" s="11" t="s">
        <v>1847</v>
      </c>
      <c r="R242" s="11" t="s">
        <v>107</v>
      </c>
      <c r="S242" s="12" t="s">
        <v>2078</v>
      </c>
      <c r="T242" s="11" t="s">
        <v>44</v>
      </c>
      <c r="U242" s="11" t="s">
        <v>109</v>
      </c>
      <c r="V242" s="11" t="s">
        <v>59</v>
      </c>
      <c r="W242" s="10">
        <v>69536</v>
      </c>
      <c r="X242" s="11" t="s">
        <v>48</v>
      </c>
      <c r="Y242" s="10">
        <v>3</v>
      </c>
      <c r="Z242" s="10">
        <v>3878</v>
      </c>
      <c r="AA242" s="12" t="s">
        <v>1564</v>
      </c>
      <c r="AB242" s="10">
        <v>4</v>
      </c>
      <c r="AC242" s="10">
        <v>4</v>
      </c>
      <c r="AD242" s="12">
        <v>44923</v>
      </c>
      <c r="AE242" s="11" t="s">
        <v>60</v>
      </c>
      <c r="AF242" s="11" t="s">
        <v>51</v>
      </c>
      <c r="AG242" s="11" t="s">
        <v>89</v>
      </c>
      <c r="AH242" s="11" t="s">
        <v>2079</v>
      </c>
      <c r="AI242" s="11" t="s">
        <v>2080</v>
      </c>
      <c r="AJ242" s="10">
        <v>5</v>
      </c>
      <c r="AK242" s="14">
        <v>749.69</v>
      </c>
    </row>
    <row r="243" spans="1:37" x14ac:dyDescent="0.25">
      <c r="A243" s="10">
        <v>452</v>
      </c>
      <c r="B243" s="11" t="s">
        <v>2081</v>
      </c>
      <c r="C243" s="11" t="s">
        <v>2082</v>
      </c>
      <c r="D243" s="12">
        <v>43504</v>
      </c>
      <c r="E243" s="12">
        <v>44981</v>
      </c>
      <c r="F243" s="10">
        <f>Table2[[#This Row],[ExitDate]]-Table2[[#This Row],[StartDate]]</f>
        <v>1477</v>
      </c>
      <c r="G243" s="18">
        <f>(Table2[[#This Row],[ExitDate]]-Table2[[#This Row],[StartDate]])/365.25</f>
        <v>4.043805612594114</v>
      </c>
      <c r="H243" s="11" t="s">
        <v>1789</v>
      </c>
      <c r="I243" s="11" t="s">
        <v>2083</v>
      </c>
      <c r="J243" s="13" t="s">
        <v>2084</v>
      </c>
      <c r="K243" s="11" t="s">
        <v>164</v>
      </c>
      <c r="L243" s="11" t="s">
        <v>38</v>
      </c>
      <c r="M243" s="11" t="s">
        <v>66</v>
      </c>
      <c r="N243" s="11" t="s">
        <v>40</v>
      </c>
      <c r="O243" s="11" t="s">
        <v>56</v>
      </c>
      <c r="P243" s="11" t="s">
        <v>95</v>
      </c>
      <c r="Q243" s="11" t="s">
        <v>165</v>
      </c>
      <c r="R243" s="11" t="s">
        <v>85</v>
      </c>
      <c r="S243" s="12" t="s">
        <v>2085</v>
      </c>
      <c r="T243" s="11" t="s">
        <v>44</v>
      </c>
      <c r="U243" s="11" t="s">
        <v>74</v>
      </c>
      <c r="V243" s="11" t="s">
        <v>59</v>
      </c>
      <c r="W243" s="10">
        <v>16655</v>
      </c>
      <c r="X243" s="11" t="s">
        <v>48</v>
      </c>
      <c r="Y243" s="10">
        <v>3</v>
      </c>
      <c r="Z243" s="10">
        <v>3879</v>
      </c>
      <c r="AA243" s="12" t="s">
        <v>1796</v>
      </c>
      <c r="AB243" s="10">
        <v>1</v>
      </c>
      <c r="AC243" s="10">
        <v>5</v>
      </c>
      <c r="AD243" s="12">
        <v>45027</v>
      </c>
      <c r="AE243" s="11" t="s">
        <v>76</v>
      </c>
      <c r="AF243" s="11" t="s">
        <v>51</v>
      </c>
      <c r="AG243" s="11" t="s">
        <v>62</v>
      </c>
      <c r="AH243" s="11" t="s">
        <v>2086</v>
      </c>
      <c r="AI243" s="11" t="s">
        <v>2087</v>
      </c>
      <c r="AJ243" s="10">
        <v>2</v>
      </c>
      <c r="AK243" s="14">
        <v>613.95000000000005</v>
      </c>
    </row>
    <row r="244" spans="1:37" x14ac:dyDescent="0.25">
      <c r="A244" s="10">
        <v>453</v>
      </c>
      <c r="B244" s="11" t="s">
        <v>2088</v>
      </c>
      <c r="C244" s="11" t="s">
        <v>948</v>
      </c>
      <c r="D244" s="12">
        <v>44284</v>
      </c>
      <c r="E244" s="12">
        <v>44374</v>
      </c>
      <c r="F244" s="10">
        <f>Table2[[#This Row],[ExitDate]]-Table2[[#This Row],[StartDate]]</f>
        <v>90</v>
      </c>
      <c r="G244" s="18">
        <f>(Table2[[#This Row],[ExitDate]]-Table2[[#This Row],[StartDate]])/365.25</f>
        <v>0.24640657084188911</v>
      </c>
      <c r="H244" s="11" t="s">
        <v>1789</v>
      </c>
      <c r="I244" s="11" t="s">
        <v>2089</v>
      </c>
      <c r="J244" s="13" t="s">
        <v>2090</v>
      </c>
      <c r="K244" s="11" t="s">
        <v>94</v>
      </c>
      <c r="L244" s="11" t="s">
        <v>38</v>
      </c>
      <c r="M244" s="11" t="s">
        <v>56</v>
      </c>
      <c r="N244" s="11" t="s">
        <v>67</v>
      </c>
      <c r="O244" s="11" t="s">
        <v>41</v>
      </c>
      <c r="P244" s="11" t="s">
        <v>174</v>
      </c>
      <c r="Q244" s="11" t="s">
        <v>165</v>
      </c>
      <c r="R244" s="11" t="s">
        <v>80</v>
      </c>
      <c r="S244" s="12" t="s">
        <v>2091</v>
      </c>
      <c r="T244" s="11" t="s">
        <v>44</v>
      </c>
      <c r="U244" s="11" t="s">
        <v>2092</v>
      </c>
      <c r="V244" s="11" t="s">
        <v>59</v>
      </c>
      <c r="W244" s="10">
        <v>73726</v>
      </c>
      <c r="X244" s="11" t="s">
        <v>48</v>
      </c>
      <c r="Y244" s="10">
        <v>3</v>
      </c>
      <c r="Z244" s="10">
        <v>3880</v>
      </c>
      <c r="AA244" s="12" t="s">
        <v>294</v>
      </c>
      <c r="AB244" s="10">
        <v>4</v>
      </c>
      <c r="AC244" s="10">
        <v>3</v>
      </c>
      <c r="AD244" s="12">
        <v>44829</v>
      </c>
      <c r="AE244" s="11" t="s">
        <v>156</v>
      </c>
      <c r="AF244" s="11" t="s">
        <v>51</v>
      </c>
      <c r="AG244" s="11" t="s">
        <v>77</v>
      </c>
      <c r="AH244" s="11" t="s">
        <v>2093</v>
      </c>
      <c r="AI244" s="11" t="s">
        <v>2094</v>
      </c>
      <c r="AJ244" s="10">
        <v>3</v>
      </c>
      <c r="AK244" s="14">
        <v>934.92</v>
      </c>
    </row>
    <row r="245" spans="1:37" x14ac:dyDescent="0.25">
      <c r="A245" s="10">
        <v>456</v>
      </c>
      <c r="B245" s="11" t="s">
        <v>2099</v>
      </c>
      <c r="C245" s="11" t="s">
        <v>2037</v>
      </c>
      <c r="D245" s="12">
        <v>44687</v>
      </c>
      <c r="E245" s="12">
        <v>44830</v>
      </c>
      <c r="F245" s="10">
        <f>Table2[[#This Row],[ExitDate]]-Table2[[#This Row],[StartDate]]</f>
        <v>143</v>
      </c>
      <c r="G245" s="18">
        <f>(Table2[[#This Row],[ExitDate]]-Table2[[#This Row],[StartDate]])/365.25</f>
        <v>0.39151266255989048</v>
      </c>
      <c r="H245" s="11" t="s">
        <v>1781</v>
      </c>
      <c r="I245" s="11" t="s">
        <v>2100</v>
      </c>
      <c r="J245" s="13" t="s">
        <v>2101</v>
      </c>
      <c r="K245" s="11" t="s">
        <v>84</v>
      </c>
      <c r="L245" s="11" t="s">
        <v>38</v>
      </c>
      <c r="M245" s="11" t="s">
        <v>39</v>
      </c>
      <c r="N245" s="11" t="s">
        <v>67</v>
      </c>
      <c r="O245" s="11" t="s">
        <v>66</v>
      </c>
      <c r="P245" s="11" t="s">
        <v>95</v>
      </c>
      <c r="Q245" s="11" t="s">
        <v>165</v>
      </c>
      <c r="R245" s="11" t="s">
        <v>85</v>
      </c>
      <c r="S245" s="12" t="s">
        <v>2102</v>
      </c>
      <c r="T245" s="11" t="s">
        <v>44</v>
      </c>
      <c r="U245" s="11" t="s">
        <v>412</v>
      </c>
      <c r="V245" s="11" t="s">
        <v>46</v>
      </c>
      <c r="W245" s="10">
        <v>11294</v>
      </c>
      <c r="X245" s="11" t="s">
        <v>48</v>
      </c>
      <c r="Y245" s="10">
        <v>3</v>
      </c>
      <c r="Z245" s="10">
        <v>3883</v>
      </c>
      <c r="AA245" s="12" t="s">
        <v>1771</v>
      </c>
      <c r="AB245" s="10">
        <v>2</v>
      </c>
      <c r="AC245" s="10">
        <v>2</v>
      </c>
      <c r="AD245" s="12">
        <v>45112</v>
      </c>
      <c r="AE245" s="11" t="s">
        <v>156</v>
      </c>
      <c r="AF245" s="11" t="s">
        <v>51</v>
      </c>
      <c r="AG245" s="11" t="s">
        <v>62</v>
      </c>
      <c r="AH245" s="11" t="s">
        <v>2103</v>
      </c>
      <c r="AI245" s="11" t="s">
        <v>2104</v>
      </c>
      <c r="AJ245" s="10">
        <v>2</v>
      </c>
      <c r="AK245" s="14">
        <v>842.6</v>
      </c>
    </row>
    <row r="246" spans="1:37" x14ac:dyDescent="0.25">
      <c r="A246" s="10">
        <v>460</v>
      </c>
      <c r="B246" s="11" t="s">
        <v>2109</v>
      </c>
      <c r="C246" s="11" t="s">
        <v>2110</v>
      </c>
      <c r="D246" s="12">
        <v>44673</v>
      </c>
      <c r="E246" s="12">
        <v>45061</v>
      </c>
      <c r="F246" s="10">
        <f>Table2[[#This Row],[ExitDate]]-Table2[[#This Row],[StartDate]]</f>
        <v>388</v>
      </c>
      <c r="G246" s="18">
        <f>(Table2[[#This Row],[ExitDate]]-Table2[[#This Row],[StartDate]])/365.25</f>
        <v>1.0622861054072552</v>
      </c>
      <c r="H246" s="11" t="s">
        <v>1795</v>
      </c>
      <c r="I246" s="11" t="s">
        <v>2111</v>
      </c>
      <c r="J246" s="13" t="s">
        <v>2112</v>
      </c>
      <c r="K246" s="11" t="s">
        <v>113</v>
      </c>
      <c r="L246" s="11" t="s">
        <v>1816</v>
      </c>
      <c r="M246" s="11" t="s">
        <v>39</v>
      </c>
      <c r="N246" s="11" t="s">
        <v>67</v>
      </c>
      <c r="O246" s="11" t="s">
        <v>41</v>
      </c>
      <c r="P246" s="11" t="s">
        <v>133</v>
      </c>
      <c r="Q246" s="11" t="s">
        <v>165</v>
      </c>
      <c r="R246" s="11" t="s">
        <v>80</v>
      </c>
      <c r="S246" s="12" t="s">
        <v>2113</v>
      </c>
      <c r="T246" s="11" t="s">
        <v>86</v>
      </c>
      <c r="U246" s="11" t="s">
        <v>307</v>
      </c>
      <c r="V246" s="11" t="s">
        <v>59</v>
      </c>
      <c r="W246" s="10">
        <v>54502</v>
      </c>
      <c r="X246" s="11" t="s">
        <v>99</v>
      </c>
      <c r="Y246" s="10">
        <v>3</v>
      </c>
      <c r="Z246" s="10">
        <v>3887</v>
      </c>
      <c r="AA246" s="12">
        <v>44662</v>
      </c>
      <c r="AB246" s="10">
        <v>2</v>
      </c>
      <c r="AC246" s="10">
        <v>3</v>
      </c>
      <c r="AD246" s="12">
        <v>45132</v>
      </c>
      <c r="AE246" s="11" t="s">
        <v>156</v>
      </c>
      <c r="AF246" s="11" t="s">
        <v>61</v>
      </c>
      <c r="AG246" s="11" t="s">
        <v>52</v>
      </c>
      <c r="AH246" s="11" t="s">
        <v>2114</v>
      </c>
      <c r="AI246" s="11" t="s">
        <v>2115</v>
      </c>
      <c r="AJ246" s="10">
        <v>1</v>
      </c>
      <c r="AK246" s="14">
        <v>181.23</v>
      </c>
    </row>
    <row r="247" spans="1:37" x14ac:dyDescent="0.25">
      <c r="A247" s="10">
        <v>461</v>
      </c>
      <c r="B247" s="11" t="s">
        <v>2116</v>
      </c>
      <c r="C247" s="11" t="s">
        <v>836</v>
      </c>
      <c r="D247" s="12">
        <v>44444</v>
      </c>
      <c r="E247" s="12">
        <v>44750</v>
      </c>
      <c r="F247" s="10">
        <f>Table2[[#This Row],[ExitDate]]-Table2[[#This Row],[StartDate]]</f>
        <v>306</v>
      </c>
      <c r="G247" s="18">
        <f>(Table2[[#This Row],[ExitDate]]-Table2[[#This Row],[StartDate]])/365.25</f>
        <v>0.83778234086242298</v>
      </c>
      <c r="H247" s="11" t="s">
        <v>1875</v>
      </c>
      <c r="I247" s="11" t="s">
        <v>2117</v>
      </c>
      <c r="J247" s="13" t="s">
        <v>2118</v>
      </c>
      <c r="K247" s="11" t="s">
        <v>65</v>
      </c>
      <c r="L247" s="11" t="s">
        <v>1816</v>
      </c>
      <c r="M247" s="11" t="s">
        <v>66</v>
      </c>
      <c r="N247" s="11" t="s">
        <v>67</v>
      </c>
      <c r="O247" s="11" t="s">
        <v>66</v>
      </c>
      <c r="P247" s="11" t="s">
        <v>133</v>
      </c>
      <c r="Q247" s="11" t="s">
        <v>165</v>
      </c>
      <c r="R247" s="11" t="s">
        <v>107</v>
      </c>
      <c r="S247" s="12" t="s">
        <v>2119</v>
      </c>
      <c r="T247" s="11" t="s">
        <v>44</v>
      </c>
      <c r="U247" s="11" t="s">
        <v>109</v>
      </c>
      <c r="V247" s="11" t="s">
        <v>46</v>
      </c>
      <c r="W247" s="10">
        <v>88391</v>
      </c>
      <c r="X247" s="11" t="s">
        <v>48</v>
      </c>
      <c r="Y247" s="10">
        <v>3</v>
      </c>
      <c r="Z247" s="10">
        <v>3888</v>
      </c>
      <c r="AA247" s="12">
        <v>44962</v>
      </c>
      <c r="AB247" s="10">
        <v>3</v>
      </c>
      <c r="AC247" s="10">
        <v>1</v>
      </c>
      <c r="AD247" s="12">
        <v>44916</v>
      </c>
      <c r="AE247" s="11" t="s">
        <v>76</v>
      </c>
      <c r="AF247" s="11" t="s">
        <v>51</v>
      </c>
      <c r="AG247" s="11" t="s">
        <v>77</v>
      </c>
      <c r="AH247" s="11" t="s">
        <v>2120</v>
      </c>
      <c r="AI247" s="11" t="s">
        <v>2121</v>
      </c>
      <c r="AJ247" s="10">
        <v>4</v>
      </c>
      <c r="AK247" s="14">
        <v>287.18</v>
      </c>
    </row>
    <row r="248" spans="1:37" x14ac:dyDescent="0.25">
      <c r="A248" s="10">
        <v>462</v>
      </c>
      <c r="B248" s="11" t="s">
        <v>2122</v>
      </c>
      <c r="C248" s="11" t="s">
        <v>875</v>
      </c>
      <c r="D248" s="12">
        <v>44809</v>
      </c>
      <c r="E248" s="12">
        <v>44864</v>
      </c>
      <c r="F248" s="10">
        <f>Table2[[#This Row],[ExitDate]]-Table2[[#This Row],[StartDate]]</f>
        <v>55</v>
      </c>
      <c r="G248" s="18">
        <f>(Table2[[#This Row],[ExitDate]]-Table2[[#This Row],[StartDate]])/365.25</f>
        <v>0.15058179329226556</v>
      </c>
      <c r="H248" s="11" t="s">
        <v>1789</v>
      </c>
      <c r="I248" s="11" t="s">
        <v>2123</v>
      </c>
      <c r="J248" s="13" t="s">
        <v>2124</v>
      </c>
      <c r="K248" s="11" t="s">
        <v>79</v>
      </c>
      <c r="L248" s="11" t="s">
        <v>38</v>
      </c>
      <c r="M248" s="11" t="s">
        <v>39</v>
      </c>
      <c r="N248" s="11" t="s">
        <v>67</v>
      </c>
      <c r="O248" s="11" t="s">
        <v>56</v>
      </c>
      <c r="P248" s="11" t="s">
        <v>121</v>
      </c>
      <c r="Q248" s="11" t="s">
        <v>1847</v>
      </c>
      <c r="R248" s="11" t="s">
        <v>80</v>
      </c>
      <c r="S248" s="12" t="s">
        <v>2125</v>
      </c>
      <c r="T248" s="11" t="s">
        <v>44</v>
      </c>
      <c r="U248" s="11" t="s">
        <v>234</v>
      </c>
      <c r="V248" s="11" t="s">
        <v>59</v>
      </c>
      <c r="W248" s="10">
        <v>26421</v>
      </c>
      <c r="X248" s="11" t="s">
        <v>48</v>
      </c>
      <c r="Y248" s="10">
        <v>3</v>
      </c>
      <c r="Z248" s="10">
        <v>3889</v>
      </c>
      <c r="AA248" s="12" t="s">
        <v>2126</v>
      </c>
      <c r="AB248" s="10">
        <v>2</v>
      </c>
      <c r="AC248" s="10">
        <v>1</v>
      </c>
      <c r="AD248" s="12">
        <v>45140</v>
      </c>
      <c r="AE248" s="11" t="s">
        <v>83</v>
      </c>
      <c r="AF248" s="11" t="s">
        <v>61</v>
      </c>
      <c r="AG248" s="11" t="s">
        <v>62</v>
      </c>
      <c r="AH248" s="11" t="s">
        <v>2127</v>
      </c>
      <c r="AI248" s="11" t="s">
        <v>2128</v>
      </c>
      <c r="AJ248" s="10">
        <v>1</v>
      </c>
      <c r="AK248" s="14">
        <v>292.8</v>
      </c>
    </row>
    <row r="249" spans="1:37" x14ac:dyDescent="0.25">
      <c r="A249" s="10">
        <v>463</v>
      </c>
      <c r="B249" s="11" t="s">
        <v>2129</v>
      </c>
      <c r="C249" s="11" t="s">
        <v>710</v>
      </c>
      <c r="D249" s="12">
        <v>44761</v>
      </c>
      <c r="E249" s="12">
        <v>45041</v>
      </c>
      <c r="F249" s="10">
        <f>Table2[[#This Row],[ExitDate]]-Table2[[#This Row],[StartDate]]</f>
        <v>280</v>
      </c>
      <c r="G249" s="18">
        <f>(Table2[[#This Row],[ExitDate]]-Table2[[#This Row],[StartDate]])/365.25</f>
        <v>0.76659822039698833</v>
      </c>
      <c r="H249" s="11" t="s">
        <v>1789</v>
      </c>
      <c r="I249" s="11" t="s">
        <v>2130</v>
      </c>
      <c r="J249" s="13" t="s">
        <v>2131</v>
      </c>
      <c r="K249" s="11" t="s">
        <v>94</v>
      </c>
      <c r="L249" s="11" t="s">
        <v>38</v>
      </c>
      <c r="M249" s="11" t="s">
        <v>66</v>
      </c>
      <c r="N249" s="11" t="s">
        <v>67</v>
      </c>
      <c r="O249" s="11" t="s">
        <v>41</v>
      </c>
      <c r="P249" s="11" t="s">
        <v>121</v>
      </c>
      <c r="Q249" s="11" t="s">
        <v>165</v>
      </c>
      <c r="R249" s="11" t="s">
        <v>80</v>
      </c>
      <c r="S249" s="12" t="s">
        <v>2132</v>
      </c>
      <c r="T249" s="11" t="s">
        <v>44</v>
      </c>
      <c r="U249" s="11" t="s">
        <v>234</v>
      </c>
      <c r="V249" s="11" t="s">
        <v>59</v>
      </c>
      <c r="W249" s="10">
        <v>85660</v>
      </c>
      <c r="X249" s="11" t="s">
        <v>48</v>
      </c>
      <c r="Y249" s="10">
        <v>3</v>
      </c>
      <c r="Z249" s="10">
        <v>3890</v>
      </c>
      <c r="AA249" s="12" t="s">
        <v>2133</v>
      </c>
      <c r="AB249" s="10">
        <v>2</v>
      </c>
      <c r="AC249" s="10">
        <v>3</v>
      </c>
      <c r="AD249" s="12">
        <v>44934</v>
      </c>
      <c r="AE249" s="11" t="s">
        <v>76</v>
      </c>
      <c r="AF249" s="11" t="s">
        <v>61</v>
      </c>
      <c r="AG249" s="11" t="s">
        <v>77</v>
      </c>
      <c r="AH249" s="11" t="s">
        <v>2134</v>
      </c>
      <c r="AI249" s="11" t="s">
        <v>2135</v>
      </c>
      <c r="AJ249" s="10">
        <v>4</v>
      </c>
      <c r="AK249" s="14">
        <v>596.62</v>
      </c>
    </row>
    <row r="250" spans="1:37" x14ac:dyDescent="0.25">
      <c r="A250" s="10">
        <v>466</v>
      </c>
      <c r="B250" s="11" t="s">
        <v>2137</v>
      </c>
      <c r="C250" s="11" t="s">
        <v>2138</v>
      </c>
      <c r="D250" s="12">
        <v>45007</v>
      </c>
      <c r="E250" s="12">
        <v>45135</v>
      </c>
      <c r="F250" s="10">
        <f>Table2[[#This Row],[ExitDate]]-Table2[[#This Row],[StartDate]]</f>
        <v>128</v>
      </c>
      <c r="G250" s="18">
        <f>(Table2[[#This Row],[ExitDate]]-Table2[[#This Row],[StartDate]])/365.25</f>
        <v>0.35044490075290896</v>
      </c>
      <c r="H250" s="11" t="s">
        <v>1781</v>
      </c>
      <c r="I250" s="11" t="s">
        <v>2139</v>
      </c>
      <c r="J250" s="13" t="s">
        <v>2140</v>
      </c>
      <c r="K250" s="11" t="s">
        <v>54</v>
      </c>
      <c r="L250" s="11" t="s">
        <v>38</v>
      </c>
      <c r="M250" s="11" t="s">
        <v>66</v>
      </c>
      <c r="N250" s="11" t="s">
        <v>67</v>
      </c>
      <c r="O250" s="11" t="s">
        <v>56</v>
      </c>
      <c r="P250" s="11" t="s">
        <v>95</v>
      </c>
      <c r="Q250" s="11" t="s">
        <v>165</v>
      </c>
      <c r="R250" s="11" t="s">
        <v>80</v>
      </c>
      <c r="S250" s="12" t="s">
        <v>2141</v>
      </c>
      <c r="T250" s="11" t="s">
        <v>44</v>
      </c>
      <c r="U250" s="11" t="s">
        <v>81</v>
      </c>
      <c r="V250" s="11" t="s">
        <v>46</v>
      </c>
      <c r="W250" s="10">
        <v>68298</v>
      </c>
      <c r="X250" s="11" t="s">
        <v>48</v>
      </c>
      <c r="Y250" s="10">
        <v>3</v>
      </c>
      <c r="Z250" s="10">
        <v>3893</v>
      </c>
      <c r="AA250" s="12" t="s">
        <v>2126</v>
      </c>
      <c r="AB250" s="10">
        <v>3</v>
      </c>
      <c r="AC250" s="10">
        <v>1</v>
      </c>
      <c r="AD250" s="12">
        <v>44820</v>
      </c>
      <c r="AE250" s="11" t="s">
        <v>50</v>
      </c>
      <c r="AF250" s="11" t="s">
        <v>61</v>
      </c>
      <c r="AG250" s="11" t="s">
        <v>52</v>
      </c>
      <c r="AH250" s="11" t="s">
        <v>2142</v>
      </c>
      <c r="AI250" s="11" t="s">
        <v>2143</v>
      </c>
      <c r="AJ250" s="10">
        <v>1</v>
      </c>
      <c r="AK250" s="14">
        <v>242.36</v>
      </c>
    </row>
    <row r="251" spans="1:37" x14ac:dyDescent="0.25">
      <c r="A251" s="10">
        <v>468</v>
      </c>
      <c r="B251" s="11" t="s">
        <v>2144</v>
      </c>
      <c r="C251" s="11" t="s">
        <v>2145</v>
      </c>
      <c r="D251" s="12">
        <v>43884</v>
      </c>
      <c r="E251" s="12">
        <v>44447</v>
      </c>
      <c r="F251" s="10">
        <f>Table2[[#This Row],[ExitDate]]-Table2[[#This Row],[StartDate]]</f>
        <v>563</v>
      </c>
      <c r="G251" s="18">
        <f>(Table2[[#This Row],[ExitDate]]-Table2[[#This Row],[StartDate]])/365.25</f>
        <v>1.5414099931553731</v>
      </c>
      <c r="H251" s="11" t="s">
        <v>1781</v>
      </c>
      <c r="I251" s="11" t="s">
        <v>2146</v>
      </c>
      <c r="J251" s="13" t="s">
        <v>2147</v>
      </c>
      <c r="K251" s="11" t="s">
        <v>113</v>
      </c>
      <c r="L251" s="11" t="s">
        <v>38</v>
      </c>
      <c r="M251" s="11" t="s">
        <v>66</v>
      </c>
      <c r="N251" s="11" t="s">
        <v>40</v>
      </c>
      <c r="O251" s="11" t="s">
        <v>66</v>
      </c>
      <c r="P251" s="11" t="s">
        <v>133</v>
      </c>
      <c r="Q251" s="11" t="s">
        <v>165</v>
      </c>
      <c r="R251" s="11" t="s">
        <v>142</v>
      </c>
      <c r="S251" s="12" t="s">
        <v>2148</v>
      </c>
      <c r="T251" s="11" t="s">
        <v>44</v>
      </c>
      <c r="U251" s="11" t="s">
        <v>2149</v>
      </c>
      <c r="V251" s="11" t="s">
        <v>46</v>
      </c>
      <c r="W251" s="10">
        <v>3137</v>
      </c>
      <c r="X251" s="11" t="s">
        <v>48</v>
      </c>
      <c r="Y251" s="10">
        <v>3</v>
      </c>
      <c r="Z251" s="10">
        <v>3895</v>
      </c>
      <c r="AA251" s="12" t="s">
        <v>2150</v>
      </c>
      <c r="AB251" s="10">
        <v>2</v>
      </c>
      <c r="AC251" s="10">
        <v>1</v>
      </c>
      <c r="AD251" s="12">
        <v>45038</v>
      </c>
      <c r="AE251" s="11" t="s">
        <v>83</v>
      </c>
      <c r="AF251" s="11" t="s">
        <v>61</v>
      </c>
      <c r="AG251" s="11" t="s">
        <v>77</v>
      </c>
      <c r="AH251" s="11" t="s">
        <v>2151</v>
      </c>
      <c r="AI251" s="11" t="s">
        <v>2152</v>
      </c>
      <c r="AJ251" s="10">
        <v>1</v>
      </c>
      <c r="AK251" s="14">
        <v>983.77</v>
      </c>
    </row>
    <row r="252" spans="1:37" x14ac:dyDescent="0.25">
      <c r="A252" s="10">
        <v>469</v>
      </c>
      <c r="B252" s="11" t="s">
        <v>2153</v>
      </c>
      <c r="C252" s="11" t="s">
        <v>330</v>
      </c>
      <c r="D252" s="12">
        <v>43690</v>
      </c>
      <c r="E252" s="12">
        <v>44752</v>
      </c>
      <c r="F252" s="10">
        <f>Table2[[#This Row],[ExitDate]]-Table2[[#This Row],[StartDate]]</f>
        <v>1062</v>
      </c>
      <c r="G252" s="18">
        <f>(Table2[[#This Row],[ExitDate]]-Table2[[#This Row],[StartDate]])/365.25</f>
        <v>2.9075975359342916</v>
      </c>
      <c r="H252" s="11" t="s">
        <v>1781</v>
      </c>
      <c r="I252" s="11" t="s">
        <v>2154</v>
      </c>
      <c r="J252" s="13" t="s">
        <v>2155</v>
      </c>
      <c r="K252" s="11" t="s">
        <v>65</v>
      </c>
      <c r="L252" s="11" t="s">
        <v>38</v>
      </c>
      <c r="M252" s="11" t="s">
        <v>56</v>
      </c>
      <c r="N252" s="11" t="s">
        <v>67</v>
      </c>
      <c r="O252" s="11" t="s">
        <v>41</v>
      </c>
      <c r="P252" s="11" t="s">
        <v>95</v>
      </c>
      <c r="Q252" s="11" t="s">
        <v>165</v>
      </c>
      <c r="R252" s="11" t="s">
        <v>107</v>
      </c>
      <c r="S252" s="12" t="s">
        <v>2156</v>
      </c>
      <c r="T252" s="11" t="s">
        <v>44</v>
      </c>
      <c r="U252" s="11" t="s">
        <v>423</v>
      </c>
      <c r="V252" s="11" t="s">
        <v>46</v>
      </c>
      <c r="W252" s="10">
        <v>2618</v>
      </c>
      <c r="X252" s="11" t="s">
        <v>48</v>
      </c>
      <c r="Y252" s="10">
        <v>3</v>
      </c>
      <c r="Z252" s="10">
        <v>3896</v>
      </c>
      <c r="AA252" s="12" t="s">
        <v>262</v>
      </c>
      <c r="AB252" s="10">
        <v>5</v>
      </c>
      <c r="AC252" s="10">
        <v>3</v>
      </c>
      <c r="AD252" s="12">
        <v>45022</v>
      </c>
      <c r="AE252" s="11" t="s">
        <v>83</v>
      </c>
      <c r="AF252" s="11" t="s">
        <v>51</v>
      </c>
      <c r="AG252" s="11" t="s">
        <v>89</v>
      </c>
      <c r="AH252" s="11" t="s">
        <v>2157</v>
      </c>
      <c r="AI252" s="11" t="s">
        <v>2158</v>
      </c>
      <c r="AJ252" s="10">
        <v>4</v>
      </c>
      <c r="AK252" s="14">
        <v>293.64</v>
      </c>
    </row>
    <row r="253" spans="1:37" x14ac:dyDescent="0.25">
      <c r="A253" s="10">
        <v>470</v>
      </c>
      <c r="B253" s="11" t="s">
        <v>2159</v>
      </c>
      <c r="C253" s="11" t="s">
        <v>1928</v>
      </c>
      <c r="D253" s="12">
        <v>43549</v>
      </c>
      <c r="E253" s="12">
        <v>44452</v>
      </c>
      <c r="F253" s="10">
        <f>Table2[[#This Row],[ExitDate]]-Table2[[#This Row],[StartDate]]</f>
        <v>903</v>
      </c>
      <c r="G253" s="18">
        <f>(Table2[[#This Row],[ExitDate]]-Table2[[#This Row],[StartDate]])/365.25</f>
        <v>2.4722792607802875</v>
      </c>
      <c r="H253" s="11" t="s">
        <v>1795</v>
      </c>
      <c r="I253" s="11" t="s">
        <v>2160</v>
      </c>
      <c r="J253" s="13" t="s">
        <v>2161</v>
      </c>
      <c r="K253" s="11" t="s">
        <v>113</v>
      </c>
      <c r="L253" s="11" t="s">
        <v>38</v>
      </c>
      <c r="M253" s="11" t="s">
        <v>56</v>
      </c>
      <c r="N253" s="11" t="s">
        <v>55</v>
      </c>
      <c r="O253" s="11" t="s">
        <v>56</v>
      </c>
      <c r="P253" s="11" t="s">
        <v>133</v>
      </c>
      <c r="Q253" s="11" t="s">
        <v>165</v>
      </c>
      <c r="R253" s="11" t="s">
        <v>57</v>
      </c>
      <c r="S253" s="12" t="s">
        <v>2162</v>
      </c>
      <c r="T253" s="11" t="s">
        <v>86</v>
      </c>
      <c r="U253" s="11" t="s">
        <v>423</v>
      </c>
      <c r="V253" s="11" t="s">
        <v>46</v>
      </c>
      <c r="W253" s="10">
        <v>84396</v>
      </c>
      <c r="X253" s="11" t="s">
        <v>48</v>
      </c>
      <c r="Y253" s="10">
        <v>3</v>
      </c>
      <c r="Z253" s="10">
        <v>3897</v>
      </c>
      <c r="AA253" s="12" t="s">
        <v>1392</v>
      </c>
      <c r="AB253" s="10">
        <v>5</v>
      </c>
      <c r="AC253" s="10">
        <v>4</v>
      </c>
      <c r="AD253" s="12">
        <v>45142</v>
      </c>
      <c r="AE253" s="11" t="s">
        <v>83</v>
      </c>
      <c r="AF253" s="11" t="s">
        <v>51</v>
      </c>
      <c r="AG253" s="11" t="s">
        <v>62</v>
      </c>
      <c r="AH253" s="11" t="s">
        <v>2163</v>
      </c>
      <c r="AI253" s="11" t="s">
        <v>2164</v>
      </c>
      <c r="AJ253" s="10">
        <v>3</v>
      </c>
      <c r="AK253" s="14">
        <v>380.61</v>
      </c>
    </row>
    <row r="254" spans="1:37" x14ac:dyDescent="0.25">
      <c r="A254" s="10">
        <v>471</v>
      </c>
      <c r="B254" s="11" t="s">
        <v>2165</v>
      </c>
      <c r="C254" s="11" t="s">
        <v>212</v>
      </c>
      <c r="D254" s="12">
        <v>43448</v>
      </c>
      <c r="E254" s="12">
        <v>44968</v>
      </c>
      <c r="F254" s="10">
        <f>Table2[[#This Row],[ExitDate]]-Table2[[#This Row],[StartDate]]</f>
        <v>1520</v>
      </c>
      <c r="G254" s="18">
        <f>(Table2[[#This Row],[ExitDate]]-Table2[[#This Row],[StartDate]])/365.25</f>
        <v>4.1615331964407938</v>
      </c>
      <c r="H254" s="11" t="s">
        <v>1795</v>
      </c>
      <c r="I254" s="11" t="s">
        <v>2166</v>
      </c>
      <c r="J254" s="13" t="s">
        <v>2167</v>
      </c>
      <c r="K254" s="11" t="s">
        <v>65</v>
      </c>
      <c r="L254" s="11" t="s">
        <v>1816</v>
      </c>
      <c r="M254" s="11" t="s">
        <v>56</v>
      </c>
      <c r="N254" s="11" t="s">
        <v>40</v>
      </c>
      <c r="O254" s="11" t="s">
        <v>41</v>
      </c>
      <c r="P254" s="11" t="s">
        <v>133</v>
      </c>
      <c r="Q254" s="11" t="s">
        <v>165</v>
      </c>
      <c r="R254" s="11" t="s">
        <v>80</v>
      </c>
      <c r="S254" s="12">
        <v>17844</v>
      </c>
      <c r="T254" s="11" t="s">
        <v>86</v>
      </c>
      <c r="U254" s="11" t="s">
        <v>159</v>
      </c>
      <c r="V254" s="11" t="s">
        <v>59</v>
      </c>
      <c r="W254" s="10">
        <v>83611</v>
      </c>
      <c r="X254" s="11" t="s">
        <v>48</v>
      </c>
      <c r="Y254" s="10">
        <v>3</v>
      </c>
      <c r="Z254" s="10">
        <v>3898</v>
      </c>
      <c r="AA254" s="12">
        <v>44662</v>
      </c>
      <c r="AB254" s="10">
        <v>4</v>
      </c>
      <c r="AC254" s="10">
        <v>5</v>
      </c>
      <c r="AD254" s="12">
        <v>44886</v>
      </c>
      <c r="AE254" s="11" t="s">
        <v>83</v>
      </c>
      <c r="AF254" s="11" t="s">
        <v>51</v>
      </c>
      <c r="AG254" s="11" t="s">
        <v>52</v>
      </c>
      <c r="AH254" s="11" t="s">
        <v>1098</v>
      </c>
      <c r="AI254" s="11" t="s">
        <v>2168</v>
      </c>
      <c r="AJ254" s="10">
        <v>4</v>
      </c>
      <c r="AK254" s="14">
        <v>942.24</v>
      </c>
    </row>
    <row r="255" spans="1:37" x14ac:dyDescent="0.25">
      <c r="A255" s="10">
        <v>472</v>
      </c>
      <c r="B255" s="11" t="s">
        <v>470</v>
      </c>
      <c r="C255" s="11" t="s">
        <v>2169</v>
      </c>
      <c r="D255" s="12">
        <v>44262</v>
      </c>
      <c r="E255" s="12">
        <v>44439</v>
      </c>
      <c r="F255" s="10">
        <f>Table2[[#This Row],[ExitDate]]-Table2[[#This Row],[StartDate]]</f>
        <v>177</v>
      </c>
      <c r="G255" s="18">
        <f>(Table2[[#This Row],[ExitDate]]-Table2[[#This Row],[StartDate]])/365.25</f>
        <v>0.48459958932238195</v>
      </c>
      <c r="H255" s="11" t="s">
        <v>1795</v>
      </c>
      <c r="I255" s="11" t="s">
        <v>2170</v>
      </c>
      <c r="J255" s="13" t="s">
        <v>2171</v>
      </c>
      <c r="K255" s="11" t="s">
        <v>84</v>
      </c>
      <c r="L255" s="11" t="s">
        <v>1816</v>
      </c>
      <c r="M255" s="11" t="s">
        <v>39</v>
      </c>
      <c r="N255" s="11" t="s">
        <v>67</v>
      </c>
      <c r="O255" s="11" t="s">
        <v>56</v>
      </c>
      <c r="P255" s="11" t="s">
        <v>121</v>
      </c>
      <c r="Q255" s="11" t="s">
        <v>165</v>
      </c>
      <c r="R255" s="11" t="s">
        <v>107</v>
      </c>
      <c r="S255" s="12" t="s">
        <v>2172</v>
      </c>
      <c r="T255" s="11" t="s">
        <v>86</v>
      </c>
      <c r="U255" s="11" t="s">
        <v>109</v>
      </c>
      <c r="V255" s="11" t="s">
        <v>46</v>
      </c>
      <c r="W255" s="10">
        <v>88656</v>
      </c>
      <c r="X255" s="11" t="s">
        <v>48</v>
      </c>
      <c r="Y255" s="10">
        <v>3</v>
      </c>
      <c r="Z255" s="10">
        <v>3899</v>
      </c>
      <c r="AA255" s="12">
        <v>45018</v>
      </c>
      <c r="AB255" s="10">
        <v>4</v>
      </c>
      <c r="AC255" s="10">
        <v>5</v>
      </c>
      <c r="AD255" s="12">
        <v>44827</v>
      </c>
      <c r="AE255" s="11" t="s">
        <v>60</v>
      </c>
      <c r="AF255" s="11" t="s">
        <v>51</v>
      </c>
      <c r="AG255" s="11" t="s">
        <v>52</v>
      </c>
      <c r="AH255" s="11" t="s">
        <v>2173</v>
      </c>
      <c r="AI255" s="11" t="s">
        <v>2174</v>
      </c>
      <c r="AJ255" s="10">
        <v>2</v>
      </c>
      <c r="AK255" s="14">
        <v>662.56</v>
      </c>
    </row>
    <row r="256" spans="1:37" x14ac:dyDescent="0.25">
      <c r="A256" s="10">
        <v>475</v>
      </c>
      <c r="B256" s="11" t="s">
        <v>2176</v>
      </c>
      <c r="C256" s="11" t="s">
        <v>2177</v>
      </c>
      <c r="D256" s="12">
        <v>45068</v>
      </c>
      <c r="E256" s="12">
        <v>45093</v>
      </c>
      <c r="F256" s="10">
        <f>Table2[[#This Row],[ExitDate]]-Table2[[#This Row],[StartDate]]</f>
        <v>25</v>
      </c>
      <c r="G256" s="18">
        <f>(Table2[[#This Row],[ExitDate]]-Table2[[#This Row],[StartDate]])/365.25</f>
        <v>6.8446269678302529E-2</v>
      </c>
      <c r="H256" s="11" t="s">
        <v>1789</v>
      </c>
      <c r="I256" s="11" t="s">
        <v>2178</v>
      </c>
      <c r="J256" s="13" t="s">
        <v>2179</v>
      </c>
      <c r="K256" s="11" t="s">
        <v>132</v>
      </c>
      <c r="L256" s="11" t="s">
        <v>38</v>
      </c>
      <c r="M256" s="11" t="s">
        <v>39</v>
      </c>
      <c r="N256" s="11" t="s">
        <v>67</v>
      </c>
      <c r="O256" s="11" t="s">
        <v>41</v>
      </c>
      <c r="P256" s="11" t="s">
        <v>121</v>
      </c>
      <c r="Q256" s="11" t="s">
        <v>1847</v>
      </c>
      <c r="R256" s="11" t="s">
        <v>320</v>
      </c>
      <c r="S256" s="12">
        <v>23413</v>
      </c>
      <c r="T256" s="11" t="s">
        <v>44</v>
      </c>
      <c r="U256" s="11" t="s">
        <v>365</v>
      </c>
      <c r="V256" s="11" t="s">
        <v>59</v>
      </c>
      <c r="W256" s="10">
        <v>84876</v>
      </c>
      <c r="X256" s="11" t="s">
        <v>48</v>
      </c>
      <c r="Y256" s="10">
        <v>3</v>
      </c>
      <c r="Z256" s="10">
        <v>3902</v>
      </c>
      <c r="AA256" s="12">
        <v>44959</v>
      </c>
      <c r="AB256" s="10">
        <v>3</v>
      </c>
      <c r="AC256" s="10">
        <v>1</v>
      </c>
      <c r="AD256" s="12">
        <v>44937</v>
      </c>
      <c r="AE256" s="11" t="s">
        <v>50</v>
      </c>
      <c r="AF256" s="11" t="s">
        <v>61</v>
      </c>
      <c r="AG256" s="11" t="s">
        <v>52</v>
      </c>
      <c r="AH256" s="11" t="s">
        <v>2180</v>
      </c>
      <c r="AI256" s="11" t="s">
        <v>2181</v>
      </c>
      <c r="AJ256" s="10">
        <v>4</v>
      </c>
      <c r="AK256" s="14">
        <v>768.05</v>
      </c>
    </row>
    <row r="257" spans="1:37" x14ac:dyDescent="0.25">
      <c r="A257" s="10">
        <v>478</v>
      </c>
      <c r="B257" s="11" t="s">
        <v>2184</v>
      </c>
      <c r="C257" s="11" t="s">
        <v>2185</v>
      </c>
      <c r="D257" s="12">
        <v>44047</v>
      </c>
      <c r="E257" s="12">
        <v>44596</v>
      </c>
      <c r="F257" s="10">
        <f>Table2[[#This Row],[ExitDate]]-Table2[[#This Row],[StartDate]]</f>
        <v>549</v>
      </c>
      <c r="G257" s="18">
        <f>(Table2[[#This Row],[ExitDate]]-Table2[[#This Row],[StartDate]])/365.25</f>
        <v>1.5030800821355237</v>
      </c>
      <c r="H257" s="11" t="s">
        <v>1789</v>
      </c>
      <c r="I257" s="11" t="s">
        <v>2186</v>
      </c>
      <c r="J257" s="13" t="s">
        <v>2187</v>
      </c>
      <c r="K257" s="11" t="s">
        <v>94</v>
      </c>
      <c r="L257" s="11" t="s">
        <v>38</v>
      </c>
      <c r="M257" s="11" t="s">
        <v>66</v>
      </c>
      <c r="N257" s="11" t="s">
        <v>55</v>
      </c>
      <c r="O257" s="11" t="s">
        <v>66</v>
      </c>
      <c r="P257" s="11" t="s">
        <v>95</v>
      </c>
      <c r="Q257" s="11" t="s">
        <v>165</v>
      </c>
      <c r="R257" s="11" t="s">
        <v>953</v>
      </c>
      <c r="S257" s="12">
        <v>21403</v>
      </c>
      <c r="T257" s="11" t="s">
        <v>44</v>
      </c>
      <c r="U257" s="11" t="s">
        <v>109</v>
      </c>
      <c r="V257" s="11" t="s">
        <v>46</v>
      </c>
      <c r="W257" s="10">
        <v>48843</v>
      </c>
      <c r="X257" s="11" t="s">
        <v>48</v>
      </c>
      <c r="Y257" s="10">
        <v>3</v>
      </c>
      <c r="Z257" s="10">
        <v>3905</v>
      </c>
      <c r="AA257" s="12">
        <v>45266</v>
      </c>
      <c r="AB257" s="10">
        <v>5</v>
      </c>
      <c r="AC257" s="10">
        <v>5</v>
      </c>
      <c r="AD257" s="12">
        <v>44913</v>
      </c>
      <c r="AE257" s="11" t="s">
        <v>76</v>
      </c>
      <c r="AF257" s="11" t="s">
        <v>51</v>
      </c>
      <c r="AG257" s="11" t="s">
        <v>52</v>
      </c>
      <c r="AH257" s="11" t="s">
        <v>2188</v>
      </c>
      <c r="AI257" s="11" t="s">
        <v>2189</v>
      </c>
      <c r="AJ257" s="10">
        <v>3</v>
      </c>
      <c r="AK257" s="14">
        <v>233.22</v>
      </c>
    </row>
    <row r="258" spans="1:37" x14ac:dyDescent="0.25">
      <c r="A258" s="10">
        <v>481</v>
      </c>
      <c r="B258" s="11" t="s">
        <v>2194</v>
      </c>
      <c r="C258" s="11" t="s">
        <v>2195</v>
      </c>
      <c r="D258" s="12">
        <v>43683</v>
      </c>
      <c r="E258" s="12">
        <v>44276</v>
      </c>
      <c r="F258" s="10">
        <f>Table2[[#This Row],[ExitDate]]-Table2[[#This Row],[StartDate]]</f>
        <v>593</v>
      </c>
      <c r="G258" s="18">
        <f>(Table2[[#This Row],[ExitDate]]-Table2[[#This Row],[StartDate]])/365.25</f>
        <v>1.623545516769336</v>
      </c>
      <c r="H258" s="11" t="s">
        <v>1781</v>
      </c>
      <c r="I258" s="11" t="s">
        <v>2196</v>
      </c>
      <c r="J258" s="13" t="s">
        <v>2197</v>
      </c>
      <c r="K258" s="11" t="s">
        <v>84</v>
      </c>
      <c r="L258" s="11" t="s">
        <v>38</v>
      </c>
      <c r="M258" s="11" t="s">
        <v>56</v>
      </c>
      <c r="N258" s="11" t="s">
        <v>40</v>
      </c>
      <c r="O258" s="11" t="s">
        <v>41</v>
      </c>
      <c r="P258" s="11" t="s">
        <v>121</v>
      </c>
      <c r="Q258" s="11" t="s">
        <v>165</v>
      </c>
      <c r="R258" s="11" t="s">
        <v>142</v>
      </c>
      <c r="S258" s="12">
        <v>31723</v>
      </c>
      <c r="T258" s="11" t="s">
        <v>44</v>
      </c>
      <c r="U258" s="11" t="s">
        <v>145</v>
      </c>
      <c r="V258" s="11" t="s">
        <v>46</v>
      </c>
      <c r="W258" s="10">
        <v>92289</v>
      </c>
      <c r="X258" s="11" t="s">
        <v>242</v>
      </c>
      <c r="Y258" s="10">
        <v>3</v>
      </c>
      <c r="Z258" s="10">
        <v>3908</v>
      </c>
      <c r="AA258" s="12" t="s">
        <v>1867</v>
      </c>
      <c r="AB258" s="10">
        <v>2</v>
      </c>
      <c r="AC258" s="10">
        <v>5</v>
      </c>
      <c r="AD258" s="12">
        <v>44824</v>
      </c>
      <c r="AE258" s="11" t="s">
        <v>76</v>
      </c>
      <c r="AF258" s="11" t="s">
        <v>61</v>
      </c>
      <c r="AG258" s="11" t="s">
        <v>52</v>
      </c>
      <c r="AH258" s="11" t="s">
        <v>2198</v>
      </c>
      <c r="AI258" s="11" t="s">
        <v>2199</v>
      </c>
      <c r="AJ258" s="10">
        <v>1</v>
      </c>
      <c r="AK258" s="14">
        <v>489.69</v>
      </c>
    </row>
    <row r="259" spans="1:37" x14ac:dyDescent="0.25">
      <c r="A259" s="10">
        <v>482</v>
      </c>
      <c r="B259" s="11" t="s">
        <v>2200</v>
      </c>
      <c r="C259" s="11" t="s">
        <v>189</v>
      </c>
      <c r="D259" s="12">
        <v>44409</v>
      </c>
      <c r="E259" s="12">
        <v>44463</v>
      </c>
      <c r="F259" s="10">
        <f>Table2[[#This Row],[ExitDate]]-Table2[[#This Row],[StartDate]]</f>
        <v>54</v>
      </c>
      <c r="G259" s="18">
        <f>(Table2[[#This Row],[ExitDate]]-Table2[[#This Row],[StartDate]])/365.25</f>
        <v>0.14784394250513347</v>
      </c>
      <c r="H259" s="11" t="s">
        <v>1781</v>
      </c>
      <c r="I259" s="11" t="s">
        <v>2201</v>
      </c>
      <c r="J259" s="13" t="s">
        <v>2202</v>
      </c>
      <c r="K259" s="11" t="s">
        <v>37</v>
      </c>
      <c r="L259" s="11" t="s">
        <v>38</v>
      </c>
      <c r="M259" s="11" t="s">
        <v>56</v>
      </c>
      <c r="N259" s="11" t="s">
        <v>40</v>
      </c>
      <c r="O259" s="11" t="s">
        <v>56</v>
      </c>
      <c r="P259" s="11" t="s">
        <v>121</v>
      </c>
      <c r="Q259" s="11" t="s">
        <v>165</v>
      </c>
      <c r="R259" s="11" t="s">
        <v>96</v>
      </c>
      <c r="S259" s="12" t="s">
        <v>2203</v>
      </c>
      <c r="T259" s="11" t="s">
        <v>44</v>
      </c>
      <c r="U259" s="11" t="s">
        <v>625</v>
      </c>
      <c r="V259" s="11" t="s">
        <v>46</v>
      </c>
      <c r="W259" s="10">
        <v>58900</v>
      </c>
      <c r="X259" s="11" t="s">
        <v>242</v>
      </c>
      <c r="Y259" s="10">
        <v>3</v>
      </c>
      <c r="Z259" s="10">
        <v>3909</v>
      </c>
      <c r="AA259" s="12" t="s">
        <v>1801</v>
      </c>
      <c r="AB259" s="10">
        <v>1</v>
      </c>
      <c r="AC259" s="10">
        <v>1</v>
      </c>
      <c r="AD259" s="12">
        <v>44930</v>
      </c>
      <c r="AE259" s="11" t="s">
        <v>76</v>
      </c>
      <c r="AF259" s="11" t="s">
        <v>51</v>
      </c>
      <c r="AG259" s="11" t="s">
        <v>52</v>
      </c>
      <c r="AH259" s="11" t="s">
        <v>2204</v>
      </c>
      <c r="AI259" s="11" t="s">
        <v>2205</v>
      </c>
      <c r="AJ259" s="10">
        <v>4</v>
      </c>
      <c r="AK259" s="14">
        <v>436.23</v>
      </c>
    </row>
    <row r="260" spans="1:37" x14ac:dyDescent="0.25">
      <c r="A260" s="10">
        <v>483</v>
      </c>
      <c r="B260" s="11" t="s">
        <v>2206</v>
      </c>
      <c r="C260" s="11" t="s">
        <v>2207</v>
      </c>
      <c r="D260" s="12">
        <v>44755</v>
      </c>
      <c r="E260" s="12">
        <v>44948</v>
      </c>
      <c r="F260" s="10">
        <f>Table2[[#This Row],[ExitDate]]-Table2[[#This Row],[StartDate]]</f>
        <v>193</v>
      </c>
      <c r="G260" s="18">
        <f>(Table2[[#This Row],[ExitDate]]-Table2[[#This Row],[StartDate]])/365.25</f>
        <v>0.52840520191649554</v>
      </c>
      <c r="H260" s="11" t="s">
        <v>1795</v>
      </c>
      <c r="I260" s="11" t="s">
        <v>2208</v>
      </c>
      <c r="J260" s="13" t="s">
        <v>2209</v>
      </c>
      <c r="K260" s="11" t="s">
        <v>94</v>
      </c>
      <c r="L260" s="11" t="s">
        <v>38</v>
      </c>
      <c r="M260" s="11" t="s">
        <v>56</v>
      </c>
      <c r="N260" s="11" t="s">
        <v>55</v>
      </c>
      <c r="O260" s="11" t="s">
        <v>56</v>
      </c>
      <c r="P260" s="11" t="s">
        <v>174</v>
      </c>
      <c r="Q260" s="11" t="s">
        <v>165</v>
      </c>
      <c r="R260" s="11" t="s">
        <v>608</v>
      </c>
      <c r="S260" s="12" t="s">
        <v>2210</v>
      </c>
      <c r="T260" s="11" t="s">
        <v>44</v>
      </c>
      <c r="U260" s="11" t="s">
        <v>98</v>
      </c>
      <c r="V260" s="11" t="s">
        <v>46</v>
      </c>
      <c r="W260" s="10">
        <v>35673</v>
      </c>
      <c r="X260" s="11" t="s">
        <v>242</v>
      </c>
      <c r="Y260" s="10">
        <v>3</v>
      </c>
      <c r="Z260" s="10">
        <v>3910</v>
      </c>
      <c r="AA260" s="12" t="s">
        <v>366</v>
      </c>
      <c r="AB260" s="10">
        <v>5</v>
      </c>
      <c r="AC260" s="10">
        <v>3</v>
      </c>
      <c r="AD260" s="12">
        <v>45053</v>
      </c>
      <c r="AE260" s="11" t="s">
        <v>50</v>
      </c>
      <c r="AF260" s="11" t="s">
        <v>61</v>
      </c>
      <c r="AG260" s="11" t="s">
        <v>62</v>
      </c>
      <c r="AH260" s="11" t="s">
        <v>2211</v>
      </c>
      <c r="AI260" s="11" t="s">
        <v>2212</v>
      </c>
      <c r="AJ260" s="10">
        <v>5</v>
      </c>
      <c r="AK260" s="14">
        <v>248.85</v>
      </c>
    </row>
    <row r="261" spans="1:37" x14ac:dyDescent="0.25">
      <c r="A261" s="10">
        <v>485</v>
      </c>
      <c r="B261" s="11" t="s">
        <v>897</v>
      </c>
      <c r="C261" s="11" t="s">
        <v>2213</v>
      </c>
      <c r="D261" s="12">
        <v>44018</v>
      </c>
      <c r="E261" s="12">
        <v>44214</v>
      </c>
      <c r="F261" s="10">
        <f>Table2[[#This Row],[ExitDate]]-Table2[[#This Row],[StartDate]]</f>
        <v>196</v>
      </c>
      <c r="G261" s="18">
        <f>(Table2[[#This Row],[ExitDate]]-Table2[[#This Row],[StartDate]])/365.25</f>
        <v>0.53661875427789185</v>
      </c>
      <c r="H261" s="11" t="s">
        <v>1795</v>
      </c>
      <c r="I261" s="11" t="s">
        <v>2214</v>
      </c>
      <c r="J261" s="13" t="s">
        <v>2215</v>
      </c>
      <c r="K261" s="11" t="s">
        <v>65</v>
      </c>
      <c r="L261" s="11" t="s">
        <v>1816</v>
      </c>
      <c r="M261" s="11" t="s">
        <v>56</v>
      </c>
      <c r="N261" s="11" t="s">
        <v>40</v>
      </c>
      <c r="O261" s="11" t="s">
        <v>66</v>
      </c>
      <c r="P261" s="11" t="s">
        <v>95</v>
      </c>
      <c r="Q261" s="11" t="s">
        <v>165</v>
      </c>
      <c r="R261" s="11" t="s">
        <v>80</v>
      </c>
      <c r="S261" s="12" t="s">
        <v>2216</v>
      </c>
      <c r="T261" s="11" t="s">
        <v>86</v>
      </c>
      <c r="U261" s="11" t="s">
        <v>234</v>
      </c>
      <c r="V261" s="11" t="s">
        <v>59</v>
      </c>
      <c r="W261" s="10">
        <v>97493</v>
      </c>
      <c r="X261" s="11" t="s">
        <v>242</v>
      </c>
      <c r="Y261" s="10">
        <v>3</v>
      </c>
      <c r="Z261" s="10">
        <v>3912</v>
      </c>
      <c r="AA261" s="12" t="s">
        <v>2217</v>
      </c>
      <c r="AB261" s="10">
        <v>1</v>
      </c>
      <c r="AC261" s="10">
        <v>3</v>
      </c>
      <c r="AD261" s="12">
        <v>44782</v>
      </c>
      <c r="AE261" s="11" t="s">
        <v>50</v>
      </c>
      <c r="AF261" s="11" t="s">
        <v>61</v>
      </c>
      <c r="AG261" s="11" t="s">
        <v>89</v>
      </c>
      <c r="AH261" s="11" t="s">
        <v>2218</v>
      </c>
      <c r="AI261" s="11" t="s">
        <v>2219</v>
      </c>
      <c r="AJ261" s="10">
        <v>4</v>
      </c>
      <c r="AK261" s="14">
        <v>615.70000000000005</v>
      </c>
    </row>
    <row r="262" spans="1:37" x14ac:dyDescent="0.25">
      <c r="A262" s="10">
        <v>486</v>
      </c>
      <c r="B262" s="11" t="s">
        <v>1618</v>
      </c>
      <c r="C262" s="11" t="s">
        <v>463</v>
      </c>
      <c r="D262" s="12">
        <v>43844</v>
      </c>
      <c r="E262" s="12">
        <v>44720</v>
      </c>
      <c r="F262" s="10">
        <f>Table2[[#This Row],[ExitDate]]-Table2[[#This Row],[StartDate]]</f>
        <v>876</v>
      </c>
      <c r="G262" s="18">
        <f>(Table2[[#This Row],[ExitDate]]-Table2[[#This Row],[StartDate]])/365.25</f>
        <v>2.3983572895277208</v>
      </c>
      <c r="H262" s="11" t="s">
        <v>1795</v>
      </c>
      <c r="I262" s="11" t="s">
        <v>2220</v>
      </c>
      <c r="J262" s="13" t="s">
        <v>2221</v>
      </c>
      <c r="K262" s="11" t="s">
        <v>84</v>
      </c>
      <c r="L262" s="11" t="s">
        <v>1816</v>
      </c>
      <c r="M262" s="11" t="s">
        <v>66</v>
      </c>
      <c r="N262" s="11" t="s">
        <v>55</v>
      </c>
      <c r="O262" s="11" t="s">
        <v>56</v>
      </c>
      <c r="P262" s="11" t="s">
        <v>121</v>
      </c>
      <c r="Q262" s="11" t="s">
        <v>165</v>
      </c>
      <c r="R262" s="11" t="s">
        <v>175</v>
      </c>
      <c r="S262" s="12">
        <v>15378</v>
      </c>
      <c r="T262" s="11" t="s">
        <v>44</v>
      </c>
      <c r="U262" s="11" t="s">
        <v>2222</v>
      </c>
      <c r="V262" s="11" t="s">
        <v>46</v>
      </c>
      <c r="W262" s="10">
        <v>69903</v>
      </c>
      <c r="X262" s="11" t="s">
        <v>48</v>
      </c>
      <c r="Y262" s="10">
        <v>3</v>
      </c>
      <c r="Z262" s="10">
        <v>3913</v>
      </c>
      <c r="AA262" s="12" t="s">
        <v>2223</v>
      </c>
      <c r="AB262" s="10">
        <v>2</v>
      </c>
      <c r="AC262" s="10">
        <v>2</v>
      </c>
      <c r="AD262" s="12">
        <v>44893</v>
      </c>
      <c r="AE262" s="11" t="s">
        <v>83</v>
      </c>
      <c r="AF262" s="11" t="s">
        <v>51</v>
      </c>
      <c r="AG262" s="11" t="s">
        <v>52</v>
      </c>
      <c r="AH262" s="11" t="s">
        <v>2224</v>
      </c>
      <c r="AI262" s="11" t="s">
        <v>2225</v>
      </c>
      <c r="AJ262" s="10">
        <v>4</v>
      </c>
      <c r="AK262" s="14">
        <v>387.35</v>
      </c>
    </row>
    <row r="263" spans="1:37" x14ac:dyDescent="0.25">
      <c r="A263" s="10">
        <v>487</v>
      </c>
      <c r="B263" s="11" t="s">
        <v>2226</v>
      </c>
      <c r="C263" s="11" t="s">
        <v>2227</v>
      </c>
      <c r="D263" s="12">
        <v>43865</v>
      </c>
      <c r="E263" s="12">
        <v>44225</v>
      </c>
      <c r="F263" s="10">
        <f>Table2[[#This Row],[ExitDate]]-Table2[[#This Row],[StartDate]]</f>
        <v>360</v>
      </c>
      <c r="G263" s="18">
        <f>(Table2[[#This Row],[ExitDate]]-Table2[[#This Row],[StartDate]])/365.25</f>
        <v>0.98562628336755642</v>
      </c>
      <c r="H263" s="11" t="s">
        <v>1789</v>
      </c>
      <c r="I263" s="11" t="s">
        <v>2228</v>
      </c>
      <c r="J263" s="13" t="s">
        <v>2229</v>
      </c>
      <c r="K263" s="11" t="s">
        <v>125</v>
      </c>
      <c r="L263" s="11" t="s">
        <v>38</v>
      </c>
      <c r="M263" s="11" t="s">
        <v>39</v>
      </c>
      <c r="N263" s="11" t="s">
        <v>40</v>
      </c>
      <c r="O263" s="11" t="s">
        <v>41</v>
      </c>
      <c r="P263" s="11" t="s">
        <v>121</v>
      </c>
      <c r="Q263" s="11" t="s">
        <v>1847</v>
      </c>
      <c r="R263" s="11" t="s">
        <v>107</v>
      </c>
      <c r="S263" s="12" t="s">
        <v>2230</v>
      </c>
      <c r="T263" s="11" t="s">
        <v>44</v>
      </c>
      <c r="U263" s="11" t="s">
        <v>423</v>
      </c>
      <c r="V263" s="11" t="s">
        <v>59</v>
      </c>
      <c r="W263" s="10">
        <v>9758</v>
      </c>
      <c r="X263" s="11" t="s">
        <v>99</v>
      </c>
      <c r="Y263" s="10">
        <v>3</v>
      </c>
      <c r="Z263" s="10">
        <v>3914</v>
      </c>
      <c r="AA263" s="12" t="s">
        <v>2231</v>
      </c>
      <c r="AB263" s="10">
        <v>3</v>
      </c>
      <c r="AC263" s="10">
        <v>5</v>
      </c>
      <c r="AD263" s="12">
        <v>44981</v>
      </c>
      <c r="AE263" s="11" t="s">
        <v>50</v>
      </c>
      <c r="AF263" s="11" t="s">
        <v>51</v>
      </c>
      <c r="AG263" s="11" t="s">
        <v>52</v>
      </c>
      <c r="AH263" s="11" t="s">
        <v>2232</v>
      </c>
      <c r="AI263" s="11" t="s">
        <v>2233</v>
      </c>
      <c r="AJ263" s="10">
        <v>1</v>
      </c>
      <c r="AK263" s="14">
        <v>559.86</v>
      </c>
    </row>
    <row r="264" spans="1:37" x14ac:dyDescent="0.25">
      <c r="A264" s="10">
        <v>490</v>
      </c>
      <c r="B264" s="11" t="s">
        <v>2236</v>
      </c>
      <c r="C264" s="11" t="s">
        <v>1601</v>
      </c>
      <c r="D264" s="12">
        <v>43818</v>
      </c>
      <c r="E264" s="12">
        <v>45016</v>
      </c>
      <c r="F264" s="10">
        <f>Table2[[#This Row],[ExitDate]]-Table2[[#This Row],[StartDate]]</f>
        <v>1198</v>
      </c>
      <c r="G264" s="18">
        <f>(Table2[[#This Row],[ExitDate]]-Table2[[#This Row],[StartDate]])/365.25</f>
        <v>3.2799452429842573</v>
      </c>
      <c r="H264" s="11" t="s">
        <v>1789</v>
      </c>
      <c r="I264" s="11" t="s">
        <v>2237</v>
      </c>
      <c r="J264" s="13" t="s">
        <v>2238</v>
      </c>
      <c r="K264" s="11" t="s">
        <v>164</v>
      </c>
      <c r="L264" s="11" t="s">
        <v>38</v>
      </c>
      <c r="M264" s="11" t="s">
        <v>56</v>
      </c>
      <c r="N264" s="11" t="s">
        <v>40</v>
      </c>
      <c r="O264" s="11" t="s">
        <v>66</v>
      </c>
      <c r="P264" s="11" t="s">
        <v>133</v>
      </c>
      <c r="Q264" s="11" t="s">
        <v>165</v>
      </c>
      <c r="R264" s="11" t="s">
        <v>80</v>
      </c>
      <c r="S264" s="12">
        <v>34277</v>
      </c>
      <c r="T264" s="11" t="s">
        <v>44</v>
      </c>
      <c r="U264" s="11" t="s">
        <v>98</v>
      </c>
      <c r="V264" s="11" t="s">
        <v>46</v>
      </c>
      <c r="W264" s="10">
        <v>89635</v>
      </c>
      <c r="X264" s="11" t="s">
        <v>99</v>
      </c>
      <c r="Y264" s="10">
        <v>3</v>
      </c>
      <c r="Z264" s="10">
        <v>3917</v>
      </c>
      <c r="AA264" s="12" t="s">
        <v>155</v>
      </c>
      <c r="AB264" s="10">
        <v>3</v>
      </c>
      <c r="AC264" s="10">
        <v>1</v>
      </c>
      <c r="AD264" s="12">
        <v>45013</v>
      </c>
      <c r="AE264" s="11" t="s">
        <v>76</v>
      </c>
      <c r="AF264" s="11" t="s">
        <v>51</v>
      </c>
      <c r="AG264" s="11" t="s">
        <v>52</v>
      </c>
      <c r="AH264" s="11" t="s">
        <v>2239</v>
      </c>
      <c r="AI264" s="11" t="s">
        <v>2240</v>
      </c>
      <c r="AJ264" s="10">
        <v>3</v>
      </c>
      <c r="AK264" s="14">
        <v>328.89</v>
      </c>
    </row>
    <row r="265" spans="1:37" x14ac:dyDescent="0.25">
      <c r="A265" s="10">
        <v>491</v>
      </c>
      <c r="B265" s="11" t="s">
        <v>2144</v>
      </c>
      <c r="C265" s="11" t="s">
        <v>2241</v>
      </c>
      <c r="D265" s="12">
        <v>44098</v>
      </c>
      <c r="E265" s="12">
        <v>45012</v>
      </c>
      <c r="F265" s="10">
        <f>Table2[[#This Row],[ExitDate]]-Table2[[#This Row],[StartDate]]</f>
        <v>914</v>
      </c>
      <c r="G265" s="18">
        <f>(Table2[[#This Row],[ExitDate]]-Table2[[#This Row],[StartDate]])/365.25</f>
        <v>2.5023956194387407</v>
      </c>
      <c r="H265" s="11" t="s">
        <v>1789</v>
      </c>
      <c r="I265" s="11" t="s">
        <v>2242</v>
      </c>
      <c r="J265" s="13" t="s">
        <v>2243</v>
      </c>
      <c r="K265" s="11" t="s">
        <v>94</v>
      </c>
      <c r="L265" s="11" t="s">
        <v>38</v>
      </c>
      <c r="M265" s="11" t="s">
        <v>39</v>
      </c>
      <c r="N265" s="11" t="s">
        <v>55</v>
      </c>
      <c r="O265" s="11" t="s">
        <v>66</v>
      </c>
      <c r="P265" s="11" t="s">
        <v>174</v>
      </c>
      <c r="Q265" s="11" t="s">
        <v>165</v>
      </c>
      <c r="R265" s="11" t="s">
        <v>85</v>
      </c>
      <c r="S265" s="12" t="s">
        <v>2244</v>
      </c>
      <c r="T265" s="11" t="s">
        <v>44</v>
      </c>
      <c r="U265" s="11" t="s">
        <v>81</v>
      </c>
      <c r="V265" s="11" t="s">
        <v>46</v>
      </c>
      <c r="W265" s="10">
        <v>48262</v>
      </c>
      <c r="X265" s="11" t="s">
        <v>48</v>
      </c>
      <c r="Y265" s="10">
        <v>3</v>
      </c>
      <c r="Z265" s="10">
        <v>3918</v>
      </c>
      <c r="AA265" s="12" t="s">
        <v>1180</v>
      </c>
      <c r="AB265" s="10">
        <v>3</v>
      </c>
      <c r="AC265" s="10">
        <v>3</v>
      </c>
      <c r="AD265" s="12">
        <v>44844</v>
      </c>
      <c r="AE265" s="11" t="s">
        <v>156</v>
      </c>
      <c r="AF265" s="11" t="s">
        <v>61</v>
      </c>
      <c r="AG265" s="11" t="s">
        <v>77</v>
      </c>
      <c r="AH265" s="11" t="s">
        <v>2245</v>
      </c>
      <c r="AI265" s="11" t="s">
        <v>2246</v>
      </c>
      <c r="AJ265" s="10">
        <v>3</v>
      </c>
      <c r="AK265" s="14">
        <v>701.83</v>
      </c>
    </row>
    <row r="266" spans="1:37" x14ac:dyDescent="0.25">
      <c r="A266" s="10">
        <v>493</v>
      </c>
      <c r="B266" s="11" t="s">
        <v>1062</v>
      </c>
      <c r="C266" s="11" t="s">
        <v>2247</v>
      </c>
      <c r="D266" s="12">
        <v>44297</v>
      </c>
      <c r="E266" s="12">
        <v>44914</v>
      </c>
      <c r="F266" s="10">
        <f>Table2[[#This Row],[ExitDate]]-Table2[[#This Row],[StartDate]]</f>
        <v>617</v>
      </c>
      <c r="G266" s="18">
        <f>(Table2[[#This Row],[ExitDate]]-Table2[[#This Row],[StartDate]])/365.25</f>
        <v>1.6892539356605065</v>
      </c>
      <c r="H266" s="11" t="s">
        <v>1781</v>
      </c>
      <c r="I266" s="11" t="s">
        <v>2248</v>
      </c>
      <c r="J266" s="13" t="s">
        <v>2249</v>
      </c>
      <c r="K266" s="11" t="s">
        <v>65</v>
      </c>
      <c r="L266" s="11" t="s">
        <v>38</v>
      </c>
      <c r="M266" s="11" t="s">
        <v>66</v>
      </c>
      <c r="N266" s="11" t="s">
        <v>55</v>
      </c>
      <c r="O266" s="11" t="s">
        <v>56</v>
      </c>
      <c r="P266" s="11" t="s">
        <v>95</v>
      </c>
      <c r="Q266" s="11" t="s">
        <v>165</v>
      </c>
      <c r="R266" s="11" t="s">
        <v>85</v>
      </c>
      <c r="S266" s="12">
        <v>22382</v>
      </c>
      <c r="T266" s="11" t="s">
        <v>44</v>
      </c>
      <c r="U266" s="11" t="s">
        <v>81</v>
      </c>
      <c r="V266" s="11" t="s">
        <v>46</v>
      </c>
      <c r="W266" s="10">
        <v>62625</v>
      </c>
      <c r="X266" s="11" t="s">
        <v>48</v>
      </c>
      <c r="Y266" s="10">
        <v>3</v>
      </c>
      <c r="Z266" s="10">
        <v>3920</v>
      </c>
      <c r="AA266" s="12" t="s">
        <v>1135</v>
      </c>
      <c r="AB266" s="10">
        <v>2</v>
      </c>
      <c r="AC266" s="10">
        <v>1</v>
      </c>
      <c r="AD266" s="12">
        <v>45081</v>
      </c>
      <c r="AE266" s="11" t="s">
        <v>60</v>
      </c>
      <c r="AF266" s="11" t="s">
        <v>51</v>
      </c>
      <c r="AG266" s="11" t="s">
        <v>52</v>
      </c>
      <c r="AH266" s="11" t="s">
        <v>2250</v>
      </c>
      <c r="AI266" s="11" t="s">
        <v>2251</v>
      </c>
      <c r="AJ266" s="10">
        <v>3</v>
      </c>
      <c r="AK266" s="14">
        <v>809.39</v>
      </c>
    </row>
    <row r="267" spans="1:37" x14ac:dyDescent="0.25">
      <c r="A267" s="10">
        <v>494</v>
      </c>
      <c r="B267" s="11" t="s">
        <v>2252</v>
      </c>
      <c r="C267" s="11" t="s">
        <v>615</v>
      </c>
      <c r="D267" s="12">
        <v>43873</v>
      </c>
      <c r="E267" s="12">
        <v>44757</v>
      </c>
      <c r="F267" s="10">
        <f>Table2[[#This Row],[ExitDate]]-Table2[[#This Row],[StartDate]]</f>
        <v>884</v>
      </c>
      <c r="G267" s="18">
        <f>(Table2[[#This Row],[ExitDate]]-Table2[[#This Row],[StartDate]])/365.25</f>
        <v>2.4202600958247777</v>
      </c>
      <c r="H267" s="11" t="s">
        <v>1781</v>
      </c>
      <c r="I267" s="11" t="s">
        <v>2253</v>
      </c>
      <c r="J267" s="13" t="s">
        <v>2254</v>
      </c>
      <c r="K267" s="11" t="s">
        <v>84</v>
      </c>
      <c r="L267" s="11" t="s">
        <v>38</v>
      </c>
      <c r="M267" s="11" t="s">
        <v>39</v>
      </c>
      <c r="N267" s="11" t="s">
        <v>55</v>
      </c>
      <c r="O267" s="11" t="s">
        <v>56</v>
      </c>
      <c r="P267" s="11" t="s">
        <v>133</v>
      </c>
      <c r="Q267" s="11" t="s">
        <v>165</v>
      </c>
      <c r="R267" s="11" t="s">
        <v>142</v>
      </c>
      <c r="S267" s="12" t="s">
        <v>2255</v>
      </c>
      <c r="T267" s="11" t="s">
        <v>44</v>
      </c>
      <c r="U267" s="11" t="s">
        <v>145</v>
      </c>
      <c r="V267" s="11" t="s">
        <v>46</v>
      </c>
      <c r="W267" s="10">
        <v>56684</v>
      </c>
      <c r="X267" s="11" t="s">
        <v>48</v>
      </c>
      <c r="Y267" s="10">
        <v>3</v>
      </c>
      <c r="Z267" s="10">
        <v>3921</v>
      </c>
      <c r="AA267" s="12" t="s">
        <v>216</v>
      </c>
      <c r="AB267" s="10">
        <v>4</v>
      </c>
      <c r="AC267" s="10">
        <v>3</v>
      </c>
      <c r="AD267" s="12">
        <v>45081</v>
      </c>
      <c r="AE267" s="11" t="s">
        <v>60</v>
      </c>
      <c r="AF267" s="11" t="s">
        <v>61</v>
      </c>
      <c r="AG267" s="11" t="s">
        <v>77</v>
      </c>
      <c r="AH267" s="11" t="s">
        <v>2256</v>
      </c>
      <c r="AI267" s="11" t="s">
        <v>2257</v>
      </c>
      <c r="AJ267" s="10">
        <v>5</v>
      </c>
      <c r="AK267" s="14">
        <v>393.54</v>
      </c>
    </row>
    <row r="268" spans="1:37" x14ac:dyDescent="0.25">
      <c r="A268" s="10">
        <v>496</v>
      </c>
      <c r="B268" s="11" t="s">
        <v>1608</v>
      </c>
      <c r="C268" s="11" t="s">
        <v>2260</v>
      </c>
      <c r="D268" s="12">
        <v>44555</v>
      </c>
      <c r="E268" s="12">
        <v>45096</v>
      </c>
      <c r="F268" s="10">
        <f>Table2[[#This Row],[ExitDate]]-Table2[[#This Row],[StartDate]]</f>
        <v>541</v>
      </c>
      <c r="G268" s="18">
        <f>(Table2[[#This Row],[ExitDate]]-Table2[[#This Row],[StartDate]])/365.25</f>
        <v>1.4811772758384667</v>
      </c>
      <c r="H268" s="11" t="s">
        <v>1795</v>
      </c>
      <c r="I268" s="11" t="s">
        <v>2261</v>
      </c>
      <c r="J268" s="13" t="s">
        <v>2262</v>
      </c>
      <c r="K268" s="11" t="s">
        <v>94</v>
      </c>
      <c r="L268" s="11" t="s">
        <v>38</v>
      </c>
      <c r="M268" s="11" t="s">
        <v>66</v>
      </c>
      <c r="N268" s="11" t="s">
        <v>40</v>
      </c>
      <c r="O268" s="11" t="s">
        <v>56</v>
      </c>
      <c r="P268" s="11" t="s">
        <v>95</v>
      </c>
      <c r="Q268" s="11" t="s">
        <v>165</v>
      </c>
      <c r="R268" s="11" t="s">
        <v>57</v>
      </c>
      <c r="S268" s="12" t="s">
        <v>2263</v>
      </c>
      <c r="T268" s="11" t="s">
        <v>44</v>
      </c>
      <c r="U268" s="11" t="s">
        <v>234</v>
      </c>
      <c r="V268" s="11" t="s">
        <v>46</v>
      </c>
      <c r="W268" s="10">
        <v>26918</v>
      </c>
      <c r="X268" s="11" t="s">
        <v>99</v>
      </c>
      <c r="Y268" s="10">
        <v>3</v>
      </c>
      <c r="Z268" s="10">
        <v>3923</v>
      </c>
      <c r="AA268" s="12" t="s">
        <v>915</v>
      </c>
      <c r="AB268" s="10">
        <v>2</v>
      </c>
      <c r="AC268" s="10">
        <v>4</v>
      </c>
      <c r="AD268" s="12">
        <v>44922</v>
      </c>
      <c r="AE268" s="11" t="s">
        <v>76</v>
      </c>
      <c r="AF268" s="11" t="s">
        <v>61</v>
      </c>
      <c r="AG268" s="11" t="s">
        <v>52</v>
      </c>
      <c r="AH268" s="11" t="s">
        <v>2264</v>
      </c>
      <c r="AI268" s="11" t="s">
        <v>2265</v>
      </c>
      <c r="AJ268" s="10">
        <v>2</v>
      </c>
      <c r="AK268" s="14">
        <v>378.39</v>
      </c>
    </row>
    <row r="269" spans="1:37" x14ac:dyDescent="0.25">
      <c r="A269" s="10">
        <v>498</v>
      </c>
      <c r="B269" s="11" t="s">
        <v>800</v>
      </c>
      <c r="C269" s="11" t="s">
        <v>1540</v>
      </c>
      <c r="D269" s="12">
        <v>43954</v>
      </c>
      <c r="E269" s="12">
        <v>44879</v>
      </c>
      <c r="F269" s="10">
        <f>Table2[[#This Row],[ExitDate]]-Table2[[#This Row],[StartDate]]</f>
        <v>925</v>
      </c>
      <c r="G269" s="18">
        <f>(Table2[[#This Row],[ExitDate]]-Table2[[#This Row],[StartDate]])/365.25</f>
        <v>2.5325119780971939</v>
      </c>
      <c r="H269" s="11" t="s">
        <v>1795</v>
      </c>
      <c r="I269" s="11" t="s">
        <v>2266</v>
      </c>
      <c r="J269" s="13" t="s">
        <v>2267</v>
      </c>
      <c r="K269" s="11" t="s">
        <v>65</v>
      </c>
      <c r="L269" s="11" t="s">
        <v>1816</v>
      </c>
      <c r="M269" s="11" t="s">
        <v>39</v>
      </c>
      <c r="N269" s="11" t="s">
        <v>40</v>
      </c>
      <c r="O269" s="11" t="s">
        <v>56</v>
      </c>
      <c r="P269" s="11" t="s">
        <v>121</v>
      </c>
      <c r="Q269" s="11" t="s">
        <v>165</v>
      </c>
      <c r="R269" s="11" t="s">
        <v>69</v>
      </c>
      <c r="S269" s="12" t="s">
        <v>2268</v>
      </c>
      <c r="T269" s="11" t="s">
        <v>44</v>
      </c>
      <c r="U269" s="11" t="s">
        <v>724</v>
      </c>
      <c r="V269" s="11" t="s">
        <v>59</v>
      </c>
      <c r="W269" s="10">
        <v>64495</v>
      </c>
      <c r="X269" s="11" t="s">
        <v>48</v>
      </c>
      <c r="Y269" s="10">
        <v>3</v>
      </c>
      <c r="Z269" s="10">
        <v>3925</v>
      </c>
      <c r="AA269" s="12" t="s">
        <v>825</v>
      </c>
      <c r="AB269" s="10">
        <v>1</v>
      </c>
      <c r="AC269" s="10">
        <v>3</v>
      </c>
      <c r="AD269" s="12">
        <v>44969</v>
      </c>
      <c r="AE269" s="11" t="s">
        <v>50</v>
      </c>
      <c r="AF269" s="11" t="s">
        <v>51</v>
      </c>
      <c r="AG269" s="11" t="s">
        <v>52</v>
      </c>
      <c r="AH269" s="11" t="s">
        <v>2269</v>
      </c>
      <c r="AI269" s="11" t="s">
        <v>2270</v>
      </c>
      <c r="AJ269" s="10">
        <v>1</v>
      </c>
      <c r="AK269" s="14">
        <v>386.55</v>
      </c>
    </row>
    <row r="270" spans="1:37" x14ac:dyDescent="0.25">
      <c r="A270" s="10">
        <v>500</v>
      </c>
      <c r="B270" s="11" t="s">
        <v>2273</v>
      </c>
      <c r="C270" s="11" t="s">
        <v>1303</v>
      </c>
      <c r="D270" s="12">
        <v>43891</v>
      </c>
      <c r="E270" s="12">
        <v>44625</v>
      </c>
      <c r="F270" s="10">
        <f>Table2[[#This Row],[ExitDate]]-Table2[[#This Row],[StartDate]]</f>
        <v>734</v>
      </c>
      <c r="G270" s="18">
        <f>(Table2[[#This Row],[ExitDate]]-Table2[[#This Row],[StartDate]])/365.25</f>
        <v>2.0095824777549622</v>
      </c>
      <c r="H270" s="11" t="s">
        <v>1789</v>
      </c>
      <c r="I270" s="11" t="s">
        <v>2274</v>
      </c>
      <c r="J270" s="13" t="s">
        <v>2275</v>
      </c>
      <c r="K270" s="11" t="s">
        <v>125</v>
      </c>
      <c r="L270" s="11" t="s">
        <v>38</v>
      </c>
      <c r="M270" s="11" t="s">
        <v>39</v>
      </c>
      <c r="N270" s="11" t="s">
        <v>40</v>
      </c>
      <c r="O270" s="11" t="s">
        <v>41</v>
      </c>
      <c r="P270" s="11" t="s">
        <v>95</v>
      </c>
      <c r="Q270" s="11" t="s">
        <v>1847</v>
      </c>
      <c r="R270" s="11" t="s">
        <v>57</v>
      </c>
      <c r="S270" s="12">
        <v>30295</v>
      </c>
      <c r="T270" s="11" t="s">
        <v>44</v>
      </c>
      <c r="U270" s="11" t="s">
        <v>159</v>
      </c>
      <c r="V270" s="11" t="s">
        <v>59</v>
      </c>
      <c r="W270" s="10">
        <v>50639</v>
      </c>
      <c r="X270" s="11" t="s">
        <v>48</v>
      </c>
      <c r="Y270" s="10">
        <v>3</v>
      </c>
      <c r="Z270" s="10">
        <v>3927</v>
      </c>
      <c r="AA270" s="12">
        <v>45021</v>
      </c>
      <c r="AB270" s="10">
        <v>5</v>
      </c>
      <c r="AC270" s="10">
        <v>4</v>
      </c>
      <c r="AD270" s="12">
        <v>44990</v>
      </c>
      <c r="AE270" s="11" t="s">
        <v>60</v>
      </c>
      <c r="AF270" s="11" t="s">
        <v>61</v>
      </c>
      <c r="AG270" s="11" t="s">
        <v>77</v>
      </c>
      <c r="AH270" s="11" t="s">
        <v>2276</v>
      </c>
      <c r="AI270" s="11" t="s">
        <v>2277</v>
      </c>
      <c r="AJ270" s="10">
        <v>2</v>
      </c>
      <c r="AK270" s="14">
        <v>878.67</v>
      </c>
    </row>
    <row r="271" spans="1:37" x14ac:dyDescent="0.25">
      <c r="A271" s="10">
        <v>501</v>
      </c>
      <c r="B271" s="11" t="s">
        <v>2278</v>
      </c>
      <c r="C271" s="11" t="s">
        <v>266</v>
      </c>
      <c r="D271" s="12">
        <v>44223</v>
      </c>
      <c r="E271" s="12">
        <v>44487</v>
      </c>
      <c r="F271" s="10">
        <f>Table2[[#This Row],[ExitDate]]-Table2[[#This Row],[StartDate]]</f>
        <v>264</v>
      </c>
      <c r="G271" s="18">
        <f>(Table2[[#This Row],[ExitDate]]-Table2[[#This Row],[StartDate]])/365.25</f>
        <v>0.7227926078028748</v>
      </c>
      <c r="H271" s="11" t="s">
        <v>1789</v>
      </c>
      <c r="I271" s="11" t="s">
        <v>2279</v>
      </c>
      <c r="J271" s="13" t="s">
        <v>2280</v>
      </c>
      <c r="K271" s="11" t="s">
        <v>79</v>
      </c>
      <c r="L271" s="11" t="s">
        <v>38</v>
      </c>
      <c r="M271" s="11" t="s">
        <v>66</v>
      </c>
      <c r="N271" s="11" t="s">
        <v>55</v>
      </c>
      <c r="O271" s="11" t="s">
        <v>41</v>
      </c>
      <c r="P271" s="11" t="s">
        <v>121</v>
      </c>
      <c r="Q271" s="11" t="s">
        <v>165</v>
      </c>
      <c r="R271" s="11" t="s">
        <v>80</v>
      </c>
      <c r="S271" s="12">
        <v>20766</v>
      </c>
      <c r="T271" s="11" t="s">
        <v>44</v>
      </c>
      <c r="U271" s="11" t="s">
        <v>81</v>
      </c>
      <c r="V271" s="11" t="s">
        <v>59</v>
      </c>
      <c r="W271" s="10">
        <v>59834</v>
      </c>
      <c r="X271" s="11" t="s">
        <v>48</v>
      </c>
      <c r="Y271" s="10">
        <v>3</v>
      </c>
      <c r="Z271" s="10">
        <v>3928</v>
      </c>
      <c r="AA271" s="12">
        <v>45017</v>
      </c>
      <c r="AB271" s="10">
        <v>4</v>
      </c>
      <c r="AC271" s="10">
        <v>2</v>
      </c>
      <c r="AD271" s="12">
        <v>44815</v>
      </c>
      <c r="AE271" s="11" t="s">
        <v>50</v>
      </c>
      <c r="AF271" s="11" t="s">
        <v>51</v>
      </c>
      <c r="AG271" s="11" t="s">
        <v>52</v>
      </c>
      <c r="AH271" s="11" t="s">
        <v>2281</v>
      </c>
      <c r="AI271" s="11" t="s">
        <v>2282</v>
      </c>
      <c r="AJ271" s="10">
        <v>1</v>
      </c>
      <c r="AK271" s="14">
        <v>799.99</v>
      </c>
    </row>
    <row r="272" spans="1:37" x14ac:dyDescent="0.25">
      <c r="A272" s="10">
        <v>502</v>
      </c>
      <c r="B272" s="11" t="s">
        <v>2283</v>
      </c>
      <c r="C272" s="11" t="s">
        <v>2284</v>
      </c>
      <c r="D272" s="12">
        <v>45095</v>
      </c>
      <c r="E272" s="12">
        <v>45131</v>
      </c>
      <c r="F272" s="10">
        <f>Table2[[#This Row],[ExitDate]]-Table2[[#This Row],[StartDate]]</f>
        <v>36</v>
      </c>
      <c r="G272" s="18">
        <f>(Table2[[#This Row],[ExitDate]]-Table2[[#This Row],[StartDate]])/365.25</f>
        <v>9.856262833675565E-2</v>
      </c>
      <c r="H272" s="11" t="s">
        <v>1789</v>
      </c>
      <c r="I272" s="11" t="s">
        <v>2285</v>
      </c>
      <c r="J272" s="13" t="s">
        <v>2286</v>
      </c>
      <c r="K272" s="11" t="s">
        <v>94</v>
      </c>
      <c r="L272" s="11" t="s">
        <v>38</v>
      </c>
      <c r="M272" s="11" t="s">
        <v>39</v>
      </c>
      <c r="N272" s="11" t="s">
        <v>40</v>
      </c>
      <c r="O272" s="11" t="s">
        <v>56</v>
      </c>
      <c r="P272" s="11" t="s">
        <v>121</v>
      </c>
      <c r="Q272" s="11" t="s">
        <v>165</v>
      </c>
      <c r="R272" s="11" t="s">
        <v>320</v>
      </c>
      <c r="S272" s="12" t="s">
        <v>2287</v>
      </c>
      <c r="T272" s="11" t="s">
        <v>44</v>
      </c>
      <c r="U272" s="11" t="s">
        <v>74</v>
      </c>
      <c r="V272" s="11" t="s">
        <v>46</v>
      </c>
      <c r="W272" s="10">
        <v>73645</v>
      </c>
      <c r="X272" s="11" t="s">
        <v>48</v>
      </c>
      <c r="Y272" s="10">
        <v>3</v>
      </c>
      <c r="Z272" s="10">
        <v>3929</v>
      </c>
      <c r="AA272" s="12" t="s">
        <v>135</v>
      </c>
      <c r="AB272" s="10">
        <v>2</v>
      </c>
      <c r="AC272" s="10">
        <v>5</v>
      </c>
      <c r="AD272" s="12">
        <v>45118</v>
      </c>
      <c r="AE272" s="11" t="s">
        <v>83</v>
      </c>
      <c r="AF272" s="11" t="s">
        <v>51</v>
      </c>
      <c r="AG272" s="11" t="s">
        <v>52</v>
      </c>
      <c r="AH272" s="11" t="s">
        <v>2288</v>
      </c>
      <c r="AI272" s="11" t="s">
        <v>2289</v>
      </c>
      <c r="AJ272" s="10">
        <v>3</v>
      </c>
      <c r="AK272" s="14">
        <v>617.52</v>
      </c>
    </row>
    <row r="273" spans="1:37" x14ac:dyDescent="0.25">
      <c r="A273" s="10">
        <v>507</v>
      </c>
      <c r="B273" s="11" t="s">
        <v>2292</v>
      </c>
      <c r="C273" s="11" t="s">
        <v>2293</v>
      </c>
      <c r="D273" s="12">
        <v>43936</v>
      </c>
      <c r="E273" s="12">
        <v>44694</v>
      </c>
      <c r="F273" s="10">
        <f>Table2[[#This Row],[ExitDate]]-Table2[[#This Row],[StartDate]]</f>
        <v>758</v>
      </c>
      <c r="G273" s="18">
        <f>(Table2[[#This Row],[ExitDate]]-Table2[[#This Row],[StartDate]])/365.25</f>
        <v>2.0752908966461328</v>
      </c>
      <c r="H273" s="11" t="s">
        <v>1781</v>
      </c>
      <c r="I273" s="11" t="s">
        <v>2294</v>
      </c>
      <c r="J273" s="13" t="s">
        <v>2295</v>
      </c>
      <c r="K273" s="11" t="s">
        <v>113</v>
      </c>
      <c r="L273" s="11" t="s">
        <v>38</v>
      </c>
      <c r="M273" s="11" t="s">
        <v>66</v>
      </c>
      <c r="N273" s="11" t="s">
        <v>40</v>
      </c>
      <c r="O273" s="11" t="s">
        <v>41</v>
      </c>
      <c r="P273" s="11" t="s">
        <v>95</v>
      </c>
      <c r="Q273" s="11" t="s">
        <v>165</v>
      </c>
      <c r="R273" s="11" t="s">
        <v>114</v>
      </c>
      <c r="S273" s="12">
        <v>28915</v>
      </c>
      <c r="T273" s="11" t="s">
        <v>44</v>
      </c>
      <c r="U273" s="11" t="s">
        <v>724</v>
      </c>
      <c r="V273" s="11" t="s">
        <v>46</v>
      </c>
      <c r="W273" s="10">
        <v>80168</v>
      </c>
      <c r="X273" s="11" t="s">
        <v>48</v>
      </c>
      <c r="Y273" s="10">
        <v>3</v>
      </c>
      <c r="Z273" s="10">
        <v>3934</v>
      </c>
      <c r="AA273" s="12">
        <v>45111</v>
      </c>
      <c r="AB273" s="10">
        <v>3</v>
      </c>
      <c r="AC273" s="10">
        <v>3</v>
      </c>
      <c r="AD273" s="12">
        <v>44973</v>
      </c>
      <c r="AE273" s="11" t="s">
        <v>76</v>
      </c>
      <c r="AF273" s="11" t="s">
        <v>51</v>
      </c>
      <c r="AG273" s="11" t="s">
        <v>77</v>
      </c>
      <c r="AH273" s="11" t="s">
        <v>2296</v>
      </c>
      <c r="AI273" s="11" t="s">
        <v>2297</v>
      </c>
      <c r="AJ273" s="10">
        <v>5</v>
      </c>
      <c r="AK273" s="14">
        <v>219.78</v>
      </c>
    </row>
    <row r="274" spans="1:37" x14ac:dyDescent="0.25">
      <c r="A274" s="10">
        <v>509</v>
      </c>
      <c r="B274" s="11" t="s">
        <v>2299</v>
      </c>
      <c r="C274" s="11" t="s">
        <v>2300</v>
      </c>
      <c r="D274" s="12">
        <v>44763</v>
      </c>
      <c r="E274" s="12">
        <v>45047</v>
      </c>
      <c r="F274" s="10">
        <f>Table2[[#This Row],[ExitDate]]-Table2[[#This Row],[StartDate]]</f>
        <v>284</v>
      </c>
      <c r="G274" s="18">
        <f>(Table2[[#This Row],[ExitDate]]-Table2[[#This Row],[StartDate]])/365.25</f>
        <v>0.77754962354551682</v>
      </c>
      <c r="H274" s="11" t="s">
        <v>1876</v>
      </c>
      <c r="I274" s="11" t="s">
        <v>2301</v>
      </c>
      <c r="J274" s="13" t="s">
        <v>2302</v>
      </c>
      <c r="K274" s="11" t="s">
        <v>132</v>
      </c>
      <c r="L274" s="11" t="s">
        <v>2303</v>
      </c>
      <c r="M274" s="11" t="s">
        <v>66</v>
      </c>
      <c r="N274" s="11" t="s">
        <v>67</v>
      </c>
      <c r="O274" s="11" t="s">
        <v>41</v>
      </c>
      <c r="P274" s="11" t="s">
        <v>95</v>
      </c>
      <c r="Q274" s="11" t="s">
        <v>165</v>
      </c>
      <c r="R274" s="11" t="s">
        <v>69</v>
      </c>
      <c r="S274" s="12" t="s">
        <v>2304</v>
      </c>
      <c r="T274" s="11" t="s">
        <v>86</v>
      </c>
      <c r="U274" s="11" t="s">
        <v>185</v>
      </c>
      <c r="V274" s="11" t="s">
        <v>59</v>
      </c>
      <c r="W274" s="10">
        <v>6033</v>
      </c>
      <c r="X274" s="11" t="s">
        <v>48</v>
      </c>
      <c r="Y274" s="10">
        <v>3</v>
      </c>
      <c r="Z274" s="10">
        <v>3936</v>
      </c>
      <c r="AA274" s="12" t="s">
        <v>100</v>
      </c>
      <c r="AB274" s="10">
        <v>5</v>
      </c>
      <c r="AC274" s="10">
        <v>3</v>
      </c>
      <c r="AD274" s="12">
        <v>45060</v>
      </c>
      <c r="AE274" s="11" t="s">
        <v>156</v>
      </c>
      <c r="AF274" s="11" t="s">
        <v>51</v>
      </c>
      <c r="AG274" s="11" t="s">
        <v>77</v>
      </c>
      <c r="AH274" s="11" t="s">
        <v>2305</v>
      </c>
      <c r="AI274" s="11" t="s">
        <v>2306</v>
      </c>
      <c r="AJ274" s="10">
        <v>4</v>
      </c>
      <c r="AK274" s="14">
        <v>283.29000000000002</v>
      </c>
    </row>
    <row r="275" spans="1:37" x14ac:dyDescent="0.25">
      <c r="A275" s="10">
        <v>515</v>
      </c>
      <c r="B275" s="11" t="s">
        <v>2314</v>
      </c>
      <c r="C275" s="11" t="s">
        <v>2315</v>
      </c>
      <c r="D275" s="12">
        <v>43408</v>
      </c>
      <c r="E275" s="12">
        <v>44552</v>
      </c>
      <c r="F275" s="10">
        <f>Table2[[#This Row],[ExitDate]]-Table2[[#This Row],[StartDate]]</f>
        <v>1144</v>
      </c>
      <c r="G275" s="18">
        <f>(Table2[[#This Row],[ExitDate]]-Table2[[#This Row],[StartDate]])/365.25</f>
        <v>3.1321013004791238</v>
      </c>
      <c r="H275" s="11" t="s">
        <v>1875</v>
      </c>
      <c r="I275" s="11" t="s">
        <v>2316</v>
      </c>
      <c r="J275" s="13" t="s">
        <v>2317</v>
      </c>
      <c r="K275" s="11" t="s">
        <v>164</v>
      </c>
      <c r="L275" s="11" t="s">
        <v>752</v>
      </c>
      <c r="M275" s="11" t="s">
        <v>39</v>
      </c>
      <c r="N275" s="11" t="s">
        <v>67</v>
      </c>
      <c r="O275" s="11" t="s">
        <v>41</v>
      </c>
      <c r="P275" s="11" t="s">
        <v>121</v>
      </c>
      <c r="Q275" s="11" t="s">
        <v>165</v>
      </c>
      <c r="R275" s="11" t="s">
        <v>344</v>
      </c>
      <c r="S275" s="12">
        <v>18727</v>
      </c>
      <c r="T275" s="11" t="s">
        <v>44</v>
      </c>
      <c r="U275" s="11" t="s">
        <v>81</v>
      </c>
      <c r="V275" s="11" t="s">
        <v>46</v>
      </c>
      <c r="W275" s="10">
        <v>2703</v>
      </c>
      <c r="X275" s="11" t="s">
        <v>746</v>
      </c>
      <c r="Y275" s="10">
        <v>3</v>
      </c>
      <c r="Z275" s="10">
        <v>3942</v>
      </c>
      <c r="AA275" s="12">
        <v>44959</v>
      </c>
      <c r="AB275" s="10">
        <v>3</v>
      </c>
      <c r="AC275" s="10">
        <v>4</v>
      </c>
      <c r="AD275" s="12">
        <v>44954</v>
      </c>
      <c r="AE275" s="11" t="s">
        <v>60</v>
      </c>
      <c r="AF275" s="11" t="s">
        <v>61</v>
      </c>
      <c r="AG275" s="11" t="s">
        <v>77</v>
      </c>
      <c r="AH275" s="11" t="s">
        <v>2318</v>
      </c>
      <c r="AI275" s="11" t="s">
        <v>2319</v>
      </c>
      <c r="AJ275" s="10">
        <v>5</v>
      </c>
      <c r="AK275" s="14">
        <v>940.22</v>
      </c>
    </row>
    <row r="276" spans="1:37" x14ac:dyDescent="0.25">
      <c r="A276" s="10">
        <v>516</v>
      </c>
      <c r="B276" s="11" t="s">
        <v>2320</v>
      </c>
      <c r="C276" s="11" t="s">
        <v>2321</v>
      </c>
      <c r="D276" s="12">
        <v>43673</v>
      </c>
      <c r="E276" s="12">
        <v>44402</v>
      </c>
      <c r="F276" s="10">
        <f>Table2[[#This Row],[ExitDate]]-Table2[[#This Row],[StartDate]]</f>
        <v>729</v>
      </c>
      <c r="G276" s="18">
        <f>(Table2[[#This Row],[ExitDate]]-Table2[[#This Row],[StartDate]])/365.25</f>
        <v>1.9958932238193019</v>
      </c>
      <c r="H276" s="11" t="s">
        <v>2322</v>
      </c>
      <c r="I276" s="11" t="s">
        <v>2323</v>
      </c>
      <c r="J276" s="13" t="s">
        <v>2324</v>
      </c>
      <c r="K276" s="11" t="s">
        <v>113</v>
      </c>
      <c r="L276" s="11" t="s">
        <v>752</v>
      </c>
      <c r="M276" s="11" t="s">
        <v>56</v>
      </c>
      <c r="N276" s="11" t="s">
        <v>55</v>
      </c>
      <c r="O276" s="11" t="s">
        <v>56</v>
      </c>
      <c r="P276" s="11" t="s">
        <v>121</v>
      </c>
      <c r="Q276" s="11" t="s">
        <v>165</v>
      </c>
      <c r="R276" s="11" t="s">
        <v>96</v>
      </c>
      <c r="S276" s="12">
        <v>26031</v>
      </c>
      <c r="T276" s="11" t="s">
        <v>44</v>
      </c>
      <c r="U276" s="11" t="s">
        <v>625</v>
      </c>
      <c r="V276" s="11" t="s">
        <v>59</v>
      </c>
      <c r="W276" s="10">
        <v>2452</v>
      </c>
      <c r="X276" s="11" t="s">
        <v>48</v>
      </c>
      <c r="Y276" s="10">
        <v>3</v>
      </c>
      <c r="Z276" s="10">
        <v>3943</v>
      </c>
      <c r="AA276" s="12">
        <v>44720</v>
      </c>
      <c r="AB276" s="10">
        <v>5</v>
      </c>
      <c r="AC276" s="10">
        <v>2</v>
      </c>
      <c r="AD276" s="12">
        <v>45061</v>
      </c>
      <c r="AE276" s="11" t="s">
        <v>156</v>
      </c>
      <c r="AF276" s="11" t="s">
        <v>61</v>
      </c>
      <c r="AG276" s="11" t="s">
        <v>52</v>
      </c>
      <c r="AH276" s="11" t="s">
        <v>2325</v>
      </c>
      <c r="AI276" s="11" t="s">
        <v>2326</v>
      </c>
      <c r="AJ276" s="10">
        <v>3</v>
      </c>
      <c r="AK276" s="14">
        <v>282.37</v>
      </c>
    </row>
    <row r="277" spans="1:37" x14ac:dyDescent="0.25">
      <c r="A277" s="10">
        <v>520</v>
      </c>
      <c r="B277" s="11" t="s">
        <v>2329</v>
      </c>
      <c r="C277" s="11" t="s">
        <v>1048</v>
      </c>
      <c r="D277" s="12">
        <v>43925</v>
      </c>
      <c r="E277" s="12">
        <v>44734</v>
      </c>
      <c r="F277" s="10">
        <f>Table2[[#This Row],[ExitDate]]-Table2[[#This Row],[StartDate]]</f>
        <v>809</v>
      </c>
      <c r="G277" s="18">
        <f>(Table2[[#This Row],[ExitDate]]-Table2[[#This Row],[StartDate]])/365.25</f>
        <v>2.21492128678987</v>
      </c>
      <c r="H277" s="11" t="s">
        <v>2308</v>
      </c>
      <c r="I277" s="11" t="s">
        <v>2330</v>
      </c>
      <c r="J277" s="13" t="s">
        <v>2331</v>
      </c>
      <c r="K277" s="11" t="s">
        <v>54</v>
      </c>
      <c r="L277" s="11" t="s">
        <v>2303</v>
      </c>
      <c r="M277" s="11" t="s">
        <v>66</v>
      </c>
      <c r="N277" s="11" t="s">
        <v>67</v>
      </c>
      <c r="O277" s="11" t="s">
        <v>66</v>
      </c>
      <c r="P277" s="11" t="s">
        <v>121</v>
      </c>
      <c r="Q277" s="11" t="s">
        <v>165</v>
      </c>
      <c r="R277" s="11" t="s">
        <v>85</v>
      </c>
      <c r="S277" s="12">
        <v>35136</v>
      </c>
      <c r="T277" s="11" t="s">
        <v>44</v>
      </c>
      <c r="U277" s="11" t="s">
        <v>1184</v>
      </c>
      <c r="V277" s="11" t="s">
        <v>46</v>
      </c>
      <c r="W277" s="10">
        <v>2026</v>
      </c>
      <c r="X277" s="11" t="s">
        <v>48</v>
      </c>
      <c r="Y277" s="10">
        <v>3</v>
      </c>
      <c r="Z277" s="10">
        <v>3947</v>
      </c>
      <c r="AA277" s="12" t="s">
        <v>2332</v>
      </c>
      <c r="AB277" s="10">
        <v>4</v>
      </c>
      <c r="AC277" s="10">
        <v>3</v>
      </c>
      <c r="AD277" s="12">
        <v>44940</v>
      </c>
      <c r="AE277" s="11" t="s">
        <v>76</v>
      </c>
      <c r="AF277" s="11" t="s">
        <v>51</v>
      </c>
      <c r="AG277" s="11" t="s">
        <v>52</v>
      </c>
      <c r="AH277" s="11" t="s">
        <v>2333</v>
      </c>
      <c r="AI277" s="11" t="s">
        <v>2334</v>
      </c>
      <c r="AJ277" s="10">
        <v>3</v>
      </c>
      <c r="AK277" s="14">
        <v>456.02</v>
      </c>
    </row>
    <row r="278" spans="1:37" x14ac:dyDescent="0.25">
      <c r="A278" s="10">
        <v>521</v>
      </c>
      <c r="B278" s="11" t="s">
        <v>714</v>
      </c>
      <c r="C278" s="11" t="s">
        <v>1532</v>
      </c>
      <c r="D278" s="12">
        <v>44960</v>
      </c>
      <c r="E278" s="12">
        <v>45075</v>
      </c>
      <c r="F278" s="10">
        <f>Table2[[#This Row],[ExitDate]]-Table2[[#This Row],[StartDate]]</f>
        <v>115</v>
      </c>
      <c r="G278" s="18">
        <f>(Table2[[#This Row],[ExitDate]]-Table2[[#This Row],[StartDate]])/365.25</f>
        <v>0.31485284052019163</v>
      </c>
      <c r="H278" s="11" t="s">
        <v>2310</v>
      </c>
      <c r="I278" s="11" t="s">
        <v>2335</v>
      </c>
      <c r="J278" s="13" t="s">
        <v>2336</v>
      </c>
      <c r="K278" s="11" t="s">
        <v>132</v>
      </c>
      <c r="L278" s="11" t="s">
        <v>752</v>
      </c>
      <c r="M278" s="11" t="s">
        <v>39</v>
      </c>
      <c r="N278" s="11" t="s">
        <v>40</v>
      </c>
      <c r="O278" s="11" t="s">
        <v>66</v>
      </c>
      <c r="P278" s="11" t="s">
        <v>95</v>
      </c>
      <c r="Q278" s="11" t="s">
        <v>165</v>
      </c>
      <c r="R278" s="11" t="s">
        <v>57</v>
      </c>
      <c r="S278" s="12" t="s">
        <v>2337</v>
      </c>
      <c r="T278" s="11" t="s">
        <v>44</v>
      </c>
      <c r="U278" s="11" t="s">
        <v>234</v>
      </c>
      <c r="V278" s="11" t="s">
        <v>59</v>
      </c>
      <c r="W278" s="10">
        <v>2747</v>
      </c>
      <c r="X278" s="11" t="s">
        <v>48</v>
      </c>
      <c r="Y278" s="10">
        <v>3</v>
      </c>
      <c r="Z278" s="10">
        <v>3948</v>
      </c>
      <c r="AA278" s="12">
        <v>45202</v>
      </c>
      <c r="AB278" s="10">
        <v>4</v>
      </c>
      <c r="AC278" s="10">
        <v>4</v>
      </c>
      <c r="AD278" s="12">
        <v>45018</v>
      </c>
      <c r="AE278" s="11" t="s">
        <v>50</v>
      </c>
      <c r="AF278" s="11" t="s">
        <v>61</v>
      </c>
      <c r="AG278" s="11" t="s">
        <v>89</v>
      </c>
      <c r="AH278" s="11" t="s">
        <v>2338</v>
      </c>
      <c r="AI278" s="11" t="s">
        <v>2339</v>
      </c>
      <c r="AJ278" s="10">
        <v>5</v>
      </c>
      <c r="AK278" s="14">
        <v>350.68</v>
      </c>
    </row>
    <row r="279" spans="1:37" x14ac:dyDescent="0.25">
      <c r="A279" s="10">
        <v>522</v>
      </c>
      <c r="B279" s="11" t="s">
        <v>2340</v>
      </c>
      <c r="C279" s="11" t="s">
        <v>668</v>
      </c>
      <c r="D279" s="12">
        <v>44824</v>
      </c>
      <c r="E279" s="12">
        <v>45111</v>
      </c>
      <c r="F279" s="10">
        <f>Table2[[#This Row],[ExitDate]]-Table2[[#This Row],[StartDate]]</f>
        <v>287</v>
      </c>
      <c r="G279" s="18">
        <f>(Table2[[#This Row],[ExitDate]]-Table2[[#This Row],[StartDate]])/365.25</f>
        <v>0.78576317590691303</v>
      </c>
      <c r="H279" s="11" t="s">
        <v>1879</v>
      </c>
      <c r="I279" s="11" t="s">
        <v>2341</v>
      </c>
      <c r="J279" s="13" t="s">
        <v>2342</v>
      </c>
      <c r="K279" s="11" t="s">
        <v>125</v>
      </c>
      <c r="L279" s="11" t="s">
        <v>199</v>
      </c>
      <c r="M279" s="11" t="s">
        <v>66</v>
      </c>
      <c r="N279" s="11" t="s">
        <v>55</v>
      </c>
      <c r="O279" s="11" t="s">
        <v>41</v>
      </c>
      <c r="P279" s="11" t="s">
        <v>174</v>
      </c>
      <c r="Q279" s="11" t="s">
        <v>165</v>
      </c>
      <c r="R279" s="11" t="s">
        <v>80</v>
      </c>
      <c r="S279" s="12" t="s">
        <v>2343</v>
      </c>
      <c r="T279" s="11" t="s">
        <v>44</v>
      </c>
      <c r="U279" s="11" t="s">
        <v>81</v>
      </c>
      <c r="V279" s="11" t="s">
        <v>46</v>
      </c>
      <c r="W279" s="10">
        <v>1886</v>
      </c>
      <c r="X279" s="11" t="s">
        <v>48</v>
      </c>
      <c r="Y279" s="10">
        <v>3</v>
      </c>
      <c r="Z279" s="10">
        <v>3949</v>
      </c>
      <c r="AA279" s="12" t="s">
        <v>2344</v>
      </c>
      <c r="AB279" s="10">
        <v>5</v>
      </c>
      <c r="AC279" s="10">
        <v>2</v>
      </c>
      <c r="AD279" s="12">
        <v>45080</v>
      </c>
      <c r="AE279" s="11" t="s">
        <v>156</v>
      </c>
      <c r="AF279" s="11" t="s">
        <v>51</v>
      </c>
      <c r="AG279" s="11" t="s">
        <v>62</v>
      </c>
      <c r="AH279" s="11" t="s">
        <v>2345</v>
      </c>
      <c r="AI279" s="11" t="s">
        <v>2346</v>
      </c>
      <c r="AJ279" s="10">
        <v>2</v>
      </c>
      <c r="AK279" s="14">
        <v>843.66</v>
      </c>
    </row>
    <row r="280" spans="1:37" x14ac:dyDescent="0.25">
      <c r="A280" s="10">
        <v>524</v>
      </c>
      <c r="B280" s="11" t="s">
        <v>2348</v>
      </c>
      <c r="C280" s="11" t="s">
        <v>2349</v>
      </c>
      <c r="D280" s="12">
        <v>44311</v>
      </c>
      <c r="E280" s="12">
        <v>44969</v>
      </c>
      <c r="F280" s="10">
        <f>Table2[[#This Row],[ExitDate]]-Table2[[#This Row],[StartDate]]</f>
        <v>658</v>
      </c>
      <c r="G280" s="18">
        <f>(Table2[[#This Row],[ExitDate]]-Table2[[#This Row],[StartDate]])/365.25</f>
        <v>1.8015058179329226</v>
      </c>
      <c r="H280" s="11" t="s">
        <v>2308</v>
      </c>
      <c r="I280" s="11" t="s">
        <v>2350</v>
      </c>
      <c r="J280" s="13" t="s">
        <v>2351</v>
      </c>
      <c r="K280" s="11" t="s">
        <v>132</v>
      </c>
      <c r="L280" s="11" t="s">
        <v>2303</v>
      </c>
      <c r="M280" s="11" t="s">
        <v>39</v>
      </c>
      <c r="N280" s="11" t="s">
        <v>55</v>
      </c>
      <c r="O280" s="11" t="s">
        <v>41</v>
      </c>
      <c r="P280" s="11" t="s">
        <v>121</v>
      </c>
      <c r="Q280" s="11" t="s">
        <v>165</v>
      </c>
      <c r="R280" s="11" t="s">
        <v>320</v>
      </c>
      <c r="S280" s="12">
        <v>22471</v>
      </c>
      <c r="T280" s="11" t="s">
        <v>44</v>
      </c>
      <c r="U280" s="11" t="s">
        <v>365</v>
      </c>
      <c r="V280" s="11" t="s">
        <v>46</v>
      </c>
      <c r="W280" s="10">
        <v>2127</v>
      </c>
      <c r="X280" s="11" t="s">
        <v>48</v>
      </c>
      <c r="Y280" s="10">
        <v>3</v>
      </c>
      <c r="Z280" s="10">
        <v>3951</v>
      </c>
      <c r="AA280" s="12">
        <v>44930</v>
      </c>
      <c r="AB280" s="10">
        <v>4</v>
      </c>
      <c r="AC280" s="10">
        <v>1</v>
      </c>
      <c r="AD280" s="12">
        <v>45024</v>
      </c>
      <c r="AE280" s="11" t="s">
        <v>76</v>
      </c>
      <c r="AF280" s="11" t="s">
        <v>51</v>
      </c>
      <c r="AG280" s="11" t="s">
        <v>77</v>
      </c>
      <c r="AH280" s="11" t="s">
        <v>2352</v>
      </c>
      <c r="AI280" s="11" t="s">
        <v>2353</v>
      </c>
      <c r="AJ280" s="10">
        <v>5</v>
      </c>
      <c r="AK280" s="14">
        <v>532.41</v>
      </c>
    </row>
    <row r="281" spans="1:37" x14ac:dyDescent="0.25">
      <c r="A281" s="10">
        <v>528</v>
      </c>
      <c r="B281" s="11" t="s">
        <v>2355</v>
      </c>
      <c r="C281" s="11" t="s">
        <v>2356</v>
      </c>
      <c r="D281" s="12">
        <v>43877</v>
      </c>
      <c r="E281" s="12">
        <v>45001</v>
      </c>
      <c r="F281" s="10">
        <f>Table2[[#This Row],[ExitDate]]-Table2[[#This Row],[StartDate]]</f>
        <v>1124</v>
      </c>
      <c r="G281" s="18">
        <f>(Table2[[#This Row],[ExitDate]]-Table2[[#This Row],[StartDate]])/365.25</f>
        <v>3.077344284736482</v>
      </c>
      <c r="H281" s="11" t="s">
        <v>2308</v>
      </c>
      <c r="I281" s="11" t="s">
        <v>2357</v>
      </c>
      <c r="J281" s="13" t="s">
        <v>2358</v>
      </c>
      <c r="K281" s="11" t="s">
        <v>125</v>
      </c>
      <c r="L281" s="11" t="s">
        <v>38</v>
      </c>
      <c r="M281" s="11" t="s">
        <v>39</v>
      </c>
      <c r="N281" s="11" t="s">
        <v>40</v>
      </c>
      <c r="O281" s="11" t="s">
        <v>66</v>
      </c>
      <c r="P281" s="11" t="s">
        <v>121</v>
      </c>
      <c r="Q281" s="11" t="s">
        <v>165</v>
      </c>
      <c r="R281" s="11" t="s">
        <v>175</v>
      </c>
      <c r="S281" s="12" t="s">
        <v>2359</v>
      </c>
      <c r="T281" s="11" t="s">
        <v>44</v>
      </c>
      <c r="U281" s="11" t="s">
        <v>176</v>
      </c>
      <c r="V281" s="11" t="s">
        <v>46</v>
      </c>
      <c r="W281" s="10">
        <v>31207</v>
      </c>
      <c r="X281" s="11" t="s">
        <v>48</v>
      </c>
      <c r="Y281" s="10">
        <v>3</v>
      </c>
      <c r="Z281" s="10">
        <v>3955</v>
      </c>
      <c r="AA281" s="12">
        <v>45205</v>
      </c>
      <c r="AB281" s="10">
        <v>2</v>
      </c>
      <c r="AC281" s="10">
        <v>1</v>
      </c>
      <c r="AD281" s="12">
        <v>44999</v>
      </c>
      <c r="AE281" s="11" t="s">
        <v>83</v>
      </c>
      <c r="AF281" s="11" t="s">
        <v>61</v>
      </c>
      <c r="AG281" s="11" t="s">
        <v>52</v>
      </c>
      <c r="AH281" s="11" t="s">
        <v>2360</v>
      </c>
      <c r="AI281" s="11" t="s">
        <v>2361</v>
      </c>
      <c r="AJ281" s="10">
        <v>1</v>
      </c>
      <c r="AK281" s="14">
        <v>762.36</v>
      </c>
    </row>
    <row r="282" spans="1:37" x14ac:dyDescent="0.25">
      <c r="A282" s="10">
        <v>529</v>
      </c>
      <c r="B282" s="11" t="s">
        <v>282</v>
      </c>
      <c r="C282" s="11" t="s">
        <v>2362</v>
      </c>
      <c r="D282" s="12">
        <v>43684</v>
      </c>
      <c r="E282" s="12">
        <v>44993</v>
      </c>
      <c r="F282" s="10">
        <f>Table2[[#This Row],[ExitDate]]-Table2[[#This Row],[StartDate]]</f>
        <v>1309</v>
      </c>
      <c r="G282" s="18">
        <f>(Table2[[#This Row],[ExitDate]]-Table2[[#This Row],[StartDate]])/365.25</f>
        <v>3.5838466803559208</v>
      </c>
      <c r="H282" s="11" t="s">
        <v>2308</v>
      </c>
      <c r="I282" s="11" t="s">
        <v>2363</v>
      </c>
      <c r="J282" s="13" t="s">
        <v>2364</v>
      </c>
      <c r="K282" s="11" t="s">
        <v>54</v>
      </c>
      <c r="L282" s="11" t="s">
        <v>38</v>
      </c>
      <c r="M282" s="11" t="s">
        <v>39</v>
      </c>
      <c r="N282" s="11" t="s">
        <v>55</v>
      </c>
      <c r="O282" s="11" t="s">
        <v>41</v>
      </c>
      <c r="P282" s="11" t="s">
        <v>133</v>
      </c>
      <c r="Q282" s="11" t="s">
        <v>165</v>
      </c>
      <c r="R282" s="11" t="s">
        <v>69</v>
      </c>
      <c r="S282" s="12">
        <v>35462</v>
      </c>
      <c r="T282" s="11" t="s">
        <v>115</v>
      </c>
      <c r="U282" s="11" t="s">
        <v>234</v>
      </c>
      <c r="V282" s="11" t="s">
        <v>46</v>
      </c>
      <c r="W282" s="10">
        <v>6158</v>
      </c>
      <c r="X282" s="11" t="s">
        <v>48</v>
      </c>
      <c r="Y282" s="10">
        <v>3</v>
      </c>
      <c r="Z282" s="10">
        <v>3956</v>
      </c>
      <c r="AA282" s="12" t="s">
        <v>2365</v>
      </c>
      <c r="AB282" s="10">
        <v>4</v>
      </c>
      <c r="AC282" s="10">
        <v>5</v>
      </c>
      <c r="AD282" s="12">
        <v>44855</v>
      </c>
      <c r="AE282" s="11" t="s">
        <v>60</v>
      </c>
      <c r="AF282" s="11" t="s">
        <v>61</v>
      </c>
      <c r="AG282" s="11" t="s">
        <v>52</v>
      </c>
      <c r="AH282" s="11" t="s">
        <v>2366</v>
      </c>
      <c r="AI282" s="11" t="s">
        <v>321</v>
      </c>
      <c r="AJ282" s="10">
        <v>4</v>
      </c>
      <c r="AK282" s="14">
        <v>611.15</v>
      </c>
    </row>
    <row r="283" spans="1:37" x14ac:dyDescent="0.25">
      <c r="A283" s="10">
        <v>532</v>
      </c>
      <c r="B283" s="11" t="s">
        <v>2369</v>
      </c>
      <c r="C283" s="11" t="s">
        <v>2370</v>
      </c>
      <c r="D283" s="12">
        <v>44876</v>
      </c>
      <c r="E283" s="12">
        <v>45121</v>
      </c>
      <c r="F283" s="10">
        <f>Table2[[#This Row],[ExitDate]]-Table2[[#This Row],[StartDate]]</f>
        <v>245</v>
      </c>
      <c r="G283" s="18">
        <f>(Table2[[#This Row],[ExitDate]]-Table2[[#This Row],[StartDate]])/365.25</f>
        <v>0.67077344284736484</v>
      </c>
      <c r="H283" s="11" t="s">
        <v>2371</v>
      </c>
      <c r="I283" s="11" t="s">
        <v>2372</v>
      </c>
      <c r="J283" s="13" t="s">
        <v>2373</v>
      </c>
      <c r="K283" s="11" t="s">
        <v>164</v>
      </c>
      <c r="L283" s="11" t="s">
        <v>2303</v>
      </c>
      <c r="M283" s="11" t="s">
        <v>56</v>
      </c>
      <c r="N283" s="11" t="s">
        <v>55</v>
      </c>
      <c r="O283" s="11" t="s">
        <v>66</v>
      </c>
      <c r="P283" s="11" t="s">
        <v>121</v>
      </c>
      <c r="Q283" s="11" t="s">
        <v>165</v>
      </c>
      <c r="R283" s="11" t="s">
        <v>80</v>
      </c>
      <c r="S283" s="12" t="s">
        <v>2374</v>
      </c>
      <c r="T283" s="11" t="s">
        <v>115</v>
      </c>
      <c r="U283" s="11" t="s">
        <v>234</v>
      </c>
      <c r="V283" s="11" t="s">
        <v>59</v>
      </c>
      <c r="W283" s="10">
        <v>42665</v>
      </c>
      <c r="X283" s="11" t="s">
        <v>48</v>
      </c>
      <c r="Y283" s="10">
        <v>3</v>
      </c>
      <c r="Z283" s="10">
        <v>3959</v>
      </c>
      <c r="AA283" s="12" t="s">
        <v>216</v>
      </c>
      <c r="AB283" s="10">
        <v>5</v>
      </c>
      <c r="AC283" s="10">
        <v>4</v>
      </c>
      <c r="AD283" s="12">
        <v>44956</v>
      </c>
      <c r="AE283" s="11" t="s">
        <v>156</v>
      </c>
      <c r="AF283" s="11" t="s">
        <v>51</v>
      </c>
      <c r="AG283" s="11" t="s">
        <v>62</v>
      </c>
      <c r="AH283" s="11" t="s">
        <v>932</v>
      </c>
      <c r="AI283" s="11" t="s">
        <v>2375</v>
      </c>
      <c r="AJ283" s="10">
        <v>5</v>
      </c>
      <c r="AK283" s="14">
        <v>116.9</v>
      </c>
    </row>
    <row r="284" spans="1:37" x14ac:dyDescent="0.25">
      <c r="A284" s="10">
        <v>537</v>
      </c>
      <c r="B284" s="11" t="s">
        <v>2385</v>
      </c>
      <c r="C284" s="11" t="s">
        <v>2386</v>
      </c>
      <c r="D284" s="12">
        <v>44354</v>
      </c>
      <c r="E284" s="12">
        <v>44951</v>
      </c>
      <c r="F284" s="10">
        <f>Table2[[#This Row],[ExitDate]]-Table2[[#This Row],[StartDate]]</f>
        <v>597</v>
      </c>
      <c r="G284" s="18">
        <f>(Table2[[#This Row],[ExitDate]]-Table2[[#This Row],[StartDate]])/365.25</f>
        <v>1.6344969199178645</v>
      </c>
      <c r="H284" s="11" t="s">
        <v>2384</v>
      </c>
      <c r="I284" s="11" t="s">
        <v>2387</v>
      </c>
      <c r="J284" s="13" t="s">
        <v>2388</v>
      </c>
      <c r="K284" s="11" t="s">
        <v>164</v>
      </c>
      <c r="L284" s="11" t="s">
        <v>199</v>
      </c>
      <c r="M284" s="11" t="s">
        <v>56</v>
      </c>
      <c r="N284" s="11" t="s">
        <v>55</v>
      </c>
      <c r="O284" s="11" t="s">
        <v>41</v>
      </c>
      <c r="P284" s="11" t="s">
        <v>95</v>
      </c>
      <c r="Q284" s="11" t="s">
        <v>165</v>
      </c>
      <c r="R284" s="11" t="s">
        <v>57</v>
      </c>
      <c r="S284" s="12" t="s">
        <v>2389</v>
      </c>
      <c r="T284" s="11" t="s">
        <v>44</v>
      </c>
      <c r="U284" s="11" t="s">
        <v>159</v>
      </c>
      <c r="V284" s="11" t="s">
        <v>59</v>
      </c>
      <c r="W284" s="10">
        <v>21007</v>
      </c>
      <c r="X284" s="11" t="s">
        <v>99</v>
      </c>
      <c r="Y284" s="10">
        <v>3</v>
      </c>
      <c r="Z284" s="10">
        <v>3964</v>
      </c>
      <c r="AA284" s="12" t="s">
        <v>208</v>
      </c>
      <c r="AB284" s="10">
        <v>5</v>
      </c>
      <c r="AC284" s="10">
        <v>2</v>
      </c>
      <c r="AD284" s="12">
        <v>45085</v>
      </c>
      <c r="AE284" s="11" t="s">
        <v>76</v>
      </c>
      <c r="AF284" s="11" t="s">
        <v>51</v>
      </c>
      <c r="AG284" s="11" t="s">
        <v>77</v>
      </c>
      <c r="AH284" s="11" t="s">
        <v>2390</v>
      </c>
      <c r="AI284" s="11" t="s">
        <v>2391</v>
      </c>
      <c r="AJ284" s="10">
        <v>5</v>
      </c>
      <c r="AK284" s="14">
        <v>639.13</v>
      </c>
    </row>
    <row r="285" spans="1:37" x14ac:dyDescent="0.25">
      <c r="A285" s="10">
        <v>539</v>
      </c>
      <c r="B285" s="11" t="s">
        <v>2393</v>
      </c>
      <c r="C285" s="11" t="s">
        <v>1560</v>
      </c>
      <c r="D285" s="12">
        <v>43392</v>
      </c>
      <c r="E285" s="12">
        <v>44443</v>
      </c>
      <c r="F285" s="10">
        <f>Table2[[#This Row],[ExitDate]]-Table2[[#This Row],[StartDate]]</f>
        <v>1051</v>
      </c>
      <c r="G285" s="18">
        <f>(Table2[[#This Row],[ExitDate]]-Table2[[#This Row],[StartDate]])/365.25</f>
        <v>2.8774811772758384</v>
      </c>
      <c r="H285" s="11" t="s">
        <v>2394</v>
      </c>
      <c r="I285" s="11" t="s">
        <v>2395</v>
      </c>
      <c r="J285" s="13" t="s">
        <v>2396</v>
      </c>
      <c r="K285" s="11" t="s">
        <v>113</v>
      </c>
      <c r="L285" s="11" t="s">
        <v>199</v>
      </c>
      <c r="M285" s="11" t="s">
        <v>39</v>
      </c>
      <c r="N285" s="11" t="s">
        <v>55</v>
      </c>
      <c r="O285" s="11" t="s">
        <v>56</v>
      </c>
      <c r="P285" s="11" t="s">
        <v>174</v>
      </c>
      <c r="Q285" s="11" t="s">
        <v>2397</v>
      </c>
      <c r="R285" s="11" t="s">
        <v>85</v>
      </c>
      <c r="S285" s="12" t="s">
        <v>2398</v>
      </c>
      <c r="T285" s="11" t="s">
        <v>44</v>
      </c>
      <c r="U285" s="11" t="s">
        <v>81</v>
      </c>
      <c r="V285" s="11" t="s">
        <v>46</v>
      </c>
      <c r="W285" s="10">
        <v>5707</v>
      </c>
      <c r="X285" s="11" t="s">
        <v>48</v>
      </c>
      <c r="Y285" s="10">
        <v>3</v>
      </c>
      <c r="Z285" s="10">
        <v>3966</v>
      </c>
      <c r="AA285" s="12">
        <v>44630</v>
      </c>
      <c r="AB285" s="10">
        <v>5</v>
      </c>
      <c r="AC285" s="10">
        <v>5</v>
      </c>
      <c r="AD285" s="12">
        <v>44847</v>
      </c>
      <c r="AE285" s="11" t="s">
        <v>60</v>
      </c>
      <c r="AF285" s="11" t="s">
        <v>61</v>
      </c>
      <c r="AG285" s="11" t="s">
        <v>52</v>
      </c>
      <c r="AH285" s="11" t="s">
        <v>2399</v>
      </c>
      <c r="AI285" s="11" t="s">
        <v>2400</v>
      </c>
      <c r="AJ285" s="10">
        <v>2</v>
      </c>
      <c r="AK285" s="14">
        <v>726.74</v>
      </c>
    </row>
    <row r="286" spans="1:37" x14ac:dyDescent="0.25">
      <c r="A286" s="10">
        <v>540</v>
      </c>
      <c r="B286" s="11" t="s">
        <v>2401</v>
      </c>
      <c r="C286" s="11" t="s">
        <v>1140</v>
      </c>
      <c r="D286" s="12">
        <v>43437</v>
      </c>
      <c r="E286" s="12">
        <v>44216</v>
      </c>
      <c r="F286" s="10">
        <f>Table2[[#This Row],[ExitDate]]-Table2[[#This Row],[StartDate]]</f>
        <v>779</v>
      </c>
      <c r="G286" s="18">
        <f>(Table2[[#This Row],[ExitDate]]-Table2[[#This Row],[StartDate]])/365.25</f>
        <v>2.1327857631759071</v>
      </c>
      <c r="H286" s="11" t="s">
        <v>2310</v>
      </c>
      <c r="I286" s="11" t="s">
        <v>2402</v>
      </c>
      <c r="J286" s="13" t="s">
        <v>2403</v>
      </c>
      <c r="K286" s="11" t="s">
        <v>132</v>
      </c>
      <c r="L286" s="11" t="s">
        <v>38</v>
      </c>
      <c r="M286" s="11" t="s">
        <v>66</v>
      </c>
      <c r="N286" s="11" t="s">
        <v>55</v>
      </c>
      <c r="O286" s="11" t="s">
        <v>41</v>
      </c>
      <c r="P286" s="11" t="s">
        <v>95</v>
      </c>
      <c r="Q286" s="11" t="s">
        <v>165</v>
      </c>
      <c r="R286" s="11" t="s">
        <v>43</v>
      </c>
      <c r="S286" s="12" t="s">
        <v>2404</v>
      </c>
      <c r="T286" s="11" t="s">
        <v>44</v>
      </c>
      <c r="U286" s="11" t="s">
        <v>1262</v>
      </c>
      <c r="V286" s="11" t="s">
        <v>46</v>
      </c>
      <c r="W286" s="10">
        <v>10856</v>
      </c>
      <c r="X286" s="11" t="s">
        <v>48</v>
      </c>
      <c r="Y286" s="10">
        <v>3</v>
      </c>
      <c r="Z286" s="10">
        <v>3967</v>
      </c>
      <c r="AA286" s="12">
        <v>45047</v>
      </c>
      <c r="AB286" s="10">
        <v>5</v>
      </c>
      <c r="AC286" s="10">
        <v>3</v>
      </c>
      <c r="AD286" s="12">
        <v>45062</v>
      </c>
      <c r="AE286" s="11" t="s">
        <v>60</v>
      </c>
      <c r="AF286" s="11" t="s">
        <v>61</v>
      </c>
      <c r="AG286" s="11" t="s">
        <v>52</v>
      </c>
      <c r="AH286" s="11" t="s">
        <v>2405</v>
      </c>
      <c r="AI286" s="11" t="s">
        <v>2406</v>
      </c>
      <c r="AJ286" s="10">
        <v>4</v>
      </c>
      <c r="AK286" s="14">
        <v>683.96</v>
      </c>
    </row>
    <row r="287" spans="1:37" x14ac:dyDescent="0.25">
      <c r="A287" s="10">
        <v>543</v>
      </c>
      <c r="B287" s="11" t="s">
        <v>2408</v>
      </c>
      <c r="C287" s="11" t="s">
        <v>2409</v>
      </c>
      <c r="D287" s="12">
        <v>44108</v>
      </c>
      <c r="E287" s="12">
        <v>45043</v>
      </c>
      <c r="F287" s="10">
        <f>Table2[[#This Row],[ExitDate]]-Table2[[#This Row],[StartDate]]</f>
        <v>935</v>
      </c>
      <c r="G287" s="18">
        <f>(Table2[[#This Row],[ExitDate]]-Table2[[#This Row],[StartDate]])/365.25</f>
        <v>2.5598904859685145</v>
      </c>
      <c r="H287" s="11" t="s">
        <v>2308</v>
      </c>
      <c r="I287" s="11" t="s">
        <v>2410</v>
      </c>
      <c r="J287" s="13" t="s">
        <v>2411</v>
      </c>
      <c r="K287" s="11" t="s">
        <v>164</v>
      </c>
      <c r="L287" s="11" t="s">
        <v>38</v>
      </c>
      <c r="M287" s="11" t="s">
        <v>56</v>
      </c>
      <c r="N287" s="11" t="s">
        <v>67</v>
      </c>
      <c r="O287" s="11" t="s">
        <v>66</v>
      </c>
      <c r="P287" s="11" t="s">
        <v>174</v>
      </c>
      <c r="Q287" s="11" t="s">
        <v>165</v>
      </c>
      <c r="R287" s="11" t="s">
        <v>85</v>
      </c>
      <c r="S287" s="12">
        <v>18486</v>
      </c>
      <c r="T287" s="11" t="s">
        <v>44</v>
      </c>
      <c r="U287" s="11" t="s">
        <v>234</v>
      </c>
      <c r="V287" s="11" t="s">
        <v>46</v>
      </c>
      <c r="W287" s="10">
        <v>44077</v>
      </c>
      <c r="X287" s="11" t="s">
        <v>99</v>
      </c>
      <c r="Y287" s="10">
        <v>3</v>
      </c>
      <c r="Z287" s="10">
        <v>3970</v>
      </c>
      <c r="AA287" s="12" t="s">
        <v>49</v>
      </c>
      <c r="AB287" s="10">
        <v>5</v>
      </c>
      <c r="AC287" s="10">
        <v>1</v>
      </c>
      <c r="AD287" s="12">
        <v>44982</v>
      </c>
      <c r="AE287" s="11" t="s">
        <v>83</v>
      </c>
      <c r="AF287" s="11" t="s">
        <v>51</v>
      </c>
      <c r="AG287" s="11" t="s">
        <v>62</v>
      </c>
      <c r="AH287" s="11" t="s">
        <v>2412</v>
      </c>
      <c r="AI287" s="11" t="s">
        <v>2413</v>
      </c>
      <c r="AJ287" s="10">
        <v>4</v>
      </c>
      <c r="AK287" s="14">
        <v>216.73</v>
      </c>
    </row>
    <row r="288" spans="1:37" x14ac:dyDescent="0.25">
      <c r="A288" s="10">
        <v>546</v>
      </c>
      <c r="B288" s="11" t="s">
        <v>2416</v>
      </c>
      <c r="C288" s="11" t="s">
        <v>2417</v>
      </c>
      <c r="D288" s="12">
        <v>43364</v>
      </c>
      <c r="E288" s="12">
        <v>45099</v>
      </c>
      <c r="F288" s="10">
        <f>Table2[[#This Row],[ExitDate]]-Table2[[#This Row],[StartDate]]</f>
        <v>1735</v>
      </c>
      <c r="G288" s="18">
        <f>(Table2[[#This Row],[ExitDate]]-Table2[[#This Row],[StartDate]])/365.25</f>
        <v>4.7501711156741955</v>
      </c>
      <c r="H288" s="11" t="s">
        <v>2308</v>
      </c>
      <c r="I288" s="11" t="s">
        <v>2418</v>
      </c>
      <c r="J288" s="13" t="s">
        <v>2419</v>
      </c>
      <c r="K288" s="11" t="s">
        <v>94</v>
      </c>
      <c r="L288" s="11" t="s">
        <v>2303</v>
      </c>
      <c r="M288" s="11" t="s">
        <v>56</v>
      </c>
      <c r="N288" s="11" t="s">
        <v>40</v>
      </c>
      <c r="O288" s="11" t="s">
        <v>41</v>
      </c>
      <c r="P288" s="11" t="s">
        <v>121</v>
      </c>
      <c r="Q288" s="11" t="s">
        <v>165</v>
      </c>
      <c r="R288" s="11" t="s">
        <v>85</v>
      </c>
      <c r="S288" s="12" t="s">
        <v>2420</v>
      </c>
      <c r="T288" s="11" t="s">
        <v>115</v>
      </c>
      <c r="U288" s="11" t="s">
        <v>81</v>
      </c>
      <c r="V288" s="11" t="s">
        <v>46</v>
      </c>
      <c r="W288" s="10">
        <v>50856</v>
      </c>
      <c r="X288" s="11" t="s">
        <v>99</v>
      </c>
      <c r="Y288" s="10">
        <v>3</v>
      </c>
      <c r="Z288" s="10">
        <v>3973</v>
      </c>
      <c r="AA288" s="12" t="s">
        <v>1294</v>
      </c>
      <c r="AB288" s="10">
        <v>3</v>
      </c>
      <c r="AC288" s="10">
        <v>2</v>
      </c>
      <c r="AD288" s="12">
        <v>44879</v>
      </c>
      <c r="AE288" s="11" t="s">
        <v>50</v>
      </c>
      <c r="AF288" s="11" t="s">
        <v>51</v>
      </c>
      <c r="AG288" s="11" t="s">
        <v>89</v>
      </c>
      <c r="AH288" s="11" t="s">
        <v>2421</v>
      </c>
      <c r="AI288" s="11" t="s">
        <v>2422</v>
      </c>
      <c r="AJ288" s="10">
        <v>1</v>
      </c>
      <c r="AK288" s="14">
        <v>202.97</v>
      </c>
    </row>
    <row r="289" spans="1:37" x14ac:dyDescent="0.25">
      <c r="A289" s="10">
        <v>547</v>
      </c>
      <c r="B289" s="11" t="s">
        <v>2423</v>
      </c>
      <c r="C289" s="11" t="s">
        <v>1004</v>
      </c>
      <c r="D289" s="12">
        <v>43459</v>
      </c>
      <c r="E289" s="12">
        <v>43656</v>
      </c>
      <c r="F289" s="10">
        <f>Table2[[#This Row],[ExitDate]]-Table2[[#This Row],[StartDate]]</f>
        <v>197</v>
      </c>
      <c r="G289" s="18">
        <f>(Table2[[#This Row],[ExitDate]]-Table2[[#This Row],[StartDate]])/365.25</f>
        <v>0.53935660506502392</v>
      </c>
      <c r="H289" s="11" t="s">
        <v>2371</v>
      </c>
      <c r="I289" s="11" t="s">
        <v>2424</v>
      </c>
      <c r="J289" s="13" t="s">
        <v>2425</v>
      </c>
      <c r="K289" s="11" t="s">
        <v>84</v>
      </c>
      <c r="L289" s="11" t="s">
        <v>2303</v>
      </c>
      <c r="M289" s="11" t="s">
        <v>56</v>
      </c>
      <c r="N289" s="11" t="s">
        <v>40</v>
      </c>
      <c r="O289" s="11" t="s">
        <v>66</v>
      </c>
      <c r="P289" s="11" t="s">
        <v>95</v>
      </c>
      <c r="Q289" s="11" t="s">
        <v>165</v>
      </c>
      <c r="R289" s="11" t="s">
        <v>96</v>
      </c>
      <c r="S289" s="12">
        <v>31594</v>
      </c>
      <c r="T289" s="11" t="s">
        <v>115</v>
      </c>
      <c r="U289" s="11" t="s">
        <v>109</v>
      </c>
      <c r="V289" s="11" t="s">
        <v>59</v>
      </c>
      <c r="W289" s="10">
        <v>97255</v>
      </c>
      <c r="X289" s="11" t="s">
        <v>99</v>
      </c>
      <c r="Y289" s="10">
        <v>3</v>
      </c>
      <c r="Z289" s="10">
        <v>3974</v>
      </c>
      <c r="AA289" s="12">
        <v>45020</v>
      </c>
      <c r="AB289" s="10">
        <v>4</v>
      </c>
      <c r="AC289" s="10">
        <v>5</v>
      </c>
      <c r="AD289" s="12">
        <v>45043</v>
      </c>
      <c r="AE289" s="11" t="s">
        <v>156</v>
      </c>
      <c r="AF289" s="11" t="s">
        <v>51</v>
      </c>
      <c r="AG289" s="11" t="s">
        <v>89</v>
      </c>
      <c r="AH289" s="11" t="s">
        <v>2426</v>
      </c>
      <c r="AI289" s="11" t="s">
        <v>2427</v>
      </c>
      <c r="AJ289" s="10">
        <v>1</v>
      </c>
      <c r="AK289" s="14">
        <v>487.4</v>
      </c>
    </row>
    <row r="290" spans="1:37" x14ac:dyDescent="0.25">
      <c r="A290" s="10">
        <v>548</v>
      </c>
      <c r="B290" s="11" t="s">
        <v>2428</v>
      </c>
      <c r="C290" s="11" t="s">
        <v>1097</v>
      </c>
      <c r="D290" s="12">
        <v>44138</v>
      </c>
      <c r="E290" s="12">
        <v>44829</v>
      </c>
      <c r="F290" s="10">
        <f>Table2[[#This Row],[ExitDate]]-Table2[[#This Row],[StartDate]]</f>
        <v>691</v>
      </c>
      <c r="G290" s="18">
        <f>(Table2[[#This Row],[ExitDate]]-Table2[[#This Row],[StartDate]])/365.25</f>
        <v>1.891854893908282</v>
      </c>
      <c r="H290" s="11" t="s">
        <v>2376</v>
      </c>
      <c r="I290" s="11" t="s">
        <v>2429</v>
      </c>
      <c r="J290" s="13" t="s">
        <v>2430</v>
      </c>
      <c r="K290" s="11" t="s">
        <v>37</v>
      </c>
      <c r="L290" s="11" t="s">
        <v>2303</v>
      </c>
      <c r="M290" s="11" t="s">
        <v>56</v>
      </c>
      <c r="N290" s="11" t="s">
        <v>67</v>
      </c>
      <c r="O290" s="11" t="s">
        <v>41</v>
      </c>
      <c r="P290" s="11" t="s">
        <v>174</v>
      </c>
      <c r="Q290" s="11" t="s">
        <v>165</v>
      </c>
      <c r="R290" s="11" t="s">
        <v>85</v>
      </c>
      <c r="S290" s="12" t="s">
        <v>2431</v>
      </c>
      <c r="T290" s="11" t="s">
        <v>115</v>
      </c>
      <c r="U290" s="11" t="s">
        <v>98</v>
      </c>
      <c r="V290" s="11" t="s">
        <v>59</v>
      </c>
      <c r="W290" s="10">
        <v>44793</v>
      </c>
      <c r="X290" s="11" t="s">
        <v>48</v>
      </c>
      <c r="Y290" s="10">
        <v>3</v>
      </c>
      <c r="Z290" s="10">
        <v>3975</v>
      </c>
      <c r="AA290" s="12" t="s">
        <v>605</v>
      </c>
      <c r="AB290" s="10">
        <v>1</v>
      </c>
      <c r="AC290" s="10">
        <v>4</v>
      </c>
      <c r="AD290" s="12">
        <v>45054</v>
      </c>
      <c r="AE290" s="11" t="s">
        <v>50</v>
      </c>
      <c r="AF290" s="11" t="s">
        <v>61</v>
      </c>
      <c r="AG290" s="11" t="s">
        <v>77</v>
      </c>
      <c r="AH290" s="11" t="s">
        <v>2432</v>
      </c>
      <c r="AI290" s="11" t="s">
        <v>2433</v>
      </c>
      <c r="AJ290" s="10">
        <v>2</v>
      </c>
      <c r="AK290" s="14">
        <v>669.81</v>
      </c>
    </row>
    <row r="291" spans="1:37" x14ac:dyDescent="0.25">
      <c r="A291" s="10">
        <v>552</v>
      </c>
      <c r="B291" s="11" t="s">
        <v>1035</v>
      </c>
      <c r="C291" s="11" t="s">
        <v>2438</v>
      </c>
      <c r="D291" s="12">
        <v>44221</v>
      </c>
      <c r="E291" s="12">
        <v>44723</v>
      </c>
      <c r="F291" s="10">
        <f>Table2[[#This Row],[ExitDate]]-Table2[[#This Row],[StartDate]]</f>
        <v>502</v>
      </c>
      <c r="G291" s="18">
        <f>(Table2[[#This Row],[ExitDate]]-Table2[[#This Row],[StartDate]])/365.25</f>
        <v>1.3744010951403149</v>
      </c>
      <c r="H291" s="11" t="s">
        <v>2392</v>
      </c>
      <c r="I291" s="11" t="s">
        <v>2439</v>
      </c>
      <c r="J291" s="13" t="s">
        <v>2440</v>
      </c>
      <c r="K291" s="11" t="s">
        <v>94</v>
      </c>
      <c r="L291" s="11" t="s">
        <v>199</v>
      </c>
      <c r="M291" s="11" t="s">
        <v>39</v>
      </c>
      <c r="N291" s="11" t="s">
        <v>40</v>
      </c>
      <c r="O291" s="11" t="s">
        <v>41</v>
      </c>
      <c r="P291" s="11" t="s">
        <v>121</v>
      </c>
      <c r="Q291" s="11" t="s">
        <v>165</v>
      </c>
      <c r="R291" s="11" t="s">
        <v>1016</v>
      </c>
      <c r="S291" s="12" t="s">
        <v>2441</v>
      </c>
      <c r="T291" s="11" t="s">
        <v>44</v>
      </c>
      <c r="U291" s="11" t="s">
        <v>154</v>
      </c>
      <c r="V291" s="11" t="s">
        <v>46</v>
      </c>
      <c r="W291" s="10">
        <v>5067</v>
      </c>
      <c r="X291" s="11" t="s">
        <v>48</v>
      </c>
      <c r="Y291" s="10">
        <v>3</v>
      </c>
      <c r="Z291" s="10">
        <v>3979</v>
      </c>
      <c r="AA291" s="12">
        <v>44816</v>
      </c>
      <c r="AB291" s="10">
        <v>3</v>
      </c>
      <c r="AC291" s="10">
        <v>5</v>
      </c>
      <c r="AD291" s="12">
        <v>45141</v>
      </c>
      <c r="AE291" s="11" t="s">
        <v>156</v>
      </c>
      <c r="AF291" s="11" t="s">
        <v>61</v>
      </c>
      <c r="AG291" s="11" t="s">
        <v>52</v>
      </c>
      <c r="AH291" s="11" t="s">
        <v>2442</v>
      </c>
      <c r="AI291" s="11" t="s">
        <v>2443</v>
      </c>
      <c r="AJ291" s="10">
        <v>3</v>
      </c>
      <c r="AK291" s="14">
        <v>477.12</v>
      </c>
    </row>
    <row r="292" spans="1:37" x14ac:dyDescent="0.25">
      <c r="A292" s="10">
        <v>554</v>
      </c>
      <c r="B292" s="11" t="s">
        <v>2445</v>
      </c>
      <c r="C292" s="11" t="s">
        <v>2446</v>
      </c>
      <c r="D292" s="12">
        <v>44036</v>
      </c>
      <c r="E292" s="12">
        <v>45025</v>
      </c>
      <c r="F292" s="10">
        <f>Table2[[#This Row],[ExitDate]]-Table2[[#This Row],[StartDate]]</f>
        <v>989</v>
      </c>
      <c r="G292" s="18">
        <f>(Table2[[#This Row],[ExitDate]]-Table2[[#This Row],[StartDate]])/365.25</f>
        <v>2.707734428473648</v>
      </c>
      <c r="H292" s="11" t="s">
        <v>2310</v>
      </c>
      <c r="I292" s="11" t="s">
        <v>2447</v>
      </c>
      <c r="J292" s="13" t="s">
        <v>2448</v>
      </c>
      <c r="K292" s="11" t="s">
        <v>84</v>
      </c>
      <c r="L292" s="11" t="s">
        <v>38</v>
      </c>
      <c r="M292" s="11" t="s">
        <v>66</v>
      </c>
      <c r="N292" s="11" t="s">
        <v>55</v>
      </c>
      <c r="O292" s="11" t="s">
        <v>41</v>
      </c>
      <c r="P292" s="11" t="s">
        <v>121</v>
      </c>
      <c r="Q292" s="11" t="s">
        <v>165</v>
      </c>
      <c r="R292" s="11" t="s">
        <v>85</v>
      </c>
      <c r="S292" s="12">
        <v>22099</v>
      </c>
      <c r="T292" s="11" t="s">
        <v>44</v>
      </c>
      <c r="U292" s="11" t="s">
        <v>81</v>
      </c>
      <c r="V292" s="11" t="s">
        <v>46</v>
      </c>
      <c r="W292" s="10">
        <v>35765</v>
      </c>
      <c r="X292" s="11" t="s">
        <v>48</v>
      </c>
      <c r="Y292" s="10">
        <v>3</v>
      </c>
      <c r="Z292" s="10">
        <v>3981</v>
      </c>
      <c r="AA292" s="12" t="s">
        <v>167</v>
      </c>
      <c r="AB292" s="10">
        <v>1</v>
      </c>
      <c r="AC292" s="10">
        <v>2</v>
      </c>
      <c r="AD292" s="12">
        <v>44917</v>
      </c>
      <c r="AE292" s="11" t="s">
        <v>156</v>
      </c>
      <c r="AF292" s="11" t="s">
        <v>61</v>
      </c>
      <c r="AG292" s="11" t="s">
        <v>89</v>
      </c>
      <c r="AH292" s="11" t="s">
        <v>2449</v>
      </c>
      <c r="AI292" s="11" t="s">
        <v>2450</v>
      </c>
      <c r="AJ292" s="10">
        <v>2</v>
      </c>
      <c r="AK292" s="14">
        <v>869.96</v>
      </c>
    </row>
    <row r="293" spans="1:37" x14ac:dyDescent="0.25">
      <c r="A293" s="10">
        <v>557</v>
      </c>
      <c r="B293" s="11" t="s">
        <v>2456</v>
      </c>
      <c r="C293" s="11" t="s">
        <v>1331</v>
      </c>
      <c r="D293" s="12">
        <v>44602</v>
      </c>
      <c r="E293" s="12">
        <v>44720</v>
      </c>
      <c r="F293" s="10">
        <f>Table2[[#This Row],[ExitDate]]-Table2[[#This Row],[StartDate]]</f>
        <v>118</v>
      </c>
      <c r="G293" s="18">
        <f>(Table2[[#This Row],[ExitDate]]-Table2[[#This Row],[StartDate]])/365.25</f>
        <v>0.32306639288158795</v>
      </c>
      <c r="H293" s="11" t="s">
        <v>2308</v>
      </c>
      <c r="I293" s="11" t="s">
        <v>2457</v>
      </c>
      <c r="J293" s="13" t="s">
        <v>2458</v>
      </c>
      <c r="K293" s="11" t="s">
        <v>54</v>
      </c>
      <c r="L293" s="11" t="s">
        <v>38</v>
      </c>
      <c r="M293" s="11" t="s">
        <v>39</v>
      </c>
      <c r="N293" s="11" t="s">
        <v>67</v>
      </c>
      <c r="O293" s="11" t="s">
        <v>66</v>
      </c>
      <c r="P293" s="11" t="s">
        <v>133</v>
      </c>
      <c r="Q293" s="11" t="s">
        <v>165</v>
      </c>
      <c r="R293" s="11" t="s">
        <v>320</v>
      </c>
      <c r="S293" s="12" t="s">
        <v>2459</v>
      </c>
      <c r="T293" s="11" t="s">
        <v>115</v>
      </c>
      <c r="U293" s="11" t="s">
        <v>81</v>
      </c>
      <c r="V293" s="11" t="s">
        <v>46</v>
      </c>
      <c r="W293" s="10">
        <v>67986</v>
      </c>
      <c r="X293" s="11" t="s">
        <v>48</v>
      </c>
      <c r="Y293" s="10">
        <v>3</v>
      </c>
      <c r="Z293" s="10">
        <v>3984</v>
      </c>
      <c r="AA293" s="12" t="s">
        <v>607</v>
      </c>
      <c r="AB293" s="10">
        <v>5</v>
      </c>
      <c r="AC293" s="10">
        <v>5</v>
      </c>
      <c r="AD293" s="12">
        <v>44780</v>
      </c>
      <c r="AE293" s="11" t="s">
        <v>156</v>
      </c>
      <c r="AF293" s="11" t="s">
        <v>51</v>
      </c>
      <c r="AG293" s="11" t="s">
        <v>62</v>
      </c>
      <c r="AH293" s="11" t="s">
        <v>2460</v>
      </c>
      <c r="AI293" s="11" t="s">
        <v>2461</v>
      </c>
      <c r="AJ293" s="10">
        <v>1</v>
      </c>
      <c r="AK293" s="14">
        <v>202.91</v>
      </c>
    </row>
    <row r="294" spans="1:37" x14ac:dyDescent="0.25">
      <c r="A294" s="10">
        <v>558</v>
      </c>
      <c r="B294" s="11" t="s">
        <v>1302</v>
      </c>
      <c r="C294" s="11" t="s">
        <v>860</v>
      </c>
      <c r="D294" s="12">
        <v>44939</v>
      </c>
      <c r="E294" s="12">
        <v>45065</v>
      </c>
      <c r="F294" s="10">
        <f>Table2[[#This Row],[ExitDate]]-Table2[[#This Row],[StartDate]]</f>
        <v>126</v>
      </c>
      <c r="G294" s="18">
        <f>(Table2[[#This Row],[ExitDate]]-Table2[[#This Row],[StartDate]])/365.25</f>
        <v>0.34496919917864477</v>
      </c>
      <c r="H294" s="11" t="s">
        <v>2308</v>
      </c>
      <c r="I294" s="11" t="s">
        <v>2462</v>
      </c>
      <c r="J294" s="13" t="s">
        <v>2463</v>
      </c>
      <c r="K294" s="11" t="s">
        <v>132</v>
      </c>
      <c r="L294" s="11" t="s">
        <v>2303</v>
      </c>
      <c r="M294" s="11" t="s">
        <v>56</v>
      </c>
      <c r="N294" s="11" t="s">
        <v>55</v>
      </c>
      <c r="O294" s="11" t="s">
        <v>56</v>
      </c>
      <c r="P294" s="11" t="s">
        <v>121</v>
      </c>
      <c r="Q294" s="11" t="s">
        <v>165</v>
      </c>
      <c r="R294" s="11" t="s">
        <v>711</v>
      </c>
      <c r="S294" s="12" t="s">
        <v>2464</v>
      </c>
      <c r="T294" s="11" t="s">
        <v>115</v>
      </c>
      <c r="U294" s="11" t="s">
        <v>185</v>
      </c>
      <c r="V294" s="11" t="s">
        <v>59</v>
      </c>
      <c r="W294" s="10">
        <v>26193</v>
      </c>
      <c r="X294" s="11" t="s">
        <v>48</v>
      </c>
      <c r="Y294" s="10">
        <v>3</v>
      </c>
      <c r="Z294" s="10">
        <v>3985</v>
      </c>
      <c r="AA294" s="12" t="s">
        <v>1108</v>
      </c>
      <c r="AB294" s="10">
        <v>5</v>
      </c>
      <c r="AC294" s="10">
        <v>4</v>
      </c>
      <c r="AD294" s="12">
        <v>44850</v>
      </c>
      <c r="AE294" s="11" t="s">
        <v>156</v>
      </c>
      <c r="AF294" s="11" t="s">
        <v>51</v>
      </c>
      <c r="AG294" s="11" t="s">
        <v>89</v>
      </c>
      <c r="AH294" s="11" t="s">
        <v>2465</v>
      </c>
      <c r="AI294" s="11" t="s">
        <v>2466</v>
      </c>
      <c r="AJ294" s="10">
        <v>4</v>
      </c>
      <c r="AK294" s="14">
        <v>956.95</v>
      </c>
    </row>
    <row r="295" spans="1:37" x14ac:dyDescent="0.25">
      <c r="A295" s="10">
        <v>560</v>
      </c>
      <c r="B295" s="11" t="s">
        <v>1469</v>
      </c>
      <c r="C295" s="11" t="s">
        <v>594</v>
      </c>
      <c r="D295" s="12">
        <v>44617</v>
      </c>
      <c r="E295" s="12">
        <v>44761</v>
      </c>
      <c r="F295" s="10">
        <f>Table2[[#This Row],[ExitDate]]-Table2[[#This Row],[StartDate]]</f>
        <v>144</v>
      </c>
      <c r="G295" s="18">
        <f>(Table2[[#This Row],[ExitDate]]-Table2[[#This Row],[StartDate]])/365.25</f>
        <v>0.3942505133470226</v>
      </c>
      <c r="H295" s="11" t="s">
        <v>2371</v>
      </c>
      <c r="I295" s="11" t="s">
        <v>2467</v>
      </c>
      <c r="J295" s="13" t="s">
        <v>2468</v>
      </c>
      <c r="K295" s="11" t="s">
        <v>164</v>
      </c>
      <c r="L295" s="11" t="s">
        <v>2303</v>
      </c>
      <c r="M295" s="11" t="s">
        <v>66</v>
      </c>
      <c r="N295" s="11" t="s">
        <v>55</v>
      </c>
      <c r="O295" s="11" t="s">
        <v>66</v>
      </c>
      <c r="P295" s="11" t="s">
        <v>133</v>
      </c>
      <c r="Q295" s="11" t="s">
        <v>165</v>
      </c>
      <c r="R295" s="11" t="s">
        <v>344</v>
      </c>
      <c r="S295" s="12">
        <v>30015</v>
      </c>
      <c r="T295" s="11" t="s">
        <v>115</v>
      </c>
      <c r="U295" s="11" t="s">
        <v>5</v>
      </c>
      <c r="V295" s="11" t="s">
        <v>59</v>
      </c>
      <c r="W295" s="10">
        <v>81376</v>
      </c>
      <c r="X295" s="11" t="s">
        <v>99</v>
      </c>
      <c r="Y295" s="10">
        <v>3</v>
      </c>
      <c r="Z295" s="10">
        <v>3987</v>
      </c>
      <c r="AA295" s="12" t="s">
        <v>1796</v>
      </c>
      <c r="AB295" s="10">
        <v>5</v>
      </c>
      <c r="AC295" s="10">
        <v>4</v>
      </c>
      <c r="AD295" s="12">
        <v>44797</v>
      </c>
      <c r="AE295" s="11" t="s">
        <v>76</v>
      </c>
      <c r="AF295" s="11" t="s">
        <v>61</v>
      </c>
      <c r="AG295" s="11" t="s">
        <v>89</v>
      </c>
      <c r="AH295" s="11" t="s">
        <v>2469</v>
      </c>
      <c r="AI295" s="11" t="s">
        <v>2470</v>
      </c>
      <c r="AJ295" s="10">
        <v>1</v>
      </c>
      <c r="AK295" s="14">
        <v>962.54</v>
      </c>
    </row>
    <row r="296" spans="1:37" x14ac:dyDescent="0.25">
      <c r="A296" s="10">
        <v>561</v>
      </c>
      <c r="B296" s="11" t="s">
        <v>2471</v>
      </c>
      <c r="C296" s="11" t="s">
        <v>2293</v>
      </c>
      <c r="D296" s="12">
        <v>44763</v>
      </c>
      <c r="E296" s="12">
        <v>44886</v>
      </c>
      <c r="F296" s="10">
        <f>Table2[[#This Row],[ExitDate]]-Table2[[#This Row],[StartDate]]</f>
        <v>123</v>
      </c>
      <c r="G296" s="18">
        <f>(Table2[[#This Row],[ExitDate]]-Table2[[#This Row],[StartDate]])/365.25</f>
        <v>0.33675564681724846</v>
      </c>
      <c r="H296" s="11" t="s">
        <v>1879</v>
      </c>
      <c r="I296" s="11" t="s">
        <v>2472</v>
      </c>
      <c r="J296" s="13" t="s">
        <v>2473</v>
      </c>
      <c r="K296" s="11" t="s">
        <v>125</v>
      </c>
      <c r="L296" s="11" t="s">
        <v>1816</v>
      </c>
      <c r="M296" s="11" t="s">
        <v>39</v>
      </c>
      <c r="N296" s="11" t="s">
        <v>55</v>
      </c>
      <c r="O296" s="11" t="s">
        <v>41</v>
      </c>
      <c r="P296" s="11" t="s">
        <v>174</v>
      </c>
      <c r="Q296" s="11" t="s">
        <v>165</v>
      </c>
      <c r="R296" s="11" t="s">
        <v>300</v>
      </c>
      <c r="S296" s="12" t="s">
        <v>2474</v>
      </c>
      <c r="T296" s="11" t="s">
        <v>44</v>
      </c>
      <c r="U296" s="11" t="s">
        <v>302</v>
      </c>
      <c r="V296" s="11" t="s">
        <v>46</v>
      </c>
      <c r="W296" s="10">
        <v>73583</v>
      </c>
      <c r="X296" s="11" t="s">
        <v>48</v>
      </c>
      <c r="Y296" s="10">
        <v>3</v>
      </c>
      <c r="Z296" s="10">
        <v>3988</v>
      </c>
      <c r="AA296" s="12" t="s">
        <v>1403</v>
      </c>
      <c r="AB296" s="10">
        <v>5</v>
      </c>
      <c r="AC296" s="10">
        <v>2</v>
      </c>
      <c r="AD296" s="12">
        <v>44958</v>
      </c>
      <c r="AE296" s="11" t="s">
        <v>76</v>
      </c>
      <c r="AF296" s="11" t="s">
        <v>51</v>
      </c>
      <c r="AG296" s="11" t="s">
        <v>89</v>
      </c>
      <c r="AH296" s="11" t="s">
        <v>2475</v>
      </c>
      <c r="AI296" s="11" t="s">
        <v>426</v>
      </c>
      <c r="AJ296" s="10">
        <v>5</v>
      </c>
      <c r="AK296" s="14">
        <v>190.07</v>
      </c>
    </row>
    <row r="297" spans="1:37" x14ac:dyDescent="0.25">
      <c r="A297" s="10">
        <v>563</v>
      </c>
      <c r="B297" s="11" t="s">
        <v>2476</v>
      </c>
      <c r="C297" s="11" t="s">
        <v>2207</v>
      </c>
      <c r="D297" s="12">
        <v>43801</v>
      </c>
      <c r="E297" s="12">
        <v>43825</v>
      </c>
      <c r="F297" s="10">
        <f>Table2[[#This Row],[ExitDate]]-Table2[[#This Row],[StartDate]]</f>
        <v>24</v>
      </c>
      <c r="G297" s="18">
        <f>(Table2[[#This Row],[ExitDate]]-Table2[[#This Row],[StartDate]])/365.25</f>
        <v>6.5708418891170434E-2</v>
      </c>
      <c r="H297" s="11" t="s">
        <v>2384</v>
      </c>
      <c r="I297" s="11" t="s">
        <v>2477</v>
      </c>
      <c r="J297" s="13" t="s">
        <v>2478</v>
      </c>
      <c r="K297" s="11" t="s">
        <v>94</v>
      </c>
      <c r="L297" s="11" t="s">
        <v>199</v>
      </c>
      <c r="M297" s="11" t="s">
        <v>39</v>
      </c>
      <c r="N297" s="11" t="s">
        <v>40</v>
      </c>
      <c r="O297" s="11" t="s">
        <v>41</v>
      </c>
      <c r="P297" s="11" t="s">
        <v>95</v>
      </c>
      <c r="Q297" s="11" t="s">
        <v>165</v>
      </c>
      <c r="R297" s="11" t="s">
        <v>2479</v>
      </c>
      <c r="S297" s="12" t="s">
        <v>2480</v>
      </c>
      <c r="T297" s="11" t="s">
        <v>44</v>
      </c>
      <c r="U297" s="11" t="s">
        <v>2479</v>
      </c>
      <c r="V297" s="11" t="s">
        <v>59</v>
      </c>
      <c r="W297" s="10">
        <v>73329</v>
      </c>
      <c r="X297" s="11" t="s">
        <v>48</v>
      </c>
      <c r="Y297" s="10">
        <v>3</v>
      </c>
      <c r="Z297" s="10">
        <v>3990</v>
      </c>
      <c r="AA297" s="12" t="s">
        <v>409</v>
      </c>
      <c r="AB297" s="10">
        <v>2</v>
      </c>
      <c r="AC297" s="10">
        <v>2</v>
      </c>
      <c r="AD297" s="12">
        <v>44844</v>
      </c>
      <c r="AE297" s="11" t="s">
        <v>83</v>
      </c>
      <c r="AF297" s="11" t="s">
        <v>51</v>
      </c>
      <c r="AG297" s="11" t="s">
        <v>52</v>
      </c>
      <c r="AH297" s="11" t="s">
        <v>2481</v>
      </c>
      <c r="AI297" s="11" t="s">
        <v>2482</v>
      </c>
      <c r="AJ297" s="10">
        <v>2</v>
      </c>
      <c r="AK297" s="14">
        <v>475.04</v>
      </c>
    </row>
    <row r="298" spans="1:37" x14ac:dyDescent="0.25">
      <c r="A298" s="10">
        <v>565</v>
      </c>
      <c r="B298" s="11" t="s">
        <v>2483</v>
      </c>
      <c r="C298" s="11" t="s">
        <v>2484</v>
      </c>
      <c r="D298" s="12">
        <v>44903</v>
      </c>
      <c r="E298" s="12">
        <v>45053</v>
      </c>
      <c r="F298" s="10">
        <f>Table2[[#This Row],[ExitDate]]-Table2[[#This Row],[StartDate]]</f>
        <v>150</v>
      </c>
      <c r="G298" s="18">
        <f>(Table2[[#This Row],[ExitDate]]-Table2[[#This Row],[StartDate]])/365.25</f>
        <v>0.41067761806981518</v>
      </c>
      <c r="H298" s="11" t="s">
        <v>2310</v>
      </c>
      <c r="I298" s="11" t="s">
        <v>2485</v>
      </c>
      <c r="J298" s="13" t="s">
        <v>2486</v>
      </c>
      <c r="K298" s="11" t="s">
        <v>125</v>
      </c>
      <c r="L298" s="11" t="s">
        <v>38</v>
      </c>
      <c r="M298" s="11" t="s">
        <v>56</v>
      </c>
      <c r="N298" s="11" t="s">
        <v>55</v>
      </c>
      <c r="O298" s="11" t="s">
        <v>66</v>
      </c>
      <c r="P298" s="11" t="s">
        <v>174</v>
      </c>
      <c r="Q298" s="11" t="s">
        <v>165</v>
      </c>
      <c r="R298" s="11" t="s">
        <v>96</v>
      </c>
      <c r="S298" s="12" t="s">
        <v>2487</v>
      </c>
      <c r="T298" s="11" t="s">
        <v>44</v>
      </c>
      <c r="U298" s="11" t="s">
        <v>98</v>
      </c>
      <c r="V298" s="11" t="s">
        <v>59</v>
      </c>
      <c r="W298" s="10">
        <v>49077</v>
      </c>
      <c r="X298" s="11" t="s">
        <v>48</v>
      </c>
      <c r="Y298" s="10">
        <v>3</v>
      </c>
      <c r="Z298" s="10">
        <v>3992</v>
      </c>
      <c r="AA298" s="12" t="s">
        <v>564</v>
      </c>
      <c r="AB298" s="10">
        <v>4</v>
      </c>
      <c r="AC298" s="10">
        <v>3</v>
      </c>
      <c r="AD298" s="12">
        <v>44817</v>
      </c>
      <c r="AE298" s="11" t="s">
        <v>76</v>
      </c>
      <c r="AF298" s="11" t="s">
        <v>61</v>
      </c>
      <c r="AG298" s="11" t="s">
        <v>77</v>
      </c>
      <c r="AH298" s="11" t="s">
        <v>2488</v>
      </c>
      <c r="AI298" s="11" t="s">
        <v>2489</v>
      </c>
      <c r="AJ298" s="10">
        <v>3</v>
      </c>
      <c r="AK298" s="14">
        <v>323.25</v>
      </c>
    </row>
    <row r="299" spans="1:37" x14ac:dyDescent="0.25">
      <c r="A299" s="10">
        <v>568</v>
      </c>
      <c r="B299" s="11" t="s">
        <v>2491</v>
      </c>
      <c r="C299" s="11" t="s">
        <v>2492</v>
      </c>
      <c r="D299" s="12">
        <v>43661</v>
      </c>
      <c r="E299" s="12">
        <v>44348</v>
      </c>
      <c r="F299" s="10">
        <f>Table2[[#This Row],[ExitDate]]-Table2[[#This Row],[StartDate]]</f>
        <v>687</v>
      </c>
      <c r="G299" s="18">
        <f>(Table2[[#This Row],[ExitDate]]-Table2[[#This Row],[StartDate]])/365.25</f>
        <v>1.8809034907597535</v>
      </c>
      <c r="H299" s="11" t="s">
        <v>2308</v>
      </c>
      <c r="I299" s="11" t="s">
        <v>2493</v>
      </c>
      <c r="J299" s="13" t="s">
        <v>2494</v>
      </c>
      <c r="K299" s="11" t="s">
        <v>113</v>
      </c>
      <c r="L299" s="11" t="s">
        <v>38</v>
      </c>
      <c r="M299" s="11" t="s">
        <v>66</v>
      </c>
      <c r="N299" s="11" t="s">
        <v>55</v>
      </c>
      <c r="O299" s="11" t="s">
        <v>41</v>
      </c>
      <c r="P299" s="11" t="s">
        <v>121</v>
      </c>
      <c r="Q299" s="11" t="s">
        <v>165</v>
      </c>
      <c r="R299" s="11" t="s">
        <v>320</v>
      </c>
      <c r="S299" s="12">
        <v>17026</v>
      </c>
      <c r="T299" s="11" t="s">
        <v>44</v>
      </c>
      <c r="U299" s="11" t="s">
        <v>423</v>
      </c>
      <c r="V299" s="11" t="s">
        <v>46</v>
      </c>
      <c r="W299" s="10">
        <v>95641</v>
      </c>
      <c r="X299" s="11" t="s">
        <v>99</v>
      </c>
      <c r="Y299" s="10">
        <v>3</v>
      </c>
      <c r="Z299" s="10">
        <v>3995</v>
      </c>
      <c r="AA299" s="12">
        <v>45047</v>
      </c>
      <c r="AB299" s="10">
        <v>4</v>
      </c>
      <c r="AC299" s="10">
        <v>5</v>
      </c>
      <c r="AD299" s="12">
        <v>44918</v>
      </c>
      <c r="AE299" s="11" t="s">
        <v>76</v>
      </c>
      <c r="AF299" s="11" t="s">
        <v>61</v>
      </c>
      <c r="AG299" s="11" t="s">
        <v>62</v>
      </c>
      <c r="AH299" s="11" t="s">
        <v>2495</v>
      </c>
      <c r="AI299" s="11" t="s">
        <v>2496</v>
      </c>
      <c r="AJ299" s="10">
        <v>3</v>
      </c>
      <c r="AK299" s="14">
        <v>803.73</v>
      </c>
    </row>
    <row r="300" spans="1:37" x14ac:dyDescent="0.25">
      <c r="A300" s="10">
        <v>571</v>
      </c>
      <c r="B300" s="11" t="s">
        <v>2499</v>
      </c>
      <c r="C300" s="11" t="s">
        <v>586</v>
      </c>
      <c r="D300" s="12">
        <v>44554</v>
      </c>
      <c r="E300" s="12">
        <v>44769</v>
      </c>
      <c r="F300" s="10">
        <f>Table2[[#This Row],[ExitDate]]-Table2[[#This Row],[StartDate]]</f>
        <v>215</v>
      </c>
      <c r="G300" s="18">
        <f>(Table2[[#This Row],[ExitDate]]-Table2[[#This Row],[StartDate]])/365.25</f>
        <v>0.58863791923340181</v>
      </c>
      <c r="H300" s="11" t="s">
        <v>2308</v>
      </c>
      <c r="I300" s="11" t="s">
        <v>2500</v>
      </c>
      <c r="J300" s="13" t="s">
        <v>2501</v>
      </c>
      <c r="K300" s="11" t="s">
        <v>37</v>
      </c>
      <c r="L300" s="11" t="s">
        <v>2303</v>
      </c>
      <c r="M300" s="11" t="s">
        <v>66</v>
      </c>
      <c r="N300" s="11" t="s">
        <v>67</v>
      </c>
      <c r="O300" s="11" t="s">
        <v>66</v>
      </c>
      <c r="P300" s="11" t="s">
        <v>121</v>
      </c>
      <c r="Q300" s="11" t="s">
        <v>165</v>
      </c>
      <c r="R300" s="11" t="s">
        <v>508</v>
      </c>
      <c r="S300" s="12" t="s">
        <v>2502</v>
      </c>
      <c r="T300" s="11" t="s">
        <v>115</v>
      </c>
      <c r="U300" s="11" t="s">
        <v>625</v>
      </c>
      <c r="V300" s="11" t="s">
        <v>46</v>
      </c>
      <c r="W300" s="10">
        <v>82557</v>
      </c>
      <c r="X300" s="11" t="s">
        <v>48</v>
      </c>
      <c r="Y300" s="10">
        <v>3</v>
      </c>
      <c r="Z300" s="10">
        <v>3998</v>
      </c>
      <c r="AA300" s="12" t="s">
        <v>2503</v>
      </c>
      <c r="AB300" s="10">
        <v>5</v>
      </c>
      <c r="AC300" s="10">
        <v>5</v>
      </c>
      <c r="AD300" s="12">
        <v>44830</v>
      </c>
      <c r="AE300" s="11" t="s">
        <v>60</v>
      </c>
      <c r="AF300" s="11" t="s">
        <v>61</v>
      </c>
      <c r="AG300" s="11" t="s">
        <v>77</v>
      </c>
      <c r="AH300" s="11" t="s">
        <v>2504</v>
      </c>
      <c r="AI300" s="11" t="s">
        <v>2505</v>
      </c>
      <c r="AJ300" s="10">
        <v>1</v>
      </c>
      <c r="AK300" s="14">
        <v>994.09</v>
      </c>
    </row>
    <row r="301" spans="1:37" x14ac:dyDescent="0.25">
      <c r="A301" s="10">
        <v>572</v>
      </c>
      <c r="B301" s="11" t="s">
        <v>2506</v>
      </c>
      <c r="C301" s="11" t="s">
        <v>2507</v>
      </c>
      <c r="D301" s="12">
        <v>43572</v>
      </c>
      <c r="E301" s="12">
        <v>44425</v>
      </c>
      <c r="F301" s="10">
        <f>Table2[[#This Row],[ExitDate]]-Table2[[#This Row],[StartDate]]</f>
        <v>853</v>
      </c>
      <c r="G301" s="18">
        <f>(Table2[[#This Row],[ExitDate]]-Table2[[#This Row],[StartDate]])/365.25</f>
        <v>2.3353867214236823</v>
      </c>
      <c r="H301" s="11" t="s">
        <v>2308</v>
      </c>
      <c r="I301" s="11" t="s">
        <v>2508</v>
      </c>
      <c r="J301" s="13" t="s">
        <v>2509</v>
      </c>
      <c r="K301" s="11" t="s">
        <v>84</v>
      </c>
      <c r="L301" s="11" t="s">
        <v>2303</v>
      </c>
      <c r="M301" s="11" t="s">
        <v>66</v>
      </c>
      <c r="N301" s="11" t="s">
        <v>67</v>
      </c>
      <c r="O301" s="11" t="s">
        <v>66</v>
      </c>
      <c r="P301" s="11" t="s">
        <v>95</v>
      </c>
      <c r="Q301" s="11" t="s">
        <v>165</v>
      </c>
      <c r="R301" s="11" t="s">
        <v>107</v>
      </c>
      <c r="S301" s="12">
        <v>15708</v>
      </c>
      <c r="T301" s="11" t="s">
        <v>115</v>
      </c>
      <c r="U301" s="11" t="s">
        <v>109</v>
      </c>
      <c r="V301" s="11" t="s">
        <v>59</v>
      </c>
      <c r="W301" s="10">
        <v>13760</v>
      </c>
      <c r="X301" s="11" t="s">
        <v>99</v>
      </c>
      <c r="Y301" s="10">
        <v>3</v>
      </c>
      <c r="Z301" s="10">
        <v>3999</v>
      </c>
      <c r="AA301" s="12">
        <v>44602</v>
      </c>
      <c r="AB301" s="10">
        <v>5</v>
      </c>
      <c r="AC301" s="10">
        <v>4</v>
      </c>
      <c r="AD301" s="12">
        <v>45109</v>
      </c>
      <c r="AE301" s="11" t="s">
        <v>50</v>
      </c>
      <c r="AF301" s="11" t="s">
        <v>51</v>
      </c>
      <c r="AG301" s="11" t="s">
        <v>62</v>
      </c>
      <c r="AH301" s="11" t="s">
        <v>2510</v>
      </c>
      <c r="AI301" s="11" t="s">
        <v>2511</v>
      </c>
      <c r="AJ301" s="10">
        <v>5</v>
      </c>
      <c r="AK301" s="14">
        <v>477.78</v>
      </c>
    </row>
    <row r="302" spans="1:37" x14ac:dyDescent="0.25">
      <c r="A302" s="10">
        <v>573</v>
      </c>
      <c r="B302" s="11" t="s">
        <v>2512</v>
      </c>
      <c r="C302" s="11" t="s">
        <v>970</v>
      </c>
      <c r="D302" s="12">
        <v>43764</v>
      </c>
      <c r="E302" s="12">
        <v>44355</v>
      </c>
      <c r="F302" s="10">
        <f>Table2[[#This Row],[ExitDate]]-Table2[[#This Row],[StartDate]]</f>
        <v>591</v>
      </c>
      <c r="G302" s="18">
        <f>(Table2[[#This Row],[ExitDate]]-Table2[[#This Row],[StartDate]])/365.25</f>
        <v>1.6180698151950719</v>
      </c>
      <c r="H302" s="11" t="s">
        <v>2371</v>
      </c>
      <c r="I302" s="11" t="s">
        <v>2513</v>
      </c>
      <c r="J302" s="13" t="s">
        <v>2514</v>
      </c>
      <c r="K302" s="11" t="s">
        <v>164</v>
      </c>
      <c r="L302" s="11" t="s">
        <v>2303</v>
      </c>
      <c r="M302" s="11" t="s">
        <v>39</v>
      </c>
      <c r="N302" s="11" t="s">
        <v>40</v>
      </c>
      <c r="O302" s="11" t="s">
        <v>66</v>
      </c>
      <c r="P302" s="11" t="s">
        <v>95</v>
      </c>
      <c r="Q302" s="11" t="s">
        <v>165</v>
      </c>
      <c r="R302" s="11" t="s">
        <v>85</v>
      </c>
      <c r="S302" s="12" t="s">
        <v>2515</v>
      </c>
      <c r="T302" s="11" t="s">
        <v>115</v>
      </c>
      <c r="U302" s="11" t="s">
        <v>98</v>
      </c>
      <c r="V302" s="11" t="s">
        <v>59</v>
      </c>
      <c r="W302" s="10">
        <v>18464</v>
      </c>
      <c r="X302" s="11" t="s">
        <v>48</v>
      </c>
      <c r="Y302" s="10">
        <v>3</v>
      </c>
      <c r="Z302" s="10">
        <v>4000</v>
      </c>
      <c r="AA302" s="12" t="s">
        <v>110</v>
      </c>
      <c r="AB302" s="10">
        <v>3</v>
      </c>
      <c r="AC302" s="10">
        <v>2</v>
      </c>
      <c r="AD302" s="12">
        <v>44840</v>
      </c>
      <c r="AE302" s="11" t="s">
        <v>50</v>
      </c>
      <c r="AF302" s="11" t="s">
        <v>51</v>
      </c>
      <c r="AG302" s="11" t="s">
        <v>77</v>
      </c>
      <c r="AH302" s="11" t="s">
        <v>2516</v>
      </c>
      <c r="AI302" s="11" t="s">
        <v>2517</v>
      </c>
      <c r="AJ302" s="10">
        <v>4</v>
      </c>
      <c r="AK302" s="14">
        <v>951.27</v>
      </c>
    </row>
    <row r="303" spans="1:37" x14ac:dyDescent="0.25">
      <c r="A303" s="10">
        <v>575</v>
      </c>
      <c r="B303" s="11" t="s">
        <v>1212</v>
      </c>
      <c r="C303" s="11" t="s">
        <v>981</v>
      </c>
      <c r="D303" s="12">
        <v>44907</v>
      </c>
      <c r="E303" s="12">
        <v>45074</v>
      </c>
      <c r="F303" s="10">
        <f>Table2[[#This Row],[ExitDate]]-Table2[[#This Row],[StartDate]]</f>
        <v>167</v>
      </c>
      <c r="G303" s="18">
        <f>(Table2[[#This Row],[ExitDate]]-Table2[[#This Row],[StartDate]])/365.25</f>
        <v>0.45722108145106094</v>
      </c>
      <c r="H303" s="11" t="s">
        <v>2394</v>
      </c>
      <c r="I303" s="11" t="s">
        <v>2518</v>
      </c>
      <c r="J303" s="13" t="s">
        <v>2519</v>
      </c>
      <c r="K303" s="11" t="s">
        <v>113</v>
      </c>
      <c r="L303" s="11" t="s">
        <v>38</v>
      </c>
      <c r="M303" s="11" t="s">
        <v>56</v>
      </c>
      <c r="N303" s="11" t="s">
        <v>55</v>
      </c>
      <c r="O303" s="11" t="s">
        <v>41</v>
      </c>
      <c r="P303" s="11" t="s">
        <v>95</v>
      </c>
      <c r="Q303" s="11" t="s">
        <v>2397</v>
      </c>
      <c r="R303" s="11" t="s">
        <v>344</v>
      </c>
      <c r="S303" s="12">
        <v>18482</v>
      </c>
      <c r="T303" s="11" t="s">
        <v>44</v>
      </c>
      <c r="U303" s="11" t="s">
        <v>234</v>
      </c>
      <c r="V303" s="11" t="s">
        <v>46</v>
      </c>
      <c r="W303" s="10">
        <v>2135</v>
      </c>
      <c r="X303" s="11" t="s">
        <v>48</v>
      </c>
      <c r="Y303" s="10">
        <v>3</v>
      </c>
      <c r="Z303" s="10">
        <v>1002</v>
      </c>
      <c r="AA303" s="12">
        <v>44993</v>
      </c>
      <c r="AB303" s="10">
        <v>4</v>
      </c>
      <c r="AC303" s="10">
        <v>5</v>
      </c>
      <c r="AD303" s="12">
        <v>45126</v>
      </c>
      <c r="AE303" s="11" t="s">
        <v>50</v>
      </c>
      <c r="AF303" s="11" t="s">
        <v>51</v>
      </c>
      <c r="AG303" s="11" t="s">
        <v>52</v>
      </c>
      <c r="AH303" s="11" t="s">
        <v>2520</v>
      </c>
      <c r="AI303" s="11" t="s">
        <v>2521</v>
      </c>
      <c r="AJ303" s="10">
        <v>2</v>
      </c>
      <c r="AK303" s="14">
        <v>582.37</v>
      </c>
    </row>
    <row r="304" spans="1:37" x14ac:dyDescent="0.25">
      <c r="A304" s="10">
        <v>576</v>
      </c>
      <c r="B304" s="11" t="s">
        <v>2522</v>
      </c>
      <c r="C304" s="11" t="s">
        <v>2523</v>
      </c>
      <c r="D304" s="12">
        <v>44993</v>
      </c>
      <c r="E304" s="12">
        <v>45000</v>
      </c>
      <c r="F304" s="10">
        <f>Table2[[#This Row],[ExitDate]]-Table2[[#This Row],[StartDate]]</f>
        <v>7</v>
      </c>
      <c r="G304" s="18">
        <f>(Table2[[#This Row],[ExitDate]]-Table2[[#This Row],[StartDate]])/365.25</f>
        <v>1.9164955509924708E-2</v>
      </c>
      <c r="H304" s="11" t="s">
        <v>2394</v>
      </c>
      <c r="I304" s="11" t="s">
        <v>2524</v>
      </c>
      <c r="J304" s="13" t="s">
        <v>2525</v>
      </c>
      <c r="K304" s="11" t="s">
        <v>94</v>
      </c>
      <c r="L304" s="11" t="s">
        <v>38</v>
      </c>
      <c r="M304" s="11" t="s">
        <v>39</v>
      </c>
      <c r="N304" s="11" t="s">
        <v>55</v>
      </c>
      <c r="O304" s="11" t="s">
        <v>56</v>
      </c>
      <c r="P304" s="11" t="s">
        <v>174</v>
      </c>
      <c r="Q304" s="11" t="s">
        <v>2397</v>
      </c>
      <c r="R304" s="11" t="s">
        <v>85</v>
      </c>
      <c r="S304" s="12" t="s">
        <v>2526</v>
      </c>
      <c r="T304" s="11" t="s">
        <v>44</v>
      </c>
      <c r="U304" s="11" t="s">
        <v>234</v>
      </c>
      <c r="V304" s="11" t="s">
        <v>46</v>
      </c>
      <c r="W304" s="10">
        <v>2176</v>
      </c>
      <c r="X304" s="11" t="s">
        <v>48</v>
      </c>
      <c r="Y304" s="10">
        <v>3</v>
      </c>
      <c r="Z304" s="10">
        <v>1003</v>
      </c>
      <c r="AA304" s="12">
        <v>44986</v>
      </c>
      <c r="AB304" s="10">
        <v>2</v>
      </c>
      <c r="AC304" s="10">
        <v>5</v>
      </c>
      <c r="AD304" s="12">
        <v>44981</v>
      </c>
      <c r="AE304" s="11" t="s">
        <v>83</v>
      </c>
      <c r="AF304" s="11" t="s">
        <v>51</v>
      </c>
      <c r="AG304" s="11" t="s">
        <v>62</v>
      </c>
      <c r="AH304" s="11" t="s">
        <v>2527</v>
      </c>
      <c r="AI304" s="11" t="s">
        <v>2528</v>
      </c>
      <c r="AJ304" s="10">
        <v>4</v>
      </c>
      <c r="AK304" s="14">
        <v>777.06</v>
      </c>
    </row>
    <row r="305" spans="1:37" x14ac:dyDescent="0.25">
      <c r="A305" s="10">
        <v>577</v>
      </c>
      <c r="B305" s="11" t="s">
        <v>2529</v>
      </c>
      <c r="C305" s="11" t="s">
        <v>2530</v>
      </c>
      <c r="D305" s="12">
        <v>43980</v>
      </c>
      <c r="E305" s="12">
        <v>44260</v>
      </c>
      <c r="F305" s="10">
        <f>Table2[[#This Row],[ExitDate]]-Table2[[#This Row],[StartDate]]</f>
        <v>280</v>
      </c>
      <c r="G305" s="18">
        <f>(Table2[[#This Row],[ExitDate]]-Table2[[#This Row],[StartDate]])/365.25</f>
        <v>0.76659822039698833</v>
      </c>
      <c r="H305" s="11" t="s">
        <v>2394</v>
      </c>
      <c r="I305" s="11" t="s">
        <v>2531</v>
      </c>
      <c r="J305" s="13" t="s">
        <v>2532</v>
      </c>
      <c r="K305" s="11" t="s">
        <v>164</v>
      </c>
      <c r="L305" s="11" t="s">
        <v>38</v>
      </c>
      <c r="M305" s="11" t="s">
        <v>56</v>
      </c>
      <c r="N305" s="11" t="s">
        <v>40</v>
      </c>
      <c r="O305" s="11" t="s">
        <v>56</v>
      </c>
      <c r="P305" s="11" t="s">
        <v>95</v>
      </c>
      <c r="Q305" s="11" t="s">
        <v>2397</v>
      </c>
      <c r="R305" s="11" t="s">
        <v>175</v>
      </c>
      <c r="S305" s="12" t="s">
        <v>2533</v>
      </c>
      <c r="T305" s="11" t="s">
        <v>44</v>
      </c>
      <c r="U305" s="11" t="s">
        <v>176</v>
      </c>
      <c r="V305" s="11" t="s">
        <v>59</v>
      </c>
      <c r="W305" s="10">
        <v>2140</v>
      </c>
      <c r="X305" s="11" t="s">
        <v>48</v>
      </c>
      <c r="Y305" s="10">
        <v>3</v>
      </c>
      <c r="Z305" s="10">
        <v>1004</v>
      </c>
      <c r="AA305" s="12" t="s">
        <v>122</v>
      </c>
      <c r="AB305" s="10">
        <v>3</v>
      </c>
      <c r="AC305" s="10">
        <v>5</v>
      </c>
      <c r="AD305" s="12">
        <v>44938</v>
      </c>
      <c r="AE305" s="11" t="s">
        <v>60</v>
      </c>
      <c r="AF305" s="11" t="s">
        <v>51</v>
      </c>
      <c r="AG305" s="11" t="s">
        <v>77</v>
      </c>
      <c r="AH305" s="11" t="s">
        <v>2534</v>
      </c>
      <c r="AI305" s="11" t="s">
        <v>2535</v>
      </c>
      <c r="AJ305" s="10">
        <v>2</v>
      </c>
      <c r="AK305" s="14">
        <v>824.3</v>
      </c>
    </row>
    <row r="306" spans="1:37" x14ac:dyDescent="0.25">
      <c r="A306" s="10">
        <v>579</v>
      </c>
      <c r="B306" s="11" t="s">
        <v>2536</v>
      </c>
      <c r="C306" s="11" t="s">
        <v>2537</v>
      </c>
      <c r="D306" s="12">
        <v>44423</v>
      </c>
      <c r="E306" s="12">
        <v>44520</v>
      </c>
      <c r="F306" s="10">
        <f>Table2[[#This Row],[ExitDate]]-Table2[[#This Row],[StartDate]]</f>
        <v>97</v>
      </c>
      <c r="G306" s="18">
        <f>(Table2[[#This Row],[ExitDate]]-Table2[[#This Row],[StartDate]])/365.25</f>
        <v>0.2655715263518138</v>
      </c>
      <c r="H306" s="11" t="s">
        <v>2394</v>
      </c>
      <c r="I306" s="11" t="s">
        <v>2538</v>
      </c>
      <c r="J306" s="13" t="s">
        <v>2539</v>
      </c>
      <c r="K306" s="11" t="s">
        <v>132</v>
      </c>
      <c r="L306" s="11" t="s">
        <v>38</v>
      </c>
      <c r="M306" s="11" t="s">
        <v>66</v>
      </c>
      <c r="N306" s="11" t="s">
        <v>40</v>
      </c>
      <c r="O306" s="11" t="s">
        <v>56</v>
      </c>
      <c r="P306" s="11" t="s">
        <v>121</v>
      </c>
      <c r="Q306" s="11" t="s">
        <v>2397</v>
      </c>
      <c r="R306" s="11" t="s">
        <v>107</v>
      </c>
      <c r="S306" s="12" t="s">
        <v>2540</v>
      </c>
      <c r="T306" s="11" t="s">
        <v>44</v>
      </c>
      <c r="U306" s="11" t="s">
        <v>625</v>
      </c>
      <c r="V306" s="11" t="s">
        <v>46</v>
      </c>
      <c r="W306" s="10">
        <v>2110</v>
      </c>
      <c r="X306" s="11" t="s">
        <v>48</v>
      </c>
      <c r="Y306" s="10">
        <v>3</v>
      </c>
      <c r="Z306" s="10">
        <v>1006</v>
      </c>
      <c r="AA306" s="12">
        <v>44990</v>
      </c>
      <c r="AB306" s="10">
        <v>5</v>
      </c>
      <c r="AC306" s="10">
        <v>2</v>
      </c>
      <c r="AD306" s="12">
        <v>45054</v>
      </c>
      <c r="AE306" s="11" t="s">
        <v>76</v>
      </c>
      <c r="AF306" s="11" t="s">
        <v>51</v>
      </c>
      <c r="AG306" s="11" t="s">
        <v>52</v>
      </c>
      <c r="AH306" s="11" t="s">
        <v>2541</v>
      </c>
      <c r="AI306" s="11" t="s">
        <v>2542</v>
      </c>
      <c r="AJ306" s="10">
        <v>2</v>
      </c>
      <c r="AK306" s="14">
        <v>838.07</v>
      </c>
    </row>
    <row r="307" spans="1:37" x14ac:dyDescent="0.25">
      <c r="A307" s="10">
        <v>580</v>
      </c>
      <c r="B307" s="11" t="s">
        <v>63</v>
      </c>
      <c r="C307" s="11" t="b">
        <v>1</v>
      </c>
      <c r="D307" s="12">
        <v>44129</v>
      </c>
      <c r="E307" s="12">
        <v>44465</v>
      </c>
      <c r="F307" s="10">
        <f>Table2[[#This Row],[ExitDate]]-Table2[[#This Row],[StartDate]]</f>
        <v>336</v>
      </c>
      <c r="G307" s="18">
        <f>(Table2[[#This Row],[ExitDate]]-Table2[[#This Row],[StartDate]])/365.25</f>
        <v>0.91991786447638602</v>
      </c>
      <c r="H307" s="11" t="s">
        <v>2394</v>
      </c>
      <c r="I307" s="11" t="s">
        <v>2543</v>
      </c>
      <c r="J307" s="13" t="s">
        <v>2544</v>
      </c>
      <c r="K307" s="11" t="s">
        <v>125</v>
      </c>
      <c r="L307" s="11" t="s">
        <v>752</v>
      </c>
      <c r="M307" s="11" t="s">
        <v>56</v>
      </c>
      <c r="N307" s="11" t="s">
        <v>55</v>
      </c>
      <c r="O307" s="11" t="s">
        <v>56</v>
      </c>
      <c r="P307" s="11" t="s">
        <v>95</v>
      </c>
      <c r="Q307" s="11" t="s">
        <v>2397</v>
      </c>
      <c r="R307" s="11" t="s">
        <v>80</v>
      </c>
      <c r="S307" s="12" t="s">
        <v>2545</v>
      </c>
      <c r="T307" s="11" t="s">
        <v>44</v>
      </c>
      <c r="U307" s="11" t="s">
        <v>159</v>
      </c>
      <c r="V307" s="11" t="s">
        <v>59</v>
      </c>
      <c r="W307" s="10">
        <v>2451</v>
      </c>
      <c r="X307" s="11" t="s">
        <v>48</v>
      </c>
      <c r="Y307" s="10">
        <v>3</v>
      </c>
      <c r="Z307" s="10">
        <v>1007</v>
      </c>
      <c r="AA307" s="12" t="s">
        <v>962</v>
      </c>
      <c r="AB307" s="10">
        <v>2</v>
      </c>
      <c r="AC307" s="10">
        <v>1</v>
      </c>
      <c r="AD307" s="12">
        <v>45060</v>
      </c>
      <c r="AE307" s="11" t="s">
        <v>50</v>
      </c>
      <c r="AF307" s="11" t="s">
        <v>61</v>
      </c>
      <c r="AG307" s="11" t="s">
        <v>52</v>
      </c>
      <c r="AH307" s="11" t="s">
        <v>2546</v>
      </c>
      <c r="AI307" s="11" t="s">
        <v>2547</v>
      </c>
      <c r="AJ307" s="10">
        <v>2</v>
      </c>
      <c r="AK307" s="14">
        <v>667.32</v>
      </c>
    </row>
    <row r="308" spans="1:37" x14ac:dyDescent="0.25">
      <c r="A308" s="10">
        <v>581</v>
      </c>
      <c r="B308" s="11" t="s">
        <v>2548</v>
      </c>
      <c r="C308" s="11" t="s">
        <v>2549</v>
      </c>
      <c r="D308" s="12">
        <v>43705</v>
      </c>
      <c r="E308" s="12">
        <v>43955</v>
      </c>
      <c r="F308" s="10">
        <f>Table2[[#This Row],[ExitDate]]-Table2[[#This Row],[StartDate]]</f>
        <v>250</v>
      </c>
      <c r="G308" s="18">
        <f>(Table2[[#This Row],[ExitDate]]-Table2[[#This Row],[StartDate]])/365.25</f>
        <v>0.68446269678302529</v>
      </c>
      <c r="H308" s="11" t="s">
        <v>2394</v>
      </c>
      <c r="I308" s="11" t="s">
        <v>2550</v>
      </c>
      <c r="J308" s="13" t="s">
        <v>2551</v>
      </c>
      <c r="K308" s="11" t="s">
        <v>84</v>
      </c>
      <c r="L308" s="11" t="s">
        <v>38</v>
      </c>
      <c r="M308" s="11" t="s">
        <v>39</v>
      </c>
      <c r="N308" s="11" t="s">
        <v>67</v>
      </c>
      <c r="O308" s="11" t="s">
        <v>41</v>
      </c>
      <c r="P308" s="11" t="s">
        <v>174</v>
      </c>
      <c r="Q308" s="11" t="s">
        <v>2397</v>
      </c>
      <c r="R308" s="11" t="s">
        <v>80</v>
      </c>
      <c r="S308" s="12" t="s">
        <v>2552</v>
      </c>
      <c r="T308" s="11" t="s">
        <v>44</v>
      </c>
      <c r="U308" s="11" t="s">
        <v>234</v>
      </c>
      <c r="V308" s="11" t="s">
        <v>46</v>
      </c>
      <c r="W308" s="10">
        <v>2132</v>
      </c>
      <c r="X308" s="11" t="s">
        <v>48</v>
      </c>
      <c r="Y308" s="10">
        <v>3</v>
      </c>
      <c r="Z308" s="10">
        <v>1008</v>
      </c>
      <c r="AA308" s="12" t="s">
        <v>1344</v>
      </c>
      <c r="AB308" s="10">
        <v>5</v>
      </c>
      <c r="AC308" s="10">
        <v>2</v>
      </c>
      <c r="AD308" s="12">
        <v>45140</v>
      </c>
      <c r="AE308" s="11" t="s">
        <v>83</v>
      </c>
      <c r="AF308" s="11" t="s">
        <v>61</v>
      </c>
      <c r="AG308" s="11" t="s">
        <v>62</v>
      </c>
      <c r="AH308" s="11" t="s">
        <v>2553</v>
      </c>
      <c r="AI308" s="11" t="s">
        <v>2554</v>
      </c>
      <c r="AJ308" s="10">
        <v>2</v>
      </c>
      <c r="AK308" s="14">
        <v>758.18</v>
      </c>
    </row>
    <row r="309" spans="1:37" x14ac:dyDescent="0.25">
      <c r="A309" s="10">
        <v>582</v>
      </c>
      <c r="B309" s="11" t="s">
        <v>2555</v>
      </c>
      <c r="C309" s="11" t="s">
        <v>2556</v>
      </c>
      <c r="D309" s="12">
        <v>43629</v>
      </c>
      <c r="E309" s="12">
        <v>44938</v>
      </c>
      <c r="F309" s="10">
        <f>Table2[[#This Row],[ExitDate]]-Table2[[#This Row],[StartDate]]</f>
        <v>1309</v>
      </c>
      <c r="G309" s="18">
        <f>(Table2[[#This Row],[ExitDate]]-Table2[[#This Row],[StartDate]])/365.25</f>
        <v>3.5838466803559208</v>
      </c>
      <c r="H309" s="11" t="s">
        <v>2394</v>
      </c>
      <c r="I309" s="11" t="s">
        <v>2557</v>
      </c>
      <c r="J309" s="13" t="s">
        <v>2558</v>
      </c>
      <c r="K309" s="11" t="s">
        <v>113</v>
      </c>
      <c r="L309" s="11" t="s">
        <v>38</v>
      </c>
      <c r="M309" s="11" t="s">
        <v>56</v>
      </c>
      <c r="N309" s="11" t="s">
        <v>40</v>
      </c>
      <c r="O309" s="11" t="s">
        <v>41</v>
      </c>
      <c r="P309" s="11" t="s">
        <v>133</v>
      </c>
      <c r="Q309" s="11" t="s">
        <v>2397</v>
      </c>
      <c r="R309" s="11" t="s">
        <v>80</v>
      </c>
      <c r="S309" s="12">
        <v>31780</v>
      </c>
      <c r="T309" s="11" t="s">
        <v>44</v>
      </c>
      <c r="U309" s="11" t="s">
        <v>399</v>
      </c>
      <c r="V309" s="11" t="s">
        <v>46</v>
      </c>
      <c r="W309" s="10">
        <v>2132</v>
      </c>
      <c r="X309" s="11" t="s">
        <v>48</v>
      </c>
      <c r="Y309" s="10">
        <v>3</v>
      </c>
      <c r="Z309" s="10">
        <v>1009</v>
      </c>
      <c r="AA309" s="12">
        <v>45083</v>
      </c>
      <c r="AB309" s="10">
        <v>2</v>
      </c>
      <c r="AC309" s="10">
        <v>5</v>
      </c>
      <c r="AD309" s="12">
        <v>44794</v>
      </c>
      <c r="AE309" s="11" t="s">
        <v>60</v>
      </c>
      <c r="AF309" s="11" t="s">
        <v>51</v>
      </c>
      <c r="AG309" s="11" t="s">
        <v>62</v>
      </c>
      <c r="AH309" s="11" t="s">
        <v>2559</v>
      </c>
      <c r="AI309" s="11" t="s">
        <v>2560</v>
      </c>
      <c r="AJ309" s="10">
        <v>2</v>
      </c>
      <c r="AK309" s="14">
        <v>101.21</v>
      </c>
    </row>
    <row r="310" spans="1:37" x14ac:dyDescent="0.25">
      <c r="A310" s="10">
        <v>583</v>
      </c>
      <c r="B310" s="11" t="s">
        <v>2049</v>
      </c>
      <c r="C310" s="11" t="s">
        <v>1303</v>
      </c>
      <c r="D310" s="12">
        <v>44208</v>
      </c>
      <c r="E310" s="12">
        <v>44638</v>
      </c>
      <c r="F310" s="10">
        <f>Table2[[#This Row],[ExitDate]]-Table2[[#This Row],[StartDate]]</f>
        <v>430</v>
      </c>
      <c r="G310" s="18">
        <f>(Table2[[#This Row],[ExitDate]]-Table2[[#This Row],[StartDate]])/365.25</f>
        <v>1.1772758384668036</v>
      </c>
      <c r="H310" s="11" t="s">
        <v>2394</v>
      </c>
      <c r="I310" s="11" t="s">
        <v>2561</v>
      </c>
      <c r="J310" s="13" t="s">
        <v>2562</v>
      </c>
      <c r="K310" s="11" t="s">
        <v>54</v>
      </c>
      <c r="L310" s="11" t="s">
        <v>752</v>
      </c>
      <c r="M310" s="11" t="s">
        <v>56</v>
      </c>
      <c r="N310" s="11" t="s">
        <v>40</v>
      </c>
      <c r="O310" s="11" t="s">
        <v>41</v>
      </c>
      <c r="P310" s="11" t="s">
        <v>174</v>
      </c>
      <c r="Q310" s="11" t="s">
        <v>2397</v>
      </c>
      <c r="R310" s="11" t="s">
        <v>85</v>
      </c>
      <c r="S310" s="12" t="s">
        <v>2563</v>
      </c>
      <c r="T310" s="11" t="s">
        <v>44</v>
      </c>
      <c r="U310" s="11" t="s">
        <v>5</v>
      </c>
      <c r="V310" s="11" t="s">
        <v>59</v>
      </c>
      <c r="W310" s="10">
        <v>12889</v>
      </c>
      <c r="X310" s="11" t="s">
        <v>48</v>
      </c>
      <c r="Y310" s="10">
        <v>3</v>
      </c>
      <c r="Z310" s="10">
        <v>1010</v>
      </c>
      <c r="AA310" s="12" t="s">
        <v>2223</v>
      </c>
      <c r="AB310" s="10">
        <v>2</v>
      </c>
      <c r="AC310" s="10">
        <v>4</v>
      </c>
      <c r="AD310" s="12">
        <v>44792</v>
      </c>
      <c r="AE310" s="11" t="s">
        <v>156</v>
      </c>
      <c r="AF310" s="11" t="s">
        <v>61</v>
      </c>
      <c r="AG310" s="11" t="s">
        <v>62</v>
      </c>
      <c r="AH310" s="11" t="s">
        <v>2564</v>
      </c>
      <c r="AI310" s="11" t="s">
        <v>2565</v>
      </c>
      <c r="AJ310" s="10">
        <v>5</v>
      </c>
      <c r="AK310" s="14">
        <v>332.25</v>
      </c>
    </row>
    <row r="311" spans="1:37" x14ac:dyDescent="0.25">
      <c r="A311" s="10">
        <v>584</v>
      </c>
      <c r="B311" s="11" t="s">
        <v>1804</v>
      </c>
      <c r="C311" s="11" t="s">
        <v>896</v>
      </c>
      <c r="D311" s="12">
        <v>44599</v>
      </c>
      <c r="E311" s="12">
        <v>44969</v>
      </c>
      <c r="F311" s="10">
        <f>Table2[[#This Row],[ExitDate]]-Table2[[#This Row],[StartDate]]</f>
        <v>370</v>
      </c>
      <c r="G311" s="18">
        <f>(Table2[[#This Row],[ExitDate]]-Table2[[#This Row],[StartDate]])/365.25</f>
        <v>1.0130047912388775</v>
      </c>
      <c r="H311" s="11" t="s">
        <v>2394</v>
      </c>
      <c r="I311" s="11" t="s">
        <v>2566</v>
      </c>
      <c r="J311" s="13" t="s">
        <v>2567</v>
      </c>
      <c r="K311" s="11" t="s">
        <v>132</v>
      </c>
      <c r="L311" s="11" t="s">
        <v>752</v>
      </c>
      <c r="M311" s="11" t="s">
        <v>39</v>
      </c>
      <c r="N311" s="11" t="s">
        <v>55</v>
      </c>
      <c r="O311" s="11" t="s">
        <v>41</v>
      </c>
      <c r="P311" s="11" t="s">
        <v>121</v>
      </c>
      <c r="Q311" s="11" t="s">
        <v>2397</v>
      </c>
      <c r="R311" s="11" t="s">
        <v>80</v>
      </c>
      <c r="S311" s="12" t="s">
        <v>2568</v>
      </c>
      <c r="T311" s="11" t="s">
        <v>44</v>
      </c>
      <c r="U311" s="11" t="s">
        <v>234</v>
      </c>
      <c r="V311" s="11" t="s">
        <v>59</v>
      </c>
      <c r="W311" s="10">
        <v>21340</v>
      </c>
      <c r="X311" s="11" t="s">
        <v>48</v>
      </c>
      <c r="Y311" s="10">
        <v>3</v>
      </c>
      <c r="Z311" s="10">
        <v>1011</v>
      </c>
      <c r="AA311" s="12">
        <v>44785</v>
      </c>
      <c r="AB311" s="10">
        <v>1</v>
      </c>
      <c r="AC311" s="10">
        <v>2</v>
      </c>
      <c r="AD311" s="12">
        <v>44871</v>
      </c>
      <c r="AE311" s="11" t="s">
        <v>156</v>
      </c>
      <c r="AF311" s="11" t="s">
        <v>51</v>
      </c>
      <c r="AG311" s="11" t="s">
        <v>77</v>
      </c>
      <c r="AH311" s="11" t="s">
        <v>2569</v>
      </c>
      <c r="AI311" s="11" t="s">
        <v>2570</v>
      </c>
      <c r="AJ311" s="10">
        <v>1</v>
      </c>
      <c r="AK311" s="14">
        <v>803.98</v>
      </c>
    </row>
    <row r="312" spans="1:37" x14ac:dyDescent="0.25">
      <c r="A312" s="10">
        <v>585</v>
      </c>
      <c r="B312" s="11" t="s">
        <v>1538</v>
      </c>
      <c r="C312" s="11" t="s">
        <v>1629</v>
      </c>
      <c r="D312" s="12">
        <v>44144</v>
      </c>
      <c r="E312" s="12">
        <v>44353</v>
      </c>
      <c r="F312" s="10">
        <f>Table2[[#This Row],[ExitDate]]-Table2[[#This Row],[StartDate]]</f>
        <v>209</v>
      </c>
      <c r="G312" s="18">
        <f>(Table2[[#This Row],[ExitDate]]-Table2[[#This Row],[StartDate]])/365.25</f>
        <v>0.57221081451060918</v>
      </c>
      <c r="H312" s="11" t="s">
        <v>2394</v>
      </c>
      <c r="I312" s="11" t="s">
        <v>2571</v>
      </c>
      <c r="J312" s="13" t="s">
        <v>2572</v>
      </c>
      <c r="K312" s="11" t="s">
        <v>79</v>
      </c>
      <c r="L312" s="11" t="s">
        <v>752</v>
      </c>
      <c r="M312" s="11" t="s">
        <v>39</v>
      </c>
      <c r="N312" s="11" t="s">
        <v>55</v>
      </c>
      <c r="O312" s="11" t="s">
        <v>41</v>
      </c>
      <c r="P312" s="11" t="s">
        <v>95</v>
      </c>
      <c r="Q312" s="11" t="s">
        <v>2397</v>
      </c>
      <c r="R312" s="11" t="s">
        <v>96</v>
      </c>
      <c r="S312" s="12">
        <v>28559</v>
      </c>
      <c r="T312" s="11" t="s">
        <v>44</v>
      </c>
      <c r="U312" s="11" t="s">
        <v>625</v>
      </c>
      <c r="V312" s="11" t="s">
        <v>59</v>
      </c>
      <c r="W312" s="10">
        <v>67544</v>
      </c>
      <c r="X312" s="11" t="s">
        <v>48</v>
      </c>
      <c r="Y312" s="10">
        <v>3</v>
      </c>
      <c r="Z312" s="10">
        <v>1012</v>
      </c>
      <c r="AA312" s="12" t="s">
        <v>421</v>
      </c>
      <c r="AB312" s="10">
        <v>3</v>
      </c>
      <c r="AC312" s="10">
        <v>5</v>
      </c>
      <c r="AD312" s="12">
        <v>45013</v>
      </c>
      <c r="AE312" s="11" t="s">
        <v>83</v>
      </c>
      <c r="AF312" s="11" t="s">
        <v>61</v>
      </c>
      <c r="AG312" s="11" t="s">
        <v>52</v>
      </c>
      <c r="AH312" s="11" t="s">
        <v>2573</v>
      </c>
      <c r="AI312" s="11" t="s">
        <v>2574</v>
      </c>
      <c r="AJ312" s="10">
        <v>3</v>
      </c>
      <c r="AK312" s="14">
        <v>887.08</v>
      </c>
    </row>
    <row r="313" spans="1:37" x14ac:dyDescent="0.25">
      <c r="A313" s="10">
        <v>587</v>
      </c>
      <c r="B313" s="11" t="s">
        <v>2575</v>
      </c>
      <c r="C313" s="11" t="s">
        <v>758</v>
      </c>
      <c r="D313" s="12">
        <v>44926</v>
      </c>
      <c r="E313" s="12">
        <v>45120</v>
      </c>
      <c r="F313" s="10">
        <f>Table2[[#This Row],[ExitDate]]-Table2[[#This Row],[StartDate]]</f>
        <v>194</v>
      </c>
      <c r="G313" s="18">
        <f>(Table2[[#This Row],[ExitDate]]-Table2[[#This Row],[StartDate]])/365.25</f>
        <v>0.53114305270362761</v>
      </c>
      <c r="H313" s="11" t="s">
        <v>2576</v>
      </c>
      <c r="I313" s="11" t="s">
        <v>2577</v>
      </c>
      <c r="J313" s="13" t="s">
        <v>2578</v>
      </c>
      <c r="K313" s="11" t="s">
        <v>94</v>
      </c>
      <c r="L313" s="11" t="s">
        <v>38</v>
      </c>
      <c r="M313" s="11" t="s">
        <v>56</v>
      </c>
      <c r="N313" s="11" t="s">
        <v>55</v>
      </c>
      <c r="O313" s="11" t="s">
        <v>66</v>
      </c>
      <c r="P313" s="11" t="s">
        <v>133</v>
      </c>
      <c r="Q313" s="11" t="s">
        <v>2397</v>
      </c>
      <c r="R313" s="11" t="s">
        <v>344</v>
      </c>
      <c r="S313" s="12" t="s">
        <v>2579</v>
      </c>
      <c r="T313" s="11" t="s">
        <v>44</v>
      </c>
      <c r="U313" s="11" t="s">
        <v>74</v>
      </c>
      <c r="V313" s="11" t="s">
        <v>59</v>
      </c>
      <c r="W313" s="10">
        <v>2562</v>
      </c>
      <c r="X313" s="11" t="s">
        <v>48</v>
      </c>
      <c r="Y313" s="10">
        <v>3</v>
      </c>
      <c r="Z313" s="10">
        <v>1014</v>
      </c>
      <c r="AA313" s="12" t="s">
        <v>342</v>
      </c>
      <c r="AB313" s="10">
        <v>4</v>
      </c>
      <c r="AC313" s="10">
        <v>4</v>
      </c>
      <c r="AD313" s="12">
        <v>44978</v>
      </c>
      <c r="AE313" s="11" t="s">
        <v>60</v>
      </c>
      <c r="AF313" s="11" t="s">
        <v>61</v>
      </c>
      <c r="AG313" s="11" t="s">
        <v>62</v>
      </c>
      <c r="AH313" s="11" t="s">
        <v>2580</v>
      </c>
      <c r="AI313" s="11" t="s">
        <v>1635</v>
      </c>
      <c r="AJ313" s="10">
        <v>2</v>
      </c>
      <c r="AK313" s="14">
        <v>895.49</v>
      </c>
    </row>
    <row r="314" spans="1:37" x14ac:dyDescent="0.25">
      <c r="A314" s="10">
        <v>589</v>
      </c>
      <c r="B314" s="11" t="s">
        <v>2583</v>
      </c>
      <c r="C314" s="11" t="s">
        <v>2584</v>
      </c>
      <c r="D314" s="12">
        <v>43882</v>
      </c>
      <c r="E314" s="12">
        <v>44345</v>
      </c>
      <c r="F314" s="10">
        <f>Table2[[#This Row],[ExitDate]]-Table2[[#This Row],[StartDate]]</f>
        <v>463</v>
      </c>
      <c r="G314" s="18">
        <f>(Table2[[#This Row],[ExitDate]]-Table2[[#This Row],[StartDate]])/365.25</f>
        <v>1.267624914442163</v>
      </c>
      <c r="H314" s="11" t="s">
        <v>2585</v>
      </c>
      <c r="I314" s="11" t="s">
        <v>2586</v>
      </c>
      <c r="J314" s="13" t="s">
        <v>2587</v>
      </c>
      <c r="K314" s="11" t="s">
        <v>65</v>
      </c>
      <c r="L314" s="11" t="s">
        <v>38</v>
      </c>
      <c r="M314" s="11" t="s">
        <v>56</v>
      </c>
      <c r="N314" s="11" t="s">
        <v>67</v>
      </c>
      <c r="O314" s="11" t="s">
        <v>56</v>
      </c>
      <c r="P314" s="11" t="s">
        <v>95</v>
      </c>
      <c r="Q314" s="11" t="s">
        <v>2588</v>
      </c>
      <c r="R314" s="11" t="s">
        <v>300</v>
      </c>
      <c r="S314" s="12">
        <v>20670</v>
      </c>
      <c r="T314" s="11" t="s">
        <v>44</v>
      </c>
      <c r="U314" s="11" t="s">
        <v>302</v>
      </c>
      <c r="V314" s="11" t="s">
        <v>46</v>
      </c>
      <c r="W314" s="10">
        <v>64065</v>
      </c>
      <c r="X314" s="11" t="s">
        <v>48</v>
      </c>
      <c r="Y314" s="10">
        <v>3</v>
      </c>
      <c r="Z314" s="10">
        <v>1016</v>
      </c>
      <c r="AA314" s="12">
        <v>44816</v>
      </c>
      <c r="AB314" s="10">
        <v>2</v>
      </c>
      <c r="AC314" s="10">
        <v>3</v>
      </c>
      <c r="AD314" s="12">
        <v>45046</v>
      </c>
      <c r="AE314" s="11" t="s">
        <v>156</v>
      </c>
      <c r="AF314" s="11" t="s">
        <v>61</v>
      </c>
      <c r="AG314" s="11" t="s">
        <v>77</v>
      </c>
      <c r="AH314" s="11" t="s">
        <v>2589</v>
      </c>
      <c r="AI314" s="11" t="s">
        <v>2590</v>
      </c>
      <c r="AJ314" s="10">
        <v>2</v>
      </c>
      <c r="AK314" s="14">
        <v>606.67999999999995</v>
      </c>
    </row>
    <row r="315" spans="1:37" x14ac:dyDescent="0.25">
      <c r="A315" s="10">
        <v>590</v>
      </c>
      <c r="B315" s="11" t="s">
        <v>1333</v>
      </c>
      <c r="C315" s="11" t="s">
        <v>1094</v>
      </c>
      <c r="D315" s="12">
        <v>44081</v>
      </c>
      <c r="E315" s="12">
        <v>44545</v>
      </c>
      <c r="F315" s="10">
        <f>Table2[[#This Row],[ExitDate]]-Table2[[#This Row],[StartDate]]</f>
        <v>464</v>
      </c>
      <c r="G315" s="18">
        <f>(Table2[[#This Row],[ExitDate]]-Table2[[#This Row],[StartDate]])/365.25</f>
        <v>1.270362765229295</v>
      </c>
      <c r="H315" s="11" t="s">
        <v>2585</v>
      </c>
      <c r="I315" s="11" t="s">
        <v>2591</v>
      </c>
      <c r="J315" s="13" t="s">
        <v>2592</v>
      </c>
      <c r="K315" s="11" t="s">
        <v>84</v>
      </c>
      <c r="L315" s="11" t="s">
        <v>38</v>
      </c>
      <c r="M315" s="11" t="s">
        <v>66</v>
      </c>
      <c r="N315" s="11" t="s">
        <v>67</v>
      </c>
      <c r="O315" s="11" t="s">
        <v>66</v>
      </c>
      <c r="P315" s="11" t="s">
        <v>95</v>
      </c>
      <c r="Q315" s="11" t="s">
        <v>2588</v>
      </c>
      <c r="R315" s="11" t="s">
        <v>85</v>
      </c>
      <c r="S315" s="12">
        <v>17294</v>
      </c>
      <c r="T315" s="11" t="s">
        <v>44</v>
      </c>
      <c r="U315" s="11" t="s">
        <v>81</v>
      </c>
      <c r="V315" s="11" t="s">
        <v>46</v>
      </c>
      <c r="W315" s="10">
        <v>97374</v>
      </c>
      <c r="X315" s="11" t="s">
        <v>48</v>
      </c>
      <c r="Y315" s="10">
        <v>3</v>
      </c>
      <c r="Z315" s="10">
        <v>1017</v>
      </c>
      <c r="AA315" s="12" t="s">
        <v>2150</v>
      </c>
      <c r="AB315" s="10">
        <v>4</v>
      </c>
      <c r="AC315" s="10">
        <v>1</v>
      </c>
      <c r="AD315" s="12">
        <v>44879</v>
      </c>
      <c r="AE315" s="11" t="s">
        <v>83</v>
      </c>
      <c r="AF315" s="11" t="s">
        <v>61</v>
      </c>
      <c r="AG315" s="11" t="s">
        <v>89</v>
      </c>
      <c r="AH315" s="11" t="s">
        <v>2593</v>
      </c>
      <c r="AI315" s="11" t="s">
        <v>2594</v>
      </c>
      <c r="AJ315" s="10">
        <v>3</v>
      </c>
      <c r="AK315" s="14">
        <v>265.73</v>
      </c>
    </row>
    <row r="316" spans="1:37" x14ac:dyDescent="0.25">
      <c r="A316" s="10">
        <v>591</v>
      </c>
      <c r="B316" s="11" t="s">
        <v>2129</v>
      </c>
      <c r="C316" s="11" t="s">
        <v>2595</v>
      </c>
      <c r="D316" s="12">
        <v>44001</v>
      </c>
      <c r="E316" s="12">
        <v>44538</v>
      </c>
      <c r="F316" s="10">
        <f>Table2[[#This Row],[ExitDate]]-Table2[[#This Row],[StartDate]]</f>
        <v>537</v>
      </c>
      <c r="G316" s="18">
        <f>(Table2[[#This Row],[ExitDate]]-Table2[[#This Row],[StartDate]])/365.25</f>
        <v>1.4702258726899384</v>
      </c>
      <c r="H316" s="11" t="s">
        <v>2585</v>
      </c>
      <c r="I316" s="11" t="s">
        <v>2596</v>
      </c>
      <c r="J316" s="13" t="s">
        <v>2597</v>
      </c>
      <c r="K316" s="11" t="s">
        <v>37</v>
      </c>
      <c r="L316" s="11" t="s">
        <v>38</v>
      </c>
      <c r="M316" s="11" t="s">
        <v>56</v>
      </c>
      <c r="N316" s="11" t="s">
        <v>55</v>
      </c>
      <c r="O316" s="11" t="s">
        <v>56</v>
      </c>
      <c r="P316" s="11" t="s">
        <v>95</v>
      </c>
      <c r="Q316" s="11" t="s">
        <v>2588</v>
      </c>
      <c r="R316" s="11" t="s">
        <v>80</v>
      </c>
      <c r="S316" s="12" t="s">
        <v>2598</v>
      </c>
      <c r="T316" s="11" t="s">
        <v>44</v>
      </c>
      <c r="U316" s="11" t="s">
        <v>81</v>
      </c>
      <c r="V316" s="11" t="s">
        <v>46</v>
      </c>
      <c r="W316" s="10">
        <v>87646</v>
      </c>
      <c r="X316" s="11" t="s">
        <v>48</v>
      </c>
      <c r="Y316" s="10">
        <v>3</v>
      </c>
      <c r="Z316" s="10">
        <v>1018</v>
      </c>
      <c r="AA316" s="12" t="s">
        <v>1344</v>
      </c>
      <c r="AB316" s="10">
        <v>4</v>
      </c>
      <c r="AC316" s="10">
        <v>1</v>
      </c>
      <c r="AD316" s="12">
        <v>45010</v>
      </c>
      <c r="AE316" s="11" t="s">
        <v>76</v>
      </c>
      <c r="AF316" s="11" t="s">
        <v>51</v>
      </c>
      <c r="AG316" s="11" t="s">
        <v>62</v>
      </c>
      <c r="AH316" s="11" t="s">
        <v>2599</v>
      </c>
      <c r="AI316" s="11" t="s">
        <v>2600</v>
      </c>
      <c r="AJ316" s="10">
        <v>2</v>
      </c>
      <c r="AK316" s="14">
        <v>673.29</v>
      </c>
    </row>
    <row r="317" spans="1:37" x14ac:dyDescent="0.25">
      <c r="A317" s="10">
        <v>592</v>
      </c>
      <c r="B317" s="11" t="s">
        <v>2601</v>
      </c>
      <c r="C317" s="11" t="s">
        <v>2602</v>
      </c>
      <c r="D317" s="12">
        <v>44848</v>
      </c>
      <c r="E317" s="12">
        <v>45135</v>
      </c>
      <c r="F317" s="10">
        <f>Table2[[#This Row],[ExitDate]]-Table2[[#This Row],[StartDate]]</f>
        <v>287</v>
      </c>
      <c r="G317" s="18">
        <f>(Table2[[#This Row],[ExitDate]]-Table2[[#This Row],[StartDate]])/365.25</f>
        <v>0.78576317590691303</v>
      </c>
      <c r="H317" s="11" t="s">
        <v>2394</v>
      </c>
      <c r="I317" s="11" t="s">
        <v>2603</v>
      </c>
      <c r="J317" s="13" t="s">
        <v>2604</v>
      </c>
      <c r="K317" s="11" t="s">
        <v>54</v>
      </c>
      <c r="L317" s="11" t="s">
        <v>752</v>
      </c>
      <c r="M317" s="11" t="s">
        <v>66</v>
      </c>
      <c r="N317" s="11" t="s">
        <v>55</v>
      </c>
      <c r="O317" s="11" t="s">
        <v>41</v>
      </c>
      <c r="P317" s="11" t="s">
        <v>133</v>
      </c>
      <c r="Q317" s="11" t="s">
        <v>2397</v>
      </c>
      <c r="R317" s="11" t="s">
        <v>238</v>
      </c>
      <c r="S317" s="12" t="s">
        <v>2605</v>
      </c>
      <c r="T317" s="11" t="s">
        <v>44</v>
      </c>
      <c r="U317" s="11" t="s">
        <v>109</v>
      </c>
      <c r="V317" s="11" t="s">
        <v>59</v>
      </c>
      <c r="W317" s="10">
        <v>77974</v>
      </c>
      <c r="X317" s="11" t="s">
        <v>48</v>
      </c>
      <c r="Y317" s="10">
        <v>3</v>
      </c>
      <c r="Z317" s="10">
        <v>1019</v>
      </c>
      <c r="AA317" s="12" t="s">
        <v>1344</v>
      </c>
      <c r="AB317" s="10">
        <v>1</v>
      </c>
      <c r="AC317" s="10">
        <v>3</v>
      </c>
      <c r="AD317" s="12">
        <v>44860</v>
      </c>
      <c r="AE317" s="11" t="s">
        <v>76</v>
      </c>
      <c r="AF317" s="11" t="s">
        <v>61</v>
      </c>
      <c r="AG317" s="11" t="s">
        <v>89</v>
      </c>
      <c r="AH317" s="11" t="s">
        <v>2606</v>
      </c>
      <c r="AI317" s="11" t="s">
        <v>2607</v>
      </c>
      <c r="AJ317" s="10">
        <v>5</v>
      </c>
      <c r="AK317" s="14">
        <v>436.98</v>
      </c>
    </row>
    <row r="318" spans="1:37" x14ac:dyDescent="0.25">
      <c r="A318" s="10">
        <v>593</v>
      </c>
      <c r="B318" s="11" t="s">
        <v>2608</v>
      </c>
      <c r="C318" s="11" t="s">
        <v>2284</v>
      </c>
      <c r="D318" s="12">
        <v>45097</v>
      </c>
      <c r="E318" s="12">
        <v>45125</v>
      </c>
      <c r="F318" s="10">
        <f>Table2[[#This Row],[ExitDate]]-Table2[[#This Row],[StartDate]]</f>
        <v>28</v>
      </c>
      <c r="G318" s="18">
        <f>(Table2[[#This Row],[ExitDate]]-Table2[[#This Row],[StartDate]])/365.25</f>
        <v>7.665982203969883E-2</v>
      </c>
      <c r="H318" s="11" t="s">
        <v>2394</v>
      </c>
      <c r="I318" s="11" t="s">
        <v>2609</v>
      </c>
      <c r="J318" s="13" t="s">
        <v>2610</v>
      </c>
      <c r="K318" s="11" t="s">
        <v>132</v>
      </c>
      <c r="L318" s="11" t="s">
        <v>752</v>
      </c>
      <c r="M318" s="11" t="s">
        <v>39</v>
      </c>
      <c r="N318" s="11" t="s">
        <v>40</v>
      </c>
      <c r="O318" s="11" t="s">
        <v>66</v>
      </c>
      <c r="P318" s="11" t="s">
        <v>121</v>
      </c>
      <c r="Q318" s="11" t="s">
        <v>2397</v>
      </c>
      <c r="R318" s="11" t="s">
        <v>85</v>
      </c>
      <c r="S318" s="12" t="s">
        <v>2611</v>
      </c>
      <c r="T318" s="11" t="s">
        <v>44</v>
      </c>
      <c r="U318" s="11" t="s">
        <v>5</v>
      </c>
      <c r="V318" s="11" t="s">
        <v>46</v>
      </c>
      <c r="W318" s="10">
        <v>42126</v>
      </c>
      <c r="X318" s="11" t="s">
        <v>48</v>
      </c>
      <c r="Y318" s="10">
        <v>3</v>
      </c>
      <c r="Z318" s="10">
        <v>1020</v>
      </c>
      <c r="AA318" s="12">
        <v>44934</v>
      </c>
      <c r="AB318" s="10">
        <v>2</v>
      </c>
      <c r="AC318" s="10">
        <v>1</v>
      </c>
      <c r="AD318" s="12">
        <v>44925</v>
      </c>
      <c r="AE318" s="11" t="s">
        <v>83</v>
      </c>
      <c r="AF318" s="11" t="s">
        <v>61</v>
      </c>
      <c r="AG318" s="11" t="s">
        <v>89</v>
      </c>
      <c r="AH318" s="11" t="s">
        <v>2612</v>
      </c>
      <c r="AI318" s="11" t="s">
        <v>2613</v>
      </c>
      <c r="AJ318" s="10">
        <v>4</v>
      </c>
      <c r="AK318" s="14">
        <v>578.58000000000004</v>
      </c>
    </row>
    <row r="319" spans="1:37" x14ac:dyDescent="0.25">
      <c r="A319" s="10">
        <v>594</v>
      </c>
      <c r="B319" s="11" t="s">
        <v>1797</v>
      </c>
      <c r="C319" s="11" t="s">
        <v>2614</v>
      </c>
      <c r="D319" s="12">
        <v>44144</v>
      </c>
      <c r="E319" s="12">
        <v>45124</v>
      </c>
      <c r="F319" s="10">
        <f>Table2[[#This Row],[ExitDate]]-Table2[[#This Row],[StartDate]]</f>
        <v>980</v>
      </c>
      <c r="G319" s="18">
        <f>(Table2[[#This Row],[ExitDate]]-Table2[[#This Row],[StartDate]])/365.25</f>
        <v>2.6830937713894594</v>
      </c>
      <c r="H319" s="11" t="s">
        <v>2394</v>
      </c>
      <c r="I319" s="11" t="s">
        <v>2615</v>
      </c>
      <c r="J319" s="13" t="s">
        <v>2616</v>
      </c>
      <c r="K319" s="11" t="s">
        <v>79</v>
      </c>
      <c r="L319" s="11" t="s">
        <v>752</v>
      </c>
      <c r="M319" s="11" t="s">
        <v>66</v>
      </c>
      <c r="N319" s="11" t="s">
        <v>40</v>
      </c>
      <c r="O319" s="11" t="s">
        <v>66</v>
      </c>
      <c r="P319" s="11" t="s">
        <v>121</v>
      </c>
      <c r="Q319" s="11" t="s">
        <v>2397</v>
      </c>
      <c r="R319" s="11" t="s">
        <v>96</v>
      </c>
      <c r="S319" s="12" t="s">
        <v>2617</v>
      </c>
      <c r="T319" s="11" t="s">
        <v>44</v>
      </c>
      <c r="U319" s="11" t="s">
        <v>696</v>
      </c>
      <c r="V319" s="11" t="s">
        <v>59</v>
      </c>
      <c r="W319" s="10">
        <v>51613</v>
      </c>
      <c r="X319" s="11" t="s">
        <v>48</v>
      </c>
      <c r="Y319" s="10">
        <v>3</v>
      </c>
      <c r="Z319" s="10">
        <v>1021</v>
      </c>
      <c r="AA319" s="12">
        <v>45172</v>
      </c>
      <c r="AB319" s="10">
        <v>5</v>
      </c>
      <c r="AC319" s="10">
        <v>1</v>
      </c>
      <c r="AD319" s="12">
        <v>44995</v>
      </c>
      <c r="AE319" s="11" t="s">
        <v>83</v>
      </c>
      <c r="AF319" s="11" t="s">
        <v>51</v>
      </c>
      <c r="AG319" s="11" t="s">
        <v>52</v>
      </c>
      <c r="AH319" s="11" t="s">
        <v>2618</v>
      </c>
      <c r="AI319" s="11" t="s">
        <v>2443</v>
      </c>
      <c r="AJ319" s="10">
        <v>1</v>
      </c>
      <c r="AK319" s="14">
        <v>647.16</v>
      </c>
    </row>
    <row r="320" spans="1:37" x14ac:dyDescent="0.25">
      <c r="A320" s="10">
        <v>596</v>
      </c>
      <c r="B320" s="11" t="s">
        <v>1311</v>
      </c>
      <c r="C320" s="11" t="s">
        <v>2507</v>
      </c>
      <c r="D320" s="12">
        <v>43413</v>
      </c>
      <c r="E320" s="12">
        <v>44479</v>
      </c>
      <c r="F320" s="10">
        <f>Table2[[#This Row],[ExitDate]]-Table2[[#This Row],[StartDate]]</f>
        <v>1066</v>
      </c>
      <c r="G320" s="18">
        <f>(Table2[[#This Row],[ExitDate]]-Table2[[#This Row],[StartDate]])/365.25</f>
        <v>2.9185489390828199</v>
      </c>
      <c r="H320" s="11" t="s">
        <v>2576</v>
      </c>
      <c r="I320" s="11" t="s">
        <v>2620</v>
      </c>
      <c r="J320" s="13" t="s">
        <v>2621</v>
      </c>
      <c r="K320" s="11" t="s">
        <v>94</v>
      </c>
      <c r="L320" s="11" t="s">
        <v>38</v>
      </c>
      <c r="M320" s="11" t="s">
        <v>39</v>
      </c>
      <c r="N320" s="11" t="s">
        <v>40</v>
      </c>
      <c r="O320" s="11" t="s">
        <v>56</v>
      </c>
      <c r="P320" s="11" t="s">
        <v>174</v>
      </c>
      <c r="Q320" s="11" t="s">
        <v>2397</v>
      </c>
      <c r="R320" s="11" t="s">
        <v>80</v>
      </c>
      <c r="S320" s="12">
        <v>33728</v>
      </c>
      <c r="T320" s="11" t="s">
        <v>44</v>
      </c>
      <c r="U320" s="11" t="s">
        <v>74</v>
      </c>
      <c r="V320" s="11" t="s">
        <v>59</v>
      </c>
      <c r="W320" s="10">
        <v>64122</v>
      </c>
      <c r="X320" s="11" t="s">
        <v>48</v>
      </c>
      <c r="Y320" s="10">
        <v>3</v>
      </c>
      <c r="Z320" s="10">
        <v>1023</v>
      </c>
      <c r="AA320" s="12" t="s">
        <v>1987</v>
      </c>
      <c r="AB320" s="10">
        <v>4</v>
      </c>
      <c r="AC320" s="10">
        <v>4</v>
      </c>
      <c r="AD320" s="12">
        <v>44853</v>
      </c>
      <c r="AE320" s="11" t="s">
        <v>76</v>
      </c>
      <c r="AF320" s="11" t="s">
        <v>51</v>
      </c>
      <c r="AG320" s="11" t="s">
        <v>52</v>
      </c>
      <c r="AH320" s="11" t="s">
        <v>2622</v>
      </c>
      <c r="AI320" s="11" t="s">
        <v>2623</v>
      </c>
      <c r="AJ320" s="10">
        <v>4</v>
      </c>
      <c r="AK320" s="14">
        <v>893.07</v>
      </c>
    </row>
    <row r="321" spans="1:37" x14ac:dyDescent="0.25">
      <c r="A321" s="10">
        <v>597</v>
      </c>
      <c r="B321" s="11" t="s">
        <v>2624</v>
      </c>
      <c r="C321" s="11" t="s">
        <v>495</v>
      </c>
      <c r="D321" s="12">
        <v>43464</v>
      </c>
      <c r="E321" s="12">
        <v>44370</v>
      </c>
      <c r="F321" s="10">
        <f>Table2[[#This Row],[ExitDate]]-Table2[[#This Row],[StartDate]]</f>
        <v>906</v>
      </c>
      <c r="G321" s="18">
        <f>(Table2[[#This Row],[ExitDate]]-Table2[[#This Row],[StartDate]])/365.25</f>
        <v>2.4804928131416837</v>
      </c>
      <c r="H321" s="11" t="s">
        <v>2576</v>
      </c>
      <c r="I321" s="11" t="s">
        <v>2625</v>
      </c>
      <c r="J321" s="13" t="s">
        <v>2626</v>
      </c>
      <c r="K321" s="11" t="s">
        <v>113</v>
      </c>
      <c r="L321" s="11" t="s">
        <v>38</v>
      </c>
      <c r="M321" s="11" t="s">
        <v>39</v>
      </c>
      <c r="N321" s="11" t="s">
        <v>55</v>
      </c>
      <c r="O321" s="11" t="s">
        <v>56</v>
      </c>
      <c r="P321" s="11" t="s">
        <v>95</v>
      </c>
      <c r="Q321" s="11" t="s">
        <v>2397</v>
      </c>
      <c r="R321" s="11" t="s">
        <v>238</v>
      </c>
      <c r="S321" s="12" t="s">
        <v>2627</v>
      </c>
      <c r="T321" s="11" t="s">
        <v>44</v>
      </c>
      <c r="U321" s="11" t="s">
        <v>176</v>
      </c>
      <c r="V321" s="11" t="s">
        <v>46</v>
      </c>
      <c r="W321" s="10">
        <v>91332</v>
      </c>
      <c r="X321" s="11" t="s">
        <v>48</v>
      </c>
      <c r="Y321" s="10">
        <v>3</v>
      </c>
      <c r="Z321" s="10">
        <v>1024</v>
      </c>
      <c r="AA321" s="12">
        <v>44905</v>
      </c>
      <c r="AB321" s="10">
        <v>5</v>
      </c>
      <c r="AC321" s="10">
        <v>3</v>
      </c>
      <c r="AD321" s="12">
        <v>44845</v>
      </c>
      <c r="AE321" s="11" t="s">
        <v>76</v>
      </c>
      <c r="AF321" s="11" t="s">
        <v>61</v>
      </c>
      <c r="AG321" s="11" t="s">
        <v>77</v>
      </c>
      <c r="AH321" s="11" t="s">
        <v>2628</v>
      </c>
      <c r="AI321" s="11" t="s">
        <v>2629</v>
      </c>
      <c r="AJ321" s="10">
        <v>5</v>
      </c>
      <c r="AK321" s="14">
        <v>868.98</v>
      </c>
    </row>
    <row r="322" spans="1:37" x14ac:dyDescent="0.25">
      <c r="A322" s="10">
        <v>598</v>
      </c>
      <c r="B322" s="11" t="s">
        <v>2630</v>
      </c>
      <c r="C322" s="11" t="s">
        <v>2631</v>
      </c>
      <c r="D322" s="12">
        <v>45057</v>
      </c>
      <c r="E322" s="12">
        <v>45061</v>
      </c>
      <c r="F322" s="10">
        <f>Table2[[#This Row],[ExitDate]]-Table2[[#This Row],[StartDate]]</f>
        <v>4</v>
      </c>
      <c r="G322" s="18">
        <f>(Table2[[#This Row],[ExitDate]]-Table2[[#This Row],[StartDate]])/365.25</f>
        <v>1.0951403148528405E-2</v>
      </c>
      <c r="H322" s="11" t="s">
        <v>2585</v>
      </c>
      <c r="I322" s="11" t="s">
        <v>2632</v>
      </c>
      <c r="J322" s="13" t="s">
        <v>2633</v>
      </c>
      <c r="K322" s="11" t="s">
        <v>65</v>
      </c>
      <c r="L322" s="11" t="s">
        <v>38</v>
      </c>
      <c r="M322" s="11" t="s">
        <v>66</v>
      </c>
      <c r="N322" s="11" t="s">
        <v>55</v>
      </c>
      <c r="O322" s="11" t="s">
        <v>41</v>
      </c>
      <c r="P322" s="11" t="s">
        <v>133</v>
      </c>
      <c r="Q322" s="11" t="s">
        <v>2588</v>
      </c>
      <c r="R322" s="11" t="s">
        <v>85</v>
      </c>
      <c r="S322" s="12" t="s">
        <v>2634</v>
      </c>
      <c r="T322" s="11" t="s">
        <v>44</v>
      </c>
      <c r="U322" s="11" t="s">
        <v>234</v>
      </c>
      <c r="V322" s="11" t="s">
        <v>46</v>
      </c>
      <c r="W322" s="10">
        <v>39827</v>
      </c>
      <c r="X322" s="11" t="s">
        <v>48</v>
      </c>
      <c r="Y322" s="10">
        <v>3</v>
      </c>
      <c r="Z322" s="10">
        <v>1025</v>
      </c>
      <c r="AA322" s="12" t="s">
        <v>2635</v>
      </c>
      <c r="AB322" s="10">
        <v>4</v>
      </c>
      <c r="AC322" s="10">
        <v>1</v>
      </c>
      <c r="AD322" s="12">
        <v>44939</v>
      </c>
      <c r="AE322" s="11" t="s">
        <v>76</v>
      </c>
      <c r="AF322" s="11" t="s">
        <v>51</v>
      </c>
      <c r="AG322" s="11" t="s">
        <v>62</v>
      </c>
      <c r="AH322" s="11" t="s">
        <v>2636</v>
      </c>
      <c r="AI322" s="11" t="s">
        <v>2637</v>
      </c>
      <c r="AJ322" s="10">
        <v>5</v>
      </c>
      <c r="AK322" s="14">
        <v>761.95</v>
      </c>
    </row>
    <row r="323" spans="1:37" x14ac:dyDescent="0.25">
      <c r="A323" s="10">
        <v>599</v>
      </c>
      <c r="B323" s="11" t="s">
        <v>2638</v>
      </c>
      <c r="C323" s="11" t="s">
        <v>1775</v>
      </c>
      <c r="D323" s="12">
        <v>44868</v>
      </c>
      <c r="E323" s="12">
        <v>44966</v>
      </c>
      <c r="F323" s="10">
        <f>Table2[[#This Row],[ExitDate]]-Table2[[#This Row],[StartDate]]</f>
        <v>98</v>
      </c>
      <c r="G323" s="18">
        <f>(Table2[[#This Row],[ExitDate]]-Table2[[#This Row],[StartDate]])/365.25</f>
        <v>0.26830937713894593</v>
      </c>
      <c r="H323" s="11" t="s">
        <v>2585</v>
      </c>
      <c r="I323" s="11" t="s">
        <v>2639</v>
      </c>
      <c r="J323" s="13" t="s">
        <v>2640</v>
      </c>
      <c r="K323" s="11" t="s">
        <v>84</v>
      </c>
      <c r="L323" s="11" t="s">
        <v>38</v>
      </c>
      <c r="M323" s="11" t="s">
        <v>39</v>
      </c>
      <c r="N323" s="11" t="s">
        <v>55</v>
      </c>
      <c r="O323" s="11" t="s">
        <v>56</v>
      </c>
      <c r="P323" s="11" t="s">
        <v>121</v>
      </c>
      <c r="Q323" s="11" t="s">
        <v>2588</v>
      </c>
      <c r="R323" s="11" t="s">
        <v>107</v>
      </c>
      <c r="S323" s="12">
        <v>18455</v>
      </c>
      <c r="T323" s="11" t="s">
        <v>44</v>
      </c>
      <c r="U323" s="11" t="s">
        <v>109</v>
      </c>
      <c r="V323" s="11" t="s">
        <v>46</v>
      </c>
      <c r="W323" s="10">
        <v>27418</v>
      </c>
      <c r="X323" s="11" t="s">
        <v>48</v>
      </c>
      <c r="Y323" s="10">
        <v>3</v>
      </c>
      <c r="Z323" s="10">
        <v>1026</v>
      </c>
      <c r="AA323" s="12">
        <v>44814</v>
      </c>
      <c r="AB323" s="10">
        <v>5</v>
      </c>
      <c r="AC323" s="10">
        <v>2</v>
      </c>
      <c r="AD323" s="12">
        <v>45033</v>
      </c>
      <c r="AE323" s="11" t="s">
        <v>156</v>
      </c>
      <c r="AF323" s="11" t="s">
        <v>61</v>
      </c>
      <c r="AG323" s="11" t="s">
        <v>62</v>
      </c>
      <c r="AH323" s="11" t="s">
        <v>2641</v>
      </c>
      <c r="AI323" s="11" t="s">
        <v>2642</v>
      </c>
      <c r="AJ323" s="10">
        <v>4</v>
      </c>
      <c r="AK323" s="14">
        <v>431.57</v>
      </c>
    </row>
    <row r="324" spans="1:37" x14ac:dyDescent="0.25">
      <c r="A324" s="10">
        <v>600</v>
      </c>
      <c r="B324" s="11" t="s">
        <v>2643</v>
      </c>
      <c r="C324" s="11" t="s">
        <v>2644</v>
      </c>
      <c r="D324" s="12">
        <v>43996</v>
      </c>
      <c r="E324" s="12">
        <v>44345</v>
      </c>
      <c r="F324" s="10">
        <f>Table2[[#This Row],[ExitDate]]-Table2[[#This Row],[StartDate]]</f>
        <v>349</v>
      </c>
      <c r="G324" s="18">
        <f>(Table2[[#This Row],[ExitDate]]-Table2[[#This Row],[StartDate]])/365.25</f>
        <v>0.95550992470910334</v>
      </c>
      <c r="H324" s="11" t="s">
        <v>2585</v>
      </c>
      <c r="I324" s="11" t="s">
        <v>2645</v>
      </c>
      <c r="J324" s="13" t="s">
        <v>2646</v>
      </c>
      <c r="K324" s="11" t="s">
        <v>37</v>
      </c>
      <c r="L324" s="11" t="s">
        <v>38</v>
      </c>
      <c r="M324" s="11" t="s">
        <v>56</v>
      </c>
      <c r="N324" s="11" t="s">
        <v>55</v>
      </c>
      <c r="O324" s="11" t="s">
        <v>66</v>
      </c>
      <c r="P324" s="11" t="s">
        <v>174</v>
      </c>
      <c r="Q324" s="11" t="s">
        <v>2588</v>
      </c>
      <c r="R324" s="11" t="s">
        <v>80</v>
      </c>
      <c r="S324" s="12" t="s">
        <v>2647</v>
      </c>
      <c r="T324" s="11" t="s">
        <v>44</v>
      </c>
      <c r="U324" s="11" t="s">
        <v>307</v>
      </c>
      <c r="V324" s="11" t="s">
        <v>59</v>
      </c>
      <c r="W324" s="10">
        <v>24931</v>
      </c>
      <c r="X324" s="11" t="s">
        <v>48</v>
      </c>
      <c r="Y324" s="10">
        <v>3</v>
      </c>
      <c r="Z324" s="10">
        <v>1027</v>
      </c>
      <c r="AA324" s="12">
        <v>45050</v>
      </c>
      <c r="AB324" s="10">
        <v>2</v>
      </c>
      <c r="AC324" s="10">
        <v>3</v>
      </c>
      <c r="AD324" s="12">
        <v>45001</v>
      </c>
      <c r="AE324" s="11" t="s">
        <v>156</v>
      </c>
      <c r="AF324" s="11" t="s">
        <v>61</v>
      </c>
      <c r="AG324" s="11" t="s">
        <v>62</v>
      </c>
      <c r="AH324" s="11" t="s">
        <v>2648</v>
      </c>
      <c r="AI324" s="11" t="s">
        <v>2649</v>
      </c>
      <c r="AJ324" s="10">
        <v>4</v>
      </c>
      <c r="AK324" s="14">
        <v>357.57</v>
      </c>
    </row>
    <row r="325" spans="1:37" x14ac:dyDescent="0.25">
      <c r="A325" s="10">
        <v>601</v>
      </c>
      <c r="B325" s="11" t="s">
        <v>117</v>
      </c>
      <c r="C325" s="11" t="s">
        <v>2650</v>
      </c>
      <c r="D325" s="12">
        <v>43753</v>
      </c>
      <c r="E325" s="12">
        <v>44927</v>
      </c>
      <c r="F325" s="10">
        <f>Table2[[#This Row],[ExitDate]]-Table2[[#This Row],[StartDate]]</f>
        <v>1174</v>
      </c>
      <c r="G325" s="18">
        <f>(Table2[[#This Row],[ExitDate]]-Table2[[#This Row],[StartDate]])/365.25</f>
        <v>3.2142368240930868</v>
      </c>
      <c r="H325" s="11" t="s">
        <v>2394</v>
      </c>
      <c r="I325" s="11" t="s">
        <v>2651</v>
      </c>
      <c r="J325" s="13" t="s">
        <v>2652</v>
      </c>
      <c r="K325" s="11" t="s">
        <v>164</v>
      </c>
      <c r="L325" s="11" t="s">
        <v>752</v>
      </c>
      <c r="M325" s="11" t="s">
        <v>66</v>
      </c>
      <c r="N325" s="11" t="s">
        <v>40</v>
      </c>
      <c r="O325" s="11" t="s">
        <v>56</v>
      </c>
      <c r="P325" s="11" t="s">
        <v>121</v>
      </c>
      <c r="Q325" s="11" t="s">
        <v>2397</v>
      </c>
      <c r="R325" s="11" t="s">
        <v>80</v>
      </c>
      <c r="S325" s="12" t="s">
        <v>2653</v>
      </c>
      <c r="T325" s="11" t="s">
        <v>44</v>
      </c>
      <c r="U325" s="11" t="s">
        <v>399</v>
      </c>
      <c r="V325" s="11" t="s">
        <v>59</v>
      </c>
      <c r="W325" s="10">
        <v>2121</v>
      </c>
      <c r="X325" s="11" t="s">
        <v>48</v>
      </c>
      <c r="Y325" s="10">
        <v>3</v>
      </c>
      <c r="Z325" s="10">
        <v>1028</v>
      </c>
      <c r="AA325" s="12" t="s">
        <v>1138</v>
      </c>
      <c r="AB325" s="10">
        <v>5</v>
      </c>
      <c r="AC325" s="10">
        <v>5</v>
      </c>
      <c r="AD325" s="12">
        <v>44945</v>
      </c>
      <c r="AE325" s="11" t="s">
        <v>83</v>
      </c>
      <c r="AF325" s="11" t="s">
        <v>51</v>
      </c>
      <c r="AG325" s="11" t="s">
        <v>62</v>
      </c>
      <c r="AH325" s="11" t="s">
        <v>2654</v>
      </c>
      <c r="AI325" s="11" t="s">
        <v>2655</v>
      </c>
      <c r="AJ325" s="10">
        <v>3</v>
      </c>
      <c r="AK325" s="14">
        <v>804.06</v>
      </c>
    </row>
    <row r="326" spans="1:37" x14ac:dyDescent="0.25">
      <c r="A326" s="10">
        <v>605</v>
      </c>
      <c r="B326" s="11" t="s">
        <v>2659</v>
      </c>
      <c r="C326" s="11" t="s">
        <v>2595</v>
      </c>
      <c r="D326" s="12">
        <v>44670</v>
      </c>
      <c r="E326" s="12">
        <v>44799</v>
      </c>
      <c r="F326" s="10">
        <f>Table2[[#This Row],[ExitDate]]-Table2[[#This Row],[StartDate]]</f>
        <v>129</v>
      </c>
      <c r="G326" s="18">
        <f>(Table2[[#This Row],[ExitDate]]-Table2[[#This Row],[StartDate]])/365.25</f>
        <v>0.35318275154004108</v>
      </c>
      <c r="H326" s="11" t="s">
        <v>2394</v>
      </c>
      <c r="I326" s="11" t="s">
        <v>2660</v>
      </c>
      <c r="J326" s="13" t="s">
        <v>2661</v>
      </c>
      <c r="K326" s="11" t="s">
        <v>164</v>
      </c>
      <c r="L326" s="11" t="s">
        <v>38</v>
      </c>
      <c r="M326" s="11" t="s">
        <v>66</v>
      </c>
      <c r="N326" s="11" t="s">
        <v>40</v>
      </c>
      <c r="O326" s="11" t="s">
        <v>56</v>
      </c>
      <c r="P326" s="11" t="s">
        <v>174</v>
      </c>
      <c r="Q326" s="11" t="s">
        <v>2397</v>
      </c>
      <c r="R326" s="11" t="s">
        <v>57</v>
      </c>
      <c r="S326" s="12">
        <v>19731</v>
      </c>
      <c r="T326" s="11" t="s">
        <v>44</v>
      </c>
      <c r="U326" s="11" t="s">
        <v>81</v>
      </c>
      <c r="V326" s="11" t="s">
        <v>59</v>
      </c>
      <c r="W326" s="10">
        <v>50656</v>
      </c>
      <c r="X326" s="11" t="s">
        <v>48</v>
      </c>
      <c r="Y326" s="10">
        <v>3</v>
      </c>
      <c r="Z326" s="10">
        <v>1032</v>
      </c>
      <c r="AA326" s="12" t="s">
        <v>2662</v>
      </c>
      <c r="AB326" s="10">
        <v>5</v>
      </c>
      <c r="AC326" s="10">
        <v>4</v>
      </c>
      <c r="AD326" s="12">
        <v>44902</v>
      </c>
      <c r="AE326" s="11" t="s">
        <v>83</v>
      </c>
      <c r="AF326" s="11" t="s">
        <v>61</v>
      </c>
      <c r="AG326" s="11" t="s">
        <v>77</v>
      </c>
      <c r="AH326" s="11" t="s">
        <v>2663</v>
      </c>
      <c r="AI326" s="11" t="s">
        <v>2664</v>
      </c>
      <c r="AJ326" s="10">
        <v>3</v>
      </c>
      <c r="AK326" s="14">
        <v>482.23</v>
      </c>
    </row>
    <row r="327" spans="1:37" x14ac:dyDescent="0.25">
      <c r="A327" s="10">
        <v>609</v>
      </c>
      <c r="B327" s="11" t="s">
        <v>2669</v>
      </c>
      <c r="C327" s="11" t="s">
        <v>1273</v>
      </c>
      <c r="D327" s="12">
        <v>44383</v>
      </c>
      <c r="E327" s="12">
        <v>44525</v>
      </c>
      <c r="F327" s="10">
        <f>Table2[[#This Row],[ExitDate]]-Table2[[#This Row],[StartDate]]</f>
        <v>142</v>
      </c>
      <c r="G327" s="18">
        <f>(Table2[[#This Row],[ExitDate]]-Table2[[#This Row],[StartDate]])/365.25</f>
        <v>0.38877481177275841</v>
      </c>
      <c r="H327" s="11" t="s">
        <v>2585</v>
      </c>
      <c r="I327" s="11" t="s">
        <v>2670</v>
      </c>
      <c r="J327" s="13" t="s">
        <v>2671</v>
      </c>
      <c r="K327" s="11" t="s">
        <v>84</v>
      </c>
      <c r="L327" s="11" t="s">
        <v>38</v>
      </c>
      <c r="M327" s="11" t="s">
        <v>56</v>
      </c>
      <c r="N327" s="11" t="s">
        <v>55</v>
      </c>
      <c r="O327" s="11" t="s">
        <v>56</v>
      </c>
      <c r="P327" s="11" t="s">
        <v>121</v>
      </c>
      <c r="Q327" s="11" t="s">
        <v>2588</v>
      </c>
      <c r="R327" s="11" t="s">
        <v>85</v>
      </c>
      <c r="S327" s="12">
        <v>34189</v>
      </c>
      <c r="T327" s="11" t="s">
        <v>44</v>
      </c>
      <c r="U327" s="11" t="s">
        <v>234</v>
      </c>
      <c r="V327" s="11" t="s">
        <v>59</v>
      </c>
      <c r="W327" s="10">
        <v>15346</v>
      </c>
      <c r="X327" s="11" t="s">
        <v>48</v>
      </c>
      <c r="Y327" s="10">
        <v>3</v>
      </c>
      <c r="Z327" s="10">
        <v>1036</v>
      </c>
      <c r="AA327" s="12">
        <v>44812</v>
      </c>
      <c r="AB327" s="10">
        <v>5</v>
      </c>
      <c r="AC327" s="10">
        <v>2</v>
      </c>
      <c r="AD327" s="12">
        <v>44905</v>
      </c>
      <c r="AE327" s="11" t="s">
        <v>60</v>
      </c>
      <c r="AF327" s="11" t="s">
        <v>61</v>
      </c>
      <c r="AG327" s="11" t="s">
        <v>52</v>
      </c>
      <c r="AH327" s="11" t="s">
        <v>2672</v>
      </c>
      <c r="AI327" s="11" t="s">
        <v>2673</v>
      </c>
      <c r="AJ327" s="10">
        <v>3</v>
      </c>
      <c r="AK327" s="14">
        <v>305.98</v>
      </c>
    </row>
    <row r="328" spans="1:37" x14ac:dyDescent="0.25">
      <c r="A328" s="10">
        <v>610</v>
      </c>
      <c r="B328" s="11" t="s">
        <v>2674</v>
      </c>
      <c r="C328" s="11" t="s">
        <v>2675</v>
      </c>
      <c r="D328" s="12">
        <v>44098</v>
      </c>
      <c r="E328" s="12">
        <v>44137</v>
      </c>
      <c r="F328" s="10">
        <f>Table2[[#This Row],[ExitDate]]-Table2[[#This Row],[StartDate]]</f>
        <v>39</v>
      </c>
      <c r="G328" s="18">
        <f>(Table2[[#This Row],[ExitDate]]-Table2[[#This Row],[StartDate]])/365.25</f>
        <v>0.10677618069815195</v>
      </c>
      <c r="H328" s="11" t="s">
        <v>2394</v>
      </c>
      <c r="I328" s="11" t="s">
        <v>2676</v>
      </c>
      <c r="J328" s="13" t="s">
        <v>2677</v>
      </c>
      <c r="K328" s="11" t="s">
        <v>37</v>
      </c>
      <c r="L328" s="11" t="s">
        <v>752</v>
      </c>
      <c r="M328" s="11" t="s">
        <v>56</v>
      </c>
      <c r="N328" s="11" t="s">
        <v>40</v>
      </c>
      <c r="O328" s="11" t="s">
        <v>66</v>
      </c>
      <c r="P328" s="11" t="s">
        <v>174</v>
      </c>
      <c r="Q328" s="11" t="s">
        <v>2397</v>
      </c>
      <c r="R328" s="11" t="s">
        <v>238</v>
      </c>
      <c r="S328" s="12" t="s">
        <v>2678</v>
      </c>
      <c r="T328" s="11" t="s">
        <v>44</v>
      </c>
      <c r="U328" s="11" t="s">
        <v>109</v>
      </c>
      <c r="V328" s="11" t="s">
        <v>59</v>
      </c>
      <c r="W328" s="10">
        <v>4876</v>
      </c>
      <c r="X328" s="11" t="s">
        <v>48</v>
      </c>
      <c r="Y328" s="10">
        <v>3</v>
      </c>
      <c r="Z328" s="10">
        <v>1037</v>
      </c>
      <c r="AA328" s="12" t="s">
        <v>82</v>
      </c>
      <c r="AB328" s="10">
        <v>5</v>
      </c>
      <c r="AC328" s="10">
        <v>1</v>
      </c>
      <c r="AD328" s="12">
        <v>44859</v>
      </c>
      <c r="AE328" s="11" t="s">
        <v>50</v>
      </c>
      <c r="AF328" s="11" t="s">
        <v>51</v>
      </c>
      <c r="AG328" s="11" t="s">
        <v>52</v>
      </c>
      <c r="AH328" s="11" t="s">
        <v>2679</v>
      </c>
      <c r="AI328" s="11" t="s">
        <v>2680</v>
      </c>
      <c r="AJ328" s="10">
        <v>2</v>
      </c>
      <c r="AK328" s="14">
        <v>646.76</v>
      </c>
    </row>
    <row r="329" spans="1:37" x14ac:dyDescent="0.25">
      <c r="A329" s="10">
        <v>612</v>
      </c>
      <c r="B329" s="11" t="s">
        <v>283</v>
      </c>
      <c r="C329" s="11" t="s">
        <v>2378</v>
      </c>
      <c r="D329" s="12">
        <v>43699</v>
      </c>
      <c r="E329" s="12">
        <v>44645</v>
      </c>
      <c r="F329" s="10">
        <f>Table2[[#This Row],[ExitDate]]-Table2[[#This Row],[StartDate]]</f>
        <v>946</v>
      </c>
      <c r="G329" s="18">
        <f>(Table2[[#This Row],[ExitDate]]-Table2[[#This Row],[StartDate]])/365.25</f>
        <v>2.5900068446269677</v>
      </c>
      <c r="H329" s="11" t="s">
        <v>2394</v>
      </c>
      <c r="I329" s="11" t="s">
        <v>2681</v>
      </c>
      <c r="J329" s="13" t="s">
        <v>2682</v>
      </c>
      <c r="K329" s="11" t="s">
        <v>54</v>
      </c>
      <c r="L329" s="11" t="s">
        <v>752</v>
      </c>
      <c r="M329" s="11" t="s">
        <v>56</v>
      </c>
      <c r="N329" s="11" t="s">
        <v>67</v>
      </c>
      <c r="O329" s="11" t="s">
        <v>56</v>
      </c>
      <c r="P329" s="11" t="s">
        <v>95</v>
      </c>
      <c r="Q329" s="11" t="s">
        <v>2397</v>
      </c>
      <c r="R329" s="11" t="s">
        <v>43</v>
      </c>
      <c r="S329" s="12" t="s">
        <v>2683</v>
      </c>
      <c r="T329" s="11" t="s">
        <v>44</v>
      </c>
      <c r="U329" s="11" t="s">
        <v>625</v>
      </c>
      <c r="V329" s="11" t="s">
        <v>46</v>
      </c>
      <c r="W329" s="10">
        <v>46407</v>
      </c>
      <c r="X329" s="11" t="s">
        <v>48</v>
      </c>
      <c r="Y329" s="10">
        <v>3</v>
      </c>
      <c r="Z329" s="10">
        <v>1039</v>
      </c>
      <c r="AA329" s="12">
        <v>44632</v>
      </c>
      <c r="AB329" s="10">
        <v>2</v>
      </c>
      <c r="AC329" s="10">
        <v>4</v>
      </c>
      <c r="AD329" s="12">
        <v>44950</v>
      </c>
      <c r="AE329" s="11" t="s">
        <v>60</v>
      </c>
      <c r="AF329" s="11" t="s">
        <v>61</v>
      </c>
      <c r="AG329" s="11" t="s">
        <v>89</v>
      </c>
      <c r="AH329" s="11" t="s">
        <v>2684</v>
      </c>
      <c r="AI329" s="11" t="s">
        <v>2685</v>
      </c>
      <c r="AJ329" s="10">
        <v>5</v>
      </c>
      <c r="AK329" s="14">
        <v>520.41</v>
      </c>
    </row>
    <row r="330" spans="1:37" x14ac:dyDescent="0.25">
      <c r="A330" s="10">
        <v>613</v>
      </c>
      <c r="B330" s="11" t="s">
        <v>1843</v>
      </c>
      <c r="C330" s="11" t="s">
        <v>2686</v>
      </c>
      <c r="D330" s="12">
        <v>43671</v>
      </c>
      <c r="E330" s="12">
        <v>44912</v>
      </c>
      <c r="F330" s="10">
        <f>Table2[[#This Row],[ExitDate]]-Table2[[#This Row],[StartDate]]</f>
        <v>1241</v>
      </c>
      <c r="G330" s="18">
        <f>(Table2[[#This Row],[ExitDate]]-Table2[[#This Row],[StartDate]])/365.25</f>
        <v>3.3976728268309375</v>
      </c>
      <c r="H330" s="11" t="s">
        <v>2394</v>
      </c>
      <c r="I330" s="11" t="s">
        <v>2687</v>
      </c>
      <c r="J330" s="13" t="s">
        <v>2688</v>
      </c>
      <c r="K330" s="11" t="s">
        <v>132</v>
      </c>
      <c r="L330" s="11" t="s">
        <v>752</v>
      </c>
      <c r="M330" s="11" t="s">
        <v>39</v>
      </c>
      <c r="N330" s="11" t="s">
        <v>55</v>
      </c>
      <c r="O330" s="11" t="s">
        <v>56</v>
      </c>
      <c r="P330" s="11" t="s">
        <v>133</v>
      </c>
      <c r="Q330" s="11" t="s">
        <v>2397</v>
      </c>
      <c r="R330" s="11" t="s">
        <v>85</v>
      </c>
      <c r="S330" s="12" t="s">
        <v>2689</v>
      </c>
      <c r="T330" s="11" t="s">
        <v>44</v>
      </c>
      <c r="U330" s="11" t="s">
        <v>98</v>
      </c>
      <c r="V330" s="11" t="s">
        <v>59</v>
      </c>
      <c r="W330" s="10">
        <v>74234</v>
      </c>
      <c r="X330" s="11" t="s">
        <v>48</v>
      </c>
      <c r="Y330" s="10">
        <v>3</v>
      </c>
      <c r="Z330" s="10">
        <v>1040</v>
      </c>
      <c r="AA330" s="12" t="s">
        <v>2690</v>
      </c>
      <c r="AB330" s="10">
        <v>5</v>
      </c>
      <c r="AC330" s="10">
        <v>3</v>
      </c>
      <c r="AD330" s="12">
        <v>44896</v>
      </c>
      <c r="AE330" s="11" t="s">
        <v>83</v>
      </c>
      <c r="AF330" s="11" t="s">
        <v>51</v>
      </c>
      <c r="AG330" s="11" t="s">
        <v>77</v>
      </c>
      <c r="AH330" s="11" t="s">
        <v>2691</v>
      </c>
      <c r="AI330" s="11" t="s">
        <v>2692</v>
      </c>
      <c r="AJ330" s="10">
        <v>5</v>
      </c>
      <c r="AK330" s="14">
        <v>712.84</v>
      </c>
    </row>
    <row r="331" spans="1:37" x14ac:dyDescent="0.25">
      <c r="A331" s="10">
        <v>614</v>
      </c>
      <c r="B331" s="11" t="s">
        <v>2693</v>
      </c>
      <c r="C331" s="11" t="s">
        <v>2108</v>
      </c>
      <c r="D331" s="12">
        <v>43780</v>
      </c>
      <c r="E331" s="12">
        <v>43840</v>
      </c>
      <c r="F331" s="10">
        <f>Table2[[#This Row],[ExitDate]]-Table2[[#This Row],[StartDate]]</f>
        <v>60</v>
      </c>
      <c r="G331" s="18">
        <f>(Table2[[#This Row],[ExitDate]]-Table2[[#This Row],[StartDate]])/365.25</f>
        <v>0.16427104722792607</v>
      </c>
      <c r="H331" s="11" t="s">
        <v>2394</v>
      </c>
      <c r="I331" s="11" t="s">
        <v>2694</v>
      </c>
      <c r="J331" s="13" t="s">
        <v>2695</v>
      </c>
      <c r="K331" s="11" t="s">
        <v>79</v>
      </c>
      <c r="L331" s="11" t="s">
        <v>752</v>
      </c>
      <c r="M331" s="11" t="s">
        <v>66</v>
      </c>
      <c r="N331" s="11" t="s">
        <v>55</v>
      </c>
      <c r="O331" s="11" t="s">
        <v>66</v>
      </c>
      <c r="P331" s="11" t="s">
        <v>133</v>
      </c>
      <c r="Q331" s="11" t="s">
        <v>2397</v>
      </c>
      <c r="R331" s="11" t="s">
        <v>107</v>
      </c>
      <c r="S331" s="12">
        <v>27861</v>
      </c>
      <c r="T331" s="11" t="s">
        <v>44</v>
      </c>
      <c r="U331" s="11" t="s">
        <v>625</v>
      </c>
      <c r="V331" s="11" t="s">
        <v>59</v>
      </c>
      <c r="W331" s="10">
        <v>45272</v>
      </c>
      <c r="X331" s="11" t="s">
        <v>48</v>
      </c>
      <c r="Y331" s="10">
        <v>3</v>
      </c>
      <c r="Z331" s="10">
        <v>1041</v>
      </c>
      <c r="AA331" s="12" t="s">
        <v>235</v>
      </c>
      <c r="AB331" s="10">
        <v>3</v>
      </c>
      <c r="AC331" s="10">
        <v>1</v>
      </c>
      <c r="AD331" s="12">
        <v>44992</v>
      </c>
      <c r="AE331" s="11" t="s">
        <v>60</v>
      </c>
      <c r="AF331" s="11" t="s">
        <v>51</v>
      </c>
      <c r="AG331" s="11" t="s">
        <v>77</v>
      </c>
      <c r="AH331" s="11" t="s">
        <v>2696</v>
      </c>
      <c r="AI331" s="11" t="s">
        <v>2697</v>
      </c>
      <c r="AJ331" s="10">
        <v>3</v>
      </c>
      <c r="AK331" s="14">
        <v>871.12</v>
      </c>
    </row>
    <row r="332" spans="1:37" x14ac:dyDescent="0.25">
      <c r="A332" s="10">
        <v>616</v>
      </c>
      <c r="B332" s="11" t="s">
        <v>1080</v>
      </c>
      <c r="C332" s="11" t="s">
        <v>2698</v>
      </c>
      <c r="D332" s="12">
        <v>44914</v>
      </c>
      <c r="E332" s="12">
        <v>45056</v>
      </c>
      <c r="F332" s="10">
        <f>Table2[[#This Row],[ExitDate]]-Table2[[#This Row],[StartDate]]</f>
        <v>142</v>
      </c>
      <c r="G332" s="18">
        <f>(Table2[[#This Row],[ExitDate]]-Table2[[#This Row],[StartDate]])/365.25</f>
        <v>0.38877481177275841</v>
      </c>
      <c r="H332" s="11" t="s">
        <v>2576</v>
      </c>
      <c r="I332" s="11" t="s">
        <v>2699</v>
      </c>
      <c r="J332" s="13" t="s">
        <v>2700</v>
      </c>
      <c r="K332" s="11" t="s">
        <v>94</v>
      </c>
      <c r="L332" s="11" t="s">
        <v>38</v>
      </c>
      <c r="M332" s="11" t="s">
        <v>66</v>
      </c>
      <c r="N332" s="11" t="s">
        <v>40</v>
      </c>
      <c r="O332" s="11" t="s">
        <v>56</v>
      </c>
      <c r="P332" s="11" t="s">
        <v>121</v>
      </c>
      <c r="Q332" s="11" t="s">
        <v>2397</v>
      </c>
      <c r="R332" s="11" t="s">
        <v>142</v>
      </c>
      <c r="S332" s="12" t="s">
        <v>2701</v>
      </c>
      <c r="T332" s="11" t="s">
        <v>44</v>
      </c>
      <c r="U332" s="11" t="s">
        <v>696</v>
      </c>
      <c r="V332" s="11" t="s">
        <v>46</v>
      </c>
      <c r="W332" s="10">
        <v>65963</v>
      </c>
      <c r="X332" s="11" t="s">
        <v>48</v>
      </c>
      <c r="Y332" s="10">
        <v>3</v>
      </c>
      <c r="Z332" s="10">
        <v>1043</v>
      </c>
      <c r="AA332" s="12" t="s">
        <v>2702</v>
      </c>
      <c r="AB332" s="10">
        <v>1</v>
      </c>
      <c r="AC332" s="10">
        <v>1</v>
      </c>
      <c r="AD332" s="12">
        <v>44783</v>
      </c>
      <c r="AE332" s="11" t="s">
        <v>156</v>
      </c>
      <c r="AF332" s="11" t="s">
        <v>61</v>
      </c>
      <c r="AG332" s="11" t="s">
        <v>77</v>
      </c>
      <c r="AH332" s="11" t="s">
        <v>2703</v>
      </c>
      <c r="AI332" s="11" t="s">
        <v>2704</v>
      </c>
      <c r="AJ332" s="10">
        <v>2</v>
      </c>
      <c r="AK332" s="14">
        <v>289.93</v>
      </c>
    </row>
    <row r="333" spans="1:37" x14ac:dyDescent="0.25">
      <c r="A333" s="10">
        <v>618</v>
      </c>
      <c r="B333" s="11" t="s">
        <v>2709</v>
      </c>
      <c r="C333" s="11" t="s">
        <v>2710</v>
      </c>
      <c r="D333" s="12">
        <v>44108</v>
      </c>
      <c r="E333" s="12">
        <v>44984</v>
      </c>
      <c r="F333" s="10">
        <f>Table2[[#This Row],[ExitDate]]-Table2[[#This Row],[StartDate]]</f>
        <v>876</v>
      </c>
      <c r="G333" s="18">
        <f>(Table2[[#This Row],[ExitDate]]-Table2[[#This Row],[StartDate]])/365.25</f>
        <v>2.3983572895277208</v>
      </c>
      <c r="H333" s="11" t="s">
        <v>2585</v>
      </c>
      <c r="I333" s="11" t="s">
        <v>2711</v>
      </c>
      <c r="J333" s="13" t="s">
        <v>2712</v>
      </c>
      <c r="K333" s="11" t="s">
        <v>65</v>
      </c>
      <c r="L333" s="11" t="s">
        <v>38</v>
      </c>
      <c r="M333" s="11" t="s">
        <v>66</v>
      </c>
      <c r="N333" s="11" t="s">
        <v>40</v>
      </c>
      <c r="O333" s="11" t="s">
        <v>41</v>
      </c>
      <c r="P333" s="11" t="s">
        <v>95</v>
      </c>
      <c r="Q333" s="11" t="s">
        <v>2588</v>
      </c>
      <c r="R333" s="11" t="s">
        <v>344</v>
      </c>
      <c r="S333" s="12">
        <v>23290</v>
      </c>
      <c r="T333" s="11" t="s">
        <v>44</v>
      </c>
      <c r="U333" s="11" t="s">
        <v>234</v>
      </c>
      <c r="V333" s="11" t="s">
        <v>46</v>
      </c>
      <c r="W333" s="10">
        <v>11164</v>
      </c>
      <c r="X333" s="11" t="s">
        <v>48</v>
      </c>
      <c r="Y333" s="10">
        <v>3</v>
      </c>
      <c r="Z333" s="10">
        <v>1045</v>
      </c>
      <c r="AA333" s="12">
        <v>44781</v>
      </c>
      <c r="AB333" s="10">
        <v>1</v>
      </c>
      <c r="AC333" s="10">
        <v>4</v>
      </c>
      <c r="AD333" s="12">
        <v>45088</v>
      </c>
      <c r="AE333" s="11" t="s">
        <v>60</v>
      </c>
      <c r="AF333" s="11" t="s">
        <v>61</v>
      </c>
      <c r="AG333" s="11" t="s">
        <v>77</v>
      </c>
      <c r="AH333" s="11" t="s">
        <v>2713</v>
      </c>
      <c r="AI333" s="11" t="s">
        <v>2714</v>
      </c>
      <c r="AJ333" s="10">
        <v>2</v>
      </c>
      <c r="AK333" s="14">
        <v>690.41</v>
      </c>
    </row>
    <row r="334" spans="1:37" x14ac:dyDescent="0.25">
      <c r="A334" s="10">
        <v>619</v>
      </c>
      <c r="B334" s="11" t="s">
        <v>1348</v>
      </c>
      <c r="C334" s="11" t="s">
        <v>2715</v>
      </c>
      <c r="D334" s="12">
        <v>44674</v>
      </c>
      <c r="E334" s="12">
        <v>44776</v>
      </c>
      <c r="F334" s="10">
        <f>Table2[[#This Row],[ExitDate]]-Table2[[#This Row],[StartDate]]</f>
        <v>102</v>
      </c>
      <c r="G334" s="18">
        <f>(Table2[[#This Row],[ExitDate]]-Table2[[#This Row],[StartDate]])/365.25</f>
        <v>0.27926078028747431</v>
      </c>
      <c r="H334" s="11" t="s">
        <v>2394</v>
      </c>
      <c r="I334" s="11" t="s">
        <v>2716</v>
      </c>
      <c r="J334" s="13" t="s">
        <v>2717</v>
      </c>
      <c r="K334" s="11" t="s">
        <v>37</v>
      </c>
      <c r="L334" s="11" t="s">
        <v>752</v>
      </c>
      <c r="M334" s="11" t="s">
        <v>66</v>
      </c>
      <c r="N334" s="11" t="s">
        <v>55</v>
      </c>
      <c r="O334" s="11" t="s">
        <v>41</v>
      </c>
      <c r="P334" s="11" t="s">
        <v>95</v>
      </c>
      <c r="Q334" s="11" t="s">
        <v>2397</v>
      </c>
      <c r="R334" s="11" t="s">
        <v>804</v>
      </c>
      <c r="S334" s="12" t="s">
        <v>2718</v>
      </c>
      <c r="T334" s="11" t="s">
        <v>44</v>
      </c>
      <c r="U334" s="11" t="s">
        <v>81</v>
      </c>
      <c r="V334" s="11" t="s">
        <v>59</v>
      </c>
      <c r="W334" s="10">
        <v>65978</v>
      </c>
      <c r="X334" s="11" t="s">
        <v>48</v>
      </c>
      <c r="Y334" s="10">
        <v>3</v>
      </c>
      <c r="Z334" s="10">
        <v>1046</v>
      </c>
      <c r="AA334" s="12" t="s">
        <v>2719</v>
      </c>
      <c r="AB334" s="10">
        <v>3</v>
      </c>
      <c r="AC334" s="10">
        <v>5</v>
      </c>
      <c r="AD334" s="12">
        <v>45135</v>
      </c>
      <c r="AE334" s="11" t="s">
        <v>50</v>
      </c>
      <c r="AF334" s="11" t="s">
        <v>51</v>
      </c>
      <c r="AG334" s="11" t="s">
        <v>52</v>
      </c>
      <c r="AH334" s="11" t="s">
        <v>2720</v>
      </c>
      <c r="AI334" s="11" t="s">
        <v>2721</v>
      </c>
      <c r="AJ334" s="10">
        <v>2</v>
      </c>
      <c r="AK334" s="14">
        <v>211.39</v>
      </c>
    </row>
    <row r="335" spans="1:37" x14ac:dyDescent="0.25">
      <c r="A335" s="10">
        <v>622</v>
      </c>
      <c r="B335" s="11" t="s">
        <v>2724</v>
      </c>
      <c r="C335" s="11" t="s">
        <v>2725</v>
      </c>
      <c r="D335" s="12">
        <v>43615</v>
      </c>
      <c r="E335" s="12">
        <v>44184</v>
      </c>
      <c r="F335" s="10">
        <f>Table2[[#This Row],[ExitDate]]-Table2[[#This Row],[StartDate]]</f>
        <v>569</v>
      </c>
      <c r="G335" s="18">
        <f>(Table2[[#This Row],[ExitDate]]-Table2[[#This Row],[StartDate]])/365.25</f>
        <v>1.5578370978781657</v>
      </c>
      <c r="H335" s="11" t="s">
        <v>2394</v>
      </c>
      <c r="I335" s="11" t="s">
        <v>2726</v>
      </c>
      <c r="J335" s="13" t="s">
        <v>2727</v>
      </c>
      <c r="K335" s="11" t="s">
        <v>132</v>
      </c>
      <c r="L335" s="11" t="s">
        <v>752</v>
      </c>
      <c r="M335" s="11" t="s">
        <v>56</v>
      </c>
      <c r="N335" s="11" t="s">
        <v>67</v>
      </c>
      <c r="O335" s="11" t="s">
        <v>56</v>
      </c>
      <c r="P335" s="11" t="s">
        <v>95</v>
      </c>
      <c r="Q335" s="11" t="s">
        <v>2397</v>
      </c>
      <c r="R335" s="11" t="s">
        <v>85</v>
      </c>
      <c r="S335" s="12" t="s">
        <v>2728</v>
      </c>
      <c r="T335" s="11" t="s">
        <v>44</v>
      </c>
      <c r="U335" s="11" t="s">
        <v>98</v>
      </c>
      <c r="V335" s="11" t="s">
        <v>59</v>
      </c>
      <c r="W335" s="10">
        <v>16259</v>
      </c>
      <c r="X335" s="11" t="s">
        <v>48</v>
      </c>
      <c r="Y335" s="10">
        <v>3</v>
      </c>
      <c r="Z335" s="10">
        <v>1049</v>
      </c>
      <c r="AA335" s="12" t="s">
        <v>886</v>
      </c>
      <c r="AB335" s="10">
        <v>3</v>
      </c>
      <c r="AC335" s="10">
        <v>5</v>
      </c>
      <c r="AD335" s="12">
        <v>44885</v>
      </c>
      <c r="AE335" s="11" t="s">
        <v>50</v>
      </c>
      <c r="AF335" s="11" t="s">
        <v>51</v>
      </c>
      <c r="AG335" s="11" t="s">
        <v>77</v>
      </c>
      <c r="AH335" s="11" t="s">
        <v>2729</v>
      </c>
      <c r="AI335" s="11" t="s">
        <v>2730</v>
      </c>
      <c r="AJ335" s="10">
        <v>2</v>
      </c>
      <c r="AK335" s="14">
        <v>518.54</v>
      </c>
    </row>
    <row r="336" spans="1:37" x14ac:dyDescent="0.25">
      <c r="A336" s="10">
        <v>624</v>
      </c>
      <c r="B336" s="11" t="s">
        <v>2731</v>
      </c>
      <c r="C336" s="11" t="s">
        <v>2732</v>
      </c>
      <c r="D336" s="12">
        <v>44659</v>
      </c>
      <c r="E336" s="12">
        <v>44937</v>
      </c>
      <c r="F336" s="10">
        <f>Table2[[#This Row],[ExitDate]]-Table2[[#This Row],[StartDate]]</f>
        <v>278</v>
      </c>
      <c r="G336" s="18">
        <f>(Table2[[#This Row],[ExitDate]]-Table2[[#This Row],[StartDate]])/365.25</f>
        <v>0.76112251882272419</v>
      </c>
      <c r="H336" s="11" t="s">
        <v>2394</v>
      </c>
      <c r="I336" s="11" t="s">
        <v>2733</v>
      </c>
      <c r="J336" s="13" t="s">
        <v>2734</v>
      </c>
      <c r="K336" s="11" t="s">
        <v>164</v>
      </c>
      <c r="L336" s="11" t="s">
        <v>38</v>
      </c>
      <c r="M336" s="11" t="s">
        <v>66</v>
      </c>
      <c r="N336" s="11" t="s">
        <v>40</v>
      </c>
      <c r="O336" s="11" t="s">
        <v>56</v>
      </c>
      <c r="P336" s="11" t="s">
        <v>95</v>
      </c>
      <c r="Q336" s="11" t="s">
        <v>2397</v>
      </c>
      <c r="R336" s="11" t="s">
        <v>85</v>
      </c>
      <c r="S336" s="12" t="s">
        <v>2735</v>
      </c>
      <c r="T336" s="11" t="s">
        <v>44</v>
      </c>
      <c r="U336" s="11" t="s">
        <v>223</v>
      </c>
      <c r="V336" s="11" t="s">
        <v>59</v>
      </c>
      <c r="W336" s="10">
        <v>14669</v>
      </c>
      <c r="X336" s="11" t="s">
        <v>48</v>
      </c>
      <c r="Y336" s="10">
        <v>3</v>
      </c>
      <c r="Z336" s="10">
        <v>1051</v>
      </c>
      <c r="AA336" s="12">
        <v>44927</v>
      </c>
      <c r="AB336" s="10">
        <v>2</v>
      </c>
      <c r="AC336" s="10">
        <v>4</v>
      </c>
      <c r="AD336" s="12">
        <v>44847</v>
      </c>
      <c r="AE336" s="11" t="s">
        <v>50</v>
      </c>
      <c r="AF336" s="11" t="s">
        <v>51</v>
      </c>
      <c r="AG336" s="11" t="s">
        <v>89</v>
      </c>
      <c r="AH336" s="11" t="s">
        <v>2736</v>
      </c>
      <c r="AI336" s="11" t="s">
        <v>2737</v>
      </c>
      <c r="AJ336" s="10">
        <v>3</v>
      </c>
      <c r="AK336" s="14">
        <v>572.94000000000005</v>
      </c>
    </row>
    <row r="337" spans="1:37" x14ac:dyDescent="0.25">
      <c r="A337" s="10">
        <v>625</v>
      </c>
      <c r="B337" s="11" t="s">
        <v>2738</v>
      </c>
      <c r="C337" s="11" t="s">
        <v>2739</v>
      </c>
      <c r="D337" s="12">
        <v>44252</v>
      </c>
      <c r="E337" s="12">
        <v>44351</v>
      </c>
      <c r="F337" s="10">
        <f>Table2[[#This Row],[ExitDate]]-Table2[[#This Row],[StartDate]]</f>
        <v>99</v>
      </c>
      <c r="G337" s="18">
        <f>(Table2[[#This Row],[ExitDate]]-Table2[[#This Row],[StartDate]])/365.25</f>
        <v>0.27104722792607805</v>
      </c>
      <c r="H337" s="11" t="s">
        <v>2576</v>
      </c>
      <c r="I337" s="11" t="s">
        <v>2740</v>
      </c>
      <c r="J337" s="13" t="s">
        <v>2741</v>
      </c>
      <c r="K337" s="11" t="s">
        <v>94</v>
      </c>
      <c r="L337" s="11" t="s">
        <v>38</v>
      </c>
      <c r="M337" s="11" t="s">
        <v>39</v>
      </c>
      <c r="N337" s="11" t="s">
        <v>67</v>
      </c>
      <c r="O337" s="11" t="s">
        <v>56</v>
      </c>
      <c r="P337" s="11" t="s">
        <v>174</v>
      </c>
      <c r="Q337" s="11" t="s">
        <v>2397</v>
      </c>
      <c r="R337" s="11" t="s">
        <v>80</v>
      </c>
      <c r="S337" s="12" t="s">
        <v>2742</v>
      </c>
      <c r="T337" s="11" t="s">
        <v>44</v>
      </c>
      <c r="U337" s="11" t="s">
        <v>234</v>
      </c>
      <c r="V337" s="11" t="s">
        <v>46</v>
      </c>
      <c r="W337" s="10">
        <v>52448</v>
      </c>
      <c r="X337" s="11" t="s">
        <v>48</v>
      </c>
      <c r="Y337" s="10">
        <v>3</v>
      </c>
      <c r="Z337" s="10">
        <v>1052</v>
      </c>
      <c r="AA337" s="12" t="s">
        <v>1408</v>
      </c>
      <c r="AB337" s="10">
        <v>1</v>
      </c>
      <c r="AC337" s="10">
        <v>4</v>
      </c>
      <c r="AD337" s="12">
        <v>44859</v>
      </c>
      <c r="AE337" s="11" t="s">
        <v>156</v>
      </c>
      <c r="AF337" s="11" t="s">
        <v>51</v>
      </c>
      <c r="AG337" s="11" t="s">
        <v>62</v>
      </c>
      <c r="AH337" s="11" t="s">
        <v>2743</v>
      </c>
      <c r="AI337" s="11" t="s">
        <v>2744</v>
      </c>
      <c r="AJ337" s="10">
        <v>4</v>
      </c>
      <c r="AK337" s="14">
        <v>234.76</v>
      </c>
    </row>
    <row r="338" spans="1:37" x14ac:dyDescent="0.25">
      <c r="A338" s="10">
        <v>626</v>
      </c>
      <c r="B338" s="11" t="s">
        <v>2665</v>
      </c>
      <c r="C338" s="11" t="s">
        <v>631</v>
      </c>
      <c r="D338" s="12">
        <v>43537</v>
      </c>
      <c r="E338" s="12">
        <v>44293</v>
      </c>
      <c r="F338" s="10">
        <f>Table2[[#This Row],[ExitDate]]-Table2[[#This Row],[StartDate]]</f>
        <v>756</v>
      </c>
      <c r="G338" s="18">
        <f>(Table2[[#This Row],[ExitDate]]-Table2[[#This Row],[StartDate]])/365.25</f>
        <v>2.0698151950718686</v>
      </c>
      <c r="H338" s="11" t="s">
        <v>2576</v>
      </c>
      <c r="I338" s="11" t="s">
        <v>2745</v>
      </c>
      <c r="J338" s="13" t="s">
        <v>2746</v>
      </c>
      <c r="K338" s="11" t="s">
        <v>113</v>
      </c>
      <c r="L338" s="11" t="s">
        <v>38</v>
      </c>
      <c r="M338" s="11" t="s">
        <v>39</v>
      </c>
      <c r="N338" s="11" t="s">
        <v>40</v>
      </c>
      <c r="O338" s="11" t="s">
        <v>66</v>
      </c>
      <c r="P338" s="11" t="s">
        <v>121</v>
      </c>
      <c r="Q338" s="11" t="s">
        <v>2397</v>
      </c>
      <c r="R338" s="11" t="s">
        <v>175</v>
      </c>
      <c r="S338" s="12" t="s">
        <v>2747</v>
      </c>
      <c r="T338" s="11" t="s">
        <v>44</v>
      </c>
      <c r="U338" s="11" t="s">
        <v>423</v>
      </c>
      <c r="V338" s="11" t="s">
        <v>46</v>
      </c>
      <c r="W338" s="10">
        <v>43336</v>
      </c>
      <c r="X338" s="11" t="s">
        <v>48</v>
      </c>
      <c r="Y338" s="10">
        <v>3</v>
      </c>
      <c r="Z338" s="10">
        <v>1053</v>
      </c>
      <c r="AA338" s="12">
        <v>44905</v>
      </c>
      <c r="AB338" s="10">
        <v>2</v>
      </c>
      <c r="AC338" s="10">
        <v>1</v>
      </c>
      <c r="AD338" s="12">
        <v>44914</v>
      </c>
      <c r="AE338" s="11" t="s">
        <v>156</v>
      </c>
      <c r="AF338" s="11" t="s">
        <v>61</v>
      </c>
      <c r="AG338" s="11" t="s">
        <v>89</v>
      </c>
      <c r="AH338" s="11" t="s">
        <v>2748</v>
      </c>
      <c r="AI338" s="11" t="s">
        <v>2749</v>
      </c>
      <c r="AJ338" s="10">
        <v>4</v>
      </c>
      <c r="AK338" s="14">
        <v>704.7</v>
      </c>
    </row>
    <row r="339" spans="1:37" x14ac:dyDescent="0.25">
      <c r="A339" s="10">
        <v>633</v>
      </c>
      <c r="B339" s="11" t="s">
        <v>2754</v>
      </c>
      <c r="C339" s="11" t="s">
        <v>2667</v>
      </c>
      <c r="D339" s="12">
        <v>43383</v>
      </c>
      <c r="E339" s="12">
        <v>43459</v>
      </c>
      <c r="F339" s="10">
        <f>Table2[[#This Row],[ExitDate]]-Table2[[#This Row],[StartDate]]</f>
        <v>76</v>
      </c>
      <c r="G339" s="18">
        <f>(Table2[[#This Row],[ExitDate]]-Table2[[#This Row],[StartDate]])/365.25</f>
        <v>0.20807665982203971</v>
      </c>
      <c r="H339" s="11" t="s">
        <v>2576</v>
      </c>
      <c r="I339" s="11" t="s">
        <v>2755</v>
      </c>
      <c r="J339" s="13" t="s">
        <v>2756</v>
      </c>
      <c r="K339" s="11" t="s">
        <v>37</v>
      </c>
      <c r="L339" s="11" t="s">
        <v>38</v>
      </c>
      <c r="M339" s="11" t="s">
        <v>56</v>
      </c>
      <c r="N339" s="11" t="s">
        <v>67</v>
      </c>
      <c r="O339" s="11" t="s">
        <v>66</v>
      </c>
      <c r="P339" s="11" t="s">
        <v>174</v>
      </c>
      <c r="Q339" s="11" t="s">
        <v>2397</v>
      </c>
      <c r="R339" s="11" t="s">
        <v>80</v>
      </c>
      <c r="S339" s="12">
        <v>27882</v>
      </c>
      <c r="T339" s="11" t="s">
        <v>44</v>
      </c>
      <c r="U339" s="11" t="s">
        <v>423</v>
      </c>
      <c r="V339" s="11" t="s">
        <v>46</v>
      </c>
      <c r="W339" s="10">
        <v>20331</v>
      </c>
      <c r="X339" s="11" t="s">
        <v>48</v>
      </c>
      <c r="Y339" s="10">
        <v>3</v>
      </c>
      <c r="Z339" s="10">
        <v>1060</v>
      </c>
      <c r="AA339" s="12">
        <v>44933</v>
      </c>
      <c r="AB339" s="10">
        <v>5</v>
      </c>
      <c r="AC339" s="10">
        <v>5</v>
      </c>
      <c r="AD339" s="12">
        <v>44810</v>
      </c>
      <c r="AE339" s="11" t="s">
        <v>76</v>
      </c>
      <c r="AF339" s="11" t="s">
        <v>51</v>
      </c>
      <c r="AG339" s="11" t="s">
        <v>77</v>
      </c>
      <c r="AH339" s="11" t="s">
        <v>2757</v>
      </c>
      <c r="AI339" s="11" t="s">
        <v>2758</v>
      </c>
      <c r="AJ339" s="10">
        <v>1</v>
      </c>
      <c r="AK339" s="14">
        <v>770.84</v>
      </c>
    </row>
    <row r="340" spans="1:37" x14ac:dyDescent="0.25">
      <c r="A340" s="10">
        <v>635</v>
      </c>
      <c r="B340" s="11" t="s">
        <v>2759</v>
      </c>
      <c r="C340" s="11" t="s">
        <v>2760</v>
      </c>
      <c r="D340" s="12">
        <v>43603</v>
      </c>
      <c r="E340" s="12">
        <v>43844</v>
      </c>
      <c r="F340" s="10">
        <f>Table2[[#This Row],[ExitDate]]-Table2[[#This Row],[StartDate]]</f>
        <v>241</v>
      </c>
      <c r="G340" s="18">
        <f>(Table2[[#This Row],[ExitDate]]-Table2[[#This Row],[StartDate]])/365.25</f>
        <v>0.65982203969883646</v>
      </c>
      <c r="H340" s="11" t="s">
        <v>2394</v>
      </c>
      <c r="I340" s="11" t="s">
        <v>2761</v>
      </c>
      <c r="J340" s="13" t="s">
        <v>2762</v>
      </c>
      <c r="K340" s="11" t="s">
        <v>84</v>
      </c>
      <c r="L340" s="11" t="s">
        <v>752</v>
      </c>
      <c r="M340" s="11" t="s">
        <v>56</v>
      </c>
      <c r="N340" s="11" t="s">
        <v>55</v>
      </c>
      <c r="O340" s="11" t="s">
        <v>56</v>
      </c>
      <c r="P340" s="11" t="s">
        <v>95</v>
      </c>
      <c r="Q340" s="11" t="s">
        <v>2397</v>
      </c>
      <c r="R340" s="11" t="s">
        <v>107</v>
      </c>
      <c r="S340" s="12">
        <v>25273</v>
      </c>
      <c r="T340" s="11" t="s">
        <v>44</v>
      </c>
      <c r="U340" s="11" t="s">
        <v>2763</v>
      </c>
      <c r="V340" s="11" t="s">
        <v>59</v>
      </c>
      <c r="W340" s="10">
        <v>59717</v>
      </c>
      <c r="X340" s="11" t="s">
        <v>48</v>
      </c>
      <c r="Y340" s="10">
        <v>3</v>
      </c>
      <c r="Z340" s="10">
        <v>1062</v>
      </c>
      <c r="AA340" s="12">
        <v>44986</v>
      </c>
      <c r="AB340" s="10">
        <v>3</v>
      </c>
      <c r="AC340" s="10">
        <v>2</v>
      </c>
      <c r="AD340" s="12">
        <v>44892</v>
      </c>
      <c r="AE340" s="11" t="s">
        <v>83</v>
      </c>
      <c r="AF340" s="11" t="s">
        <v>51</v>
      </c>
      <c r="AG340" s="11" t="s">
        <v>52</v>
      </c>
      <c r="AH340" s="11" t="s">
        <v>2764</v>
      </c>
      <c r="AI340" s="11" t="s">
        <v>2765</v>
      </c>
      <c r="AJ340" s="10">
        <v>5</v>
      </c>
      <c r="AK340" s="14">
        <v>702.84</v>
      </c>
    </row>
    <row r="341" spans="1:37" x14ac:dyDescent="0.25">
      <c r="A341" s="10">
        <v>637</v>
      </c>
      <c r="B341" s="11" t="s">
        <v>1958</v>
      </c>
      <c r="C341" s="11" t="s">
        <v>2768</v>
      </c>
      <c r="D341" s="12">
        <v>44650</v>
      </c>
      <c r="E341" s="12">
        <v>44664</v>
      </c>
      <c r="F341" s="10">
        <f>Table2[[#This Row],[ExitDate]]-Table2[[#This Row],[StartDate]]</f>
        <v>14</v>
      </c>
      <c r="G341" s="18">
        <f>(Table2[[#This Row],[ExitDate]]-Table2[[#This Row],[StartDate]])/365.25</f>
        <v>3.8329911019849415E-2</v>
      </c>
      <c r="H341" s="11" t="s">
        <v>2394</v>
      </c>
      <c r="I341" s="11" t="s">
        <v>2769</v>
      </c>
      <c r="J341" s="13" t="s">
        <v>2770</v>
      </c>
      <c r="K341" s="11" t="s">
        <v>125</v>
      </c>
      <c r="L341" s="11" t="s">
        <v>752</v>
      </c>
      <c r="M341" s="11" t="s">
        <v>56</v>
      </c>
      <c r="N341" s="11" t="s">
        <v>55</v>
      </c>
      <c r="O341" s="11" t="s">
        <v>56</v>
      </c>
      <c r="P341" s="11" t="s">
        <v>133</v>
      </c>
      <c r="Q341" s="11" t="s">
        <v>2397</v>
      </c>
      <c r="R341" s="11" t="s">
        <v>85</v>
      </c>
      <c r="S341" s="12" t="s">
        <v>2771</v>
      </c>
      <c r="T341" s="11" t="s">
        <v>44</v>
      </c>
      <c r="U341" s="11" t="s">
        <v>98</v>
      </c>
      <c r="V341" s="11" t="s">
        <v>59</v>
      </c>
      <c r="W341" s="10">
        <v>67106</v>
      </c>
      <c r="X341" s="11" t="s">
        <v>48</v>
      </c>
      <c r="Y341" s="10">
        <v>3</v>
      </c>
      <c r="Z341" s="10">
        <v>1064</v>
      </c>
      <c r="AA341" s="12" t="s">
        <v>186</v>
      </c>
      <c r="AB341" s="10">
        <v>5</v>
      </c>
      <c r="AC341" s="10">
        <v>4</v>
      </c>
      <c r="AD341" s="12">
        <v>44840</v>
      </c>
      <c r="AE341" s="11" t="s">
        <v>50</v>
      </c>
      <c r="AF341" s="11" t="s">
        <v>61</v>
      </c>
      <c r="AG341" s="11" t="s">
        <v>89</v>
      </c>
      <c r="AH341" s="11" t="s">
        <v>2772</v>
      </c>
      <c r="AI341" s="11" t="s">
        <v>2773</v>
      </c>
      <c r="AJ341" s="10">
        <v>1</v>
      </c>
      <c r="AK341" s="14">
        <v>819.86</v>
      </c>
    </row>
    <row r="342" spans="1:37" x14ac:dyDescent="0.25">
      <c r="A342" s="10">
        <v>639</v>
      </c>
      <c r="B342" s="11" t="s">
        <v>2775</v>
      </c>
      <c r="C342" s="11" t="s">
        <v>924</v>
      </c>
      <c r="D342" s="12">
        <v>44557</v>
      </c>
      <c r="E342" s="12">
        <v>44931</v>
      </c>
      <c r="F342" s="10">
        <f>Table2[[#This Row],[ExitDate]]-Table2[[#This Row],[StartDate]]</f>
        <v>374</v>
      </c>
      <c r="G342" s="18">
        <f>(Table2[[#This Row],[ExitDate]]-Table2[[#This Row],[StartDate]])/365.25</f>
        <v>1.0239561943874058</v>
      </c>
      <c r="H342" s="11" t="s">
        <v>2394</v>
      </c>
      <c r="I342" s="11" t="s">
        <v>2776</v>
      </c>
      <c r="J342" s="13" t="s">
        <v>2777</v>
      </c>
      <c r="K342" s="11" t="s">
        <v>132</v>
      </c>
      <c r="L342" s="11" t="s">
        <v>38</v>
      </c>
      <c r="M342" s="11" t="s">
        <v>66</v>
      </c>
      <c r="N342" s="11" t="s">
        <v>40</v>
      </c>
      <c r="O342" s="11" t="s">
        <v>41</v>
      </c>
      <c r="P342" s="11" t="s">
        <v>174</v>
      </c>
      <c r="Q342" s="11" t="s">
        <v>2397</v>
      </c>
      <c r="R342" s="11" t="s">
        <v>344</v>
      </c>
      <c r="S342" s="12" t="s">
        <v>2778</v>
      </c>
      <c r="T342" s="11" t="s">
        <v>44</v>
      </c>
      <c r="U342" s="11" t="s">
        <v>223</v>
      </c>
      <c r="V342" s="11" t="s">
        <v>59</v>
      </c>
      <c r="W342" s="10">
        <v>61106</v>
      </c>
      <c r="X342" s="11" t="s">
        <v>48</v>
      </c>
      <c r="Y342" s="10">
        <v>3</v>
      </c>
      <c r="Z342" s="10">
        <v>1066</v>
      </c>
      <c r="AA342" s="12" t="s">
        <v>601</v>
      </c>
      <c r="AB342" s="10">
        <v>4</v>
      </c>
      <c r="AC342" s="10">
        <v>3</v>
      </c>
      <c r="AD342" s="12">
        <v>45091</v>
      </c>
      <c r="AE342" s="11" t="s">
        <v>156</v>
      </c>
      <c r="AF342" s="11" t="s">
        <v>51</v>
      </c>
      <c r="AG342" s="11" t="s">
        <v>77</v>
      </c>
      <c r="AH342" s="11" t="s">
        <v>2779</v>
      </c>
      <c r="AI342" s="11" t="s">
        <v>2780</v>
      </c>
      <c r="AJ342" s="10">
        <v>5</v>
      </c>
      <c r="AK342" s="14">
        <v>769.42</v>
      </c>
    </row>
    <row r="343" spans="1:37" x14ac:dyDescent="0.25">
      <c r="A343" s="10">
        <v>642</v>
      </c>
      <c r="B343" s="11" t="s">
        <v>1958</v>
      </c>
      <c r="C343" s="11" t="s">
        <v>2781</v>
      </c>
      <c r="D343" s="12">
        <v>43386</v>
      </c>
      <c r="E343" s="12">
        <v>45074</v>
      </c>
      <c r="F343" s="10">
        <f>Table2[[#This Row],[ExitDate]]-Table2[[#This Row],[StartDate]]</f>
        <v>1688</v>
      </c>
      <c r="G343" s="18">
        <f>(Table2[[#This Row],[ExitDate]]-Table2[[#This Row],[StartDate]])/365.25</f>
        <v>4.6214921286789874</v>
      </c>
      <c r="H343" s="11" t="s">
        <v>2576</v>
      </c>
      <c r="I343" s="11" t="s">
        <v>2782</v>
      </c>
      <c r="J343" s="13" t="s">
        <v>2783</v>
      </c>
      <c r="K343" s="11" t="s">
        <v>94</v>
      </c>
      <c r="L343" s="11" t="s">
        <v>38</v>
      </c>
      <c r="M343" s="11" t="s">
        <v>66</v>
      </c>
      <c r="N343" s="11" t="s">
        <v>67</v>
      </c>
      <c r="O343" s="11" t="s">
        <v>56</v>
      </c>
      <c r="P343" s="11" t="s">
        <v>121</v>
      </c>
      <c r="Q343" s="11" t="s">
        <v>2397</v>
      </c>
      <c r="R343" s="11" t="s">
        <v>80</v>
      </c>
      <c r="S343" s="12" t="s">
        <v>2784</v>
      </c>
      <c r="T343" s="11" t="s">
        <v>44</v>
      </c>
      <c r="U343" s="11" t="s">
        <v>234</v>
      </c>
      <c r="V343" s="11" t="s">
        <v>46</v>
      </c>
      <c r="W343" s="10">
        <v>30264</v>
      </c>
      <c r="X343" s="11" t="s">
        <v>48</v>
      </c>
      <c r="Y343" s="10">
        <v>3</v>
      </c>
      <c r="Z343" s="10">
        <v>1069</v>
      </c>
      <c r="AA343" s="12">
        <v>45018</v>
      </c>
      <c r="AB343" s="10">
        <v>3</v>
      </c>
      <c r="AC343" s="10">
        <v>1</v>
      </c>
      <c r="AD343" s="12">
        <v>44795</v>
      </c>
      <c r="AE343" s="11" t="s">
        <v>156</v>
      </c>
      <c r="AF343" s="11" t="s">
        <v>51</v>
      </c>
      <c r="AG343" s="11" t="s">
        <v>52</v>
      </c>
      <c r="AH343" s="11" t="s">
        <v>2785</v>
      </c>
      <c r="AI343" s="11" t="s">
        <v>2786</v>
      </c>
      <c r="AJ343" s="10">
        <v>5</v>
      </c>
      <c r="AK343" s="14">
        <v>886.06</v>
      </c>
    </row>
    <row r="344" spans="1:37" x14ac:dyDescent="0.25">
      <c r="A344" s="10">
        <v>643</v>
      </c>
      <c r="B344" s="11" t="s">
        <v>2787</v>
      </c>
      <c r="C344" s="11" t="s">
        <v>2788</v>
      </c>
      <c r="D344" s="12">
        <v>43449</v>
      </c>
      <c r="E344" s="12">
        <v>44709</v>
      </c>
      <c r="F344" s="10">
        <f>Table2[[#This Row],[ExitDate]]-Table2[[#This Row],[StartDate]]</f>
        <v>1260</v>
      </c>
      <c r="G344" s="18">
        <f>(Table2[[#This Row],[ExitDate]]-Table2[[#This Row],[StartDate]])/365.25</f>
        <v>3.4496919917864477</v>
      </c>
      <c r="H344" s="11" t="s">
        <v>2576</v>
      </c>
      <c r="I344" s="11" t="s">
        <v>2789</v>
      </c>
      <c r="J344" s="13" t="s">
        <v>2790</v>
      </c>
      <c r="K344" s="11" t="s">
        <v>113</v>
      </c>
      <c r="L344" s="11" t="s">
        <v>38</v>
      </c>
      <c r="M344" s="11" t="s">
        <v>66</v>
      </c>
      <c r="N344" s="11" t="s">
        <v>40</v>
      </c>
      <c r="O344" s="11" t="s">
        <v>41</v>
      </c>
      <c r="P344" s="11" t="s">
        <v>121</v>
      </c>
      <c r="Q344" s="11" t="s">
        <v>2397</v>
      </c>
      <c r="R344" s="11" t="s">
        <v>69</v>
      </c>
      <c r="S344" s="12">
        <v>35896</v>
      </c>
      <c r="T344" s="11" t="s">
        <v>44</v>
      </c>
      <c r="U344" s="11" t="s">
        <v>423</v>
      </c>
      <c r="V344" s="11" t="s">
        <v>59</v>
      </c>
      <c r="W344" s="10">
        <v>22326</v>
      </c>
      <c r="X344" s="11" t="s">
        <v>48</v>
      </c>
      <c r="Y344" s="10">
        <v>3</v>
      </c>
      <c r="Z344" s="10">
        <v>1070</v>
      </c>
      <c r="AA344" s="12">
        <v>45049</v>
      </c>
      <c r="AB344" s="10">
        <v>3</v>
      </c>
      <c r="AC344" s="10">
        <v>1</v>
      </c>
      <c r="AD344" s="12">
        <v>44940</v>
      </c>
      <c r="AE344" s="11" t="s">
        <v>83</v>
      </c>
      <c r="AF344" s="11" t="s">
        <v>51</v>
      </c>
      <c r="AG344" s="11" t="s">
        <v>52</v>
      </c>
      <c r="AH344" s="11" t="s">
        <v>2791</v>
      </c>
      <c r="AI344" s="11" t="s">
        <v>2792</v>
      </c>
      <c r="AJ344" s="10">
        <v>1</v>
      </c>
      <c r="AK344" s="14">
        <v>943.8</v>
      </c>
    </row>
    <row r="345" spans="1:37" x14ac:dyDescent="0.25">
      <c r="A345" s="10">
        <v>644</v>
      </c>
      <c r="B345" s="11" t="s">
        <v>2793</v>
      </c>
      <c r="C345" s="11" t="s">
        <v>440</v>
      </c>
      <c r="D345" s="12">
        <v>43552</v>
      </c>
      <c r="E345" s="12">
        <v>44121</v>
      </c>
      <c r="F345" s="10">
        <f>Table2[[#This Row],[ExitDate]]-Table2[[#This Row],[StartDate]]</f>
        <v>569</v>
      </c>
      <c r="G345" s="18">
        <f>(Table2[[#This Row],[ExitDate]]-Table2[[#This Row],[StartDate]])/365.25</f>
        <v>1.5578370978781657</v>
      </c>
      <c r="H345" s="11" t="s">
        <v>2394</v>
      </c>
      <c r="I345" s="11" t="s">
        <v>2794</v>
      </c>
      <c r="J345" s="13" t="s">
        <v>2795</v>
      </c>
      <c r="K345" s="11" t="s">
        <v>65</v>
      </c>
      <c r="L345" s="11" t="s">
        <v>752</v>
      </c>
      <c r="M345" s="11" t="s">
        <v>39</v>
      </c>
      <c r="N345" s="11" t="s">
        <v>55</v>
      </c>
      <c r="O345" s="11" t="s">
        <v>56</v>
      </c>
      <c r="P345" s="11" t="s">
        <v>95</v>
      </c>
      <c r="Q345" s="11" t="s">
        <v>2397</v>
      </c>
      <c r="R345" s="11" t="s">
        <v>85</v>
      </c>
      <c r="S345" s="12" t="s">
        <v>2796</v>
      </c>
      <c r="T345" s="11" t="s">
        <v>44</v>
      </c>
      <c r="U345" s="11" t="s">
        <v>81</v>
      </c>
      <c r="V345" s="11" t="s">
        <v>59</v>
      </c>
      <c r="W345" s="10">
        <v>30139</v>
      </c>
      <c r="X345" s="11" t="s">
        <v>48</v>
      </c>
      <c r="Y345" s="10">
        <v>3</v>
      </c>
      <c r="Z345" s="10">
        <v>1071</v>
      </c>
      <c r="AA345" s="12" t="s">
        <v>1072</v>
      </c>
      <c r="AB345" s="10">
        <v>1</v>
      </c>
      <c r="AC345" s="10">
        <v>2</v>
      </c>
      <c r="AD345" s="12">
        <v>45001</v>
      </c>
      <c r="AE345" s="11" t="s">
        <v>156</v>
      </c>
      <c r="AF345" s="11" t="s">
        <v>51</v>
      </c>
      <c r="AG345" s="11" t="s">
        <v>77</v>
      </c>
      <c r="AH345" s="11" t="s">
        <v>2797</v>
      </c>
      <c r="AI345" s="11" t="s">
        <v>2798</v>
      </c>
      <c r="AJ345" s="10">
        <v>5</v>
      </c>
      <c r="AK345" s="14">
        <v>234.26</v>
      </c>
    </row>
    <row r="346" spans="1:37" x14ac:dyDescent="0.25">
      <c r="A346" s="10">
        <v>647</v>
      </c>
      <c r="B346" s="11" t="s">
        <v>2802</v>
      </c>
      <c r="C346" s="11" t="s">
        <v>2803</v>
      </c>
      <c r="D346" s="12">
        <v>44246</v>
      </c>
      <c r="E346" s="12">
        <v>44981</v>
      </c>
      <c r="F346" s="10">
        <f>Table2[[#This Row],[ExitDate]]-Table2[[#This Row],[StartDate]]</f>
        <v>735</v>
      </c>
      <c r="G346" s="18">
        <f>(Table2[[#This Row],[ExitDate]]-Table2[[#This Row],[StartDate]])/365.25</f>
        <v>2.0123203285420943</v>
      </c>
      <c r="H346" s="11" t="s">
        <v>2394</v>
      </c>
      <c r="I346" s="11" t="s">
        <v>2804</v>
      </c>
      <c r="J346" s="13" t="s">
        <v>2805</v>
      </c>
      <c r="K346" s="11" t="s">
        <v>125</v>
      </c>
      <c r="L346" s="11" t="s">
        <v>752</v>
      </c>
      <c r="M346" s="11" t="s">
        <v>66</v>
      </c>
      <c r="N346" s="11" t="s">
        <v>55</v>
      </c>
      <c r="O346" s="11" t="s">
        <v>41</v>
      </c>
      <c r="P346" s="11" t="s">
        <v>174</v>
      </c>
      <c r="Q346" s="11" t="s">
        <v>2397</v>
      </c>
      <c r="R346" s="11" t="s">
        <v>80</v>
      </c>
      <c r="S346" s="12">
        <v>30535</v>
      </c>
      <c r="T346" s="11" t="s">
        <v>44</v>
      </c>
      <c r="U346" s="11" t="s">
        <v>81</v>
      </c>
      <c r="V346" s="11" t="s">
        <v>59</v>
      </c>
      <c r="W346" s="10">
        <v>86545</v>
      </c>
      <c r="X346" s="11" t="s">
        <v>48</v>
      </c>
      <c r="Y346" s="10">
        <v>3</v>
      </c>
      <c r="Z346" s="10">
        <v>1074</v>
      </c>
      <c r="AA346" s="12">
        <v>45201</v>
      </c>
      <c r="AB346" s="10">
        <v>3</v>
      </c>
      <c r="AC346" s="10">
        <v>4</v>
      </c>
      <c r="AD346" s="12">
        <v>45114</v>
      </c>
      <c r="AE346" s="11" t="s">
        <v>76</v>
      </c>
      <c r="AF346" s="11" t="s">
        <v>51</v>
      </c>
      <c r="AG346" s="11" t="s">
        <v>89</v>
      </c>
      <c r="AH346" s="11" t="s">
        <v>2806</v>
      </c>
      <c r="AI346" s="11" t="s">
        <v>2807</v>
      </c>
      <c r="AJ346" s="10">
        <v>5</v>
      </c>
      <c r="AK346" s="14">
        <v>103.42</v>
      </c>
    </row>
    <row r="347" spans="1:37" x14ac:dyDescent="0.25">
      <c r="A347" s="10">
        <v>648</v>
      </c>
      <c r="B347" s="11" t="s">
        <v>2808</v>
      </c>
      <c r="C347" s="11" t="s">
        <v>361</v>
      </c>
      <c r="D347" s="12">
        <v>44870</v>
      </c>
      <c r="E347" s="12">
        <v>45032</v>
      </c>
      <c r="F347" s="10">
        <f>Table2[[#This Row],[ExitDate]]-Table2[[#This Row],[StartDate]]</f>
        <v>162</v>
      </c>
      <c r="G347" s="18">
        <f>(Table2[[#This Row],[ExitDate]]-Table2[[#This Row],[StartDate]])/365.25</f>
        <v>0.44353182751540043</v>
      </c>
      <c r="H347" s="11" t="s">
        <v>2394</v>
      </c>
      <c r="I347" s="11" t="s">
        <v>2809</v>
      </c>
      <c r="J347" s="13" t="s">
        <v>2810</v>
      </c>
      <c r="K347" s="11" t="s">
        <v>54</v>
      </c>
      <c r="L347" s="11" t="s">
        <v>38</v>
      </c>
      <c r="M347" s="11" t="s">
        <v>56</v>
      </c>
      <c r="N347" s="11" t="s">
        <v>67</v>
      </c>
      <c r="O347" s="11" t="s">
        <v>66</v>
      </c>
      <c r="P347" s="11" t="s">
        <v>95</v>
      </c>
      <c r="Q347" s="11" t="s">
        <v>2397</v>
      </c>
      <c r="R347" s="11" t="s">
        <v>107</v>
      </c>
      <c r="S347" s="12" t="s">
        <v>2811</v>
      </c>
      <c r="T347" s="11" t="s">
        <v>44</v>
      </c>
      <c r="U347" s="11" t="s">
        <v>109</v>
      </c>
      <c r="V347" s="11" t="s">
        <v>59</v>
      </c>
      <c r="W347" s="10">
        <v>76670</v>
      </c>
      <c r="X347" s="11" t="s">
        <v>48</v>
      </c>
      <c r="Y347" s="10">
        <v>3</v>
      </c>
      <c r="Z347" s="10">
        <v>1075</v>
      </c>
      <c r="AA347" s="12">
        <v>45203</v>
      </c>
      <c r="AB347" s="10">
        <v>1</v>
      </c>
      <c r="AC347" s="10">
        <v>2</v>
      </c>
      <c r="AD347" s="12">
        <v>45062</v>
      </c>
      <c r="AE347" s="11" t="s">
        <v>76</v>
      </c>
      <c r="AF347" s="11" t="s">
        <v>51</v>
      </c>
      <c r="AG347" s="11" t="s">
        <v>89</v>
      </c>
      <c r="AH347" s="11" t="s">
        <v>2812</v>
      </c>
      <c r="AI347" s="11" t="s">
        <v>2813</v>
      </c>
      <c r="AJ347" s="10">
        <v>4</v>
      </c>
      <c r="AK347" s="14">
        <v>573.29</v>
      </c>
    </row>
    <row r="348" spans="1:37" x14ac:dyDescent="0.25">
      <c r="A348" s="10">
        <v>649</v>
      </c>
      <c r="B348" s="11" t="s">
        <v>2814</v>
      </c>
      <c r="C348" s="11" t="s">
        <v>2815</v>
      </c>
      <c r="D348" s="12">
        <v>43912</v>
      </c>
      <c r="E348" s="12">
        <v>44102</v>
      </c>
      <c r="F348" s="10">
        <f>Table2[[#This Row],[ExitDate]]-Table2[[#This Row],[StartDate]]</f>
        <v>190</v>
      </c>
      <c r="G348" s="18">
        <f>(Table2[[#This Row],[ExitDate]]-Table2[[#This Row],[StartDate]])/365.25</f>
        <v>0.52019164955509922</v>
      </c>
      <c r="H348" s="11" t="s">
        <v>2394</v>
      </c>
      <c r="I348" s="11" t="s">
        <v>2816</v>
      </c>
      <c r="J348" s="13" t="s">
        <v>2817</v>
      </c>
      <c r="K348" s="11" t="s">
        <v>132</v>
      </c>
      <c r="L348" s="11" t="s">
        <v>38</v>
      </c>
      <c r="M348" s="11" t="s">
        <v>39</v>
      </c>
      <c r="N348" s="11" t="s">
        <v>40</v>
      </c>
      <c r="O348" s="11" t="s">
        <v>56</v>
      </c>
      <c r="P348" s="11" t="s">
        <v>133</v>
      </c>
      <c r="Q348" s="11" t="s">
        <v>2397</v>
      </c>
      <c r="R348" s="11" t="s">
        <v>96</v>
      </c>
      <c r="S348" s="12" t="s">
        <v>665</v>
      </c>
      <c r="T348" s="11" t="s">
        <v>44</v>
      </c>
      <c r="U348" s="11" t="s">
        <v>625</v>
      </c>
      <c r="V348" s="11" t="s">
        <v>46</v>
      </c>
      <c r="W348" s="10">
        <v>29368</v>
      </c>
      <c r="X348" s="11" t="s">
        <v>48</v>
      </c>
      <c r="Y348" s="10">
        <v>3</v>
      </c>
      <c r="Z348" s="10">
        <v>1076</v>
      </c>
      <c r="AA348" s="12">
        <v>45234</v>
      </c>
      <c r="AB348" s="10">
        <v>1</v>
      </c>
      <c r="AC348" s="10">
        <v>3</v>
      </c>
      <c r="AD348" s="12">
        <v>44872</v>
      </c>
      <c r="AE348" s="11" t="s">
        <v>83</v>
      </c>
      <c r="AF348" s="11" t="s">
        <v>61</v>
      </c>
      <c r="AG348" s="11" t="s">
        <v>62</v>
      </c>
      <c r="AH348" s="11" t="s">
        <v>900</v>
      </c>
      <c r="AI348" s="11" t="s">
        <v>2818</v>
      </c>
      <c r="AJ348" s="10">
        <v>4</v>
      </c>
      <c r="AK348" s="14">
        <v>619.61</v>
      </c>
    </row>
    <row r="349" spans="1:37" x14ac:dyDescent="0.25">
      <c r="A349" s="10">
        <v>651</v>
      </c>
      <c r="B349" s="11" t="s">
        <v>2098</v>
      </c>
      <c r="C349" s="11" t="s">
        <v>1556</v>
      </c>
      <c r="D349" s="12">
        <v>43885</v>
      </c>
      <c r="E349" s="12">
        <v>44363</v>
      </c>
      <c r="F349" s="10">
        <f>Table2[[#This Row],[ExitDate]]-Table2[[#This Row],[StartDate]]</f>
        <v>478</v>
      </c>
      <c r="G349" s="18">
        <f>(Table2[[#This Row],[ExitDate]]-Table2[[#This Row],[StartDate]])/365.25</f>
        <v>1.3086926762491444</v>
      </c>
      <c r="H349" s="11" t="s">
        <v>2394</v>
      </c>
      <c r="I349" s="11" t="s">
        <v>2820</v>
      </c>
      <c r="J349" s="13" t="s">
        <v>2821</v>
      </c>
      <c r="K349" s="11" t="s">
        <v>164</v>
      </c>
      <c r="L349" s="11" t="s">
        <v>38</v>
      </c>
      <c r="M349" s="11" t="s">
        <v>39</v>
      </c>
      <c r="N349" s="11" t="s">
        <v>40</v>
      </c>
      <c r="O349" s="11" t="s">
        <v>41</v>
      </c>
      <c r="P349" s="11" t="s">
        <v>174</v>
      </c>
      <c r="Q349" s="11" t="s">
        <v>2397</v>
      </c>
      <c r="R349" s="11" t="s">
        <v>57</v>
      </c>
      <c r="S349" s="12" t="s">
        <v>2822</v>
      </c>
      <c r="T349" s="11" t="s">
        <v>44</v>
      </c>
      <c r="U349" s="11" t="s">
        <v>234</v>
      </c>
      <c r="V349" s="11" t="s">
        <v>46</v>
      </c>
      <c r="W349" s="10">
        <v>42710</v>
      </c>
      <c r="X349" s="11" t="s">
        <v>48</v>
      </c>
      <c r="Y349" s="10">
        <v>3</v>
      </c>
      <c r="Z349" s="10">
        <v>1078</v>
      </c>
      <c r="AA349" s="12" t="s">
        <v>2332</v>
      </c>
      <c r="AB349" s="10">
        <v>3</v>
      </c>
      <c r="AC349" s="10">
        <v>3</v>
      </c>
      <c r="AD349" s="12">
        <v>45009</v>
      </c>
      <c r="AE349" s="11" t="s">
        <v>76</v>
      </c>
      <c r="AF349" s="11" t="s">
        <v>61</v>
      </c>
      <c r="AG349" s="11" t="s">
        <v>89</v>
      </c>
      <c r="AH349" s="11" t="s">
        <v>2823</v>
      </c>
      <c r="AI349" s="11" t="s">
        <v>2824</v>
      </c>
      <c r="AJ349" s="10">
        <v>1</v>
      </c>
      <c r="AK349" s="14">
        <v>597.64</v>
      </c>
    </row>
    <row r="350" spans="1:37" x14ac:dyDescent="0.25">
      <c r="A350" s="10">
        <v>652</v>
      </c>
      <c r="B350" s="11" t="s">
        <v>2643</v>
      </c>
      <c r="C350" s="11" t="s">
        <v>2825</v>
      </c>
      <c r="D350" s="12">
        <v>44293</v>
      </c>
      <c r="E350" s="12">
        <v>44682</v>
      </c>
      <c r="F350" s="10">
        <f>Table2[[#This Row],[ExitDate]]-Table2[[#This Row],[StartDate]]</f>
        <v>389</v>
      </c>
      <c r="G350" s="18">
        <f>(Table2[[#This Row],[ExitDate]]-Table2[[#This Row],[StartDate]])/365.25</f>
        <v>1.0650239561943875</v>
      </c>
      <c r="H350" s="11" t="s">
        <v>2576</v>
      </c>
      <c r="I350" s="11" t="s">
        <v>2826</v>
      </c>
      <c r="J350" s="13" t="s">
        <v>2827</v>
      </c>
      <c r="K350" s="11" t="s">
        <v>94</v>
      </c>
      <c r="L350" s="11" t="s">
        <v>38</v>
      </c>
      <c r="M350" s="11" t="s">
        <v>56</v>
      </c>
      <c r="N350" s="11" t="s">
        <v>67</v>
      </c>
      <c r="O350" s="11" t="s">
        <v>66</v>
      </c>
      <c r="P350" s="11" t="s">
        <v>121</v>
      </c>
      <c r="Q350" s="11" t="s">
        <v>2397</v>
      </c>
      <c r="R350" s="11" t="s">
        <v>248</v>
      </c>
      <c r="S350" s="12">
        <v>36834</v>
      </c>
      <c r="T350" s="11" t="s">
        <v>44</v>
      </c>
      <c r="U350" s="11" t="s">
        <v>250</v>
      </c>
      <c r="V350" s="11" t="s">
        <v>46</v>
      </c>
      <c r="W350" s="10">
        <v>21279</v>
      </c>
      <c r="X350" s="11" t="s">
        <v>48</v>
      </c>
      <c r="Y350" s="10">
        <v>3</v>
      </c>
      <c r="Z350" s="10">
        <v>1079</v>
      </c>
      <c r="AA350" s="12">
        <v>44783</v>
      </c>
      <c r="AB350" s="10">
        <v>2</v>
      </c>
      <c r="AC350" s="10">
        <v>2</v>
      </c>
      <c r="AD350" s="12">
        <v>45031</v>
      </c>
      <c r="AE350" s="11" t="s">
        <v>156</v>
      </c>
      <c r="AF350" s="11" t="s">
        <v>61</v>
      </c>
      <c r="AG350" s="11" t="s">
        <v>62</v>
      </c>
      <c r="AH350" s="11" t="s">
        <v>2828</v>
      </c>
      <c r="AI350" s="11" t="s">
        <v>2829</v>
      </c>
      <c r="AJ350" s="10">
        <v>5</v>
      </c>
      <c r="AK350" s="14">
        <v>861.1</v>
      </c>
    </row>
    <row r="351" spans="1:37" x14ac:dyDescent="0.25">
      <c r="A351" s="10">
        <v>654</v>
      </c>
      <c r="B351" s="11" t="s">
        <v>2830</v>
      </c>
      <c r="C351" s="11" t="s">
        <v>2831</v>
      </c>
      <c r="D351" s="12">
        <v>44578</v>
      </c>
      <c r="E351" s="12">
        <v>44783</v>
      </c>
      <c r="F351" s="10">
        <f>Table2[[#This Row],[ExitDate]]-Table2[[#This Row],[StartDate]]</f>
        <v>205</v>
      </c>
      <c r="G351" s="18">
        <f>(Table2[[#This Row],[ExitDate]]-Table2[[#This Row],[StartDate]])/365.25</f>
        <v>0.5612594113620808</v>
      </c>
      <c r="H351" s="11" t="s">
        <v>2394</v>
      </c>
      <c r="I351" s="11" t="s">
        <v>2832</v>
      </c>
      <c r="J351" s="13" t="s">
        <v>2833</v>
      </c>
      <c r="K351" s="11" t="s">
        <v>54</v>
      </c>
      <c r="L351" s="11" t="s">
        <v>752</v>
      </c>
      <c r="M351" s="11" t="s">
        <v>39</v>
      </c>
      <c r="N351" s="11" t="s">
        <v>67</v>
      </c>
      <c r="O351" s="11" t="s">
        <v>56</v>
      </c>
      <c r="P351" s="11" t="s">
        <v>95</v>
      </c>
      <c r="Q351" s="11" t="s">
        <v>2397</v>
      </c>
      <c r="R351" s="11" t="s">
        <v>80</v>
      </c>
      <c r="S351" s="12" t="s">
        <v>2834</v>
      </c>
      <c r="T351" s="11" t="s">
        <v>44</v>
      </c>
      <c r="U351" s="11" t="s">
        <v>81</v>
      </c>
      <c r="V351" s="11" t="s">
        <v>59</v>
      </c>
      <c r="W351" s="10">
        <v>53628</v>
      </c>
      <c r="X351" s="11" t="s">
        <v>48</v>
      </c>
      <c r="Y351" s="10">
        <v>3</v>
      </c>
      <c r="Z351" s="10">
        <v>1081</v>
      </c>
      <c r="AA351" s="12">
        <v>44988</v>
      </c>
      <c r="AB351" s="10">
        <v>1</v>
      </c>
      <c r="AC351" s="10">
        <v>3</v>
      </c>
      <c r="AD351" s="12">
        <v>45082</v>
      </c>
      <c r="AE351" s="11" t="s">
        <v>156</v>
      </c>
      <c r="AF351" s="11" t="s">
        <v>61</v>
      </c>
      <c r="AG351" s="11" t="s">
        <v>52</v>
      </c>
      <c r="AH351" s="11" t="s">
        <v>2520</v>
      </c>
      <c r="AI351" s="11" t="s">
        <v>2835</v>
      </c>
      <c r="AJ351" s="10">
        <v>3</v>
      </c>
      <c r="AK351" s="14">
        <v>526.08000000000004</v>
      </c>
    </row>
    <row r="352" spans="1:37" x14ac:dyDescent="0.25">
      <c r="A352" s="10">
        <v>655</v>
      </c>
      <c r="B352" s="11" t="s">
        <v>2490</v>
      </c>
      <c r="C352" s="11" t="s">
        <v>2836</v>
      </c>
      <c r="D352" s="12">
        <v>44441</v>
      </c>
      <c r="E352" s="12">
        <v>45104</v>
      </c>
      <c r="F352" s="10">
        <f>Table2[[#This Row],[ExitDate]]-Table2[[#This Row],[StartDate]]</f>
        <v>663</v>
      </c>
      <c r="G352" s="18">
        <f>(Table2[[#This Row],[ExitDate]]-Table2[[#This Row],[StartDate]])/365.25</f>
        <v>1.8151950718685832</v>
      </c>
      <c r="H352" s="11" t="s">
        <v>2394</v>
      </c>
      <c r="I352" s="11" t="s">
        <v>2837</v>
      </c>
      <c r="J352" s="13" t="s">
        <v>2838</v>
      </c>
      <c r="K352" s="11" t="s">
        <v>132</v>
      </c>
      <c r="L352" s="11" t="s">
        <v>38</v>
      </c>
      <c r="M352" s="11" t="s">
        <v>56</v>
      </c>
      <c r="N352" s="11" t="s">
        <v>67</v>
      </c>
      <c r="O352" s="11" t="s">
        <v>56</v>
      </c>
      <c r="P352" s="11" t="s">
        <v>133</v>
      </c>
      <c r="Q352" s="11" t="s">
        <v>2397</v>
      </c>
      <c r="R352" s="11" t="s">
        <v>80</v>
      </c>
      <c r="S352" s="12">
        <v>27822</v>
      </c>
      <c r="T352" s="11" t="s">
        <v>44</v>
      </c>
      <c r="U352" s="11" t="s">
        <v>98</v>
      </c>
      <c r="V352" s="11" t="s">
        <v>59</v>
      </c>
      <c r="W352" s="10">
        <v>84761</v>
      </c>
      <c r="X352" s="11" t="s">
        <v>48</v>
      </c>
      <c r="Y352" s="10">
        <v>3</v>
      </c>
      <c r="Z352" s="10">
        <v>1082</v>
      </c>
      <c r="AA352" s="12" t="s">
        <v>570</v>
      </c>
      <c r="AB352" s="10">
        <v>1</v>
      </c>
      <c r="AC352" s="10">
        <v>4</v>
      </c>
      <c r="AD352" s="12">
        <v>45038</v>
      </c>
      <c r="AE352" s="11" t="s">
        <v>60</v>
      </c>
      <c r="AF352" s="11" t="s">
        <v>61</v>
      </c>
      <c r="AG352" s="11" t="s">
        <v>62</v>
      </c>
      <c r="AH352" s="11" t="s">
        <v>2839</v>
      </c>
      <c r="AI352" s="11" t="s">
        <v>2840</v>
      </c>
      <c r="AJ352" s="10">
        <v>5</v>
      </c>
      <c r="AK352" s="14">
        <v>662.15</v>
      </c>
    </row>
    <row r="353" spans="1:37" x14ac:dyDescent="0.25">
      <c r="A353" s="10">
        <v>659</v>
      </c>
      <c r="B353" s="11" t="s">
        <v>2842</v>
      </c>
      <c r="C353" s="11" t="s">
        <v>2383</v>
      </c>
      <c r="D353" s="12">
        <v>44785</v>
      </c>
      <c r="E353" s="12">
        <v>44854</v>
      </c>
      <c r="F353" s="10">
        <f>Table2[[#This Row],[ExitDate]]-Table2[[#This Row],[StartDate]]</f>
        <v>69</v>
      </c>
      <c r="G353" s="18">
        <f>(Table2[[#This Row],[ExitDate]]-Table2[[#This Row],[StartDate]])/365.25</f>
        <v>0.18891170431211499</v>
      </c>
      <c r="H353" s="11" t="s">
        <v>2394</v>
      </c>
      <c r="I353" s="11" t="s">
        <v>2843</v>
      </c>
      <c r="J353" s="13" t="s">
        <v>2844</v>
      </c>
      <c r="K353" s="11" t="s">
        <v>125</v>
      </c>
      <c r="L353" s="11" t="s">
        <v>38</v>
      </c>
      <c r="M353" s="11" t="s">
        <v>39</v>
      </c>
      <c r="N353" s="11" t="s">
        <v>55</v>
      </c>
      <c r="O353" s="11" t="s">
        <v>41</v>
      </c>
      <c r="P353" s="11" t="s">
        <v>174</v>
      </c>
      <c r="Q353" s="11" t="s">
        <v>2397</v>
      </c>
      <c r="R353" s="11" t="s">
        <v>85</v>
      </c>
      <c r="S353" s="12" t="s">
        <v>2845</v>
      </c>
      <c r="T353" s="11" t="s">
        <v>44</v>
      </c>
      <c r="U353" s="11" t="s">
        <v>5</v>
      </c>
      <c r="V353" s="11" t="s">
        <v>46</v>
      </c>
      <c r="W353" s="10">
        <v>23203</v>
      </c>
      <c r="X353" s="11" t="s">
        <v>48</v>
      </c>
      <c r="Y353" s="10">
        <v>3</v>
      </c>
      <c r="Z353" s="10">
        <v>1086</v>
      </c>
      <c r="AA353" s="12" t="s">
        <v>243</v>
      </c>
      <c r="AB353" s="10">
        <v>1</v>
      </c>
      <c r="AC353" s="10">
        <v>1</v>
      </c>
      <c r="AD353" s="12">
        <v>45122</v>
      </c>
      <c r="AE353" s="11" t="s">
        <v>50</v>
      </c>
      <c r="AF353" s="11" t="s">
        <v>61</v>
      </c>
      <c r="AG353" s="11" t="s">
        <v>77</v>
      </c>
      <c r="AH353" s="11" t="s">
        <v>2846</v>
      </c>
      <c r="AI353" s="11" t="s">
        <v>2847</v>
      </c>
      <c r="AJ353" s="10">
        <v>2</v>
      </c>
      <c r="AK353" s="14">
        <v>641.69000000000005</v>
      </c>
    </row>
    <row r="354" spans="1:37" x14ac:dyDescent="0.25">
      <c r="A354" s="10">
        <v>660</v>
      </c>
      <c r="B354" s="11" t="s">
        <v>2848</v>
      </c>
      <c r="C354" s="11" t="s">
        <v>638</v>
      </c>
      <c r="D354" s="12">
        <v>44750</v>
      </c>
      <c r="E354" s="12">
        <v>45142</v>
      </c>
      <c r="F354" s="10">
        <f>Table2[[#This Row],[ExitDate]]-Table2[[#This Row],[StartDate]]</f>
        <v>392</v>
      </c>
      <c r="G354" s="18">
        <f>(Table2[[#This Row],[ExitDate]]-Table2[[#This Row],[StartDate]])/365.25</f>
        <v>1.0732375085557837</v>
      </c>
      <c r="H354" s="11" t="s">
        <v>2394</v>
      </c>
      <c r="I354" s="11" t="s">
        <v>2849</v>
      </c>
      <c r="J354" s="13" t="s">
        <v>2850</v>
      </c>
      <c r="K354" s="11" t="s">
        <v>79</v>
      </c>
      <c r="L354" s="11" t="s">
        <v>38</v>
      </c>
      <c r="M354" s="11" t="s">
        <v>56</v>
      </c>
      <c r="N354" s="11" t="s">
        <v>55</v>
      </c>
      <c r="O354" s="11" t="s">
        <v>56</v>
      </c>
      <c r="P354" s="11" t="s">
        <v>174</v>
      </c>
      <c r="Q354" s="11" t="s">
        <v>2397</v>
      </c>
      <c r="R354" s="11" t="s">
        <v>85</v>
      </c>
      <c r="S354" s="12">
        <v>27157</v>
      </c>
      <c r="T354" s="11" t="s">
        <v>44</v>
      </c>
      <c r="U354" s="11" t="s">
        <v>293</v>
      </c>
      <c r="V354" s="11" t="s">
        <v>46</v>
      </c>
      <c r="W354" s="10">
        <v>18844</v>
      </c>
      <c r="X354" s="11" t="s">
        <v>48</v>
      </c>
      <c r="Y354" s="10">
        <v>3</v>
      </c>
      <c r="Z354" s="10">
        <v>1087</v>
      </c>
      <c r="AA354" s="12">
        <v>44990</v>
      </c>
      <c r="AB354" s="10">
        <v>1</v>
      </c>
      <c r="AC354" s="10">
        <v>5</v>
      </c>
      <c r="AD354" s="12">
        <v>45056</v>
      </c>
      <c r="AE354" s="11" t="s">
        <v>83</v>
      </c>
      <c r="AF354" s="11" t="s">
        <v>51</v>
      </c>
      <c r="AG354" s="11" t="s">
        <v>62</v>
      </c>
      <c r="AH354" s="11" t="s">
        <v>2851</v>
      </c>
      <c r="AI354" s="11" t="s">
        <v>2852</v>
      </c>
      <c r="AJ354" s="10">
        <v>5</v>
      </c>
      <c r="AK354" s="14">
        <v>197.34</v>
      </c>
    </row>
    <row r="355" spans="1:37" x14ac:dyDescent="0.25">
      <c r="A355" s="10">
        <v>661</v>
      </c>
      <c r="B355" s="11" t="s">
        <v>2814</v>
      </c>
      <c r="C355" s="11" t="s">
        <v>2853</v>
      </c>
      <c r="D355" s="12">
        <v>44058</v>
      </c>
      <c r="E355" s="12">
        <v>44219</v>
      </c>
      <c r="F355" s="10">
        <f>Table2[[#This Row],[ExitDate]]-Table2[[#This Row],[StartDate]]</f>
        <v>161</v>
      </c>
      <c r="G355" s="18">
        <f>(Table2[[#This Row],[ExitDate]]-Table2[[#This Row],[StartDate]])/365.25</f>
        <v>0.44079397672826831</v>
      </c>
      <c r="H355" s="11" t="s">
        <v>2394</v>
      </c>
      <c r="I355" s="11" t="s">
        <v>2854</v>
      </c>
      <c r="J355" s="13" t="s">
        <v>2855</v>
      </c>
      <c r="K355" s="11" t="s">
        <v>94</v>
      </c>
      <c r="L355" s="11" t="s">
        <v>38</v>
      </c>
      <c r="M355" s="11" t="s">
        <v>39</v>
      </c>
      <c r="N355" s="11" t="s">
        <v>67</v>
      </c>
      <c r="O355" s="11" t="s">
        <v>56</v>
      </c>
      <c r="P355" s="11" t="s">
        <v>121</v>
      </c>
      <c r="Q355" s="11" t="s">
        <v>2397</v>
      </c>
      <c r="R355" s="11" t="s">
        <v>80</v>
      </c>
      <c r="S355" s="12">
        <v>33454</v>
      </c>
      <c r="T355" s="11" t="s">
        <v>44</v>
      </c>
      <c r="U355" s="11" t="s">
        <v>234</v>
      </c>
      <c r="V355" s="11" t="s">
        <v>46</v>
      </c>
      <c r="W355" s="10">
        <v>64815</v>
      </c>
      <c r="X355" s="11" t="s">
        <v>48</v>
      </c>
      <c r="Y355" s="10">
        <v>3</v>
      </c>
      <c r="Z355" s="10">
        <v>1088</v>
      </c>
      <c r="AA355" s="12" t="s">
        <v>476</v>
      </c>
      <c r="AB355" s="10">
        <v>4</v>
      </c>
      <c r="AC355" s="10">
        <v>3</v>
      </c>
      <c r="AD355" s="12">
        <v>45063</v>
      </c>
      <c r="AE355" s="11" t="s">
        <v>50</v>
      </c>
      <c r="AF355" s="11" t="s">
        <v>61</v>
      </c>
      <c r="AG355" s="11" t="s">
        <v>52</v>
      </c>
      <c r="AH355" s="11" t="s">
        <v>2856</v>
      </c>
      <c r="AI355" s="11" t="s">
        <v>2857</v>
      </c>
      <c r="AJ355" s="10">
        <v>2</v>
      </c>
      <c r="AK355" s="14">
        <v>235.15</v>
      </c>
    </row>
    <row r="356" spans="1:37" x14ac:dyDescent="0.25">
      <c r="A356" s="10">
        <v>662</v>
      </c>
      <c r="B356" s="11" t="s">
        <v>2858</v>
      </c>
      <c r="C356" s="11" t="s">
        <v>2686</v>
      </c>
      <c r="D356" s="12">
        <v>45073</v>
      </c>
      <c r="E356" s="12">
        <v>45091</v>
      </c>
      <c r="F356" s="10">
        <f>Table2[[#This Row],[ExitDate]]-Table2[[#This Row],[StartDate]]</f>
        <v>18</v>
      </c>
      <c r="G356" s="18">
        <f>(Table2[[#This Row],[ExitDate]]-Table2[[#This Row],[StartDate]])/365.25</f>
        <v>4.9281314168377825E-2</v>
      </c>
      <c r="H356" s="11" t="s">
        <v>2394</v>
      </c>
      <c r="I356" s="11" t="s">
        <v>2859</v>
      </c>
      <c r="J356" s="13" t="s">
        <v>2860</v>
      </c>
      <c r="K356" s="11" t="s">
        <v>84</v>
      </c>
      <c r="L356" s="11" t="s">
        <v>38</v>
      </c>
      <c r="M356" s="11" t="s">
        <v>66</v>
      </c>
      <c r="N356" s="11" t="s">
        <v>55</v>
      </c>
      <c r="O356" s="11" t="s">
        <v>41</v>
      </c>
      <c r="P356" s="11" t="s">
        <v>95</v>
      </c>
      <c r="Q356" s="11" t="s">
        <v>2397</v>
      </c>
      <c r="R356" s="11" t="s">
        <v>320</v>
      </c>
      <c r="S356" s="12" t="s">
        <v>2861</v>
      </c>
      <c r="T356" s="11" t="s">
        <v>44</v>
      </c>
      <c r="U356" s="11" t="s">
        <v>365</v>
      </c>
      <c r="V356" s="11" t="s">
        <v>46</v>
      </c>
      <c r="W356" s="10">
        <v>69860</v>
      </c>
      <c r="X356" s="11" t="s">
        <v>48</v>
      </c>
      <c r="Y356" s="10">
        <v>3</v>
      </c>
      <c r="Z356" s="10">
        <v>1089</v>
      </c>
      <c r="AA356" s="12" t="s">
        <v>689</v>
      </c>
      <c r="AB356" s="10">
        <v>3</v>
      </c>
      <c r="AC356" s="10">
        <v>1</v>
      </c>
      <c r="AD356" s="12">
        <v>45073</v>
      </c>
      <c r="AE356" s="11" t="s">
        <v>83</v>
      </c>
      <c r="AF356" s="11" t="s">
        <v>51</v>
      </c>
      <c r="AG356" s="11" t="s">
        <v>89</v>
      </c>
      <c r="AH356" s="11" t="s">
        <v>2862</v>
      </c>
      <c r="AI356" s="11" t="s">
        <v>2863</v>
      </c>
      <c r="AJ356" s="10">
        <v>2</v>
      </c>
      <c r="AK356" s="14">
        <v>697.28</v>
      </c>
    </row>
    <row r="357" spans="1:37" x14ac:dyDescent="0.25">
      <c r="A357" s="10">
        <v>664</v>
      </c>
      <c r="B357" s="11" t="s">
        <v>2865</v>
      </c>
      <c r="C357" s="11" t="s">
        <v>2866</v>
      </c>
      <c r="D357" s="12">
        <v>43420</v>
      </c>
      <c r="E357" s="12">
        <v>44289</v>
      </c>
      <c r="F357" s="10">
        <f>Table2[[#This Row],[ExitDate]]-Table2[[#This Row],[StartDate]]</f>
        <v>869</v>
      </c>
      <c r="G357" s="18">
        <f>(Table2[[#This Row],[ExitDate]]-Table2[[#This Row],[StartDate]])/365.25</f>
        <v>2.3791923340177958</v>
      </c>
      <c r="H357" s="11" t="s">
        <v>36</v>
      </c>
      <c r="I357" s="11" t="s">
        <v>2867</v>
      </c>
      <c r="J357" s="13" t="s">
        <v>2868</v>
      </c>
      <c r="K357" s="11" t="s">
        <v>164</v>
      </c>
      <c r="L357" s="11" t="s">
        <v>38</v>
      </c>
      <c r="M357" s="11" t="s">
        <v>39</v>
      </c>
      <c r="N357" s="11" t="s">
        <v>67</v>
      </c>
      <c r="O357" s="11" t="s">
        <v>41</v>
      </c>
      <c r="P357" s="11" t="s">
        <v>95</v>
      </c>
      <c r="Q357" s="11" t="s">
        <v>42</v>
      </c>
      <c r="R357" s="11" t="s">
        <v>69</v>
      </c>
      <c r="S357" s="12" t="s">
        <v>2869</v>
      </c>
      <c r="T357" s="11" t="s">
        <v>44</v>
      </c>
      <c r="U357" s="11" t="s">
        <v>5</v>
      </c>
      <c r="V357" s="11" t="s">
        <v>59</v>
      </c>
      <c r="W357" s="10">
        <v>2061</v>
      </c>
      <c r="X357" s="11" t="s">
        <v>48</v>
      </c>
      <c r="Y357" s="10">
        <v>3</v>
      </c>
      <c r="Z357" s="10">
        <v>1091</v>
      </c>
      <c r="AA357" s="12" t="s">
        <v>2344</v>
      </c>
      <c r="AB357" s="10">
        <v>2</v>
      </c>
      <c r="AC357" s="10">
        <v>4</v>
      </c>
      <c r="AD357" s="12">
        <v>44854</v>
      </c>
      <c r="AE357" s="11" t="s">
        <v>60</v>
      </c>
      <c r="AF357" s="11" t="s">
        <v>51</v>
      </c>
      <c r="AG357" s="11" t="s">
        <v>62</v>
      </c>
      <c r="AH357" s="11" t="s">
        <v>2870</v>
      </c>
      <c r="AI357" s="11" t="s">
        <v>2871</v>
      </c>
      <c r="AJ357" s="10">
        <v>2</v>
      </c>
      <c r="AK357" s="14">
        <v>213.91</v>
      </c>
    </row>
    <row r="358" spans="1:37" x14ac:dyDescent="0.25">
      <c r="A358" s="10">
        <v>669</v>
      </c>
      <c r="B358" s="11" t="s">
        <v>1820</v>
      </c>
      <c r="C358" s="11" t="s">
        <v>1168</v>
      </c>
      <c r="D358" s="12">
        <v>44607</v>
      </c>
      <c r="E358" s="12">
        <v>44853</v>
      </c>
      <c r="F358" s="10">
        <f>Table2[[#This Row],[ExitDate]]-Table2[[#This Row],[StartDate]]</f>
        <v>246</v>
      </c>
      <c r="G358" s="18">
        <f>(Table2[[#This Row],[ExitDate]]-Table2[[#This Row],[StartDate]])/365.25</f>
        <v>0.67351129363449691</v>
      </c>
      <c r="H358" s="11" t="s">
        <v>36</v>
      </c>
      <c r="I358" s="11" t="s">
        <v>2876</v>
      </c>
      <c r="J358" s="13" t="s">
        <v>2877</v>
      </c>
      <c r="K358" s="11" t="s">
        <v>164</v>
      </c>
      <c r="L358" s="11" t="s">
        <v>38</v>
      </c>
      <c r="M358" s="11" t="s">
        <v>56</v>
      </c>
      <c r="N358" s="11" t="s">
        <v>40</v>
      </c>
      <c r="O358" s="11" t="s">
        <v>56</v>
      </c>
      <c r="P358" s="11" t="s">
        <v>174</v>
      </c>
      <c r="Q358" s="11" t="s">
        <v>42</v>
      </c>
      <c r="R358" s="11" t="s">
        <v>300</v>
      </c>
      <c r="S358" s="12">
        <v>26969</v>
      </c>
      <c r="T358" s="11" t="s">
        <v>44</v>
      </c>
      <c r="U358" s="11" t="s">
        <v>302</v>
      </c>
      <c r="V358" s="11" t="s">
        <v>46</v>
      </c>
      <c r="W358" s="10">
        <v>1844</v>
      </c>
      <c r="X358" s="11" t="s">
        <v>48</v>
      </c>
      <c r="Y358" s="10">
        <v>3</v>
      </c>
      <c r="Z358" s="10">
        <v>1096</v>
      </c>
      <c r="AA358" s="12" t="s">
        <v>2878</v>
      </c>
      <c r="AB358" s="10">
        <v>1</v>
      </c>
      <c r="AC358" s="10">
        <v>3</v>
      </c>
      <c r="AD358" s="12">
        <v>44829</v>
      </c>
      <c r="AE358" s="11" t="s">
        <v>83</v>
      </c>
      <c r="AF358" s="11" t="s">
        <v>61</v>
      </c>
      <c r="AG358" s="11" t="s">
        <v>62</v>
      </c>
      <c r="AH358" s="11" t="s">
        <v>2879</v>
      </c>
      <c r="AI358" s="11" t="s">
        <v>2880</v>
      </c>
      <c r="AJ358" s="10">
        <v>5</v>
      </c>
      <c r="AK358" s="14">
        <v>778.25</v>
      </c>
    </row>
    <row r="359" spans="1:37" x14ac:dyDescent="0.25">
      <c r="A359" s="10">
        <v>670</v>
      </c>
      <c r="B359" s="11" t="s">
        <v>2881</v>
      </c>
      <c r="C359" s="11" t="s">
        <v>2882</v>
      </c>
      <c r="D359" s="12">
        <v>45124</v>
      </c>
      <c r="E359" s="12">
        <v>45141</v>
      </c>
      <c r="F359" s="10">
        <f>Table2[[#This Row],[ExitDate]]-Table2[[#This Row],[StartDate]]</f>
        <v>17</v>
      </c>
      <c r="G359" s="18">
        <f>(Table2[[#This Row],[ExitDate]]-Table2[[#This Row],[StartDate]])/365.25</f>
        <v>4.6543463381245723E-2</v>
      </c>
      <c r="H359" s="11" t="s">
        <v>36</v>
      </c>
      <c r="I359" s="11" t="s">
        <v>2883</v>
      </c>
      <c r="J359" s="13" t="s">
        <v>2884</v>
      </c>
      <c r="K359" s="11" t="s">
        <v>125</v>
      </c>
      <c r="L359" s="11" t="s">
        <v>38</v>
      </c>
      <c r="M359" s="11" t="s">
        <v>39</v>
      </c>
      <c r="N359" s="11" t="s">
        <v>67</v>
      </c>
      <c r="O359" s="11" t="s">
        <v>56</v>
      </c>
      <c r="P359" s="11" t="s">
        <v>95</v>
      </c>
      <c r="Q359" s="11" t="s">
        <v>42</v>
      </c>
      <c r="R359" s="11" t="s">
        <v>85</v>
      </c>
      <c r="S359" s="12">
        <v>36199</v>
      </c>
      <c r="T359" s="11" t="s">
        <v>44</v>
      </c>
      <c r="U359" s="11" t="s">
        <v>98</v>
      </c>
      <c r="V359" s="11" t="s">
        <v>59</v>
      </c>
      <c r="W359" s="10">
        <v>2132</v>
      </c>
      <c r="X359" s="11" t="s">
        <v>48</v>
      </c>
      <c r="Y359" s="10">
        <v>3</v>
      </c>
      <c r="Z359" s="10">
        <v>1097</v>
      </c>
      <c r="AA359" s="12" t="s">
        <v>167</v>
      </c>
      <c r="AB359" s="10">
        <v>1</v>
      </c>
      <c r="AC359" s="10">
        <v>2</v>
      </c>
      <c r="AD359" s="12">
        <v>44784</v>
      </c>
      <c r="AE359" s="11" t="s">
        <v>60</v>
      </c>
      <c r="AF359" s="11" t="s">
        <v>51</v>
      </c>
      <c r="AG359" s="11" t="s">
        <v>77</v>
      </c>
      <c r="AH359" s="11" t="s">
        <v>2885</v>
      </c>
      <c r="AI359" s="11" t="s">
        <v>2886</v>
      </c>
      <c r="AJ359" s="10">
        <v>1</v>
      </c>
      <c r="AK359" s="14">
        <v>609.5</v>
      </c>
    </row>
    <row r="360" spans="1:37" x14ac:dyDescent="0.25">
      <c r="A360" s="10">
        <v>671</v>
      </c>
      <c r="B360" s="11" t="s">
        <v>2887</v>
      </c>
      <c r="C360" s="11" t="s">
        <v>259</v>
      </c>
      <c r="D360" s="12">
        <v>43588</v>
      </c>
      <c r="E360" s="12">
        <v>45079</v>
      </c>
      <c r="F360" s="10">
        <f>Table2[[#This Row],[ExitDate]]-Table2[[#This Row],[StartDate]]</f>
        <v>1491</v>
      </c>
      <c r="G360" s="18">
        <f>(Table2[[#This Row],[ExitDate]]-Table2[[#This Row],[StartDate]])/365.25</f>
        <v>4.0821355236139629</v>
      </c>
      <c r="H360" s="11" t="s">
        <v>36</v>
      </c>
      <c r="I360" s="11" t="s">
        <v>2888</v>
      </c>
      <c r="J360" s="13" t="s">
        <v>2889</v>
      </c>
      <c r="K360" s="11" t="s">
        <v>65</v>
      </c>
      <c r="L360" s="11" t="s">
        <v>752</v>
      </c>
      <c r="M360" s="11" t="s">
        <v>56</v>
      </c>
      <c r="N360" s="11" t="s">
        <v>55</v>
      </c>
      <c r="O360" s="11" t="s">
        <v>41</v>
      </c>
      <c r="P360" s="11" t="s">
        <v>95</v>
      </c>
      <c r="Q360" s="11" t="s">
        <v>42</v>
      </c>
      <c r="R360" s="11" t="s">
        <v>96</v>
      </c>
      <c r="S360" s="12">
        <v>34243</v>
      </c>
      <c r="T360" s="11" t="s">
        <v>44</v>
      </c>
      <c r="U360" s="11" t="s">
        <v>109</v>
      </c>
      <c r="V360" s="11" t="s">
        <v>59</v>
      </c>
      <c r="W360" s="10">
        <v>1420</v>
      </c>
      <c r="X360" s="11" t="s">
        <v>48</v>
      </c>
      <c r="Y360" s="10">
        <v>3</v>
      </c>
      <c r="Z360" s="10">
        <v>1098</v>
      </c>
      <c r="AA360" s="12" t="s">
        <v>1104</v>
      </c>
      <c r="AB360" s="10">
        <v>2</v>
      </c>
      <c r="AC360" s="10">
        <v>2</v>
      </c>
      <c r="AD360" s="12">
        <v>45059</v>
      </c>
      <c r="AE360" s="11" t="s">
        <v>50</v>
      </c>
      <c r="AF360" s="11" t="s">
        <v>61</v>
      </c>
      <c r="AG360" s="11" t="s">
        <v>52</v>
      </c>
      <c r="AH360" s="11" t="s">
        <v>2890</v>
      </c>
      <c r="AI360" s="11" t="s">
        <v>2891</v>
      </c>
      <c r="AJ360" s="10">
        <v>5</v>
      </c>
      <c r="AK360" s="14">
        <v>666.67</v>
      </c>
    </row>
    <row r="361" spans="1:37" x14ac:dyDescent="0.25">
      <c r="A361" s="10">
        <v>672</v>
      </c>
      <c r="B361" s="11" t="s">
        <v>2892</v>
      </c>
      <c r="C361" s="11" t="s">
        <v>1236</v>
      </c>
      <c r="D361" s="12">
        <v>44645</v>
      </c>
      <c r="E361" s="12">
        <v>44673</v>
      </c>
      <c r="F361" s="10">
        <f>Table2[[#This Row],[ExitDate]]-Table2[[#This Row],[StartDate]]</f>
        <v>28</v>
      </c>
      <c r="G361" s="18">
        <f>(Table2[[#This Row],[ExitDate]]-Table2[[#This Row],[StartDate]])/365.25</f>
        <v>7.665982203969883E-2</v>
      </c>
      <c r="H361" s="11" t="s">
        <v>36</v>
      </c>
      <c r="I361" s="11" t="s">
        <v>2893</v>
      </c>
      <c r="J361" s="13" t="s">
        <v>2894</v>
      </c>
      <c r="K361" s="11" t="s">
        <v>125</v>
      </c>
      <c r="L361" s="11" t="s">
        <v>38</v>
      </c>
      <c r="M361" s="11" t="s">
        <v>56</v>
      </c>
      <c r="N361" s="11" t="s">
        <v>55</v>
      </c>
      <c r="O361" s="11" t="s">
        <v>56</v>
      </c>
      <c r="P361" s="11" t="s">
        <v>133</v>
      </c>
      <c r="Q361" s="11" t="s">
        <v>42</v>
      </c>
      <c r="R361" s="11" t="s">
        <v>85</v>
      </c>
      <c r="S361" s="12" t="s">
        <v>2895</v>
      </c>
      <c r="T361" s="11" t="s">
        <v>44</v>
      </c>
      <c r="U361" s="11" t="s">
        <v>81</v>
      </c>
      <c r="V361" s="11" t="s">
        <v>46</v>
      </c>
      <c r="W361" s="10">
        <v>2149</v>
      </c>
      <c r="X361" s="11" t="s">
        <v>48</v>
      </c>
      <c r="Y361" s="10">
        <v>3</v>
      </c>
      <c r="Z361" s="10">
        <v>1099</v>
      </c>
      <c r="AA361" s="12">
        <v>45024</v>
      </c>
      <c r="AB361" s="10">
        <v>1</v>
      </c>
      <c r="AC361" s="10">
        <v>5</v>
      </c>
      <c r="AD361" s="12">
        <v>44864</v>
      </c>
      <c r="AE361" s="11" t="s">
        <v>76</v>
      </c>
      <c r="AF361" s="11" t="s">
        <v>61</v>
      </c>
      <c r="AG361" s="11" t="s">
        <v>62</v>
      </c>
      <c r="AH361" s="11" t="s">
        <v>2896</v>
      </c>
      <c r="AI361" s="11" t="s">
        <v>2897</v>
      </c>
      <c r="AJ361" s="10">
        <v>5</v>
      </c>
      <c r="AK361" s="14">
        <v>797.05</v>
      </c>
    </row>
    <row r="362" spans="1:37" x14ac:dyDescent="0.25">
      <c r="A362" s="10">
        <v>676</v>
      </c>
      <c r="B362" s="11" t="s">
        <v>2899</v>
      </c>
      <c r="C362" s="11" t="s">
        <v>2900</v>
      </c>
      <c r="D362" s="12">
        <v>44297</v>
      </c>
      <c r="E362" s="12">
        <v>45073</v>
      </c>
      <c r="F362" s="10">
        <f>Table2[[#This Row],[ExitDate]]-Table2[[#This Row],[StartDate]]</f>
        <v>776</v>
      </c>
      <c r="G362" s="18">
        <f>(Table2[[#This Row],[ExitDate]]-Table2[[#This Row],[StartDate]])/365.25</f>
        <v>2.1245722108145104</v>
      </c>
      <c r="H362" s="11" t="s">
        <v>36</v>
      </c>
      <c r="I362" s="11" t="s">
        <v>2901</v>
      </c>
      <c r="J362" s="13" t="s">
        <v>2902</v>
      </c>
      <c r="K362" s="11" t="s">
        <v>84</v>
      </c>
      <c r="L362" s="11" t="s">
        <v>752</v>
      </c>
      <c r="M362" s="11" t="s">
        <v>66</v>
      </c>
      <c r="N362" s="11" t="s">
        <v>40</v>
      </c>
      <c r="O362" s="11" t="s">
        <v>41</v>
      </c>
      <c r="P362" s="11" t="s">
        <v>95</v>
      </c>
      <c r="Q362" s="11" t="s">
        <v>42</v>
      </c>
      <c r="R362" s="11" t="s">
        <v>142</v>
      </c>
      <c r="S362" s="12">
        <v>20855</v>
      </c>
      <c r="T362" s="11" t="s">
        <v>44</v>
      </c>
      <c r="U362" s="11" t="s">
        <v>145</v>
      </c>
      <c r="V362" s="11" t="s">
        <v>59</v>
      </c>
      <c r="W362" s="10">
        <v>1938</v>
      </c>
      <c r="X362" s="11" t="s">
        <v>48</v>
      </c>
      <c r="Y362" s="10">
        <v>3</v>
      </c>
      <c r="Z362" s="10">
        <v>1103</v>
      </c>
      <c r="AA362" s="12">
        <v>44723</v>
      </c>
      <c r="AB362" s="10">
        <v>5</v>
      </c>
      <c r="AC362" s="10">
        <v>3</v>
      </c>
      <c r="AD362" s="12">
        <v>45112</v>
      </c>
      <c r="AE362" s="11" t="s">
        <v>50</v>
      </c>
      <c r="AF362" s="11" t="s">
        <v>61</v>
      </c>
      <c r="AG362" s="11" t="s">
        <v>89</v>
      </c>
      <c r="AH362" s="11" t="s">
        <v>2903</v>
      </c>
      <c r="AI362" s="11" t="s">
        <v>2904</v>
      </c>
      <c r="AJ362" s="10">
        <v>3</v>
      </c>
      <c r="AK362" s="14">
        <v>308.20999999999998</v>
      </c>
    </row>
    <row r="363" spans="1:37" x14ac:dyDescent="0.25">
      <c r="A363" s="10">
        <v>678</v>
      </c>
      <c r="B363" s="11" t="s">
        <v>2906</v>
      </c>
      <c r="C363" s="11" t="s">
        <v>2907</v>
      </c>
      <c r="D363" s="12">
        <v>44112</v>
      </c>
      <c r="E363" s="12">
        <v>44899</v>
      </c>
      <c r="F363" s="10">
        <f>Table2[[#This Row],[ExitDate]]-Table2[[#This Row],[StartDate]]</f>
        <v>787</v>
      </c>
      <c r="G363" s="18">
        <f>(Table2[[#This Row],[ExitDate]]-Table2[[#This Row],[StartDate]])/365.25</f>
        <v>2.1546885694729636</v>
      </c>
      <c r="H363" s="11" t="s">
        <v>36</v>
      </c>
      <c r="I363" s="11" t="s">
        <v>2908</v>
      </c>
      <c r="J363" s="13" t="s">
        <v>2909</v>
      </c>
      <c r="K363" s="11" t="s">
        <v>65</v>
      </c>
      <c r="L363" s="11" t="s">
        <v>752</v>
      </c>
      <c r="M363" s="11" t="s">
        <v>39</v>
      </c>
      <c r="N363" s="11" t="s">
        <v>55</v>
      </c>
      <c r="O363" s="11" t="s">
        <v>66</v>
      </c>
      <c r="P363" s="11" t="s">
        <v>174</v>
      </c>
      <c r="Q363" s="11" t="s">
        <v>42</v>
      </c>
      <c r="R363" s="11" t="s">
        <v>80</v>
      </c>
      <c r="S363" s="12">
        <v>17847</v>
      </c>
      <c r="T363" s="11" t="s">
        <v>44</v>
      </c>
      <c r="U363" s="11" t="s">
        <v>98</v>
      </c>
      <c r="V363" s="11" t="s">
        <v>46</v>
      </c>
      <c r="W363" s="10">
        <v>2176</v>
      </c>
      <c r="X363" s="11" t="s">
        <v>48</v>
      </c>
      <c r="Y363" s="10">
        <v>3</v>
      </c>
      <c r="Z363" s="10">
        <v>1105</v>
      </c>
      <c r="AA363" s="12" t="s">
        <v>2259</v>
      </c>
      <c r="AB363" s="10">
        <v>1</v>
      </c>
      <c r="AC363" s="10">
        <v>4</v>
      </c>
      <c r="AD363" s="12">
        <v>44943</v>
      </c>
      <c r="AE363" s="11" t="s">
        <v>83</v>
      </c>
      <c r="AF363" s="11" t="s">
        <v>51</v>
      </c>
      <c r="AG363" s="11" t="s">
        <v>62</v>
      </c>
      <c r="AH363" s="11" t="s">
        <v>2910</v>
      </c>
      <c r="AI363" s="11" t="s">
        <v>2911</v>
      </c>
      <c r="AJ363" s="10">
        <v>4</v>
      </c>
      <c r="AK363" s="14">
        <v>172.19</v>
      </c>
    </row>
    <row r="364" spans="1:37" x14ac:dyDescent="0.25">
      <c r="A364" s="10">
        <v>682</v>
      </c>
      <c r="B364" s="11" t="s">
        <v>2913</v>
      </c>
      <c r="C364" s="11" t="s">
        <v>2914</v>
      </c>
      <c r="D364" s="12">
        <v>44723</v>
      </c>
      <c r="E364" s="12">
        <v>44829</v>
      </c>
      <c r="F364" s="10">
        <f>Table2[[#This Row],[ExitDate]]-Table2[[#This Row],[StartDate]]</f>
        <v>106</v>
      </c>
      <c r="G364" s="18">
        <f>(Table2[[#This Row],[ExitDate]]-Table2[[#This Row],[StartDate]])/365.25</f>
        <v>0.29021218343600275</v>
      </c>
      <c r="H364" s="11" t="s">
        <v>36</v>
      </c>
      <c r="I364" s="11" t="s">
        <v>2915</v>
      </c>
      <c r="J364" s="13" t="s">
        <v>2916</v>
      </c>
      <c r="K364" s="11" t="s">
        <v>54</v>
      </c>
      <c r="L364" s="11" t="s">
        <v>752</v>
      </c>
      <c r="M364" s="11" t="s">
        <v>66</v>
      </c>
      <c r="N364" s="11" t="s">
        <v>40</v>
      </c>
      <c r="O364" s="11" t="s">
        <v>56</v>
      </c>
      <c r="P364" s="11" t="s">
        <v>133</v>
      </c>
      <c r="Q364" s="11" t="s">
        <v>42</v>
      </c>
      <c r="R364" s="11" t="s">
        <v>85</v>
      </c>
      <c r="S364" s="12">
        <v>29596</v>
      </c>
      <c r="T364" s="11" t="s">
        <v>44</v>
      </c>
      <c r="U364" s="11" t="s">
        <v>81</v>
      </c>
      <c r="V364" s="11" t="s">
        <v>46</v>
      </c>
      <c r="W364" s="10">
        <v>1775</v>
      </c>
      <c r="X364" s="11" t="s">
        <v>48</v>
      </c>
      <c r="Y364" s="10">
        <v>3</v>
      </c>
      <c r="Z364" s="10">
        <v>1109</v>
      </c>
      <c r="AA364" s="12" t="s">
        <v>1656</v>
      </c>
      <c r="AB364" s="10">
        <v>4</v>
      </c>
      <c r="AC364" s="10">
        <v>5</v>
      </c>
      <c r="AD364" s="12">
        <v>44947</v>
      </c>
      <c r="AE364" s="11" t="s">
        <v>50</v>
      </c>
      <c r="AF364" s="11" t="s">
        <v>61</v>
      </c>
      <c r="AG364" s="11" t="s">
        <v>77</v>
      </c>
      <c r="AH364" s="11" t="s">
        <v>2917</v>
      </c>
      <c r="AI364" s="11" t="s">
        <v>2918</v>
      </c>
      <c r="AJ364" s="10">
        <v>5</v>
      </c>
      <c r="AK364" s="14">
        <v>898.37</v>
      </c>
    </row>
    <row r="365" spans="1:37" x14ac:dyDescent="0.25">
      <c r="A365" s="10">
        <v>684</v>
      </c>
      <c r="B365" s="11" t="s">
        <v>2919</v>
      </c>
      <c r="C365" s="11" t="s">
        <v>2920</v>
      </c>
      <c r="D365" s="12">
        <v>43716</v>
      </c>
      <c r="E365" s="12">
        <v>44072</v>
      </c>
      <c r="F365" s="10">
        <f>Table2[[#This Row],[ExitDate]]-Table2[[#This Row],[StartDate]]</f>
        <v>356</v>
      </c>
      <c r="G365" s="18">
        <f>(Table2[[#This Row],[ExitDate]]-Table2[[#This Row],[StartDate]])/365.25</f>
        <v>0.97467488021902804</v>
      </c>
      <c r="H365" s="11" t="s">
        <v>36</v>
      </c>
      <c r="I365" s="11" t="s">
        <v>2921</v>
      </c>
      <c r="J365" s="13" t="s">
        <v>2922</v>
      </c>
      <c r="K365" s="11" t="s">
        <v>84</v>
      </c>
      <c r="L365" s="11" t="s">
        <v>752</v>
      </c>
      <c r="M365" s="11" t="s">
        <v>66</v>
      </c>
      <c r="N365" s="11" t="s">
        <v>55</v>
      </c>
      <c r="O365" s="11" t="s">
        <v>56</v>
      </c>
      <c r="P365" s="11" t="s">
        <v>133</v>
      </c>
      <c r="Q365" s="11" t="s">
        <v>42</v>
      </c>
      <c r="R365" s="11" t="s">
        <v>142</v>
      </c>
      <c r="S365" s="12" t="s">
        <v>2923</v>
      </c>
      <c r="T365" s="11" t="s">
        <v>44</v>
      </c>
      <c r="U365" s="11" t="s">
        <v>145</v>
      </c>
      <c r="V365" s="11" t="s">
        <v>46</v>
      </c>
      <c r="W365" s="10">
        <v>2127</v>
      </c>
      <c r="X365" s="11" t="s">
        <v>48</v>
      </c>
      <c r="Y365" s="10">
        <v>3</v>
      </c>
      <c r="Z365" s="10">
        <v>1111</v>
      </c>
      <c r="AA365" s="12">
        <v>45235</v>
      </c>
      <c r="AB365" s="10">
        <v>4</v>
      </c>
      <c r="AC365" s="10">
        <v>1</v>
      </c>
      <c r="AD365" s="12">
        <v>44900</v>
      </c>
      <c r="AE365" s="11" t="s">
        <v>76</v>
      </c>
      <c r="AF365" s="11" t="s">
        <v>51</v>
      </c>
      <c r="AG365" s="11" t="s">
        <v>52</v>
      </c>
      <c r="AH365" s="11" t="s">
        <v>2924</v>
      </c>
      <c r="AI365" s="11" t="s">
        <v>2925</v>
      </c>
      <c r="AJ365" s="10">
        <v>5</v>
      </c>
      <c r="AK365" s="14">
        <v>786.57</v>
      </c>
    </row>
    <row r="366" spans="1:37" x14ac:dyDescent="0.25">
      <c r="A366" s="10">
        <v>689</v>
      </c>
      <c r="B366" s="11" t="s">
        <v>1454</v>
      </c>
      <c r="C366" s="11" t="s">
        <v>2930</v>
      </c>
      <c r="D366" s="12">
        <v>43533</v>
      </c>
      <c r="E366" s="12">
        <v>45119</v>
      </c>
      <c r="F366" s="10">
        <f>Table2[[#This Row],[ExitDate]]-Table2[[#This Row],[StartDate]]</f>
        <v>1586</v>
      </c>
      <c r="G366" s="18">
        <f>(Table2[[#This Row],[ExitDate]]-Table2[[#This Row],[StartDate]])/365.25</f>
        <v>4.3422313483915129</v>
      </c>
      <c r="H366" s="11" t="s">
        <v>36</v>
      </c>
      <c r="I366" s="11" t="s">
        <v>2931</v>
      </c>
      <c r="J366" s="13" t="s">
        <v>2932</v>
      </c>
      <c r="K366" s="11" t="s">
        <v>125</v>
      </c>
      <c r="L366" s="11" t="s">
        <v>752</v>
      </c>
      <c r="M366" s="11" t="s">
        <v>66</v>
      </c>
      <c r="N366" s="11" t="s">
        <v>55</v>
      </c>
      <c r="O366" s="11" t="s">
        <v>66</v>
      </c>
      <c r="P366" s="11" t="s">
        <v>174</v>
      </c>
      <c r="Q366" s="11" t="s">
        <v>42</v>
      </c>
      <c r="R366" s="11" t="s">
        <v>85</v>
      </c>
      <c r="S366" s="12">
        <v>30963</v>
      </c>
      <c r="T366" s="11" t="s">
        <v>44</v>
      </c>
      <c r="U366" s="11" t="s">
        <v>74</v>
      </c>
      <c r="V366" s="11" t="s">
        <v>59</v>
      </c>
      <c r="W366" s="10">
        <v>50055</v>
      </c>
      <c r="X366" s="11" t="s">
        <v>48</v>
      </c>
      <c r="Y366" s="10">
        <v>3</v>
      </c>
      <c r="Z366" s="10">
        <v>1116</v>
      </c>
      <c r="AA366" s="12" t="s">
        <v>2311</v>
      </c>
      <c r="AB366" s="10">
        <v>3</v>
      </c>
      <c r="AC366" s="10">
        <v>4</v>
      </c>
      <c r="AD366" s="12">
        <v>45062</v>
      </c>
      <c r="AE366" s="11" t="s">
        <v>156</v>
      </c>
      <c r="AF366" s="11" t="s">
        <v>51</v>
      </c>
      <c r="AG366" s="11" t="s">
        <v>62</v>
      </c>
      <c r="AH366" s="11" t="s">
        <v>2933</v>
      </c>
      <c r="AI366" s="11" t="s">
        <v>2934</v>
      </c>
      <c r="AJ366" s="10">
        <v>4</v>
      </c>
      <c r="AK366" s="14">
        <v>557.67999999999995</v>
      </c>
    </row>
    <row r="367" spans="1:37" x14ac:dyDescent="0.25">
      <c r="A367" s="10">
        <v>690</v>
      </c>
      <c r="B367" s="11" t="s">
        <v>2935</v>
      </c>
      <c r="C367" s="11" t="s">
        <v>1391</v>
      </c>
      <c r="D367" s="12">
        <v>43517</v>
      </c>
      <c r="E367" s="12">
        <v>43530</v>
      </c>
      <c r="F367" s="10">
        <f>Table2[[#This Row],[ExitDate]]-Table2[[#This Row],[StartDate]]</f>
        <v>13</v>
      </c>
      <c r="G367" s="18">
        <f>(Table2[[#This Row],[ExitDate]]-Table2[[#This Row],[StartDate]])/365.25</f>
        <v>3.5592060232717319E-2</v>
      </c>
      <c r="H367" s="11" t="s">
        <v>36</v>
      </c>
      <c r="I367" s="11" t="s">
        <v>2936</v>
      </c>
      <c r="J367" s="13" t="s">
        <v>2937</v>
      </c>
      <c r="K367" s="11" t="s">
        <v>79</v>
      </c>
      <c r="L367" s="11" t="s">
        <v>752</v>
      </c>
      <c r="M367" s="11" t="s">
        <v>66</v>
      </c>
      <c r="N367" s="11" t="s">
        <v>40</v>
      </c>
      <c r="O367" s="11" t="s">
        <v>41</v>
      </c>
      <c r="P367" s="11" t="s">
        <v>121</v>
      </c>
      <c r="Q367" s="11" t="s">
        <v>42</v>
      </c>
      <c r="R367" s="11" t="s">
        <v>80</v>
      </c>
      <c r="S367" s="12" t="s">
        <v>2938</v>
      </c>
      <c r="T367" s="11" t="s">
        <v>44</v>
      </c>
      <c r="U367" s="11" t="s">
        <v>98</v>
      </c>
      <c r="V367" s="11" t="s">
        <v>59</v>
      </c>
      <c r="W367" s="10">
        <v>6139</v>
      </c>
      <c r="X367" s="11" t="s">
        <v>48</v>
      </c>
      <c r="Y367" s="10">
        <v>3</v>
      </c>
      <c r="Z367" s="10">
        <v>1117</v>
      </c>
      <c r="AA367" s="12" t="s">
        <v>2939</v>
      </c>
      <c r="AB367" s="10">
        <v>4</v>
      </c>
      <c r="AC367" s="10">
        <v>5</v>
      </c>
      <c r="AD367" s="12">
        <v>44938</v>
      </c>
      <c r="AE367" s="11" t="s">
        <v>156</v>
      </c>
      <c r="AF367" s="11" t="s">
        <v>51</v>
      </c>
      <c r="AG367" s="11" t="s">
        <v>77</v>
      </c>
      <c r="AH367" s="11" t="s">
        <v>2940</v>
      </c>
      <c r="AI367" s="11" t="s">
        <v>2941</v>
      </c>
      <c r="AJ367" s="10">
        <v>4</v>
      </c>
      <c r="AK367" s="14">
        <v>271.68</v>
      </c>
    </row>
    <row r="368" spans="1:37" x14ac:dyDescent="0.25">
      <c r="A368" s="10">
        <v>691</v>
      </c>
      <c r="B368" s="11" t="s">
        <v>1250</v>
      </c>
      <c r="C368" s="11" t="s">
        <v>2009</v>
      </c>
      <c r="D368" s="12">
        <v>43742</v>
      </c>
      <c r="E368" s="12">
        <v>44891</v>
      </c>
      <c r="F368" s="10">
        <f>Table2[[#This Row],[ExitDate]]-Table2[[#This Row],[StartDate]]</f>
        <v>1149</v>
      </c>
      <c r="G368" s="18">
        <f>(Table2[[#This Row],[ExitDate]]-Table2[[#This Row],[StartDate]])/365.25</f>
        <v>3.1457905544147846</v>
      </c>
      <c r="H368" s="11" t="s">
        <v>36</v>
      </c>
      <c r="I368" s="11" t="s">
        <v>2942</v>
      </c>
      <c r="J368" s="13" t="s">
        <v>2943</v>
      </c>
      <c r="K368" s="11" t="s">
        <v>94</v>
      </c>
      <c r="L368" s="11" t="s">
        <v>38</v>
      </c>
      <c r="M368" s="11" t="s">
        <v>66</v>
      </c>
      <c r="N368" s="11" t="s">
        <v>67</v>
      </c>
      <c r="O368" s="11" t="s">
        <v>41</v>
      </c>
      <c r="P368" s="11" t="s">
        <v>133</v>
      </c>
      <c r="Q368" s="11" t="s">
        <v>42</v>
      </c>
      <c r="R368" s="11" t="s">
        <v>107</v>
      </c>
      <c r="S368" s="12" t="s">
        <v>2944</v>
      </c>
      <c r="T368" s="11" t="s">
        <v>44</v>
      </c>
      <c r="U368" s="11" t="s">
        <v>423</v>
      </c>
      <c r="V368" s="11" t="s">
        <v>59</v>
      </c>
      <c r="W368" s="10">
        <v>44761</v>
      </c>
      <c r="X368" s="11" t="s">
        <v>48</v>
      </c>
      <c r="Y368" s="10">
        <v>3</v>
      </c>
      <c r="Z368" s="10">
        <v>1118</v>
      </c>
      <c r="AA368" s="12" t="s">
        <v>2503</v>
      </c>
      <c r="AB368" s="10">
        <v>1</v>
      </c>
      <c r="AC368" s="10">
        <v>5</v>
      </c>
      <c r="AD368" s="12">
        <v>44911</v>
      </c>
      <c r="AE368" s="11" t="s">
        <v>156</v>
      </c>
      <c r="AF368" s="11" t="s">
        <v>61</v>
      </c>
      <c r="AG368" s="11" t="s">
        <v>77</v>
      </c>
      <c r="AH368" s="11" t="s">
        <v>2945</v>
      </c>
      <c r="AI368" s="11" t="s">
        <v>2946</v>
      </c>
      <c r="AJ368" s="10">
        <v>2</v>
      </c>
      <c r="AK368" s="14">
        <v>299.68</v>
      </c>
    </row>
    <row r="369" spans="1:37" x14ac:dyDescent="0.25">
      <c r="A369" s="10">
        <v>692</v>
      </c>
      <c r="B369" s="11" t="s">
        <v>849</v>
      </c>
      <c r="C369" s="11" t="s">
        <v>2841</v>
      </c>
      <c r="D369" s="12">
        <v>43793</v>
      </c>
      <c r="E369" s="12">
        <v>44185</v>
      </c>
      <c r="F369" s="10">
        <f>Table2[[#This Row],[ExitDate]]-Table2[[#This Row],[StartDate]]</f>
        <v>392</v>
      </c>
      <c r="G369" s="18">
        <f>(Table2[[#This Row],[ExitDate]]-Table2[[#This Row],[StartDate]])/365.25</f>
        <v>1.0732375085557837</v>
      </c>
      <c r="H369" s="11" t="s">
        <v>36</v>
      </c>
      <c r="I369" s="11" t="s">
        <v>2947</v>
      </c>
      <c r="J369" s="13" t="s">
        <v>2948</v>
      </c>
      <c r="K369" s="11" t="s">
        <v>84</v>
      </c>
      <c r="L369" s="11" t="s">
        <v>38</v>
      </c>
      <c r="M369" s="11" t="s">
        <v>56</v>
      </c>
      <c r="N369" s="11" t="s">
        <v>40</v>
      </c>
      <c r="O369" s="11" t="s">
        <v>56</v>
      </c>
      <c r="P369" s="11" t="s">
        <v>95</v>
      </c>
      <c r="Q369" s="11" t="s">
        <v>42</v>
      </c>
      <c r="R369" s="11" t="s">
        <v>85</v>
      </c>
      <c r="S369" s="12" t="s">
        <v>2949</v>
      </c>
      <c r="T369" s="11" t="s">
        <v>44</v>
      </c>
      <c r="U369" s="11" t="s">
        <v>81</v>
      </c>
      <c r="V369" s="11" t="s">
        <v>46</v>
      </c>
      <c r="W369" s="10">
        <v>49105</v>
      </c>
      <c r="X369" s="11" t="s">
        <v>48</v>
      </c>
      <c r="Y369" s="10">
        <v>3</v>
      </c>
      <c r="Z369" s="10">
        <v>1119</v>
      </c>
      <c r="AA369" s="12" t="s">
        <v>1269</v>
      </c>
      <c r="AB369" s="10">
        <v>4</v>
      </c>
      <c r="AC369" s="10">
        <v>4</v>
      </c>
      <c r="AD369" s="12">
        <v>45115</v>
      </c>
      <c r="AE369" s="11" t="s">
        <v>156</v>
      </c>
      <c r="AF369" s="11" t="s">
        <v>51</v>
      </c>
      <c r="AG369" s="11" t="s">
        <v>62</v>
      </c>
      <c r="AH369" s="11" t="s">
        <v>2950</v>
      </c>
      <c r="AI369" s="11" t="s">
        <v>2951</v>
      </c>
      <c r="AJ369" s="10">
        <v>5</v>
      </c>
      <c r="AK369" s="14">
        <v>440.28</v>
      </c>
    </row>
    <row r="370" spans="1:37" x14ac:dyDescent="0.25">
      <c r="A370" s="10">
        <v>695</v>
      </c>
      <c r="B370" s="11" t="s">
        <v>2956</v>
      </c>
      <c r="C370" s="11" t="s">
        <v>2106</v>
      </c>
      <c r="D370" s="12">
        <v>44516</v>
      </c>
      <c r="E370" s="12">
        <v>44799</v>
      </c>
      <c r="F370" s="10">
        <f>Table2[[#This Row],[ExitDate]]-Table2[[#This Row],[StartDate]]</f>
        <v>283</v>
      </c>
      <c r="G370" s="18">
        <f>(Table2[[#This Row],[ExitDate]]-Table2[[#This Row],[StartDate]])/365.25</f>
        <v>0.77481177275838464</v>
      </c>
      <c r="H370" s="11" t="s">
        <v>2953</v>
      </c>
      <c r="I370" s="11" t="s">
        <v>2957</v>
      </c>
      <c r="J370" s="13" t="s">
        <v>2958</v>
      </c>
      <c r="K370" s="11" t="s">
        <v>132</v>
      </c>
      <c r="L370" s="11" t="s">
        <v>38</v>
      </c>
      <c r="M370" s="11" t="s">
        <v>39</v>
      </c>
      <c r="N370" s="11" t="s">
        <v>40</v>
      </c>
      <c r="O370" s="11" t="s">
        <v>56</v>
      </c>
      <c r="P370" s="11" t="s">
        <v>133</v>
      </c>
      <c r="Q370" s="11" t="s">
        <v>42</v>
      </c>
      <c r="R370" s="11" t="s">
        <v>80</v>
      </c>
      <c r="S370" s="12" t="s">
        <v>2959</v>
      </c>
      <c r="T370" s="11" t="s">
        <v>44</v>
      </c>
      <c r="U370" s="11" t="s">
        <v>98</v>
      </c>
      <c r="V370" s="11" t="s">
        <v>46</v>
      </c>
      <c r="W370" s="10">
        <v>35632</v>
      </c>
      <c r="X370" s="11" t="s">
        <v>48</v>
      </c>
      <c r="Y370" s="10">
        <v>3</v>
      </c>
      <c r="Z370" s="10">
        <v>1122</v>
      </c>
      <c r="AA370" s="12">
        <v>44663</v>
      </c>
      <c r="AB370" s="10">
        <v>2</v>
      </c>
      <c r="AC370" s="10">
        <v>1</v>
      </c>
      <c r="AD370" s="12">
        <v>44947</v>
      </c>
      <c r="AE370" s="11" t="s">
        <v>156</v>
      </c>
      <c r="AF370" s="11" t="s">
        <v>51</v>
      </c>
      <c r="AG370" s="11" t="s">
        <v>89</v>
      </c>
      <c r="AH370" s="11" t="s">
        <v>2960</v>
      </c>
      <c r="AI370" s="11" t="s">
        <v>2961</v>
      </c>
      <c r="AJ370" s="10">
        <v>3</v>
      </c>
      <c r="AK370" s="14">
        <v>444.4</v>
      </c>
    </row>
    <row r="371" spans="1:37" x14ac:dyDescent="0.25">
      <c r="A371" s="10">
        <v>697</v>
      </c>
      <c r="B371" s="11" t="s">
        <v>1890</v>
      </c>
      <c r="C371" s="11" t="s">
        <v>1470</v>
      </c>
      <c r="D371" s="12">
        <v>43823</v>
      </c>
      <c r="E371" s="12">
        <v>44876</v>
      </c>
      <c r="F371" s="10">
        <f>Table2[[#This Row],[ExitDate]]-Table2[[#This Row],[StartDate]]</f>
        <v>1053</v>
      </c>
      <c r="G371" s="18">
        <f>(Table2[[#This Row],[ExitDate]]-Table2[[#This Row],[StartDate]])/365.25</f>
        <v>2.8829568788501025</v>
      </c>
      <c r="H371" s="11" t="s">
        <v>2953</v>
      </c>
      <c r="I371" s="11" t="s">
        <v>2963</v>
      </c>
      <c r="J371" s="13" t="s">
        <v>2964</v>
      </c>
      <c r="K371" s="11" t="s">
        <v>65</v>
      </c>
      <c r="L371" s="11" t="s">
        <v>38</v>
      </c>
      <c r="M371" s="11" t="s">
        <v>66</v>
      </c>
      <c r="N371" s="11" t="s">
        <v>55</v>
      </c>
      <c r="O371" s="11" t="s">
        <v>66</v>
      </c>
      <c r="P371" s="11" t="s">
        <v>95</v>
      </c>
      <c r="Q371" s="11" t="s">
        <v>42</v>
      </c>
      <c r="R371" s="11" t="s">
        <v>107</v>
      </c>
      <c r="S371" s="12" t="s">
        <v>2965</v>
      </c>
      <c r="T371" s="11" t="s">
        <v>44</v>
      </c>
      <c r="U371" s="11" t="s">
        <v>98</v>
      </c>
      <c r="V371" s="11" t="s">
        <v>46</v>
      </c>
      <c r="W371" s="10">
        <v>80817</v>
      </c>
      <c r="X371" s="11" t="s">
        <v>48</v>
      </c>
      <c r="Y371" s="10">
        <v>3</v>
      </c>
      <c r="Z371" s="10">
        <v>1124</v>
      </c>
      <c r="AA371" s="12" t="s">
        <v>570</v>
      </c>
      <c r="AB371" s="10">
        <v>3</v>
      </c>
      <c r="AC371" s="10">
        <v>2</v>
      </c>
      <c r="AD371" s="12">
        <v>44868</v>
      </c>
      <c r="AE371" s="11" t="s">
        <v>156</v>
      </c>
      <c r="AF371" s="11" t="s">
        <v>51</v>
      </c>
      <c r="AG371" s="11" t="s">
        <v>52</v>
      </c>
      <c r="AH371" s="11" t="s">
        <v>2966</v>
      </c>
      <c r="AI371" s="11" t="s">
        <v>2967</v>
      </c>
      <c r="AJ371" s="10">
        <v>1</v>
      </c>
      <c r="AK371" s="14">
        <v>256.20999999999998</v>
      </c>
    </row>
    <row r="372" spans="1:37" x14ac:dyDescent="0.25">
      <c r="A372" s="10">
        <v>699</v>
      </c>
      <c r="B372" s="11" t="s">
        <v>2969</v>
      </c>
      <c r="C372" s="11" t="s">
        <v>2970</v>
      </c>
      <c r="D372" s="12">
        <v>43351</v>
      </c>
      <c r="E372" s="12">
        <v>43896</v>
      </c>
      <c r="F372" s="10">
        <f>Table2[[#This Row],[ExitDate]]-Table2[[#This Row],[StartDate]]</f>
        <v>545</v>
      </c>
      <c r="G372" s="18">
        <f>(Table2[[#This Row],[ExitDate]]-Table2[[#This Row],[StartDate]])/365.25</f>
        <v>1.4921286789869952</v>
      </c>
      <c r="H372" s="11" t="s">
        <v>738</v>
      </c>
      <c r="I372" s="11" t="s">
        <v>2971</v>
      </c>
      <c r="J372" s="13" t="s">
        <v>2972</v>
      </c>
      <c r="K372" s="11" t="s">
        <v>113</v>
      </c>
      <c r="L372" s="11" t="s">
        <v>752</v>
      </c>
      <c r="M372" s="11" t="s">
        <v>56</v>
      </c>
      <c r="N372" s="11" t="s">
        <v>40</v>
      </c>
      <c r="O372" s="11" t="s">
        <v>41</v>
      </c>
      <c r="P372" s="11" t="s">
        <v>133</v>
      </c>
      <c r="Q372" s="11" t="s">
        <v>42</v>
      </c>
      <c r="R372" s="11" t="s">
        <v>107</v>
      </c>
      <c r="S372" s="12" t="s">
        <v>2973</v>
      </c>
      <c r="T372" s="11" t="s">
        <v>44</v>
      </c>
      <c r="U372" s="11" t="s">
        <v>109</v>
      </c>
      <c r="V372" s="11" t="s">
        <v>59</v>
      </c>
      <c r="W372" s="10">
        <v>6305</v>
      </c>
      <c r="X372" s="11" t="s">
        <v>48</v>
      </c>
      <c r="Y372" s="10">
        <v>3</v>
      </c>
      <c r="Z372" s="10">
        <v>1126</v>
      </c>
      <c r="AA372" s="12" t="s">
        <v>1252</v>
      </c>
      <c r="AB372" s="10">
        <v>3</v>
      </c>
      <c r="AC372" s="10">
        <v>3</v>
      </c>
      <c r="AD372" s="12">
        <v>45136</v>
      </c>
      <c r="AE372" s="11" t="s">
        <v>83</v>
      </c>
      <c r="AF372" s="11" t="s">
        <v>51</v>
      </c>
      <c r="AG372" s="11" t="s">
        <v>52</v>
      </c>
      <c r="AH372" s="11" t="s">
        <v>2974</v>
      </c>
      <c r="AI372" s="11" t="s">
        <v>2975</v>
      </c>
      <c r="AJ372" s="10">
        <v>4</v>
      </c>
      <c r="AK372" s="14">
        <v>500.45</v>
      </c>
    </row>
    <row r="373" spans="1:37" x14ac:dyDescent="0.25">
      <c r="A373" s="10">
        <v>702</v>
      </c>
      <c r="B373" s="11" t="s">
        <v>2977</v>
      </c>
      <c r="C373" s="11" t="s">
        <v>2978</v>
      </c>
      <c r="D373" s="12">
        <v>43727</v>
      </c>
      <c r="E373" s="12">
        <v>44492</v>
      </c>
      <c r="F373" s="10">
        <f>Table2[[#This Row],[ExitDate]]-Table2[[#This Row],[StartDate]]</f>
        <v>765</v>
      </c>
      <c r="G373" s="18">
        <f>(Table2[[#This Row],[ExitDate]]-Table2[[#This Row],[StartDate]])/365.25</f>
        <v>2.0944558521560577</v>
      </c>
      <c r="H373" s="11" t="s">
        <v>738</v>
      </c>
      <c r="I373" s="11" t="s">
        <v>2979</v>
      </c>
      <c r="J373" s="13" t="s">
        <v>2980</v>
      </c>
      <c r="K373" s="11" t="s">
        <v>37</v>
      </c>
      <c r="L373" s="11" t="s">
        <v>752</v>
      </c>
      <c r="M373" s="11" t="s">
        <v>66</v>
      </c>
      <c r="N373" s="11" t="s">
        <v>67</v>
      </c>
      <c r="O373" s="11" t="s">
        <v>56</v>
      </c>
      <c r="P373" s="11" t="s">
        <v>121</v>
      </c>
      <c r="Q373" s="11" t="s">
        <v>42</v>
      </c>
      <c r="R373" s="11" t="s">
        <v>85</v>
      </c>
      <c r="S373" s="12" t="s">
        <v>2981</v>
      </c>
      <c r="T373" s="11" t="s">
        <v>44</v>
      </c>
      <c r="U373" s="11" t="s">
        <v>293</v>
      </c>
      <c r="V373" s="11" t="s">
        <v>46</v>
      </c>
      <c r="W373" s="10">
        <v>73131</v>
      </c>
      <c r="X373" s="11" t="s">
        <v>48</v>
      </c>
      <c r="Y373" s="10">
        <v>3</v>
      </c>
      <c r="Z373" s="10">
        <v>1129</v>
      </c>
      <c r="AA373" s="12" t="s">
        <v>167</v>
      </c>
      <c r="AB373" s="10">
        <v>1</v>
      </c>
      <c r="AC373" s="10">
        <v>1</v>
      </c>
      <c r="AD373" s="12">
        <v>44815</v>
      </c>
      <c r="AE373" s="11" t="s">
        <v>83</v>
      </c>
      <c r="AF373" s="11" t="s">
        <v>51</v>
      </c>
      <c r="AG373" s="11" t="s">
        <v>89</v>
      </c>
      <c r="AH373" s="11" t="s">
        <v>2982</v>
      </c>
      <c r="AI373" s="11" t="s">
        <v>2983</v>
      </c>
      <c r="AJ373" s="10">
        <v>2</v>
      </c>
      <c r="AK373" s="14">
        <v>768.06</v>
      </c>
    </row>
    <row r="374" spans="1:37" x14ac:dyDescent="0.25">
      <c r="A374" s="10">
        <v>705</v>
      </c>
      <c r="B374" s="11" t="s">
        <v>424</v>
      </c>
      <c r="C374" s="11" t="s">
        <v>2986</v>
      </c>
      <c r="D374" s="12">
        <v>44331</v>
      </c>
      <c r="E374" s="12">
        <v>45049</v>
      </c>
      <c r="F374" s="10">
        <f>Table2[[#This Row],[ExitDate]]-Table2[[#This Row],[StartDate]]</f>
        <v>718</v>
      </c>
      <c r="G374" s="18">
        <f>(Table2[[#This Row],[ExitDate]]-Table2[[#This Row],[StartDate]])/365.25</f>
        <v>1.9657768651608487</v>
      </c>
      <c r="H374" s="11" t="s">
        <v>36</v>
      </c>
      <c r="I374" s="11" t="s">
        <v>2987</v>
      </c>
      <c r="J374" s="13" t="s">
        <v>2988</v>
      </c>
      <c r="K374" s="11" t="s">
        <v>113</v>
      </c>
      <c r="L374" s="11" t="s">
        <v>752</v>
      </c>
      <c r="M374" s="11" t="s">
        <v>39</v>
      </c>
      <c r="N374" s="11" t="s">
        <v>67</v>
      </c>
      <c r="O374" s="11" t="s">
        <v>66</v>
      </c>
      <c r="P374" s="11" t="s">
        <v>95</v>
      </c>
      <c r="Q374" s="11" t="s">
        <v>42</v>
      </c>
      <c r="R374" s="11" t="s">
        <v>57</v>
      </c>
      <c r="S374" s="12">
        <v>23112</v>
      </c>
      <c r="T374" s="11" t="s">
        <v>44</v>
      </c>
      <c r="U374" s="11" t="s">
        <v>81</v>
      </c>
      <c r="V374" s="11" t="s">
        <v>46</v>
      </c>
      <c r="W374" s="10">
        <v>88428</v>
      </c>
      <c r="X374" s="11" t="s">
        <v>48</v>
      </c>
      <c r="Y374" s="10">
        <v>3</v>
      </c>
      <c r="Z374" s="10">
        <v>1132</v>
      </c>
      <c r="AA374" s="12" t="s">
        <v>601</v>
      </c>
      <c r="AB374" s="10">
        <v>1</v>
      </c>
      <c r="AC374" s="10">
        <v>5</v>
      </c>
      <c r="AD374" s="12">
        <v>44831</v>
      </c>
      <c r="AE374" s="11" t="s">
        <v>156</v>
      </c>
      <c r="AF374" s="11" t="s">
        <v>51</v>
      </c>
      <c r="AG374" s="11" t="s">
        <v>89</v>
      </c>
      <c r="AH374" s="11" t="s">
        <v>2989</v>
      </c>
      <c r="AI374" s="11" t="s">
        <v>2990</v>
      </c>
      <c r="AJ374" s="10">
        <v>4</v>
      </c>
      <c r="AK374" s="14">
        <v>475.91</v>
      </c>
    </row>
    <row r="375" spans="1:37" x14ac:dyDescent="0.25">
      <c r="A375" s="10">
        <v>706</v>
      </c>
      <c r="B375" s="11" t="s">
        <v>1601</v>
      </c>
      <c r="C375" s="11" t="s">
        <v>1958</v>
      </c>
      <c r="D375" s="12">
        <v>44634</v>
      </c>
      <c r="E375" s="12">
        <v>44836</v>
      </c>
      <c r="F375" s="10">
        <f>Table2[[#This Row],[ExitDate]]-Table2[[#This Row],[StartDate]]</f>
        <v>202</v>
      </c>
      <c r="G375" s="18">
        <f>(Table2[[#This Row],[ExitDate]]-Table2[[#This Row],[StartDate]])/365.25</f>
        <v>0.55304585900068448</v>
      </c>
      <c r="H375" s="11" t="s">
        <v>36</v>
      </c>
      <c r="I375" s="11" t="s">
        <v>2991</v>
      </c>
      <c r="J375" s="13" t="s">
        <v>2992</v>
      </c>
      <c r="K375" s="11" t="s">
        <v>65</v>
      </c>
      <c r="L375" s="11" t="s">
        <v>752</v>
      </c>
      <c r="M375" s="11" t="s">
        <v>66</v>
      </c>
      <c r="N375" s="11" t="s">
        <v>67</v>
      </c>
      <c r="O375" s="11" t="s">
        <v>56</v>
      </c>
      <c r="P375" s="11" t="s">
        <v>174</v>
      </c>
      <c r="Q375" s="11" t="s">
        <v>42</v>
      </c>
      <c r="R375" s="11" t="s">
        <v>57</v>
      </c>
      <c r="S375" s="12" t="s">
        <v>2993</v>
      </c>
      <c r="T375" s="11" t="s">
        <v>44</v>
      </c>
      <c r="U375" s="11" t="s">
        <v>109</v>
      </c>
      <c r="V375" s="11" t="s">
        <v>46</v>
      </c>
      <c r="W375" s="10">
        <v>95347</v>
      </c>
      <c r="X375" s="11" t="s">
        <v>48</v>
      </c>
      <c r="Y375" s="10">
        <v>3</v>
      </c>
      <c r="Z375" s="10">
        <v>1133</v>
      </c>
      <c r="AA375" s="12" t="s">
        <v>2994</v>
      </c>
      <c r="AB375" s="10">
        <v>1</v>
      </c>
      <c r="AC375" s="10">
        <v>2</v>
      </c>
      <c r="AD375" s="12">
        <v>44792</v>
      </c>
      <c r="AE375" s="11" t="s">
        <v>60</v>
      </c>
      <c r="AF375" s="11" t="s">
        <v>61</v>
      </c>
      <c r="AG375" s="11" t="s">
        <v>89</v>
      </c>
      <c r="AH375" s="11" t="s">
        <v>2995</v>
      </c>
      <c r="AI375" s="11" t="s">
        <v>2996</v>
      </c>
      <c r="AJ375" s="10">
        <v>3</v>
      </c>
      <c r="AK375" s="14">
        <v>107.14</v>
      </c>
    </row>
    <row r="376" spans="1:37" x14ac:dyDescent="0.25">
      <c r="A376" s="10">
        <v>707</v>
      </c>
      <c r="B376" s="11" t="s">
        <v>2382</v>
      </c>
      <c r="C376" s="11" t="s">
        <v>1111</v>
      </c>
      <c r="D376" s="12">
        <v>44536</v>
      </c>
      <c r="E376" s="12">
        <v>44569</v>
      </c>
      <c r="F376" s="10">
        <f>Table2[[#This Row],[ExitDate]]-Table2[[#This Row],[StartDate]]</f>
        <v>33</v>
      </c>
      <c r="G376" s="18">
        <f>(Table2[[#This Row],[ExitDate]]-Table2[[#This Row],[StartDate]])/365.25</f>
        <v>9.034907597535935E-2</v>
      </c>
      <c r="H376" s="11" t="s">
        <v>36</v>
      </c>
      <c r="I376" s="11" t="s">
        <v>2997</v>
      </c>
      <c r="J376" s="13" t="s">
        <v>2998</v>
      </c>
      <c r="K376" s="11" t="s">
        <v>84</v>
      </c>
      <c r="L376" s="11" t="s">
        <v>752</v>
      </c>
      <c r="M376" s="11" t="s">
        <v>56</v>
      </c>
      <c r="N376" s="11" t="s">
        <v>40</v>
      </c>
      <c r="O376" s="11" t="s">
        <v>41</v>
      </c>
      <c r="P376" s="11" t="s">
        <v>133</v>
      </c>
      <c r="Q376" s="11" t="s">
        <v>42</v>
      </c>
      <c r="R376" s="11" t="s">
        <v>80</v>
      </c>
      <c r="S376" s="12">
        <v>35255</v>
      </c>
      <c r="T376" s="11" t="s">
        <v>44</v>
      </c>
      <c r="U376" s="11" t="s">
        <v>98</v>
      </c>
      <c r="V376" s="11" t="s">
        <v>46</v>
      </c>
      <c r="W376" s="10">
        <v>80920</v>
      </c>
      <c r="X376" s="11" t="s">
        <v>48</v>
      </c>
      <c r="Y376" s="10">
        <v>3</v>
      </c>
      <c r="Z376" s="10">
        <v>1134</v>
      </c>
      <c r="AA376" s="12" t="s">
        <v>303</v>
      </c>
      <c r="AB376" s="10">
        <v>4</v>
      </c>
      <c r="AC376" s="10">
        <v>1</v>
      </c>
      <c r="AD376" s="12">
        <v>44904</v>
      </c>
      <c r="AE376" s="11" t="s">
        <v>156</v>
      </c>
      <c r="AF376" s="11" t="s">
        <v>61</v>
      </c>
      <c r="AG376" s="11" t="s">
        <v>89</v>
      </c>
      <c r="AH376" s="11" t="s">
        <v>2999</v>
      </c>
      <c r="AI376" s="11" t="s">
        <v>3000</v>
      </c>
      <c r="AJ376" s="10">
        <v>1</v>
      </c>
      <c r="AK376" s="14">
        <v>271.49</v>
      </c>
    </row>
    <row r="377" spans="1:37" x14ac:dyDescent="0.25">
      <c r="A377" s="10">
        <v>711</v>
      </c>
      <c r="B377" s="11" t="s">
        <v>3004</v>
      </c>
      <c r="C377" s="11" t="s">
        <v>2434</v>
      </c>
      <c r="D377" s="12">
        <v>43658</v>
      </c>
      <c r="E377" s="12">
        <v>44754</v>
      </c>
      <c r="F377" s="10">
        <f>Table2[[#This Row],[ExitDate]]-Table2[[#This Row],[StartDate]]</f>
        <v>1096</v>
      </c>
      <c r="G377" s="18">
        <f>(Table2[[#This Row],[ExitDate]]-Table2[[#This Row],[StartDate]])/365.25</f>
        <v>3.0006844626967832</v>
      </c>
      <c r="H377" s="11" t="s">
        <v>36</v>
      </c>
      <c r="I377" s="11" t="s">
        <v>3005</v>
      </c>
      <c r="J377" s="13" t="s">
        <v>3006</v>
      </c>
      <c r="K377" s="11" t="s">
        <v>132</v>
      </c>
      <c r="L377" s="11" t="s">
        <v>38</v>
      </c>
      <c r="M377" s="11" t="s">
        <v>66</v>
      </c>
      <c r="N377" s="11" t="s">
        <v>67</v>
      </c>
      <c r="O377" s="11" t="s">
        <v>41</v>
      </c>
      <c r="P377" s="11" t="s">
        <v>95</v>
      </c>
      <c r="Q377" s="11" t="s">
        <v>42</v>
      </c>
      <c r="R377" s="11" t="s">
        <v>96</v>
      </c>
      <c r="S377" s="12">
        <v>30355</v>
      </c>
      <c r="T377" s="11" t="s">
        <v>44</v>
      </c>
      <c r="U377" s="11" t="s">
        <v>176</v>
      </c>
      <c r="V377" s="11" t="s">
        <v>59</v>
      </c>
      <c r="W377" s="10">
        <v>2766</v>
      </c>
      <c r="X377" s="11" t="s">
        <v>48</v>
      </c>
      <c r="Y377" s="10">
        <v>3</v>
      </c>
      <c r="Z377" s="10">
        <v>1138</v>
      </c>
      <c r="AA377" s="12" t="s">
        <v>909</v>
      </c>
      <c r="AB377" s="10">
        <v>4</v>
      </c>
      <c r="AC377" s="10">
        <v>5</v>
      </c>
      <c r="AD377" s="12">
        <v>44814</v>
      </c>
      <c r="AE377" s="11" t="s">
        <v>60</v>
      </c>
      <c r="AF377" s="11" t="s">
        <v>51</v>
      </c>
      <c r="AG377" s="11" t="s">
        <v>52</v>
      </c>
      <c r="AH377" s="11" t="s">
        <v>3007</v>
      </c>
      <c r="AI377" s="11" t="s">
        <v>3008</v>
      </c>
      <c r="AJ377" s="10">
        <v>4</v>
      </c>
      <c r="AK377" s="14">
        <v>155.13999999999999</v>
      </c>
    </row>
    <row r="378" spans="1:37" x14ac:dyDescent="0.25">
      <c r="A378" s="10">
        <v>712</v>
      </c>
      <c r="B378" s="11" t="s">
        <v>3009</v>
      </c>
      <c r="C378" s="11" t="s">
        <v>2929</v>
      </c>
      <c r="D378" s="12">
        <v>43322</v>
      </c>
      <c r="E378" s="12">
        <v>44613</v>
      </c>
      <c r="F378" s="10">
        <f>Table2[[#This Row],[ExitDate]]-Table2[[#This Row],[StartDate]]</f>
        <v>1291</v>
      </c>
      <c r="G378" s="18">
        <f>(Table2[[#This Row],[ExitDate]]-Table2[[#This Row],[StartDate]])/365.25</f>
        <v>3.5345653661875427</v>
      </c>
      <c r="H378" s="11" t="s">
        <v>36</v>
      </c>
      <c r="I378" s="11" t="s">
        <v>3010</v>
      </c>
      <c r="J378" s="13" t="s">
        <v>3011</v>
      </c>
      <c r="K378" s="11" t="s">
        <v>79</v>
      </c>
      <c r="L378" s="11" t="s">
        <v>38</v>
      </c>
      <c r="M378" s="11" t="s">
        <v>39</v>
      </c>
      <c r="N378" s="11" t="s">
        <v>55</v>
      </c>
      <c r="O378" s="11" t="s">
        <v>41</v>
      </c>
      <c r="P378" s="11" t="s">
        <v>95</v>
      </c>
      <c r="Q378" s="11" t="s">
        <v>42</v>
      </c>
      <c r="R378" s="11" t="s">
        <v>142</v>
      </c>
      <c r="S378" s="12">
        <v>19667</v>
      </c>
      <c r="T378" s="11" t="s">
        <v>44</v>
      </c>
      <c r="U378" s="11" t="s">
        <v>98</v>
      </c>
      <c r="V378" s="11" t="s">
        <v>59</v>
      </c>
      <c r="W378" s="10">
        <v>75014</v>
      </c>
      <c r="X378" s="11" t="s">
        <v>48</v>
      </c>
      <c r="Y378" s="10">
        <v>3</v>
      </c>
      <c r="Z378" s="10">
        <v>1139</v>
      </c>
      <c r="AA378" s="12" t="s">
        <v>409</v>
      </c>
      <c r="AB378" s="10">
        <v>2</v>
      </c>
      <c r="AC378" s="10">
        <v>4</v>
      </c>
      <c r="AD378" s="12">
        <v>44835</v>
      </c>
      <c r="AE378" s="11" t="s">
        <v>60</v>
      </c>
      <c r="AF378" s="11" t="s">
        <v>61</v>
      </c>
      <c r="AG378" s="11" t="s">
        <v>77</v>
      </c>
      <c r="AH378" s="11" t="s">
        <v>3012</v>
      </c>
      <c r="AI378" s="11" t="s">
        <v>3013</v>
      </c>
      <c r="AJ378" s="10">
        <v>1</v>
      </c>
      <c r="AK378" s="14">
        <v>930.06</v>
      </c>
    </row>
    <row r="379" spans="1:37" x14ac:dyDescent="0.25">
      <c r="A379" s="10">
        <v>716</v>
      </c>
      <c r="B379" s="11" t="s">
        <v>3015</v>
      </c>
      <c r="C379" s="11" t="s">
        <v>3016</v>
      </c>
      <c r="D379" s="12">
        <v>43345</v>
      </c>
      <c r="E379" s="12">
        <v>44405</v>
      </c>
      <c r="F379" s="10">
        <f>Table2[[#This Row],[ExitDate]]-Table2[[#This Row],[StartDate]]</f>
        <v>1060</v>
      </c>
      <c r="G379" s="18">
        <f>(Table2[[#This Row],[ExitDate]]-Table2[[#This Row],[StartDate]])/365.25</f>
        <v>2.9021218343600275</v>
      </c>
      <c r="H379" s="11" t="s">
        <v>2953</v>
      </c>
      <c r="I379" s="11" t="s">
        <v>3017</v>
      </c>
      <c r="J379" s="13" t="s">
        <v>3018</v>
      </c>
      <c r="K379" s="11" t="s">
        <v>65</v>
      </c>
      <c r="L379" s="11" t="s">
        <v>38</v>
      </c>
      <c r="M379" s="11" t="s">
        <v>39</v>
      </c>
      <c r="N379" s="11" t="s">
        <v>55</v>
      </c>
      <c r="O379" s="11" t="s">
        <v>66</v>
      </c>
      <c r="P379" s="11" t="s">
        <v>121</v>
      </c>
      <c r="Q379" s="11" t="s">
        <v>42</v>
      </c>
      <c r="R379" s="11" t="s">
        <v>85</v>
      </c>
      <c r="S379" s="12" t="s">
        <v>3019</v>
      </c>
      <c r="T379" s="11" t="s">
        <v>44</v>
      </c>
      <c r="U379" s="11" t="s">
        <v>159</v>
      </c>
      <c r="V379" s="11" t="s">
        <v>46</v>
      </c>
      <c r="W379" s="10">
        <v>46695</v>
      </c>
      <c r="X379" s="11" t="s">
        <v>48</v>
      </c>
      <c r="Y379" s="10">
        <v>3</v>
      </c>
      <c r="Z379" s="10">
        <v>1143</v>
      </c>
      <c r="AA379" s="12" t="s">
        <v>1677</v>
      </c>
      <c r="AB379" s="10">
        <v>2</v>
      </c>
      <c r="AC379" s="10">
        <v>4</v>
      </c>
      <c r="AD379" s="12">
        <v>44915</v>
      </c>
      <c r="AE379" s="11" t="s">
        <v>60</v>
      </c>
      <c r="AF379" s="11" t="s">
        <v>51</v>
      </c>
      <c r="AG379" s="11" t="s">
        <v>52</v>
      </c>
      <c r="AH379" s="11" t="s">
        <v>3020</v>
      </c>
      <c r="AI379" s="11" t="s">
        <v>3021</v>
      </c>
      <c r="AJ379" s="10">
        <v>3</v>
      </c>
      <c r="AK379" s="14">
        <v>563.38</v>
      </c>
    </row>
    <row r="380" spans="1:37" x14ac:dyDescent="0.25">
      <c r="A380" s="10">
        <v>720</v>
      </c>
      <c r="B380" s="11" t="s">
        <v>3028</v>
      </c>
      <c r="C380" s="11" t="s">
        <v>3029</v>
      </c>
      <c r="D380" s="12">
        <v>43627</v>
      </c>
      <c r="E380" s="12">
        <v>44619</v>
      </c>
      <c r="F380" s="10">
        <f>Table2[[#This Row],[ExitDate]]-Table2[[#This Row],[StartDate]]</f>
        <v>992</v>
      </c>
      <c r="G380" s="18">
        <f>(Table2[[#This Row],[ExitDate]]-Table2[[#This Row],[StartDate]])/365.25</f>
        <v>2.7159479808350446</v>
      </c>
      <c r="H380" s="11" t="s">
        <v>738</v>
      </c>
      <c r="I380" s="11" t="s">
        <v>3030</v>
      </c>
      <c r="J380" s="13" t="s">
        <v>3031</v>
      </c>
      <c r="K380" s="11" t="s">
        <v>164</v>
      </c>
      <c r="L380" s="11" t="s">
        <v>752</v>
      </c>
      <c r="M380" s="11" t="s">
        <v>66</v>
      </c>
      <c r="N380" s="11" t="s">
        <v>67</v>
      </c>
      <c r="O380" s="11" t="s">
        <v>66</v>
      </c>
      <c r="P380" s="11" t="s">
        <v>95</v>
      </c>
      <c r="Q380" s="11" t="s">
        <v>42</v>
      </c>
      <c r="R380" s="11" t="s">
        <v>80</v>
      </c>
      <c r="S380" s="12" t="s">
        <v>3032</v>
      </c>
      <c r="T380" s="11" t="s">
        <v>44</v>
      </c>
      <c r="U380" s="11" t="s">
        <v>159</v>
      </c>
      <c r="V380" s="11" t="s">
        <v>46</v>
      </c>
      <c r="W380" s="10">
        <v>50894</v>
      </c>
      <c r="X380" s="11" t="s">
        <v>48</v>
      </c>
      <c r="Y380" s="10">
        <v>3</v>
      </c>
      <c r="Z380" s="10">
        <v>1147</v>
      </c>
      <c r="AA380" s="12" t="s">
        <v>1475</v>
      </c>
      <c r="AB380" s="10">
        <v>1</v>
      </c>
      <c r="AC380" s="10">
        <v>3</v>
      </c>
      <c r="AD380" s="12">
        <v>44951</v>
      </c>
      <c r="AE380" s="11" t="s">
        <v>50</v>
      </c>
      <c r="AF380" s="11" t="s">
        <v>51</v>
      </c>
      <c r="AG380" s="11" t="s">
        <v>52</v>
      </c>
      <c r="AH380" s="11" t="s">
        <v>3033</v>
      </c>
      <c r="AI380" s="11" t="s">
        <v>3034</v>
      </c>
      <c r="AJ380" s="10">
        <v>2</v>
      </c>
      <c r="AK380" s="14">
        <v>247.58</v>
      </c>
    </row>
    <row r="381" spans="1:37" x14ac:dyDescent="0.25">
      <c r="A381" s="10">
        <v>726</v>
      </c>
      <c r="B381" s="11" t="s">
        <v>1541</v>
      </c>
      <c r="C381" s="11" t="s">
        <v>1741</v>
      </c>
      <c r="D381" s="12">
        <v>43935</v>
      </c>
      <c r="E381" s="12">
        <v>44449</v>
      </c>
      <c r="F381" s="10">
        <f>Table2[[#This Row],[ExitDate]]-Table2[[#This Row],[StartDate]]</f>
        <v>514</v>
      </c>
      <c r="G381" s="18">
        <f>(Table2[[#This Row],[ExitDate]]-Table2[[#This Row],[StartDate]])/365.25</f>
        <v>1.4072553045859</v>
      </c>
      <c r="H381" s="11" t="s">
        <v>36</v>
      </c>
      <c r="I381" s="11" t="s">
        <v>3040</v>
      </c>
      <c r="J381" s="13" t="s">
        <v>3041</v>
      </c>
      <c r="K381" s="11" t="s">
        <v>54</v>
      </c>
      <c r="L381" s="11" t="s">
        <v>752</v>
      </c>
      <c r="M381" s="11" t="s">
        <v>56</v>
      </c>
      <c r="N381" s="11" t="s">
        <v>55</v>
      </c>
      <c r="O381" s="11" t="s">
        <v>41</v>
      </c>
      <c r="P381" s="11" t="s">
        <v>121</v>
      </c>
      <c r="Q381" s="11" t="s">
        <v>42</v>
      </c>
      <c r="R381" s="11" t="s">
        <v>85</v>
      </c>
      <c r="S381" s="12" t="s">
        <v>3042</v>
      </c>
      <c r="T381" s="11" t="s">
        <v>44</v>
      </c>
      <c r="U381" s="11" t="s">
        <v>81</v>
      </c>
      <c r="V381" s="11" t="s">
        <v>46</v>
      </c>
      <c r="W381" s="10">
        <v>87428</v>
      </c>
      <c r="X381" s="11" t="s">
        <v>48</v>
      </c>
      <c r="Y381" s="10">
        <v>3</v>
      </c>
      <c r="Z381" s="10">
        <v>1153</v>
      </c>
      <c r="AA381" s="12" t="s">
        <v>1392</v>
      </c>
      <c r="AB381" s="10">
        <v>3</v>
      </c>
      <c r="AC381" s="10">
        <v>4</v>
      </c>
      <c r="AD381" s="12">
        <v>44897</v>
      </c>
      <c r="AE381" s="11" t="s">
        <v>156</v>
      </c>
      <c r="AF381" s="11" t="s">
        <v>51</v>
      </c>
      <c r="AG381" s="11" t="s">
        <v>52</v>
      </c>
      <c r="AH381" s="11" t="s">
        <v>3043</v>
      </c>
      <c r="AI381" s="11" t="s">
        <v>3044</v>
      </c>
      <c r="AJ381" s="10">
        <v>4</v>
      </c>
      <c r="AK381" s="14">
        <v>555.35</v>
      </c>
    </row>
    <row r="382" spans="1:37" x14ac:dyDescent="0.25">
      <c r="A382" s="10">
        <v>727</v>
      </c>
      <c r="B382" s="11" t="s">
        <v>1914</v>
      </c>
      <c r="C382" s="11" t="s">
        <v>3045</v>
      </c>
      <c r="D382" s="12">
        <v>44466</v>
      </c>
      <c r="E382" s="12">
        <v>44962</v>
      </c>
      <c r="F382" s="10">
        <f>Table2[[#This Row],[ExitDate]]-Table2[[#This Row],[StartDate]]</f>
        <v>496</v>
      </c>
      <c r="G382" s="18">
        <f>(Table2[[#This Row],[ExitDate]]-Table2[[#This Row],[StartDate]])/365.25</f>
        <v>1.3579739904175223</v>
      </c>
      <c r="H382" s="11" t="s">
        <v>36</v>
      </c>
      <c r="I382" s="11" t="s">
        <v>3046</v>
      </c>
      <c r="J382" s="13" t="s">
        <v>3047</v>
      </c>
      <c r="K382" s="11" t="s">
        <v>132</v>
      </c>
      <c r="L382" s="11" t="s">
        <v>752</v>
      </c>
      <c r="M382" s="11" t="s">
        <v>66</v>
      </c>
      <c r="N382" s="11" t="s">
        <v>40</v>
      </c>
      <c r="O382" s="11" t="s">
        <v>56</v>
      </c>
      <c r="P382" s="11" t="s">
        <v>133</v>
      </c>
      <c r="Q382" s="11" t="s">
        <v>42</v>
      </c>
      <c r="R382" s="11" t="s">
        <v>85</v>
      </c>
      <c r="S382" s="12">
        <v>31788</v>
      </c>
      <c r="T382" s="11" t="s">
        <v>44</v>
      </c>
      <c r="U382" s="11" t="s">
        <v>81</v>
      </c>
      <c r="V382" s="11" t="s">
        <v>46</v>
      </c>
      <c r="W382" s="10">
        <v>76772</v>
      </c>
      <c r="X382" s="11" t="s">
        <v>48</v>
      </c>
      <c r="Y382" s="10">
        <v>3</v>
      </c>
      <c r="Z382" s="10">
        <v>1154</v>
      </c>
      <c r="AA382" s="12">
        <v>45175</v>
      </c>
      <c r="AB382" s="10">
        <v>1</v>
      </c>
      <c r="AC382" s="10">
        <v>3</v>
      </c>
      <c r="AD382" s="12">
        <v>44785</v>
      </c>
      <c r="AE382" s="11" t="s">
        <v>60</v>
      </c>
      <c r="AF382" s="11" t="s">
        <v>51</v>
      </c>
      <c r="AG382" s="11" t="s">
        <v>62</v>
      </c>
      <c r="AH382" s="11" t="s">
        <v>3048</v>
      </c>
      <c r="AI382" s="11" t="s">
        <v>3049</v>
      </c>
      <c r="AJ382" s="10">
        <v>3</v>
      </c>
      <c r="AK382" s="14">
        <v>338.48</v>
      </c>
    </row>
    <row r="383" spans="1:37" x14ac:dyDescent="0.25">
      <c r="A383" s="10">
        <v>728</v>
      </c>
      <c r="B383" s="11" t="s">
        <v>3050</v>
      </c>
      <c r="C383" s="11" t="s">
        <v>942</v>
      </c>
      <c r="D383" s="12">
        <v>43421</v>
      </c>
      <c r="E383" s="12">
        <v>43902</v>
      </c>
      <c r="F383" s="10">
        <f>Table2[[#This Row],[ExitDate]]-Table2[[#This Row],[StartDate]]</f>
        <v>481</v>
      </c>
      <c r="G383" s="18">
        <f>(Table2[[#This Row],[ExitDate]]-Table2[[#This Row],[StartDate]])/365.25</f>
        <v>1.3169062286105406</v>
      </c>
      <c r="H383" s="11" t="s">
        <v>36</v>
      </c>
      <c r="I383" s="11" t="s">
        <v>3051</v>
      </c>
      <c r="J383" s="13" t="s">
        <v>3052</v>
      </c>
      <c r="K383" s="11" t="s">
        <v>113</v>
      </c>
      <c r="L383" s="11" t="s">
        <v>752</v>
      </c>
      <c r="M383" s="11" t="s">
        <v>39</v>
      </c>
      <c r="N383" s="11" t="s">
        <v>55</v>
      </c>
      <c r="O383" s="11" t="s">
        <v>41</v>
      </c>
      <c r="P383" s="11" t="s">
        <v>121</v>
      </c>
      <c r="Q383" s="11" t="s">
        <v>42</v>
      </c>
      <c r="R383" s="11" t="s">
        <v>43</v>
      </c>
      <c r="S383" s="12">
        <v>18790</v>
      </c>
      <c r="T383" s="11" t="s">
        <v>44</v>
      </c>
      <c r="U383" s="11" t="s">
        <v>74</v>
      </c>
      <c r="V383" s="11" t="s">
        <v>46</v>
      </c>
      <c r="W383" s="10">
        <v>21218</v>
      </c>
      <c r="X383" s="11" t="s">
        <v>48</v>
      </c>
      <c r="Y383" s="10">
        <v>3</v>
      </c>
      <c r="Z383" s="10">
        <v>1155</v>
      </c>
      <c r="AA383" s="12" t="s">
        <v>521</v>
      </c>
      <c r="AB383" s="10">
        <v>2</v>
      </c>
      <c r="AC383" s="10">
        <v>3</v>
      </c>
      <c r="AD383" s="12">
        <v>44814</v>
      </c>
      <c r="AE383" s="11" t="s">
        <v>83</v>
      </c>
      <c r="AF383" s="11" t="s">
        <v>51</v>
      </c>
      <c r="AG383" s="11" t="s">
        <v>52</v>
      </c>
      <c r="AH383" s="11" t="s">
        <v>3053</v>
      </c>
      <c r="AI383" s="11" t="s">
        <v>3054</v>
      </c>
      <c r="AJ383" s="10">
        <v>1</v>
      </c>
      <c r="AK383" s="14">
        <v>339.01</v>
      </c>
    </row>
    <row r="384" spans="1:37" x14ac:dyDescent="0.25">
      <c r="A384" s="10">
        <v>729</v>
      </c>
      <c r="B384" s="11" t="s">
        <v>3055</v>
      </c>
      <c r="C384" s="11" t="s">
        <v>3056</v>
      </c>
      <c r="D384" s="12">
        <v>43668</v>
      </c>
      <c r="E384" s="12">
        <v>44985</v>
      </c>
      <c r="F384" s="10">
        <f>Table2[[#This Row],[ExitDate]]-Table2[[#This Row],[StartDate]]</f>
        <v>1317</v>
      </c>
      <c r="G384" s="18">
        <f>(Table2[[#This Row],[ExitDate]]-Table2[[#This Row],[StartDate]])/365.25</f>
        <v>3.6057494866529773</v>
      </c>
      <c r="H384" s="11" t="s">
        <v>36</v>
      </c>
      <c r="I384" s="11" t="s">
        <v>3057</v>
      </c>
      <c r="J384" s="13" t="s">
        <v>3058</v>
      </c>
      <c r="K384" s="11" t="s">
        <v>65</v>
      </c>
      <c r="L384" s="11" t="s">
        <v>752</v>
      </c>
      <c r="M384" s="11" t="s">
        <v>39</v>
      </c>
      <c r="N384" s="11" t="s">
        <v>55</v>
      </c>
      <c r="O384" s="11" t="s">
        <v>66</v>
      </c>
      <c r="P384" s="11" t="s">
        <v>174</v>
      </c>
      <c r="Q384" s="11" t="s">
        <v>42</v>
      </c>
      <c r="R384" s="11" t="s">
        <v>953</v>
      </c>
      <c r="S384" s="12" t="s">
        <v>3059</v>
      </c>
      <c r="T384" s="11" t="s">
        <v>44</v>
      </c>
      <c r="U384" s="11" t="s">
        <v>423</v>
      </c>
      <c r="V384" s="11" t="s">
        <v>59</v>
      </c>
      <c r="W384" s="10">
        <v>94316</v>
      </c>
      <c r="X384" s="11" t="s">
        <v>48</v>
      </c>
      <c r="Y384" s="10">
        <v>3</v>
      </c>
      <c r="Z384" s="10">
        <v>1156</v>
      </c>
      <c r="AA384" s="12">
        <v>45265</v>
      </c>
      <c r="AB384" s="10">
        <v>1</v>
      </c>
      <c r="AC384" s="10">
        <v>5</v>
      </c>
      <c r="AD384" s="12">
        <v>44808</v>
      </c>
      <c r="AE384" s="11" t="s">
        <v>60</v>
      </c>
      <c r="AF384" s="11" t="s">
        <v>51</v>
      </c>
      <c r="AG384" s="11" t="s">
        <v>62</v>
      </c>
      <c r="AH384" s="11" t="s">
        <v>3060</v>
      </c>
      <c r="AI384" s="11" t="s">
        <v>3061</v>
      </c>
      <c r="AJ384" s="10">
        <v>5</v>
      </c>
      <c r="AK384" s="14">
        <v>939.49</v>
      </c>
    </row>
    <row r="385" spans="1:37" x14ac:dyDescent="0.25">
      <c r="A385" s="10">
        <v>731</v>
      </c>
      <c r="B385" s="11" t="s">
        <v>3064</v>
      </c>
      <c r="C385" s="11" t="s">
        <v>1487</v>
      </c>
      <c r="D385" s="12">
        <v>43426</v>
      </c>
      <c r="E385" s="12">
        <v>44031</v>
      </c>
      <c r="F385" s="10">
        <f>Table2[[#This Row],[ExitDate]]-Table2[[#This Row],[StartDate]]</f>
        <v>605</v>
      </c>
      <c r="G385" s="18">
        <f>(Table2[[#This Row],[ExitDate]]-Table2[[#This Row],[StartDate]])/365.25</f>
        <v>1.6563997262149213</v>
      </c>
      <c r="H385" s="11" t="s">
        <v>36</v>
      </c>
      <c r="I385" s="11" t="s">
        <v>3065</v>
      </c>
      <c r="J385" s="13" t="s">
        <v>3066</v>
      </c>
      <c r="K385" s="11" t="s">
        <v>125</v>
      </c>
      <c r="L385" s="11" t="s">
        <v>752</v>
      </c>
      <c r="M385" s="11" t="s">
        <v>66</v>
      </c>
      <c r="N385" s="11" t="s">
        <v>55</v>
      </c>
      <c r="O385" s="11" t="s">
        <v>66</v>
      </c>
      <c r="P385" s="11" t="s">
        <v>121</v>
      </c>
      <c r="Q385" s="11" t="s">
        <v>42</v>
      </c>
      <c r="R385" s="11" t="s">
        <v>85</v>
      </c>
      <c r="S385" s="12">
        <v>21282</v>
      </c>
      <c r="T385" s="11" t="s">
        <v>44</v>
      </c>
      <c r="U385" s="11" t="s">
        <v>98</v>
      </c>
      <c r="V385" s="11" t="s">
        <v>59</v>
      </c>
      <c r="W385" s="10">
        <v>96001</v>
      </c>
      <c r="X385" s="11" t="s">
        <v>48</v>
      </c>
      <c r="Y385" s="10">
        <v>3</v>
      </c>
      <c r="Z385" s="10">
        <v>1158</v>
      </c>
      <c r="AA385" s="12" t="s">
        <v>1077</v>
      </c>
      <c r="AB385" s="10">
        <v>2</v>
      </c>
      <c r="AC385" s="10">
        <v>4</v>
      </c>
      <c r="AD385" s="12">
        <v>44818</v>
      </c>
      <c r="AE385" s="11" t="s">
        <v>60</v>
      </c>
      <c r="AF385" s="11" t="s">
        <v>61</v>
      </c>
      <c r="AG385" s="11" t="s">
        <v>77</v>
      </c>
      <c r="AH385" s="11" t="s">
        <v>3067</v>
      </c>
      <c r="AI385" s="11" t="s">
        <v>3068</v>
      </c>
      <c r="AJ385" s="10">
        <v>3</v>
      </c>
      <c r="AK385" s="14">
        <v>154.71</v>
      </c>
    </row>
    <row r="386" spans="1:37" x14ac:dyDescent="0.25">
      <c r="A386" s="10">
        <v>733</v>
      </c>
      <c r="B386" s="11" t="s">
        <v>1958</v>
      </c>
      <c r="C386" s="11" t="s">
        <v>3069</v>
      </c>
      <c r="D386" s="12">
        <v>44921</v>
      </c>
      <c r="E386" s="12">
        <v>45069</v>
      </c>
      <c r="F386" s="10">
        <f>Table2[[#This Row],[ExitDate]]-Table2[[#This Row],[StartDate]]</f>
        <v>148</v>
      </c>
      <c r="G386" s="18">
        <f>(Table2[[#This Row],[ExitDate]]-Table2[[#This Row],[StartDate]])/365.25</f>
        <v>0.40520191649555098</v>
      </c>
      <c r="H386" s="11" t="s">
        <v>36</v>
      </c>
      <c r="I386" s="11" t="s">
        <v>3070</v>
      </c>
      <c r="J386" s="13" t="s">
        <v>3071</v>
      </c>
      <c r="K386" s="11" t="s">
        <v>94</v>
      </c>
      <c r="L386" s="11" t="s">
        <v>38</v>
      </c>
      <c r="M386" s="11" t="s">
        <v>56</v>
      </c>
      <c r="N386" s="11" t="s">
        <v>67</v>
      </c>
      <c r="O386" s="11" t="s">
        <v>66</v>
      </c>
      <c r="P386" s="11" t="s">
        <v>133</v>
      </c>
      <c r="Q386" s="11" t="s">
        <v>42</v>
      </c>
      <c r="R386" s="11" t="s">
        <v>80</v>
      </c>
      <c r="S386" s="12">
        <v>28042</v>
      </c>
      <c r="T386" s="11" t="s">
        <v>44</v>
      </c>
      <c r="U386" s="11" t="s">
        <v>307</v>
      </c>
      <c r="V386" s="11" t="s">
        <v>46</v>
      </c>
      <c r="W386" s="10">
        <v>66418</v>
      </c>
      <c r="X386" s="11" t="s">
        <v>48</v>
      </c>
      <c r="Y386" s="10">
        <v>3</v>
      </c>
      <c r="Z386" s="10">
        <v>1160</v>
      </c>
      <c r="AA386" s="12" t="s">
        <v>3072</v>
      </c>
      <c r="AB386" s="10">
        <v>4</v>
      </c>
      <c r="AC386" s="10">
        <v>2</v>
      </c>
      <c r="AD386" s="12">
        <v>44872</v>
      </c>
      <c r="AE386" s="11" t="s">
        <v>50</v>
      </c>
      <c r="AF386" s="11" t="s">
        <v>61</v>
      </c>
      <c r="AG386" s="11" t="s">
        <v>52</v>
      </c>
      <c r="AH386" s="11" t="s">
        <v>3073</v>
      </c>
      <c r="AI386" s="11" t="s">
        <v>3074</v>
      </c>
      <c r="AJ386" s="10">
        <v>2</v>
      </c>
      <c r="AK386" s="14">
        <v>137.96</v>
      </c>
    </row>
    <row r="387" spans="1:37" x14ac:dyDescent="0.25">
      <c r="A387" s="10">
        <v>735</v>
      </c>
      <c r="B387" s="11" t="s">
        <v>3075</v>
      </c>
      <c r="C387" s="11" t="s">
        <v>1054</v>
      </c>
      <c r="D387" s="12">
        <v>44649</v>
      </c>
      <c r="E387" s="12">
        <v>45066</v>
      </c>
      <c r="F387" s="10">
        <f>Table2[[#This Row],[ExitDate]]-Table2[[#This Row],[StartDate]]</f>
        <v>417</v>
      </c>
      <c r="G387" s="18">
        <f>(Table2[[#This Row],[ExitDate]]-Table2[[#This Row],[StartDate]])/365.25</f>
        <v>1.1416837782340863</v>
      </c>
      <c r="H387" s="11" t="s">
        <v>36</v>
      </c>
      <c r="I387" s="11" t="s">
        <v>3076</v>
      </c>
      <c r="J387" s="13" t="s">
        <v>3077</v>
      </c>
      <c r="K387" s="11" t="s">
        <v>94</v>
      </c>
      <c r="L387" s="11" t="s">
        <v>38</v>
      </c>
      <c r="M387" s="11" t="s">
        <v>66</v>
      </c>
      <c r="N387" s="11" t="s">
        <v>40</v>
      </c>
      <c r="O387" s="11" t="s">
        <v>41</v>
      </c>
      <c r="P387" s="11" t="s">
        <v>121</v>
      </c>
      <c r="Q387" s="11" t="s">
        <v>42</v>
      </c>
      <c r="R387" s="11" t="s">
        <v>80</v>
      </c>
      <c r="S387" s="12" t="s">
        <v>3078</v>
      </c>
      <c r="T387" s="11" t="s">
        <v>44</v>
      </c>
      <c r="U387" s="11" t="s">
        <v>81</v>
      </c>
      <c r="V387" s="11" t="s">
        <v>46</v>
      </c>
      <c r="W387" s="10">
        <v>85444</v>
      </c>
      <c r="X387" s="11" t="s">
        <v>48</v>
      </c>
      <c r="Y387" s="10">
        <v>3</v>
      </c>
      <c r="Z387" s="10">
        <v>1162</v>
      </c>
      <c r="AA387" s="12">
        <v>44691</v>
      </c>
      <c r="AB387" s="10">
        <v>3</v>
      </c>
      <c r="AC387" s="10">
        <v>3</v>
      </c>
      <c r="AD387" s="12">
        <v>44806</v>
      </c>
      <c r="AE387" s="11" t="s">
        <v>156</v>
      </c>
      <c r="AF387" s="11" t="s">
        <v>61</v>
      </c>
      <c r="AG387" s="11" t="s">
        <v>62</v>
      </c>
      <c r="AH387" s="11" t="s">
        <v>3079</v>
      </c>
      <c r="AI387" s="11" t="s">
        <v>3080</v>
      </c>
      <c r="AJ387" s="10">
        <v>1</v>
      </c>
      <c r="AK387" s="14">
        <v>846.55</v>
      </c>
    </row>
    <row r="388" spans="1:37" x14ac:dyDescent="0.25">
      <c r="A388" s="10">
        <v>745</v>
      </c>
      <c r="B388" s="11" t="s">
        <v>3093</v>
      </c>
      <c r="C388" s="11" t="s">
        <v>3094</v>
      </c>
      <c r="D388" s="12">
        <v>44360</v>
      </c>
      <c r="E388" s="12">
        <v>44708</v>
      </c>
      <c r="F388" s="10">
        <f>Table2[[#This Row],[ExitDate]]-Table2[[#This Row],[StartDate]]</f>
        <v>348</v>
      </c>
      <c r="G388" s="18">
        <f>(Table2[[#This Row],[ExitDate]]-Table2[[#This Row],[StartDate]])/365.25</f>
        <v>0.95277207392197127</v>
      </c>
      <c r="H388" s="11" t="s">
        <v>36</v>
      </c>
      <c r="I388" s="11" t="s">
        <v>3095</v>
      </c>
      <c r="J388" s="13" t="s">
        <v>3096</v>
      </c>
      <c r="K388" s="11" t="s">
        <v>54</v>
      </c>
      <c r="L388" s="11" t="s">
        <v>752</v>
      </c>
      <c r="M388" s="11" t="s">
        <v>66</v>
      </c>
      <c r="N388" s="11" t="s">
        <v>40</v>
      </c>
      <c r="O388" s="11" t="s">
        <v>66</v>
      </c>
      <c r="P388" s="11" t="s">
        <v>174</v>
      </c>
      <c r="Q388" s="11" t="s">
        <v>42</v>
      </c>
      <c r="R388" s="11" t="s">
        <v>107</v>
      </c>
      <c r="S388" s="12" t="s">
        <v>3097</v>
      </c>
      <c r="T388" s="11" t="s">
        <v>44</v>
      </c>
      <c r="U388" s="11" t="s">
        <v>109</v>
      </c>
      <c r="V388" s="11" t="s">
        <v>59</v>
      </c>
      <c r="W388" s="10">
        <v>39849</v>
      </c>
      <c r="X388" s="11" t="s">
        <v>48</v>
      </c>
      <c r="Y388" s="10">
        <v>3</v>
      </c>
      <c r="Z388" s="10">
        <v>1172</v>
      </c>
      <c r="AA388" s="12" t="s">
        <v>444</v>
      </c>
      <c r="AB388" s="10">
        <v>1</v>
      </c>
      <c r="AC388" s="10">
        <v>3</v>
      </c>
      <c r="AD388" s="12">
        <v>45015</v>
      </c>
      <c r="AE388" s="11" t="s">
        <v>156</v>
      </c>
      <c r="AF388" s="11" t="s">
        <v>61</v>
      </c>
      <c r="AG388" s="11" t="s">
        <v>89</v>
      </c>
      <c r="AH388" s="11" t="s">
        <v>3098</v>
      </c>
      <c r="AI388" s="11" t="s">
        <v>3099</v>
      </c>
      <c r="AJ388" s="10">
        <v>5</v>
      </c>
      <c r="AK388" s="14">
        <v>202.09</v>
      </c>
    </row>
    <row r="389" spans="1:37" x14ac:dyDescent="0.25">
      <c r="A389" s="10">
        <v>746</v>
      </c>
      <c r="B389" s="11" t="s">
        <v>3100</v>
      </c>
      <c r="C389" s="11" t="s">
        <v>3101</v>
      </c>
      <c r="D389" s="12">
        <v>44149</v>
      </c>
      <c r="E389" s="12">
        <v>44501</v>
      </c>
      <c r="F389" s="10">
        <f>Table2[[#This Row],[ExitDate]]-Table2[[#This Row],[StartDate]]</f>
        <v>352</v>
      </c>
      <c r="G389" s="18">
        <f>(Table2[[#This Row],[ExitDate]]-Table2[[#This Row],[StartDate]])/365.25</f>
        <v>0.96372347707049966</v>
      </c>
      <c r="H389" s="11" t="s">
        <v>36</v>
      </c>
      <c r="I389" s="11" t="s">
        <v>3102</v>
      </c>
      <c r="J389" s="13" t="s">
        <v>3103</v>
      </c>
      <c r="K389" s="11" t="s">
        <v>84</v>
      </c>
      <c r="L389" s="11" t="s">
        <v>752</v>
      </c>
      <c r="M389" s="11" t="s">
        <v>66</v>
      </c>
      <c r="N389" s="11" t="s">
        <v>40</v>
      </c>
      <c r="O389" s="11" t="s">
        <v>66</v>
      </c>
      <c r="P389" s="11" t="s">
        <v>121</v>
      </c>
      <c r="Q389" s="11" t="s">
        <v>42</v>
      </c>
      <c r="R389" s="11" t="s">
        <v>3104</v>
      </c>
      <c r="S389" s="12" t="s">
        <v>3105</v>
      </c>
      <c r="T389" s="11" t="s">
        <v>44</v>
      </c>
      <c r="U389" s="11" t="s">
        <v>250</v>
      </c>
      <c r="V389" s="11" t="s">
        <v>46</v>
      </c>
      <c r="W389" s="10">
        <v>38596</v>
      </c>
      <c r="X389" s="11" t="s">
        <v>48</v>
      </c>
      <c r="Y389" s="10">
        <v>3</v>
      </c>
      <c r="Z389" s="10">
        <v>1173</v>
      </c>
      <c r="AA389" s="12" t="s">
        <v>75</v>
      </c>
      <c r="AB389" s="10">
        <v>5</v>
      </c>
      <c r="AC389" s="10">
        <v>5</v>
      </c>
      <c r="AD389" s="12">
        <v>44966</v>
      </c>
      <c r="AE389" s="11" t="s">
        <v>60</v>
      </c>
      <c r="AF389" s="11" t="s">
        <v>51</v>
      </c>
      <c r="AG389" s="11" t="s">
        <v>89</v>
      </c>
      <c r="AH389" s="11" t="s">
        <v>3106</v>
      </c>
      <c r="AI389" s="11" t="s">
        <v>3107</v>
      </c>
      <c r="AJ389" s="10">
        <v>4</v>
      </c>
      <c r="AK389" s="14">
        <v>901.42</v>
      </c>
    </row>
    <row r="390" spans="1:37" x14ac:dyDescent="0.25">
      <c r="A390" s="10">
        <v>747</v>
      </c>
      <c r="B390" s="11" t="s">
        <v>3108</v>
      </c>
      <c r="C390" s="11" t="s">
        <v>1852</v>
      </c>
      <c r="D390" s="12">
        <v>43998</v>
      </c>
      <c r="E390" s="12">
        <v>44998</v>
      </c>
      <c r="F390" s="10">
        <f>Table2[[#This Row],[ExitDate]]-Table2[[#This Row],[StartDate]]</f>
        <v>1000</v>
      </c>
      <c r="G390" s="18">
        <f>(Table2[[#This Row],[ExitDate]]-Table2[[#This Row],[StartDate]])/365.25</f>
        <v>2.7378507871321012</v>
      </c>
      <c r="H390" s="11" t="s">
        <v>36</v>
      </c>
      <c r="I390" s="11" t="s">
        <v>3109</v>
      </c>
      <c r="J390" s="13" t="s">
        <v>3110</v>
      </c>
      <c r="K390" s="11" t="s">
        <v>37</v>
      </c>
      <c r="L390" s="11" t="s">
        <v>752</v>
      </c>
      <c r="M390" s="11" t="s">
        <v>66</v>
      </c>
      <c r="N390" s="11" t="s">
        <v>40</v>
      </c>
      <c r="O390" s="11" t="s">
        <v>41</v>
      </c>
      <c r="P390" s="11" t="s">
        <v>121</v>
      </c>
      <c r="Q390" s="11" t="s">
        <v>42</v>
      </c>
      <c r="R390" s="11" t="s">
        <v>85</v>
      </c>
      <c r="S390" s="12">
        <v>26949</v>
      </c>
      <c r="T390" s="11" t="s">
        <v>44</v>
      </c>
      <c r="U390" s="11" t="s">
        <v>846</v>
      </c>
      <c r="V390" s="11" t="s">
        <v>46</v>
      </c>
      <c r="W390" s="10">
        <v>31731</v>
      </c>
      <c r="X390" s="11" t="s">
        <v>48</v>
      </c>
      <c r="Y390" s="10">
        <v>3</v>
      </c>
      <c r="Z390" s="10">
        <v>1174</v>
      </c>
      <c r="AA390" s="12">
        <v>45080</v>
      </c>
      <c r="AB390" s="10">
        <v>2</v>
      </c>
      <c r="AC390" s="10">
        <v>1</v>
      </c>
      <c r="AD390" s="12">
        <v>45058</v>
      </c>
      <c r="AE390" s="11" t="s">
        <v>76</v>
      </c>
      <c r="AF390" s="11" t="s">
        <v>61</v>
      </c>
      <c r="AG390" s="11" t="s">
        <v>62</v>
      </c>
      <c r="AH390" s="11" t="s">
        <v>3111</v>
      </c>
      <c r="AI390" s="11" t="s">
        <v>3112</v>
      </c>
      <c r="AJ390" s="10">
        <v>3</v>
      </c>
      <c r="AK390" s="14">
        <v>454.23</v>
      </c>
    </row>
    <row r="391" spans="1:37" x14ac:dyDescent="0.25">
      <c r="A391" s="10">
        <v>748</v>
      </c>
      <c r="B391" s="11" t="s">
        <v>1633</v>
      </c>
      <c r="C391" s="11" t="s">
        <v>475</v>
      </c>
      <c r="D391" s="12">
        <v>43454</v>
      </c>
      <c r="E391" s="12">
        <v>44189</v>
      </c>
      <c r="F391" s="10">
        <f>Table2[[#This Row],[ExitDate]]-Table2[[#This Row],[StartDate]]</f>
        <v>735</v>
      </c>
      <c r="G391" s="18">
        <f>(Table2[[#This Row],[ExitDate]]-Table2[[#This Row],[StartDate]])/365.25</f>
        <v>2.0123203285420943</v>
      </c>
      <c r="H391" s="11" t="s">
        <v>36</v>
      </c>
      <c r="I391" s="11" t="s">
        <v>3113</v>
      </c>
      <c r="J391" s="13" t="s">
        <v>3114</v>
      </c>
      <c r="K391" s="11" t="s">
        <v>54</v>
      </c>
      <c r="L391" s="11" t="s">
        <v>752</v>
      </c>
      <c r="M391" s="11" t="s">
        <v>66</v>
      </c>
      <c r="N391" s="11" t="s">
        <v>55</v>
      </c>
      <c r="O391" s="11" t="s">
        <v>56</v>
      </c>
      <c r="P391" s="11" t="s">
        <v>174</v>
      </c>
      <c r="Q391" s="11" t="s">
        <v>42</v>
      </c>
      <c r="R391" s="11" t="s">
        <v>344</v>
      </c>
      <c r="S391" s="12">
        <v>35163</v>
      </c>
      <c r="T391" s="11" t="s">
        <v>44</v>
      </c>
      <c r="U391" s="11" t="s">
        <v>81</v>
      </c>
      <c r="V391" s="11" t="s">
        <v>46</v>
      </c>
      <c r="W391" s="10">
        <v>38710</v>
      </c>
      <c r="X391" s="11" t="s">
        <v>48</v>
      </c>
      <c r="Y391" s="10">
        <v>3</v>
      </c>
      <c r="Z391" s="10">
        <v>1175</v>
      </c>
      <c r="AA391" s="12" t="s">
        <v>2344</v>
      </c>
      <c r="AB391" s="10">
        <v>2</v>
      </c>
      <c r="AC391" s="10">
        <v>1</v>
      </c>
      <c r="AD391" s="12">
        <v>44930</v>
      </c>
      <c r="AE391" s="11" t="s">
        <v>76</v>
      </c>
      <c r="AF391" s="11" t="s">
        <v>51</v>
      </c>
      <c r="AG391" s="11" t="s">
        <v>89</v>
      </c>
      <c r="AH391" s="11" t="s">
        <v>3115</v>
      </c>
      <c r="AI391" s="11" t="s">
        <v>3116</v>
      </c>
      <c r="AJ391" s="10">
        <v>3</v>
      </c>
      <c r="AK391" s="14">
        <v>460.39</v>
      </c>
    </row>
    <row r="392" spans="1:37" x14ac:dyDescent="0.25">
      <c r="A392" s="10">
        <v>751</v>
      </c>
      <c r="B392" s="11" t="s">
        <v>3118</v>
      </c>
      <c r="C392" s="11" t="s">
        <v>2446</v>
      </c>
      <c r="D392" s="12">
        <v>44472</v>
      </c>
      <c r="E392" s="12">
        <v>44549</v>
      </c>
      <c r="F392" s="10">
        <f>Table2[[#This Row],[ExitDate]]-Table2[[#This Row],[StartDate]]</f>
        <v>77</v>
      </c>
      <c r="G392" s="18">
        <f>(Table2[[#This Row],[ExitDate]]-Table2[[#This Row],[StartDate]])/365.25</f>
        <v>0.21081451060917181</v>
      </c>
      <c r="H392" s="11" t="s">
        <v>36</v>
      </c>
      <c r="I392" s="11" t="s">
        <v>3119</v>
      </c>
      <c r="J392" s="13" t="s">
        <v>3120</v>
      </c>
      <c r="K392" s="11" t="s">
        <v>65</v>
      </c>
      <c r="L392" s="11" t="s">
        <v>752</v>
      </c>
      <c r="M392" s="11" t="s">
        <v>39</v>
      </c>
      <c r="N392" s="11" t="s">
        <v>40</v>
      </c>
      <c r="O392" s="11" t="s">
        <v>56</v>
      </c>
      <c r="P392" s="11" t="s">
        <v>95</v>
      </c>
      <c r="Q392" s="11" t="s">
        <v>42</v>
      </c>
      <c r="R392" s="11" t="s">
        <v>85</v>
      </c>
      <c r="S392" s="12">
        <v>21736</v>
      </c>
      <c r="T392" s="11" t="s">
        <v>44</v>
      </c>
      <c r="U392" s="11" t="s">
        <v>81</v>
      </c>
      <c r="V392" s="11" t="s">
        <v>59</v>
      </c>
      <c r="W392" s="10">
        <v>93796</v>
      </c>
      <c r="X392" s="11" t="s">
        <v>48</v>
      </c>
      <c r="Y392" s="10">
        <v>3</v>
      </c>
      <c r="Z392" s="10">
        <v>1178</v>
      </c>
      <c r="AA392" s="12">
        <v>44990</v>
      </c>
      <c r="AB392" s="10">
        <v>2</v>
      </c>
      <c r="AC392" s="10">
        <v>1</v>
      </c>
      <c r="AD392" s="12">
        <v>44916</v>
      </c>
      <c r="AE392" s="11" t="s">
        <v>76</v>
      </c>
      <c r="AF392" s="11" t="s">
        <v>61</v>
      </c>
      <c r="AG392" s="11" t="s">
        <v>52</v>
      </c>
      <c r="AH392" s="11" t="s">
        <v>3121</v>
      </c>
      <c r="AI392" s="11" t="s">
        <v>3122</v>
      </c>
      <c r="AJ392" s="10">
        <v>1</v>
      </c>
      <c r="AK392" s="14">
        <v>361.52</v>
      </c>
    </row>
    <row r="393" spans="1:37" x14ac:dyDescent="0.25">
      <c r="A393" s="10">
        <v>755</v>
      </c>
      <c r="B393" s="11" t="s">
        <v>3125</v>
      </c>
      <c r="C393" s="11" t="s">
        <v>2409</v>
      </c>
      <c r="D393" s="12">
        <v>44194</v>
      </c>
      <c r="E393" s="12">
        <v>44858</v>
      </c>
      <c r="F393" s="10">
        <f>Table2[[#This Row],[ExitDate]]-Table2[[#This Row],[StartDate]]</f>
        <v>664</v>
      </c>
      <c r="G393" s="18">
        <f>(Table2[[#This Row],[ExitDate]]-Table2[[#This Row],[StartDate]])/365.25</f>
        <v>1.8179329226557153</v>
      </c>
      <c r="H393" s="11" t="s">
        <v>36</v>
      </c>
      <c r="I393" s="11" t="s">
        <v>3126</v>
      </c>
      <c r="J393" s="13" t="s">
        <v>3127</v>
      </c>
      <c r="K393" s="11" t="s">
        <v>94</v>
      </c>
      <c r="L393" s="11" t="s">
        <v>38</v>
      </c>
      <c r="M393" s="11" t="s">
        <v>66</v>
      </c>
      <c r="N393" s="11" t="s">
        <v>40</v>
      </c>
      <c r="O393" s="11" t="s">
        <v>41</v>
      </c>
      <c r="P393" s="11" t="s">
        <v>174</v>
      </c>
      <c r="Q393" s="11" t="s">
        <v>42</v>
      </c>
      <c r="R393" s="11" t="s">
        <v>142</v>
      </c>
      <c r="S393" s="12">
        <v>26919</v>
      </c>
      <c r="T393" s="11" t="s">
        <v>44</v>
      </c>
      <c r="U393" s="11" t="s">
        <v>145</v>
      </c>
      <c r="V393" s="11" t="s">
        <v>46</v>
      </c>
      <c r="W393" s="10">
        <v>60901</v>
      </c>
      <c r="X393" s="11" t="s">
        <v>48</v>
      </c>
      <c r="Y393" s="10">
        <v>3</v>
      </c>
      <c r="Z393" s="10">
        <v>1182</v>
      </c>
      <c r="AA393" s="12" t="s">
        <v>521</v>
      </c>
      <c r="AB393" s="10">
        <v>2</v>
      </c>
      <c r="AC393" s="10">
        <v>4</v>
      </c>
      <c r="AD393" s="12">
        <v>44853</v>
      </c>
      <c r="AE393" s="11" t="s">
        <v>156</v>
      </c>
      <c r="AF393" s="11" t="s">
        <v>61</v>
      </c>
      <c r="AG393" s="11" t="s">
        <v>89</v>
      </c>
      <c r="AH393" s="11" t="s">
        <v>3128</v>
      </c>
      <c r="AI393" s="11" t="s">
        <v>3129</v>
      </c>
      <c r="AJ393" s="10">
        <v>5</v>
      </c>
      <c r="AK393" s="14">
        <v>623.64</v>
      </c>
    </row>
    <row r="394" spans="1:37" x14ac:dyDescent="0.25">
      <c r="A394" s="10">
        <v>757</v>
      </c>
      <c r="B394" s="11" t="s">
        <v>3101</v>
      </c>
      <c r="C394" s="11" t="s">
        <v>3131</v>
      </c>
      <c r="D394" s="12">
        <v>44571</v>
      </c>
      <c r="E394" s="12">
        <v>45057</v>
      </c>
      <c r="F394" s="10">
        <f>Table2[[#This Row],[ExitDate]]-Table2[[#This Row],[StartDate]]</f>
        <v>486</v>
      </c>
      <c r="G394" s="18">
        <f>(Table2[[#This Row],[ExitDate]]-Table2[[#This Row],[StartDate]])/365.25</f>
        <v>1.3305954825462012</v>
      </c>
      <c r="H394" s="11" t="s">
        <v>36</v>
      </c>
      <c r="I394" s="11" t="s">
        <v>3132</v>
      </c>
      <c r="J394" s="13" t="s">
        <v>3133</v>
      </c>
      <c r="K394" s="11" t="s">
        <v>37</v>
      </c>
      <c r="L394" s="11" t="s">
        <v>38</v>
      </c>
      <c r="M394" s="11" t="s">
        <v>66</v>
      </c>
      <c r="N394" s="11" t="s">
        <v>67</v>
      </c>
      <c r="O394" s="11" t="s">
        <v>41</v>
      </c>
      <c r="P394" s="11" t="s">
        <v>95</v>
      </c>
      <c r="Q394" s="11" t="s">
        <v>42</v>
      </c>
      <c r="R394" s="11" t="s">
        <v>320</v>
      </c>
      <c r="S394" s="12">
        <v>18638</v>
      </c>
      <c r="T394" s="11" t="s">
        <v>44</v>
      </c>
      <c r="U394" s="11" t="s">
        <v>234</v>
      </c>
      <c r="V394" s="11" t="s">
        <v>46</v>
      </c>
      <c r="W394" s="10">
        <v>50781</v>
      </c>
      <c r="X394" s="11" t="s">
        <v>48</v>
      </c>
      <c r="Y394" s="10">
        <v>3</v>
      </c>
      <c r="Z394" s="10">
        <v>1184</v>
      </c>
      <c r="AA394" s="12">
        <v>44630</v>
      </c>
      <c r="AB394" s="10">
        <v>1</v>
      </c>
      <c r="AC394" s="10">
        <v>3</v>
      </c>
      <c r="AD394" s="12">
        <v>44957</v>
      </c>
      <c r="AE394" s="11" t="s">
        <v>60</v>
      </c>
      <c r="AF394" s="11" t="s">
        <v>51</v>
      </c>
      <c r="AG394" s="11" t="s">
        <v>77</v>
      </c>
      <c r="AH394" s="11" t="s">
        <v>3134</v>
      </c>
      <c r="AI394" s="11" t="s">
        <v>3135</v>
      </c>
      <c r="AJ394" s="10">
        <v>3</v>
      </c>
      <c r="AK394" s="14">
        <v>512.51</v>
      </c>
    </row>
    <row r="395" spans="1:37" x14ac:dyDescent="0.25">
      <c r="A395" s="10">
        <v>761</v>
      </c>
      <c r="B395" s="11" t="s">
        <v>1158</v>
      </c>
      <c r="C395" s="11" t="s">
        <v>3139</v>
      </c>
      <c r="D395" s="12">
        <v>43867</v>
      </c>
      <c r="E395" s="12">
        <v>44398</v>
      </c>
      <c r="F395" s="10">
        <f>Table2[[#This Row],[ExitDate]]-Table2[[#This Row],[StartDate]]</f>
        <v>531</v>
      </c>
      <c r="G395" s="18">
        <f>(Table2[[#This Row],[ExitDate]]-Table2[[#This Row],[StartDate]])/365.25</f>
        <v>1.4537987679671458</v>
      </c>
      <c r="H395" s="11" t="s">
        <v>738</v>
      </c>
      <c r="I395" s="11" t="s">
        <v>3140</v>
      </c>
      <c r="J395" s="13" t="s">
        <v>3141</v>
      </c>
      <c r="K395" s="11" t="s">
        <v>94</v>
      </c>
      <c r="L395" s="11" t="s">
        <v>752</v>
      </c>
      <c r="M395" s="11" t="s">
        <v>39</v>
      </c>
      <c r="N395" s="11" t="s">
        <v>67</v>
      </c>
      <c r="O395" s="11" t="s">
        <v>56</v>
      </c>
      <c r="P395" s="11" t="s">
        <v>133</v>
      </c>
      <c r="Q395" s="11" t="s">
        <v>42</v>
      </c>
      <c r="R395" s="11" t="s">
        <v>69</v>
      </c>
      <c r="S395" s="12" t="s">
        <v>3142</v>
      </c>
      <c r="T395" s="11" t="s">
        <v>44</v>
      </c>
      <c r="U395" s="11" t="s">
        <v>3143</v>
      </c>
      <c r="V395" s="11" t="s">
        <v>59</v>
      </c>
      <c r="W395" s="10">
        <v>13562</v>
      </c>
      <c r="X395" s="11" t="s">
        <v>48</v>
      </c>
      <c r="Y395" s="10">
        <v>3</v>
      </c>
      <c r="Z395" s="10">
        <v>1188</v>
      </c>
      <c r="AA395" s="12" t="s">
        <v>2150</v>
      </c>
      <c r="AB395" s="10">
        <v>4</v>
      </c>
      <c r="AC395" s="10">
        <v>1</v>
      </c>
      <c r="AD395" s="12">
        <v>44933</v>
      </c>
      <c r="AE395" s="11" t="s">
        <v>83</v>
      </c>
      <c r="AF395" s="11" t="s">
        <v>51</v>
      </c>
      <c r="AG395" s="11" t="s">
        <v>89</v>
      </c>
      <c r="AH395" s="11" t="s">
        <v>3144</v>
      </c>
      <c r="AI395" s="11" t="s">
        <v>3145</v>
      </c>
      <c r="AJ395" s="10">
        <v>4</v>
      </c>
      <c r="AK395" s="14">
        <v>899.13</v>
      </c>
    </row>
    <row r="396" spans="1:37" x14ac:dyDescent="0.25">
      <c r="A396" s="10">
        <v>762</v>
      </c>
      <c r="B396" s="11" t="s">
        <v>873</v>
      </c>
      <c r="C396" s="11" t="s">
        <v>1559</v>
      </c>
      <c r="D396" s="12">
        <v>44010</v>
      </c>
      <c r="E396" s="12">
        <v>44753</v>
      </c>
      <c r="F396" s="10">
        <f>Table2[[#This Row],[ExitDate]]-Table2[[#This Row],[StartDate]]</f>
        <v>743</v>
      </c>
      <c r="G396" s="18">
        <f>(Table2[[#This Row],[ExitDate]]-Table2[[#This Row],[StartDate]])/365.25</f>
        <v>2.0342231348391513</v>
      </c>
      <c r="H396" s="11" t="s">
        <v>738</v>
      </c>
      <c r="I396" s="11" t="s">
        <v>3146</v>
      </c>
      <c r="J396" s="13" t="s">
        <v>3147</v>
      </c>
      <c r="K396" s="11" t="s">
        <v>113</v>
      </c>
      <c r="L396" s="11" t="s">
        <v>752</v>
      </c>
      <c r="M396" s="11" t="s">
        <v>39</v>
      </c>
      <c r="N396" s="11" t="s">
        <v>40</v>
      </c>
      <c r="O396" s="11" t="s">
        <v>66</v>
      </c>
      <c r="P396" s="11" t="s">
        <v>95</v>
      </c>
      <c r="Q396" s="11" t="s">
        <v>42</v>
      </c>
      <c r="R396" s="11" t="s">
        <v>96</v>
      </c>
      <c r="S396" s="12">
        <v>32327</v>
      </c>
      <c r="T396" s="11" t="s">
        <v>44</v>
      </c>
      <c r="U396" s="11" t="s">
        <v>109</v>
      </c>
      <c r="V396" s="11" t="s">
        <v>46</v>
      </c>
      <c r="W396" s="10">
        <v>55949</v>
      </c>
      <c r="X396" s="11" t="s">
        <v>48</v>
      </c>
      <c r="Y396" s="10">
        <v>3</v>
      </c>
      <c r="Z396" s="10">
        <v>1189</v>
      </c>
      <c r="AA396" s="12" t="s">
        <v>1708</v>
      </c>
      <c r="AB396" s="10">
        <v>5</v>
      </c>
      <c r="AC396" s="10">
        <v>5</v>
      </c>
      <c r="AD396" s="12">
        <v>44824</v>
      </c>
      <c r="AE396" s="11" t="s">
        <v>156</v>
      </c>
      <c r="AF396" s="11" t="s">
        <v>61</v>
      </c>
      <c r="AG396" s="11" t="s">
        <v>77</v>
      </c>
      <c r="AH396" s="11" t="s">
        <v>3148</v>
      </c>
      <c r="AI396" s="11" t="s">
        <v>3149</v>
      </c>
      <c r="AJ396" s="10">
        <v>1</v>
      </c>
      <c r="AK396" s="14">
        <v>202.74</v>
      </c>
    </row>
    <row r="397" spans="1:37" x14ac:dyDescent="0.25">
      <c r="A397" s="10">
        <v>763</v>
      </c>
      <c r="B397" s="11" t="s">
        <v>3150</v>
      </c>
      <c r="C397" s="11" t="s">
        <v>419</v>
      </c>
      <c r="D397" s="12">
        <v>44187</v>
      </c>
      <c r="E397" s="12">
        <v>44520</v>
      </c>
      <c r="F397" s="10">
        <f>Table2[[#This Row],[ExitDate]]-Table2[[#This Row],[StartDate]]</f>
        <v>333</v>
      </c>
      <c r="G397" s="18">
        <f>(Table2[[#This Row],[ExitDate]]-Table2[[#This Row],[StartDate]])/365.25</f>
        <v>0.9117043121149897</v>
      </c>
      <c r="H397" s="11" t="s">
        <v>738</v>
      </c>
      <c r="I397" s="11" t="s">
        <v>3151</v>
      </c>
      <c r="J397" s="13" t="s">
        <v>3152</v>
      </c>
      <c r="K397" s="11" t="s">
        <v>65</v>
      </c>
      <c r="L397" s="11" t="s">
        <v>752</v>
      </c>
      <c r="M397" s="11" t="s">
        <v>39</v>
      </c>
      <c r="N397" s="11" t="s">
        <v>67</v>
      </c>
      <c r="O397" s="11" t="s">
        <v>66</v>
      </c>
      <c r="P397" s="11" t="s">
        <v>121</v>
      </c>
      <c r="Q397" s="11" t="s">
        <v>42</v>
      </c>
      <c r="R397" s="11" t="s">
        <v>248</v>
      </c>
      <c r="S397" s="12" t="s">
        <v>1283</v>
      </c>
      <c r="T397" s="11" t="s">
        <v>44</v>
      </c>
      <c r="U397" s="11" t="s">
        <v>423</v>
      </c>
      <c r="V397" s="11" t="s">
        <v>46</v>
      </c>
      <c r="W397" s="10">
        <v>88496</v>
      </c>
      <c r="X397" s="11" t="s">
        <v>48</v>
      </c>
      <c r="Y397" s="10">
        <v>3</v>
      </c>
      <c r="Z397" s="10">
        <v>1190</v>
      </c>
      <c r="AA397" s="12">
        <v>45111</v>
      </c>
      <c r="AB397" s="10">
        <v>2</v>
      </c>
      <c r="AC397" s="10">
        <v>5</v>
      </c>
      <c r="AD397" s="12">
        <v>45067</v>
      </c>
      <c r="AE397" s="11" t="s">
        <v>76</v>
      </c>
      <c r="AF397" s="11" t="s">
        <v>61</v>
      </c>
      <c r="AG397" s="11" t="s">
        <v>52</v>
      </c>
      <c r="AH397" s="11" t="s">
        <v>3153</v>
      </c>
      <c r="AI397" s="11" t="s">
        <v>3154</v>
      </c>
      <c r="AJ397" s="10">
        <v>4</v>
      </c>
      <c r="AK397" s="14">
        <v>727.81</v>
      </c>
    </row>
    <row r="398" spans="1:37" x14ac:dyDescent="0.25">
      <c r="A398" s="10">
        <v>766</v>
      </c>
      <c r="B398" s="11" t="s">
        <v>3159</v>
      </c>
      <c r="C398" s="11" t="s">
        <v>1374</v>
      </c>
      <c r="D398" s="12">
        <v>43867</v>
      </c>
      <c r="E398" s="12">
        <v>44584</v>
      </c>
      <c r="F398" s="10">
        <f>Table2[[#This Row],[ExitDate]]-Table2[[#This Row],[StartDate]]</f>
        <v>717</v>
      </c>
      <c r="G398" s="18">
        <f>(Table2[[#This Row],[ExitDate]]-Table2[[#This Row],[StartDate]])/365.25</f>
        <v>1.9630390143737166</v>
      </c>
      <c r="H398" s="11" t="s">
        <v>36</v>
      </c>
      <c r="I398" s="11" t="s">
        <v>3160</v>
      </c>
      <c r="J398" s="13" t="s">
        <v>3161</v>
      </c>
      <c r="K398" s="11" t="s">
        <v>125</v>
      </c>
      <c r="L398" s="11" t="s">
        <v>752</v>
      </c>
      <c r="M398" s="11" t="s">
        <v>66</v>
      </c>
      <c r="N398" s="11" t="s">
        <v>67</v>
      </c>
      <c r="O398" s="11" t="s">
        <v>41</v>
      </c>
      <c r="P398" s="11" t="s">
        <v>95</v>
      </c>
      <c r="Q398" s="11" t="s">
        <v>42</v>
      </c>
      <c r="R398" s="11" t="s">
        <v>57</v>
      </c>
      <c r="S398" s="12" t="s">
        <v>3162</v>
      </c>
      <c r="T398" s="11" t="s">
        <v>44</v>
      </c>
      <c r="U398" s="11" t="s">
        <v>234</v>
      </c>
      <c r="V398" s="11" t="s">
        <v>46</v>
      </c>
      <c r="W398" s="10">
        <v>68342</v>
      </c>
      <c r="X398" s="11" t="s">
        <v>48</v>
      </c>
      <c r="Y398" s="10">
        <v>3</v>
      </c>
      <c r="Z398" s="10">
        <v>1193</v>
      </c>
      <c r="AA398" s="12" t="s">
        <v>2056</v>
      </c>
      <c r="AB398" s="10">
        <v>5</v>
      </c>
      <c r="AC398" s="10">
        <v>2</v>
      </c>
      <c r="AD398" s="12">
        <v>45051</v>
      </c>
      <c r="AE398" s="11" t="s">
        <v>83</v>
      </c>
      <c r="AF398" s="11" t="s">
        <v>61</v>
      </c>
      <c r="AG398" s="11" t="s">
        <v>52</v>
      </c>
      <c r="AH398" s="11" t="s">
        <v>3163</v>
      </c>
      <c r="AI398" s="11" t="s">
        <v>3164</v>
      </c>
      <c r="AJ398" s="10">
        <v>1</v>
      </c>
      <c r="AK398" s="14">
        <v>231.96</v>
      </c>
    </row>
    <row r="399" spans="1:37" x14ac:dyDescent="0.25">
      <c r="A399" s="10">
        <v>767</v>
      </c>
      <c r="B399" s="11" t="s">
        <v>3165</v>
      </c>
      <c r="C399" s="11" t="s">
        <v>3166</v>
      </c>
      <c r="D399" s="12">
        <v>43479</v>
      </c>
      <c r="E399" s="12">
        <v>44414</v>
      </c>
      <c r="F399" s="10">
        <f>Table2[[#This Row],[ExitDate]]-Table2[[#This Row],[StartDate]]</f>
        <v>935</v>
      </c>
      <c r="G399" s="18">
        <f>(Table2[[#This Row],[ExitDate]]-Table2[[#This Row],[StartDate]])/365.25</f>
        <v>2.5598904859685145</v>
      </c>
      <c r="H399" s="11" t="s">
        <v>36</v>
      </c>
      <c r="I399" s="11" t="s">
        <v>3167</v>
      </c>
      <c r="J399" s="13" t="s">
        <v>3168</v>
      </c>
      <c r="K399" s="11" t="s">
        <v>54</v>
      </c>
      <c r="L399" s="11" t="s">
        <v>752</v>
      </c>
      <c r="M399" s="11" t="s">
        <v>66</v>
      </c>
      <c r="N399" s="11" t="s">
        <v>40</v>
      </c>
      <c r="O399" s="11" t="s">
        <v>41</v>
      </c>
      <c r="P399" s="11" t="s">
        <v>121</v>
      </c>
      <c r="Q399" s="11" t="s">
        <v>42</v>
      </c>
      <c r="R399" s="11" t="s">
        <v>85</v>
      </c>
      <c r="S399" s="12">
        <v>19574</v>
      </c>
      <c r="T399" s="11" t="s">
        <v>44</v>
      </c>
      <c r="U399" s="11" t="s">
        <v>234</v>
      </c>
      <c r="V399" s="11" t="s">
        <v>59</v>
      </c>
      <c r="W399" s="10">
        <v>5779</v>
      </c>
      <c r="X399" s="11" t="s">
        <v>48</v>
      </c>
      <c r="Y399" s="10">
        <v>3</v>
      </c>
      <c r="Z399" s="10">
        <v>1194</v>
      </c>
      <c r="AA399" s="12">
        <v>44663</v>
      </c>
      <c r="AB399" s="10">
        <v>5</v>
      </c>
      <c r="AC399" s="10">
        <v>4</v>
      </c>
      <c r="AD399" s="12">
        <v>45053</v>
      </c>
      <c r="AE399" s="11" t="s">
        <v>156</v>
      </c>
      <c r="AF399" s="11" t="s">
        <v>51</v>
      </c>
      <c r="AG399" s="11" t="s">
        <v>77</v>
      </c>
      <c r="AH399" s="11" t="s">
        <v>3169</v>
      </c>
      <c r="AI399" s="11" t="s">
        <v>3170</v>
      </c>
      <c r="AJ399" s="10">
        <v>2</v>
      </c>
      <c r="AK399" s="14">
        <v>430.92</v>
      </c>
    </row>
    <row r="400" spans="1:37" x14ac:dyDescent="0.25">
      <c r="A400" s="10">
        <v>768</v>
      </c>
      <c r="B400" s="11" t="s">
        <v>3171</v>
      </c>
      <c r="C400" s="11" t="s">
        <v>2060</v>
      </c>
      <c r="D400" s="12">
        <v>43641</v>
      </c>
      <c r="E400" s="12">
        <v>44696</v>
      </c>
      <c r="F400" s="10">
        <f>Table2[[#This Row],[ExitDate]]-Table2[[#This Row],[StartDate]]</f>
        <v>1055</v>
      </c>
      <c r="G400" s="18">
        <f>(Table2[[#This Row],[ExitDate]]-Table2[[#This Row],[StartDate]])/365.25</f>
        <v>2.8884325804243667</v>
      </c>
      <c r="H400" s="11" t="s">
        <v>36</v>
      </c>
      <c r="I400" s="11" t="s">
        <v>3172</v>
      </c>
      <c r="J400" s="13" t="s">
        <v>3173</v>
      </c>
      <c r="K400" s="11" t="s">
        <v>79</v>
      </c>
      <c r="L400" s="11" t="s">
        <v>1816</v>
      </c>
      <c r="M400" s="11" t="s">
        <v>56</v>
      </c>
      <c r="N400" s="11" t="s">
        <v>40</v>
      </c>
      <c r="O400" s="11" t="s">
        <v>56</v>
      </c>
      <c r="P400" s="11" t="s">
        <v>133</v>
      </c>
      <c r="Q400" s="11" t="s">
        <v>42</v>
      </c>
      <c r="R400" s="11" t="s">
        <v>320</v>
      </c>
      <c r="S400" s="12" t="s">
        <v>3174</v>
      </c>
      <c r="T400" s="11" t="s">
        <v>44</v>
      </c>
      <c r="U400" s="11" t="s">
        <v>234</v>
      </c>
      <c r="V400" s="11" t="s">
        <v>46</v>
      </c>
      <c r="W400" s="10">
        <v>91065</v>
      </c>
      <c r="X400" s="11" t="s">
        <v>48</v>
      </c>
      <c r="Y400" s="10">
        <v>3</v>
      </c>
      <c r="Z400" s="10">
        <v>1195</v>
      </c>
      <c r="AA400" s="12" t="s">
        <v>3175</v>
      </c>
      <c r="AB400" s="10">
        <v>5</v>
      </c>
      <c r="AC400" s="10">
        <v>3</v>
      </c>
      <c r="AD400" s="12">
        <v>45113</v>
      </c>
      <c r="AE400" s="11" t="s">
        <v>83</v>
      </c>
      <c r="AF400" s="11" t="s">
        <v>51</v>
      </c>
      <c r="AG400" s="11" t="s">
        <v>52</v>
      </c>
      <c r="AH400" s="11" t="s">
        <v>3176</v>
      </c>
      <c r="AI400" s="11" t="s">
        <v>3177</v>
      </c>
      <c r="AJ400" s="10">
        <v>3</v>
      </c>
      <c r="AK400" s="14">
        <v>638.70000000000005</v>
      </c>
    </row>
    <row r="401" spans="1:37" x14ac:dyDescent="0.25">
      <c r="A401" s="10">
        <v>774</v>
      </c>
      <c r="B401" s="11" t="s">
        <v>3181</v>
      </c>
      <c r="C401" s="11" t="s">
        <v>289</v>
      </c>
      <c r="D401" s="12">
        <v>44662</v>
      </c>
      <c r="E401" s="12">
        <v>44830</v>
      </c>
      <c r="F401" s="10">
        <f>Table2[[#This Row],[ExitDate]]-Table2[[#This Row],[StartDate]]</f>
        <v>168</v>
      </c>
      <c r="G401" s="18">
        <f>(Table2[[#This Row],[ExitDate]]-Table2[[#This Row],[StartDate]])/365.25</f>
        <v>0.45995893223819301</v>
      </c>
      <c r="H401" s="11" t="s">
        <v>36</v>
      </c>
      <c r="I401" s="11" t="s">
        <v>382</v>
      </c>
      <c r="J401" s="13" t="s">
        <v>3182</v>
      </c>
      <c r="K401" s="11" t="s">
        <v>37</v>
      </c>
      <c r="L401" s="11" t="s">
        <v>752</v>
      </c>
      <c r="M401" s="11" t="s">
        <v>39</v>
      </c>
      <c r="N401" s="11" t="s">
        <v>55</v>
      </c>
      <c r="O401" s="11" t="s">
        <v>56</v>
      </c>
      <c r="P401" s="11" t="s">
        <v>174</v>
      </c>
      <c r="Q401" s="11" t="s">
        <v>42</v>
      </c>
      <c r="R401" s="11" t="s">
        <v>80</v>
      </c>
      <c r="S401" s="12" t="s">
        <v>3183</v>
      </c>
      <c r="T401" s="11" t="s">
        <v>44</v>
      </c>
      <c r="U401" s="11" t="s">
        <v>307</v>
      </c>
      <c r="V401" s="11" t="s">
        <v>59</v>
      </c>
      <c r="W401" s="10">
        <v>53450</v>
      </c>
      <c r="X401" s="11" t="s">
        <v>48</v>
      </c>
      <c r="Y401" s="10">
        <v>3</v>
      </c>
      <c r="Z401" s="10">
        <v>1201</v>
      </c>
      <c r="AA401" s="12" t="s">
        <v>1564</v>
      </c>
      <c r="AB401" s="10">
        <v>2</v>
      </c>
      <c r="AC401" s="10">
        <v>4</v>
      </c>
      <c r="AD401" s="12">
        <v>44844</v>
      </c>
      <c r="AE401" s="11" t="s">
        <v>156</v>
      </c>
      <c r="AF401" s="11" t="s">
        <v>61</v>
      </c>
      <c r="AG401" s="11" t="s">
        <v>89</v>
      </c>
      <c r="AH401" s="11" t="s">
        <v>3184</v>
      </c>
      <c r="AI401" s="11" t="s">
        <v>3185</v>
      </c>
      <c r="AJ401" s="10">
        <v>2</v>
      </c>
      <c r="AK401" s="14">
        <v>145.38999999999999</v>
      </c>
    </row>
    <row r="402" spans="1:37" x14ac:dyDescent="0.25">
      <c r="A402" s="10">
        <v>775</v>
      </c>
      <c r="B402" s="11" t="s">
        <v>3186</v>
      </c>
      <c r="C402" s="11" t="s">
        <v>3187</v>
      </c>
      <c r="D402" s="12">
        <v>44805</v>
      </c>
      <c r="E402" s="12">
        <v>44897</v>
      </c>
      <c r="F402" s="10">
        <f>Table2[[#This Row],[ExitDate]]-Table2[[#This Row],[StartDate]]</f>
        <v>92</v>
      </c>
      <c r="G402" s="18">
        <f>(Table2[[#This Row],[ExitDate]]-Table2[[#This Row],[StartDate]])/365.25</f>
        <v>0.2518822724161533</v>
      </c>
      <c r="H402" s="11" t="s">
        <v>36</v>
      </c>
      <c r="I402" s="11" t="s">
        <v>3188</v>
      </c>
      <c r="J402" s="13" t="s">
        <v>3189</v>
      </c>
      <c r="K402" s="11" t="s">
        <v>125</v>
      </c>
      <c r="L402" s="11" t="s">
        <v>752</v>
      </c>
      <c r="M402" s="11" t="s">
        <v>39</v>
      </c>
      <c r="N402" s="11" t="s">
        <v>67</v>
      </c>
      <c r="O402" s="11" t="s">
        <v>41</v>
      </c>
      <c r="P402" s="11" t="s">
        <v>174</v>
      </c>
      <c r="Q402" s="11" t="s">
        <v>42</v>
      </c>
      <c r="R402" s="11" t="s">
        <v>320</v>
      </c>
      <c r="S402" s="12" t="s">
        <v>3190</v>
      </c>
      <c r="T402" s="11" t="s">
        <v>44</v>
      </c>
      <c r="U402" s="11" t="s">
        <v>399</v>
      </c>
      <c r="V402" s="11" t="s">
        <v>59</v>
      </c>
      <c r="W402" s="10">
        <v>9799</v>
      </c>
      <c r="X402" s="11" t="s">
        <v>48</v>
      </c>
      <c r="Y402" s="10">
        <v>3</v>
      </c>
      <c r="Z402" s="10">
        <v>1202</v>
      </c>
      <c r="AA402" s="12" t="s">
        <v>821</v>
      </c>
      <c r="AB402" s="10">
        <v>1</v>
      </c>
      <c r="AC402" s="10">
        <v>3</v>
      </c>
      <c r="AD402" s="12">
        <v>44903</v>
      </c>
      <c r="AE402" s="11" t="s">
        <v>83</v>
      </c>
      <c r="AF402" s="11" t="s">
        <v>51</v>
      </c>
      <c r="AG402" s="11" t="s">
        <v>62</v>
      </c>
      <c r="AH402" s="11" t="s">
        <v>3191</v>
      </c>
      <c r="AI402" s="11" t="s">
        <v>3192</v>
      </c>
      <c r="AJ402" s="10">
        <v>1</v>
      </c>
      <c r="AK402" s="14">
        <v>344.74</v>
      </c>
    </row>
    <row r="403" spans="1:37" x14ac:dyDescent="0.25">
      <c r="A403" s="10">
        <v>777</v>
      </c>
      <c r="B403" s="11" t="s">
        <v>3195</v>
      </c>
      <c r="C403" s="11" t="s">
        <v>1372</v>
      </c>
      <c r="D403" s="12">
        <v>44889</v>
      </c>
      <c r="E403" s="12">
        <v>45143</v>
      </c>
      <c r="F403" s="10">
        <f>Table2[[#This Row],[ExitDate]]-Table2[[#This Row],[StartDate]]</f>
        <v>254</v>
      </c>
      <c r="G403" s="18">
        <f>(Table2[[#This Row],[ExitDate]]-Table2[[#This Row],[StartDate]])/365.25</f>
        <v>0.69541409993155368</v>
      </c>
      <c r="H403" s="11" t="s">
        <v>36</v>
      </c>
      <c r="I403" s="11" t="s">
        <v>3196</v>
      </c>
      <c r="J403" s="13" t="s">
        <v>3197</v>
      </c>
      <c r="K403" s="11" t="s">
        <v>132</v>
      </c>
      <c r="L403" s="11" t="s">
        <v>38</v>
      </c>
      <c r="M403" s="11" t="s">
        <v>66</v>
      </c>
      <c r="N403" s="11" t="s">
        <v>67</v>
      </c>
      <c r="O403" s="11" t="s">
        <v>41</v>
      </c>
      <c r="P403" s="11" t="s">
        <v>174</v>
      </c>
      <c r="Q403" s="11" t="s">
        <v>42</v>
      </c>
      <c r="R403" s="11" t="s">
        <v>69</v>
      </c>
      <c r="S403" s="12" t="s">
        <v>3198</v>
      </c>
      <c r="T403" s="11" t="s">
        <v>44</v>
      </c>
      <c r="U403" s="11" t="s">
        <v>724</v>
      </c>
      <c r="V403" s="11" t="s">
        <v>59</v>
      </c>
      <c r="W403" s="10">
        <v>76112</v>
      </c>
      <c r="X403" s="11" t="s">
        <v>48</v>
      </c>
      <c r="Y403" s="10">
        <v>3</v>
      </c>
      <c r="Z403" s="10">
        <v>1204</v>
      </c>
      <c r="AA403" s="12" t="s">
        <v>3199</v>
      </c>
      <c r="AB403" s="10">
        <v>1</v>
      </c>
      <c r="AC403" s="10">
        <v>4</v>
      </c>
      <c r="AD403" s="12">
        <v>45123</v>
      </c>
      <c r="AE403" s="11" t="s">
        <v>76</v>
      </c>
      <c r="AF403" s="11" t="s">
        <v>61</v>
      </c>
      <c r="AG403" s="11" t="s">
        <v>62</v>
      </c>
      <c r="AH403" s="11" t="s">
        <v>3200</v>
      </c>
      <c r="AI403" s="11" t="s">
        <v>3201</v>
      </c>
      <c r="AJ403" s="10">
        <v>1</v>
      </c>
      <c r="AK403" s="14">
        <v>610.96</v>
      </c>
    </row>
    <row r="404" spans="1:37" x14ac:dyDescent="0.25">
      <c r="A404" s="10">
        <v>779</v>
      </c>
      <c r="B404" s="11" t="s">
        <v>3203</v>
      </c>
      <c r="C404" s="11" t="s">
        <v>104</v>
      </c>
      <c r="D404" s="12">
        <v>43462</v>
      </c>
      <c r="E404" s="12">
        <v>45061</v>
      </c>
      <c r="F404" s="10">
        <f>Table2[[#This Row],[ExitDate]]-Table2[[#This Row],[StartDate]]</f>
        <v>1599</v>
      </c>
      <c r="G404" s="18">
        <f>(Table2[[#This Row],[ExitDate]]-Table2[[#This Row],[StartDate]])/365.25</f>
        <v>4.3778234086242298</v>
      </c>
      <c r="H404" s="11" t="s">
        <v>36</v>
      </c>
      <c r="I404" s="11" t="s">
        <v>3204</v>
      </c>
      <c r="J404" s="13" t="s">
        <v>3205</v>
      </c>
      <c r="K404" s="11" t="s">
        <v>164</v>
      </c>
      <c r="L404" s="11" t="s">
        <v>38</v>
      </c>
      <c r="M404" s="11" t="s">
        <v>56</v>
      </c>
      <c r="N404" s="11" t="s">
        <v>40</v>
      </c>
      <c r="O404" s="11" t="s">
        <v>56</v>
      </c>
      <c r="P404" s="11" t="s">
        <v>174</v>
      </c>
      <c r="Q404" s="11" t="s">
        <v>42</v>
      </c>
      <c r="R404" s="11" t="s">
        <v>107</v>
      </c>
      <c r="S404" s="12" t="s">
        <v>3206</v>
      </c>
      <c r="T404" s="11" t="s">
        <v>44</v>
      </c>
      <c r="U404" s="11" t="s">
        <v>717</v>
      </c>
      <c r="V404" s="11" t="s">
        <v>46</v>
      </c>
      <c r="W404" s="10">
        <v>82378</v>
      </c>
      <c r="X404" s="11" t="s">
        <v>48</v>
      </c>
      <c r="Y404" s="10">
        <v>3</v>
      </c>
      <c r="Z404" s="10">
        <v>1206</v>
      </c>
      <c r="AA404" s="12" t="s">
        <v>3117</v>
      </c>
      <c r="AB404" s="10">
        <v>3</v>
      </c>
      <c r="AC404" s="10">
        <v>4</v>
      </c>
      <c r="AD404" s="12">
        <v>45127</v>
      </c>
      <c r="AE404" s="11" t="s">
        <v>83</v>
      </c>
      <c r="AF404" s="11" t="s">
        <v>51</v>
      </c>
      <c r="AG404" s="11" t="s">
        <v>89</v>
      </c>
      <c r="AH404" s="11" t="s">
        <v>3207</v>
      </c>
      <c r="AI404" s="11" t="s">
        <v>3208</v>
      </c>
      <c r="AJ404" s="10">
        <v>5</v>
      </c>
      <c r="AK404" s="14">
        <v>391.85</v>
      </c>
    </row>
    <row r="405" spans="1:37" x14ac:dyDescent="0.25">
      <c r="A405" s="10">
        <v>781</v>
      </c>
      <c r="B405" s="11" t="s">
        <v>2766</v>
      </c>
      <c r="C405" s="11" t="s">
        <v>596</v>
      </c>
      <c r="D405" s="12">
        <v>43694</v>
      </c>
      <c r="E405" s="12">
        <v>43763</v>
      </c>
      <c r="F405" s="10">
        <f>Table2[[#This Row],[ExitDate]]-Table2[[#This Row],[StartDate]]</f>
        <v>69</v>
      </c>
      <c r="G405" s="18">
        <f>(Table2[[#This Row],[ExitDate]]-Table2[[#This Row],[StartDate]])/365.25</f>
        <v>0.18891170431211499</v>
      </c>
      <c r="H405" s="11" t="s">
        <v>2953</v>
      </c>
      <c r="I405" s="11" t="s">
        <v>3209</v>
      </c>
      <c r="J405" s="13" t="s">
        <v>3210</v>
      </c>
      <c r="K405" s="11" t="s">
        <v>113</v>
      </c>
      <c r="L405" s="11" t="s">
        <v>38</v>
      </c>
      <c r="M405" s="11" t="s">
        <v>39</v>
      </c>
      <c r="N405" s="11" t="s">
        <v>55</v>
      </c>
      <c r="O405" s="11" t="s">
        <v>56</v>
      </c>
      <c r="P405" s="11" t="s">
        <v>133</v>
      </c>
      <c r="Q405" s="11" t="s">
        <v>42</v>
      </c>
      <c r="R405" s="11" t="s">
        <v>320</v>
      </c>
      <c r="S405" s="12" t="s">
        <v>3211</v>
      </c>
      <c r="T405" s="11" t="s">
        <v>44</v>
      </c>
      <c r="U405" s="11" t="s">
        <v>81</v>
      </c>
      <c r="V405" s="11" t="s">
        <v>46</v>
      </c>
      <c r="W405" s="10">
        <v>59862</v>
      </c>
      <c r="X405" s="11" t="s">
        <v>48</v>
      </c>
      <c r="Y405" s="10">
        <v>3</v>
      </c>
      <c r="Z405" s="10">
        <v>1208</v>
      </c>
      <c r="AA405" s="12" t="s">
        <v>3212</v>
      </c>
      <c r="AB405" s="10">
        <v>5</v>
      </c>
      <c r="AC405" s="10">
        <v>1</v>
      </c>
      <c r="AD405" s="12">
        <v>44824</v>
      </c>
      <c r="AE405" s="11" t="s">
        <v>50</v>
      </c>
      <c r="AF405" s="11" t="s">
        <v>51</v>
      </c>
      <c r="AG405" s="11" t="s">
        <v>89</v>
      </c>
      <c r="AH405" s="11" t="s">
        <v>3213</v>
      </c>
      <c r="AI405" s="11" t="s">
        <v>3214</v>
      </c>
      <c r="AJ405" s="10">
        <v>3</v>
      </c>
      <c r="AK405" s="14">
        <v>492.39</v>
      </c>
    </row>
    <row r="406" spans="1:37" x14ac:dyDescent="0.25">
      <c r="A406" s="10">
        <v>783</v>
      </c>
      <c r="B406" s="11" t="s">
        <v>3216</v>
      </c>
      <c r="C406" s="11" t="s">
        <v>3217</v>
      </c>
      <c r="D406" s="12">
        <v>44173</v>
      </c>
      <c r="E406" s="12">
        <v>45087</v>
      </c>
      <c r="F406" s="10">
        <f>Table2[[#This Row],[ExitDate]]-Table2[[#This Row],[StartDate]]</f>
        <v>914</v>
      </c>
      <c r="G406" s="18">
        <f>(Table2[[#This Row],[ExitDate]]-Table2[[#This Row],[StartDate]])/365.25</f>
        <v>2.5023956194387407</v>
      </c>
      <c r="H406" s="11" t="s">
        <v>2953</v>
      </c>
      <c r="I406" s="11" t="s">
        <v>3218</v>
      </c>
      <c r="J406" s="13" t="s">
        <v>3219</v>
      </c>
      <c r="K406" s="11" t="s">
        <v>84</v>
      </c>
      <c r="L406" s="11" t="s">
        <v>38</v>
      </c>
      <c r="M406" s="11" t="s">
        <v>66</v>
      </c>
      <c r="N406" s="11" t="s">
        <v>67</v>
      </c>
      <c r="O406" s="11" t="s">
        <v>56</v>
      </c>
      <c r="P406" s="11" t="s">
        <v>95</v>
      </c>
      <c r="Q406" s="11" t="s">
        <v>42</v>
      </c>
      <c r="R406" s="11" t="s">
        <v>85</v>
      </c>
      <c r="S406" s="12" t="s">
        <v>3220</v>
      </c>
      <c r="T406" s="11" t="s">
        <v>44</v>
      </c>
      <c r="U406" s="11" t="s">
        <v>600</v>
      </c>
      <c r="V406" s="11" t="s">
        <v>46</v>
      </c>
      <c r="W406" s="10">
        <v>91039</v>
      </c>
      <c r="X406" s="11" t="s">
        <v>48</v>
      </c>
      <c r="Y406" s="10">
        <v>3</v>
      </c>
      <c r="Z406" s="10">
        <v>1210</v>
      </c>
      <c r="AA406" s="12" t="s">
        <v>2133</v>
      </c>
      <c r="AB406" s="10">
        <v>4</v>
      </c>
      <c r="AC406" s="10">
        <v>5</v>
      </c>
      <c r="AD406" s="12">
        <v>44935</v>
      </c>
      <c r="AE406" s="11" t="s">
        <v>50</v>
      </c>
      <c r="AF406" s="11" t="s">
        <v>61</v>
      </c>
      <c r="AG406" s="11" t="s">
        <v>62</v>
      </c>
      <c r="AH406" s="11" t="s">
        <v>2407</v>
      </c>
      <c r="AI406" s="11" t="s">
        <v>3221</v>
      </c>
      <c r="AJ406" s="10">
        <v>4</v>
      </c>
      <c r="AK406" s="14">
        <v>485.44</v>
      </c>
    </row>
    <row r="407" spans="1:37" x14ac:dyDescent="0.25">
      <c r="A407" s="10">
        <v>784</v>
      </c>
      <c r="B407" s="11" t="s">
        <v>3222</v>
      </c>
      <c r="C407" s="11" t="s">
        <v>2619</v>
      </c>
      <c r="D407" s="12">
        <v>43409</v>
      </c>
      <c r="E407" s="12">
        <v>45008</v>
      </c>
      <c r="F407" s="10">
        <f>Table2[[#This Row],[ExitDate]]-Table2[[#This Row],[StartDate]]</f>
        <v>1599</v>
      </c>
      <c r="G407" s="18">
        <f>(Table2[[#This Row],[ExitDate]]-Table2[[#This Row],[StartDate]])/365.25</f>
        <v>4.3778234086242298</v>
      </c>
      <c r="H407" s="11" t="s">
        <v>738</v>
      </c>
      <c r="I407" s="11" t="s">
        <v>3223</v>
      </c>
      <c r="J407" s="13" t="s">
        <v>3224</v>
      </c>
      <c r="K407" s="11" t="s">
        <v>37</v>
      </c>
      <c r="L407" s="11" t="s">
        <v>752</v>
      </c>
      <c r="M407" s="11" t="s">
        <v>56</v>
      </c>
      <c r="N407" s="11" t="s">
        <v>67</v>
      </c>
      <c r="O407" s="11" t="s">
        <v>56</v>
      </c>
      <c r="P407" s="11" t="s">
        <v>174</v>
      </c>
      <c r="Q407" s="11" t="s">
        <v>42</v>
      </c>
      <c r="R407" s="11" t="s">
        <v>85</v>
      </c>
      <c r="S407" s="12">
        <v>29902</v>
      </c>
      <c r="T407" s="11" t="s">
        <v>44</v>
      </c>
      <c r="U407" s="11" t="s">
        <v>145</v>
      </c>
      <c r="V407" s="11" t="s">
        <v>59</v>
      </c>
      <c r="W407" s="10">
        <v>37834</v>
      </c>
      <c r="X407" s="11" t="s">
        <v>48</v>
      </c>
      <c r="Y407" s="10">
        <v>3</v>
      </c>
      <c r="Z407" s="10">
        <v>1211</v>
      </c>
      <c r="AA407" s="12" t="s">
        <v>2354</v>
      </c>
      <c r="AB407" s="10">
        <v>3</v>
      </c>
      <c r="AC407" s="10">
        <v>3</v>
      </c>
      <c r="AD407" s="12">
        <v>45137</v>
      </c>
      <c r="AE407" s="11" t="s">
        <v>50</v>
      </c>
      <c r="AF407" s="11" t="s">
        <v>61</v>
      </c>
      <c r="AG407" s="11" t="s">
        <v>89</v>
      </c>
      <c r="AH407" s="11" t="s">
        <v>3225</v>
      </c>
      <c r="AI407" s="11" t="s">
        <v>3226</v>
      </c>
      <c r="AJ407" s="10">
        <v>3</v>
      </c>
      <c r="AK407" s="14">
        <v>557.34</v>
      </c>
    </row>
    <row r="408" spans="1:37" x14ac:dyDescent="0.25">
      <c r="A408" s="10">
        <v>785</v>
      </c>
      <c r="B408" s="11" t="s">
        <v>3227</v>
      </c>
      <c r="C408" s="11" t="s">
        <v>3228</v>
      </c>
      <c r="D408" s="12">
        <v>44069</v>
      </c>
      <c r="E408" s="12">
        <v>45021</v>
      </c>
      <c r="F408" s="10">
        <f>Table2[[#This Row],[ExitDate]]-Table2[[#This Row],[StartDate]]</f>
        <v>952</v>
      </c>
      <c r="G408" s="18">
        <f>(Table2[[#This Row],[ExitDate]]-Table2[[#This Row],[StartDate]])/365.25</f>
        <v>2.6064339493497606</v>
      </c>
      <c r="H408" s="11" t="s">
        <v>738</v>
      </c>
      <c r="I408" s="11" t="s">
        <v>3229</v>
      </c>
      <c r="J408" s="13" t="s">
        <v>3230</v>
      </c>
      <c r="K408" s="11" t="s">
        <v>54</v>
      </c>
      <c r="L408" s="11" t="s">
        <v>752</v>
      </c>
      <c r="M408" s="11" t="s">
        <v>39</v>
      </c>
      <c r="N408" s="11" t="s">
        <v>40</v>
      </c>
      <c r="O408" s="11" t="s">
        <v>66</v>
      </c>
      <c r="P408" s="11" t="s">
        <v>174</v>
      </c>
      <c r="Q408" s="11" t="s">
        <v>42</v>
      </c>
      <c r="R408" s="11" t="s">
        <v>107</v>
      </c>
      <c r="S408" s="12" t="s">
        <v>3231</v>
      </c>
      <c r="T408" s="11" t="s">
        <v>44</v>
      </c>
      <c r="U408" s="11" t="s">
        <v>423</v>
      </c>
      <c r="V408" s="11" t="s">
        <v>46</v>
      </c>
      <c r="W408" s="10">
        <v>46678</v>
      </c>
      <c r="X408" s="11" t="s">
        <v>48</v>
      </c>
      <c r="Y408" s="10">
        <v>3</v>
      </c>
      <c r="Z408" s="10">
        <v>1212</v>
      </c>
      <c r="AA408" s="12" t="s">
        <v>747</v>
      </c>
      <c r="AB408" s="10">
        <v>4</v>
      </c>
      <c r="AC408" s="10">
        <v>5</v>
      </c>
      <c r="AD408" s="12">
        <v>45049</v>
      </c>
      <c r="AE408" s="11" t="s">
        <v>76</v>
      </c>
      <c r="AF408" s="11" t="s">
        <v>51</v>
      </c>
      <c r="AG408" s="11" t="s">
        <v>52</v>
      </c>
      <c r="AH408" s="11" t="s">
        <v>3232</v>
      </c>
      <c r="AI408" s="11" t="s">
        <v>3233</v>
      </c>
      <c r="AJ408" s="10">
        <v>5</v>
      </c>
      <c r="AK408" s="14">
        <v>817.92</v>
      </c>
    </row>
    <row r="409" spans="1:37" x14ac:dyDescent="0.25">
      <c r="A409" s="10">
        <v>789</v>
      </c>
      <c r="B409" s="11" t="s">
        <v>1069</v>
      </c>
      <c r="C409" s="11" t="s">
        <v>3237</v>
      </c>
      <c r="D409" s="12">
        <v>44972</v>
      </c>
      <c r="E409" s="12">
        <v>44994</v>
      </c>
      <c r="F409" s="10">
        <f>Table2[[#This Row],[ExitDate]]-Table2[[#This Row],[StartDate]]</f>
        <v>22</v>
      </c>
      <c r="G409" s="18">
        <f>(Table2[[#This Row],[ExitDate]]-Table2[[#This Row],[StartDate]])/365.25</f>
        <v>6.0232717316906229E-2</v>
      </c>
      <c r="H409" s="11" t="s">
        <v>36</v>
      </c>
      <c r="I409" s="11" t="s">
        <v>3238</v>
      </c>
      <c r="J409" s="13" t="s">
        <v>3239</v>
      </c>
      <c r="K409" s="11" t="s">
        <v>164</v>
      </c>
      <c r="L409" s="11" t="s">
        <v>752</v>
      </c>
      <c r="M409" s="11" t="s">
        <v>56</v>
      </c>
      <c r="N409" s="11" t="s">
        <v>67</v>
      </c>
      <c r="O409" s="11" t="s">
        <v>56</v>
      </c>
      <c r="P409" s="11" t="s">
        <v>174</v>
      </c>
      <c r="Q409" s="11" t="s">
        <v>42</v>
      </c>
      <c r="R409" s="11" t="s">
        <v>80</v>
      </c>
      <c r="S409" s="12" t="s">
        <v>3240</v>
      </c>
      <c r="T409" s="11" t="s">
        <v>44</v>
      </c>
      <c r="U409" s="11" t="s">
        <v>98</v>
      </c>
      <c r="V409" s="11" t="s">
        <v>46</v>
      </c>
      <c r="W409" s="10">
        <v>11159</v>
      </c>
      <c r="X409" s="11" t="s">
        <v>48</v>
      </c>
      <c r="Y409" s="10">
        <v>3</v>
      </c>
      <c r="Z409" s="10">
        <v>1216</v>
      </c>
      <c r="AA409" s="12">
        <v>44813</v>
      </c>
      <c r="AB409" s="10">
        <v>4</v>
      </c>
      <c r="AC409" s="10">
        <v>1</v>
      </c>
      <c r="AD409" s="12">
        <v>45123</v>
      </c>
      <c r="AE409" s="11" t="s">
        <v>50</v>
      </c>
      <c r="AF409" s="11" t="s">
        <v>61</v>
      </c>
      <c r="AG409" s="11" t="s">
        <v>62</v>
      </c>
      <c r="AH409" s="11" t="s">
        <v>3241</v>
      </c>
      <c r="AI409" s="11" t="s">
        <v>3242</v>
      </c>
      <c r="AJ409" s="10">
        <v>1</v>
      </c>
      <c r="AK409" s="14">
        <v>136.47999999999999</v>
      </c>
    </row>
    <row r="410" spans="1:37" x14ac:dyDescent="0.25">
      <c r="A410" s="10">
        <v>790</v>
      </c>
      <c r="B410" s="11" t="s">
        <v>562</v>
      </c>
      <c r="C410" s="11" t="s">
        <v>463</v>
      </c>
      <c r="D410" s="12">
        <v>43802</v>
      </c>
      <c r="E410" s="12">
        <v>44439</v>
      </c>
      <c r="F410" s="10">
        <f>Table2[[#This Row],[ExitDate]]-Table2[[#This Row],[StartDate]]</f>
        <v>637</v>
      </c>
      <c r="G410" s="18">
        <f>(Table2[[#This Row],[ExitDate]]-Table2[[#This Row],[StartDate]])/365.25</f>
        <v>1.7440109514031485</v>
      </c>
      <c r="H410" s="11" t="s">
        <v>36</v>
      </c>
      <c r="I410" s="11" t="s">
        <v>3243</v>
      </c>
      <c r="J410" s="13" t="s">
        <v>3244</v>
      </c>
      <c r="K410" s="11" t="s">
        <v>125</v>
      </c>
      <c r="L410" s="11" t="s">
        <v>752</v>
      </c>
      <c r="M410" s="11" t="s">
        <v>66</v>
      </c>
      <c r="N410" s="11" t="s">
        <v>67</v>
      </c>
      <c r="O410" s="11" t="s">
        <v>56</v>
      </c>
      <c r="P410" s="11" t="s">
        <v>174</v>
      </c>
      <c r="Q410" s="11" t="s">
        <v>42</v>
      </c>
      <c r="R410" s="11" t="s">
        <v>320</v>
      </c>
      <c r="S410" s="12" t="s">
        <v>3245</v>
      </c>
      <c r="T410" s="11" t="s">
        <v>44</v>
      </c>
      <c r="U410" s="11" t="s">
        <v>724</v>
      </c>
      <c r="V410" s="11" t="s">
        <v>59</v>
      </c>
      <c r="W410" s="10">
        <v>52300</v>
      </c>
      <c r="X410" s="11" t="s">
        <v>48</v>
      </c>
      <c r="Y410" s="10">
        <v>3</v>
      </c>
      <c r="Z410" s="10">
        <v>1217</v>
      </c>
      <c r="AA410" s="12" t="s">
        <v>3246</v>
      </c>
      <c r="AB410" s="10">
        <v>5</v>
      </c>
      <c r="AC410" s="10">
        <v>5</v>
      </c>
      <c r="AD410" s="12">
        <v>45033</v>
      </c>
      <c r="AE410" s="11" t="s">
        <v>60</v>
      </c>
      <c r="AF410" s="11" t="s">
        <v>61</v>
      </c>
      <c r="AG410" s="11" t="s">
        <v>77</v>
      </c>
      <c r="AH410" s="11" t="s">
        <v>3247</v>
      </c>
      <c r="AI410" s="11" t="s">
        <v>3248</v>
      </c>
      <c r="AJ410" s="10">
        <v>1</v>
      </c>
      <c r="AK410" s="14">
        <v>857.42</v>
      </c>
    </row>
    <row r="411" spans="1:37" x14ac:dyDescent="0.25">
      <c r="A411" s="10">
        <v>792</v>
      </c>
      <c r="B411" s="11" t="s">
        <v>2067</v>
      </c>
      <c r="C411" s="11" t="s">
        <v>3249</v>
      </c>
      <c r="D411" s="12">
        <v>43846</v>
      </c>
      <c r="E411" s="12">
        <v>44236</v>
      </c>
      <c r="F411" s="10">
        <f>Table2[[#This Row],[ExitDate]]-Table2[[#This Row],[StartDate]]</f>
        <v>390</v>
      </c>
      <c r="G411" s="18">
        <f>(Table2[[#This Row],[ExitDate]]-Table2[[#This Row],[StartDate]])/365.25</f>
        <v>1.0677618069815196</v>
      </c>
      <c r="H411" s="11" t="s">
        <v>36</v>
      </c>
      <c r="I411" s="11" t="s">
        <v>3250</v>
      </c>
      <c r="J411" s="13" t="s">
        <v>3251</v>
      </c>
      <c r="K411" s="11" t="s">
        <v>84</v>
      </c>
      <c r="L411" s="11" t="s">
        <v>752</v>
      </c>
      <c r="M411" s="11" t="s">
        <v>56</v>
      </c>
      <c r="N411" s="11" t="s">
        <v>67</v>
      </c>
      <c r="O411" s="11" t="s">
        <v>56</v>
      </c>
      <c r="P411" s="11" t="s">
        <v>174</v>
      </c>
      <c r="Q411" s="11" t="s">
        <v>42</v>
      </c>
      <c r="R411" s="11" t="s">
        <v>107</v>
      </c>
      <c r="S411" s="12">
        <v>27274</v>
      </c>
      <c r="T411" s="11" t="s">
        <v>44</v>
      </c>
      <c r="U411" s="11" t="s">
        <v>109</v>
      </c>
      <c r="V411" s="11" t="s">
        <v>46</v>
      </c>
      <c r="W411" s="10">
        <v>83986</v>
      </c>
      <c r="X411" s="11" t="s">
        <v>48</v>
      </c>
      <c r="Y411" s="10">
        <v>3</v>
      </c>
      <c r="Z411" s="10">
        <v>1219</v>
      </c>
      <c r="AA411" s="12" t="s">
        <v>1373</v>
      </c>
      <c r="AB411" s="10">
        <v>2</v>
      </c>
      <c r="AC411" s="10">
        <v>2</v>
      </c>
      <c r="AD411" s="12">
        <v>44819</v>
      </c>
      <c r="AE411" s="11" t="s">
        <v>156</v>
      </c>
      <c r="AF411" s="11" t="s">
        <v>61</v>
      </c>
      <c r="AG411" s="11" t="s">
        <v>52</v>
      </c>
      <c r="AH411" s="11" t="s">
        <v>3252</v>
      </c>
      <c r="AI411" s="11" t="s">
        <v>3253</v>
      </c>
      <c r="AJ411" s="10">
        <v>5</v>
      </c>
      <c r="AK411" s="14">
        <v>761.31</v>
      </c>
    </row>
    <row r="412" spans="1:37" x14ac:dyDescent="0.25">
      <c r="A412" s="10">
        <v>793</v>
      </c>
      <c r="B412" s="11" t="s">
        <v>3254</v>
      </c>
      <c r="C412" s="11" t="s">
        <v>3255</v>
      </c>
      <c r="D412" s="12">
        <v>43424</v>
      </c>
      <c r="E412" s="12">
        <v>43870</v>
      </c>
      <c r="F412" s="10">
        <f>Table2[[#This Row],[ExitDate]]-Table2[[#This Row],[StartDate]]</f>
        <v>446</v>
      </c>
      <c r="G412" s="18">
        <f>(Table2[[#This Row],[ExitDate]]-Table2[[#This Row],[StartDate]])/365.25</f>
        <v>1.2210814510609171</v>
      </c>
      <c r="H412" s="11" t="s">
        <v>36</v>
      </c>
      <c r="I412" s="11" t="s">
        <v>3256</v>
      </c>
      <c r="J412" s="13" t="s">
        <v>3257</v>
      </c>
      <c r="K412" s="11" t="s">
        <v>37</v>
      </c>
      <c r="L412" s="11" t="s">
        <v>752</v>
      </c>
      <c r="M412" s="11" t="s">
        <v>66</v>
      </c>
      <c r="N412" s="11" t="s">
        <v>40</v>
      </c>
      <c r="O412" s="11" t="s">
        <v>41</v>
      </c>
      <c r="P412" s="11" t="s">
        <v>174</v>
      </c>
      <c r="Q412" s="11" t="s">
        <v>42</v>
      </c>
      <c r="R412" s="11" t="s">
        <v>114</v>
      </c>
      <c r="S412" s="12" t="s">
        <v>3258</v>
      </c>
      <c r="T412" s="11" t="s">
        <v>44</v>
      </c>
      <c r="U412" s="11" t="s">
        <v>724</v>
      </c>
      <c r="V412" s="11" t="s">
        <v>46</v>
      </c>
      <c r="W412" s="10">
        <v>89298</v>
      </c>
      <c r="X412" s="11" t="s">
        <v>48</v>
      </c>
      <c r="Y412" s="10">
        <v>3</v>
      </c>
      <c r="Z412" s="10">
        <v>1220</v>
      </c>
      <c r="AA412" s="12">
        <v>45143</v>
      </c>
      <c r="AB412" s="10">
        <v>5</v>
      </c>
      <c r="AC412" s="10">
        <v>2</v>
      </c>
      <c r="AD412" s="12">
        <v>45106</v>
      </c>
      <c r="AE412" s="11" t="s">
        <v>50</v>
      </c>
      <c r="AF412" s="11" t="s">
        <v>61</v>
      </c>
      <c r="AG412" s="11" t="s">
        <v>89</v>
      </c>
      <c r="AH412" s="11" t="s">
        <v>3259</v>
      </c>
      <c r="AI412" s="11" t="s">
        <v>3260</v>
      </c>
      <c r="AJ412" s="10">
        <v>1</v>
      </c>
      <c r="AK412" s="14">
        <v>920.41</v>
      </c>
    </row>
    <row r="413" spans="1:37" x14ac:dyDescent="0.25">
      <c r="A413" s="10">
        <v>794</v>
      </c>
      <c r="B413" s="11" t="s">
        <v>941</v>
      </c>
      <c r="C413" s="11" t="s">
        <v>88</v>
      </c>
      <c r="D413" s="12">
        <v>44876</v>
      </c>
      <c r="E413" s="12">
        <v>45110</v>
      </c>
      <c r="F413" s="10">
        <f>Table2[[#This Row],[ExitDate]]-Table2[[#This Row],[StartDate]]</f>
        <v>234</v>
      </c>
      <c r="G413" s="18">
        <f>(Table2[[#This Row],[ExitDate]]-Table2[[#This Row],[StartDate]])/365.25</f>
        <v>0.64065708418891165</v>
      </c>
      <c r="H413" s="11" t="s">
        <v>36</v>
      </c>
      <c r="I413" s="11" t="s">
        <v>3261</v>
      </c>
      <c r="J413" s="13" t="s">
        <v>3262</v>
      </c>
      <c r="K413" s="11" t="s">
        <v>54</v>
      </c>
      <c r="L413" s="11" t="s">
        <v>752</v>
      </c>
      <c r="M413" s="11" t="s">
        <v>56</v>
      </c>
      <c r="N413" s="11" t="s">
        <v>55</v>
      </c>
      <c r="O413" s="11" t="s">
        <v>56</v>
      </c>
      <c r="P413" s="11" t="s">
        <v>95</v>
      </c>
      <c r="Q413" s="11" t="s">
        <v>42</v>
      </c>
      <c r="R413" s="11" t="s">
        <v>508</v>
      </c>
      <c r="S413" s="12">
        <v>24719</v>
      </c>
      <c r="T413" s="11" t="s">
        <v>44</v>
      </c>
      <c r="U413" s="11" t="s">
        <v>176</v>
      </c>
      <c r="V413" s="11" t="s">
        <v>46</v>
      </c>
      <c r="W413" s="10">
        <v>91837</v>
      </c>
      <c r="X413" s="11" t="s">
        <v>48</v>
      </c>
      <c r="Y413" s="10">
        <v>3</v>
      </c>
      <c r="Z413" s="10">
        <v>1221</v>
      </c>
      <c r="AA413" s="12" t="s">
        <v>1294</v>
      </c>
      <c r="AB413" s="10">
        <v>5</v>
      </c>
      <c r="AC413" s="10">
        <v>5</v>
      </c>
      <c r="AD413" s="12">
        <v>44798</v>
      </c>
      <c r="AE413" s="11" t="s">
        <v>60</v>
      </c>
      <c r="AF413" s="11" t="s">
        <v>51</v>
      </c>
      <c r="AG413" s="11" t="s">
        <v>89</v>
      </c>
      <c r="AH413" s="11" t="s">
        <v>3263</v>
      </c>
      <c r="AI413" s="11" t="s">
        <v>3264</v>
      </c>
      <c r="AJ413" s="10">
        <v>4</v>
      </c>
      <c r="AK413" s="14">
        <v>167.69</v>
      </c>
    </row>
    <row r="414" spans="1:37" x14ac:dyDescent="0.25">
      <c r="A414" s="10">
        <v>795</v>
      </c>
      <c r="B414" s="11" t="s">
        <v>3265</v>
      </c>
      <c r="C414" s="11" t="s">
        <v>924</v>
      </c>
      <c r="D414" s="12">
        <v>44183</v>
      </c>
      <c r="E414" s="12">
        <v>44400</v>
      </c>
      <c r="F414" s="10">
        <f>Table2[[#This Row],[ExitDate]]-Table2[[#This Row],[StartDate]]</f>
        <v>217</v>
      </c>
      <c r="G414" s="18">
        <f>(Table2[[#This Row],[ExitDate]]-Table2[[#This Row],[StartDate]])/365.25</f>
        <v>0.59411362080766594</v>
      </c>
      <c r="H414" s="11" t="s">
        <v>36</v>
      </c>
      <c r="I414" s="11" t="s">
        <v>3266</v>
      </c>
      <c r="J414" s="13" t="s">
        <v>3267</v>
      </c>
      <c r="K414" s="11" t="s">
        <v>132</v>
      </c>
      <c r="L414" s="11" t="s">
        <v>752</v>
      </c>
      <c r="M414" s="11" t="s">
        <v>39</v>
      </c>
      <c r="N414" s="11" t="s">
        <v>55</v>
      </c>
      <c r="O414" s="11" t="s">
        <v>56</v>
      </c>
      <c r="P414" s="11" t="s">
        <v>95</v>
      </c>
      <c r="Q414" s="11" t="s">
        <v>42</v>
      </c>
      <c r="R414" s="11" t="s">
        <v>711</v>
      </c>
      <c r="S414" s="12" t="s">
        <v>3268</v>
      </c>
      <c r="T414" s="11" t="s">
        <v>44</v>
      </c>
      <c r="U414" s="11" t="s">
        <v>3269</v>
      </c>
      <c r="V414" s="11" t="s">
        <v>46</v>
      </c>
      <c r="W414" s="10">
        <v>31362</v>
      </c>
      <c r="X414" s="11" t="s">
        <v>48</v>
      </c>
      <c r="Y414" s="10">
        <v>3</v>
      </c>
      <c r="Z414" s="10">
        <v>1222</v>
      </c>
      <c r="AA414" s="12" t="s">
        <v>489</v>
      </c>
      <c r="AB414" s="10">
        <v>5</v>
      </c>
      <c r="AC414" s="10">
        <v>2</v>
      </c>
      <c r="AD414" s="12">
        <v>44995</v>
      </c>
      <c r="AE414" s="11" t="s">
        <v>50</v>
      </c>
      <c r="AF414" s="11" t="s">
        <v>61</v>
      </c>
      <c r="AG414" s="11" t="s">
        <v>89</v>
      </c>
      <c r="AH414" s="11" t="s">
        <v>3270</v>
      </c>
      <c r="AI414" s="11" t="s">
        <v>3271</v>
      </c>
      <c r="AJ414" s="10">
        <v>2</v>
      </c>
      <c r="AK414" s="14">
        <v>931.45</v>
      </c>
    </row>
    <row r="415" spans="1:37" x14ac:dyDescent="0.25">
      <c r="A415" s="10">
        <v>797</v>
      </c>
      <c r="B415" s="11" t="s">
        <v>3272</v>
      </c>
      <c r="C415" s="11" t="s">
        <v>3273</v>
      </c>
      <c r="D415" s="12">
        <v>44526</v>
      </c>
      <c r="E415" s="12">
        <v>44705</v>
      </c>
      <c r="F415" s="10">
        <f>Table2[[#This Row],[ExitDate]]-Table2[[#This Row],[StartDate]]</f>
        <v>179</v>
      </c>
      <c r="G415" s="18">
        <f>(Table2[[#This Row],[ExitDate]]-Table2[[#This Row],[StartDate]])/365.25</f>
        <v>0.49007529089664614</v>
      </c>
      <c r="H415" s="11" t="s">
        <v>36</v>
      </c>
      <c r="I415" s="11" t="s">
        <v>3274</v>
      </c>
      <c r="J415" s="13" t="s">
        <v>3275</v>
      </c>
      <c r="K415" s="11" t="s">
        <v>65</v>
      </c>
      <c r="L415" s="11" t="s">
        <v>752</v>
      </c>
      <c r="M415" s="11" t="s">
        <v>56</v>
      </c>
      <c r="N415" s="11" t="s">
        <v>67</v>
      </c>
      <c r="O415" s="11" t="s">
        <v>56</v>
      </c>
      <c r="P415" s="11" t="s">
        <v>133</v>
      </c>
      <c r="Q415" s="11" t="s">
        <v>42</v>
      </c>
      <c r="R415" s="11" t="s">
        <v>320</v>
      </c>
      <c r="S415" s="12" t="s">
        <v>3276</v>
      </c>
      <c r="T415" s="11" t="s">
        <v>44</v>
      </c>
      <c r="U415" s="11" t="s">
        <v>625</v>
      </c>
      <c r="V415" s="11" t="s">
        <v>59</v>
      </c>
      <c r="W415" s="10">
        <v>71373</v>
      </c>
      <c r="X415" s="11" t="s">
        <v>48</v>
      </c>
      <c r="Y415" s="10">
        <v>3</v>
      </c>
      <c r="Z415" s="10">
        <v>1224</v>
      </c>
      <c r="AA415" s="12" t="s">
        <v>1403</v>
      </c>
      <c r="AB415" s="10">
        <v>4</v>
      </c>
      <c r="AC415" s="10">
        <v>2</v>
      </c>
      <c r="AD415" s="12">
        <v>45003</v>
      </c>
      <c r="AE415" s="11" t="s">
        <v>76</v>
      </c>
      <c r="AF415" s="11" t="s">
        <v>51</v>
      </c>
      <c r="AG415" s="11" t="s">
        <v>62</v>
      </c>
      <c r="AH415" s="11" t="s">
        <v>3277</v>
      </c>
      <c r="AI415" s="11" t="s">
        <v>3278</v>
      </c>
      <c r="AJ415" s="10">
        <v>5</v>
      </c>
      <c r="AK415" s="14">
        <v>598.72</v>
      </c>
    </row>
    <row r="416" spans="1:37" x14ac:dyDescent="0.25">
      <c r="A416" s="10">
        <v>800</v>
      </c>
      <c r="B416" s="11" t="s">
        <v>3279</v>
      </c>
      <c r="C416" s="11" t="s">
        <v>3280</v>
      </c>
      <c r="D416" s="12">
        <v>43699</v>
      </c>
      <c r="E416" s="12">
        <v>44718</v>
      </c>
      <c r="F416" s="10">
        <f>Table2[[#This Row],[ExitDate]]-Table2[[#This Row],[StartDate]]</f>
        <v>1019</v>
      </c>
      <c r="G416" s="18">
        <f>(Table2[[#This Row],[ExitDate]]-Table2[[#This Row],[StartDate]])/365.25</f>
        <v>2.7898699520876113</v>
      </c>
      <c r="H416" s="11" t="s">
        <v>36</v>
      </c>
      <c r="I416" s="11" t="s">
        <v>3281</v>
      </c>
      <c r="J416" s="13" t="s">
        <v>3282</v>
      </c>
      <c r="K416" s="11" t="s">
        <v>79</v>
      </c>
      <c r="L416" s="11" t="s">
        <v>38</v>
      </c>
      <c r="M416" s="11" t="s">
        <v>56</v>
      </c>
      <c r="N416" s="11" t="s">
        <v>40</v>
      </c>
      <c r="O416" s="11" t="s">
        <v>56</v>
      </c>
      <c r="P416" s="11" t="s">
        <v>174</v>
      </c>
      <c r="Q416" s="11" t="s">
        <v>42</v>
      </c>
      <c r="R416" s="11" t="s">
        <v>953</v>
      </c>
      <c r="S416" s="12" t="s">
        <v>3283</v>
      </c>
      <c r="T416" s="11" t="s">
        <v>44</v>
      </c>
      <c r="U416" s="11" t="s">
        <v>109</v>
      </c>
      <c r="V416" s="11" t="s">
        <v>46</v>
      </c>
      <c r="W416" s="10">
        <v>89365</v>
      </c>
      <c r="X416" s="11" t="s">
        <v>48</v>
      </c>
      <c r="Y416" s="10">
        <v>3</v>
      </c>
      <c r="Z416" s="10">
        <v>1227</v>
      </c>
      <c r="AA416" s="12">
        <v>44907</v>
      </c>
      <c r="AB416" s="10">
        <v>1</v>
      </c>
      <c r="AC416" s="10">
        <v>2</v>
      </c>
      <c r="AD416" s="12">
        <v>45061</v>
      </c>
      <c r="AE416" s="11" t="s">
        <v>156</v>
      </c>
      <c r="AF416" s="11" t="s">
        <v>61</v>
      </c>
      <c r="AG416" s="11" t="s">
        <v>52</v>
      </c>
      <c r="AH416" s="11" t="s">
        <v>3284</v>
      </c>
      <c r="AI416" s="11" t="s">
        <v>3285</v>
      </c>
      <c r="AJ416" s="10">
        <v>3</v>
      </c>
      <c r="AK416" s="14">
        <v>669.19</v>
      </c>
    </row>
    <row r="417" spans="1:37" x14ac:dyDescent="0.25">
      <c r="A417" s="10">
        <v>807</v>
      </c>
      <c r="B417" s="11" t="s">
        <v>3292</v>
      </c>
      <c r="C417" s="11" t="s">
        <v>3293</v>
      </c>
      <c r="D417" s="12">
        <v>43756</v>
      </c>
      <c r="E417" s="12">
        <v>44472</v>
      </c>
      <c r="F417" s="10">
        <f>Table2[[#This Row],[ExitDate]]-Table2[[#This Row],[StartDate]]</f>
        <v>716</v>
      </c>
      <c r="G417" s="18">
        <f>(Table2[[#This Row],[ExitDate]]-Table2[[#This Row],[StartDate]])/365.25</f>
        <v>1.9603011635865846</v>
      </c>
      <c r="H417" s="11" t="s">
        <v>738</v>
      </c>
      <c r="I417" s="11" t="s">
        <v>3294</v>
      </c>
      <c r="J417" s="13" t="s">
        <v>3295</v>
      </c>
      <c r="K417" s="11" t="s">
        <v>113</v>
      </c>
      <c r="L417" s="11" t="s">
        <v>752</v>
      </c>
      <c r="M417" s="11" t="s">
        <v>66</v>
      </c>
      <c r="N417" s="11" t="s">
        <v>55</v>
      </c>
      <c r="O417" s="11" t="s">
        <v>41</v>
      </c>
      <c r="P417" s="11" t="s">
        <v>95</v>
      </c>
      <c r="Q417" s="11" t="s">
        <v>42</v>
      </c>
      <c r="R417" s="11" t="s">
        <v>2025</v>
      </c>
      <c r="S417" s="12" t="s">
        <v>3296</v>
      </c>
      <c r="T417" s="11" t="s">
        <v>44</v>
      </c>
      <c r="U417" s="11" t="s">
        <v>185</v>
      </c>
      <c r="V417" s="11" t="s">
        <v>46</v>
      </c>
      <c r="W417" s="10">
        <v>25148</v>
      </c>
      <c r="X417" s="11" t="s">
        <v>48</v>
      </c>
      <c r="Y417" s="10">
        <v>3</v>
      </c>
      <c r="Z417" s="10">
        <v>1234</v>
      </c>
      <c r="AA417" s="12">
        <v>44877</v>
      </c>
      <c r="AB417" s="10">
        <v>4</v>
      </c>
      <c r="AC417" s="10">
        <v>1</v>
      </c>
      <c r="AD417" s="12">
        <v>44976</v>
      </c>
      <c r="AE417" s="11" t="s">
        <v>50</v>
      </c>
      <c r="AF417" s="11" t="s">
        <v>51</v>
      </c>
      <c r="AG417" s="11" t="s">
        <v>89</v>
      </c>
      <c r="AH417" s="11" t="s">
        <v>3297</v>
      </c>
      <c r="AI417" s="11" t="s">
        <v>3298</v>
      </c>
      <c r="AJ417" s="10">
        <v>1</v>
      </c>
      <c r="AK417" s="14">
        <v>504.82</v>
      </c>
    </row>
    <row r="418" spans="1:37" x14ac:dyDescent="0.25">
      <c r="A418" s="10">
        <v>809</v>
      </c>
      <c r="B418" s="11" t="s">
        <v>1249</v>
      </c>
      <c r="C418" s="11" t="s">
        <v>3299</v>
      </c>
      <c r="D418" s="12">
        <v>43429</v>
      </c>
      <c r="E418" s="12">
        <v>43671</v>
      </c>
      <c r="F418" s="10">
        <f>Table2[[#This Row],[ExitDate]]-Table2[[#This Row],[StartDate]]</f>
        <v>242</v>
      </c>
      <c r="G418" s="18">
        <f>(Table2[[#This Row],[ExitDate]]-Table2[[#This Row],[StartDate]])/365.25</f>
        <v>0.66255989048596853</v>
      </c>
      <c r="H418" s="11" t="s">
        <v>738</v>
      </c>
      <c r="I418" s="11" t="s">
        <v>3300</v>
      </c>
      <c r="J418" s="13" t="s">
        <v>3301</v>
      </c>
      <c r="K418" s="11" t="s">
        <v>84</v>
      </c>
      <c r="L418" s="11" t="s">
        <v>752</v>
      </c>
      <c r="M418" s="11" t="s">
        <v>56</v>
      </c>
      <c r="N418" s="11" t="s">
        <v>67</v>
      </c>
      <c r="O418" s="11" t="s">
        <v>66</v>
      </c>
      <c r="P418" s="11" t="s">
        <v>133</v>
      </c>
      <c r="Q418" s="11" t="s">
        <v>42</v>
      </c>
      <c r="R418" s="11" t="s">
        <v>85</v>
      </c>
      <c r="S418" s="12">
        <v>17118</v>
      </c>
      <c r="T418" s="11" t="s">
        <v>44</v>
      </c>
      <c r="U418" s="11" t="s">
        <v>81</v>
      </c>
      <c r="V418" s="11" t="s">
        <v>46</v>
      </c>
      <c r="W418" s="10">
        <v>95167</v>
      </c>
      <c r="X418" s="11" t="s">
        <v>48</v>
      </c>
      <c r="Y418" s="10">
        <v>3</v>
      </c>
      <c r="Z418" s="10">
        <v>1236</v>
      </c>
      <c r="AA418" s="12" t="s">
        <v>380</v>
      </c>
      <c r="AB418" s="10">
        <v>1</v>
      </c>
      <c r="AC418" s="10">
        <v>4</v>
      </c>
      <c r="AD418" s="12">
        <v>45033</v>
      </c>
      <c r="AE418" s="11" t="s">
        <v>60</v>
      </c>
      <c r="AF418" s="11" t="s">
        <v>61</v>
      </c>
      <c r="AG418" s="11" t="s">
        <v>89</v>
      </c>
      <c r="AH418" s="11" t="s">
        <v>257</v>
      </c>
      <c r="AI418" s="11" t="s">
        <v>3302</v>
      </c>
      <c r="AJ418" s="10">
        <v>2</v>
      </c>
      <c r="AK418" s="14">
        <v>244.25</v>
      </c>
    </row>
    <row r="419" spans="1:37" x14ac:dyDescent="0.25">
      <c r="A419" s="10">
        <v>810</v>
      </c>
      <c r="B419" s="11" t="s">
        <v>258</v>
      </c>
      <c r="C419" s="11" t="s">
        <v>3303</v>
      </c>
      <c r="D419" s="12">
        <v>44278</v>
      </c>
      <c r="E419" s="12">
        <v>44799</v>
      </c>
      <c r="F419" s="10">
        <f>Table2[[#This Row],[ExitDate]]-Table2[[#This Row],[StartDate]]</f>
        <v>521</v>
      </c>
      <c r="G419" s="18">
        <f>(Table2[[#This Row],[ExitDate]]-Table2[[#This Row],[StartDate]])/365.25</f>
        <v>1.4264202600958247</v>
      </c>
      <c r="H419" s="11" t="s">
        <v>738</v>
      </c>
      <c r="I419" s="11" t="s">
        <v>3304</v>
      </c>
      <c r="J419" s="13" t="s">
        <v>3305</v>
      </c>
      <c r="K419" s="11" t="s">
        <v>37</v>
      </c>
      <c r="L419" s="11" t="s">
        <v>752</v>
      </c>
      <c r="M419" s="11" t="s">
        <v>56</v>
      </c>
      <c r="N419" s="11" t="s">
        <v>55</v>
      </c>
      <c r="O419" s="11" t="s">
        <v>56</v>
      </c>
      <c r="P419" s="11" t="s">
        <v>121</v>
      </c>
      <c r="Q419" s="11" t="s">
        <v>42</v>
      </c>
      <c r="R419" s="11" t="s">
        <v>508</v>
      </c>
      <c r="S419" s="12" t="s">
        <v>3306</v>
      </c>
      <c r="T419" s="11" t="s">
        <v>44</v>
      </c>
      <c r="U419" s="11" t="s">
        <v>109</v>
      </c>
      <c r="V419" s="11" t="s">
        <v>46</v>
      </c>
      <c r="W419" s="10">
        <v>1223</v>
      </c>
      <c r="X419" s="11" t="s">
        <v>48</v>
      </c>
      <c r="Y419" s="10">
        <v>3</v>
      </c>
      <c r="Z419" s="10">
        <v>1237</v>
      </c>
      <c r="AA419" s="12">
        <v>45237</v>
      </c>
      <c r="AB419" s="10">
        <v>4</v>
      </c>
      <c r="AC419" s="10">
        <v>3</v>
      </c>
      <c r="AD419" s="12">
        <v>44876</v>
      </c>
      <c r="AE419" s="11" t="s">
        <v>50</v>
      </c>
      <c r="AF419" s="11" t="s">
        <v>61</v>
      </c>
      <c r="AG419" s="11" t="s">
        <v>89</v>
      </c>
      <c r="AH419" s="11" t="s">
        <v>3307</v>
      </c>
      <c r="AI419" s="11" t="s">
        <v>3308</v>
      </c>
      <c r="AJ419" s="10">
        <v>2</v>
      </c>
      <c r="AK419" s="14">
        <v>762.82</v>
      </c>
    </row>
    <row r="420" spans="1:37" x14ac:dyDescent="0.25">
      <c r="A420" s="10">
        <v>811</v>
      </c>
      <c r="B420" s="11" t="s">
        <v>2252</v>
      </c>
      <c r="C420" s="11" t="s">
        <v>842</v>
      </c>
      <c r="D420" s="12">
        <v>44131</v>
      </c>
      <c r="E420" s="12">
        <v>44508</v>
      </c>
      <c r="F420" s="10">
        <f>Table2[[#This Row],[ExitDate]]-Table2[[#This Row],[StartDate]]</f>
        <v>377</v>
      </c>
      <c r="G420" s="18">
        <f>(Table2[[#This Row],[ExitDate]]-Table2[[#This Row],[StartDate]])/365.25</f>
        <v>1.0321697467488022</v>
      </c>
      <c r="H420" s="11" t="s">
        <v>36</v>
      </c>
      <c r="I420" s="11" t="s">
        <v>3309</v>
      </c>
      <c r="J420" s="13" t="s">
        <v>3310</v>
      </c>
      <c r="K420" s="11" t="s">
        <v>125</v>
      </c>
      <c r="L420" s="11" t="s">
        <v>752</v>
      </c>
      <c r="M420" s="11" t="s">
        <v>56</v>
      </c>
      <c r="N420" s="11" t="s">
        <v>67</v>
      </c>
      <c r="O420" s="11" t="s">
        <v>56</v>
      </c>
      <c r="P420" s="11" t="s">
        <v>174</v>
      </c>
      <c r="Q420" s="11" t="s">
        <v>42</v>
      </c>
      <c r="R420" s="11" t="s">
        <v>107</v>
      </c>
      <c r="S420" s="12">
        <v>25181</v>
      </c>
      <c r="T420" s="11" t="s">
        <v>44</v>
      </c>
      <c r="U420" s="11" t="s">
        <v>109</v>
      </c>
      <c r="V420" s="11" t="s">
        <v>46</v>
      </c>
      <c r="W420" s="10">
        <v>31462</v>
      </c>
      <c r="X420" s="11" t="s">
        <v>48</v>
      </c>
      <c r="Y420" s="10">
        <v>3</v>
      </c>
      <c r="Z420" s="10">
        <v>1238</v>
      </c>
      <c r="AA420" s="12" t="s">
        <v>303</v>
      </c>
      <c r="AB420" s="10">
        <v>1</v>
      </c>
      <c r="AC420" s="10">
        <v>3</v>
      </c>
      <c r="AD420" s="12">
        <v>44879</v>
      </c>
      <c r="AE420" s="11" t="s">
        <v>50</v>
      </c>
      <c r="AF420" s="11" t="s">
        <v>51</v>
      </c>
      <c r="AG420" s="11" t="s">
        <v>62</v>
      </c>
      <c r="AH420" s="11" t="s">
        <v>3311</v>
      </c>
      <c r="AI420" s="11" t="s">
        <v>3312</v>
      </c>
      <c r="AJ420" s="10">
        <v>2</v>
      </c>
      <c r="AK420" s="14">
        <v>640.14</v>
      </c>
    </row>
    <row r="421" spans="1:37" x14ac:dyDescent="0.25">
      <c r="A421" s="10">
        <v>812</v>
      </c>
      <c r="B421" s="11" t="s">
        <v>3313</v>
      </c>
      <c r="C421" s="11" t="s">
        <v>1858</v>
      </c>
      <c r="D421" s="12">
        <v>44723</v>
      </c>
      <c r="E421" s="12">
        <v>45106</v>
      </c>
      <c r="F421" s="10">
        <f>Table2[[#This Row],[ExitDate]]-Table2[[#This Row],[StartDate]]</f>
        <v>383</v>
      </c>
      <c r="G421" s="18">
        <f>(Table2[[#This Row],[ExitDate]]-Table2[[#This Row],[StartDate]])/365.25</f>
        <v>1.0485968514715949</v>
      </c>
      <c r="H421" s="11" t="s">
        <v>36</v>
      </c>
      <c r="I421" s="11" t="s">
        <v>3314</v>
      </c>
      <c r="J421" s="13" t="s">
        <v>3315</v>
      </c>
      <c r="K421" s="11" t="s">
        <v>79</v>
      </c>
      <c r="L421" s="11" t="s">
        <v>752</v>
      </c>
      <c r="M421" s="11" t="s">
        <v>56</v>
      </c>
      <c r="N421" s="11" t="s">
        <v>40</v>
      </c>
      <c r="O421" s="11" t="s">
        <v>41</v>
      </c>
      <c r="P421" s="11" t="s">
        <v>174</v>
      </c>
      <c r="Q421" s="11" t="s">
        <v>42</v>
      </c>
      <c r="R421" s="11" t="s">
        <v>142</v>
      </c>
      <c r="S421" s="12">
        <v>37141</v>
      </c>
      <c r="T421" s="11" t="s">
        <v>44</v>
      </c>
      <c r="U421" s="11" t="s">
        <v>98</v>
      </c>
      <c r="V421" s="11" t="s">
        <v>46</v>
      </c>
      <c r="W421" s="10">
        <v>6735</v>
      </c>
      <c r="X421" s="11" t="s">
        <v>48</v>
      </c>
      <c r="Y421" s="10">
        <v>3</v>
      </c>
      <c r="Z421" s="10">
        <v>1239</v>
      </c>
      <c r="AA421" s="12">
        <v>44752</v>
      </c>
      <c r="AB421" s="10">
        <v>4</v>
      </c>
      <c r="AC421" s="10">
        <v>5</v>
      </c>
      <c r="AD421" s="12">
        <v>45044</v>
      </c>
      <c r="AE421" s="11" t="s">
        <v>76</v>
      </c>
      <c r="AF421" s="11" t="s">
        <v>51</v>
      </c>
      <c r="AG421" s="11" t="s">
        <v>62</v>
      </c>
      <c r="AH421" s="11" t="s">
        <v>3316</v>
      </c>
      <c r="AI421" s="11" t="s">
        <v>3317</v>
      </c>
      <c r="AJ421" s="10">
        <v>3</v>
      </c>
      <c r="AK421" s="14">
        <v>726.03</v>
      </c>
    </row>
    <row r="422" spans="1:37" x14ac:dyDescent="0.25">
      <c r="A422" s="10">
        <v>814</v>
      </c>
      <c r="B422" s="11" t="s">
        <v>2506</v>
      </c>
      <c r="C422" s="11" t="s">
        <v>3319</v>
      </c>
      <c r="D422" s="12">
        <v>43776</v>
      </c>
      <c r="E422" s="12">
        <v>44902</v>
      </c>
      <c r="F422" s="10">
        <f>Table2[[#This Row],[ExitDate]]-Table2[[#This Row],[StartDate]]</f>
        <v>1126</v>
      </c>
      <c r="G422" s="18">
        <f>(Table2[[#This Row],[ExitDate]]-Table2[[#This Row],[StartDate]])/365.25</f>
        <v>3.0828199863107462</v>
      </c>
      <c r="H422" s="11" t="s">
        <v>36</v>
      </c>
      <c r="I422" s="11" t="s">
        <v>3320</v>
      </c>
      <c r="J422" s="13" t="s">
        <v>3321</v>
      </c>
      <c r="K422" s="11" t="s">
        <v>94</v>
      </c>
      <c r="L422" s="11" t="s">
        <v>752</v>
      </c>
      <c r="M422" s="11" t="s">
        <v>39</v>
      </c>
      <c r="N422" s="11" t="s">
        <v>67</v>
      </c>
      <c r="O422" s="11" t="s">
        <v>66</v>
      </c>
      <c r="P422" s="11" t="s">
        <v>133</v>
      </c>
      <c r="Q422" s="11" t="s">
        <v>42</v>
      </c>
      <c r="R422" s="11" t="s">
        <v>85</v>
      </c>
      <c r="S422" s="12" t="s">
        <v>3322</v>
      </c>
      <c r="T422" s="11" t="s">
        <v>44</v>
      </c>
      <c r="U422" s="11" t="s">
        <v>81</v>
      </c>
      <c r="V422" s="11" t="s">
        <v>46</v>
      </c>
      <c r="W422" s="10">
        <v>46736</v>
      </c>
      <c r="X422" s="11" t="s">
        <v>48</v>
      </c>
      <c r="Y422" s="10">
        <v>3</v>
      </c>
      <c r="Z422" s="10">
        <v>1241</v>
      </c>
      <c r="AA422" s="12" t="s">
        <v>3323</v>
      </c>
      <c r="AB422" s="10">
        <v>4</v>
      </c>
      <c r="AC422" s="10">
        <v>4</v>
      </c>
      <c r="AD422" s="12">
        <v>44958</v>
      </c>
      <c r="AE422" s="11" t="s">
        <v>76</v>
      </c>
      <c r="AF422" s="11" t="s">
        <v>61</v>
      </c>
      <c r="AG422" s="11" t="s">
        <v>52</v>
      </c>
      <c r="AH422" s="11" t="s">
        <v>3324</v>
      </c>
      <c r="AI422" s="11" t="s">
        <v>3325</v>
      </c>
      <c r="AJ422" s="10">
        <v>5</v>
      </c>
      <c r="AK422" s="14">
        <v>878.94</v>
      </c>
    </row>
    <row r="423" spans="1:37" x14ac:dyDescent="0.25">
      <c r="A423" s="10">
        <v>819</v>
      </c>
      <c r="B423" s="11" t="s">
        <v>3329</v>
      </c>
      <c r="C423" s="11" t="s">
        <v>338</v>
      </c>
      <c r="D423" s="12">
        <v>43371</v>
      </c>
      <c r="E423" s="12">
        <v>44311</v>
      </c>
      <c r="F423" s="10">
        <f>Table2[[#This Row],[ExitDate]]-Table2[[#This Row],[StartDate]]</f>
        <v>940</v>
      </c>
      <c r="G423" s="18">
        <f>(Table2[[#This Row],[ExitDate]]-Table2[[#This Row],[StartDate]])/365.25</f>
        <v>2.5735797399041753</v>
      </c>
      <c r="H423" s="11" t="s">
        <v>36</v>
      </c>
      <c r="I423" s="11" t="s">
        <v>3330</v>
      </c>
      <c r="J423" s="13" t="s">
        <v>3331</v>
      </c>
      <c r="K423" s="11" t="s">
        <v>125</v>
      </c>
      <c r="L423" s="11" t="s">
        <v>752</v>
      </c>
      <c r="M423" s="11" t="s">
        <v>56</v>
      </c>
      <c r="N423" s="11" t="s">
        <v>67</v>
      </c>
      <c r="O423" s="11" t="s">
        <v>41</v>
      </c>
      <c r="P423" s="11" t="s">
        <v>121</v>
      </c>
      <c r="Q423" s="11" t="s">
        <v>42</v>
      </c>
      <c r="R423" s="11" t="s">
        <v>85</v>
      </c>
      <c r="S423" s="12" t="s">
        <v>3332</v>
      </c>
      <c r="T423" s="11" t="s">
        <v>44</v>
      </c>
      <c r="U423" s="11" t="s">
        <v>3333</v>
      </c>
      <c r="V423" s="11" t="s">
        <v>59</v>
      </c>
      <c r="W423" s="10">
        <v>5254</v>
      </c>
      <c r="X423" s="11" t="s">
        <v>48</v>
      </c>
      <c r="Y423" s="10">
        <v>3</v>
      </c>
      <c r="Z423" s="10">
        <v>1246</v>
      </c>
      <c r="AA423" s="12">
        <v>45261</v>
      </c>
      <c r="AB423" s="10">
        <v>4</v>
      </c>
      <c r="AC423" s="10">
        <v>3</v>
      </c>
      <c r="AD423" s="12">
        <v>44920</v>
      </c>
      <c r="AE423" s="11" t="s">
        <v>156</v>
      </c>
      <c r="AF423" s="11" t="s">
        <v>51</v>
      </c>
      <c r="AG423" s="11" t="s">
        <v>77</v>
      </c>
      <c r="AH423" s="11" t="s">
        <v>2352</v>
      </c>
      <c r="AI423" s="11" t="s">
        <v>3334</v>
      </c>
      <c r="AJ423" s="10">
        <v>1</v>
      </c>
      <c r="AK423" s="14">
        <v>206.93</v>
      </c>
    </row>
    <row r="424" spans="1:37" x14ac:dyDescent="0.25">
      <c r="A424" s="10">
        <v>821</v>
      </c>
      <c r="B424" s="11" t="s">
        <v>3181</v>
      </c>
      <c r="C424" s="11" t="s">
        <v>1615</v>
      </c>
      <c r="D424" s="12">
        <v>44284</v>
      </c>
      <c r="E424" s="12">
        <v>44531</v>
      </c>
      <c r="F424" s="10">
        <f>Table2[[#This Row],[ExitDate]]-Table2[[#This Row],[StartDate]]</f>
        <v>247</v>
      </c>
      <c r="G424" s="18">
        <f>(Table2[[#This Row],[ExitDate]]-Table2[[#This Row],[StartDate]])/365.25</f>
        <v>0.67624914442162898</v>
      </c>
      <c r="H424" s="11" t="s">
        <v>36</v>
      </c>
      <c r="I424" s="11" t="s">
        <v>3338</v>
      </c>
      <c r="J424" s="13" t="s">
        <v>3339</v>
      </c>
      <c r="K424" s="11" t="s">
        <v>132</v>
      </c>
      <c r="L424" s="11" t="s">
        <v>38</v>
      </c>
      <c r="M424" s="11" t="s">
        <v>56</v>
      </c>
      <c r="N424" s="11" t="s">
        <v>67</v>
      </c>
      <c r="O424" s="11" t="s">
        <v>66</v>
      </c>
      <c r="P424" s="11" t="s">
        <v>121</v>
      </c>
      <c r="Q424" s="11" t="s">
        <v>42</v>
      </c>
      <c r="R424" s="11" t="s">
        <v>804</v>
      </c>
      <c r="S424" s="12">
        <v>32395</v>
      </c>
      <c r="T424" s="11" t="s">
        <v>44</v>
      </c>
      <c r="U424" s="11" t="s">
        <v>223</v>
      </c>
      <c r="V424" s="11" t="s">
        <v>46</v>
      </c>
      <c r="W424" s="10">
        <v>90967</v>
      </c>
      <c r="X424" s="11" t="s">
        <v>48</v>
      </c>
      <c r="Y424" s="10">
        <v>3</v>
      </c>
      <c r="Z424" s="10">
        <v>1248</v>
      </c>
      <c r="AA424" s="12">
        <v>44693</v>
      </c>
      <c r="AB424" s="10">
        <v>5</v>
      </c>
      <c r="AC424" s="10">
        <v>3</v>
      </c>
      <c r="AD424" s="12">
        <v>44797</v>
      </c>
      <c r="AE424" s="11" t="s">
        <v>156</v>
      </c>
      <c r="AF424" s="11" t="s">
        <v>51</v>
      </c>
      <c r="AG424" s="11" t="s">
        <v>89</v>
      </c>
      <c r="AH424" s="11" t="s">
        <v>3340</v>
      </c>
      <c r="AI424" s="11" t="s">
        <v>3341</v>
      </c>
      <c r="AJ424" s="10">
        <v>4</v>
      </c>
      <c r="AK424" s="14">
        <v>165.05</v>
      </c>
    </row>
    <row r="425" spans="1:37" x14ac:dyDescent="0.25">
      <c r="A425" s="10">
        <v>822</v>
      </c>
      <c r="B425" s="11" t="s">
        <v>3342</v>
      </c>
      <c r="C425" s="11" t="s">
        <v>104</v>
      </c>
      <c r="D425" s="12">
        <v>43653</v>
      </c>
      <c r="E425" s="12">
        <v>43875</v>
      </c>
      <c r="F425" s="10">
        <f>Table2[[#This Row],[ExitDate]]-Table2[[#This Row],[StartDate]]</f>
        <v>222</v>
      </c>
      <c r="G425" s="18">
        <f>(Table2[[#This Row],[ExitDate]]-Table2[[#This Row],[StartDate]])/365.25</f>
        <v>0.6078028747433265</v>
      </c>
      <c r="H425" s="11" t="s">
        <v>36</v>
      </c>
      <c r="I425" s="11" t="s">
        <v>3343</v>
      </c>
      <c r="J425" s="13" t="s">
        <v>3344</v>
      </c>
      <c r="K425" s="11" t="s">
        <v>79</v>
      </c>
      <c r="L425" s="11" t="s">
        <v>38</v>
      </c>
      <c r="M425" s="11" t="s">
        <v>66</v>
      </c>
      <c r="N425" s="11" t="s">
        <v>55</v>
      </c>
      <c r="O425" s="11" t="s">
        <v>56</v>
      </c>
      <c r="P425" s="11" t="s">
        <v>133</v>
      </c>
      <c r="Q425" s="11" t="s">
        <v>42</v>
      </c>
      <c r="R425" s="11" t="s">
        <v>85</v>
      </c>
      <c r="S425" s="12" t="s">
        <v>3345</v>
      </c>
      <c r="T425" s="11" t="s">
        <v>44</v>
      </c>
      <c r="U425" s="11" t="s">
        <v>87</v>
      </c>
      <c r="V425" s="11" t="s">
        <v>46</v>
      </c>
      <c r="W425" s="10">
        <v>46879</v>
      </c>
      <c r="X425" s="11" t="s">
        <v>48</v>
      </c>
      <c r="Y425" s="10">
        <v>3</v>
      </c>
      <c r="Z425" s="10">
        <v>1249</v>
      </c>
      <c r="AA425" s="12" t="s">
        <v>1796</v>
      </c>
      <c r="AB425" s="10">
        <v>2</v>
      </c>
      <c r="AC425" s="10">
        <v>4</v>
      </c>
      <c r="AD425" s="12">
        <v>44788</v>
      </c>
      <c r="AE425" s="11" t="s">
        <v>156</v>
      </c>
      <c r="AF425" s="11" t="s">
        <v>51</v>
      </c>
      <c r="AG425" s="11" t="s">
        <v>77</v>
      </c>
      <c r="AH425" s="11" t="s">
        <v>3346</v>
      </c>
      <c r="AI425" s="11" t="s">
        <v>3347</v>
      </c>
      <c r="AJ425" s="10">
        <v>4</v>
      </c>
      <c r="AK425" s="14">
        <v>371.27</v>
      </c>
    </row>
    <row r="426" spans="1:37" x14ac:dyDescent="0.25">
      <c r="A426" s="10">
        <v>825</v>
      </c>
      <c r="B426" s="11" t="s">
        <v>3348</v>
      </c>
      <c r="C426" s="11" t="s">
        <v>3349</v>
      </c>
      <c r="D426" s="12">
        <v>44631</v>
      </c>
      <c r="E426" s="12">
        <v>44676</v>
      </c>
      <c r="F426" s="10">
        <f>Table2[[#This Row],[ExitDate]]-Table2[[#This Row],[StartDate]]</f>
        <v>45</v>
      </c>
      <c r="G426" s="18">
        <f>(Table2[[#This Row],[ExitDate]]-Table2[[#This Row],[StartDate]])/365.25</f>
        <v>0.12320328542094455</v>
      </c>
      <c r="H426" s="11" t="s">
        <v>2953</v>
      </c>
      <c r="I426" s="11" t="s">
        <v>3350</v>
      </c>
      <c r="J426" s="13" t="s">
        <v>3351</v>
      </c>
      <c r="K426" s="11" t="s">
        <v>54</v>
      </c>
      <c r="L426" s="11" t="s">
        <v>38</v>
      </c>
      <c r="M426" s="11" t="s">
        <v>56</v>
      </c>
      <c r="N426" s="11" t="s">
        <v>55</v>
      </c>
      <c r="O426" s="11" t="s">
        <v>41</v>
      </c>
      <c r="P426" s="11" t="s">
        <v>174</v>
      </c>
      <c r="Q426" s="11" t="s">
        <v>42</v>
      </c>
      <c r="R426" s="11" t="s">
        <v>175</v>
      </c>
      <c r="S426" s="12" t="s">
        <v>3352</v>
      </c>
      <c r="T426" s="11" t="s">
        <v>44</v>
      </c>
      <c r="U426" s="11" t="s">
        <v>98</v>
      </c>
      <c r="V426" s="11" t="s">
        <v>46</v>
      </c>
      <c r="W426" s="10">
        <v>36258</v>
      </c>
      <c r="X426" s="11" t="s">
        <v>48</v>
      </c>
      <c r="Y426" s="10">
        <v>3</v>
      </c>
      <c r="Z426" s="10">
        <v>1252</v>
      </c>
      <c r="AA426" s="12">
        <v>45205</v>
      </c>
      <c r="AB426" s="10">
        <v>2</v>
      </c>
      <c r="AC426" s="10">
        <v>3</v>
      </c>
      <c r="AD426" s="12">
        <v>44885</v>
      </c>
      <c r="AE426" s="11" t="s">
        <v>50</v>
      </c>
      <c r="AF426" s="11" t="s">
        <v>51</v>
      </c>
      <c r="AG426" s="11" t="s">
        <v>77</v>
      </c>
      <c r="AH426" s="11" t="s">
        <v>3353</v>
      </c>
      <c r="AI426" s="11" t="s">
        <v>3354</v>
      </c>
      <c r="AJ426" s="10">
        <v>1</v>
      </c>
      <c r="AK426" s="14">
        <v>314.51</v>
      </c>
    </row>
    <row r="427" spans="1:37" x14ac:dyDescent="0.25">
      <c r="A427" s="10">
        <v>826</v>
      </c>
      <c r="B427" s="11" t="s">
        <v>3355</v>
      </c>
      <c r="C427" s="11" t="s">
        <v>3356</v>
      </c>
      <c r="D427" s="12">
        <v>44025</v>
      </c>
      <c r="E427" s="12">
        <v>44475</v>
      </c>
      <c r="F427" s="10">
        <f>Table2[[#This Row],[ExitDate]]-Table2[[#This Row],[StartDate]]</f>
        <v>450</v>
      </c>
      <c r="G427" s="18">
        <f>(Table2[[#This Row],[ExitDate]]-Table2[[#This Row],[StartDate]])/365.25</f>
        <v>1.2320328542094456</v>
      </c>
      <c r="H427" s="11" t="s">
        <v>2953</v>
      </c>
      <c r="I427" s="11" t="s">
        <v>3221</v>
      </c>
      <c r="J427" s="13" t="s">
        <v>3357</v>
      </c>
      <c r="K427" s="11" t="s">
        <v>132</v>
      </c>
      <c r="L427" s="11" t="s">
        <v>38</v>
      </c>
      <c r="M427" s="11" t="s">
        <v>56</v>
      </c>
      <c r="N427" s="11" t="s">
        <v>55</v>
      </c>
      <c r="O427" s="11" t="s">
        <v>56</v>
      </c>
      <c r="P427" s="11" t="s">
        <v>133</v>
      </c>
      <c r="Q427" s="11" t="s">
        <v>42</v>
      </c>
      <c r="R427" s="11" t="s">
        <v>175</v>
      </c>
      <c r="S427" s="12" t="s">
        <v>3358</v>
      </c>
      <c r="T427" s="11" t="s">
        <v>44</v>
      </c>
      <c r="U427" s="11" t="s">
        <v>109</v>
      </c>
      <c r="V427" s="11" t="s">
        <v>46</v>
      </c>
      <c r="W427" s="10">
        <v>17844</v>
      </c>
      <c r="X427" s="11" t="s">
        <v>48</v>
      </c>
      <c r="Y427" s="10">
        <v>3</v>
      </c>
      <c r="Z427" s="10">
        <v>1253</v>
      </c>
      <c r="AA427" s="12">
        <v>45200</v>
      </c>
      <c r="AB427" s="10">
        <v>2</v>
      </c>
      <c r="AC427" s="10">
        <v>4</v>
      </c>
      <c r="AD427" s="12">
        <v>45080</v>
      </c>
      <c r="AE427" s="11" t="s">
        <v>60</v>
      </c>
      <c r="AF427" s="11" t="s">
        <v>51</v>
      </c>
      <c r="AG427" s="11" t="s">
        <v>77</v>
      </c>
      <c r="AH427" s="11" t="s">
        <v>3359</v>
      </c>
      <c r="AI427" s="11" t="s">
        <v>3360</v>
      </c>
      <c r="AJ427" s="10">
        <v>2</v>
      </c>
      <c r="AK427" s="14">
        <v>793.86</v>
      </c>
    </row>
    <row r="428" spans="1:37" x14ac:dyDescent="0.25">
      <c r="A428" s="10">
        <v>828</v>
      </c>
      <c r="B428" s="11" t="s">
        <v>1205</v>
      </c>
      <c r="C428" s="11" t="s">
        <v>3361</v>
      </c>
      <c r="D428" s="12">
        <v>43738</v>
      </c>
      <c r="E428" s="12">
        <v>44257</v>
      </c>
      <c r="F428" s="10">
        <f>Table2[[#This Row],[ExitDate]]-Table2[[#This Row],[StartDate]]</f>
        <v>519</v>
      </c>
      <c r="G428" s="18">
        <f>(Table2[[#This Row],[ExitDate]]-Table2[[#This Row],[StartDate]])/365.25</f>
        <v>1.4209445585215605</v>
      </c>
      <c r="H428" s="11" t="s">
        <v>738</v>
      </c>
      <c r="I428" s="11" t="s">
        <v>3362</v>
      </c>
      <c r="J428" s="13" t="s">
        <v>3363</v>
      </c>
      <c r="K428" s="11" t="s">
        <v>113</v>
      </c>
      <c r="L428" s="11" t="s">
        <v>752</v>
      </c>
      <c r="M428" s="11" t="s">
        <v>66</v>
      </c>
      <c r="N428" s="11" t="s">
        <v>55</v>
      </c>
      <c r="O428" s="11" t="s">
        <v>41</v>
      </c>
      <c r="P428" s="11" t="s">
        <v>121</v>
      </c>
      <c r="Q428" s="11" t="s">
        <v>42</v>
      </c>
      <c r="R428" s="11" t="s">
        <v>80</v>
      </c>
      <c r="S428" s="12" t="s">
        <v>3364</v>
      </c>
      <c r="T428" s="11" t="s">
        <v>44</v>
      </c>
      <c r="U428" s="11" t="s">
        <v>81</v>
      </c>
      <c r="V428" s="11" t="s">
        <v>46</v>
      </c>
      <c r="W428" s="10">
        <v>8671</v>
      </c>
      <c r="X428" s="11" t="s">
        <v>48</v>
      </c>
      <c r="Y428" s="10">
        <v>3</v>
      </c>
      <c r="Z428" s="10">
        <v>1255</v>
      </c>
      <c r="AA428" s="12">
        <v>44631</v>
      </c>
      <c r="AB428" s="10">
        <v>3</v>
      </c>
      <c r="AC428" s="10">
        <v>1</v>
      </c>
      <c r="AD428" s="12">
        <v>44857</v>
      </c>
      <c r="AE428" s="11" t="s">
        <v>60</v>
      </c>
      <c r="AF428" s="11" t="s">
        <v>61</v>
      </c>
      <c r="AG428" s="11" t="s">
        <v>89</v>
      </c>
      <c r="AH428" s="11" t="s">
        <v>3365</v>
      </c>
      <c r="AI428" s="11" t="s">
        <v>3366</v>
      </c>
      <c r="AJ428" s="10">
        <v>2</v>
      </c>
      <c r="AK428" s="14">
        <v>693.25</v>
      </c>
    </row>
    <row r="429" spans="1:37" x14ac:dyDescent="0.25">
      <c r="A429" s="10">
        <v>832</v>
      </c>
      <c r="B429" s="11" t="s">
        <v>3367</v>
      </c>
      <c r="C429" s="11" t="s">
        <v>1906</v>
      </c>
      <c r="D429" s="12">
        <v>44682</v>
      </c>
      <c r="E429" s="12">
        <v>45040</v>
      </c>
      <c r="F429" s="10">
        <f>Table2[[#This Row],[ExitDate]]-Table2[[#This Row],[StartDate]]</f>
        <v>358</v>
      </c>
      <c r="G429" s="18">
        <f>(Table2[[#This Row],[ExitDate]]-Table2[[#This Row],[StartDate]])/365.25</f>
        <v>0.98015058179329229</v>
      </c>
      <c r="H429" s="11" t="s">
        <v>36</v>
      </c>
      <c r="I429" s="11" t="s">
        <v>3368</v>
      </c>
      <c r="J429" s="13" t="s">
        <v>3369</v>
      </c>
      <c r="K429" s="11" t="s">
        <v>125</v>
      </c>
      <c r="L429" s="11" t="s">
        <v>752</v>
      </c>
      <c r="M429" s="11" t="s">
        <v>66</v>
      </c>
      <c r="N429" s="11" t="s">
        <v>55</v>
      </c>
      <c r="O429" s="11" t="s">
        <v>41</v>
      </c>
      <c r="P429" s="11" t="s">
        <v>133</v>
      </c>
      <c r="Q429" s="11" t="s">
        <v>42</v>
      </c>
      <c r="R429" s="11" t="s">
        <v>80</v>
      </c>
      <c r="S429" s="12" t="s">
        <v>3370</v>
      </c>
      <c r="T429" s="11" t="s">
        <v>44</v>
      </c>
      <c r="U429" s="11" t="s">
        <v>81</v>
      </c>
      <c r="V429" s="11" t="s">
        <v>59</v>
      </c>
      <c r="W429" s="10">
        <v>43998</v>
      </c>
      <c r="X429" s="11" t="s">
        <v>48</v>
      </c>
      <c r="Y429" s="10">
        <v>3</v>
      </c>
      <c r="Z429" s="10">
        <v>1259</v>
      </c>
      <c r="AA429" s="12" t="s">
        <v>3117</v>
      </c>
      <c r="AB429" s="10">
        <v>1</v>
      </c>
      <c r="AC429" s="10">
        <v>3</v>
      </c>
      <c r="AD429" s="12">
        <v>44930</v>
      </c>
      <c r="AE429" s="11" t="s">
        <v>50</v>
      </c>
      <c r="AF429" s="11" t="s">
        <v>51</v>
      </c>
      <c r="AG429" s="11" t="s">
        <v>77</v>
      </c>
      <c r="AH429" s="11" t="s">
        <v>3371</v>
      </c>
      <c r="AI429" s="11" t="s">
        <v>3372</v>
      </c>
      <c r="AJ429" s="10">
        <v>1</v>
      </c>
      <c r="AK429" s="14">
        <v>897.62</v>
      </c>
    </row>
    <row r="430" spans="1:37" x14ac:dyDescent="0.25">
      <c r="A430" s="10">
        <v>835</v>
      </c>
      <c r="B430" s="11" t="s">
        <v>3377</v>
      </c>
      <c r="C430" s="11" t="s">
        <v>2836</v>
      </c>
      <c r="D430" s="12">
        <v>44378</v>
      </c>
      <c r="E430" s="12">
        <v>45013</v>
      </c>
      <c r="F430" s="10">
        <f>Table2[[#This Row],[ExitDate]]-Table2[[#This Row],[StartDate]]</f>
        <v>635</v>
      </c>
      <c r="G430" s="18">
        <f>(Table2[[#This Row],[ExitDate]]-Table2[[#This Row],[StartDate]])/365.25</f>
        <v>1.7385352498288844</v>
      </c>
      <c r="H430" s="11" t="s">
        <v>36</v>
      </c>
      <c r="I430" s="11" t="s">
        <v>3378</v>
      </c>
      <c r="J430" s="13" t="s">
        <v>3379</v>
      </c>
      <c r="K430" s="11" t="s">
        <v>94</v>
      </c>
      <c r="L430" s="11" t="s">
        <v>752</v>
      </c>
      <c r="M430" s="11" t="s">
        <v>56</v>
      </c>
      <c r="N430" s="11" t="s">
        <v>55</v>
      </c>
      <c r="O430" s="11" t="s">
        <v>66</v>
      </c>
      <c r="P430" s="11" t="s">
        <v>133</v>
      </c>
      <c r="Q430" s="11" t="s">
        <v>42</v>
      </c>
      <c r="R430" s="11" t="s">
        <v>107</v>
      </c>
      <c r="S430" s="12" t="s">
        <v>3380</v>
      </c>
      <c r="T430" s="11" t="s">
        <v>44</v>
      </c>
      <c r="U430" s="11" t="s">
        <v>109</v>
      </c>
      <c r="V430" s="11" t="s">
        <v>46</v>
      </c>
      <c r="W430" s="10">
        <v>23777</v>
      </c>
      <c r="X430" s="11" t="s">
        <v>48</v>
      </c>
      <c r="Y430" s="10">
        <v>3</v>
      </c>
      <c r="Z430" s="10">
        <v>1262</v>
      </c>
      <c r="AA430" s="12" t="s">
        <v>2311</v>
      </c>
      <c r="AB430" s="10">
        <v>3</v>
      </c>
      <c r="AC430" s="10">
        <v>4</v>
      </c>
      <c r="AD430" s="12">
        <v>44943</v>
      </c>
      <c r="AE430" s="11" t="s">
        <v>156</v>
      </c>
      <c r="AF430" s="11" t="s">
        <v>51</v>
      </c>
      <c r="AG430" s="11" t="s">
        <v>89</v>
      </c>
      <c r="AH430" s="11" t="s">
        <v>3381</v>
      </c>
      <c r="AI430" s="11" t="s">
        <v>3382</v>
      </c>
      <c r="AJ430" s="10">
        <v>2</v>
      </c>
      <c r="AK430" s="14">
        <v>711.8</v>
      </c>
    </row>
    <row r="431" spans="1:37" x14ac:dyDescent="0.25">
      <c r="A431" s="10">
        <v>838</v>
      </c>
      <c r="B431" s="11" t="s">
        <v>3384</v>
      </c>
      <c r="C431" s="11" t="s">
        <v>3385</v>
      </c>
      <c r="D431" s="12">
        <v>44578</v>
      </c>
      <c r="E431" s="12">
        <v>44767</v>
      </c>
      <c r="F431" s="10">
        <f>Table2[[#This Row],[ExitDate]]-Table2[[#This Row],[StartDate]]</f>
        <v>189</v>
      </c>
      <c r="G431" s="18">
        <f>(Table2[[#This Row],[ExitDate]]-Table2[[#This Row],[StartDate]])/365.25</f>
        <v>0.51745379876796715</v>
      </c>
      <c r="H431" s="11" t="s">
        <v>36</v>
      </c>
      <c r="I431" s="11" t="s">
        <v>3386</v>
      </c>
      <c r="J431" s="13" t="s">
        <v>3387</v>
      </c>
      <c r="K431" s="11" t="s">
        <v>84</v>
      </c>
      <c r="L431" s="11" t="s">
        <v>752</v>
      </c>
      <c r="M431" s="11" t="s">
        <v>56</v>
      </c>
      <c r="N431" s="11" t="s">
        <v>40</v>
      </c>
      <c r="O431" s="11" t="s">
        <v>66</v>
      </c>
      <c r="P431" s="11" t="s">
        <v>133</v>
      </c>
      <c r="Q431" s="11" t="s">
        <v>42</v>
      </c>
      <c r="R431" s="11" t="s">
        <v>85</v>
      </c>
      <c r="S431" s="12" t="s">
        <v>3388</v>
      </c>
      <c r="T431" s="11" t="s">
        <v>44</v>
      </c>
      <c r="U431" s="11" t="s">
        <v>81</v>
      </c>
      <c r="V431" s="11" t="s">
        <v>59</v>
      </c>
      <c r="W431" s="10">
        <v>39841</v>
      </c>
      <c r="X431" s="11" t="s">
        <v>48</v>
      </c>
      <c r="Y431" s="10">
        <v>3</v>
      </c>
      <c r="Z431" s="10">
        <v>1265</v>
      </c>
      <c r="AA431" s="12" t="s">
        <v>342</v>
      </c>
      <c r="AB431" s="10">
        <v>4</v>
      </c>
      <c r="AC431" s="10">
        <v>2</v>
      </c>
      <c r="AD431" s="12">
        <v>45092</v>
      </c>
      <c r="AE431" s="11" t="s">
        <v>50</v>
      </c>
      <c r="AF431" s="11" t="s">
        <v>51</v>
      </c>
      <c r="AG431" s="11" t="s">
        <v>62</v>
      </c>
      <c r="AH431" s="11" t="s">
        <v>3389</v>
      </c>
      <c r="AI431" s="11" t="s">
        <v>3390</v>
      </c>
      <c r="AJ431" s="10">
        <v>4</v>
      </c>
      <c r="AK431" s="14">
        <v>494.96</v>
      </c>
    </row>
    <row r="432" spans="1:37" x14ac:dyDescent="0.25">
      <c r="A432" s="10">
        <v>839</v>
      </c>
      <c r="B432" s="11" t="s">
        <v>2414</v>
      </c>
      <c r="C432" s="11" t="s">
        <v>3391</v>
      </c>
      <c r="D432" s="12">
        <v>44514</v>
      </c>
      <c r="E432" s="12">
        <v>44743</v>
      </c>
      <c r="F432" s="10">
        <f>Table2[[#This Row],[ExitDate]]-Table2[[#This Row],[StartDate]]</f>
        <v>229</v>
      </c>
      <c r="G432" s="18">
        <f>(Table2[[#This Row],[ExitDate]]-Table2[[#This Row],[StartDate]])/365.25</f>
        <v>0.6269678302532512</v>
      </c>
      <c r="H432" s="11" t="s">
        <v>36</v>
      </c>
      <c r="I432" s="11" t="s">
        <v>3392</v>
      </c>
      <c r="J432" s="13" t="s">
        <v>3393</v>
      </c>
      <c r="K432" s="11" t="s">
        <v>37</v>
      </c>
      <c r="L432" s="11" t="s">
        <v>752</v>
      </c>
      <c r="M432" s="11" t="s">
        <v>66</v>
      </c>
      <c r="N432" s="11" t="s">
        <v>55</v>
      </c>
      <c r="O432" s="11" t="s">
        <v>66</v>
      </c>
      <c r="P432" s="11" t="s">
        <v>95</v>
      </c>
      <c r="Q432" s="11" t="s">
        <v>42</v>
      </c>
      <c r="R432" s="11" t="s">
        <v>175</v>
      </c>
      <c r="S432" s="12">
        <v>26027</v>
      </c>
      <c r="T432" s="11" t="s">
        <v>44</v>
      </c>
      <c r="U432" s="11" t="s">
        <v>250</v>
      </c>
      <c r="V432" s="11" t="s">
        <v>59</v>
      </c>
      <c r="W432" s="10">
        <v>46871</v>
      </c>
      <c r="X432" s="11" t="s">
        <v>48</v>
      </c>
      <c r="Y432" s="10">
        <v>3</v>
      </c>
      <c r="Z432" s="10">
        <v>1266</v>
      </c>
      <c r="AA432" s="12" t="s">
        <v>2753</v>
      </c>
      <c r="AB432" s="10">
        <v>1</v>
      </c>
      <c r="AC432" s="10">
        <v>3</v>
      </c>
      <c r="AD432" s="12">
        <v>45015</v>
      </c>
      <c r="AE432" s="11" t="s">
        <v>76</v>
      </c>
      <c r="AF432" s="11" t="s">
        <v>51</v>
      </c>
      <c r="AG432" s="11" t="s">
        <v>62</v>
      </c>
      <c r="AH432" s="11" t="s">
        <v>2654</v>
      </c>
      <c r="AI432" s="11" t="s">
        <v>3394</v>
      </c>
      <c r="AJ432" s="10">
        <v>5</v>
      </c>
      <c r="AK432" s="14">
        <v>465.72</v>
      </c>
    </row>
    <row r="433" spans="1:37" x14ac:dyDescent="0.25">
      <c r="A433" s="10">
        <v>840</v>
      </c>
      <c r="B433" s="11" t="s">
        <v>3395</v>
      </c>
      <c r="C433" s="11" t="s">
        <v>1257</v>
      </c>
      <c r="D433" s="12">
        <v>44149</v>
      </c>
      <c r="E433" s="12">
        <v>44187</v>
      </c>
      <c r="F433" s="10">
        <f>Table2[[#This Row],[ExitDate]]-Table2[[#This Row],[StartDate]]</f>
        <v>38</v>
      </c>
      <c r="G433" s="18">
        <f>(Table2[[#This Row],[ExitDate]]-Table2[[#This Row],[StartDate]])/365.25</f>
        <v>0.10403832991101986</v>
      </c>
      <c r="H433" s="11" t="s">
        <v>36</v>
      </c>
      <c r="I433" s="11" t="s">
        <v>3396</v>
      </c>
      <c r="J433" s="13" t="s">
        <v>3397</v>
      </c>
      <c r="K433" s="11" t="s">
        <v>125</v>
      </c>
      <c r="L433" s="11" t="s">
        <v>38</v>
      </c>
      <c r="M433" s="11" t="s">
        <v>56</v>
      </c>
      <c r="N433" s="11" t="s">
        <v>40</v>
      </c>
      <c r="O433" s="11" t="s">
        <v>66</v>
      </c>
      <c r="P433" s="11" t="s">
        <v>174</v>
      </c>
      <c r="Q433" s="11" t="s">
        <v>42</v>
      </c>
      <c r="R433" s="11" t="s">
        <v>80</v>
      </c>
      <c r="S433" s="12">
        <v>26246</v>
      </c>
      <c r="T433" s="11" t="s">
        <v>44</v>
      </c>
      <c r="U433" s="11" t="s">
        <v>159</v>
      </c>
      <c r="V433" s="11" t="s">
        <v>46</v>
      </c>
      <c r="W433" s="10">
        <v>91614</v>
      </c>
      <c r="X433" s="11" t="s">
        <v>48</v>
      </c>
      <c r="Y433" s="10">
        <v>3</v>
      </c>
      <c r="Z433" s="10">
        <v>1267</v>
      </c>
      <c r="AA433" s="12" t="s">
        <v>2435</v>
      </c>
      <c r="AB433" s="10">
        <v>4</v>
      </c>
      <c r="AC433" s="10">
        <v>1</v>
      </c>
      <c r="AD433" s="12">
        <v>44984</v>
      </c>
      <c r="AE433" s="11" t="s">
        <v>83</v>
      </c>
      <c r="AF433" s="11" t="s">
        <v>51</v>
      </c>
      <c r="AG433" s="11" t="s">
        <v>52</v>
      </c>
      <c r="AH433" s="11" t="s">
        <v>3398</v>
      </c>
      <c r="AI433" s="11" t="s">
        <v>3399</v>
      </c>
      <c r="AJ433" s="10">
        <v>1</v>
      </c>
      <c r="AK433" s="14">
        <v>507.43</v>
      </c>
    </row>
    <row r="434" spans="1:37" x14ac:dyDescent="0.25">
      <c r="A434" s="10">
        <v>843</v>
      </c>
      <c r="B434" s="11" t="s">
        <v>3037</v>
      </c>
      <c r="C434" s="11" t="s">
        <v>3402</v>
      </c>
      <c r="D434" s="12">
        <v>43586</v>
      </c>
      <c r="E434" s="12">
        <v>43830</v>
      </c>
      <c r="F434" s="10">
        <f>Table2[[#This Row],[ExitDate]]-Table2[[#This Row],[StartDate]]</f>
        <v>244</v>
      </c>
      <c r="G434" s="18">
        <f>(Table2[[#This Row],[ExitDate]]-Table2[[#This Row],[StartDate]])/365.25</f>
        <v>0.66803559206023266</v>
      </c>
      <c r="H434" s="11" t="s">
        <v>36</v>
      </c>
      <c r="I434" s="11" t="s">
        <v>3403</v>
      </c>
      <c r="J434" s="13" t="s">
        <v>3404</v>
      </c>
      <c r="K434" s="11" t="s">
        <v>79</v>
      </c>
      <c r="L434" s="11" t="s">
        <v>38</v>
      </c>
      <c r="M434" s="11" t="s">
        <v>56</v>
      </c>
      <c r="N434" s="11" t="s">
        <v>40</v>
      </c>
      <c r="O434" s="11" t="s">
        <v>66</v>
      </c>
      <c r="P434" s="11" t="s">
        <v>174</v>
      </c>
      <c r="Q434" s="11" t="s">
        <v>42</v>
      </c>
      <c r="R434" s="11" t="s">
        <v>85</v>
      </c>
      <c r="S434" s="12" t="s">
        <v>3405</v>
      </c>
      <c r="T434" s="11" t="s">
        <v>44</v>
      </c>
      <c r="U434" s="11" t="s">
        <v>81</v>
      </c>
      <c r="V434" s="11" t="s">
        <v>46</v>
      </c>
      <c r="W434" s="10">
        <v>79937</v>
      </c>
      <c r="X434" s="11" t="s">
        <v>48</v>
      </c>
      <c r="Y434" s="10">
        <v>3</v>
      </c>
      <c r="Z434" s="10">
        <v>1270</v>
      </c>
      <c r="AA434" s="12" t="s">
        <v>2354</v>
      </c>
      <c r="AB434" s="10">
        <v>5</v>
      </c>
      <c r="AC434" s="10">
        <v>5</v>
      </c>
      <c r="AD434" s="12">
        <v>44794</v>
      </c>
      <c r="AE434" s="11" t="s">
        <v>50</v>
      </c>
      <c r="AF434" s="11" t="s">
        <v>61</v>
      </c>
      <c r="AG434" s="11" t="s">
        <v>77</v>
      </c>
      <c r="AH434" s="11" t="s">
        <v>493</v>
      </c>
      <c r="AI434" s="11" t="s">
        <v>3406</v>
      </c>
      <c r="AJ434" s="10">
        <v>2</v>
      </c>
      <c r="AK434" s="14">
        <v>360.02</v>
      </c>
    </row>
    <row r="435" spans="1:37" x14ac:dyDescent="0.25">
      <c r="A435" s="10">
        <v>845</v>
      </c>
      <c r="B435" s="11" t="s">
        <v>3385</v>
      </c>
      <c r="C435" s="11" t="s">
        <v>3328</v>
      </c>
      <c r="D435" s="12">
        <v>44235</v>
      </c>
      <c r="E435" s="12">
        <v>44757</v>
      </c>
      <c r="F435" s="10">
        <f>Table2[[#This Row],[ExitDate]]-Table2[[#This Row],[StartDate]]</f>
        <v>522</v>
      </c>
      <c r="G435" s="18">
        <f>(Table2[[#This Row],[ExitDate]]-Table2[[#This Row],[StartDate]])/365.25</f>
        <v>1.429158110882957</v>
      </c>
      <c r="H435" s="11" t="s">
        <v>36</v>
      </c>
      <c r="I435" s="11" t="s">
        <v>3409</v>
      </c>
      <c r="J435" s="13" t="s">
        <v>3410</v>
      </c>
      <c r="K435" s="11" t="s">
        <v>94</v>
      </c>
      <c r="L435" s="11" t="s">
        <v>38</v>
      </c>
      <c r="M435" s="11" t="s">
        <v>66</v>
      </c>
      <c r="N435" s="11" t="s">
        <v>40</v>
      </c>
      <c r="O435" s="11" t="s">
        <v>41</v>
      </c>
      <c r="P435" s="11" t="s">
        <v>95</v>
      </c>
      <c r="Q435" s="11" t="s">
        <v>42</v>
      </c>
      <c r="R435" s="11" t="s">
        <v>96</v>
      </c>
      <c r="S435" s="12" t="s">
        <v>3411</v>
      </c>
      <c r="T435" s="11" t="s">
        <v>44</v>
      </c>
      <c r="U435" s="11" t="s">
        <v>176</v>
      </c>
      <c r="V435" s="11" t="s">
        <v>46</v>
      </c>
      <c r="W435" s="10">
        <v>37465</v>
      </c>
      <c r="X435" s="11" t="s">
        <v>48</v>
      </c>
      <c r="Y435" s="10">
        <v>3</v>
      </c>
      <c r="Z435" s="10">
        <v>1272</v>
      </c>
      <c r="AA435" s="12" t="s">
        <v>167</v>
      </c>
      <c r="AB435" s="10">
        <v>4</v>
      </c>
      <c r="AC435" s="10">
        <v>2</v>
      </c>
      <c r="AD435" s="12">
        <v>44981</v>
      </c>
      <c r="AE435" s="11" t="s">
        <v>83</v>
      </c>
      <c r="AF435" s="11" t="s">
        <v>51</v>
      </c>
      <c r="AG435" s="11" t="s">
        <v>52</v>
      </c>
      <c r="AH435" s="11" t="s">
        <v>3412</v>
      </c>
      <c r="AI435" s="11" t="s">
        <v>3413</v>
      </c>
      <c r="AJ435" s="10">
        <v>3</v>
      </c>
      <c r="AK435" s="14">
        <v>233.12</v>
      </c>
    </row>
    <row r="436" spans="1:37" x14ac:dyDescent="0.25">
      <c r="A436" s="10">
        <v>846</v>
      </c>
      <c r="B436" s="11" t="s">
        <v>3414</v>
      </c>
      <c r="C436" s="11" t="s">
        <v>1640</v>
      </c>
      <c r="D436" s="12">
        <v>44133</v>
      </c>
      <c r="E436" s="12">
        <v>44222</v>
      </c>
      <c r="F436" s="10">
        <f>Table2[[#This Row],[ExitDate]]-Table2[[#This Row],[StartDate]]</f>
        <v>89</v>
      </c>
      <c r="G436" s="18">
        <f>(Table2[[#This Row],[ExitDate]]-Table2[[#This Row],[StartDate]])/365.25</f>
        <v>0.24366872005475701</v>
      </c>
      <c r="H436" s="11" t="s">
        <v>2953</v>
      </c>
      <c r="I436" s="11" t="s">
        <v>3415</v>
      </c>
      <c r="J436" s="13" t="s">
        <v>3416</v>
      </c>
      <c r="K436" s="11" t="s">
        <v>113</v>
      </c>
      <c r="L436" s="11" t="s">
        <v>38</v>
      </c>
      <c r="M436" s="11" t="s">
        <v>39</v>
      </c>
      <c r="N436" s="11" t="s">
        <v>55</v>
      </c>
      <c r="O436" s="11" t="s">
        <v>56</v>
      </c>
      <c r="P436" s="11" t="s">
        <v>133</v>
      </c>
      <c r="Q436" s="11" t="s">
        <v>42</v>
      </c>
      <c r="R436" s="11" t="s">
        <v>69</v>
      </c>
      <c r="S436" s="12" t="s">
        <v>3417</v>
      </c>
      <c r="T436" s="11" t="s">
        <v>44</v>
      </c>
      <c r="U436" s="11" t="s">
        <v>250</v>
      </c>
      <c r="V436" s="11" t="s">
        <v>46</v>
      </c>
      <c r="W436" s="10">
        <v>50409</v>
      </c>
      <c r="X436" s="11" t="s">
        <v>48</v>
      </c>
      <c r="Y436" s="10">
        <v>3</v>
      </c>
      <c r="Z436" s="10">
        <v>1273</v>
      </c>
      <c r="AA436" s="12" t="s">
        <v>988</v>
      </c>
      <c r="AB436" s="10">
        <v>1</v>
      </c>
      <c r="AC436" s="10">
        <v>4</v>
      </c>
      <c r="AD436" s="12">
        <v>45070</v>
      </c>
      <c r="AE436" s="11" t="s">
        <v>83</v>
      </c>
      <c r="AF436" s="11" t="s">
        <v>61</v>
      </c>
      <c r="AG436" s="11" t="s">
        <v>62</v>
      </c>
      <c r="AH436" s="11" t="s">
        <v>3418</v>
      </c>
      <c r="AI436" s="11" t="s">
        <v>3419</v>
      </c>
      <c r="AJ436" s="10">
        <v>1</v>
      </c>
      <c r="AK436" s="14">
        <v>881.48</v>
      </c>
    </row>
    <row r="437" spans="1:37" x14ac:dyDescent="0.25">
      <c r="A437" s="10">
        <v>852</v>
      </c>
      <c r="B437" s="11" t="s">
        <v>3424</v>
      </c>
      <c r="C437" s="11" t="s">
        <v>3425</v>
      </c>
      <c r="D437" s="12">
        <v>44386</v>
      </c>
      <c r="E437" s="12">
        <v>44953</v>
      </c>
      <c r="F437" s="10">
        <f>Table2[[#This Row],[ExitDate]]-Table2[[#This Row],[StartDate]]</f>
        <v>567</v>
      </c>
      <c r="G437" s="18">
        <f>(Table2[[#This Row],[ExitDate]]-Table2[[#This Row],[StartDate]])/365.25</f>
        <v>1.5523613963039014</v>
      </c>
      <c r="H437" s="11" t="s">
        <v>738</v>
      </c>
      <c r="I437" s="11" t="s">
        <v>3426</v>
      </c>
      <c r="J437" s="13" t="s">
        <v>3427</v>
      </c>
      <c r="K437" s="11" t="s">
        <v>65</v>
      </c>
      <c r="L437" s="11" t="s">
        <v>752</v>
      </c>
      <c r="M437" s="11" t="s">
        <v>56</v>
      </c>
      <c r="N437" s="11" t="s">
        <v>67</v>
      </c>
      <c r="O437" s="11" t="s">
        <v>66</v>
      </c>
      <c r="P437" s="11" t="s">
        <v>121</v>
      </c>
      <c r="Q437" s="11" t="s">
        <v>42</v>
      </c>
      <c r="R437" s="11" t="s">
        <v>85</v>
      </c>
      <c r="S437" s="12" t="s">
        <v>3428</v>
      </c>
      <c r="T437" s="11" t="s">
        <v>44</v>
      </c>
      <c r="U437" s="11" t="s">
        <v>98</v>
      </c>
      <c r="V437" s="11" t="s">
        <v>46</v>
      </c>
      <c r="W437" s="10">
        <v>29507</v>
      </c>
      <c r="X437" s="11" t="s">
        <v>48</v>
      </c>
      <c r="Y437" s="10">
        <v>3</v>
      </c>
      <c r="Z437" s="10">
        <v>1279</v>
      </c>
      <c r="AA437" s="12">
        <v>44875</v>
      </c>
      <c r="AB437" s="10">
        <v>3</v>
      </c>
      <c r="AC437" s="10">
        <v>3</v>
      </c>
      <c r="AD437" s="12">
        <v>44888</v>
      </c>
      <c r="AE437" s="11" t="s">
        <v>83</v>
      </c>
      <c r="AF437" s="11" t="s">
        <v>51</v>
      </c>
      <c r="AG437" s="11" t="s">
        <v>62</v>
      </c>
      <c r="AH437" s="11" t="s">
        <v>3429</v>
      </c>
      <c r="AI437" s="11" t="s">
        <v>3430</v>
      </c>
      <c r="AJ437" s="10">
        <v>4</v>
      </c>
      <c r="AK437" s="14">
        <v>704.93</v>
      </c>
    </row>
    <row r="438" spans="1:37" x14ac:dyDescent="0.25">
      <c r="A438" s="10">
        <v>854</v>
      </c>
      <c r="B438" s="11" t="s">
        <v>3432</v>
      </c>
      <c r="C438" s="11" t="s">
        <v>3433</v>
      </c>
      <c r="D438" s="12">
        <v>44050</v>
      </c>
      <c r="E438" s="12">
        <v>44397</v>
      </c>
      <c r="F438" s="10">
        <f>Table2[[#This Row],[ExitDate]]-Table2[[#This Row],[StartDate]]</f>
        <v>347</v>
      </c>
      <c r="G438" s="18">
        <f>(Table2[[#This Row],[ExitDate]]-Table2[[#This Row],[StartDate]])/365.25</f>
        <v>0.95003422313483921</v>
      </c>
      <c r="H438" s="11" t="s">
        <v>36</v>
      </c>
      <c r="I438" s="11" t="s">
        <v>3434</v>
      </c>
      <c r="J438" s="13" t="s">
        <v>3435</v>
      </c>
      <c r="K438" s="11" t="s">
        <v>79</v>
      </c>
      <c r="L438" s="11" t="s">
        <v>752</v>
      </c>
      <c r="M438" s="11" t="s">
        <v>56</v>
      </c>
      <c r="N438" s="11" t="s">
        <v>55</v>
      </c>
      <c r="O438" s="11" t="s">
        <v>56</v>
      </c>
      <c r="P438" s="11" t="s">
        <v>133</v>
      </c>
      <c r="Q438" s="11" t="s">
        <v>42</v>
      </c>
      <c r="R438" s="11" t="s">
        <v>43</v>
      </c>
      <c r="S438" s="12" t="s">
        <v>3436</v>
      </c>
      <c r="T438" s="11" t="s">
        <v>44</v>
      </c>
      <c r="U438" s="11" t="s">
        <v>625</v>
      </c>
      <c r="V438" s="11" t="s">
        <v>46</v>
      </c>
      <c r="W438" s="10">
        <v>30117</v>
      </c>
      <c r="X438" s="11" t="s">
        <v>48</v>
      </c>
      <c r="Y438" s="10">
        <v>3</v>
      </c>
      <c r="Z438" s="10">
        <v>1281</v>
      </c>
      <c r="AA438" s="12" t="s">
        <v>1130</v>
      </c>
      <c r="AB438" s="10">
        <v>4</v>
      </c>
      <c r="AC438" s="10">
        <v>2</v>
      </c>
      <c r="AD438" s="12">
        <v>44957</v>
      </c>
      <c r="AE438" s="11" t="s">
        <v>76</v>
      </c>
      <c r="AF438" s="11" t="s">
        <v>61</v>
      </c>
      <c r="AG438" s="11" t="s">
        <v>77</v>
      </c>
      <c r="AH438" s="11" t="s">
        <v>3437</v>
      </c>
      <c r="AI438" s="11" t="s">
        <v>3438</v>
      </c>
      <c r="AJ438" s="10">
        <v>3</v>
      </c>
      <c r="AK438" s="14">
        <v>775.97</v>
      </c>
    </row>
    <row r="439" spans="1:37" x14ac:dyDescent="0.25">
      <c r="A439" s="10">
        <v>855</v>
      </c>
      <c r="B439" s="11" t="s">
        <v>565</v>
      </c>
      <c r="C439" s="11" t="s">
        <v>3439</v>
      </c>
      <c r="D439" s="12">
        <v>44296</v>
      </c>
      <c r="E439" s="12">
        <v>44884</v>
      </c>
      <c r="F439" s="10">
        <f>Table2[[#This Row],[ExitDate]]-Table2[[#This Row],[StartDate]]</f>
        <v>588</v>
      </c>
      <c r="G439" s="18">
        <f>(Table2[[#This Row],[ExitDate]]-Table2[[#This Row],[StartDate]])/365.25</f>
        <v>1.6098562628336757</v>
      </c>
      <c r="H439" s="11" t="s">
        <v>36</v>
      </c>
      <c r="I439" s="11" t="s">
        <v>3440</v>
      </c>
      <c r="J439" s="13" t="s">
        <v>3441</v>
      </c>
      <c r="K439" s="11" t="s">
        <v>84</v>
      </c>
      <c r="L439" s="11" t="s">
        <v>752</v>
      </c>
      <c r="M439" s="11" t="s">
        <v>56</v>
      </c>
      <c r="N439" s="11" t="s">
        <v>55</v>
      </c>
      <c r="O439" s="11" t="s">
        <v>41</v>
      </c>
      <c r="P439" s="11" t="s">
        <v>95</v>
      </c>
      <c r="Q439" s="11" t="s">
        <v>42</v>
      </c>
      <c r="R439" s="11" t="s">
        <v>344</v>
      </c>
      <c r="S439" s="12" t="s">
        <v>3442</v>
      </c>
      <c r="T439" s="11" t="s">
        <v>44</v>
      </c>
      <c r="U439" s="11" t="s">
        <v>625</v>
      </c>
      <c r="V439" s="11" t="s">
        <v>46</v>
      </c>
      <c r="W439" s="10">
        <v>30179</v>
      </c>
      <c r="X439" s="11" t="s">
        <v>48</v>
      </c>
      <c r="Y439" s="10">
        <v>3</v>
      </c>
      <c r="Z439" s="10">
        <v>1282</v>
      </c>
      <c r="AA439" s="12">
        <v>44661</v>
      </c>
      <c r="AB439" s="10">
        <v>3</v>
      </c>
      <c r="AC439" s="10">
        <v>3</v>
      </c>
      <c r="AD439" s="12">
        <v>44977</v>
      </c>
      <c r="AE439" s="11" t="s">
        <v>50</v>
      </c>
      <c r="AF439" s="11" t="s">
        <v>61</v>
      </c>
      <c r="AG439" s="11" t="s">
        <v>89</v>
      </c>
      <c r="AH439" s="11" t="s">
        <v>3443</v>
      </c>
      <c r="AI439" s="11" t="s">
        <v>3444</v>
      </c>
      <c r="AJ439" s="10">
        <v>4</v>
      </c>
      <c r="AK439" s="14">
        <v>376</v>
      </c>
    </row>
    <row r="440" spans="1:37" x14ac:dyDescent="0.25">
      <c r="A440" s="10">
        <v>859</v>
      </c>
      <c r="B440" s="11" t="s">
        <v>422</v>
      </c>
      <c r="C440" s="11" t="s">
        <v>171</v>
      </c>
      <c r="D440" s="12">
        <v>44448</v>
      </c>
      <c r="E440" s="12">
        <v>44497</v>
      </c>
      <c r="F440" s="10">
        <f>Table2[[#This Row],[ExitDate]]-Table2[[#This Row],[StartDate]]</f>
        <v>49</v>
      </c>
      <c r="G440" s="18">
        <f>(Table2[[#This Row],[ExitDate]]-Table2[[#This Row],[StartDate]])/365.25</f>
        <v>0.13415468856947296</v>
      </c>
      <c r="H440" s="11" t="s">
        <v>36</v>
      </c>
      <c r="I440" s="11" t="s">
        <v>3448</v>
      </c>
      <c r="J440" s="13" t="s">
        <v>3449</v>
      </c>
      <c r="K440" s="11" t="s">
        <v>113</v>
      </c>
      <c r="L440" s="11" t="s">
        <v>752</v>
      </c>
      <c r="M440" s="11" t="s">
        <v>66</v>
      </c>
      <c r="N440" s="11" t="s">
        <v>67</v>
      </c>
      <c r="O440" s="11" t="s">
        <v>41</v>
      </c>
      <c r="P440" s="11" t="s">
        <v>174</v>
      </c>
      <c r="Q440" s="11" t="s">
        <v>42</v>
      </c>
      <c r="R440" s="11" t="s">
        <v>85</v>
      </c>
      <c r="S440" s="12" t="s">
        <v>3450</v>
      </c>
      <c r="T440" s="11" t="s">
        <v>44</v>
      </c>
      <c r="U440" s="11" t="s">
        <v>192</v>
      </c>
      <c r="V440" s="11" t="s">
        <v>59</v>
      </c>
      <c r="W440" s="10">
        <v>74629</v>
      </c>
      <c r="X440" s="11" t="s">
        <v>48</v>
      </c>
      <c r="Y440" s="10">
        <v>3</v>
      </c>
      <c r="Z440" s="10">
        <v>1286</v>
      </c>
      <c r="AA440" s="12" t="s">
        <v>3451</v>
      </c>
      <c r="AB440" s="10">
        <v>1</v>
      </c>
      <c r="AC440" s="10">
        <v>5</v>
      </c>
      <c r="AD440" s="12">
        <v>45074</v>
      </c>
      <c r="AE440" s="11" t="s">
        <v>60</v>
      </c>
      <c r="AF440" s="11" t="s">
        <v>51</v>
      </c>
      <c r="AG440" s="11" t="s">
        <v>62</v>
      </c>
      <c r="AH440" s="11" t="s">
        <v>3452</v>
      </c>
      <c r="AI440" s="11" t="s">
        <v>3453</v>
      </c>
      <c r="AJ440" s="10">
        <v>2</v>
      </c>
      <c r="AK440" s="14">
        <v>274.85000000000002</v>
      </c>
    </row>
    <row r="441" spans="1:37" x14ac:dyDescent="0.25">
      <c r="A441" s="10">
        <v>860</v>
      </c>
      <c r="B441" s="11" t="s">
        <v>3454</v>
      </c>
      <c r="C441" s="11" t="s">
        <v>3455</v>
      </c>
      <c r="D441" s="12">
        <v>44093</v>
      </c>
      <c r="E441" s="12">
        <v>44977</v>
      </c>
      <c r="F441" s="10">
        <f>Table2[[#This Row],[ExitDate]]-Table2[[#This Row],[StartDate]]</f>
        <v>884</v>
      </c>
      <c r="G441" s="18">
        <f>(Table2[[#This Row],[ExitDate]]-Table2[[#This Row],[StartDate]])/365.25</f>
        <v>2.4202600958247777</v>
      </c>
      <c r="H441" s="11" t="s">
        <v>36</v>
      </c>
      <c r="I441" s="11" t="s">
        <v>3456</v>
      </c>
      <c r="J441" s="13" t="s">
        <v>3457</v>
      </c>
      <c r="K441" s="11" t="s">
        <v>65</v>
      </c>
      <c r="L441" s="11" t="s">
        <v>752</v>
      </c>
      <c r="M441" s="11" t="s">
        <v>66</v>
      </c>
      <c r="N441" s="11" t="s">
        <v>55</v>
      </c>
      <c r="O441" s="11" t="s">
        <v>66</v>
      </c>
      <c r="P441" s="11" t="s">
        <v>133</v>
      </c>
      <c r="Q441" s="11" t="s">
        <v>42</v>
      </c>
      <c r="R441" s="11" t="s">
        <v>80</v>
      </c>
      <c r="S441" s="12" t="s">
        <v>3458</v>
      </c>
      <c r="T441" s="11" t="s">
        <v>44</v>
      </c>
      <c r="U441" s="11" t="s">
        <v>98</v>
      </c>
      <c r="V441" s="11" t="s">
        <v>46</v>
      </c>
      <c r="W441" s="10">
        <v>56136</v>
      </c>
      <c r="X441" s="11" t="s">
        <v>48</v>
      </c>
      <c r="Y441" s="10">
        <v>3</v>
      </c>
      <c r="Z441" s="10">
        <v>1287</v>
      </c>
      <c r="AA441" s="12" t="s">
        <v>122</v>
      </c>
      <c r="AB441" s="10">
        <v>3</v>
      </c>
      <c r="AC441" s="10">
        <v>5</v>
      </c>
      <c r="AD441" s="12">
        <v>45016</v>
      </c>
      <c r="AE441" s="11" t="s">
        <v>83</v>
      </c>
      <c r="AF441" s="11" t="s">
        <v>61</v>
      </c>
      <c r="AG441" s="11" t="s">
        <v>77</v>
      </c>
      <c r="AH441" s="11" t="s">
        <v>3459</v>
      </c>
      <c r="AI441" s="11" t="s">
        <v>3460</v>
      </c>
      <c r="AJ441" s="10">
        <v>1</v>
      </c>
      <c r="AK441" s="14">
        <v>342.57</v>
      </c>
    </row>
    <row r="442" spans="1:37" x14ac:dyDescent="0.25">
      <c r="A442" s="10">
        <v>861</v>
      </c>
      <c r="B442" s="11" t="s">
        <v>3461</v>
      </c>
      <c r="C442" s="11" t="s">
        <v>3462</v>
      </c>
      <c r="D442" s="12">
        <v>44572</v>
      </c>
      <c r="E442" s="12">
        <v>44860</v>
      </c>
      <c r="F442" s="10">
        <f>Table2[[#This Row],[ExitDate]]-Table2[[#This Row],[StartDate]]</f>
        <v>288</v>
      </c>
      <c r="G442" s="18">
        <f>(Table2[[#This Row],[ExitDate]]-Table2[[#This Row],[StartDate]])/365.25</f>
        <v>0.7885010266940452</v>
      </c>
      <c r="H442" s="11" t="s">
        <v>36</v>
      </c>
      <c r="I442" s="11" t="s">
        <v>3463</v>
      </c>
      <c r="J442" s="13" t="s">
        <v>3464</v>
      </c>
      <c r="K442" s="11" t="s">
        <v>164</v>
      </c>
      <c r="L442" s="11" t="s">
        <v>38</v>
      </c>
      <c r="M442" s="11" t="s">
        <v>66</v>
      </c>
      <c r="N442" s="11" t="s">
        <v>40</v>
      </c>
      <c r="O442" s="11" t="s">
        <v>56</v>
      </c>
      <c r="P442" s="11" t="s">
        <v>174</v>
      </c>
      <c r="Q442" s="11" t="s">
        <v>42</v>
      </c>
      <c r="R442" s="11" t="s">
        <v>57</v>
      </c>
      <c r="S442" s="12" t="s">
        <v>3465</v>
      </c>
      <c r="T442" s="11" t="s">
        <v>44</v>
      </c>
      <c r="U442" s="11" t="s">
        <v>159</v>
      </c>
      <c r="V442" s="11" t="s">
        <v>46</v>
      </c>
      <c r="W442" s="10">
        <v>69514</v>
      </c>
      <c r="X442" s="11" t="s">
        <v>48</v>
      </c>
      <c r="Y442" s="10">
        <v>3</v>
      </c>
      <c r="Z442" s="10">
        <v>1288</v>
      </c>
      <c r="AA442" s="12" t="s">
        <v>601</v>
      </c>
      <c r="AB442" s="10">
        <v>2</v>
      </c>
      <c r="AC442" s="10">
        <v>4</v>
      </c>
      <c r="AD442" s="12">
        <v>45059</v>
      </c>
      <c r="AE442" s="11" t="s">
        <v>83</v>
      </c>
      <c r="AF442" s="11" t="s">
        <v>61</v>
      </c>
      <c r="AG442" s="11" t="s">
        <v>62</v>
      </c>
      <c r="AH442" s="11" t="s">
        <v>3466</v>
      </c>
      <c r="AI442" s="11" t="s">
        <v>3467</v>
      </c>
      <c r="AJ442" s="10">
        <v>5</v>
      </c>
      <c r="AK442" s="14">
        <v>948.31</v>
      </c>
    </row>
    <row r="443" spans="1:37" x14ac:dyDescent="0.25">
      <c r="A443" s="10">
        <v>864</v>
      </c>
      <c r="B443" s="11" t="s">
        <v>2926</v>
      </c>
      <c r="C443" s="11" t="s">
        <v>3469</v>
      </c>
      <c r="D443" s="12">
        <v>45094</v>
      </c>
      <c r="E443" s="12">
        <v>45134</v>
      </c>
      <c r="F443" s="10">
        <f>Table2[[#This Row],[ExitDate]]-Table2[[#This Row],[StartDate]]</f>
        <v>40</v>
      </c>
      <c r="G443" s="18">
        <f>(Table2[[#This Row],[ExitDate]]-Table2[[#This Row],[StartDate]])/365.25</f>
        <v>0.10951403148528405</v>
      </c>
      <c r="H443" s="11" t="s">
        <v>36</v>
      </c>
      <c r="I443" s="11" t="s">
        <v>3470</v>
      </c>
      <c r="J443" s="13" t="s">
        <v>3471</v>
      </c>
      <c r="K443" s="11" t="s">
        <v>94</v>
      </c>
      <c r="L443" s="11" t="s">
        <v>38</v>
      </c>
      <c r="M443" s="11" t="s">
        <v>39</v>
      </c>
      <c r="N443" s="11" t="s">
        <v>67</v>
      </c>
      <c r="O443" s="11" t="s">
        <v>41</v>
      </c>
      <c r="P443" s="11" t="s">
        <v>174</v>
      </c>
      <c r="Q443" s="11" t="s">
        <v>42</v>
      </c>
      <c r="R443" s="11" t="s">
        <v>107</v>
      </c>
      <c r="S443" s="12">
        <v>32480</v>
      </c>
      <c r="T443" s="11" t="s">
        <v>44</v>
      </c>
      <c r="U443" s="11" t="s">
        <v>176</v>
      </c>
      <c r="V443" s="11" t="s">
        <v>46</v>
      </c>
      <c r="W443" s="10">
        <v>94486</v>
      </c>
      <c r="X443" s="11" t="s">
        <v>48</v>
      </c>
      <c r="Y443" s="10">
        <v>3</v>
      </c>
      <c r="Z443" s="10">
        <v>1291</v>
      </c>
      <c r="AA443" s="12" t="s">
        <v>864</v>
      </c>
      <c r="AB443" s="10">
        <v>5</v>
      </c>
      <c r="AC443" s="10">
        <v>4</v>
      </c>
      <c r="AD443" s="12">
        <v>44816</v>
      </c>
      <c r="AE443" s="11" t="s">
        <v>83</v>
      </c>
      <c r="AF443" s="11" t="s">
        <v>51</v>
      </c>
      <c r="AG443" s="11" t="s">
        <v>89</v>
      </c>
      <c r="AH443" s="11" t="s">
        <v>3472</v>
      </c>
      <c r="AI443" s="11" t="s">
        <v>3473</v>
      </c>
      <c r="AJ443" s="10">
        <v>3</v>
      </c>
      <c r="AK443" s="14">
        <v>913.62</v>
      </c>
    </row>
    <row r="444" spans="1:37" x14ac:dyDescent="0.25">
      <c r="A444" s="10">
        <v>866</v>
      </c>
      <c r="B444" s="11" t="s">
        <v>3476</v>
      </c>
      <c r="C444" s="11" t="s">
        <v>1609</v>
      </c>
      <c r="D444" s="12">
        <v>44348</v>
      </c>
      <c r="E444" s="12">
        <v>45045</v>
      </c>
      <c r="F444" s="10">
        <f>Table2[[#This Row],[ExitDate]]-Table2[[#This Row],[StartDate]]</f>
        <v>697</v>
      </c>
      <c r="G444" s="18">
        <f>(Table2[[#This Row],[ExitDate]]-Table2[[#This Row],[StartDate]])/365.25</f>
        <v>1.9082819986310746</v>
      </c>
      <c r="H444" s="11" t="s">
        <v>36</v>
      </c>
      <c r="I444" s="11" t="s">
        <v>3477</v>
      </c>
      <c r="J444" s="13" t="s">
        <v>3478</v>
      </c>
      <c r="K444" s="11" t="s">
        <v>37</v>
      </c>
      <c r="L444" s="11" t="s">
        <v>38</v>
      </c>
      <c r="M444" s="11" t="s">
        <v>39</v>
      </c>
      <c r="N444" s="11" t="s">
        <v>67</v>
      </c>
      <c r="O444" s="11" t="s">
        <v>66</v>
      </c>
      <c r="P444" s="11" t="s">
        <v>174</v>
      </c>
      <c r="Q444" s="11" t="s">
        <v>42</v>
      </c>
      <c r="R444" s="11" t="s">
        <v>320</v>
      </c>
      <c r="S444" s="12" t="s">
        <v>3479</v>
      </c>
      <c r="T444" s="11" t="s">
        <v>44</v>
      </c>
      <c r="U444" s="11" t="s">
        <v>159</v>
      </c>
      <c r="V444" s="11" t="s">
        <v>46</v>
      </c>
      <c r="W444" s="10">
        <v>60878</v>
      </c>
      <c r="X444" s="11" t="s">
        <v>48</v>
      </c>
      <c r="Y444" s="10">
        <v>3</v>
      </c>
      <c r="Z444" s="10">
        <v>1293</v>
      </c>
      <c r="AA444" s="12" t="s">
        <v>2231</v>
      </c>
      <c r="AB444" s="10">
        <v>2</v>
      </c>
      <c r="AC444" s="10">
        <v>3</v>
      </c>
      <c r="AD444" s="12">
        <v>44997</v>
      </c>
      <c r="AE444" s="11" t="s">
        <v>76</v>
      </c>
      <c r="AF444" s="11" t="s">
        <v>51</v>
      </c>
      <c r="AG444" s="11" t="s">
        <v>89</v>
      </c>
      <c r="AH444" s="11" t="s">
        <v>3480</v>
      </c>
      <c r="AI444" s="11" t="s">
        <v>3481</v>
      </c>
      <c r="AJ444" s="10">
        <v>2</v>
      </c>
      <c r="AK444" s="14">
        <v>668.77</v>
      </c>
    </row>
    <row r="445" spans="1:37" x14ac:dyDescent="0.25">
      <c r="A445" s="10">
        <v>867</v>
      </c>
      <c r="B445" s="11" t="s">
        <v>2872</v>
      </c>
      <c r="C445" s="11" t="s">
        <v>3482</v>
      </c>
      <c r="D445" s="12">
        <v>45023</v>
      </c>
      <c r="E445" s="12">
        <v>45053</v>
      </c>
      <c r="F445" s="10">
        <f>Table2[[#This Row],[ExitDate]]-Table2[[#This Row],[StartDate]]</f>
        <v>30</v>
      </c>
      <c r="G445" s="18">
        <f>(Table2[[#This Row],[ExitDate]]-Table2[[#This Row],[StartDate]])/365.25</f>
        <v>8.2135523613963035E-2</v>
      </c>
      <c r="H445" s="11" t="s">
        <v>2953</v>
      </c>
      <c r="I445" s="11" t="s">
        <v>3483</v>
      </c>
      <c r="J445" s="13" t="s">
        <v>3484</v>
      </c>
      <c r="K445" s="11" t="s">
        <v>54</v>
      </c>
      <c r="L445" s="11" t="s">
        <v>38</v>
      </c>
      <c r="M445" s="11" t="s">
        <v>56</v>
      </c>
      <c r="N445" s="11" t="s">
        <v>67</v>
      </c>
      <c r="O445" s="11" t="s">
        <v>56</v>
      </c>
      <c r="P445" s="11" t="s">
        <v>174</v>
      </c>
      <c r="Q445" s="11" t="s">
        <v>42</v>
      </c>
      <c r="R445" s="11" t="s">
        <v>320</v>
      </c>
      <c r="S445" s="12" t="s">
        <v>3485</v>
      </c>
      <c r="T445" s="11" t="s">
        <v>44</v>
      </c>
      <c r="U445" s="11" t="s">
        <v>81</v>
      </c>
      <c r="V445" s="11" t="s">
        <v>46</v>
      </c>
      <c r="W445" s="10">
        <v>58589</v>
      </c>
      <c r="X445" s="11" t="s">
        <v>48</v>
      </c>
      <c r="Y445" s="10">
        <v>3</v>
      </c>
      <c r="Z445" s="10">
        <v>1294</v>
      </c>
      <c r="AA445" s="12">
        <v>44993</v>
      </c>
      <c r="AB445" s="10">
        <v>5</v>
      </c>
      <c r="AC445" s="10">
        <v>4</v>
      </c>
      <c r="AD445" s="12">
        <v>44788</v>
      </c>
      <c r="AE445" s="11" t="s">
        <v>83</v>
      </c>
      <c r="AF445" s="11" t="s">
        <v>51</v>
      </c>
      <c r="AG445" s="11" t="s">
        <v>89</v>
      </c>
      <c r="AH445" s="11" t="s">
        <v>3486</v>
      </c>
      <c r="AI445" s="11" t="s">
        <v>3487</v>
      </c>
      <c r="AJ445" s="10">
        <v>3</v>
      </c>
      <c r="AK445" s="14">
        <v>906.05</v>
      </c>
    </row>
    <row r="446" spans="1:37" x14ac:dyDescent="0.25">
      <c r="A446" s="10">
        <v>869</v>
      </c>
      <c r="B446" s="11" t="s">
        <v>3488</v>
      </c>
      <c r="C446" s="11" t="s">
        <v>3489</v>
      </c>
      <c r="D446" s="12">
        <v>43537</v>
      </c>
      <c r="E446" s="12">
        <v>44086</v>
      </c>
      <c r="F446" s="10">
        <f>Table2[[#This Row],[ExitDate]]-Table2[[#This Row],[StartDate]]</f>
        <v>549</v>
      </c>
      <c r="G446" s="18">
        <f>(Table2[[#This Row],[ExitDate]]-Table2[[#This Row],[StartDate]])/365.25</f>
        <v>1.5030800821355237</v>
      </c>
      <c r="H446" s="11" t="s">
        <v>738</v>
      </c>
      <c r="I446" s="11" t="s">
        <v>3490</v>
      </c>
      <c r="J446" s="13" t="s">
        <v>3491</v>
      </c>
      <c r="K446" s="11" t="s">
        <v>94</v>
      </c>
      <c r="L446" s="11" t="s">
        <v>752</v>
      </c>
      <c r="M446" s="11" t="s">
        <v>66</v>
      </c>
      <c r="N446" s="11" t="s">
        <v>67</v>
      </c>
      <c r="O446" s="11" t="s">
        <v>56</v>
      </c>
      <c r="P446" s="11" t="s">
        <v>95</v>
      </c>
      <c r="Q446" s="11" t="s">
        <v>42</v>
      </c>
      <c r="R446" s="11" t="s">
        <v>85</v>
      </c>
      <c r="S446" s="12" t="s">
        <v>3492</v>
      </c>
      <c r="T446" s="11" t="s">
        <v>44</v>
      </c>
      <c r="U446" s="11" t="s">
        <v>412</v>
      </c>
      <c r="V446" s="11" t="s">
        <v>46</v>
      </c>
      <c r="W446" s="10">
        <v>94411</v>
      </c>
      <c r="X446" s="11" t="s">
        <v>48</v>
      </c>
      <c r="Y446" s="10">
        <v>3</v>
      </c>
      <c r="Z446" s="10">
        <v>1296</v>
      </c>
      <c r="AA446" s="12">
        <v>45109</v>
      </c>
      <c r="AB446" s="10">
        <v>1</v>
      </c>
      <c r="AC446" s="10">
        <v>1</v>
      </c>
      <c r="AD446" s="12">
        <v>44990</v>
      </c>
      <c r="AE446" s="11" t="s">
        <v>156</v>
      </c>
      <c r="AF446" s="11" t="s">
        <v>61</v>
      </c>
      <c r="AG446" s="11" t="s">
        <v>89</v>
      </c>
      <c r="AH446" s="11" t="s">
        <v>3493</v>
      </c>
      <c r="AI446" s="11" t="s">
        <v>3494</v>
      </c>
      <c r="AJ446" s="10">
        <v>2</v>
      </c>
      <c r="AK446" s="14">
        <v>694.27</v>
      </c>
    </row>
    <row r="447" spans="1:37" x14ac:dyDescent="0.25">
      <c r="A447" s="10">
        <v>870</v>
      </c>
      <c r="B447" s="11" t="s">
        <v>1404</v>
      </c>
      <c r="C447" s="11" t="s">
        <v>3495</v>
      </c>
      <c r="D447" s="12">
        <v>43609</v>
      </c>
      <c r="E447" s="12">
        <v>44478</v>
      </c>
      <c r="F447" s="10">
        <f>Table2[[#This Row],[ExitDate]]-Table2[[#This Row],[StartDate]]</f>
        <v>869</v>
      </c>
      <c r="G447" s="18">
        <f>(Table2[[#This Row],[ExitDate]]-Table2[[#This Row],[StartDate]])/365.25</f>
        <v>2.3791923340177958</v>
      </c>
      <c r="H447" s="11" t="s">
        <v>738</v>
      </c>
      <c r="I447" s="11" t="s">
        <v>3496</v>
      </c>
      <c r="J447" s="13" t="s">
        <v>3497</v>
      </c>
      <c r="K447" s="11" t="s">
        <v>113</v>
      </c>
      <c r="L447" s="11" t="s">
        <v>752</v>
      </c>
      <c r="M447" s="11" t="s">
        <v>56</v>
      </c>
      <c r="N447" s="11" t="s">
        <v>55</v>
      </c>
      <c r="O447" s="11" t="s">
        <v>41</v>
      </c>
      <c r="P447" s="11" t="s">
        <v>121</v>
      </c>
      <c r="Q447" s="11" t="s">
        <v>42</v>
      </c>
      <c r="R447" s="11" t="s">
        <v>3104</v>
      </c>
      <c r="S447" s="12">
        <v>25058</v>
      </c>
      <c r="T447" s="11" t="s">
        <v>44</v>
      </c>
      <c r="U447" s="11" t="s">
        <v>98</v>
      </c>
      <c r="V447" s="11" t="s">
        <v>46</v>
      </c>
      <c r="W447" s="10">
        <v>46980</v>
      </c>
      <c r="X447" s="11" t="s">
        <v>48</v>
      </c>
      <c r="Y447" s="10">
        <v>3</v>
      </c>
      <c r="Z447" s="10">
        <v>1297</v>
      </c>
      <c r="AA447" s="12">
        <v>44842</v>
      </c>
      <c r="AB447" s="10">
        <v>2</v>
      </c>
      <c r="AC447" s="10">
        <v>4</v>
      </c>
      <c r="AD447" s="12">
        <v>45091</v>
      </c>
      <c r="AE447" s="11" t="s">
        <v>76</v>
      </c>
      <c r="AF447" s="11" t="s">
        <v>61</v>
      </c>
      <c r="AG447" s="11" t="s">
        <v>89</v>
      </c>
      <c r="AH447" s="11" t="s">
        <v>3498</v>
      </c>
      <c r="AI447" s="11" t="s">
        <v>3499</v>
      </c>
      <c r="AJ447" s="10">
        <v>3</v>
      </c>
      <c r="AK447" s="14">
        <v>352.75</v>
      </c>
    </row>
    <row r="448" spans="1:37" x14ac:dyDescent="0.25">
      <c r="A448" s="10">
        <v>874</v>
      </c>
      <c r="B448" s="11" t="s">
        <v>3503</v>
      </c>
      <c r="C448" s="11" t="s">
        <v>3504</v>
      </c>
      <c r="D448" s="12">
        <v>43546</v>
      </c>
      <c r="E448" s="12">
        <v>44643</v>
      </c>
      <c r="F448" s="10">
        <f>Table2[[#This Row],[ExitDate]]-Table2[[#This Row],[StartDate]]</f>
        <v>1097</v>
      </c>
      <c r="G448" s="18">
        <f>(Table2[[#This Row],[ExitDate]]-Table2[[#This Row],[StartDate]])/365.25</f>
        <v>3.0034223134839153</v>
      </c>
      <c r="H448" s="11" t="s">
        <v>36</v>
      </c>
      <c r="I448" s="11" t="s">
        <v>3505</v>
      </c>
      <c r="J448" s="13" t="s">
        <v>3506</v>
      </c>
      <c r="K448" s="11" t="s">
        <v>132</v>
      </c>
      <c r="L448" s="11" t="s">
        <v>752</v>
      </c>
      <c r="M448" s="11" t="s">
        <v>56</v>
      </c>
      <c r="N448" s="11" t="s">
        <v>67</v>
      </c>
      <c r="O448" s="11" t="s">
        <v>41</v>
      </c>
      <c r="P448" s="11" t="s">
        <v>133</v>
      </c>
      <c r="Q448" s="11" t="s">
        <v>42</v>
      </c>
      <c r="R448" s="11" t="s">
        <v>85</v>
      </c>
      <c r="S448" s="12" t="s">
        <v>3507</v>
      </c>
      <c r="T448" s="11" t="s">
        <v>44</v>
      </c>
      <c r="U448" s="11" t="s">
        <v>192</v>
      </c>
      <c r="V448" s="11" t="s">
        <v>46</v>
      </c>
      <c r="W448" s="10">
        <v>62803</v>
      </c>
      <c r="X448" s="11" t="s">
        <v>48</v>
      </c>
      <c r="Y448" s="10">
        <v>3</v>
      </c>
      <c r="Z448" s="10">
        <v>1301</v>
      </c>
      <c r="AA448" s="12" t="s">
        <v>2954</v>
      </c>
      <c r="AB448" s="10">
        <v>1</v>
      </c>
      <c r="AC448" s="10">
        <v>4</v>
      </c>
      <c r="AD448" s="12">
        <v>44826</v>
      </c>
      <c r="AE448" s="11" t="s">
        <v>156</v>
      </c>
      <c r="AF448" s="11" t="s">
        <v>51</v>
      </c>
      <c r="AG448" s="11" t="s">
        <v>62</v>
      </c>
      <c r="AH448" s="11" t="s">
        <v>3508</v>
      </c>
      <c r="AI448" s="11" t="s">
        <v>3509</v>
      </c>
      <c r="AJ448" s="10">
        <v>1</v>
      </c>
      <c r="AK448" s="14">
        <v>472.18</v>
      </c>
    </row>
    <row r="449" spans="1:37" x14ac:dyDescent="0.25">
      <c r="A449" s="10">
        <v>875</v>
      </c>
      <c r="B449" s="11" t="s">
        <v>282</v>
      </c>
      <c r="C449" s="11" t="s">
        <v>3510</v>
      </c>
      <c r="D449" s="12">
        <v>44263</v>
      </c>
      <c r="E449" s="12">
        <v>44912</v>
      </c>
      <c r="F449" s="10">
        <f>Table2[[#This Row],[ExitDate]]-Table2[[#This Row],[StartDate]]</f>
        <v>649</v>
      </c>
      <c r="G449" s="18">
        <f>(Table2[[#This Row],[ExitDate]]-Table2[[#This Row],[StartDate]])/365.25</f>
        <v>1.7768651608487338</v>
      </c>
      <c r="H449" s="11" t="s">
        <v>36</v>
      </c>
      <c r="I449" s="11" t="s">
        <v>3511</v>
      </c>
      <c r="J449" s="13" t="s">
        <v>3512</v>
      </c>
      <c r="K449" s="11" t="s">
        <v>79</v>
      </c>
      <c r="L449" s="11" t="s">
        <v>752</v>
      </c>
      <c r="M449" s="11" t="s">
        <v>66</v>
      </c>
      <c r="N449" s="11" t="s">
        <v>55</v>
      </c>
      <c r="O449" s="11" t="s">
        <v>66</v>
      </c>
      <c r="P449" s="11" t="s">
        <v>174</v>
      </c>
      <c r="Q449" s="11" t="s">
        <v>42</v>
      </c>
      <c r="R449" s="11" t="s">
        <v>85</v>
      </c>
      <c r="S449" s="12">
        <v>36563</v>
      </c>
      <c r="T449" s="11" t="s">
        <v>44</v>
      </c>
      <c r="U449" s="11" t="s">
        <v>81</v>
      </c>
      <c r="V449" s="11" t="s">
        <v>46</v>
      </c>
      <c r="W449" s="10">
        <v>77552</v>
      </c>
      <c r="X449" s="11" t="s">
        <v>48</v>
      </c>
      <c r="Y449" s="10">
        <v>3</v>
      </c>
      <c r="Z449" s="10">
        <v>1302</v>
      </c>
      <c r="AA449" s="12">
        <v>45022</v>
      </c>
      <c r="AB449" s="10">
        <v>1</v>
      </c>
      <c r="AC449" s="10">
        <v>2</v>
      </c>
      <c r="AD449" s="12">
        <v>44793</v>
      </c>
      <c r="AE449" s="11" t="s">
        <v>76</v>
      </c>
      <c r="AF449" s="11" t="s">
        <v>51</v>
      </c>
      <c r="AG449" s="11" t="s">
        <v>89</v>
      </c>
      <c r="AH449" s="11" t="s">
        <v>3513</v>
      </c>
      <c r="AI449" s="11" t="s">
        <v>3514</v>
      </c>
      <c r="AJ449" s="10">
        <v>2</v>
      </c>
      <c r="AK449" s="14">
        <v>758.79</v>
      </c>
    </row>
    <row r="450" spans="1:37" x14ac:dyDescent="0.25">
      <c r="A450" s="10">
        <v>878</v>
      </c>
      <c r="B450" s="11" t="s">
        <v>2069</v>
      </c>
      <c r="C450" s="11" t="s">
        <v>555</v>
      </c>
      <c r="D450" s="12">
        <v>44202</v>
      </c>
      <c r="E450" s="12">
        <v>44925</v>
      </c>
      <c r="F450" s="10">
        <f>Table2[[#This Row],[ExitDate]]-Table2[[#This Row],[StartDate]]</f>
        <v>723</v>
      </c>
      <c r="G450" s="18">
        <f>(Table2[[#This Row],[ExitDate]]-Table2[[#This Row],[StartDate]])/365.25</f>
        <v>1.9794661190965093</v>
      </c>
      <c r="H450" s="11" t="s">
        <v>36</v>
      </c>
      <c r="I450" s="11" t="s">
        <v>3516</v>
      </c>
      <c r="J450" s="13" t="s">
        <v>3517</v>
      </c>
      <c r="K450" s="11" t="s">
        <v>113</v>
      </c>
      <c r="L450" s="11" t="s">
        <v>752</v>
      </c>
      <c r="M450" s="11" t="s">
        <v>66</v>
      </c>
      <c r="N450" s="11" t="s">
        <v>67</v>
      </c>
      <c r="O450" s="11" t="s">
        <v>41</v>
      </c>
      <c r="P450" s="11" t="s">
        <v>121</v>
      </c>
      <c r="Q450" s="11" t="s">
        <v>42</v>
      </c>
      <c r="R450" s="11" t="s">
        <v>85</v>
      </c>
      <c r="S450" s="12" t="s">
        <v>885</v>
      </c>
      <c r="T450" s="11" t="s">
        <v>44</v>
      </c>
      <c r="U450" s="11" t="s">
        <v>81</v>
      </c>
      <c r="V450" s="11" t="s">
        <v>59</v>
      </c>
      <c r="W450" s="10">
        <v>1615</v>
      </c>
      <c r="X450" s="11" t="s">
        <v>48</v>
      </c>
      <c r="Y450" s="10">
        <v>3</v>
      </c>
      <c r="Z450" s="10">
        <v>1305</v>
      </c>
      <c r="AA450" s="12" t="s">
        <v>2503</v>
      </c>
      <c r="AB450" s="10">
        <v>2</v>
      </c>
      <c r="AC450" s="10">
        <v>5</v>
      </c>
      <c r="AD450" s="12">
        <v>45115</v>
      </c>
      <c r="AE450" s="11" t="s">
        <v>83</v>
      </c>
      <c r="AF450" s="11" t="s">
        <v>51</v>
      </c>
      <c r="AG450" s="11" t="s">
        <v>52</v>
      </c>
      <c r="AH450" s="11" t="s">
        <v>3518</v>
      </c>
      <c r="AI450" s="11" t="s">
        <v>3519</v>
      </c>
      <c r="AJ450" s="10">
        <v>3</v>
      </c>
      <c r="AK450" s="14">
        <v>784.22</v>
      </c>
    </row>
    <row r="451" spans="1:37" x14ac:dyDescent="0.25">
      <c r="A451" s="10">
        <v>880</v>
      </c>
      <c r="B451" s="11" t="s">
        <v>3520</v>
      </c>
      <c r="C451" s="11" t="s">
        <v>3521</v>
      </c>
      <c r="D451" s="12">
        <v>44461</v>
      </c>
      <c r="E451" s="12">
        <v>44494</v>
      </c>
      <c r="F451" s="10">
        <f>Table2[[#This Row],[ExitDate]]-Table2[[#This Row],[StartDate]]</f>
        <v>33</v>
      </c>
      <c r="G451" s="18">
        <f>(Table2[[#This Row],[ExitDate]]-Table2[[#This Row],[StartDate]])/365.25</f>
        <v>9.034907597535935E-2</v>
      </c>
      <c r="H451" s="11" t="s">
        <v>36</v>
      </c>
      <c r="I451" s="11" t="s">
        <v>3522</v>
      </c>
      <c r="J451" s="13" t="s">
        <v>3523</v>
      </c>
      <c r="K451" s="11" t="s">
        <v>84</v>
      </c>
      <c r="L451" s="11" t="s">
        <v>752</v>
      </c>
      <c r="M451" s="11" t="s">
        <v>39</v>
      </c>
      <c r="N451" s="11" t="s">
        <v>55</v>
      </c>
      <c r="O451" s="11" t="s">
        <v>66</v>
      </c>
      <c r="P451" s="11" t="s">
        <v>174</v>
      </c>
      <c r="Q451" s="11" t="s">
        <v>42</v>
      </c>
      <c r="R451" s="11" t="s">
        <v>107</v>
      </c>
      <c r="S451" s="12" t="s">
        <v>3524</v>
      </c>
      <c r="T451" s="11" t="s">
        <v>44</v>
      </c>
      <c r="U451" s="11" t="s">
        <v>185</v>
      </c>
      <c r="V451" s="11" t="s">
        <v>59</v>
      </c>
      <c r="W451" s="10">
        <v>94852</v>
      </c>
      <c r="X451" s="11" t="s">
        <v>48</v>
      </c>
      <c r="Y451" s="10">
        <v>3</v>
      </c>
      <c r="Z451" s="10">
        <v>1307</v>
      </c>
      <c r="AA451" s="12" t="s">
        <v>1042</v>
      </c>
      <c r="AB451" s="10">
        <v>1</v>
      </c>
      <c r="AC451" s="10">
        <v>5</v>
      </c>
      <c r="AD451" s="12">
        <v>44881</v>
      </c>
      <c r="AE451" s="11" t="s">
        <v>83</v>
      </c>
      <c r="AF451" s="11" t="s">
        <v>51</v>
      </c>
      <c r="AG451" s="11" t="s">
        <v>62</v>
      </c>
      <c r="AH451" s="11" t="s">
        <v>3525</v>
      </c>
      <c r="AI451" s="11" t="s">
        <v>3526</v>
      </c>
      <c r="AJ451" s="10">
        <v>3</v>
      </c>
      <c r="AK451" s="14">
        <v>609.9</v>
      </c>
    </row>
    <row r="452" spans="1:37" x14ac:dyDescent="0.25">
      <c r="A452" s="10">
        <v>881</v>
      </c>
      <c r="B452" s="11" t="s">
        <v>3527</v>
      </c>
      <c r="C452" s="11" t="s">
        <v>448</v>
      </c>
      <c r="D452" s="12">
        <v>44740</v>
      </c>
      <c r="E452" s="12">
        <v>44992</v>
      </c>
      <c r="F452" s="10">
        <f>Table2[[#This Row],[ExitDate]]-Table2[[#This Row],[StartDate]]</f>
        <v>252</v>
      </c>
      <c r="G452" s="18">
        <f>(Table2[[#This Row],[ExitDate]]-Table2[[#This Row],[StartDate]])/365.25</f>
        <v>0.68993839835728954</v>
      </c>
      <c r="H452" s="11" t="s">
        <v>36</v>
      </c>
      <c r="I452" s="11" t="s">
        <v>3528</v>
      </c>
      <c r="J452" s="13" t="s">
        <v>3529</v>
      </c>
      <c r="K452" s="11" t="s">
        <v>37</v>
      </c>
      <c r="L452" s="11" t="s">
        <v>38</v>
      </c>
      <c r="M452" s="11" t="s">
        <v>66</v>
      </c>
      <c r="N452" s="11" t="s">
        <v>40</v>
      </c>
      <c r="O452" s="11" t="s">
        <v>66</v>
      </c>
      <c r="P452" s="11" t="s">
        <v>133</v>
      </c>
      <c r="Q452" s="11" t="s">
        <v>42</v>
      </c>
      <c r="R452" s="11" t="s">
        <v>175</v>
      </c>
      <c r="S452" s="12">
        <v>29290</v>
      </c>
      <c r="T452" s="11" t="s">
        <v>44</v>
      </c>
      <c r="U452" s="11" t="s">
        <v>5</v>
      </c>
      <c r="V452" s="11" t="s">
        <v>46</v>
      </c>
      <c r="W452" s="10">
        <v>60350</v>
      </c>
      <c r="X452" s="11" t="s">
        <v>48</v>
      </c>
      <c r="Y452" s="10">
        <v>3</v>
      </c>
      <c r="Z452" s="10">
        <v>1308</v>
      </c>
      <c r="AA452" s="12" t="s">
        <v>1021</v>
      </c>
      <c r="AB452" s="10">
        <v>4</v>
      </c>
      <c r="AC452" s="10">
        <v>5</v>
      </c>
      <c r="AD452" s="12">
        <v>44844</v>
      </c>
      <c r="AE452" s="11" t="s">
        <v>50</v>
      </c>
      <c r="AF452" s="11" t="s">
        <v>61</v>
      </c>
      <c r="AG452" s="11" t="s">
        <v>52</v>
      </c>
      <c r="AH452" s="11" t="s">
        <v>3530</v>
      </c>
      <c r="AI452" s="11" t="s">
        <v>3531</v>
      </c>
      <c r="AJ452" s="10">
        <v>5</v>
      </c>
      <c r="AK452" s="14">
        <v>742.16</v>
      </c>
    </row>
    <row r="453" spans="1:37" x14ac:dyDescent="0.25">
      <c r="A453" s="10">
        <v>883</v>
      </c>
      <c r="B453" s="11" t="s">
        <v>3026</v>
      </c>
      <c r="C453" s="11" t="s">
        <v>3533</v>
      </c>
      <c r="D453" s="12">
        <v>45019</v>
      </c>
      <c r="E453" s="12">
        <v>45128</v>
      </c>
      <c r="F453" s="10">
        <f>Table2[[#This Row],[ExitDate]]-Table2[[#This Row],[StartDate]]</f>
        <v>109</v>
      </c>
      <c r="G453" s="18">
        <f>(Table2[[#This Row],[ExitDate]]-Table2[[#This Row],[StartDate]])/365.25</f>
        <v>0.29842573579739906</v>
      </c>
      <c r="H453" s="11" t="s">
        <v>36</v>
      </c>
      <c r="I453" s="11" t="s">
        <v>3534</v>
      </c>
      <c r="J453" s="13" t="s">
        <v>3535</v>
      </c>
      <c r="K453" s="11" t="s">
        <v>54</v>
      </c>
      <c r="L453" s="11" t="s">
        <v>38</v>
      </c>
      <c r="M453" s="11" t="s">
        <v>56</v>
      </c>
      <c r="N453" s="11" t="s">
        <v>67</v>
      </c>
      <c r="O453" s="11" t="s">
        <v>66</v>
      </c>
      <c r="P453" s="11" t="s">
        <v>174</v>
      </c>
      <c r="Q453" s="11" t="s">
        <v>42</v>
      </c>
      <c r="R453" s="11" t="s">
        <v>80</v>
      </c>
      <c r="S453" s="12">
        <v>32449</v>
      </c>
      <c r="T453" s="11" t="s">
        <v>44</v>
      </c>
      <c r="U453" s="11" t="s">
        <v>98</v>
      </c>
      <c r="V453" s="11" t="s">
        <v>46</v>
      </c>
      <c r="W453" s="10">
        <v>21439</v>
      </c>
      <c r="X453" s="11" t="s">
        <v>48</v>
      </c>
      <c r="Y453" s="10">
        <v>3</v>
      </c>
      <c r="Z453" s="10">
        <v>1310</v>
      </c>
      <c r="AA453" s="12" t="s">
        <v>279</v>
      </c>
      <c r="AB453" s="10">
        <v>3</v>
      </c>
      <c r="AC453" s="10">
        <v>4</v>
      </c>
      <c r="AD453" s="12">
        <v>44850</v>
      </c>
      <c r="AE453" s="11" t="s">
        <v>76</v>
      </c>
      <c r="AF453" s="11" t="s">
        <v>51</v>
      </c>
      <c r="AG453" s="11" t="s">
        <v>62</v>
      </c>
      <c r="AH453" s="11" t="s">
        <v>3536</v>
      </c>
      <c r="AI453" s="11" t="s">
        <v>3537</v>
      </c>
      <c r="AJ453" s="10">
        <v>4</v>
      </c>
      <c r="AK453" s="14">
        <v>350.59</v>
      </c>
    </row>
    <row r="454" spans="1:37" x14ac:dyDescent="0.25">
      <c r="A454" s="10">
        <v>884</v>
      </c>
      <c r="B454" s="11" t="s">
        <v>3538</v>
      </c>
      <c r="C454" s="11" t="s">
        <v>2490</v>
      </c>
      <c r="D454" s="12">
        <v>45072</v>
      </c>
      <c r="E454" s="12">
        <v>45089</v>
      </c>
      <c r="F454" s="10">
        <f>Table2[[#This Row],[ExitDate]]-Table2[[#This Row],[StartDate]]</f>
        <v>17</v>
      </c>
      <c r="G454" s="18">
        <f>(Table2[[#This Row],[ExitDate]]-Table2[[#This Row],[StartDate]])/365.25</f>
        <v>4.6543463381245723E-2</v>
      </c>
      <c r="H454" s="11" t="s">
        <v>36</v>
      </c>
      <c r="I454" s="11" t="s">
        <v>3539</v>
      </c>
      <c r="J454" s="13" t="s">
        <v>3540</v>
      </c>
      <c r="K454" s="11" t="s">
        <v>132</v>
      </c>
      <c r="L454" s="11" t="s">
        <v>38</v>
      </c>
      <c r="M454" s="11" t="s">
        <v>66</v>
      </c>
      <c r="N454" s="11" t="s">
        <v>40</v>
      </c>
      <c r="O454" s="11" t="s">
        <v>56</v>
      </c>
      <c r="P454" s="11" t="s">
        <v>121</v>
      </c>
      <c r="Q454" s="11" t="s">
        <v>42</v>
      </c>
      <c r="R454" s="11" t="s">
        <v>107</v>
      </c>
      <c r="S454" s="12" t="s">
        <v>3541</v>
      </c>
      <c r="T454" s="11" t="s">
        <v>44</v>
      </c>
      <c r="U454" s="11" t="s">
        <v>207</v>
      </c>
      <c r="V454" s="11" t="s">
        <v>59</v>
      </c>
      <c r="W454" s="10">
        <v>32645</v>
      </c>
      <c r="X454" s="11" t="s">
        <v>48</v>
      </c>
      <c r="Y454" s="10">
        <v>3</v>
      </c>
      <c r="Z454" s="10">
        <v>1311</v>
      </c>
      <c r="AA454" s="12">
        <v>45172</v>
      </c>
      <c r="AB454" s="10">
        <v>5</v>
      </c>
      <c r="AC454" s="10">
        <v>2</v>
      </c>
      <c r="AD454" s="12">
        <v>44851</v>
      </c>
      <c r="AE454" s="11" t="s">
        <v>50</v>
      </c>
      <c r="AF454" s="11" t="s">
        <v>51</v>
      </c>
      <c r="AG454" s="11" t="s">
        <v>62</v>
      </c>
      <c r="AH454" s="11" t="s">
        <v>3542</v>
      </c>
      <c r="AI454" s="11" t="s">
        <v>3543</v>
      </c>
      <c r="AJ454" s="10">
        <v>1</v>
      </c>
      <c r="AK454" s="14">
        <v>546.94000000000005</v>
      </c>
    </row>
    <row r="455" spans="1:37" x14ac:dyDescent="0.25">
      <c r="A455" s="10">
        <v>887</v>
      </c>
      <c r="B455" s="11" t="s">
        <v>3548</v>
      </c>
      <c r="C455" s="11" t="s">
        <v>3549</v>
      </c>
      <c r="D455" s="12">
        <v>44482</v>
      </c>
      <c r="E455" s="12">
        <v>45098</v>
      </c>
      <c r="F455" s="10">
        <f>Table2[[#This Row],[ExitDate]]-Table2[[#This Row],[StartDate]]</f>
        <v>616</v>
      </c>
      <c r="G455" s="18">
        <f>(Table2[[#This Row],[ExitDate]]-Table2[[#This Row],[StartDate]])/365.25</f>
        <v>1.6865160848733745</v>
      </c>
      <c r="H455" s="11" t="s">
        <v>36</v>
      </c>
      <c r="I455" s="11" t="s">
        <v>3550</v>
      </c>
      <c r="J455" s="13" t="s">
        <v>3551</v>
      </c>
      <c r="K455" s="11" t="s">
        <v>94</v>
      </c>
      <c r="L455" s="11" t="s">
        <v>38</v>
      </c>
      <c r="M455" s="11" t="s">
        <v>39</v>
      </c>
      <c r="N455" s="11" t="s">
        <v>40</v>
      </c>
      <c r="O455" s="11" t="s">
        <v>66</v>
      </c>
      <c r="P455" s="11" t="s">
        <v>133</v>
      </c>
      <c r="Q455" s="11" t="s">
        <v>42</v>
      </c>
      <c r="R455" s="11" t="s">
        <v>80</v>
      </c>
      <c r="S455" s="12" t="s">
        <v>3552</v>
      </c>
      <c r="T455" s="11" t="s">
        <v>44</v>
      </c>
      <c r="U455" s="11" t="s">
        <v>98</v>
      </c>
      <c r="V455" s="11" t="s">
        <v>46</v>
      </c>
      <c r="W455" s="10">
        <v>91553</v>
      </c>
      <c r="X455" s="11" t="s">
        <v>48</v>
      </c>
      <c r="Y455" s="10">
        <v>3</v>
      </c>
      <c r="Z455" s="10">
        <v>1314</v>
      </c>
      <c r="AA455" s="12" t="s">
        <v>208</v>
      </c>
      <c r="AB455" s="10">
        <v>5</v>
      </c>
      <c r="AC455" s="10">
        <v>5</v>
      </c>
      <c r="AD455" s="12">
        <v>45003</v>
      </c>
      <c r="AE455" s="11" t="s">
        <v>76</v>
      </c>
      <c r="AF455" s="11" t="s">
        <v>51</v>
      </c>
      <c r="AG455" s="11" t="s">
        <v>89</v>
      </c>
      <c r="AH455" s="11" t="s">
        <v>3553</v>
      </c>
      <c r="AI455" s="11" t="s">
        <v>3554</v>
      </c>
      <c r="AJ455" s="10">
        <v>4</v>
      </c>
      <c r="AK455" s="14">
        <v>852.21</v>
      </c>
    </row>
    <row r="456" spans="1:37" x14ac:dyDescent="0.25">
      <c r="A456" s="10">
        <v>889</v>
      </c>
      <c r="B456" s="11" t="s">
        <v>3556</v>
      </c>
      <c r="C456" s="11" t="s">
        <v>3557</v>
      </c>
      <c r="D456" s="12">
        <v>43485</v>
      </c>
      <c r="E456" s="12">
        <v>44454</v>
      </c>
      <c r="F456" s="10">
        <f>Table2[[#This Row],[ExitDate]]-Table2[[#This Row],[StartDate]]</f>
        <v>969</v>
      </c>
      <c r="G456" s="18">
        <f>(Table2[[#This Row],[ExitDate]]-Table2[[#This Row],[StartDate]])/365.25</f>
        <v>2.6529774127310062</v>
      </c>
      <c r="H456" s="11" t="s">
        <v>3558</v>
      </c>
      <c r="I456" s="11" t="s">
        <v>3559</v>
      </c>
      <c r="J456" s="13" t="s">
        <v>3560</v>
      </c>
      <c r="K456" s="11" t="s">
        <v>37</v>
      </c>
      <c r="L456" s="11" t="s">
        <v>38</v>
      </c>
      <c r="M456" s="11" t="s">
        <v>56</v>
      </c>
      <c r="N456" s="11" t="s">
        <v>55</v>
      </c>
      <c r="O456" s="11" t="s">
        <v>66</v>
      </c>
      <c r="P456" s="11" t="s">
        <v>95</v>
      </c>
      <c r="Q456" s="11" t="s">
        <v>1847</v>
      </c>
      <c r="R456" s="11" t="s">
        <v>57</v>
      </c>
      <c r="S456" s="12" t="s">
        <v>3561</v>
      </c>
      <c r="T456" s="11" t="s">
        <v>44</v>
      </c>
      <c r="U456" s="11" t="s">
        <v>234</v>
      </c>
      <c r="V456" s="11" t="s">
        <v>46</v>
      </c>
      <c r="W456" s="10">
        <v>1902</v>
      </c>
      <c r="X456" s="11" t="s">
        <v>48</v>
      </c>
      <c r="Y456" s="10">
        <v>3</v>
      </c>
      <c r="Z456" s="10">
        <v>1316</v>
      </c>
      <c r="AA456" s="12" t="s">
        <v>1332</v>
      </c>
      <c r="AB456" s="10">
        <v>3</v>
      </c>
      <c r="AC456" s="10">
        <v>4</v>
      </c>
      <c r="AD456" s="12">
        <v>45036</v>
      </c>
      <c r="AE456" s="11" t="s">
        <v>83</v>
      </c>
      <c r="AF456" s="11" t="s">
        <v>61</v>
      </c>
      <c r="AG456" s="11" t="s">
        <v>89</v>
      </c>
      <c r="AH456" s="11" t="s">
        <v>3562</v>
      </c>
      <c r="AI456" s="11" t="s">
        <v>3563</v>
      </c>
      <c r="AJ456" s="10">
        <v>5</v>
      </c>
      <c r="AK456" s="14">
        <v>202.62</v>
      </c>
    </row>
    <row r="457" spans="1:37" x14ac:dyDescent="0.25">
      <c r="A457" s="10">
        <v>890</v>
      </c>
      <c r="B457" s="11" t="s">
        <v>3564</v>
      </c>
      <c r="C457" s="11" t="s">
        <v>3565</v>
      </c>
      <c r="D457" s="12">
        <v>44325</v>
      </c>
      <c r="E457" s="12">
        <v>44861</v>
      </c>
      <c r="F457" s="10">
        <f>Table2[[#This Row],[ExitDate]]-Table2[[#This Row],[StartDate]]</f>
        <v>536</v>
      </c>
      <c r="G457" s="18">
        <f>(Table2[[#This Row],[ExitDate]]-Table2[[#This Row],[StartDate]])/365.25</f>
        <v>1.4674880219028064</v>
      </c>
      <c r="H457" s="11" t="s">
        <v>2384</v>
      </c>
      <c r="I457" s="11" t="s">
        <v>3566</v>
      </c>
      <c r="J457" s="13" t="s">
        <v>3567</v>
      </c>
      <c r="K457" s="11" t="s">
        <v>132</v>
      </c>
      <c r="L457" s="11" t="s">
        <v>38</v>
      </c>
      <c r="M457" s="11" t="s">
        <v>66</v>
      </c>
      <c r="N457" s="11" t="s">
        <v>55</v>
      </c>
      <c r="O457" s="11" t="s">
        <v>56</v>
      </c>
      <c r="P457" s="11" t="s">
        <v>95</v>
      </c>
      <c r="Q457" s="11" t="s">
        <v>2588</v>
      </c>
      <c r="R457" s="11" t="s">
        <v>57</v>
      </c>
      <c r="S457" s="12" t="s">
        <v>3568</v>
      </c>
      <c r="T457" s="11" t="s">
        <v>44</v>
      </c>
      <c r="U457" s="11" t="s">
        <v>159</v>
      </c>
      <c r="V457" s="11" t="s">
        <v>46</v>
      </c>
      <c r="W457" s="10">
        <v>2468</v>
      </c>
      <c r="X457" s="11" t="s">
        <v>48</v>
      </c>
      <c r="Y457" s="10">
        <v>3</v>
      </c>
      <c r="Z457" s="10">
        <v>1317</v>
      </c>
      <c r="AA457" s="12">
        <v>45051</v>
      </c>
      <c r="AB457" s="10">
        <v>4</v>
      </c>
      <c r="AC457" s="10">
        <v>2</v>
      </c>
      <c r="AD457" s="12">
        <v>44793</v>
      </c>
      <c r="AE457" s="11" t="s">
        <v>156</v>
      </c>
      <c r="AF457" s="11" t="s">
        <v>61</v>
      </c>
      <c r="AG457" s="11" t="s">
        <v>89</v>
      </c>
      <c r="AH457" s="11" t="s">
        <v>3569</v>
      </c>
      <c r="AI457" s="11" t="s">
        <v>3570</v>
      </c>
      <c r="AJ457" s="10">
        <v>5</v>
      </c>
      <c r="AK457" s="14">
        <v>414.75</v>
      </c>
    </row>
    <row r="458" spans="1:37" x14ac:dyDescent="0.25">
      <c r="A458" s="10">
        <v>891</v>
      </c>
      <c r="B458" s="11" t="s">
        <v>3571</v>
      </c>
      <c r="C458" s="11" t="s">
        <v>3572</v>
      </c>
      <c r="D458" s="12">
        <v>45136</v>
      </c>
      <c r="E458" s="12">
        <v>45142</v>
      </c>
      <c r="F458" s="10">
        <f>Table2[[#This Row],[ExitDate]]-Table2[[#This Row],[StartDate]]</f>
        <v>6</v>
      </c>
      <c r="G458" s="18">
        <f>(Table2[[#This Row],[ExitDate]]-Table2[[#This Row],[StartDate]])/365.25</f>
        <v>1.6427104722792608E-2</v>
      </c>
      <c r="H458" s="11" t="s">
        <v>3573</v>
      </c>
      <c r="I458" s="11" t="s">
        <v>3574</v>
      </c>
      <c r="J458" s="13" t="s">
        <v>3575</v>
      </c>
      <c r="K458" s="11" t="s">
        <v>94</v>
      </c>
      <c r="L458" s="11" t="s">
        <v>38</v>
      </c>
      <c r="M458" s="11" t="s">
        <v>39</v>
      </c>
      <c r="N458" s="11" t="s">
        <v>67</v>
      </c>
      <c r="O458" s="11" t="s">
        <v>41</v>
      </c>
      <c r="P458" s="11" t="s">
        <v>133</v>
      </c>
      <c r="Q458" s="11" t="s">
        <v>2588</v>
      </c>
      <c r="R458" s="11" t="s">
        <v>85</v>
      </c>
      <c r="S458" s="12" t="s">
        <v>3576</v>
      </c>
      <c r="T458" s="11" t="s">
        <v>44</v>
      </c>
      <c r="U458" s="11" t="s">
        <v>81</v>
      </c>
      <c r="V458" s="11" t="s">
        <v>46</v>
      </c>
      <c r="W458" s="10">
        <v>2330</v>
      </c>
      <c r="X458" s="11" t="s">
        <v>48</v>
      </c>
      <c r="Y458" s="10">
        <v>3</v>
      </c>
      <c r="Z458" s="10">
        <v>1318</v>
      </c>
      <c r="AA458" s="12" t="s">
        <v>193</v>
      </c>
      <c r="AB458" s="10">
        <v>5</v>
      </c>
      <c r="AC458" s="10">
        <v>4</v>
      </c>
      <c r="AD458" s="12">
        <v>44851</v>
      </c>
      <c r="AE458" s="11" t="s">
        <v>156</v>
      </c>
      <c r="AF458" s="11" t="s">
        <v>61</v>
      </c>
      <c r="AG458" s="11" t="s">
        <v>77</v>
      </c>
      <c r="AH458" s="11" t="s">
        <v>3577</v>
      </c>
      <c r="AI458" s="11" t="s">
        <v>3578</v>
      </c>
      <c r="AJ458" s="10">
        <v>4</v>
      </c>
      <c r="AK458" s="14">
        <v>344.55</v>
      </c>
    </row>
    <row r="459" spans="1:37" x14ac:dyDescent="0.25">
      <c r="A459" s="10">
        <v>892</v>
      </c>
      <c r="B459" s="11" t="s">
        <v>504</v>
      </c>
      <c r="C459" s="11" t="s">
        <v>3579</v>
      </c>
      <c r="D459" s="12">
        <v>43701</v>
      </c>
      <c r="E459" s="12">
        <v>44909</v>
      </c>
      <c r="F459" s="10">
        <f>Table2[[#This Row],[ExitDate]]-Table2[[#This Row],[StartDate]]</f>
        <v>1208</v>
      </c>
      <c r="G459" s="18">
        <f>(Table2[[#This Row],[ExitDate]]-Table2[[#This Row],[StartDate]])/365.25</f>
        <v>3.3073237508555784</v>
      </c>
      <c r="H459" s="11" t="s">
        <v>3580</v>
      </c>
      <c r="I459" s="11" t="s">
        <v>3581</v>
      </c>
      <c r="J459" s="13" t="s">
        <v>3582</v>
      </c>
      <c r="K459" s="11" t="s">
        <v>54</v>
      </c>
      <c r="L459" s="11" t="s">
        <v>38</v>
      </c>
      <c r="M459" s="11" t="s">
        <v>56</v>
      </c>
      <c r="N459" s="11" t="s">
        <v>40</v>
      </c>
      <c r="O459" s="11" t="s">
        <v>41</v>
      </c>
      <c r="P459" s="11" t="s">
        <v>95</v>
      </c>
      <c r="Q459" s="11" t="s">
        <v>2588</v>
      </c>
      <c r="R459" s="11" t="s">
        <v>43</v>
      </c>
      <c r="S459" s="12" t="s">
        <v>3583</v>
      </c>
      <c r="T459" s="11" t="s">
        <v>44</v>
      </c>
      <c r="U459" s="11" t="s">
        <v>1522</v>
      </c>
      <c r="V459" s="11" t="s">
        <v>59</v>
      </c>
      <c r="W459" s="10">
        <v>2703</v>
      </c>
      <c r="X459" s="11" t="s">
        <v>48</v>
      </c>
      <c r="Y459" s="10">
        <v>3</v>
      </c>
      <c r="Z459" s="10">
        <v>1319</v>
      </c>
      <c r="AA459" s="12" t="s">
        <v>3584</v>
      </c>
      <c r="AB459" s="10">
        <v>4</v>
      </c>
      <c r="AC459" s="10">
        <v>2</v>
      </c>
      <c r="AD459" s="12">
        <v>45065</v>
      </c>
      <c r="AE459" s="11" t="s">
        <v>76</v>
      </c>
      <c r="AF459" s="11" t="s">
        <v>51</v>
      </c>
      <c r="AG459" s="11" t="s">
        <v>52</v>
      </c>
      <c r="AH459" s="11" t="s">
        <v>3585</v>
      </c>
      <c r="AI459" s="11" t="s">
        <v>3586</v>
      </c>
      <c r="AJ459" s="10">
        <v>1</v>
      </c>
      <c r="AK459" s="14">
        <v>777.46</v>
      </c>
    </row>
    <row r="460" spans="1:37" x14ac:dyDescent="0.25">
      <c r="A460" s="10">
        <v>894</v>
      </c>
      <c r="B460" s="11" t="s">
        <v>3588</v>
      </c>
      <c r="C460" s="11" t="s">
        <v>3589</v>
      </c>
      <c r="D460" s="12">
        <v>44343</v>
      </c>
      <c r="E460" s="12">
        <v>44432</v>
      </c>
      <c r="F460" s="10">
        <f>Table2[[#This Row],[ExitDate]]-Table2[[#This Row],[StartDate]]</f>
        <v>89</v>
      </c>
      <c r="G460" s="18">
        <f>(Table2[[#This Row],[ExitDate]]-Table2[[#This Row],[StartDate]])/365.25</f>
        <v>0.24366872005475701</v>
      </c>
      <c r="H460" s="11" t="s">
        <v>3580</v>
      </c>
      <c r="I460" s="11" t="s">
        <v>3590</v>
      </c>
      <c r="J460" s="13" t="s">
        <v>3591</v>
      </c>
      <c r="K460" s="11" t="s">
        <v>79</v>
      </c>
      <c r="L460" s="11" t="s">
        <v>38</v>
      </c>
      <c r="M460" s="11" t="s">
        <v>39</v>
      </c>
      <c r="N460" s="11" t="s">
        <v>55</v>
      </c>
      <c r="O460" s="11" t="s">
        <v>66</v>
      </c>
      <c r="P460" s="11" t="s">
        <v>95</v>
      </c>
      <c r="Q460" s="11" t="s">
        <v>2588</v>
      </c>
      <c r="R460" s="11" t="s">
        <v>175</v>
      </c>
      <c r="S460" s="12" t="s">
        <v>3592</v>
      </c>
      <c r="T460" s="11" t="s">
        <v>44</v>
      </c>
      <c r="U460" s="11" t="s">
        <v>724</v>
      </c>
      <c r="V460" s="11" t="s">
        <v>59</v>
      </c>
      <c r="W460" s="10">
        <v>1460</v>
      </c>
      <c r="X460" s="11" t="s">
        <v>48</v>
      </c>
      <c r="Y460" s="10">
        <v>3</v>
      </c>
      <c r="Z460" s="10">
        <v>1321</v>
      </c>
      <c r="AA460" s="12" t="s">
        <v>336</v>
      </c>
      <c r="AB460" s="10">
        <v>1</v>
      </c>
      <c r="AC460" s="10">
        <v>5</v>
      </c>
      <c r="AD460" s="12">
        <v>44945</v>
      </c>
      <c r="AE460" s="11" t="s">
        <v>60</v>
      </c>
      <c r="AF460" s="11" t="s">
        <v>51</v>
      </c>
      <c r="AG460" s="11" t="s">
        <v>89</v>
      </c>
      <c r="AH460" s="11" t="s">
        <v>2875</v>
      </c>
      <c r="AI460" s="11" t="s">
        <v>3593</v>
      </c>
      <c r="AJ460" s="10">
        <v>5</v>
      </c>
      <c r="AK460" s="14">
        <v>308.77</v>
      </c>
    </row>
    <row r="461" spans="1:37" x14ac:dyDescent="0.25">
      <c r="A461" s="10">
        <v>895</v>
      </c>
      <c r="B461" s="11" t="s">
        <v>1899</v>
      </c>
      <c r="C461" s="11" t="s">
        <v>3594</v>
      </c>
      <c r="D461" s="12">
        <v>44959</v>
      </c>
      <c r="E461" s="12">
        <v>45100</v>
      </c>
      <c r="F461" s="10">
        <f>Table2[[#This Row],[ExitDate]]-Table2[[#This Row],[StartDate]]</f>
        <v>141</v>
      </c>
      <c r="G461" s="18">
        <f>(Table2[[#This Row],[ExitDate]]-Table2[[#This Row],[StartDate]])/365.25</f>
        <v>0.38603696098562629</v>
      </c>
      <c r="H461" s="11" t="s">
        <v>3580</v>
      </c>
      <c r="I461" s="11" t="s">
        <v>3595</v>
      </c>
      <c r="J461" s="13" t="s">
        <v>3596</v>
      </c>
      <c r="K461" s="11" t="s">
        <v>79</v>
      </c>
      <c r="L461" s="11" t="s">
        <v>38</v>
      </c>
      <c r="M461" s="11" t="s">
        <v>66</v>
      </c>
      <c r="N461" s="11" t="s">
        <v>67</v>
      </c>
      <c r="O461" s="11" t="s">
        <v>66</v>
      </c>
      <c r="P461" s="11" t="s">
        <v>121</v>
      </c>
      <c r="Q461" s="11" t="s">
        <v>2588</v>
      </c>
      <c r="R461" s="11" t="s">
        <v>114</v>
      </c>
      <c r="S461" s="12" t="s">
        <v>3597</v>
      </c>
      <c r="T461" s="11" t="s">
        <v>44</v>
      </c>
      <c r="U461" s="11" t="s">
        <v>3333</v>
      </c>
      <c r="V461" s="11" t="s">
        <v>46</v>
      </c>
      <c r="W461" s="10">
        <v>1450</v>
      </c>
      <c r="X461" s="11" t="s">
        <v>48</v>
      </c>
      <c r="Y461" s="10">
        <v>3</v>
      </c>
      <c r="Z461" s="10">
        <v>1322</v>
      </c>
      <c r="AA461" s="12" t="s">
        <v>1987</v>
      </c>
      <c r="AB461" s="10">
        <v>1</v>
      </c>
      <c r="AC461" s="10">
        <v>5</v>
      </c>
      <c r="AD461" s="12">
        <v>44981</v>
      </c>
      <c r="AE461" s="11" t="s">
        <v>60</v>
      </c>
      <c r="AF461" s="11" t="s">
        <v>61</v>
      </c>
      <c r="AG461" s="11" t="s">
        <v>62</v>
      </c>
      <c r="AH461" s="11" t="s">
        <v>3598</v>
      </c>
      <c r="AI461" s="11" t="s">
        <v>3599</v>
      </c>
      <c r="AJ461" s="10">
        <v>1</v>
      </c>
      <c r="AK461" s="14">
        <v>891.25</v>
      </c>
    </row>
    <row r="462" spans="1:37" x14ac:dyDescent="0.25">
      <c r="A462" s="10">
        <v>899</v>
      </c>
      <c r="B462" s="11" t="s">
        <v>3600</v>
      </c>
      <c r="C462" s="11" t="s">
        <v>3601</v>
      </c>
      <c r="D462" s="12">
        <v>43898</v>
      </c>
      <c r="E462" s="12">
        <v>44507</v>
      </c>
      <c r="F462" s="10">
        <f>Table2[[#This Row],[ExitDate]]-Table2[[#This Row],[StartDate]]</f>
        <v>609</v>
      </c>
      <c r="G462" s="18">
        <f>(Table2[[#This Row],[ExitDate]]-Table2[[#This Row],[StartDate]])/365.25</f>
        <v>1.6673511293634498</v>
      </c>
      <c r="H462" s="11" t="s">
        <v>1795</v>
      </c>
      <c r="I462" s="11" t="s">
        <v>3602</v>
      </c>
      <c r="J462" s="13" t="s">
        <v>3603</v>
      </c>
      <c r="K462" s="11" t="s">
        <v>164</v>
      </c>
      <c r="L462" s="11" t="s">
        <v>38</v>
      </c>
      <c r="M462" s="11" t="s">
        <v>66</v>
      </c>
      <c r="N462" s="11" t="s">
        <v>55</v>
      </c>
      <c r="O462" s="11" t="s">
        <v>41</v>
      </c>
      <c r="P462" s="11" t="s">
        <v>133</v>
      </c>
      <c r="Q462" s="11" t="s">
        <v>2588</v>
      </c>
      <c r="R462" s="11" t="s">
        <v>96</v>
      </c>
      <c r="S462" s="12" t="s">
        <v>3604</v>
      </c>
      <c r="T462" s="11" t="s">
        <v>44</v>
      </c>
      <c r="U462" s="11" t="s">
        <v>696</v>
      </c>
      <c r="V462" s="11" t="s">
        <v>59</v>
      </c>
      <c r="W462" s="10">
        <v>86677</v>
      </c>
      <c r="X462" s="11" t="s">
        <v>48</v>
      </c>
      <c r="Y462" s="10">
        <v>3</v>
      </c>
      <c r="Z462" s="10">
        <v>1326</v>
      </c>
      <c r="AA462" s="12">
        <v>45019</v>
      </c>
      <c r="AB462" s="10">
        <v>5</v>
      </c>
      <c r="AC462" s="10">
        <v>3</v>
      </c>
      <c r="AD462" s="12">
        <v>45047</v>
      </c>
      <c r="AE462" s="11" t="s">
        <v>50</v>
      </c>
      <c r="AF462" s="11" t="s">
        <v>61</v>
      </c>
      <c r="AG462" s="11" t="s">
        <v>89</v>
      </c>
      <c r="AH462" s="11" t="s">
        <v>3605</v>
      </c>
      <c r="AI462" s="11" t="s">
        <v>3606</v>
      </c>
      <c r="AJ462" s="10">
        <v>5</v>
      </c>
      <c r="AK462" s="14">
        <v>505.4</v>
      </c>
    </row>
    <row r="463" spans="1:37" x14ac:dyDescent="0.25">
      <c r="A463" s="10">
        <v>901</v>
      </c>
      <c r="B463" s="11" t="s">
        <v>1538</v>
      </c>
      <c r="C463" s="11" t="s">
        <v>3607</v>
      </c>
      <c r="D463" s="12">
        <v>43890</v>
      </c>
      <c r="E463" s="12">
        <v>44462</v>
      </c>
      <c r="F463" s="10">
        <f>Table2[[#This Row],[ExitDate]]-Table2[[#This Row],[StartDate]]</f>
        <v>572</v>
      </c>
      <c r="G463" s="18">
        <f>(Table2[[#This Row],[ExitDate]]-Table2[[#This Row],[StartDate]])/365.25</f>
        <v>1.5660506502395619</v>
      </c>
      <c r="H463" s="11" t="s">
        <v>1795</v>
      </c>
      <c r="I463" s="11" t="s">
        <v>3608</v>
      </c>
      <c r="J463" s="13" t="s">
        <v>3609</v>
      </c>
      <c r="K463" s="11" t="s">
        <v>113</v>
      </c>
      <c r="L463" s="11" t="s">
        <v>38</v>
      </c>
      <c r="M463" s="11" t="s">
        <v>56</v>
      </c>
      <c r="N463" s="11" t="s">
        <v>40</v>
      </c>
      <c r="O463" s="11" t="s">
        <v>66</v>
      </c>
      <c r="P463" s="11" t="s">
        <v>174</v>
      </c>
      <c r="Q463" s="11" t="s">
        <v>165</v>
      </c>
      <c r="R463" s="11" t="s">
        <v>114</v>
      </c>
      <c r="S463" s="12" t="s">
        <v>3610</v>
      </c>
      <c r="T463" s="11" t="s">
        <v>44</v>
      </c>
      <c r="U463" s="11" t="s">
        <v>724</v>
      </c>
      <c r="V463" s="11" t="s">
        <v>59</v>
      </c>
      <c r="W463" s="10">
        <v>66733</v>
      </c>
      <c r="X463" s="11" t="s">
        <v>48</v>
      </c>
      <c r="Y463" s="10">
        <v>3</v>
      </c>
      <c r="Z463" s="10">
        <v>1328</v>
      </c>
      <c r="AA463" s="12">
        <v>44753</v>
      </c>
      <c r="AB463" s="10">
        <v>1</v>
      </c>
      <c r="AC463" s="10">
        <v>4</v>
      </c>
      <c r="AD463" s="12">
        <v>45009</v>
      </c>
      <c r="AE463" s="11" t="s">
        <v>60</v>
      </c>
      <c r="AF463" s="11" t="s">
        <v>51</v>
      </c>
      <c r="AG463" s="11" t="s">
        <v>52</v>
      </c>
      <c r="AH463" s="11" t="s">
        <v>3611</v>
      </c>
      <c r="AI463" s="11" t="s">
        <v>3612</v>
      </c>
      <c r="AJ463" s="10">
        <v>3</v>
      </c>
      <c r="AK463" s="14">
        <v>656.38</v>
      </c>
    </row>
    <row r="464" spans="1:37" x14ac:dyDescent="0.25">
      <c r="A464" s="10">
        <v>902</v>
      </c>
      <c r="B464" s="11" t="s">
        <v>3050</v>
      </c>
      <c r="C464" s="11" t="s">
        <v>3613</v>
      </c>
      <c r="D464" s="12">
        <v>44890</v>
      </c>
      <c r="E464" s="12">
        <v>45028</v>
      </c>
      <c r="F464" s="10">
        <f>Table2[[#This Row],[ExitDate]]-Table2[[#This Row],[StartDate]]</f>
        <v>138</v>
      </c>
      <c r="G464" s="18">
        <f>(Table2[[#This Row],[ExitDate]]-Table2[[#This Row],[StartDate]])/365.25</f>
        <v>0.37782340862422997</v>
      </c>
      <c r="H464" s="11" t="s">
        <v>2394</v>
      </c>
      <c r="I464" s="11" t="s">
        <v>3614</v>
      </c>
      <c r="J464" s="13" t="s">
        <v>3615</v>
      </c>
      <c r="K464" s="11" t="s">
        <v>65</v>
      </c>
      <c r="L464" s="11" t="s">
        <v>38</v>
      </c>
      <c r="M464" s="11" t="s">
        <v>39</v>
      </c>
      <c r="N464" s="11" t="s">
        <v>67</v>
      </c>
      <c r="O464" s="11" t="s">
        <v>56</v>
      </c>
      <c r="P464" s="11" t="s">
        <v>121</v>
      </c>
      <c r="Q464" s="11" t="s">
        <v>2397</v>
      </c>
      <c r="R464" s="11" t="s">
        <v>85</v>
      </c>
      <c r="S464" s="12">
        <v>21196</v>
      </c>
      <c r="T464" s="11" t="s">
        <v>44</v>
      </c>
      <c r="U464" s="11" t="s">
        <v>81</v>
      </c>
      <c r="V464" s="11" t="s">
        <v>59</v>
      </c>
      <c r="W464" s="10">
        <v>77070</v>
      </c>
      <c r="X464" s="11" t="s">
        <v>48</v>
      </c>
      <c r="Y464" s="10">
        <v>3</v>
      </c>
      <c r="Z464" s="10">
        <v>1329</v>
      </c>
      <c r="AA464" s="12" t="s">
        <v>1514</v>
      </c>
      <c r="AB464" s="10">
        <v>3</v>
      </c>
      <c r="AC464" s="10">
        <v>2</v>
      </c>
      <c r="AD464" s="12">
        <v>45088</v>
      </c>
      <c r="AE464" s="11" t="s">
        <v>76</v>
      </c>
      <c r="AF464" s="11" t="s">
        <v>61</v>
      </c>
      <c r="AG464" s="11" t="s">
        <v>89</v>
      </c>
      <c r="AH464" s="11" t="s">
        <v>3616</v>
      </c>
      <c r="AI464" s="11" t="s">
        <v>3617</v>
      </c>
      <c r="AJ464" s="10">
        <v>5</v>
      </c>
      <c r="AK464" s="14">
        <v>692.63</v>
      </c>
    </row>
    <row r="465" spans="1:37" x14ac:dyDescent="0.25">
      <c r="A465" s="10">
        <v>903</v>
      </c>
      <c r="B465" s="11" t="s">
        <v>3546</v>
      </c>
      <c r="C465" s="11" t="s">
        <v>1714</v>
      </c>
      <c r="D465" s="12">
        <v>44819</v>
      </c>
      <c r="E465" s="12">
        <v>45051</v>
      </c>
      <c r="F465" s="10">
        <f>Table2[[#This Row],[ExitDate]]-Table2[[#This Row],[StartDate]]</f>
        <v>232</v>
      </c>
      <c r="G465" s="18">
        <f>(Table2[[#This Row],[ExitDate]]-Table2[[#This Row],[StartDate]])/365.25</f>
        <v>0.63518138261464752</v>
      </c>
      <c r="H465" s="11" t="s">
        <v>3580</v>
      </c>
      <c r="I465" s="11" t="s">
        <v>3618</v>
      </c>
      <c r="J465" s="13" t="s">
        <v>3619</v>
      </c>
      <c r="K465" s="11" t="s">
        <v>132</v>
      </c>
      <c r="L465" s="11" t="s">
        <v>38</v>
      </c>
      <c r="M465" s="11" t="s">
        <v>66</v>
      </c>
      <c r="N465" s="11" t="s">
        <v>55</v>
      </c>
      <c r="O465" s="11" t="s">
        <v>56</v>
      </c>
      <c r="P465" s="11" t="s">
        <v>133</v>
      </c>
      <c r="Q465" s="11" t="s">
        <v>2588</v>
      </c>
      <c r="R465" s="11" t="s">
        <v>80</v>
      </c>
      <c r="S465" s="12">
        <v>32876</v>
      </c>
      <c r="T465" s="11" t="s">
        <v>44</v>
      </c>
      <c r="U465" s="11" t="s">
        <v>1248</v>
      </c>
      <c r="V465" s="11" t="s">
        <v>46</v>
      </c>
      <c r="W465" s="10">
        <v>66991</v>
      </c>
      <c r="X465" s="11" t="s">
        <v>48</v>
      </c>
      <c r="Y465" s="10">
        <v>3</v>
      </c>
      <c r="Z465" s="10">
        <v>1330</v>
      </c>
      <c r="AA465" s="12" t="s">
        <v>1631</v>
      </c>
      <c r="AB465" s="10">
        <v>3</v>
      </c>
      <c r="AC465" s="10">
        <v>5</v>
      </c>
      <c r="AD465" s="12">
        <v>44885</v>
      </c>
      <c r="AE465" s="11" t="s">
        <v>76</v>
      </c>
      <c r="AF465" s="11" t="s">
        <v>51</v>
      </c>
      <c r="AG465" s="11" t="s">
        <v>62</v>
      </c>
      <c r="AH465" s="11" t="s">
        <v>3620</v>
      </c>
      <c r="AI465" s="11" t="s">
        <v>3621</v>
      </c>
      <c r="AJ465" s="10">
        <v>3</v>
      </c>
      <c r="AK465" s="14">
        <v>633.72</v>
      </c>
    </row>
    <row r="466" spans="1:37" x14ac:dyDescent="0.25">
      <c r="A466" s="10">
        <v>907</v>
      </c>
      <c r="B466" s="11" t="s">
        <v>748</v>
      </c>
      <c r="C466" s="11" t="s">
        <v>2436</v>
      </c>
      <c r="D466" s="12">
        <v>44075</v>
      </c>
      <c r="E466" s="12">
        <v>44164</v>
      </c>
      <c r="F466" s="10">
        <f>Table2[[#This Row],[ExitDate]]-Table2[[#This Row],[StartDate]]</f>
        <v>89</v>
      </c>
      <c r="G466" s="18">
        <f>(Table2[[#This Row],[ExitDate]]-Table2[[#This Row],[StartDate]])/365.25</f>
        <v>0.24366872005475701</v>
      </c>
      <c r="H466" s="11" t="s">
        <v>1795</v>
      </c>
      <c r="I466" s="11" t="s">
        <v>3624</v>
      </c>
      <c r="J466" s="13" t="s">
        <v>3625</v>
      </c>
      <c r="K466" s="11" t="s">
        <v>113</v>
      </c>
      <c r="L466" s="11" t="s">
        <v>38</v>
      </c>
      <c r="M466" s="11" t="s">
        <v>66</v>
      </c>
      <c r="N466" s="11" t="s">
        <v>67</v>
      </c>
      <c r="O466" s="11" t="s">
        <v>56</v>
      </c>
      <c r="P466" s="11" t="s">
        <v>133</v>
      </c>
      <c r="Q466" s="11" t="s">
        <v>165</v>
      </c>
      <c r="R466" s="11" t="s">
        <v>804</v>
      </c>
      <c r="S466" s="12" t="s">
        <v>3626</v>
      </c>
      <c r="T466" s="11" t="s">
        <v>44</v>
      </c>
      <c r="U466" s="11" t="s">
        <v>81</v>
      </c>
      <c r="V466" s="11" t="s">
        <v>59</v>
      </c>
      <c r="W466" s="10">
        <v>15975</v>
      </c>
      <c r="X466" s="11" t="s">
        <v>48</v>
      </c>
      <c r="Y466" s="10">
        <v>3</v>
      </c>
      <c r="Z466" s="10">
        <v>1334</v>
      </c>
      <c r="AA466" s="12" t="s">
        <v>2905</v>
      </c>
      <c r="AB466" s="10">
        <v>1</v>
      </c>
      <c r="AC466" s="10">
        <v>3</v>
      </c>
      <c r="AD466" s="12">
        <v>45017</v>
      </c>
      <c r="AE466" s="11" t="s">
        <v>76</v>
      </c>
      <c r="AF466" s="11" t="s">
        <v>51</v>
      </c>
      <c r="AG466" s="11" t="s">
        <v>52</v>
      </c>
      <c r="AH466" s="11" t="s">
        <v>3627</v>
      </c>
      <c r="AI466" s="11" t="s">
        <v>3628</v>
      </c>
      <c r="AJ466" s="10">
        <v>1</v>
      </c>
      <c r="AK466" s="14">
        <v>297.12</v>
      </c>
    </row>
    <row r="467" spans="1:37" x14ac:dyDescent="0.25">
      <c r="A467" s="10">
        <v>909</v>
      </c>
      <c r="B467" s="11" t="s">
        <v>907</v>
      </c>
      <c r="C467" s="11" t="s">
        <v>1640</v>
      </c>
      <c r="D467" s="12">
        <v>43887</v>
      </c>
      <c r="E467" s="12">
        <v>45015</v>
      </c>
      <c r="F467" s="10">
        <f>Table2[[#This Row],[ExitDate]]-Table2[[#This Row],[StartDate]]</f>
        <v>1128</v>
      </c>
      <c r="G467" s="18">
        <f>(Table2[[#This Row],[ExitDate]]-Table2[[#This Row],[StartDate]])/365.25</f>
        <v>3.0882956878850103</v>
      </c>
      <c r="H467" s="11" t="s">
        <v>3580</v>
      </c>
      <c r="I467" s="11" t="s">
        <v>3630</v>
      </c>
      <c r="J467" s="13" t="s">
        <v>3631</v>
      </c>
      <c r="K467" s="11" t="s">
        <v>79</v>
      </c>
      <c r="L467" s="11" t="s">
        <v>38</v>
      </c>
      <c r="M467" s="11" t="s">
        <v>66</v>
      </c>
      <c r="N467" s="11" t="s">
        <v>55</v>
      </c>
      <c r="O467" s="11" t="s">
        <v>56</v>
      </c>
      <c r="P467" s="11" t="s">
        <v>133</v>
      </c>
      <c r="Q467" s="11" t="s">
        <v>2588</v>
      </c>
      <c r="R467" s="11" t="s">
        <v>85</v>
      </c>
      <c r="S467" s="12" t="s">
        <v>3632</v>
      </c>
      <c r="T467" s="11" t="s">
        <v>44</v>
      </c>
      <c r="U467" s="11" t="s">
        <v>98</v>
      </c>
      <c r="V467" s="11" t="s">
        <v>46</v>
      </c>
      <c r="W467" s="10">
        <v>88247</v>
      </c>
      <c r="X467" s="11" t="s">
        <v>48</v>
      </c>
      <c r="Y467" s="10">
        <v>3</v>
      </c>
      <c r="Z467" s="10">
        <v>1336</v>
      </c>
      <c r="AA467" s="12">
        <v>45172</v>
      </c>
      <c r="AB467" s="10">
        <v>5</v>
      </c>
      <c r="AC467" s="10">
        <v>1</v>
      </c>
      <c r="AD467" s="12">
        <v>44914</v>
      </c>
      <c r="AE467" s="11" t="s">
        <v>50</v>
      </c>
      <c r="AF467" s="11" t="s">
        <v>51</v>
      </c>
      <c r="AG467" s="11" t="s">
        <v>89</v>
      </c>
      <c r="AH467" s="11" t="s">
        <v>3633</v>
      </c>
      <c r="AI467" s="11" t="s">
        <v>3634</v>
      </c>
      <c r="AJ467" s="10">
        <v>4</v>
      </c>
      <c r="AK467" s="14">
        <v>969.95</v>
      </c>
    </row>
    <row r="468" spans="1:37" x14ac:dyDescent="0.25">
      <c r="A468" s="10">
        <v>910</v>
      </c>
      <c r="B468" s="11" t="s">
        <v>3635</v>
      </c>
      <c r="C468" s="11" t="s">
        <v>3636</v>
      </c>
      <c r="D468" s="12">
        <v>43322</v>
      </c>
      <c r="E468" s="12">
        <v>44537</v>
      </c>
      <c r="F468" s="10">
        <f>Table2[[#This Row],[ExitDate]]-Table2[[#This Row],[StartDate]]</f>
        <v>1215</v>
      </c>
      <c r="G468" s="18">
        <f>(Table2[[#This Row],[ExitDate]]-Table2[[#This Row],[StartDate]])/365.25</f>
        <v>3.3264887063655029</v>
      </c>
      <c r="H468" s="11" t="s">
        <v>3580</v>
      </c>
      <c r="I468" s="11" t="s">
        <v>3637</v>
      </c>
      <c r="J468" s="13" t="s">
        <v>3638</v>
      </c>
      <c r="K468" s="11" t="s">
        <v>94</v>
      </c>
      <c r="L468" s="11" t="s">
        <v>38</v>
      </c>
      <c r="M468" s="11" t="s">
        <v>66</v>
      </c>
      <c r="N468" s="11" t="s">
        <v>55</v>
      </c>
      <c r="O468" s="11" t="s">
        <v>41</v>
      </c>
      <c r="P468" s="11" t="s">
        <v>121</v>
      </c>
      <c r="Q468" s="11" t="s">
        <v>2588</v>
      </c>
      <c r="R468" s="11" t="s">
        <v>80</v>
      </c>
      <c r="S468" s="12" t="s">
        <v>3639</v>
      </c>
      <c r="T468" s="11" t="s">
        <v>44</v>
      </c>
      <c r="U468" s="11" t="s">
        <v>3640</v>
      </c>
      <c r="V468" s="11" t="s">
        <v>46</v>
      </c>
      <c r="W468" s="10">
        <v>71014</v>
      </c>
      <c r="X468" s="11" t="s">
        <v>48</v>
      </c>
      <c r="Y468" s="10">
        <v>3</v>
      </c>
      <c r="Z468" s="10">
        <v>1337</v>
      </c>
      <c r="AA468" s="12">
        <v>44572</v>
      </c>
      <c r="AB468" s="10">
        <v>3</v>
      </c>
      <c r="AC468" s="10">
        <v>3</v>
      </c>
      <c r="AD468" s="12">
        <v>44943</v>
      </c>
      <c r="AE468" s="11" t="s">
        <v>76</v>
      </c>
      <c r="AF468" s="11" t="s">
        <v>61</v>
      </c>
      <c r="AG468" s="11" t="s">
        <v>52</v>
      </c>
      <c r="AH468" s="11" t="s">
        <v>3641</v>
      </c>
      <c r="AI468" s="11" t="s">
        <v>3642</v>
      </c>
      <c r="AJ468" s="10">
        <v>5</v>
      </c>
      <c r="AK468" s="14">
        <v>719.7</v>
      </c>
    </row>
    <row r="469" spans="1:37" x14ac:dyDescent="0.25">
      <c r="A469" s="10">
        <v>912</v>
      </c>
      <c r="B469" s="11" t="s">
        <v>3644</v>
      </c>
      <c r="C469" s="11" t="s">
        <v>728</v>
      </c>
      <c r="D469" s="12">
        <v>44287</v>
      </c>
      <c r="E469" s="12">
        <v>44787</v>
      </c>
      <c r="F469" s="10">
        <f>Table2[[#This Row],[ExitDate]]-Table2[[#This Row],[StartDate]]</f>
        <v>500</v>
      </c>
      <c r="G469" s="18">
        <f>(Table2[[#This Row],[ExitDate]]-Table2[[#This Row],[StartDate]])/365.25</f>
        <v>1.3689253935660506</v>
      </c>
      <c r="H469" s="11" t="s">
        <v>1795</v>
      </c>
      <c r="I469" s="11" t="s">
        <v>3645</v>
      </c>
      <c r="J469" s="13" t="s">
        <v>3646</v>
      </c>
      <c r="K469" s="11" t="s">
        <v>37</v>
      </c>
      <c r="L469" s="11" t="s">
        <v>38</v>
      </c>
      <c r="M469" s="11" t="s">
        <v>39</v>
      </c>
      <c r="N469" s="11" t="s">
        <v>67</v>
      </c>
      <c r="O469" s="11" t="s">
        <v>41</v>
      </c>
      <c r="P469" s="11" t="s">
        <v>133</v>
      </c>
      <c r="Q469" s="11" t="s">
        <v>165</v>
      </c>
      <c r="R469" s="11" t="s">
        <v>320</v>
      </c>
      <c r="S469" s="12" t="s">
        <v>3647</v>
      </c>
      <c r="T469" s="11" t="s">
        <v>44</v>
      </c>
      <c r="U469" s="11" t="s">
        <v>234</v>
      </c>
      <c r="V469" s="11" t="s">
        <v>59</v>
      </c>
      <c r="W469" s="10">
        <v>47635</v>
      </c>
      <c r="X469" s="11" t="s">
        <v>48</v>
      </c>
      <c r="Y469" s="10">
        <v>3</v>
      </c>
      <c r="Z469" s="10">
        <v>1339</v>
      </c>
      <c r="AA469" s="12">
        <v>44604</v>
      </c>
      <c r="AB469" s="10">
        <v>1</v>
      </c>
      <c r="AC469" s="10">
        <v>3</v>
      </c>
      <c r="AD469" s="12">
        <v>44889</v>
      </c>
      <c r="AE469" s="11" t="s">
        <v>60</v>
      </c>
      <c r="AF469" s="11" t="s">
        <v>51</v>
      </c>
      <c r="AG469" s="11" t="s">
        <v>62</v>
      </c>
      <c r="AH469" s="11" t="s">
        <v>3648</v>
      </c>
      <c r="AI469" s="11" t="s">
        <v>3649</v>
      </c>
      <c r="AJ469" s="10">
        <v>3</v>
      </c>
      <c r="AK469" s="14">
        <v>754.47</v>
      </c>
    </row>
    <row r="470" spans="1:37" x14ac:dyDescent="0.25">
      <c r="A470" s="10">
        <v>913</v>
      </c>
      <c r="B470" s="11" t="s">
        <v>306</v>
      </c>
      <c r="C470" s="11" t="s">
        <v>3650</v>
      </c>
      <c r="D470" s="12">
        <v>44276</v>
      </c>
      <c r="E470" s="12">
        <v>44521</v>
      </c>
      <c r="F470" s="10">
        <f>Table2[[#This Row],[ExitDate]]-Table2[[#This Row],[StartDate]]</f>
        <v>245</v>
      </c>
      <c r="G470" s="18">
        <f>(Table2[[#This Row],[ExitDate]]-Table2[[#This Row],[StartDate]])/365.25</f>
        <v>0.67077344284736484</v>
      </c>
      <c r="H470" s="11" t="s">
        <v>1795</v>
      </c>
      <c r="I470" s="11" t="s">
        <v>3651</v>
      </c>
      <c r="J470" s="13" t="s">
        <v>3652</v>
      </c>
      <c r="K470" s="11" t="s">
        <v>54</v>
      </c>
      <c r="L470" s="11" t="s">
        <v>38</v>
      </c>
      <c r="M470" s="11" t="s">
        <v>66</v>
      </c>
      <c r="N470" s="11" t="s">
        <v>67</v>
      </c>
      <c r="O470" s="11" t="s">
        <v>56</v>
      </c>
      <c r="P470" s="11" t="s">
        <v>133</v>
      </c>
      <c r="Q470" s="11" t="s">
        <v>165</v>
      </c>
      <c r="R470" s="11" t="s">
        <v>96</v>
      </c>
      <c r="S470" s="12" t="s">
        <v>3653</v>
      </c>
      <c r="T470" s="11" t="s">
        <v>44</v>
      </c>
      <c r="U470" s="11" t="s">
        <v>109</v>
      </c>
      <c r="V470" s="11" t="s">
        <v>59</v>
      </c>
      <c r="W470" s="10">
        <v>37302</v>
      </c>
      <c r="X470" s="11" t="s">
        <v>48</v>
      </c>
      <c r="Y470" s="10">
        <v>3</v>
      </c>
      <c r="Z470" s="10">
        <v>1340</v>
      </c>
      <c r="AA470" s="12" t="s">
        <v>851</v>
      </c>
      <c r="AB470" s="10">
        <v>5</v>
      </c>
      <c r="AC470" s="10">
        <v>4</v>
      </c>
      <c r="AD470" s="12">
        <v>44963</v>
      </c>
      <c r="AE470" s="11" t="s">
        <v>50</v>
      </c>
      <c r="AF470" s="11" t="s">
        <v>61</v>
      </c>
      <c r="AG470" s="11" t="s">
        <v>62</v>
      </c>
      <c r="AH470" s="11" t="s">
        <v>3654</v>
      </c>
      <c r="AI470" s="11" t="s">
        <v>3655</v>
      </c>
      <c r="AJ470" s="10">
        <v>2</v>
      </c>
      <c r="AK470" s="14">
        <v>890.39</v>
      </c>
    </row>
    <row r="471" spans="1:37" x14ac:dyDescent="0.25">
      <c r="A471" s="10">
        <v>915</v>
      </c>
      <c r="B471" s="11" t="s">
        <v>2271</v>
      </c>
      <c r="C471" s="11" t="s">
        <v>3656</v>
      </c>
      <c r="D471" s="12">
        <v>43638</v>
      </c>
      <c r="E471" s="12">
        <v>43703</v>
      </c>
      <c r="F471" s="10">
        <f>Table2[[#This Row],[ExitDate]]-Table2[[#This Row],[StartDate]]</f>
        <v>65</v>
      </c>
      <c r="G471" s="18">
        <f>(Table2[[#This Row],[ExitDate]]-Table2[[#This Row],[StartDate]])/365.25</f>
        <v>0.17796030116358658</v>
      </c>
      <c r="H471" s="11" t="s">
        <v>3580</v>
      </c>
      <c r="I471" s="11" t="s">
        <v>3657</v>
      </c>
      <c r="J471" s="13" t="s">
        <v>3658</v>
      </c>
      <c r="K471" s="11" t="s">
        <v>54</v>
      </c>
      <c r="L471" s="11" t="s">
        <v>38</v>
      </c>
      <c r="M471" s="11" t="s">
        <v>66</v>
      </c>
      <c r="N471" s="11" t="s">
        <v>67</v>
      </c>
      <c r="O471" s="11" t="s">
        <v>56</v>
      </c>
      <c r="P471" s="11" t="s">
        <v>133</v>
      </c>
      <c r="Q471" s="11" t="s">
        <v>2588</v>
      </c>
      <c r="R471" s="11" t="s">
        <v>57</v>
      </c>
      <c r="S471" s="12" t="s">
        <v>3659</v>
      </c>
      <c r="T471" s="11" t="s">
        <v>44</v>
      </c>
      <c r="U471" s="11" t="s">
        <v>159</v>
      </c>
      <c r="V471" s="11" t="s">
        <v>46</v>
      </c>
      <c r="W471" s="10">
        <v>2559</v>
      </c>
      <c r="X471" s="11" t="s">
        <v>48</v>
      </c>
      <c r="Y471" s="10">
        <v>3</v>
      </c>
      <c r="Z471" s="10">
        <v>1342</v>
      </c>
      <c r="AA471" s="12" t="s">
        <v>3660</v>
      </c>
      <c r="AB471" s="10">
        <v>3</v>
      </c>
      <c r="AC471" s="10">
        <v>2</v>
      </c>
      <c r="AD471" s="12">
        <v>44954</v>
      </c>
      <c r="AE471" s="11" t="s">
        <v>76</v>
      </c>
      <c r="AF471" s="11" t="s">
        <v>51</v>
      </c>
      <c r="AG471" s="11" t="s">
        <v>52</v>
      </c>
      <c r="AH471" s="11" t="s">
        <v>2708</v>
      </c>
      <c r="AI471" s="11" t="s">
        <v>3661</v>
      </c>
      <c r="AJ471" s="10">
        <v>4</v>
      </c>
      <c r="AK471" s="14">
        <v>930.72</v>
      </c>
    </row>
    <row r="472" spans="1:37" x14ac:dyDescent="0.25">
      <c r="A472" s="10">
        <v>916</v>
      </c>
      <c r="B472" s="11" t="s">
        <v>1047</v>
      </c>
      <c r="C472" s="11" t="s">
        <v>2657</v>
      </c>
      <c r="D472" s="12">
        <v>43781</v>
      </c>
      <c r="E472" s="12">
        <v>45065</v>
      </c>
      <c r="F472" s="10">
        <f>Table2[[#This Row],[ExitDate]]-Table2[[#This Row],[StartDate]]</f>
        <v>1284</v>
      </c>
      <c r="G472" s="18">
        <f>(Table2[[#This Row],[ExitDate]]-Table2[[#This Row],[StartDate]])/365.25</f>
        <v>3.5154004106776182</v>
      </c>
      <c r="H472" s="11" t="s">
        <v>3580</v>
      </c>
      <c r="I472" s="11" t="s">
        <v>3662</v>
      </c>
      <c r="J472" s="13" t="s">
        <v>3663</v>
      </c>
      <c r="K472" s="11" t="s">
        <v>132</v>
      </c>
      <c r="L472" s="11" t="s">
        <v>38</v>
      </c>
      <c r="M472" s="11" t="s">
        <v>39</v>
      </c>
      <c r="N472" s="11" t="s">
        <v>67</v>
      </c>
      <c r="O472" s="11" t="s">
        <v>41</v>
      </c>
      <c r="P472" s="11" t="s">
        <v>174</v>
      </c>
      <c r="Q472" s="11" t="s">
        <v>2588</v>
      </c>
      <c r="R472" s="11" t="s">
        <v>300</v>
      </c>
      <c r="S472" s="12" t="s">
        <v>3664</v>
      </c>
      <c r="T472" s="11" t="s">
        <v>44</v>
      </c>
      <c r="U472" s="11" t="s">
        <v>250</v>
      </c>
      <c r="V472" s="11" t="s">
        <v>46</v>
      </c>
      <c r="W472" s="10">
        <v>68008</v>
      </c>
      <c r="X472" s="11" t="s">
        <v>48</v>
      </c>
      <c r="Y472" s="10">
        <v>3</v>
      </c>
      <c r="Z472" s="10">
        <v>1343</v>
      </c>
      <c r="AA472" s="12">
        <v>44751</v>
      </c>
      <c r="AB472" s="10">
        <v>1</v>
      </c>
      <c r="AC472" s="10">
        <v>2</v>
      </c>
      <c r="AD472" s="12">
        <v>44806</v>
      </c>
      <c r="AE472" s="11" t="s">
        <v>60</v>
      </c>
      <c r="AF472" s="11" t="s">
        <v>61</v>
      </c>
      <c r="AG472" s="11" t="s">
        <v>77</v>
      </c>
      <c r="AH472" s="11" t="s">
        <v>3665</v>
      </c>
      <c r="AI472" s="11" t="s">
        <v>3666</v>
      </c>
      <c r="AJ472" s="10">
        <v>5</v>
      </c>
      <c r="AK472" s="14">
        <v>924.85</v>
      </c>
    </row>
    <row r="473" spans="1:37" x14ac:dyDescent="0.25">
      <c r="A473" s="10">
        <v>919</v>
      </c>
      <c r="B473" s="11" t="s">
        <v>1154</v>
      </c>
      <c r="C473" s="11" t="s">
        <v>1750</v>
      </c>
      <c r="D473" s="12">
        <v>44248</v>
      </c>
      <c r="E473" s="12">
        <v>44795</v>
      </c>
      <c r="F473" s="10">
        <f>Table2[[#This Row],[ExitDate]]-Table2[[#This Row],[StartDate]]</f>
        <v>547</v>
      </c>
      <c r="G473" s="18">
        <f>(Table2[[#This Row],[ExitDate]]-Table2[[#This Row],[StartDate]])/365.25</f>
        <v>1.4976043805612593</v>
      </c>
      <c r="H473" s="11" t="s">
        <v>1795</v>
      </c>
      <c r="I473" s="11" t="s">
        <v>3669</v>
      </c>
      <c r="J473" s="13" t="s">
        <v>3670</v>
      </c>
      <c r="K473" s="11" t="s">
        <v>94</v>
      </c>
      <c r="L473" s="11" t="s">
        <v>38</v>
      </c>
      <c r="M473" s="11" t="s">
        <v>39</v>
      </c>
      <c r="N473" s="11" t="s">
        <v>40</v>
      </c>
      <c r="O473" s="11" t="s">
        <v>41</v>
      </c>
      <c r="P473" s="11" t="s">
        <v>133</v>
      </c>
      <c r="Q473" s="11" t="s">
        <v>165</v>
      </c>
      <c r="R473" s="11" t="s">
        <v>85</v>
      </c>
      <c r="S473" s="12" t="s">
        <v>3671</v>
      </c>
      <c r="T473" s="11" t="s">
        <v>44</v>
      </c>
      <c r="U473" s="11" t="s">
        <v>81</v>
      </c>
      <c r="V473" s="11" t="s">
        <v>59</v>
      </c>
      <c r="W473" s="10">
        <v>37276</v>
      </c>
      <c r="X473" s="11" t="s">
        <v>48</v>
      </c>
      <c r="Y473" s="10">
        <v>3</v>
      </c>
      <c r="Z473" s="10">
        <v>1346</v>
      </c>
      <c r="AA473" s="12" t="s">
        <v>3672</v>
      </c>
      <c r="AB473" s="10">
        <v>4</v>
      </c>
      <c r="AC473" s="10">
        <v>2</v>
      </c>
      <c r="AD473" s="12">
        <v>45109</v>
      </c>
      <c r="AE473" s="11" t="s">
        <v>83</v>
      </c>
      <c r="AF473" s="11" t="s">
        <v>61</v>
      </c>
      <c r="AG473" s="11" t="s">
        <v>52</v>
      </c>
      <c r="AH473" s="11" t="s">
        <v>3673</v>
      </c>
      <c r="AI473" s="11" t="s">
        <v>3674</v>
      </c>
      <c r="AJ473" s="10">
        <v>2</v>
      </c>
      <c r="AK473" s="14">
        <v>501.64</v>
      </c>
    </row>
    <row r="474" spans="1:37" x14ac:dyDescent="0.25">
      <c r="A474" s="10">
        <v>920</v>
      </c>
      <c r="B474" s="11" t="s">
        <v>3675</v>
      </c>
      <c r="C474" s="11" t="s">
        <v>237</v>
      </c>
      <c r="D474" s="12">
        <v>44624</v>
      </c>
      <c r="E474" s="12">
        <v>44944</v>
      </c>
      <c r="F474" s="10">
        <f>Table2[[#This Row],[ExitDate]]-Table2[[#This Row],[StartDate]]</f>
        <v>320</v>
      </c>
      <c r="G474" s="18">
        <f>(Table2[[#This Row],[ExitDate]]-Table2[[#This Row],[StartDate]])/365.25</f>
        <v>0.87611225188227237</v>
      </c>
      <c r="H474" s="11" t="s">
        <v>1795</v>
      </c>
      <c r="I474" s="11" t="s">
        <v>3676</v>
      </c>
      <c r="J474" s="13" t="s">
        <v>3677</v>
      </c>
      <c r="K474" s="11" t="s">
        <v>113</v>
      </c>
      <c r="L474" s="11" t="s">
        <v>38</v>
      </c>
      <c r="M474" s="11" t="s">
        <v>56</v>
      </c>
      <c r="N474" s="11" t="s">
        <v>67</v>
      </c>
      <c r="O474" s="11" t="s">
        <v>66</v>
      </c>
      <c r="P474" s="11" t="s">
        <v>133</v>
      </c>
      <c r="Q474" s="11" t="s">
        <v>165</v>
      </c>
      <c r="R474" s="11" t="s">
        <v>80</v>
      </c>
      <c r="S474" s="12" t="s">
        <v>3678</v>
      </c>
      <c r="T474" s="11" t="s">
        <v>44</v>
      </c>
      <c r="U474" s="11" t="s">
        <v>176</v>
      </c>
      <c r="V474" s="11" t="s">
        <v>59</v>
      </c>
      <c r="W474" s="10">
        <v>54734</v>
      </c>
      <c r="X474" s="11" t="s">
        <v>48</v>
      </c>
      <c r="Y474" s="10">
        <v>3</v>
      </c>
      <c r="Z474" s="10">
        <v>1347</v>
      </c>
      <c r="AA474" s="12" t="s">
        <v>1392</v>
      </c>
      <c r="AB474" s="10">
        <v>4</v>
      </c>
      <c r="AC474" s="10">
        <v>3</v>
      </c>
      <c r="AD474" s="12">
        <v>44856</v>
      </c>
      <c r="AE474" s="11" t="s">
        <v>156</v>
      </c>
      <c r="AF474" s="11" t="s">
        <v>51</v>
      </c>
      <c r="AG474" s="11" t="s">
        <v>52</v>
      </c>
      <c r="AH474" s="11" t="s">
        <v>3679</v>
      </c>
      <c r="AI474" s="11" t="s">
        <v>3680</v>
      </c>
      <c r="AJ474" s="10">
        <v>5</v>
      </c>
      <c r="AK474" s="14">
        <v>792.72</v>
      </c>
    </row>
    <row r="475" spans="1:37" x14ac:dyDescent="0.25">
      <c r="A475" s="10">
        <v>921</v>
      </c>
      <c r="B475" s="11" t="s">
        <v>3681</v>
      </c>
      <c r="C475" s="11" t="s">
        <v>3682</v>
      </c>
      <c r="D475" s="12">
        <v>43576</v>
      </c>
      <c r="E475" s="12">
        <v>44167</v>
      </c>
      <c r="F475" s="10">
        <f>Table2[[#This Row],[ExitDate]]-Table2[[#This Row],[StartDate]]</f>
        <v>591</v>
      </c>
      <c r="G475" s="18">
        <f>(Table2[[#This Row],[ExitDate]]-Table2[[#This Row],[StartDate]])/365.25</f>
        <v>1.6180698151950719</v>
      </c>
      <c r="H475" s="11" t="s">
        <v>2392</v>
      </c>
      <c r="I475" s="11" t="s">
        <v>3683</v>
      </c>
      <c r="J475" s="13" t="s">
        <v>3684</v>
      </c>
      <c r="K475" s="11" t="s">
        <v>94</v>
      </c>
      <c r="L475" s="11" t="s">
        <v>199</v>
      </c>
      <c r="M475" s="11" t="s">
        <v>39</v>
      </c>
      <c r="N475" s="11" t="s">
        <v>40</v>
      </c>
      <c r="O475" s="11" t="s">
        <v>56</v>
      </c>
      <c r="P475" s="11" t="s">
        <v>95</v>
      </c>
      <c r="Q475" s="11" t="s">
        <v>2397</v>
      </c>
      <c r="R475" s="11" t="s">
        <v>85</v>
      </c>
      <c r="S475" s="12" t="s">
        <v>3685</v>
      </c>
      <c r="T475" s="11" t="s">
        <v>44</v>
      </c>
      <c r="U475" s="11" t="s">
        <v>109</v>
      </c>
      <c r="V475" s="11" t="s">
        <v>46</v>
      </c>
      <c r="W475" s="10">
        <v>34961</v>
      </c>
      <c r="X475" s="11" t="s">
        <v>48</v>
      </c>
      <c r="Y475" s="10">
        <v>3</v>
      </c>
      <c r="Z475" s="10">
        <v>1348</v>
      </c>
      <c r="AA475" s="12">
        <v>44572</v>
      </c>
      <c r="AB475" s="10">
        <v>2</v>
      </c>
      <c r="AC475" s="10">
        <v>2</v>
      </c>
      <c r="AD475" s="12">
        <v>45139</v>
      </c>
      <c r="AE475" s="11" t="s">
        <v>83</v>
      </c>
      <c r="AF475" s="11" t="s">
        <v>51</v>
      </c>
      <c r="AG475" s="11" t="s">
        <v>77</v>
      </c>
      <c r="AH475" s="11" t="s">
        <v>3686</v>
      </c>
      <c r="AI475" s="11" t="s">
        <v>3687</v>
      </c>
      <c r="AJ475" s="10">
        <v>4</v>
      </c>
      <c r="AK475" s="14">
        <v>594.15</v>
      </c>
    </row>
    <row r="476" spans="1:37" x14ac:dyDescent="0.25">
      <c r="A476" s="10">
        <v>922</v>
      </c>
      <c r="B476" s="11" t="s">
        <v>3688</v>
      </c>
      <c r="C476" s="11" t="s">
        <v>3689</v>
      </c>
      <c r="D476" s="12">
        <v>44410</v>
      </c>
      <c r="E476" s="12">
        <v>44891</v>
      </c>
      <c r="F476" s="10">
        <f>Table2[[#This Row],[ExitDate]]-Table2[[#This Row],[StartDate]]</f>
        <v>481</v>
      </c>
      <c r="G476" s="18">
        <f>(Table2[[#This Row],[ExitDate]]-Table2[[#This Row],[StartDate]])/365.25</f>
        <v>1.3169062286105406</v>
      </c>
      <c r="H476" s="11" t="s">
        <v>3580</v>
      </c>
      <c r="I476" s="11" t="s">
        <v>3690</v>
      </c>
      <c r="J476" s="13" t="s">
        <v>3691</v>
      </c>
      <c r="K476" s="11" t="s">
        <v>54</v>
      </c>
      <c r="L476" s="11" t="s">
        <v>38</v>
      </c>
      <c r="M476" s="11" t="s">
        <v>66</v>
      </c>
      <c r="N476" s="11" t="s">
        <v>67</v>
      </c>
      <c r="O476" s="11" t="s">
        <v>56</v>
      </c>
      <c r="P476" s="11" t="s">
        <v>133</v>
      </c>
      <c r="Q476" s="11" t="s">
        <v>2588</v>
      </c>
      <c r="R476" s="11" t="s">
        <v>2479</v>
      </c>
      <c r="S476" s="12" t="s">
        <v>3692</v>
      </c>
      <c r="T476" s="11" t="s">
        <v>44</v>
      </c>
      <c r="U476" s="11" t="s">
        <v>250</v>
      </c>
      <c r="V476" s="11" t="s">
        <v>46</v>
      </c>
      <c r="W476" s="10">
        <v>33234</v>
      </c>
      <c r="X476" s="11" t="s">
        <v>48</v>
      </c>
      <c r="Y476" s="10">
        <v>3</v>
      </c>
      <c r="Z476" s="10">
        <v>1349</v>
      </c>
      <c r="AA476" s="12" t="s">
        <v>110</v>
      </c>
      <c r="AB476" s="10">
        <v>1</v>
      </c>
      <c r="AC476" s="10">
        <v>2</v>
      </c>
      <c r="AD476" s="12">
        <v>44891</v>
      </c>
      <c r="AE476" s="11" t="s">
        <v>83</v>
      </c>
      <c r="AF476" s="11" t="s">
        <v>51</v>
      </c>
      <c r="AG476" s="11" t="s">
        <v>62</v>
      </c>
      <c r="AH476" s="11" t="s">
        <v>3693</v>
      </c>
      <c r="AI476" s="11" t="s">
        <v>3694</v>
      </c>
      <c r="AJ476" s="10">
        <v>3</v>
      </c>
      <c r="AK476" s="14">
        <v>870.01</v>
      </c>
    </row>
    <row r="477" spans="1:37" x14ac:dyDescent="0.25">
      <c r="A477" s="10">
        <v>925</v>
      </c>
      <c r="B477" s="11" t="s">
        <v>3696</v>
      </c>
      <c r="C477" s="11" t="s">
        <v>1205</v>
      </c>
      <c r="D477" s="12">
        <v>43320</v>
      </c>
      <c r="E477" s="12">
        <v>45078</v>
      </c>
      <c r="F477" s="10">
        <f>Table2[[#This Row],[ExitDate]]-Table2[[#This Row],[StartDate]]</f>
        <v>1758</v>
      </c>
      <c r="G477" s="18">
        <f>(Table2[[#This Row],[ExitDate]]-Table2[[#This Row],[StartDate]])/365.25</f>
        <v>4.8131416837782339</v>
      </c>
      <c r="H477" s="11" t="s">
        <v>1795</v>
      </c>
      <c r="I477" s="11" t="s">
        <v>3697</v>
      </c>
      <c r="J477" s="13" t="s">
        <v>3698</v>
      </c>
      <c r="K477" s="11" t="s">
        <v>164</v>
      </c>
      <c r="L477" s="11" t="s">
        <v>38</v>
      </c>
      <c r="M477" s="11" t="s">
        <v>39</v>
      </c>
      <c r="N477" s="11" t="s">
        <v>67</v>
      </c>
      <c r="O477" s="11" t="s">
        <v>66</v>
      </c>
      <c r="P477" s="11" t="s">
        <v>174</v>
      </c>
      <c r="Q477" s="11" t="s">
        <v>2588</v>
      </c>
      <c r="R477" s="11" t="s">
        <v>85</v>
      </c>
      <c r="S477" s="12" t="s">
        <v>3699</v>
      </c>
      <c r="T477" s="11" t="s">
        <v>44</v>
      </c>
      <c r="U477" s="11" t="s">
        <v>98</v>
      </c>
      <c r="V477" s="11" t="s">
        <v>59</v>
      </c>
      <c r="W477" s="10">
        <v>43568</v>
      </c>
      <c r="X477" s="11" t="s">
        <v>48</v>
      </c>
      <c r="Y477" s="10">
        <v>3</v>
      </c>
      <c r="Z477" s="10">
        <v>1352</v>
      </c>
      <c r="AA477" s="12">
        <v>44991</v>
      </c>
      <c r="AB477" s="10">
        <v>4</v>
      </c>
      <c r="AC477" s="10">
        <v>2</v>
      </c>
      <c r="AD477" s="12">
        <v>44866</v>
      </c>
      <c r="AE477" s="11" t="s">
        <v>156</v>
      </c>
      <c r="AF477" s="11" t="s">
        <v>61</v>
      </c>
      <c r="AG477" s="11" t="s">
        <v>77</v>
      </c>
      <c r="AH477" s="11" t="s">
        <v>460</v>
      </c>
      <c r="AI477" s="11" t="s">
        <v>3700</v>
      </c>
      <c r="AJ477" s="10">
        <v>4</v>
      </c>
      <c r="AK477" s="14">
        <v>218.93</v>
      </c>
    </row>
    <row r="478" spans="1:37" x14ac:dyDescent="0.25">
      <c r="A478" s="10">
        <v>926</v>
      </c>
      <c r="B478" s="11" t="s">
        <v>3701</v>
      </c>
      <c r="C478" s="11" t="s">
        <v>970</v>
      </c>
      <c r="D478" s="12">
        <v>44089</v>
      </c>
      <c r="E478" s="12">
        <v>44567</v>
      </c>
      <c r="F478" s="10">
        <f>Table2[[#This Row],[ExitDate]]-Table2[[#This Row],[StartDate]]</f>
        <v>478</v>
      </c>
      <c r="G478" s="18">
        <f>(Table2[[#This Row],[ExitDate]]-Table2[[#This Row],[StartDate]])/365.25</f>
        <v>1.3086926762491444</v>
      </c>
      <c r="H478" s="11" t="s">
        <v>1795</v>
      </c>
      <c r="I478" s="11" t="s">
        <v>3702</v>
      </c>
      <c r="J478" s="13" t="s">
        <v>3703</v>
      </c>
      <c r="K478" s="11" t="s">
        <v>94</v>
      </c>
      <c r="L478" s="11" t="s">
        <v>38</v>
      </c>
      <c r="M478" s="11" t="s">
        <v>56</v>
      </c>
      <c r="N478" s="11" t="s">
        <v>55</v>
      </c>
      <c r="O478" s="11" t="s">
        <v>41</v>
      </c>
      <c r="P478" s="11" t="s">
        <v>95</v>
      </c>
      <c r="Q478" s="11" t="s">
        <v>165</v>
      </c>
      <c r="R478" s="11" t="s">
        <v>85</v>
      </c>
      <c r="S478" s="12">
        <v>16895</v>
      </c>
      <c r="T478" s="11" t="s">
        <v>44</v>
      </c>
      <c r="U478" s="11" t="s">
        <v>5</v>
      </c>
      <c r="V478" s="11" t="s">
        <v>59</v>
      </c>
      <c r="W478" s="10">
        <v>48891</v>
      </c>
      <c r="X478" s="11" t="s">
        <v>48</v>
      </c>
      <c r="Y478" s="10">
        <v>3</v>
      </c>
      <c r="Z478" s="10">
        <v>1353</v>
      </c>
      <c r="AA478" s="12">
        <v>44875</v>
      </c>
      <c r="AB478" s="10">
        <v>5</v>
      </c>
      <c r="AC478" s="10">
        <v>1</v>
      </c>
      <c r="AD478" s="12">
        <v>44911</v>
      </c>
      <c r="AE478" s="11" t="s">
        <v>156</v>
      </c>
      <c r="AF478" s="11" t="s">
        <v>51</v>
      </c>
      <c r="AG478" s="11" t="s">
        <v>62</v>
      </c>
      <c r="AH478" s="11" t="s">
        <v>3704</v>
      </c>
      <c r="AI478" s="11" t="s">
        <v>3705</v>
      </c>
      <c r="AJ478" s="10">
        <v>5</v>
      </c>
      <c r="AK478" s="14">
        <v>179.21</v>
      </c>
    </row>
    <row r="479" spans="1:37" x14ac:dyDescent="0.25">
      <c r="A479" s="10">
        <v>927</v>
      </c>
      <c r="B479" s="11" t="s">
        <v>3706</v>
      </c>
      <c r="C479" s="11" t="s">
        <v>104</v>
      </c>
      <c r="D479" s="12">
        <v>44132</v>
      </c>
      <c r="E479" s="12">
        <v>44619</v>
      </c>
      <c r="F479" s="10">
        <f>Table2[[#This Row],[ExitDate]]-Table2[[#This Row],[StartDate]]</f>
        <v>487</v>
      </c>
      <c r="G479" s="18">
        <f>(Table2[[#This Row],[ExitDate]]-Table2[[#This Row],[StartDate]])/365.25</f>
        <v>1.3333333333333333</v>
      </c>
      <c r="H479" s="11" t="s">
        <v>2392</v>
      </c>
      <c r="I479" s="11" t="s">
        <v>3326</v>
      </c>
      <c r="J479" s="13" t="s">
        <v>3707</v>
      </c>
      <c r="K479" s="11" t="s">
        <v>94</v>
      </c>
      <c r="L479" s="11" t="s">
        <v>199</v>
      </c>
      <c r="M479" s="11" t="s">
        <v>66</v>
      </c>
      <c r="N479" s="11" t="s">
        <v>40</v>
      </c>
      <c r="O479" s="11" t="s">
        <v>66</v>
      </c>
      <c r="P479" s="11" t="s">
        <v>95</v>
      </c>
      <c r="Q479" s="11" t="s">
        <v>2397</v>
      </c>
      <c r="R479" s="11" t="s">
        <v>85</v>
      </c>
      <c r="S479" s="12">
        <v>21736</v>
      </c>
      <c r="T479" s="11" t="s">
        <v>44</v>
      </c>
      <c r="U479" s="11" t="s">
        <v>600</v>
      </c>
      <c r="V479" s="11" t="s">
        <v>46</v>
      </c>
      <c r="W479" s="10">
        <v>79778</v>
      </c>
      <c r="X479" s="11" t="s">
        <v>48</v>
      </c>
      <c r="Y479" s="10">
        <v>3</v>
      </c>
      <c r="Z479" s="10">
        <v>1354</v>
      </c>
      <c r="AA479" s="12" t="s">
        <v>1344</v>
      </c>
      <c r="AB479" s="10">
        <v>4</v>
      </c>
      <c r="AC479" s="10">
        <v>4</v>
      </c>
      <c r="AD479" s="12">
        <v>45141</v>
      </c>
      <c r="AE479" s="11" t="s">
        <v>156</v>
      </c>
      <c r="AF479" s="11" t="s">
        <v>61</v>
      </c>
      <c r="AG479" s="11" t="s">
        <v>52</v>
      </c>
      <c r="AH479" s="11" t="s">
        <v>3708</v>
      </c>
      <c r="AI479" s="11" t="s">
        <v>3709</v>
      </c>
      <c r="AJ479" s="10">
        <v>2</v>
      </c>
      <c r="AK479" s="14">
        <v>983.37</v>
      </c>
    </row>
    <row r="480" spans="1:37" x14ac:dyDescent="0.25">
      <c r="A480" s="10">
        <v>928</v>
      </c>
      <c r="B480" s="11" t="s">
        <v>2656</v>
      </c>
      <c r="C480" s="11" t="s">
        <v>1861</v>
      </c>
      <c r="D480" s="12">
        <v>44363</v>
      </c>
      <c r="E480" s="12">
        <v>44523</v>
      </c>
      <c r="F480" s="10">
        <f>Table2[[#This Row],[ExitDate]]-Table2[[#This Row],[StartDate]]</f>
        <v>160</v>
      </c>
      <c r="G480" s="18">
        <f>(Table2[[#This Row],[ExitDate]]-Table2[[#This Row],[StartDate]])/365.25</f>
        <v>0.43805612594113619</v>
      </c>
      <c r="H480" s="11" t="s">
        <v>3573</v>
      </c>
      <c r="I480" s="11" t="s">
        <v>3710</v>
      </c>
      <c r="J480" s="13" t="s">
        <v>3711</v>
      </c>
      <c r="K480" s="11" t="s">
        <v>125</v>
      </c>
      <c r="L480" s="11" t="s">
        <v>38</v>
      </c>
      <c r="M480" s="11" t="s">
        <v>66</v>
      </c>
      <c r="N480" s="11" t="s">
        <v>67</v>
      </c>
      <c r="O480" s="11" t="s">
        <v>41</v>
      </c>
      <c r="P480" s="11" t="s">
        <v>121</v>
      </c>
      <c r="Q480" s="11" t="s">
        <v>2588</v>
      </c>
      <c r="R480" s="11" t="s">
        <v>80</v>
      </c>
      <c r="S480" s="12" t="s">
        <v>3712</v>
      </c>
      <c r="T480" s="11" t="s">
        <v>44</v>
      </c>
      <c r="U480" s="11" t="s">
        <v>176</v>
      </c>
      <c r="V480" s="11" t="s">
        <v>46</v>
      </c>
      <c r="W480" s="10">
        <v>79459</v>
      </c>
      <c r="X480" s="11" t="s">
        <v>48</v>
      </c>
      <c r="Y480" s="10">
        <v>3</v>
      </c>
      <c r="Z480" s="10">
        <v>1355</v>
      </c>
      <c r="AA480" s="12" t="s">
        <v>473</v>
      </c>
      <c r="AB480" s="10">
        <v>2</v>
      </c>
      <c r="AC480" s="10">
        <v>2</v>
      </c>
      <c r="AD480" s="12">
        <v>44998</v>
      </c>
      <c r="AE480" s="11" t="s">
        <v>76</v>
      </c>
      <c r="AF480" s="11" t="s">
        <v>51</v>
      </c>
      <c r="AG480" s="11" t="s">
        <v>77</v>
      </c>
      <c r="AH480" s="11" t="s">
        <v>3713</v>
      </c>
      <c r="AI480" s="11" t="s">
        <v>3714</v>
      </c>
      <c r="AJ480" s="10">
        <v>5</v>
      </c>
      <c r="AK480" s="14">
        <v>534.28</v>
      </c>
    </row>
    <row r="481" spans="1:37" x14ac:dyDescent="0.25">
      <c r="A481" s="10">
        <v>929</v>
      </c>
      <c r="B481" s="11" t="s">
        <v>1957</v>
      </c>
      <c r="C481" s="11" t="s">
        <v>3715</v>
      </c>
      <c r="D481" s="12">
        <v>45005</v>
      </c>
      <c r="E481" s="12">
        <v>45098</v>
      </c>
      <c r="F481" s="10">
        <f>Table2[[#This Row],[ExitDate]]-Table2[[#This Row],[StartDate]]</f>
        <v>93</v>
      </c>
      <c r="G481" s="18">
        <f>(Table2[[#This Row],[ExitDate]]-Table2[[#This Row],[StartDate]])/365.25</f>
        <v>0.25462012320328542</v>
      </c>
      <c r="H481" s="11" t="s">
        <v>3580</v>
      </c>
      <c r="I481" s="11" t="s">
        <v>3716</v>
      </c>
      <c r="J481" s="13" t="s">
        <v>3717</v>
      </c>
      <c r="K481" s="11" t="s">
        <v>54</v>
      </c>
      <c r="L481" s="11" t="s">
        <v>38</v>
      </c>
      <c r="M481" s="11" t="s">
        <v>56</v>
      </c>
      <c r="N481" s="11" t="s">
        <v>55</v>
      </c>
      <c r="O481" s="11" t="s">
        <v>41</v>
      </c>
      <c r="P481" s="11" t="s">
        <v>174</v>
      </c>
      <c r="Q481" s="11" t="s">
        <v>2588</v>
      </c>
      <c r="R481" s="11" t="s">
        <v>107</v>
      </c>
      <c r="S481" s="12">
        <v>32483</v>
      </c>
      <c r="T481" s="11" t="s">
        <v>44</v>
      </c>
      <c r="U481" s="11" t="s">
        <v>109</v>
      </c>
      <c r="V481" s="11" t="s">
        <v>46</v>
      </c>
      <c r="W481" s="10">
        <v>93230</v>
      </c>
      <c r="X481" s="11" t="s">
        <v>48</v>
      </c>
      <c r="Y481" s="10">
        <v>3</v>
      </c>
      <c r="Z481" s="10">
        <v>1356</v>
      </c>
      <c r="AA481" s="12" t="s">
        <v>821</v>
      </c>
      <c r="AB481" s="10">
        <v>1</v>
      </c>
      <c r="AC481" s="10">
        <v>1</v>
      </c>
      <c r="AD481" s="12">
        <v>45022</v>
      </c>
      <c r="AE481" s="11" t="s">
        <v>83</v>
      </c>
      <c r="AF481" s="11" t="s">
        <v>51</v>
      </c>
      <c r="AG481" s="11" t="s">
        <v>62</v>
      </c>
      <c r="AH481" s="11" t="s">
        <v>3718</v>
      </c>
      <c r="AI481" s="11" t="s">
        <v>3719</v>
      </c>
      <c r="AJ481" s="10">
        <v>3</v>
      </c>
      <c r="AK481" s="14">
        <v>301.39</v>
      </c>
    </row>
    <row r="482" spans="1:37" x14ac:dyDescent="0.25">
      <c r="A482" s="10">
        <v>930</v>
      </c>
      <c r="B482" s="11" t="s">
        <v>3720</v>
      </c>
      <c r="C482" s="11" t="s">
        <v>2378</v>
      </c>
      <c r="D482" s="12">
        <v>43350</v>
      </c>
      <c r="E482" s="12">
        <v>44393</v>
      </c>
      <c r="F482" s="10">
        <f>Table2[[#This Row],[ExitDate]]-Table2[[#This Row],[StartDate]]</f>
        <v>1043</v>
      </c>
      <c r="G482" s="18">
        <f>(Table2[[#This Row],[ExitDate]]-Table2[[#This Row],[StartDate]])/365.25</f>
        <v>2.8555783709787819</v>
      </c>
      <c r="H482" s="11" t="s">
        <v>3580</v>
      </c>
      <c r="I482" s="11" t="s">
        <v>3721</v>
      </c>
      <c r="J482" s="13" t="s">
        <v>3722</v>
      </c>
      <c r="K482" s="11" t="s">
        <v>132</v>
      </c>
      <c r="L482" s="11" t="s">
        <v>38</v>
      </c>
      <c r="M482" s="11" t="s">
        <v>66</v>
      </c>
      <c r="N482" s="11" t="s">
        <v>40</v>
      </c>
      <c r="O482" s="11" t="s">
        <v>41</v>
      </c>
      <c r="P482" s="11" t="s">
        <v>133</v>
      </c>
      <c r="Q482" s="11" t="s">
        <v>2588</v>
      </c>
      <c r="R482" s="11" t="s">
        <v>107</v>
      </c>
      <c r="S482" s="12">
        <v>26396</v>
      </c>
      <c r="T482" s="11" t="s">
        <v>44</v>
      </c>
      <c r="U482" s="11" t="s">
        <v>2136</v>
      </c>
      <c r="V482" s="11" t="s">
        <v>59</v>
      </c>
      <c r="W482" s="10">
        <v>74550</v>
      </c>
      <c r="X482" s="11" t="s">
        <v>48</v>
      </c>
      <c r="Y482" s="10">
        <v>3</v>
      </c>
      <c r="Z482" s="10">
        <v>1357</v>
      </c>
      <c r="AA482" s="12" t="s">
        <v>3175</v>
      </c>
      <c r="AB482" s="10">
        <v>1</v>
      </c>
      <c r="AC482" s="10">
        <v>4</v>
      </c>
      <c r="AD482" s="12">
        <v>45072</v>
      </c>
      <c r="AE482" s="11" t="s">
        <v>76</v>
      </c>
      <c r="AF482" s="11" t="s">
        <v>61</v>
      </c>
      <c r="AG482" s="11" t="s">
        <v>62</v>
      </c>
      <c r="AH482" s="11" t="s">
        <v>3723</v>
      </c>
      <c r="AI482" s="11" t="s">
        <v>3724</v>
      </c>
      <c r="AJ482" s="10">
        <v>3</v>
      </c>
      <c r="AK482" s="14">
        <v>231.65</v>
      </c>
    </row>
    <row r="483" spans="1:37" x14ac:dyDescent="0.25">
      <c r="A483" s="10">
        <v>931</v>
      </c>
      <c r="B483" s="11" t="s">
        <v>3725</v>
      </c>
      <c r="C483" s="11" t="s">
        <v>1526</v>
      </c>
      <c r="D483" s="12">
        <v>43412</v>
      </c>
      <c r="E483" s="12">
        <v>44862</v>
      </c>
      <c r="F483" s="10">
        <f>Table2[[#This Row],[ExitDate]]-Table2[[#This Row],[StartDate]]</f>
        <v>1450</v>
      </c>
      <c r="G483" s="18">
        <f>(Table2[[#This Row],[ExitDate]]-Table2[[#This Row],[StartDate]])/365.25</f>
        <v>3.9698836413415468</v>
      </c>
      <c r="H483" s="11" t="s">
        <v>3580</v>
      </c>
      <c r="I483" s="11" t="s">
        <v>3726</v>
      </c>
      <c r="J483" s="13" t="s">
        <v>3727</v>
      </c>
      <c r="K483" s="11" t="s">
        <v>79</v>
      </c>
      <c r="L483" s="11" t="s">
        <v>38</v>
      </c>
      <c r="M483" s="11" t="s">
        <v>56</v>
      </c>
      <c r="N483" s="11" t="s">
        <v>67</v>
      </c>
      <c r="O483" s="11" t="s">
        <v>66</v>
      </c>
      <c r="P483" s="11" t="s">
        <v>133</v>
      </c>
      <c r="Q483" s="11" t="s">
        <v>2588</v>
      </c>
      <c r="R483" s="11" t="s">
        <v>85</v>
      </c>
      <c r="S483" s="12" t="s">
        <v>3728</v>
      </c>
      <c r="T483" s="11" t="s">
        <v>44</v>
      </c>
      <c r="U483" s="11" t="s">
        <v>81</v>
      </c>
      <c r="V483" s="11" t="s">
        <v>59</v>
      </c>
      <c r="W483" s="10">
        <v>1706</v>
      </c>
      <c r="X483" s="11" t="s">
        <v>48</v>
      </c>
      <c r="Y483" s="10">
        <v>3</v>
      </c>
      <c r="Z483" s="10">
        <v>1358</v>
      </c>
      <c r="AA483" s="12" t="s">
        <v>2702</v>
      </c>
      <c r="AB483" s="10">
        <v>1</v>
      </c>
      <c r="AC483" s="10">
        <v>2</v>
      </c>
      <c r="AD483" s="12">
        <v>44783</v>
      </c>
      <c r="AE483" s="11" t="s">
        <v>156</v>
      </c>
      <c r="AF483" s="11" t="s">
        <v>51</v>
      </c>
      <c r="AG483" s="11" t="s">
        <v>77</v>
      </c>
      <c r="AH483" s="11" t="s">
        <v>3729</v>
      </c>
      <c r="AI483" s="11" t="s">
        <v>3730</v>
      </c>
      <c r="AJ483" s="10">
        <v>2</v>
      </c>
      <c r="AK483" s="14">
        <v>994.81</v>
      </c>
    </row>
    <row r="484" spans="1:37" x14ac:dyDescent="0.25">
      <c r="A484" s="10">
        <v>934</v>
      </c>
      <c r="B484" s="11" t="s">
        <v>3733</v>
      </c>
      <c r="C484" s="11" t="s">
        <v>1165</v>
      </c>
      <c r="D484" s="12">
        <v>44993</v>
      </c>
      <c r="E484" s="12">
        <v>45015</v>
      </c>
      <c r="F484" s="10">
        <f>Table2[[#This Row],[ExitDate]]-Table2[[#This Row],[StartDate]]</f>
        <v>22</v>
      </c>
      <c r="G484" s="18">
        <f>(Table2[[#This Row],[ExitDate]]-Table2[[#This Row],[StartDate]])/365.25</f>
        <v>6.0232717316906229E-2</v>
      </c>
      <c r="H484" s="11" t="s">
        <v>2384</v>
      </c>
      <c r="I484" s="11" t="s">
        <v>3734</v>
      </c>
      <c r="J484" s="13" t="s">
        <v>3735</v>
      </c>
      <c r="K484" s="11" t="s">
        <v>84</v>
      </c>
      <c r="L484" s="11" t="s">
        <v>199</v>
      </c>
      <c r="M484" s="11" t="s">
        <v>66</v>
      </c>
      <c r="N484" s="11" t="s">
        <v>55</v>
      </c>
      <c r="O484" s="11" t="s">
        <v>66</v>
      </c>
      <c r="P484" s="11" t="s">
        <v>174</v>
      </c>
      <c r="Q484" s="11" t="s">
        <v>2588</v>
      </c>
      <c r="R484" s="11" t="s">
        <v>57</v>
      </c>
      <c r="S484" s="12" t="s">
        <v>3736</v>
      </c>
      <c r="T484" s="11" t="s">
        <v>44</v>
      </c>
      <c r="U484" s="11" t="s">
        <v>5</v>
      </c>
      <c r="V484" s="11" t="s">
        <v>46</v>
      </c>
      <c r="W484" s="10">
        <v>18484</v>
      </c>
      <c r="X484" s="11" t="s">
        <v>99</v>
      </c>
      <c r="Y484" s="10">
        <v>3</v>
      </c>
      <c r="Z484" s="10">
        <v>1361</v>
      </c>
      <c r="AA484" s="12" t="s">
        <v>255</v>
      </c>
      <c r="AB484" s="10">
        <v>1</v>
      </c>
      <c r="AC484" s="10">
        <v>3</v>
      </c>
      <c r="AD484" s="12">
        <v>44843</v>
      </c>
      <c r="AE484" s="11" t="s">
        <v>76</v>
      </c>
      <c r="AF484" s="11" t="s">
        <v>51</v>
      </c>
      <c r="AG484" s="11" t="s">
        <v>52</v>
      </c>
      <c r="AH484" s="11" t="s">
        <v>3737</v>
      </c>
      <c r="AI484" s="11" t="s">
        <v>3738</v>
      </c>
      <c r="AJ484" s="10">
        <v>4</v>
      </c>
      <c r="AK484" s="14">
        <v>903.88</v>
      </c>
    </row>
    <row r="485" spans="1:37" x14ac:dyDescent="0.25">
      <c r="A485" s="10">
        <v>935</v>
      </c>
      <c r="B485" s="11" t="s">
        <v>1024</v>
      </c>
      <c r="C485" s="11" t="s">
        <v>539</v>
      </c>
      <c r="D485" s="12">
        <v>43779</v>
      </c>
      <c r="E485" s="12">
        <v>44168</v>
      </c>
      <c r="F485" s="10">
        <f>Table2[[#This Row],[ExitDate]]-Table2[[#This Row],[StartDate]]</f>
        <v>389</v>
      </c>
      <c r="G485" s="18">
        <f>(Table2[[#This Row],[ExitDate]]-Table2[[#This Row],[StartDate]])/365.25</f>
        <v>1.0650239561943875</v>
      </c>
      <c r="H485" s="11" t="s">
        <v>3573</v>
      </c>
      <c r="I485" s="11" t="s">
        <v>3739</v>
      </c>
      <c r="J485" s="13" t="s">
        <v>3740</v>
      </c>
      <c r="K485" s="11" t="s">
        <v>125</v>
      </c>
      <c r="L485" s="11" t="s">
        <v>38</v>
      </c>
      <c r="M485" s="11" t="s">
        <v>66</v>
      </c>
      <c r="N485" s="11" t="s">
        <v>40</v>
      </c>
      <c r="O485" s="11" t="s">
        <v>56</v>
      </c>
      <c r="P485" s="11" t="s">
        <v>133</v>
      </c>
      <c r="Q485" s="11" t="s">
        <v>2588</v>
      </c>
      <c r="R485" s="11" t="s">
        <v>80</v>
      </c>
      <c r="S485" s="12">
        <v>30630</v>
      </c>
      <c r="T485" s="11" t="s">
        <v>44</v>
      </c>
      <c r="U485" s="11" t="s">
        <v>98</v>
      </c>
      <c r="V485" s="11" t="s">
        <v>46</v>
      </c>
      <c r="W485" s="10">
        <v>36283</v>
      </c>
      <c r="X485" s="11" t="s">
        <v>99</v>
      </c>
      <c r="Y485" s="10">
        <v>3</v>
      </c>
      <c r="Z485" s="10">
        <v>1362</v>
      </c>
      <c r="AA485" s="12">
        <v>45231</v>
      </c>
      <c r="AB485" s="10">
        <v>5</v>
      </c>
      <c r="AC485" s="10">
        <v>2</v>
      </c>
      <c r="AD485" s="12">
        <v>44802</v>
      </c>
      <c r="AE485" s="11" t="s">
        <v>60</v>
      </c>
      <c r="AF485" s="11" t="s">
        <v>51</v>
      </c>
      <c r="AG485" s="11" t="s">
        <v>89</v>
      </c>
      <c r="AH485" s="11" t="s">
        <v>3741</v>
      </c>
      <c r="AI485" s="11" t="s">
        <v>3742</v>
      </c>
      <c r="AJ485" s="10">
        <v>4</v>
      </c>
      <c r="AK485" s="14">
        <v>196.94</v>
      </c>
    </row>
    <row r="486" spans="1:37" x14ac:dyDescent="0.25">
      <c r="A486" s="10">
        <v>937</v>
      </c>
      <c r="B486" s="11" t="s">
        <v>3743</v>
      </c>
      <c r="C486" s="11" t="s">
        <v>2631</v>
      </c>
      <c r="D486" s="12">
        <v>43558</v>
      </c>
      <c r="E486" s="12">
        <v>43682</v>
      </c>
      <c r="F486" s="10">
        <f>Table2[[#This Row],[ExitDate]]-Table2[[#This Row],[StartDate]]</f>
        <v>124</v>
      </c>
      <c r="G486" s="18">
        <f>(Table2[[#This Row],[ExitDate]]-Table2[[#This Row],[StartDate]])/365.25</f>
        <v>0.33949349760438058</v>
      </c>
      <c r="H486" s="11" t="s">
        <v>3580</v>
      </c>
      <c r="I486" s="11" t="s">
        <v>3744</v>
      </c>
      <c r="J486" s="13" t="s">
        <v>3745</v>
      </c>
      <c r="K486" s="11" t="s">
        <v>132</v>
      </c>
      <c r="L486" s="11" t="s">
        <v>38</v>
      </c>
      <c r="M486" s="11" t="s">
        <v>39</v>
      </c>
      <c r="N486" s="11" t="s">
        <v>40</v>
      </c>
      <c r="O486" s="11" t="s">
        <v>41</v>
      </c>
      <c r="P486" s="11" t="s">
        <v>174</v>
      </c>
      <c r="Q486" s="11" t="s">
        <v>2588</v>
      </c>
      <c r="R486" s="11" t="s">
        <v>43</v>
      </c>
      <c r="S486" s="12" t="s">
        <v>3746</v>
      </c>
      <c r="T486" s="11" t="s">
        <v>44</v>
      </c>
      <c r="U486" s="11" t="s">
        <v>1262</v>
      </c>
      <c r="V486" s="11" t="s">
        <v>59</v>
      </c>
      <c r="W486" s="10">
        <v>32101</v>
      </c>
      <c r="X486" s="11" t="s">
        <v>99</v>
      </c>
      <c r="Y486" s="10">
        <v>3</v>
      </c>
      <c r="Z486" s="10">
        <v>1364</v>
      </c>
      <c r="AA486" s="12">
        <v>44990</v>
      </c>
      <c r="AB486" s="10">
        <v>2</v>
      </c>
      <c r="AC486" s="10">
        <v>2</v>
      </c>
      <c r="AD486" s="12">
        <v>44923</v>
      </c>
      <c r="AE486" s="11" t="s">
        <v>76</v>
      </c>
      <c r="AF486" s="11" t="s">
        <v>61</v>
      </c>
      <c r="AG486" s="11" t="s">
        <v>62</v>
      </c>
      <c r="AH486" s="11" t="s">
        <v>3747</v>
      </c>
      <c r="AI486" s="11" t="s">
        <v>3748</v>
      </c>
      <c r="AJ486" s="10">
        <v>4</v>
      </c>
      <c r="AK486" s="14">
        <v>818.6</v>
      </c>
    </row>
    <row r="487" spans="1:37" x14ac:dyDescent="0.25">
      <c r="A487" s="10">
        <v>939</v>
      </c>
      <c r="B487" s="11" t="s">
        <v>3400</v>
      </c>
      <c r="C487" s="11" t="s">
        <v>3749</v>
      </c>
      <c r="D487" s="12">
        <v>44680</v>
      </c>
      <c r="E487" s="12">
        <v>44906</v>
      </c>
      <c r="F487" s="10">
        <f>Table2[[#This Row],[ExitDate]]-Table2[[#This Row],[StartDate]]</f>
        <v>226</v>
      </c>
      <c r="G487" s="18">
        <f>(Table2[[#This Row],[ExitDate]]-Table2[[#This Row],[StartDate]])/365.25</f>
        <v>0.61875427789185489</v>
      </c>
      <c r="H487" s="11" t="s">
        <v>1795</v>
      </c>
      <c r="I487" s="11" t="s">
        <v>3750</v>
      </c>
      <c r="J487" s="13" t="s">
        <v>3751</v>
      </c>
      <c r="K487" s="11" t="s">
        <v>164</v>
      </c>
      <c r="L487" s="11" t="s">
        <v>38</v>
      </c>
      <c r="M487" s="11" t="s">
        <v>39</v>
      </c>
      <c r="N487" s="11" t="s">
        <v>67</v>
      </c>
      <c r="O487" s="11" t="s">
        <v>41</v>
      </c>
      <c r="P487" s="11" t="s">
        <v>174</v>
      </c>
      <c r="Q487" s="11" t="s">
        <v>165</v>
      </c>
      <c r="R487" s="11" t="s">
        <v>80</v>
      </c>
      <c r="S487" s="12" t="s">
        <v>3752</v>
      </c>
      <c r="T487" s="11" t="s">
        <v>44</v>
      </c>
      <c r="U487" s="11" t="s">
        <v>81</v>
      </c>
      <c r="V487" s="11" t="s">
        <v>59</v>
      </c>
      <c r="W487" s="10">
        <v>14151</v>
      </c>
      <c r="X487" s="11" t="s">
        <v>99</v>
      </c>
      <c r="Y487" s="10">
        <v>3</v>
      </c>
      <c r="Z487" s="10">
        <v>1366</v>
      </c>
      <c r="AA487" s="12" t="s">
        <v>1294</v>
      </c>
      <c r="AB487" s="10">
        <v>1</v>
      </c>
      <c r="AC487" s="10">
        <v>4</v>
      </c>
      <c r="AD487" s="12">
        <v>44883</v>
      </c>
      <c r="AE487" s="11" t="s">
        <v>83</v>
      </c>
      <c r="AF487" s="11" t="s">
        <v>51</v>
      </c>
      <c r="AG487" s="11" t="s">
        <v>77</v>
      </c>
      <c r="AH487" s="11" t="s">
        <v>3753</v>
      </c>
      <c r="AI487" s="11" t="s">
        <v>3754</v>
      </c>
      <c r="AJ487" s="10">
        <v>1</v>
      </c>
      <c r="AK487" s="14">
        <v>762.83</v>
      </c>
    </row>
    <row r="488" spans="1:37" x14ac:dyDescent="0.25">
      <c r="A488" s="10">
        <v>944</v>
      </c>
      <c r="B488" s="11" t="s">
        <v>3756</v>
      </c>
      <c r="C488" s="11" t="s">
        <v>3757</v>
      </c>
      <c r="D488" s="12">
        <v>44436</v>
      </c>
      <c r="E488" s="12">
        <v>44485</v>
      </c>
      <c r="F488" s="10">
        <f>Table2[[#This Row],[ExitDate]]-Table2[[#This Row],[StartDate]]</f>
        <v>49</v>
      </c>
      <c r="G488" s="18">
        <f>(Table2[[#This Row],[ExitDate]]-Table2[[#This Row],[StartDate]])/365.25</f>
        <v>0.13415468856947296</v>
      </c>
      <c r="H488" s="11" t="s">
        <v>3580</v>
      </c>
      <c r="I488" s="11" t="s">
        <v>3758</v>
      </c>
      <c r="J488" s="13" t="s">
        <v>3759</v>
      </c>
      <c r="K488" s="11" t="s">
        <v>54</v>
      </c>
      <c r="L488" s="11" t="s">
        <v>38</v>
      </c>
      <c r="M488" s="11" t="s">
        <v>39</v>
      </c>
      <c r="N488" s="11" t="s">
        <v>55</v>
      </c>
      <c r="O488" s="11" t="s">
        <v>56</v>
      </c>
      <c r="P488" s="11" t="s">
        <v>95</v>
      </c>
      <c r="Q488" s="11" t="s">
        <v>2588</v>
      </c>
      <c r="R488" s="11" t="s">
        <v>85</v>
      </c>
      <c r="S488" s="12">
        <v>21006</v>
      </c>
      <c r="T488" s="11" t="s">
        <v>44</v>
      </c>
      <c r="U488" s="11" t="s">
        <v>98</v>
      </c>
      <c r="V488" s="11" t="s">
        <v>46</v>
      </c>
      <c r="W488" s="10">
        <v>26844</v>
      </c>
      <c r="X488" s="11" t="s">
        <v>99</v>
      </c>
      <c r="Y488" s="10">
        <v>3</v>
      </c>
      <c r="Z488" s="10">
        <v>1371</v>
      </c>
      <c r="AA488" s="12" t="s">
        <v>308</v>
      </c>
      <c r="AB488" s="10">
        <v>1</v>
      </c>
      <c r="AC488" s="10">
        <v>1</v>
      </c>
      <c r="AD488" s="12">
        <v>44835</v>
      </c>
      <c r="AE488" s="11" t="s">
        <v>50</v>
      </c>
      <c r="AF488" s="11" t="s">
        <v>61</v>
      </c>
      <c r="AG488" s="11" t="s">
        <v>89</v>
      </c>
      <c r="AH488" s="11" t="s">
        <v>3760</v>
      </c>
      <c r="AI488" s="11" t="s">
        <v>3761</v>
      </c>
      <c r="AJ488" s="10">
        <v>1</v>
      </c>
      <c r="AK488" s="14">
        <v>321.25</v>
      </c>
    </row>
    <row r="489" spans="1:37" x14ac:dyDescent="0.25">
      <c r="A489" s="10">
        <v>946</v>
      </c>
      <c r="B489" s="11" t="s">
        <v>1628</v>
      </c>
      <c r="C489" s="11" t="s">
        <v>3762</v>
      </c>
      <c r="D489" s="12">
        <v>44573</v>
      </c>
      <c r="E489" s="12">
        <v>44876</v>
      </c>
      <c r="F489" s="10">
        <f>Table2[[#This Row],[ExitDate]]-Table2[[#This Row],[StartDate]]</f>
        <v>303</v>
      </c>
      <c r="G489" s="18">
        <f>(Table2[[#This Row],[ExitDate]]-Table2[[#This Row],[StartDate]])/365.25</f>
        <v>0.82956878850102667</v>
      </c>
      <c r="H489" s="11" t="s">
        <v>3580</v>
      </c>
      <c r="I489" s="11" t="s">
        <v>3763</v>
      </c>
      <c r="J489" s="13" t="s">
        <v>3764</v>
      </c>
      <c r="K489" s="11" t="s">
        <v>79</v>
      </c>
      <c r="L489" s="11" t="s">
        <v>38</v>
      </c>
      <c r="M489" s="11" t="s">
        <v>39</v>
      </c>
      <c r="N489" s="11" t="s">
        <v>55</v>
      </c>
      <c r="O489" s="11" t="s">
        <v>56</v>
      </c>
      <c r="P489" s="11" t="s">
        <v>121</v>
      </c>
      <c r="Q489" s="11" t="s">
        <v>2588</v>
      </c>
      <c r="R489" s="11" t="s">
        <v>85</v>
      </c>
      <c r="S489" s="12" t="s">
        <v>3765</v>
      </c>
      <c r="T489" s="11" t="s">
        <v>44</v>
      </c>
      <c r="U489" s="11" t="s">
        <v>81</v>
      </c>
      <c r="V489" s="11" t="s">
        <v>59</v>
      </c>
      <c r="W489" s="10">
        <v>20630</v>
      </c>
      <c r="X489" s="11" t="s">
        <v>99</v>
      </c>
      <c r="Y489" s="10">
        <v>3</v>
      </c>
      <c r="Z489" s="10">
        <v>1373</v>
      </c>
      <c r="AA489" s="12">
        <v>45266</v>
      </c>
      <c r="AB489" s="10">
        <v>1</v>
      </c>
      <c r="AC489" s="10">
        <v>2</v>
      </c>
      <c r="AD489" s="12">
        <v>44812</v>
      </c>
      <c r="AE489" s="11" t="s">
        <v>50</v>
      </c>
      <c r="AF489" s="11" t="s">
        <v>61</v>
      </c>
      <c r="AG489" s="11" t="s">
        <v>52</v>
      </c>
      <c r="AH489" s="11" t="s">
        <v>3766</v>
      </c>
      <c r="AI489" s="11" t="s">
        <v>3767</v>
      </c>
      <c r="AJ489" s="10">
        <v>4</v>
      </c>
      <c r="AK489" s="14">
        <v>847.2</v>
      </c>
    </row>
    <row r="490" spans="1:37" x14ac:dyDescent="0.25">
      <c r="A490" s="10">
        <v>949</v>
      </c>
      <c r="B490" s="11" t="s">
        <v>3768</v>
      </c>
      <c r="C490" s="11" t="s">
        <v>1280</v>
      </c>
      <c r="D490" s="12">
        <v>43802</v>
      </c>
      <c r="E490" s="12">
        <v>44602</v>
      </c>
      <c r="F490" s="10">
        <f>Table2[[#This Row],[ExitDate]]-Table2[[#This Row],[StartDate]]</f>
        <v>800</v>
      </c>
      <c r="G490" s="18">
        <f>(Table2[[#This Row],[ExitDate]]-Table2[[#This Row],[StartDate]])/365.25</f>
        <v>2.1902806297056809</v>
      </c>
      <c r="H490" s="11" t="s">
        <v>3573</v>
      </c>
      <c r="I490" s="11" t="s">
        <v>3769</v>
      </c>
      <c r="J490" s="13" t="s">
        <v>3770</v>
      </c>
      <c r="K490" s="11" t="s">
        <v>37</v>
      </c>
      <c r="L490" s="11" t="s">
        <v>38</v>
      </c>
      <c r="M490" s="11" t="s">
        <v>66</v>
      </c>
      <c r="N490" s="11" t="s">
        <v>67</v>
      </c>
      <c r="O490" s="11" t="s">
        <v>41</v>
      </c>
      <c r="P490" s="11" t="s">
        <v>133</v>
      </c>
      <c r="Q490" s="11" t="s">
        <v>68</v>
      </c>
      <c r="R490" s="11" t="s">
        <v>85</v>
      </c>
      <c r="S490" s="12">
        <v>21409</v>
      </c>
      <c r="T490" s="11" t="s">
        <v>44</v>
      </c>
      <c r="U490" s="11" t="s">
        <v>5</v>
      </c>
      <c r="V490" s="11" t="s">
        <v>46</v>
      </c>
      <c r="W490" s="10">
        <v>30890</v>
      </c>
      <c r="X490" s="11" t="s">
        <v>99</v>
      </c>
      <c r="Y490" s="10">
        <v>3</v>
      </c>
      <c r="Z490" s="10">
        <v>1376</v>
      </c>
      <c r="AA490" s="12">
        <v>45266</v>
      </c>
      <c r="AB490" s="10">
        <v>4</v>
      </c>
      <c r="AC490" s="10">
        <v>3</v>
      </c>
      <c r="AD490" s="12">
        <v>45140</v>
      </c>
      <c r="AE490" s="11" t="s">
        <v>60</v>
      </c>
      <c r="AF490" s="11" t="s">
        <v>61</v>
      </c>
      <c r="AG490" s="11" t="s">
        <v>77</v>
      </c>
      <c r="AH490" s="11" t="s">
        <v>3771</v>
      </c>
      <c r="AI490" s="11" t="s">
        <v>3772</v>
      </c>
      <c r="AJ490" s="10">
        <v>3</v>
      </c>
      <c r="AK490" s="14">
        <v>795.72</v>
      </c>
    </row>
    <row r="491" spans="1:37" x14ac:dyDescent="0.25">
      <c r="A491" s="10">
        <v>950</v>
      </c>
      <c r="B491" s="11" t="s">
        <v>3474</v>
      </c>
      <c r="C491" s="11" t="s">
        <v>3773</v>
      </c>
      <c r="D491" s="12">
        <v>44258</v>
      </c>
      <c r="E491" s="12">
        <v>44387</v>
      </c>
      <c r="F491" s="10">
        <f>Table2[[#This Row],[ExitDate]]-Table2[[#This Row],[StartDate]]</f>
        <v>129</v>
      </c>
      <c r="G491" s="18">
        <f>(Table2[[#This Row],[ExitDate]]-Table2[[#This Row],[StartDate]])/365.25</f>
        <v>0.35318275154004108</v>
      </c>
      <c r="H491" s="11" t="s">
        <v>3573</v>
      </c>
      <c r="I491" s="11" t="s">
        <v>3774</v>
      </c>
      <c r="J491" s="13" t="s">
        <v>3775</v>
      </c>
      <c r="K491" s="11" t="s">
        <v>125</v>
      </c>
      <c r="L491" s="11" t="s">
        <v>38</v>
      </c>
      <c r="M491" s="11" t="s">
        <v>56</v>
      </c>
      <c r="N491" s="11" t="s">
        <v>55</v>
      </c>
      <c r="O491" s="11" t="s">
        <v>66</v>
      </c>
      <c r="P491" s="11" t="s">
        <v>121</v>
      </c>
      <c r="Q491" s="11" t="s">
        <v>2588</v>
      </c>
      <c r="R491" s="11" t="s">
        <v>80</v>
      </c>
      <c r="S491" s="12" t="s">
        <v>3776</v>
      </c>
      <c r="T491" s="11" t="s">
        <v>44</v>
      </c>
      <c r="U491" s="11" t="s">
        <v>98</v>
      </c>
      <c r="V491" s="11" t="s">
        <v>46</v>
      </c>
      <c r="W491" s="10">
        <v>67773</v>
      </c>
      <c r="X491" s="11" t="s">
        <v>99</v>
      </c>
      <c r="Y491" s="10">
        <v>3</v>
      </c>
      <c r="Z491" s="10">
        <v>1377</v>
      </c>
      <c r="AA491" s="12">
        <v>45049</v>
      </c>
      <c r="AB491" s="10">
        <v>5</v>
      </c>
      <c r="AC491" s="10">
        <v>5</v>
      </c>
      <c r="AD491" s="12">
        <v>45097</v>
      </c>
      <c r="AE491" s="11" t="s">
        <v>156</v>
      </c>
      <c r="AF491" s="11" t="s">
        <v>51</v>
      </c>
      <c r="AG491" s="11" t="s">
        <v>77</v>
      </c>
      <c r="AH491" s="11" t="s">
        <v>3777</v>
      </c>
      <c r="AI491" s="11" t="s">
        <v>3778</v>
      </c>
      <c r="AJ491" s="10">
        <v>2</v>
      </c>
      <c r="AK491" s="14">
        <v>909.56</v>
      </c>
    </row>
    <row r="492" spans="1:37" x14ac:dyDescent="0.25">
      <c r="A492" s="10">
        <v>956</v>
      </c>
      <c r="B492" s="11" t="s">
        <v>3782</v>
      </c>
      <c r="C492" s="11" t="s">
        <v>3783</v>
      </c>
      <c r="D492" s="12">
        <v>44589</v>
      </c>
      <c r="E492" s="12">
        <v>44820</v>
      </c>
      <c r="F492" s="10">
        <f>Table2[[#This Row],[ExitDate]]-Table2[[#This Row],[StartDate]]</f>
        <v>231</v>
      </c>
      <c r="G492" s="18">
        <f>(Table2[[#This Row],[ExitDate]]-Table2[[#This Row],[StartDate]])/365.25</f>
        <v>0.63244353182751545</v>
      </c>
      <c r="H492" s="11" t="s">
        <v>2384</v>
      </c>
      <c r="I492" s="11" t="s">
        <v>3784</v>
      </c>
      <c r="J492" s="13" t="s">
        <v>3785</v>
      </c>
      <c r="K492" s="11" t="s">
        <v>84</v>
      </c>
      <c r="L492" s="11" t="s">
        <v>38</v>
      </c>
      <c r="M492" s="11" t="s">
        <v>39</v>
      </c>
      <c r="N492" s="11" t="s">
        <v>40</v>
      </c>
      <c r="O492" s="11" t="s">
        <v>56</v>
      </c>
      <c r="P492" s="11" t="s">
        <v>121</v>
      </c>
      <c r="Q492" s="11" t="s">
        <v>2588</v>
      </c>
      <c r="R492" s="11" t="s">
        <v>80</v>
      </c>
      <c r="S492" s="12">
        <v>34617</v>
      </c>
      <c r="T492" s="11" t="s">
        <v>44</v>
      </c>
      <c r="U492" s="11" t="s">
        <v>98</v>
      </c>
      <c r="V492" s="11" t="s">
        <v>46</v>
      </c>
      <c r="W492" s="10">
        <v>88549</v>
      </c>
      <c r="X492" s="11" t="s">
        <v>99</v>
      </c>
      <c r="Y492" s="10">
        <v>3</v>
      </c>
      <c r="Z492" s="10">
        <v>1383</v>
      </c>
      <c r="AA492" s="12">
        <v>44601</v>
      </c>
      <c r="AB492" s="10">
        <v>4</v>
      </c>
      <c r="AC492" s="10">
        <v>1</v>
      </c>
      <c r="AD492" s="12">
        <v>44941</v>
      </c>
      <c r="AE492" s="11" t="s">
        <v>60</v>
      </c>
      <c r="AF492" s="11" t="s">
        <v>51</v>
      </c>
      <c r="AG492" s="11" t="s">
        <v>77</v>
      </c>
      <c r="AH492" s="11" t="s">
        <v>3786</v>
      </c>
      <c r="AI492" s="11" t="s">
        <v>3787</v>
      </c>
      <c r="AJ492" s="10">
        <v>3</v>
      </c>
      <c r="AK492" s="14">
        <v>924.64</v>
      </c>
    </row>
    <row r="493" spans="1:37" x14ac:dyDescent="0.25">
      <c r="A493" s="10">
        <v>957</v>
      </c>
      <c r="B493" s="11" t="s">
        <v>2787</v>
      </c>
      <c r="C493" s="11" t="s">
        <v>2686</v>
      </c>
      <c r="D493" s="12">
        <v>44013</v>
      </c>
      <c r="E493" s="12">
        <v>44260</v>
      </c>
      <c r="F493" s="10">
        <f>Table2[[#This Row],[ExitDate]]-Table2[[#This Row],[StartDate]]</f>
        <v>247</v>
      </c>
      <c r="G493" s="18">
        <f>(Table2[[#This Row],[ExitDate]]-Table2[[#This Row],[StartDate]])/365.25</f>
        <v>0.67624914442162898</v>
      </c>
      <c r="H493" s="11" t="s">
        <v>3573</v>
      </c>
      <c r="I493" s="11" t="s">
        <v>3788</v>
      </c>
      <c r="J493" s="13" t="s">
        <v>3789</v>
      </c>
      <c r="K493" s="11" t="s">
        <v>37</v>
      </c>
      <c r="L493" s="11" t="s">
        <v>38</v>
      </c>
      <c r="M493" s="11" t="s">
        <v>56</v>
      </c>
      <c r="N493" s="11" t="s">
        <v>67</v>
      </c>
      <c r="O493" s="11" t="s">
        <v>66</v>
      </c>
      <c r="P493" s="11" t="s">
        <v>121</v>
      </c>
      <c r="Q493" s="11" t="s">
        <v>2588</v>
      </c>
      <c r="R493" s="11" t="s">
        <v>85</v>
      </c>
      <c r="S493" s="12">
        <v>20792</v>
      </c>
      <c r="T493" s="11" t="s">
        <v>44</v>
      </c>
      <c r="U493" s="11" t="s">
        <v>365</v>
      </c>
      <c r="V493" s="11" t="s">
        <v>46</v>
      </c>
      <c r="W493" s="10">
        <v>14083</v>
      </c>
      <c r="X493" s="11" t="s">
        <v>746</v>
      </c>
      <c r="Y493" s="10">
        <v>3</v>
      </c>
      <c r="Z493" s="10">
        <v>1384</v>
      </c>
      <c r="AA493" s="12">
        <v>45051</v>
      </c>
      <c r="AB493" s="10">
        <v>2</v>
      </c>
      <c r="AC493" s="10">
        <v>3</v>
      </c>
      <c r="AD493" s="12">
        <v>44838</v>
      </c>
      <c r="AE493" s="11" t="s">
        <v>50</v>
      </c>
      <c r="AF493" s="11" t="s">
        <v>51</v>
      </c>
      <c r="AG493" s="11" t="s">
        <v>89</v>
      </c>
      <c r="AH493" s="11" t="s">
        <v>3790</v>
      </c>
      <c r="AI493" s="11" t="s">
        <v>3791</v>
      </c>
      <c r="AJ493" s="10">
        <v>4</v>
      </c>
      <c r="AK493" s="14">
        <v>628.48</v>
      </c>
    </row>
    <row r="494" spans="1:37" x14ac:dyDescent="0.25">
      <c r="A494" s="10">
        <v>959</v>
      </c>
      <c r="B494" s="11" t="s">
        <v>1383</v>
      </c>
      <c r="C494" s="11" t="s">
        <v>2434</v>
      </c>
      <c r="D494" s="12">
        <v>43743</v>
      </c>
      <c r="E494" s="12">
        <v>44961</v>
      </c>
      <c r="F494" s="10">
        <f>Table2[[#This Row],[ExitDate]]-Table2[[#This Row],[StartDate]]</f>
        <v>1218</v>
      </c>
      <c r="G494" s="18">
        <f>(Table2[[#This Row],[ExitDate]]-Table2[[#This Row],[StartDate]])/365.25</f>
        <v>3.3347022587268995</v>
      </c>
      <c r="H494" s="11" t="s">
        <v>3580</v>
      </c>
      <c r="I494" s="11" t="s">
        <v>3793</v>
      </c>
      <c r="J494" s="13" t="s">
        <v>3794</v>
      </c>
      <c r="K494" s="11" t="s">
        <v>54</v>
      </c>
      <c r="L494" s="11" t="s">
        <v>38</v>
      </c>
      <c r="M494" s="11" t="s">
        <v>39</v>
      </c>
      <c r="N494" s="11" t="s">
        <v>40</v>
      </c>
      <c r="O494" s="11" t="s">
        <v>66</v>
      </c>
      <c r="P494" s="11" t="s">
        <v>95</v>
      </c>
      <c r="Q494" s="11" t="s">
        <v>2588</v>
      </c>
      <c r="R494" s="11" t="s">
        <v>80</v>
      </c>
      <c r="S494" s="12" t="s">
        <v>3795</v>
      </c>
      <c r="T494" s="11" t="s">
        <v>44</v>
      </c>
      <c r="U494" s="11" t="s">
        <v>98</v>
      </c>
      <c r="V494" s="11" t="s">
        <v>46</v>
      </c>
      <c r="W494" s="10">
        <v>13405</v>
      </c>
      <c r="X494" s="11" t="s">
        <v>99</v>
      </c>
      <c r="Y494" s="10">
        <v>3</v>
      </c>
      <c r="Z494" s="10">
        <v>1386</v>
      </c>
      <c r="AA494" s="12" t="s">
        <v>3796</v>
      </c>
      <c r="AB494" s="10">
        <v>2</v>
      </c>
      <c r="AC494" s="10">
        <v>4</v>
      </c>
      <c r="AD494" s="12">
        <v>45106</v>
      </c>
      <c r="AE494" s="11" t="s">
        <v>83</v>
      </c>
      <c r="AF494" s="11" t="s">
        <v>61</v>
      </c>
      <c r="AG494" s="11" t="s">
        <v>89</v>
      </c>
      <c r="AH494" s="11" t="s">
        <v>3797</v>
      </c>
      <c r="AI494" s="11" t="s">
        <v>3798</v>
      </c>
      <c r="AJ494" s="10">
        <v>1</v>
      </c>
      <c r="AK494" s="14">
        <v>106.91</v>
      </c>
    </row>
    <row r="495" spans="1:37" x14ac:dyDescent="0.25">
      <c r="A495" s="10">
        <v>960</v>
      </c>
      <c r="B495" s="11" t="s">
        <v>3799</v>
      </c>
      <c r="C495" s="11" t="s">
        <v>1013</v>
      </c>
      <c r="D495" s="12">
        <v>44506</v>
      </c>
      <c r="E495" s="12">
        <v>45036</v>
      </c>
      <c r="F495" s="10">
        <f>Table2[[#This Row],[ExitDate]]-Table2[[#This Row],[StartDate]]</f>
        <v>530</v>
      </c>
      <c r="G495" s="18">
        <f>(Table2[[#This Row],[ExitDate]]-Table2[[#This Row],[StartDate]])/365.25</f>
        <v>1.4510609171800137</v>
      </c>
      <c r="H495" s="11" t="s">
        <v>3580</v>
      </c>
      <c r="I495" s="11" t="s">
        <v>3800</v>
      </c>
      <c r="J495" s="13" t="s">
        <v>3801</v>
      </c>
      <c r="K495" s="11" t="s">
        <v>132</v>
      </c>
      <c r="L495" s="11" t="s">
        <v>38</v>
      </c>
      <c r="M495" s="11" t="s">
        <v>39</v>
      </c>
      <c r="N495" s="11" t="s">
        <v>67</v>
      </c>
      <c r="O495" s="11" t="s">
        <v>66</v>
      </c>
      <c r="P495" s="11" t="s">
        <v>174</v>
      </c>
      <c r="Q495" s="11" t="s">
        <v>2588</v>
      </c>
      <c r="R495" s="11" t="s">
        <v>80</v>
      </c>
      <c r="S495" s="12" t="s">
        <v>3802</v>
      </c>
      <c r="T495" s="11" t="s">
        <v>44</v>
      </c>
      <c r="U495" s="11" t="s">
        <v>81</v>
      </c>
      <c r="V495" s="11" t="s">
        <v>59</v>
      </c>
      <c r="W495" s="10">
        <v>63614</v>
      </c>
      <c r="X495" s="11" t="s">
        <v>746</v>
      </c>
      <c r="Y495" s="10">
        <v>3</v>
      </c>
      <c r="Z495" s="10">
        <v>1387</v>
      </c>
      <c r="AA495" s="12" t="s">
        <v>2753</v>
      </c>
      <c r="AB495" s="10">
        <v>5</v>
      </c>
      <c r="AC495" s="10">
        <v>1</v>
      </c>
      <c r="AD495" s="12">
        <v>44915</v>
      </c>
      <c r="AE495" s="11" t="s">
        <v>156</v>
      </c>
      <c r="AF495" s="11" t="s">
        <v>61</v>
      </c>
      <c r="AG495" s="11" t="s">
        <v>62</v>
      </c>
      <c r="AH495" s="11" t="s">
        <v>3803</v>
      </c>
      <c r="AI495" s="11" t="s">
        <v>3804</v>
      </c>
      <c r="AJ495" s="10">
        <v>1</v>
      </c>
      <c r="AK495" s="14">
        <v>195.95</v>
      </c>
    </row>
    <row r="496" spans="1:37" x14ac:dyDescent="0.25">
      <c r="A496" s="10">
        <v>961</v>
      </c>
      <c r="B496" s="11" t="s">
        <v>1593</v>
      </c>
      <c r="C496" s="11" t="s">
        <v>3515</v>
      </c>
      <c r="D496" s="12">
        <v>43594</v>
      </c>
      <c r="E496" s="12">
        <v>43958</v>
      </c>
      <c r="F496" s="10">
        <f>Table2[[#This Row],[ExitDate]]-Table2[[#This Row],[StartDate]]</f>
        <v>364</v>
      </c>
      <c r="G496" s="18">
        <f>(Table2[[#This Row],[ExitDate]]-Table2[[#This Row],[StartDate]])/365.25</f>
        <v>0.99657768651608492</v>
      </c>
      <c r="H496" s="11" t="s">
        <v>3580</v>
      </c>
      <c r="I496" s="11" t="s">
        <v>3805</v>
      </c>
      <c r="J496" s="13" t="s">
        <v>3806</v>
      </c>
      <c r="K496" s="11" t="s">
        <v>79</v>
      </c>
      <c r="L496" s="11" t="s">
        <v>38</v>
      </c>
      <c r="M496" s="11" t="s">
        <v>56</v>
      </c>
      <c r="N496" s="11" t="s">
        <v>67</v>
      </c>
      <c r="O496" s="11" t="s">
        <v>66</v>
      </c>
      <c r="P496" s="11" t="s">
        <v>121</v>
      </c>
      <c r="Q496" s="11" t="s">
        <v>2588</v>
      </c>
      <c r="R496" s="11" t="s">
        <v>85</v>
      </c>
      <c r="S496" s="12" t="s">
        <v>3807</v>
      </c>
      <c r="T496" s="11" t="s">
        <v>44</v>
      </c>
      <c r="U496" s="11" t="s">
        <v>846</v>
      </c>
      <c r="V496" s="11" t="s">
        <v>46</v>
      </c>
      <c r="W496" s="10">
        <v>31721</v>
      </c>
      <c r="X496" s="11" t="s">
        <v>99</v>
      </c>
      <c r="Y496" s="10">
        <v>3</v>
      </c>
      <c r="Z496" s="10">
        <v>1388</v>
      </c>
      <c r="AA496" s="12" t="s">
        <v>601</v>
      </c>
      <c r="AB496" s="10">
        <v>5</v>
      </c>
      <c r="AC496" s="10">
        <v>2</v>
      </c>
      <c r="AD496" s="12">
        <v>45034</v>
      </c>
      <c r="AE496" s="11" t="s">
        <v>156</v>
      </c>
      <c r="AF496" s="11" t="s">
        <v>61</v>
      </c>
      <c r="AG496" s="11" t="s">
        <v>77</v>
      </c>
      <c r="AH496" s="11" t="s">
        <v>3808</v>
      </c>
      <c r="AI496" s="11" t="s">
        <v>3809</v>
      </c>
      <c r="AJ496" s="10">
        <v>1</v>
      </c>
      <c r="AK496" s="14">
        <v>918.34</v>
      </c>
    </row>
    <row r="497" spans="1:37" x14ac:dyDescent="0.25">
      <c r="A497" s="10">
        <v>965</v>
      </c>
      <c r="B497" s="11" t="s">
        <v>3810</v>
      </c>
      <c r="C497" s="11" t="s">
        <v>3811</v>
      </c>
      <c r="D497" s="12">
        <v>43623</v>
      </c>
      <c r="E497" s="12">
        <v>43692</v>
      </c>
      <c r="F497" s="10">
        <f>Table2[[#This Row],[ExitDate]]-Table2[[#This Row],[StartDate]]</f>
        <v>69</v>
      </c>
      <c r="G497" s="18">
        <f>(Table2[[#This Row],[ExitDate]]-Table2[[#This Row],[StartDate]])/365.25</f>
        <v>0.18891170431211499</v>
      </c>
      <c r="H497" s="11" t="s">
        <v>36</v>
      </c>
      <c r="I497" s="11" t="s">
        <v>3812</v>
      </c>
      <c r="J497" s="13" t="s">
        <v>3813</v>
      </c>
      <c r="K497" s="11" t="s">
        <v>65</v>
      </c>
      <c r="L497" s="11" t="s">
        <v>38</v>
      </c>
      <c r="M497" s="11" t="s">
        <v>56</v>
      </c>
      <c r="N497" s="11" t="s">
        <v>55</v>
      </c>
      <c r="O497" s="11" t="s">
        <v>56</v>
      </c>
      <c r="P497" s="11" t="s">
        <v>95</v>
      </c>
      <c r="Q497" s="11" t="s">
        <v>42</v>
      </c>
      <c r="R497" s="11" t="s">
        <v>85</v>
      </c>
      <c r="S497" s="12" t="s">
        <v>1811</v>
      </c>
      <c r="T497" s="11" t="s">
        <v>44</v>
      </c>
      <c r="U497" s="11" t="s">
        <v>223</v>
      </c>
      <c r="V497" s="11" t="s">
        <v>46</v>
      </c>
      <c r="W497" s="10">
        <v>2093</v>
      </c>
      <c r="X497" s="11" t="s">
        <v>99</v>
      </c>
      <c r="Y497" s="10">
        <v>3</v>
      </c>
      <c r="Z497" s="10">
        <v>1392</v>
      </c>
      <c r="AA497" s="12" t="s">
        <v>561</v>
      </c>
      <c r="AB497" s="10">
        <v>4</v>
      </c>
      <c r="AC497" s="10">
        <v>4</v>
      </c>
      <c r="AD497" s="12">
        <v>45036</v>
      </c>
      <c r="AE497" s="11" t="s">
        <v>50</v>
      </c>
      <c r="AF497" s="11" t="s">
        <v>61</v>
      </c>
      <c r="AG497" s="11" t="s">
        <v>77</v>
      </c>
      <c r="AH497" s="11" t="s">
        <v>3814</v>
      </c>
      <c r="AI497" s="11" t="s">
        <v>3815</v>
      </c>
      <c r="AJ497" s="10">
        <v>3</v>
      </c>
      <c r="AK497" s="14">
        <v>578.62</v>
      </c>
    </row>
    <row r="498" spans="1:37" x14ac:dyDescent="0.25">
      <c r="A498" s="10">
        <v>966</v>
      </c>
      <c r="B498" s="11" t="s">
        <v>3816</v>
      </c>
      <c r="C498" s="11" t="s">
        <v>3817</v>
      </c>
      <c r="D498" s="12">
        <v>44522</v>
      </c>
      <c r="E498" s="12">
        <v>44888</v>
      </c>
      <c r="F498" s="10">
        <f>Table2[[#This Row],[ExitDate]]-Table2[[#This Row],[StartDate]]</f>
        <v>366</v>
      </c>
      <c r="G498" s="18">
        <f>(Table2[[#This Row],[ExitDate]]-Table2[[#This Row],[StartDate]])/365.25</f>
        <v>1.0020533880903491</v>
      </c>
      <c r="H498" s="11" t="s">
        <v>36</v>
      </c>
      <c r="I498" s="11" t="s">
        <v>3818</v>
      </c>
      <c r="J498" s="13" t="s">
        <v>3819</v>
      </c>
      <c r="K498" s="11" t="s">
        <v>125</v>
      </c>
      <c r="L498" s="11" t="s">
        <v>38</v>
      </c>
      <c r="M498" s="11" t="s">
        <v>56</v>
      </c>
      <c r="N498" s="11" t="s">
        <v>40</v>
      </c>
      <c r="O498" s="11" t="s">
        <v>56</v>
      </c>
      <c r="P498" s="11" t="s">
        <v>174</v>
      </c>
      <c r="Q498" s="11" t="s">
        <v>42</v>
      </c>
      <c r="R498" s="11" t="s">
        <v>80</v>
      </c>
      <c r="S498" s="12" t="s">
        <v>3820</v>
      </c>
      <c r="T498" s="11" t="s">
        <v>44</v>
      </c>
      <c r="U498" s="11" t="s">
        <v>307</v>
      </c>
      <c r="V498" s="11" t="s">
        <v>46</v>
      </c>
      <c r="W498" s="10">
        <v>1775</v>
      </c>
      <c r="X498" s="11" t="s">
        <v>99</v>
      </c>
      <c r="Y498" s="10">
        <v>3</v>
      </c>
      <c r="Z498" s="10">
        <v>1393</v>
      </c>
      <c r="AA498" s="12" t="s">
        <v>3821</v>
      </c>
      <c r="AB498" s="10">
        <v>4</v>
      </c>
      <c r="AC498" s="10">
        <v>4</v>
      </c>
      <c r="AD498" s="12">
        <v>45018</v>
      </c>
      <c r="AE498" s="11" t="s">
        <v>83</v>
      </c>
      <c r="AF498" s="11" t="s">
        <v>61</v>
      </c>
      <c r="AG498" s="11" t="s">
        <v>52</v>
      </c>
      <c r="AH498" s="11" t="s">
        <v>3822</v>
      </c>
      <c r="AI498" s="11" t="s">
        <v>3823</v>
      </c>
      <c r="AJ498" s="10">
        <v>3</v>
      </c>
      <c r="AK498" s="14">
        <v>255.61</v>
      </c>
    </row>
    <row r="499" spans="1:37" x14ac:dyDescent="0.25">
      <c r="A499" s="10">
        <v>968</v>
      </c>
      <c r="B499" s="11" t="s">
        <v>1540</v>
      </c>
      <c r="C499" s="11" t="s">
        <v>3825</v>
      </c>
      <c r="D499" s="12">
        <v>44547</v>
      </c>
      <c r="E499" s="12">
        <v>44556</v>
      </c>
      <c r="F499" s="10">
        <f>Table2[[#This Row],[ExitDate]]-Table2[[#This Row],[StartDate]]</f>
        <v>9</v>
      </c>
      <c r="G499" s="18">
        <f>(Table2[[#This Row],[ExitDate]]-Table2[[#This Row],[StartDate]])/365.25</f>
        <v>2.4640657084188913E-2</v>
      </c>
      <c r="H499" s="11" t="s">
        <v>738</v>
      </c>
      <c r="I499" s="11" t="s">
        <v>3826</v>
      </c>
      <c r="J499" s="13" t="s">
        <v>3827</v>
      </c>
      <c r="K499" s="11" t="s">
        <v>125</v>
      </c>
      <c r="L499" s="11" t="s">
        <v>752</v>
      </c>
      <c r="M499" s="11" t="s">
        <v>66</v>
      </c>
      <c r="N499" s="11" t="s">
        <v>40</v>
      </c>
      <c r="O499" s="11" t="s">
        <v>56</v>
      </c>
      <c r="P499" s="11" t="s">
        <v>121</v>
      </c>
      <c r="Q499" s="11" t="s">
        <v>42</v>
      </c>
      <c r="R499" s="11" t="s">
        <v>80</v>
      </c>
      <c r="S499" s="12" t="s">
        <v>3828</v>
      </c>
      <c r="T499" s="11" t="s">
        <v>44</v>
      </c>
      <c r="U499" s="11" t="s">
        <v>81</v>
      </c>
      <c r="V499" s="11" t="s">
        <v>59</v>
      </c>
      <c r="W499" s="10">
        <v>2045</v>
      </c>
      <c r="X499" s="11" t="s">
        <v>99</v>
      </c>
      <c r="Y499" s="10">
        <v>3</v>
      </c>
      <c r="Z499" s="10">
        <v>1395</v>
      </c>
      <c r="AA499" s="12" t="s">
        <v>1130</v>
      </c>
      <c r="AB499" s="10">
        <v>4</v>
      </c>
      <c r="AC499" s="10">
        <v>1</v>
      </c>
      <c r="AD499" s="12">
        <v>44923</v>
      </c>
      <c r="AE499" s="11" t="s">
        <v>156</v>
      </c>
      <c r="AF499" s="11" t="s">
        <v>51</v>
      </c>
      <c r="AG499" s="11" t="s">
        <v>52</v>
      </c>
      <c r="AH499" s="11" t="s">
        <v>3829</v>
      </c>
      <c r="AI499" s="11" t="s">
        <v>3830</v>
      </c>
      <c r="AJ499" s="10">
        <v>2</v>
      </c>
      <c r="AK499" s="14">
        <v>302.97000000000003</v>
      </c>
    </row>
    <row r="500" spans="1:37" x14ac:dyDescent="0.25">
      <c r="A500" s="10">
        <v>969</v>
      </c>
      <c r="B500" s="11" t="s">
        <v>3831</v>
      </c>
      <c r="C500" s="11" t="s">
        <v>3832</v>
      </c>
      <c r="D500" s="12">
        <v>43589</v>
      </c>
      <c r="E500" s="12">
        <v>44242</v>
      </c>
      <c r="F500" s="10">
        <f>Table2[[#This Row],[ExitDate]]-Table2[[#This Row],[StartDate]]</f>
        <v>653</v>
      </c>
      <c r="G500" s="18">
        <f>(Table2[[#This Row],[ExitDate]]-Table2[[#This Row],[StartDate]])/365.25</f>
        <v>1.7878165639972621</v>
      </c>
      <c r="H500" s="11" t="s">
        <v>36</v>
      </c>
      <c r="I500" s="11" t="s">
        <v>3833</v>
      </c>
      <c r="J500" s="13" t="s">
        <v>3834</v>
      </c>
      <c r="K500" s="11" t="s">
        <v>125</v>
      </c>
      <c r="L500" s="11" t="s">
        <v>38</v>
      </c>
      <c r="M500" s="11" t="s">
        <v>56</v>
      </c>
      <c r="N500" s="11" t="s">
        <v>55</v>
      </c>
      <c r="O500" s="11" t="s">
        <v>66</v>
      </c>
      <c r="P500" s="11" t="s">
        <v>121</v>
      </c>
      <c r="Q500" s="11" t="s">
        <v>42</v>
      </c>
      <c r="R500" s="11" t="s">
        <v>96</v>
      </c>
      <c r="S500" s="12">
        <v>20645</v>
      </c>
      <c r="T500" s="11" t="s">
        <v>44</v>
      </c>
      <c r="U500" s="11" t="s">
        <v>109</v>
      </c>
      <c r="V500" s="11" t="s">
        <v>46</v>
      </c>
      <c r="W500" s="10">
        <v>1810</v>
      </c>
      <c r="X500" s="11" t="s">
        <v>99</v>
      </c>
      <c r="Y500" s="10">
        <v>3</v>
      </c>
      <c r="Z500" s="10">
        <v>1396</v>
      </c>
      <c r="AA500" s="12">
        <v>45114</v>
      </c>
      <c r="AB500" s="10">
        <v>2</v>
      </c>
      <c r="AC500" s="10">
        <v>1</v>
      </c>
      <c r="AD500" s="12">
        <v>44817</v>
      </c>
      <c r="AE500" s="11" t="s">
        <v>156</v>
      </c>
      <c r="AF500" s="11" t="s">
        <v>51</v>
      </c>
      <c r="AG500" s="11" t="s">
        <v>77</v>
      </c>
      <c r="AH500" s="11" t="s">
        <v>2452</v>
      </c>
      <c r="AI500" s="11" t="s">
        <v>3835</v>
      </c>
      <c r="AJ500" s="10">
        <v>3</v>
      </c>
      <c r="AK500" s="14">
        <v>632.28</v>
      </c>
    </row>
    <row r="501" spans="1:37" x14ac:dyDescent="0.25">
      <c r="A501" s="10">
        <v>970</v>
      </c>
      <c r="B501" s="11" t="s">
        <v>3836</v>
      </c>
      <c r="C501" s="11" t="s">
        <v>3837</v>
      </c>
      <c r="D501" s="12">
        <v>43459</v>
      </c>
      <c r="E501" s="12">
        <v>43535</v>
      </c>
      <c r="F501" s="10">
        <f>Table2[[#This Row],[ExitDate]]-Table2[[#This Row],[StartDate]]</f>
        <v>76</v>
      </c>
      <c r="G501" s="18">
        <f>(Table2[[#This Row],[ExitDate]]-Table2[[#This Row],[StartDate]])/365.25</f>
        <v>0.20807665982203971</v>
      </c>
      <c r="H501" s="11" t="s">
        <v>36</v>
      </c>
      <c r="I501" s="11" t="s">
        <v>3838</v>
      </c>
      <c r="J501" s="13" t="s">
        <v>3839</v>
      </c>
      <c r="K501" s="11" t="s">
        <v>132</v>
      </c>
      <c r="L501" s="11" t="s">
        <v>38</v>
      </c>
      <c r="M501" s="11" t="s">
        <v>39</v>
      </c>
      <c r="N501" s="11" t="s">
        <v>55</v>
      </c>
      <c r="O501" s="11" t="s">
        <v>56</v>
      </c>
      <c r="P501" s="11" t="s">
        <v>174</v>
      </c>
      <c r="Q501" s="11" t="s">
        <v>42</v>
      </c>
      <c r="R501" s="11" t="s">
        <v>80</v>
      </c>
      <c r="S501" s="12" t="s">
        <v>3840</v>
      </c>
      <c r="T501" s="11" t="s">
        <v>44</v>
      </c>
      <c r="U501" s="11" t="s">
        <v>81</v>
      </c>
      <c r="V501" s="11" t="s">
        <v>59</v>
      </c>
      <c r="W501" s="10">
        <v>1801</v>
      </c>
      <c r="X501" s="11" t="s">
        <v>99</v>
      </c>
      <c r="Y501" s="10">
        <v>3</v>
      </c>
      <c r="Z501" s="10">
        <v>1397</v>
      </c>
      <c r="AA501" s="12" t="s">
        <v>489</v>
      </c>
      <c r="AB501" s="10">
        <v>3</v>
      </c>
      <c r="AC501" s="10">
        <v>2</v>
      </c>
      <c r="AD501" s="12">
        <v>44986</v>
      </c>
      <c r="AE501" s="11" t="s">
        <v>60</v>
      </c>
      <c r="AF501" s="11" t="s">
        <v>51</v>
      </c>
      <c r="AG501" s="11" t="s">
        <v>62</v>
      </c>
      <c r="AH501" s="11" t="s">
        <v>3841</v>
      </c>
      <c r="AI501" s="11" t="s">
        <v>3842</v>
      </c>
      <c r="AJ501" s="10">
        <v>2</v>
      </c>
      <c r="AK501" s="14">
        <v>669.41</v>
      </c>
    </row>
    <row r="502" spans="1:37" x14ac:dyDescent="0.25">
      <c r="A502" s="10">
        <v>971</v>
      </c>
      <c r="B502" s="11" t="s">
        <v>3843</v>
      </c>
      <c r="C502" s="11" t="s">
        <v>3844</v>
      </c>
      <c r="D502" s="12">
        <v>44199</v>
      </c>
      <c r="E502" s="12">
        <v>44993</v>
      </c>
      <c r="F502" s="10">
        <f>Table2[[#This Row],[ExitDate]]-Table2[[#This Row],[StartDate]]</f>
        <v>794</v>
      </c>
      <c r="G502" s="18">
        <f>(Table2[[#This Row],[ExitDate]]-Table2[[#This Row],[StartDate]])/365.25</f>
        <v>2.1738535249828885</v>
      </c>
      <c r="H502" s="11" t="s">
        <v>36</v>
      </c>
      <c r="I502" s="11" t="s">
        <v>3845</v>
      </c>
      <c r="J502" s="13" t="s">
        <v>3846</v>
      </c>
      <c r="K502" s="11" t="s">
        <v>164</v>
      </c>
      <c r="L502" s="11" t="s">
        <v>38</v>
      </c>
      <c r="M502" s="11" t="s">
        <v>56</v>
      </c>
      <c r="N502" s="11" t="s">
        <v>40</v>
      </c>
      <c r="O502" s="11" t="s">
        <v>66</v>
      </c>
      <c r="P502" s="11" t="s">
        <v>95</v>
      </c>
      <c r="Q502" s="11" t="s">
        <v>42</v>
      </c>
      <c r="R502" s="11" t="s">
        <v>142</v>
      </c>
      <c r="S502" s="12">
        <v>26645</v>
      </c>
      <c r="T502" s="11" t="s">
        <v>44</v>
      </c>
      <c r="U502" s="11" t="s">
        <v>1068</v>
      </c>
      <c r="V502" s="11" t="s">
        <v>46</v>
      </c>
      <c r="W502" s="10">
        <v>2451</v>
      </c>
      <c r="X502" s="11" t="s">
        <v>242</v>
      </c>
      <c r="Y502" s="10">
        <v>3</v>
      </c>
      <c r="Z502" s="10">
        <v>1398</v>
      </c>
      <c r="AA502" s="12">
        <v>45111</v>
      </c>
      <c r="AB502" s="10">
        <v>1</v>
      </c>
      <c r="AC502" s="10">
        <v>1</v>
      </c>
      <c r="AD502" s="12">
        <v>44930</v>
      </c>
      <c r="AE502" s="11" t="s">
        <v>156</v>
      </c>
      <c r="AF502" s="11" t="s">
        <v>61</v>
      </c>
      <c r="AG502" s="11" t="s">
        <v>89</v>
      </c>
      <c r="AH502" s="11" t="s">
        <v>3847</v>
      </c>
      <c r="AI502" s="11" t="s">
        <v>3848</v>
      </c>
      <c r="AJ502" s="10">
        <v>3</v>
      </c>
      <c r="AK502" s="14">
        <v>191.99</v>
      </c>
    </row>
    <row r="503" spans="1:37" x14ac:dyDescent="0.25">
      <c r="A503" s="10">
        <v>973</v>
      </c>
      <c r="B503" s="11" t="s">
        <v>3849</v>
      </c>
      <c r="C503" s="11" t="s">
        <v>3850</v>
      </c>
      <c r="D503" s="12">
        <v>43341</v>
      </c>
      <c r="E503" s="12">
        <v>44966</v>
      </c>
      <c r="F503" s="10">
        <f>Table2[[#This Row],[ExitDate]]-Table2[[#This Row],[StartDate]]</f>
        <v>1625</v>
      </c>
      <c r="G503" s="18">
        <f>(Table2[[#This Row],[ExitDate]]-Table2[[#This Row],[StartDate]])/365.25</f>
        <v>4.4490075290896645</v>
      </c>
      <c r="H503" s="11" t="s">
        <v>738</v>
      </c>
      <c r="I503" s="11" t="s">
        <v>3851</v>
      </c>
      <c r="J503" s="13" t="s">
        <v>3852</v>
      </c>
      <c r="K503" s="11" t="s">
        <v>113</v>
      </c>
      <c r="L503" s="11" t="s">
        <v>38</v>
      </c>
      <c r="M503" s="11" t="s">
        <v>66</v>
      </c>
      <c r="N503" s="11" t="s">
        <v>67</v>
      </c>
      <c r="O503" s="11" t="s">
        <v>66</v>
      </c>
      <c r="P503" s="11" t="s">
        <v>121</v>
      </c>
      <c r="Q503" s="11" t="s">
        <v>42</v>
      </c>
      <c r="R503" s="11" t="s">
        <v>85</v>
      </c>
      <c r="S503" s="12">
        <v>20152</v>
      </c>
      <c r="T503" s="11" t="s">
        <v>44</v>
      </c>
      <c r="U503" s="11" t="s">
        <v>81</v>
      </c>
      <c r="V503" s="11" t="s">
        <v>46</v>
      </c>
      <c r="W503" s="10">
        <v>2128</v>
      </c>
      <c r="X503" s="11" t="s">
        <v>99</v>
      </c>
      <c r="Y503" s="10">
        <v>3</v>
      </c>
      <c r="Z503" s="10">
        <v>1400</v>
      </c>
      <c r="AA503" s="12" t="s">
        <v>1459</v>
      </c>
      <c r="AB503" s="10">
        <v>2</v>
      </c>
      <c r="AC503" s="10">
        <v>3</v>
      </c>
      <c r="AD503" s="12">
        <v>44779</v>
      </c>
      <c r="AE503" s="11" t="s">
        <v>156</v>
      </c>
      <c r="AF503" s="11" t="s">
        <v>51</v>
      </c>
      <c r="AG503" s="11" t="s">
        <v>52</v>
      </c>
      <c r="AH503" s="11" t="s">
        <v>3853</v>
      </c>
      <c r="AI503" s="11" t="s">
        <v>3854</v>
      </c>
      <c r="AJ503" s="10">
        <v>2</v>
      </c>
      <c r="AK503" s="14">
        <v>634.91999999999996</v>
      </c>
    </row>
    <row r="504" spans="1:37" x14ac:dyDescent="0.25">
      <c r="A504" s="10">
        <v>977</v>
      </c>
      <c r="B504" s="11" t="s">
        <v>3855</v>
      </c>
      <c r="C504" s="11" t="s">
        <v>2190</v>
      </c>
      <c r="D504" s="12">
        <v>43405</v>
      </c>
      <c r="E504" s="12">
        <v>44315</v>
      </c>
      <c r="F504" s="10">
        <f>Table2[[#This Row],[ExitDate]]-Table2[[#This Row],[StartDate]]</f>
        <v>910</v>
      </c>
      <c r="G504" s="18">
        <f>(Table2[[#This Row],[ExitDate]]-Table2[[#This Row],[StartDate]])/365.25</f>
        <v>2.4914442162902124</v>
      </c>
      <c r="H504" s="11" t="s">
        <v>738</v>
      </c>
      <c r="I504" s="11" t="s">
        <v>3856</v>
      </c>
      <c r="J504" s="13" t="s">
        <v>3857</v>
      </c>
      <c r="K504" s="11" t="s">
        <v>84</v>
      </c>
      <c r="L504" s="11" t="s">
        <v>752</v>
      </c>
      <c r="M504" s="11" t="s">
        <v>39</v>
      </c>
      <c r="N504" s="11" t="s">
        <v>67</v>
      </c>
      <c r="O504" s="11" t="s">
        <v>56</v>
      </c>
      <c r="P504" s="11" t="s">
        <v>95</v>
      </c>
      <c r="Q504" s="11" t="s">
        <v>42</v>
      </c>
      <c r="R504" s="11" t="s">
        <v>43</v>
      </c>
      <c r="S504" s="12">
        <v>28653</v>
      </c>
      <c r="T504" s="11" t="s">
        <v>44</v>
      </c>
      <c r="U504" s="11" t="s">
        <v>250</v>
      </c>
      <c r="V504" s="11" t="s">
        <v>59</v>
      </c>
      <c r="W504" s="10">
        <v>2472</v>
      </c>
      <c r="X504" s="11" t="s">
        <v>99</v>
      </c>
      <c r="Y504" s="10">
        <v>3</v>
      </c>
      <c r="Z504" s="10">
        <v>1404</v>
      </c>
      <c r="AA504" s="12" t="s">
        <v>2719</v>
      </c>
      <c r="AB504" s="10">
        <v>1</v>
      </c>
      <c r="AC504" s="10">
        <v>2</v>
      </c>
      <c r="AD504" s="12">
        <v>44836</v>
      </c>
      <c r="AE504" s="11" t="s">
        <v>76</v>
      </c>
      <c r="AF504" s="11" t="s">
        <v>51</v>
      </c>
      <c r="AG504" s="11" t="s">
        <v>77</v>
      </c>
      <c r="AH504" s="11" t="s">
        <v>3858</v>
      </c>
      <c r="AI504" s="11" t="s">
        <v>3859</v>
      </c>
      <c r="AJ504" s="10">
        <v>4</v>
      </c>
      <c r="AK504" s="14">
        <v>411.94</v>
      </c>
    </row>
    <row r="505" spans="1:37" x14ac:dyDescent="0.25">
      <c r="A505" s="10">
        <v>978</v>
      </c>
      <c r="B505" s="11" t="s">
        <v>3860</v>
      </c>
      <c r="C505" s="11" t="s">
        <v>3861</v>
      </c>
      <c r="D505" s="12">
        <v>43442</v>
      </c>
      <c r="E505" s="12">
        <v>44723</v>
      </c>
      <c r="F505" s="10">
        <f>Table2[[#This Row],[ExitDate]]-Table2[[#This Row],[StartDate]]</f>
        <v>1281</v>
      </c>
      <c r="G505" s="18">
        <f>(Table2[[#This Row],[ExitDate]]-Table2[[#This Row],[StartDate]])/365.25</f>
        <v>3.5071868583162216</v>
      </c>
      <c r="H505" s="11" t="s">
        <v>738</v>
      </c>
      <c r="I505" s="11" t="s">
        <v>3862</v>
      </c>
      <c r="J505" s="13" t="s">
        <v>3863</v>
      </c>
      <c r="K505" s="11" t="s">
        <v>65</v>
      </c>
      <c r="L505" s="11" t="s">
        <v>38</v>
      </c>
      <c r="M505" s="11" t="s">
        <v>56</v>
      </c>
      <c r="N505" s="11" t="s">
        <v>55</v>
      </c>
      <c r="O505" s="11" t="s">
        <v>41</v>
      </c>
      <c r="P505" s="11" t="s">
        <v>95</v>
      </c>
      <c r="Q505" s="11" t="s">
        <v>42</v>
      </c>
      <c r="R505" s="11" t="s">
        <v>85</v>
      </c>
      <c r="S505" s="12" t="s">
        <v>3864</v>
      </c>
      <c r="T505" s="11" t="s">
        <v>44</v>
      </c>
      <c r="U505" s="11" t="s">
        <v>846</v>
      </c>
      <c r="V505" s="11" t="s">
        <v>46</v>
      </c>
      <c r="W505" s="10">
        <v>2050</v>
      </c>
      <c r="X505" s="11" t="s">
        <v>99</v>
      </c>
      <c r="Y505" s="10">
        <v>3</v>
      </c>
      <c r="Z505" s="10">
        <v>1405</v>
      </c>
      <c r="AA505" s="12" t="s">
        <v>177</v>
      </c>
      <c r="AB505" s="10">
        <v>3</v>
      </c>
      <c r="AC505" s="10">
        <v>3</v>
      </c>
      <c r="AD505" s="12">
        <v>44819</v>
      </c>
      <c r="AE505" s="11" t="s">
        <v>60</v>
      </c>
      <c r="AF505" s="11" t="s">
        <v>61</v>
      </c>
      <c r="AG505" s="11" t="s">
        <v>77</v>
      </c>
      <c r="AH505" s="11" t="s">
        <v>1022</v>
      </c>
      <c r="AI505" s="11" t="s">
        <v>3865</v>
      </c>
      <c r="AJ505" s="10">
        <v>4</v>
      </c>
      <c r="AK505" s="14">
        <v>537.73</v>
      </c>
    </row>
    <row r="506" spans="1:37" x14ac:dyDescent="0.25">
      <c r="A506" s="10">
        <v>982</v>
      </c>
      <c r="B506" s="11" t="s">
        <v>3866</v>
      </c>
      <c r="C506" s="11" t="s">
        <v>3867</v>
      </c>
      <c r="D506" s="12">
        <v>43535</v>
      </c>
      <c r="E506" s="12">
        <v>44445</v>
      </c>
      <c r="F506" s="10">
        <f>Table2[[#This Row],[ExitDate]]-Table2[[#This Row],[StartDate]]</f>
        <v>910</v>
      </c>
      <c r="G506" s="18">
        <f>(Table2[[#This Row],[ExitDate]]-Table2[[#This Row],[StartDate]])/365.25</f>
        <v>2.4914442162902124</v>
      </c>
      <c r="H506" s="11" t="s">
        <v>36</v>
      </c>
      <c r="I506" s="11" t="s">
        <v>3868</v>
      </c>
      <c r="J506" s="13" t="s">
        <v>3869</v>
      </c>
      <c r="K506" s="11" t="s">
        <v>132</v>
      </c>
      <c r="L506" s="11" t="s">
        <v>752</v>
      </c>
      <c r="M506" s="11" t="s">
        <v>66</v>
      </c>
      <c r="N506" s="11" t="s">
        <v>55</v>
      </c>
      <c r="O506" s="11" t="s">
        <v>56</v>
      </c>
      <c r="P506" s="11" t="s">
        <v>133</v>
      </c>
      <c r="Q506" s="11" t="s">
        <v>42</v>
      </c>
      <c r="R506" s="11" t="s">
        <v>80</v>
      </c>
      <c r="S506" s="12">
        <v>29621</v>
      </c>
      <c r="T506" s="11" t="s">
        <v>44</v>
      </c>
      <c r="U506" s="11" t="s">
        <v>98</v>
      </c>
      <c r="V506" s="11" t="s">
        <v>46</v>
      </c>
      <c r="W506" s="10">
        <v>2458</v>
      </c>
      <c r="X506" s="11" t="s">
        <v>99</v>
      </c>
      <c r="Y506" s="10">
        <v>3</v>
      </c>
      <c r="Z506" s="10">
        <v>1409</v>
      </c>
      <c r="AA506" s="12" t="s">
        <v>1459</v>
      </c>
      <c r="AB506" s="10">
        <v>2</v>
      </c>
      <c r="AC506" s="10">
        <v>2</v>
      </c>
      <c r="AD506" s="12">
        <v>44796</v>
      </c>
      <c r="AE506" s="11" t="s">
        <v>60</v>
      </c>
      <c r="AF506" s="11" t="s">
        <v>51</v>
      </c>
      <c r="AG506" s="11" t="s">
        <v>89</v>
      </c>
      <c r="AH506" s="11" t="s">
        <v>3870</v>
      </c>
      <c r="AI506" s="11" t="s">
        <v>1853</v>
      </c>
      <c r="AJ506" s="10">
        <v>4</v>
      </c>
      <c r="AK506" s="14">
        <v>938.59</v>
      </c>
    </row>
    <row r="507" spans="1:37" x14ac:dyDescent="0.25">
      <c r="A507" s="10">
        <v>983</v>
      </c>
      <c r="B507" s="11" t="s">
        <v>3335</v>
      </c>
      <c r="C507" s="11" t="s">
        <v>3871</v>
      </c>
      <c r="D507" s="12">
        <v>44617</v>
      </c>
      <c r="E507" s="12">
        <v>45044</v>
      </c>
      <c r="F507" s="10">
        <f>Table2[[#This Row],[ExitDate]]-Table2[[#This Row],[StartDate]]</f>
        <v>427</v>
      </c>
      <c r="G507" s="18">
        <f>(Table2[[#This Row],[ExitDate]]-Table2[[#This Row],[StartDate]])/365.25</f>
        <v>1.1690622861054072</v>
      </c>
      <c r="H507" s="11" t="s">
        <v>36</v>
      </c>
      <c r="I507" s="11" t="s">
        <v>3872</v>
      </c>
      <c r="J507" s="13" t="s">
        <v>3873</v>
      </c>
      <c r="K507" s="11" t="s">
        <v>125</v>
      </c>
      <c r="L507" s="11" t="s">
        <v>38</v>
      </c>
      <c r="M507" s="11" t="s">
        <v>39</v>
      </c>
      <c r="N507" s="11" t="s">
        <v>40</v>
      </c>
      <c r="O507" s="11" t="s">
        <v>41</v>
      </c>
      <c r="P507" s="11" t="s">
        <v>121</v>
      </c>
      <c r="Q507" s="11" t="s">
        <v>42</v>
      </c>
      <c r="R507" s="11" t="s">
        <v>320</v>
      </c>
      <c r="S507" s="12">
        <v>16657</v>
      </c>
      <c r="T507" s="11" t="s">
        <v>44</v>
      </c>
      <c r="U507" s="11" t="s">
        <v>81</v>
      </c>
      <c r="V507" s="11" t="s">
        <v>46</v>
      </c>
      <c r="W507" s="10">
        <v>26720</v>
      </c>
      <c r="X507" s="11" t="s">
        <v>99</v>
      </c>
      <c r="Y507" s="10">
        <v>3</v>
      </c>
      <c r="Z507" s="10">
        <v>1410</v>
      </c>
      <c r="AA507" s="12">
        <v>44961</v>
      </c>
      <c r="AB507" s="10">
        <v>2</v>
      </c>
      <c r="AC507" s="10">
        <v>2</v>
      </c>
      <c r="AD507" s="12">
        <v>44890</v>
      </c>
      <c r="AE507" s="11" t="s">
        <v>76</v>
      </c>
      <c r="AF507" s="11" t="s">
        <v>61</v>
      </c>
      <c r="AG507" s="11" t="s">
        <v>77</v>
      </c>
      <c r="AH507" s="11" t="s">
        <v>3874</v>
      </c>
      <c r="AI507" s="11" t="s">
        <v>3875</v>
      </c>
      <c r="AJ507" s="10">
        <v>1</v>
      </c>
      <c r="AK507" s="14">
        <v>746.8</v>
      </c>
    </row>
    <row r="508" spans="1:37" x14ac:dyDescent="0.25">
      <c r="A508" s="10">
        <v>986</v>
      </c>
      <c r="B508" s="11" t="s">
        <v>1652</v>
      </c>
      <c r="C508" s="11" t="s">
        <v>3877</v>
      </c>
      <c r="D508" s="12">
        <v>43735</v>
      </c>
      <c r="E508" s="12">
        <v>44965</v>
      </c>
      <c r="F508" s="10">
        <f>Table2[[#This Row],[ExitDate]]-Table2[[#This Row],[StartDate]]</f>
        <v>1230</v>
      </c>
      <c r="G508" s="18">
        <f>(Table2[[#This Row],[ExitDate]]-Table2[[#This Row],[StartDate]])/365.25</f>
        <v>3.3675564681724848</v>
      </c>
      <c r="H508" s="11" t="s">
        <v>36</v>
      </c>
      <c r="I508" s="11" t="s">
        <v>3878</v>
      </c>
      <c r="J508" s="13" t="s">
        <v>3879</v>
      </c>
      <c r="K508" s="11" t="s">
        <v>79</v>
      </c>
      <c r="L508" s="11" t="s">
        <v>38</v>
      </c>
      <c r="M508" s="11" t="s">
        <v>56</v>
      </c>
      <c r="N508" s="11" t="s">
        <v>55</v>
      </c>
      <c r="O508" s="11" t="s">
        <v>66</v>
      </c>
      <c r="P508" s="11" t="s">
        <v>133</v>
      </c>
      <c r="Q508" s="11" t="s">
        <v>42</v>
      </c>
      <c r="R508" s="11" t="s">
        <v>43</v>
      </c>
      <c r="S508" s="12">
        <v>16043</v>
      </c>
      <c r="T508" s="11" t="s">
        <v>44</v>
      </c>
      <c r="U508" s="11" t="s">
        <v>45</v>
      </c>
      <c r="V508" s="11" t="s">
        <v>59</v>
      </c>
      <c r="W508" s="10">
        <v>51599</v>
      </c>
      <c r="X508" s="11" t="s">
        <v>242</v>
      </c>
      <c r="Y508" s="10">
        <v>3</v>
      </c>
      <c r="Z508" s="10">
        <v>1413</v>
      </c>
      <c r="AA508" s="12" t="s">
        <v>167</v>
      </c>
      <c r="AB508" s="10">
        <v>4</v>
      </c>
      <c r="AC508" s="10">
        <v>3</v>
      </c>
      <c r="AD508" s="12">
        <v>44974</v>
      </c>
      <c r="AE508" s="11" t="s">
        <v>83</v>
      </c>
      <c r="AF508" s="11" t="s">
        <v>51</v>
      </c>
      <c r="AG508" s="11" t="s">
        <v>77</v>
      </c>
      <c r="AH508" s="11" t="s">
        <v>3880</v>
      </c>
      <c r="AI508" s="11" t="s">
        <v>3881</v>
      </c>
      <c r="AJ508" s="10">
        <v>5</v>
      </c>
      <c r="AK508" s="14">
        <v>918.34</v>
      </c>
    </row>
    <row r="509" spans="1:37" x14ac:dyDescent="0.25">
      <c r="A509" s="10">
        <v>987</v>
      </c>
      <c r="B509" s="11" t="s">
        <v>3882</v>
      </c>
      <c r="C509" s="11" t="s">
        <v>3883</v>
      </c>
      <c r="D509" s="12">
        <v>44880</v>
      </c>
      <c r="E509" s="12">
        <v>45133</v>
      </c>
      <c r="F509" s="10">
        <f>Table2[[#This Row],[ExitDate]]-Table2[[#This Row],[StartDate]]</f>
        <v>253</v>
      </c>
      <c r="G509" s="18">
        <f>(Table2[[#This Row],[ExitDate]]-Table2[[#This Row],[StartDate]])/365.25</f>
        <v>0.69267624914442161</v>
      </c>
      <c r="H509" s="11" t="s">
        <v>36</v>
      </c>
      <c r="I509" s="11" t="s">
        <v>3884</v>
      </c>
      <c r="J509" s="13" t="s">
        <v>3885</v>
      </c>
      <c r="K509" s="11" t="s">
        <v>84</v>
      </c>
      <c r="L509" s="11" t="s">
        <v>38</v>
      </c>
      <c r="M509" s="11" t="s">
        <v>39</v>
      </c>
      <c r="N509" s="11" t="s">
        <v>40</v>
      </c>
      <c r="O509" s="11" t="s">
        <v>66</v>
      </c>
      <c r="P509" s="11" t="s">
        <v>95</v>
      </c>
      <c r="Q509" s="11" t="s">
        <v>42</v>
      </c>
      <c r="R509" s="11" t="s">
        <v>57</v>
      </c>
      <c r="S509" s="12">
        <v>24172</v>
      </c>
      <c r="T509" s="11" t="s">
        <v>44</v>
      </c>
      <c r="U509" s="11" t="s">
        <v>58</v>
      </c>
      <c r="V509" s="11" t="s">
        <v>59</v>
      </c>
      <c r="W509" s="10">
        <v>95839</v>
      </c>
      <c r="X509" s="11" t="s">
        <v>99</v>
      </c>
      <c r="Y509" s="10">
        <v>3</v>
      </c>
      <c r="Z509" s="10">
        <v>1414</v>
      </c>
      <c r="AA509" s="12" t="s">
        <v>1255</v>
      </c>
      <c r="AB509" s="10">
        <v>1</v>
      </c>
      <c r="AC509" s="10">
        <v>4</v>
      </c>
      <c r="AD509" s="12">
        <v>44947</v>
      </c>
      <c r="AE509" s="11" t="s">
        <v>60</v>
      </c>
      <c r="AF509" s="11" t="s">
        <v>51</v>
      </c>
      <c r="AG509" s="11" t="s">
        <v>52</v>
      </c>
      <c r="AH509" s="11" t="s">
        <v>3886</v>
      </c>
      <c r="AI509" s="11" t="s">
        <v>3887</v>
      </c>
      <c r="AJ509" s="10">
        <v>3</v>
      </c>
      <c r="AK509" s="14">
        <v>997.2</v>
      </c>
    </row>
    <row r="510" spans="1:37" x14ac:dyDescent="0.25">
      <c r="A510" s="10">
        <v>994</v>
      </c>
      <c r="B510" s="11" t="s">
        <v>3892</v>
      </c>
      <c r="C510" s="11" t="s">
        <v>1183</v>
      </c>
      <c r="D510" s="12">
        <v>43760</v>
      </c>
      <c r="E510" s="12">
        <v>45132</v>
      </c>
      <c r="F510" s="10">
        <f>Table2[[#This Row],[ExitDate]]-Table2[[#This Row],[StartDate]]</f>
        <v>1372</v>
      </c>
      <c r="G510" s="18">
        <f>(Table2[[#This Row],[ExitDate]]-Table2[[#This Row],[StartDate]])/365.25</f>
        <v>3.7563312799452429</v>
      </c>
      <c r="H510" s="11" t="s">
        <v>36</v>
      </c>
      <c r="I510" s="11" t="s">
        <v>3893</v>
      </c>
      <c r="J510" s="13" t="s">
        <v>3894</v>
      </c>
      <c r="K510" s="11" t="s">
        <v>125</v>
      </c>
      <c r="L510" s="11" t="s">
        <v>38</v>
      </c>
      <c r="M510" s="11" t="s">
        <v>39</v>
      </c>
      <c r="N510" s="11" t="s">
        <v>40</v>
      </c>
      <c r="O510" s="11" t="s">
        <v>66</v>
      </c>
      <c r="P510" s="11" t="s">
        <v>95</v>
      </c>
      <c r="Q510" s="11" t="s">
        <v>42</v>
      </c>
      <c r="R510" s="11" t="s">
        <v>80</v>
      </c>
      <c r="S510" s="12" t="s">
        <v>3895</v>
      </c>
      <c r="T510" s="11" t="s">
        <v>44</v>
      </c>
      <c r="U510" s="11" t="s">
        <v>1262</v>
      </c>
      <c r="V510" s="11" t="s">
        <v>46</v>
      </c>
      <c r="W510" s="10">
        <v>24552</v>
      </c>
      <c r="X510" s="11" t="s">
        <v>99</v>
      </c>
      <c r="Y510" s="10">
        <v>3</v>
      </c>
      <c r="Z510" s="10">
        <v>1421</v>
      </c>
      <c r="AA510" s="12">
        <v>44629</v>
      </c>
      <c r="AB510" s="10">
        <v>3</v>
      </c>
      <c r="AC510" s="10">
        <v>5</v>
      </c>
      <c r="AD510" s="12">
        <v>44903</v>
      </c>
      <c r="AE510" s="11" t="s">
        <v>60</v>
      </c>
      <c r="AF510" s="11" t="s">
        <v>51</v>
      </c>
      <c r="AG510" s="11" t="s">
        <v>77</v>
      </c>
      <c r="AH510" s="11" t="s">
        <v>3896</v>
      </c>
      <c r="AI510" s="11" t="s">
        <v>3897</v>
      </c>
      <c r="AJ510" s="10">
        <v>5</v>
      </c>
      <c r="AK510" s="14">
        <v>835.97</v>
      </c>
    </row>
    <row r="511" spans="1:37" x14ac:dyDescent="0.25">
      <c r="A511" s="10">
        <v>995</v>
      </c>
      <c r="B511" s="11" t="s">
        <v>3898</v>
      </c>
      <c r="C511" s="11" t="s">
        <v>2070</v>
      </c>
      <c r="D511" s="12">
        <v>43742</v>
      </c>
      <c r="E511" s="12">
        <v>44122</v>
      </c>
      <c r="F511" s="10">
        <f>Table2[[#This Row],[ExitDate]]-Table2[[#This Row],[StartDate]]</f>
        <v>380</v>
      </c>
      <c r="G511" s="18">
        <f>(Table2[[#This Row],[ExitDate]]-Table2[[#This Row],[StartDate]])/365.25</f>
        <v>1.0403832991101984</v>
      </c>
      <c r="H511" s="11" t="s">
        <v>36</v>
      </c>
      <c r="I511" s="11" t="s">
        <v>3899</v>
      </c>
      <c r="J511" s="13" t="s">
        <v>3900</v>
      </c>
      <c r="K511" s="11" t="s">
        <v>79</v>
      </c>
      <c r="L511" s="11" t="s">
        <v>199</v>
      </c>
      <c r="M511" s="11" t="s">
        <v>66</v>
      </c>
      <c r="N511" s="11" t="s">
        <v>67</v>
      </c>
      <c r="O511" s="11" t="s">
        <v>66</v>
      </c>
      <c r="P511" s="11" t="s">
        <v>95</v>
      </c>
      <c r="Q511" s="11" t="s">
        <v>42</v>
      </c>
      <c r="R511" s="11" t="s">
        <v>1016</v>
      </c>
      <c r="S511" s="12">
        <v>34375</v>
      </c>
      <c r="T511" s="11" t="s">
        <v>44</v>
      </c>
      <c r="U511" s="11" t="s">
        <v>98</v>
      </c>
      <c r="V511" s="11" t="s">
        <v>46</v>
      </c>
      <c r="W511" s="10">
        <v>6933</v>
      </c>
      <c r="X511" s="11" t="s">
        <v>242</v>
      </c>
      <c r="Y511" s="10">
        <v>3</v>
      </c>
      <c r="Z511" s="10">
        <v>1422</v>
      </c>
      <c r="AA511" s="12">
        <v>45203</v>
      </c>
      <c r="AB511" s="10">
        <v>1</v>
      </c>
      <c r="AC511" s="10">
        <v>5</v>
      </c>
      <c r="AD511" s="12">
        <v>45029</v>
      </c>
      <c r="AE511" s="11" t="s">
        <v>83</v>
      </c>
      <c r="AF511" s="11" t="s">
        <v>51</v>
      </c>
      <c r="AG511" s="11" t="s">
        <v>52</v>
      </c>
      <c r="AH511" s="11" t="s">
        <v>3901</v>
      </c>
      <c r="AI511" s="11" t="s">
        <v>3902</v>
      </c>
      <c r="AJ511" s="10">
        <v>3</v>
      </c>
      <c r="AK511" s="14">
        <v>585.66</v>
      </c>
    </row>
    <row r="512" spans="1:37" x14ac:dyDescent="0.25">
      <c r="A512" s="10">
        <v>997</v>
      </c>
      <c r="B512" s="11" t="s">
        <v>3130</v>
      </c>
      <c r="C512" s="11" t="s">
        <v>3903</v>
      </c>
      <c r="D512" s="12">
        <v>44517</v>
      </c>
      <c r="E512" s="12">
        <v>44776</v>
      </c>
      <c r="F512" s="10">
        <f>Table2[[#This Row],[ExitDate]]-Table2[[#This Row],[StartDate]]</f>
        <v>259</v>
      </c>
      <c r="G512" s="18">
        <f>(Table2[[#This Row],[ExitDate]]-Table2[[#This Row],[StartDate]])/365.25</f>
        <v>0.70910335386721424</v>
      </c>
      <c r="H512" s="11" t="s">
        <v>36</v>
      </c>
      <c r="I512" s="11" t="s">
        <v>3904</v>
      </c>
      <c r="J512" s="13" t="s">
        <v>3905</v>
      </c>
      <c r="K512" s="11" t="s">
        <v>84</v>
      </c>
      <c r="L512" s="11" t="s">
        <v>1816</v>
      </c>
      <c r="M512" s="11" t="s">
        <v>66</v>
      </c>
      <c r="N512" s="11" t="s">
        <v>67</v>
      </c>
      <c r="O512" s="11" t="s">
        <v>56</v>
      </c>
      <c r="P512" s="11" t="s">
        <v>174</v>
      </c>
      <c r="Q512" s="11" t="s">
        <v>42</v>
      </c>
      <c r="R512" s="11" t="s">
        <v>80</v>
      </c>
      <c r="S512" s="12">
        <v>30175</v>
      </c>
      <c r="T512" s="11" t="s">
        <v>44</v>
      </c>
      <c r="U512" s="11" t="s">
        <v>81</v>
      </c>
      <c r="V512" s="11" t="s">
        <v>46</v>
      </c>
      <c r="W512" s="10">
        <v>60993</v>
      </c>
      <c r="X512" s="11" t="s">
        <v>242</v>
      </c>
      <c r="Y512" s="10">
        <v>3</v>
      </c>
      <c r="Z512" s="10">
        <v>1424</v>
      </c>
      <c r="AA512" s="12">
        <v>44629</v>
      </c>
      <c r="AB512" s="10">
        <v>4</v>
      </c>
      <c r="AC512" s="10">
        <v>4</v>
      </c>
      <c r="AD512" s="12">
        <v>44990</v>
      </c>
      <c r="AE512" s="11" t="s">
        <v>83</v>
      </c>
      <c r="AF512" s="11" t="s">
        <v>61</v>
      </c>
      <c r="AG512" s="11" t="s">
        <v>62</v>
      </c>
      <c r="AH512" s="11" t="s">
        <v>3906</v>
      </c>
      <c r="AI512" s="11" t="s">
        <v>3907</v>
      </c>
      <c r="AJ512" s="10">
        <v>4</v>
      </c>
      <c r="AK512" s="14">
        <v>695.24</v>
      </c>
    </row>
    <row r="513" spans="1:37" x14ac:dyDescent="0.25">
      <c r="A513" s="10">
        <v>999</v>
      </c>
      <c r="B513" s="11" t="s">
        <v>538</v>
      </c>
      <c r="C513" s="11" t="s">
        <v>969</v>
      </c>
      <c r="D513" s="12">
        <v>44628</v>
      </c>
      <c r="E513" s="12">
        <v>44877</v>
      </c>
      <c r="F513" s="10">
        <f>Table2[[#This Row],[ExitDate]]-Table2[[#This Row],[StartDate]]</f>
        <v>249</v>
      </c>
      <c r="G513" s="18">
        <f>(Table2[[#This Row],[ExitDate]]-Table2[[#This Row],[StartDate]])/365.25</f>
        <v>0.68172484599589322</v>
      </c>
      <c r="H513" s="11" t="s">
        <v>36</v>
      </c>
      <c r="I513" s="11" t="s">
        <v>3910</v>
      </c>
      <c r="J513" s="13" t="s">
        <v>3911</v>
      </c>
      <c r="K513" s="11" t="s">
        <v>54</v>
      </c>
      <c r="L513" s="11" t="s">
        <v>752</v>
      </c>
      <c r="M513" s="11" t="s">
        <v>66</v>
      </c>
      <c r="N513" s="11" t="s">
        <v>55</v>
      </c>
      <c r="O513" s="11" t="s">
        <v>66</v>
      </c>
      <c r="P513" s="11" t="s">
        <v>133</v>
      </c>
      <c r="Q513" s="11" t="s">
        <v>42</v>
      </c>
      <c r="R513" s="11" t="s">
        <v>80</v>
      </c>
      <c r="S513" s="12" t="s">
        <v>3912</v>
      </c>
      <c r="T513" s="11" t="s">
        <v>44</v>
      </c>
      <c r="U513" s="11" t="s">
        <v>98</v>
      </c>
      <c r="V513" s="11" t="s">
        <v>46</v>
      </c>
      <c r="W513" s="10">
        <v>11397</v>
      </c>
      <c r="X513" s="11" t="s">
        <v>99</v>
      </c>
      <c r="Y513" s="10">
        <v>3</v>
      </c>
      <c r="Z513" s="10">
        <v>1426</v>
      </c>
      <c r="AA513" s="12">
        <v>45237</v>
      </c>
      <c r="AB513" s="10">
        <v>4</v>
      </c>
      <c r="AC513" s="10">
        <v>5</v>
      </c>
      <c r="AD513" s="12">
        <v>44897</v>
      </c>
      <c r="AE513" s="11" t="s">
        <v>76</v>
      </c>
      <c r="AF513" s="11" t="s">
        <v>61</v>
      </c>
      <c r="AG513" s="11" t="s">
        <v>77</v>
      </c>
      <c r="AH513" s="11" t="s">
        <v>3913</v>
      </c>
      <c r="AI513" s="11" t="s">
        <v>3914</v>
      </c>
      <c r="AJ513" s="10">
        <v>3</v>
      </c>
      <c r="AK513" s="14">
        <v>938.04</v>
      </c>
    </row>
    <row r="514" spans="1:37" x14ac:dyDescent="0.25">
      <c r="A514" s="10">
        <v>1002</v>
      </c>
      <c r="B514" s="11" t="s">
        <v>1558</v>
      </c>
      <c r="C514" s="11" t="s">
        <v>1601</v>
      </c>
      <c r="D514" s="12">
        <v>43791</v>
      </c>
      <c r="E514" s="12">
        <v>44632</v>
      </c>
      <c r="F514" s="10">
        <f>Table2[[#This Row],[ExitDate]]-Table2[[#This Row],[StartDate]]</f>
        <v>841</v>
      </c>
      <c r="G514" s="18">
        <f>(Table2[[#This Row],[ExitDate]]-Table2[[#This Row],[StartDate]])/365.25</f>
        <v>2.3025325119780971</v>
      </c>
      <c r="H514" s="11" t="s">
        <v>738</v>
      </c>
      <c r="I514" s="11" t="s">
        <v>3917</v>
      </c>
      <c r="J514" s="13" t="s">
        <v>3918</v>
      </c>
      <c r="K514" s="11" t="s">
        <v>54</v>
      </c>
      <c r="L514" s="11" t="s">
        <v>752</v>
      </c>
      <c r="M514" s="11" t="s">
        <v>39</v>
      </c>
      <c r="N514" s="11" t="s">
        <v>67</v>
      </c>
      <c r="O514" s="11" t="s">
        <v>41</v>
      </c>
      <c r="P514" s="11" t="s">
        <v>121</v>
      </c>
      <c r="Q514" s="11" t="s">
        <v>42</v>
      </c>
      <c r="R514" s="11" t="s">
        <v>85</v>
      </c>
      <c r="S514" s="12">
        <v>16111</v>
      </c>
      <c r="T514" s="11" t="s">
        <v>44</v>
      </c>
      <c r="U514" s="11" t="s">
        <v>98</v>
      </c>
      <c r="V514" s="11" t="s">
        <v>46</v>
      </c>
      <c r="W514" s="10">
        <v>6668</v>
      </c>
      <c r="X514" s="11" t="s">
        <v>99</v>
      </c>
      <c r="Y514" s="10">
        <v>3</v>
      </c>
      <c r="Z514" s="10">
        <v>1429</v>
      </c>
      <c r="AA514" s="12" t="s">
        <v>817</v>
      </c>
      <c r="AB514" s="10">
        <v>1</v>
      </c>
      <c r="AC514" s="10">
        <v>4</v>
      </c>
      <c r="AD514" s="12">
        <v>44891</v>
      </c>
      <c r="AE514" s="11" t="s">
        <v>156</v>
      </c>
      <c r="AF514" s="11" t="s">
        <v>61</v>
      </c>
      <c r="AG514" s="11" t="s">
        <v>52</v>
      </c>
      <c r="AH514" s="11" t="s">
        <v>3919</v>
      </c>
      <c r="AI514" s="11" t="s">
        <v>3920</v>
      </c>
      <c r="AJ514" s="10">
        <v>4</v>
      </c>
      <c r="AK514" s="14">
        <v>441.43</v>
      </c>
    </row>
    <row r="515" spans="1:37" x14ac:dyDescent="0.25">
      <c r="A515" s="10">
        <v>1003</v>
      </c>
      <c r="B515" s="11" t="s">
        <v>3921</v>
      </c>
      <c r="C515" s="11" t="s">
        <v>3922</v>
      </c>
      <c r="D515" s="12">
        <v>44970</v>
      </c>
      <c r="E515" s="12">
        <v>44988</v>
      </c>
      <c r="F515" s="10">
        <f>Table2[[#This Row],[ExitDate]]-Table2[[#This Row],[StartDate]]</f>
        <v>18</v>
      </c>
      <c r="G515" s="18">
        <f>(Table2[[#This Row],[ExitDate]]-Table2[[#This Row],[StartDate]])/365.25</f>
        <v>4.9281314168377825E-2</v>
      </c>
      <c r="H515" s="11" t="s">
        <v>738</v>
      </c>
      <c r="I515" s="11" t="s">
        <v>3923</v>
      </c>
      <c r="J515" s="13" t="s">
        <v>3924</v>
      </c>
      <c r="K515" s="11" t="s">
        <v>132</v>
      </c>
      <c r="L515" s="11" t="s">
        <v>752</v>
      </c>
      <c r="M515" s="11" t="s">
        <v>56</v>
      </c>
      <c r="N515" s="11" t="s">
        <v>55</v>
      </c>
      <c r="O515" s="11" t="s">
        <v>41</v>
      </c>
      <c r="P515" s="11" t="s">
        <v>95</v>
      </c>
      <c r="Q515" s="11" t="s">
        <v>42</v>
      </c>
      <c r="R515" s="11" t="s">
        <v>508</v>
      </c>
      <c r="S515" s="12" t="s">
        <v>3925</v>
      </c>
      <c r="T515" s="11" t="s">
        <v>44</v>
      </c>
      <c r="U515" s="11" t="s">
        <v>3025</v>
      </c>
      <c r="V515" s="11" t="s">
        <v>46</v>
      </c>
      <c r="W515" s="10">
        <v>36785</v>
      </c>
      <c r="X515" s="11" t="s">
        <v>242</v>
      </c>
      <c r="Y515" s="10">
        <v>3</v>
      </c>
      <c r="Z515" s="10">
        <v>1430</v>
      </c>
      <c r="AA515" s="12" t="s">
        <v>2223</v>
      </c>
      <c r="AB515" s="10">
        <v>2</v>
      </c>
      <c r="AC515" s="10">
        <v>2</v>
      </c>
      <c r="AD515" s="12">
        <v>44799</v>
      </c>
      <c r="AE515" s="11" t="s">
        <v>50</v>
      </c>
      <c r="AF515" s="11" t="s">
        <v>61</v>
      </c>
      <c r="AG515" s="11" t="s">
        <v>89</v>
      </c>
      <c r="AH515" s="11" t="s">
        <v>3926</v>
      </c>
      <c r="AI515" s="11" t="s">
        <v>3927</v>
      </c>
      <c r="AJ515" s="10">
        <v>4</v>
      </c>
      <c r="AK515" s="14">
        <v>193.99</v>
      </c>
    </row>
    <row r="516" spans="1:37" x14ac:dyDescent="0.25">
      <c r="A516" s="10">
        <v>1006</v>
      </c>
      <c r="B516" s="11" t="s">
        <v>3929</v>
      </c>
      <c r="C516" s="11" t="s">
        <v>3572</v>
      </c>
      <c r="D516" s="12">
        <v>44295</v>
      </c>
      <c r="E516" s="12">
        <v>44528</v>
      </c>
      <c r="F516" s="10">
        <f>Table2[[#This Row],[ExitDate]]-Table2[[#This Row],[StartDate]]</f>
        <v>233</v>
      </c>
      <c r="G516" s="18">
        <f>(Table2[[#This Row],[ExitDate]]-Table2[[#This Row],[StartDate]])/365.25</f>
        <v>0.63791923340177958</v>
      </c>
      <c r="H516" s="11" t="s">
        <v>36</v>
      </c>
      <c r="I516" s="11" t="s">
        <v>3930</v>
      </c>
      <c r="J516" s="13" t="s">
        <v>3931</v>
      </c>
      <c r="K516" s="11" t="s">
        <v>125</v>
      </c>
      <c r="L516" s="11" t="s">
        <v>38</v>
      </c>
      <c r="M516" s="11" t="s">
        <v>56</v>
      </c>
      <c r="N516" s="11" t="s">
        <v>40</v>
      </c>
      <c r="O516" s="11" t="s">
        <v>56</v>
      </c>
      <c r="P516" s="11" t="s">
        <v>174</v>
      </c>
      <c r="Q516" s="11" t="s">
        <v>42</v>
      </c>
      <c r="R516" s="11" t="s">
        <v>80</v>
      </c>
      <c r="S516" s="12" t="s">
        <v>3932</v>
      </c>
      <c r="T516" s="11" t="s">
        <v>44</v>
      </c>
      <c r="U516" s="11" t="s">
        <v>74</v>
      </c>
      <c r="V516" s="11" t="s">
        <v>46</v>
      </c>
      <c r="W516" s="10">
        <v>40314</v>
      </c>
      <c r="X516" s="11" t="s">
        <v>242</v>
      </c>
      <c r="Y516" s="10">
        <v>3</v>
      </c>
      <c r="Z516" s="10">
        <v>1433</v>
      </c>
      <c r="AA516" s="12">
        <v>44720</v>
      </c>
      <c r="AB516" s="10">
        <v>5</v>
      </c>
      <c r="AC516" s="10">
        <v>1</v>
      </c>
      <c r="AD516" s="12">
        <v>44822</v>
      </c>
      <c r="AE516" s="11" t="s">
        <v>60</v>
      </c>
      <c r="AF516" s="11" t="s">
        <v>51</v>
      </c>
      <c r="AG516" s="11" t="s">
        <v>89</v>
      </c>
      <c r="AH516" s="11" t="s">
        <v>3933</v>
      </c>
      <c r="AI516" s="11" t="s">
        <v>3934</v>
      </c>
      <c r="AJ516" s="10">
        <v>4</v>
      </c>
      <c r="AK516" s="14">
        <v>863.73</v>
      </c>
    </row>
    <row r="517" spans="1:37" x14ac:dyDescent="0.25">
      <c r="A517" s="10">
        <v>1007</v>
      </c>
      <c r="B517" s="11" t="s">
        <v>3935</v>
      </c>
      <c r="C517" s="11" t="s">
        <v>1741</v>
      </c>
      <c r="D517" s="12">
        <v>43464</v>
      </c>
      <c r="E517" s="12">
        <v>45015</v>
      </c>
      <c r="F517" s="10">
        <f>Table2[[#This Row],[ExitDate]]-Table2[[#This Row],[StartDate]]</f>
        <v>1551</v>
      </c>
      <c r="G517" s="18">
        <f>(Table2[[#This Row],[ExitDate]]-Table2[[#This Row],[StartDate]])/365.25</f>
        <v>4.2464065708418888</v>
      </c>
      <c r="H517" s="11" t="s">
        <v>36</v>
      </c>
      <c r="I517" s="11" t="s">
        <v>3936</v>
      </c>
      <c r="J517" s="13" t="s">
        <v>3937</v>
      </c>
      <c r="K517" s="11" t="s">
        <v>54</v>
      </c>
      <c r="L517" s="11" t="s">
        <v>38</v>
      </c>
      <c r="M517" s="11" t="s">
        <v>56</v>
      </c>
      <c r="N517" s="11" t="s">
        <v>40</v>
      </c>
      <c r="O517" s="11" t="s">
        <v>56</v>
      </c>
      <c r="P517" s="11" t="s">
        <v>174</v>
      </c>
      <c r="Q517" s="11" t="s">
        <v>42</v>
      </c>
      <c r="R517" s="11" t="s">
        <v>142</v>
      </c>
      <c r="S517" s="12" t="s">
        <v>3938</v>
      </c>
      <c r="T517" s="11" t="s">
        <v>44</v>
      </c>
      <c r="U517" s="11" t="s">
        <v>145</v>
      </c>
      <c r="V517" s="11" t="s">
        <v>46</v>
      </c>
      <c r="W517" s="10">
        <v>88408</v>
      </c>
      <c r="X517" s="11" t="s">
        <v>99</v>
      </c>
      <c r="Y517" s="10">
        <v>3</v>
      </c>
      <c r="Z517" s="10">
        <v>1434</v>
      </c>
      <c r="AA517" s="12" t="s">
        <v>827</v>
      </c>
      <c r="AB517" s="10">
        <v>1</v>
      </c>
      <c r="AC517" s="10">
        <v>2</v>
      </c>
      <c r="AD517" s="12">
        <v>45043</v>
      </c>
      <c r="AE517" s="11" t="s">
        <v>76</v>
      </c>
      <c r="AF517" s="11" t="s">
        <v>61</v>
      </c>
      <c r="AG517" s="11" t="s">
        <v>62</v>
      </c>
      <c r="AH517" s="11" t="s">
        <v>3939</v>
      </c>
      <c r="AI517" s="11" t="s">
        <v>3940</v>
      </c>
      <c r="AJ517" s="10">
        <v>2</v>
      </c>
      <c r="AK517" s="14">
        <v>746.99</v>
      </c>
    </row>
    <row r="518" spans="1:37" x14ac:dyDescent="0.25">
      <c r="A518" s="10">
        <v>1011</v>
      </c>
      <c r="B518" s="11" t="s">
        <v>3943</v>
      </c>
      <c r="C518" s="11" t="s">
        <v>3944</v>
      </c>
      <c r="D518" s="12">
        <v>45002</v>
      </c>
      <c r="E518" s="12">
        <v>45007</v>
      </c>
      <c r="F518" s="10">
        <f>Table2[[#This Row],[ExitDate]]-Table2[[#This Row],[StartDate]]</f>
        <v>5</v>
      </c>
      <c r="G518" s="18">
        <f>(Table2[[#This Row],[ExitDate]]-Table2[[#This Row],[StartDate]])/365.25</f>
        <v>1.3689253935660506E-2</v>
      </c>
      <c r="H518" s="11" t="s">
        <v>36</v>
      </c>
      <c r="I518" s="11" t="s">
        <v>3945</v>
      </c>
      <c r="J518" s="13" t="s">
        <v>3946</v>
      </c>
      <c r="K518" s="11" t="s">
        <v>94</v>
      </c>
      <c r="L518" s="11" t="s">
        <v>38</v>
      </c>
      <c r="M518" s="11" t="s">
        <v>39</v>
      </c>
      <c r="N518" s="11" t="s">
        <v>67</v>
      </c>
      <c r="O518" s="11" t="s">
        <v>56</v>
      </c>
      <c r="P518" s="11" t="s">
        <v>174</v>
      </c>
      <c r="Q518" s="11" t="s">
        <v>42</v>
      </c>
      <c r="R518" s="11" t="s">
        <v>85</v>
      </c>
      <c r="S518" s="12" t="s">
        <v>3947</v>
      </c>
      <c r="T518" s="11" t="s">
        <v>44</v>
      </c>
      <c r="U518" s="11" t="s">
        <v>234</v>
      </c>
      <c r="V518" s="11" t="s">
        <v>59</v>
      </c>
      <c r="W518" s="10">
        <v>51453</v>
      </c>
      <c r="X518" s="11" t="s">
        <v>99</v>
      </c>
      <c r="Y518" s="10">
        <v>3</v>
      </c>
      <c r="Z518" s="10">
        <v>1438</v>
      </c>
      <c r="AA518" s="12" t="s">
        <v>2954</v>
      </c>
      <c r="AB518" s="10">
        <v>1</v>
      </c>
      <c r="AC518" s="10">
        <v>4</v>
      </c>
      <c r="AD518" s="12">
        <v>45058</v>
      </c>
      <c r="AE518" s="11" t="s">
        <v>60</v>
      </c>
      <c r="AF518" s="11" t="s">
        <v>61</v>
      </c>
      <c r="AG518" s="11" t="s">
        <v>89</v>
      </c>
      <c r="AH518" s="11" t="s">
        <v>3948</v>
      </c>
      <c r="AI518" s="11" t="s">
        <v>3949</v>
      </c>
      <c r="AJ518" s="10">
        <v>2</v>
      </c>
      <c r="AK518" s="14">
        <v>996.18</v>
      </c>
    </row>
    <row r="519" spans="1:37" x14ac:dyDescent="0.25">
      <c r="A519" s="10">
        <v>1012</v>
      </c>
      <c r="B519" s="11" t="s">
        <v>3950</v>
      </c>
      <c r="C519" s="11" t="s">
        <v>3951</v>
      </c>
      <c r="D519" s="12">
        <v>44762</v>
      </c>
      <c r="E519" s="12">
        <v>45042</v>
      </c>
      <c r="F519" s="10">
        <f>Table2[[#This Row],[ExitDate]]-Table2[[#This Row],[StartDate]]</f>
        <v>280</v>
      </c>
      <c r="G519" s="18">
        <f>(Table2[[#This Row],[ExitDate]]-Table2[[#This Row],[StartDate]])/365.25</f>
        <v>0.76659822039698833</v>
      </c>
      <c r="H519" s="11" t="s">
        <v>36</v>
      </c>
      <c r="I519" s="11" t="s">
        <v>3952</v>
      </c>
      <c r="J519" s="13" t="s">
        <v>3953</v>
      </c>
      <c r="K519" s="11" t="s">
        <v>113</v>
      </c>
      <c r="L519" s="11" t="s">
        <v>38</v>
      </c>
      <c r="M519" s="11" t="s">
        <v>66</v>
      </c>
      <c r="N519" s="11" t="s">
        <v>55</v>
      </c>
      <c r="O519" s="11" t="s">
        <v>41</v>
      </c>
      <c r="P519" s="11" t="s">
        <v>174</v>
      </c>
      <c r="Q519" s="11" t="s">
        <v>42</v>
      </c>
      <c r="R519" s="11" t="s">
        <v>80</v>
      </c>
      <c r="S519" s="12" t="s">
        <v>3954</v>
      </c>
      <c r="T519" s="11" t="s">
        <v>44</v>
      </c>
      <c r="U519" s="11" t="s">
        <v>81</v>
      </c>
      <c r="V519" s="11" t="s">
        <v>46</v>
      </c>
      <c r="W519" s="10">
        <v>76246</v>
      </c>
      <c r="X519" s="11" t="s">
        <v>242</v>
      </c>
      <c r="Y519" s="10">
        <v>3</v>
      </c>
      <c r="Z519" s="10">
        <v>1439</v>
      </c>
      <c r="AA519" s="12" t="s">
        <v>366</v>
      </c>
      <c r="AB519" s="10">
        <v>3</v>
      </c>
      <c r="AC519" s="10">
        <v>1</v>
      </c>
      <c r="AD519" s="12">
        <v>45097</v>
      </c>
      <c r="AE519" s="11" t="s">
        <v>156</v>
      </c>
      <c r="AF519" s="11" t="s">
        <v>51</v>
      </c>
      <c r="AG519" s="11" t="s">
        <v>77</v>
      </c>
      <c r="AH519" s="11" t="s">
        <v>3955</v>
      </c>
      <c r="AI519" s="11" t="s">
        <v>3956</v>
      </c>
      <c r="AJ519" s="10">
        <v>4</v>
      </c>
      <c r="AK519" s="14">
        <v>764.43</v>
      </c>
    </row>
    <row r="520" spans="1:37" x14ac:dyDescent="0.25">
      <c r="A520" s="10">
        <v>1014</v>
      </c>
      <c r="B520" s="11" t="s">
        <v>245</v>
      </c>
      <c r="C520" s="11" t="s">
        <v>3959</v>
      </c>
      <c r="D520" s="12">
        <v>44526</v>
      </c>
      <c r="E520" s="12">
        <v>44827</v>
      </c>
      <c r="F520" s="10">
        <f>Table2[[#This Row],[ExitDate]]-Table2[[#This Row],[StartDate]]</f>
        <v>301</v>
      </c>
      <c r="G520" s="18">
        <f>(Table2[[#This Row],[ExitDate]]-Table2[[#This Row],[StartDate]])/365.25</f>
        <v>0.82409308692676253</v>
      </c>
      <c r="H520" s="11" t="s">
        <v>36</v>
      </c>
      <c r="I520" s="11" t="s">
        <v>3960</v>
      </c>
      <c r="J520" s="13" t="s">
        <v>3961</v>
      </c>
      <c r="K520" s="11" t="s">
        <v>84</v>
      </c>
      <c r="L520" s="11" t="s">
        <v>38</v>
      </c>
      <c r="M520" s="11" t="s">
        <v>39</v>
      </c>
      <c r="N520" s="11" t="s">
        <v>55</v>
      </c>
      <c r="O520" s="11" t="s">
        <v>41</v>
      </c>
      <c r="P520" s="11" t="s">
        <v>174</v>
      </c>
      <c r="Q520" s="11" t="s">
        <v>42</v>
      </c>
      <c r="R520" s="11" t="s">
        <v>85</v>
      </c>
      <c r="S520" s="12" t="s">
        <v>3962</v>
      </c>
      <c r="T520" s="11" t="s">
        <v>44</v>
      </c>
      <c r="U520" s="11" t="s">
        <v>81</v>
      </c>
      <c r="V520" s="11" t="s">
        <v>46</v>
      </c>
      <c r="W520" s="10">
        <v>69720</v>
      </c>
      <c r="X520" s="11" t="s">
        <v>242</v>
      </c>
      <c r="Y520" s="10">
        <v>3</v>
      </c>
      <c r="Z520" s="10">
        <v>1441</v>
      </c>
      <c r="AA520" s="12">
        <v>45111</v>
      </c>
      <c r="AB520" s="10">
        <v>1</v>
      </c>
      <c r="AC520" s="10">
        <v>1</v>
      </c>
      <c r="AD520" s="12">
        <v>44857</v>
      </c>
      <c r="AE520" s="11" t="s">
        <v>60</v>
      </c>
      <c r="AF520" s="11" t="s">
        <v>51</v>
      </c>
      <c r="AG520" s="11" t="s">
        <v>62</v>
      </c>
      <c r="AH520" s="11" t="s">
        <v>1644</v>
      </c>
      <c r="AI520" s="11" t="s">
        <v>3963</v>
      </c>
      <c r="AJ520" s="10">
        <v>4</v>
      </c>
      <c r="AK520" s="14">
        <v>758.41</v>
      </c>
    </row>
    <row r="521" spans="1:37" x14ac:dyDescent="0.25">
      <c r="A521" s="10">
        <v>1018</v>
      </c>
      <c r="B521" s="11" t="s">
        <v>3966</v>
      </c>
      <c r="C521" s="11" t="s">
        <v>1711</v>
      </c>
      <c r="D521" s="12">
        <v>44444</v>
      </c>
      <c r="E521" s="12">
        <v>44833</v>
      </c>
      <c r="F521" s="10">
        <f>Table2[[#This Row],[ExitDate]]-Table2[[#This Row],[StartDate]]</f>
        <v>389</v>
      </c>
      <c r="G521" s="18">
        <f>(Table2[[#This Row],[ExitDate]]-Table2[[#This Row],[StartDate]])/365.25</f>
        <v>1.0650239561943875</v>
      </c>
      <c r="H521" s="11" t="s">
        <v>36</v>
      </c>
      <c r="I521" s="11" t="s">
        <v>3967</v>
      </c>
      <c r="J521" s="13" t="s">
        <v>3968</v>
      </c>
      <c r="K521" s="11" t="s">
        <v>132</v>
      </c>
      <c r="L521" s="11" t="s">
        <v>199</v>
      </c>
      <c r="M521" s="11" t="s">
        <v>56</v>
      </c>
      <c r="N521" s="11" t="s">
        <v>40</v>
      </c>
      <c r="O521" s="11" t="s">
        <v>56</v>
      </c>
      <c r="P521" s="11" t="s">
        <v>174</v>
      </c>
      <c r="Q521" s="11" t="s">
        <v>42</v>
      </c>
      <c r="R521" s="11" t="s">
        <v>57</v>
      </c>
      <c r="S521" s="12" t="s">
        <v>3969</v>
      </c>
      <c r="T521" s="11" t="s">
        <v>44</v>
      </c>
      <c r="U521" s="11" t="s">
        <v>58</v>
      </c>
      <c r="V521" s="11" t="s">
        <v>46</v>
      </c>
      <c r="W521" s="10">
        <v>89203</v>
      </c>
      <c r="X521" s="11" t="s">
        <v>99</v>
      </c>
      <c r="Y521" s="10">
        <v>3</v>
      </c>
      <c r="Z521" s="10">
        <v>1445</v>
      </c>
      <c r="AA521" s="12" t="s">
        <v>1864</v>
      </c>
      <c r="AB521" s="10">
        <v>2</v>
      </c>
      <c r="AC521" s="10">
        <v>2</v>
      </c>
      <c r="AD521" s="12">
        <v>45127</v>
      </c>
      <c r="AE521" s="11" t="s">
        <v>156</v>
      </c>
      <c r="AF521" s="11" t="s">
        <v>51</v>
      </c>
      <c r="AG521" s="11" t="s">
        <v>89</v>
      </c>
      <c r="AH521" s="11" t="s">
        <v>3970</v>
      </c>
      <c r="AI521" s="11" t="s">
        <v>3971</v>
      </c>
      <c r="AJ521" s="10">
        <v>5</v>
      </c>
      <c r="AK521" s="14">
        <v>458.8</v>
      </c>
    </row>
    <row r="522" spans="1:37" x14ac:dyDescent="0.25">
      <c r="A522" s="10">
        <v>1019</v>
      </c>
      <c r="B522" s="11" t="s">
        <v>3407</v>
      </c>
      <c r="C522" s="11" t="s">
        <v>860</v>
      </c>
      <c r="D522" s="12">
        <v>44033</v>
      </c>
      <c r="E522" s="12">
        <v>44985</v>
      </c>
      <c r="F522" s="10">
        <f>Table2[[#This Row],[ExitDate]]-Table2[[#This Row],[StartDate]]</f>
        <v>952</v>
      </c>
      <c r="G522" s="18">
        <f>(Table2[[#This Row],[ExitDate]]-Table2[[#This Row],[StartDate]])/365.25</f>
        <v>2.6064339493497606</v>
      </c>
      <c r="H522" s="11" t="s">
        <v>36</v>
      </c>
      <c r="I522" s="11" t="s">
        <v>3972</v>
      </c>
      <c r="J522" s="13" t="s">
        <v>3973</v>
      </c>
      <c r="K522" s="11" t="s">
        <v>79</v>
      </c>
      <c r="L522" s="11" t="s">
        <v>199</v>
      </c>
      <c r="M522" s="11" t="s">
        <v>66</v>
      </c>
      <c r="N522" s="11" t="s">
        <v>67</v>
      </c>
      <c r="O522" s="11" t="s">
        <v>41</v>
      </c>
      <c r="P522" s="11" t="s">
        <v>95</v>
      </c>
      <c r="Q522" s="11" t="s">
        <v>42</v>
      </c>
      <c r="R522" s="11" t="s">
        <v>57</v>
      </c>
      <c r="S522" s="12">
        <v>35707</v>
      </c>
      <c r="T522" s="11" t="s">
        <v>44</v>
      </c>
      <c r="U522" s="11" t="s">
        <v>87</v>
      </c>
      <c r="V522" s="11" t="s">
        <v>46</v>
      </c>
      <c r="W522" s="10">
        <v>68233</v>
      </c>
      <c r="X522" s="11" t="s">
        <v>99</v>
      </c>
      <c r="Y522" s="10">
        <v>3</v>
      </c>
      <c r="Z522" s="10">
        <v>1446</v>
      </c>
      <c r="AA522" s="12" t="s">
        <v>2994</v>
      </c>
      <c r="AB522" s="10">
        <v>1</v>
      </c>
      <c r="AC522" s="10">
        <v>1</v>
      </c>
      <c r="AD522" s="12">
        <v>44963</v>
      </c>
      <c r="AE522" s="11" t="s">
        <v>156</v>
      </c>
      <c r="AF522" s="11" t="s">
        <v>51</v>
      </c>
      <c r="AG522" s="11" t="s">
        <v>89</v>
      </c>
      <c r="AH522" s="11" t="s">
        <v>3974</v>
      </c>
      <c r="AI522" s="11" t="s">
        <v>3975</v>
      </c>
      <c r="AJ522" s="10">
        <v>3</v>
      </c>
      <c r="AK522" s="14">
        <v>207.17</v>
      </c>
    </row>
    <row r="523" spans="1:37" x14ac:dyDescent="0.25">
      <c r="A523" s="10">
        <v>1020</v>
      </c>
      <c r="B523" s="11" t="s">
        <v>3943</v>
      </c>
      <c r="C523" s="11" t="s">
        <v>3976</v>
      </c>
      <c r="D523" s="12">
        <v>44907</v>
      </c>
      <c r="E523" s="12">
        <v>45103</v>
      </c>
      <c r="F523" s="10">
        <f>Table2[[#This Row],[ExitDate]]-Table2[[#This Row],[StartDate]]</f>
        <v>196</v>
      </c>
      <c r="G523" s="18">
        <f>(Table2[[#This Row],[ExitDate]]-Table2[[#This Row],[StartDate]])/365.25</f>
        <v>0.53661875427789185</v>
      </c>
      <c r="H523" s="11" t="s">
        <v>36</v>
      </c>
      <c r="I523" s="11" t="s">
        <v>3977</v>
      </c>
      <c r="J523" s="13" t="s">
        <v>3978</v>
      </c>
      <c r="K523" s="11" t="s">
        <v>164</v>
      </c>
      <c r="L523" s="11" t="s">
        <v>1816</v>
      </c>
      <c r="M523" s="11" t="s">
        <v>66</v>
      </c>
      <c r="N523" s="11" t="s">
        <v>40</v>
      </c>
      <c r="O523" s="11" t="s">
        <v>56</v>
      </c>
      <c r="P523" s="11" t="s">
        <v>121</v>
      </c>
      <c r="Q523" s="11" t="s">
        <v>42</v>
      </c>
      <c r="R523" s="11" t="s">
        <v>85</v>
      </c>
      <c r="S523" s="12" t="s">
        <v>3979</v>
      </c>
      <c r="T523" s="11" t="s">
        <v>44</v>
      </c>
      <c r="U523" s="11" t="s">
        <v>5</v>
      </c>
      <c r="V523" s="11" t="s">
        <v>46</v>
      </c>
      <c r="W523" s="10">
        <v>24188</v>
      </c>
      <c r="X523" s="11" t="s">
        <v>99</v>
      </c>
      <c r="Y523" s="10">
        <v>3</v>
      </c>
      <c r="Z523" s="10">
        <v>1447</v>
      </c>
      <c r="AA523" s="12" t="s">
        <v>1294</v>
      </c>
      <c r="AB523" s="10">
        <v>4</v>
      </c>
      <c r="AC523" s="10">
        <v>4</v>
      </c>
      <c r="AD523" s="12">
        <v>45072</v>
      </c>
      <c r="AE523" s="11" t="s">
        <v>83</v>
      </c>
      <c r="AF523" s="11" t="s">
        <v>61</v>
      </c>
      <c r="AG523" s="11" t="s">
        <v>77</v>
      </c>
      <c r="AH523" s="11" t="s">
        <v>3980</v>
      </c>
      <c r="AI523" s="11" t="s">
        <v>3981</v>
      </c>
      <c r="AJ523" s="10">
        <v>4</v>
      </c>
      <c r="AK523" s="14">
        <v>784.89</v>
      </c>
    </row>
    <row r="524" spans="1:37" x14ac:dyDescent="0.25">
      <c r="A524" s="10">
        <v>1023</v>
      </c>
      <c r="B524" s="11" t="s">
        <v>3984</v>
      </c>
      <c r="C524" s="11" t="s">
        <v>3489</v>
      </c>
      <c r="D524" s="12">
        <v>43868</v>
      </c>
      <c r="E524" s="12">
        <v>44671</v>
      </c>
      <c r="F524" s="10">
        <f>Table2[[#This Row],[ExitDate]]-Table2[[#This Row],[StartDate]]</f>
        <v>803</v>
      </c>
      <c r="G524" s="18">
        <f>(Table2[[#This Row],[ExitDate]]-Table2[[#This Row],[StartDate]])/365.25</f>
        <v>2.1984941820670771</v>
      </c>
      <c r="H524" s="11" t="s">
        <v>738</v>
      </c>
      <c r="I524" s="11" t="s">
        <v>3985</v>
      </c>
      <c r="J524" s="13" t="s">
        <v>3986</v>
      </c>
      <c r="K524" s="11" t="s">
        <v>164</v>
      </c>
      <c r="L524" s="11" t="s">
        <v>752</v>
      </c>
      <c r="M524" s="11" t="s">
        <v>66</v>
      </c>
      <c r="N524" s="11" t="s">
        <v>40</v>
      </c>
      <c r="O524" s="11" t="s">
        <v>41</v>
      </c>
      <c r="P524" s="11" t="s">
        <v>133</v>
      </c>
      <c r="Q524" s="11" t="s">
        <v>42</v>
      </c>
      <c r="R524" s="11" t="s">
        <v>85</v>
      </c>
      <c r="S524" s="12" t="s">
        <v>3987</v>
      </c>
      <c r="T524" s="11" t="s">
        <v>44</v>
      </c>
      <c r="U524" s="11" t="s">
        <v>250</v>
      </c>
      <c r="V524" s="11" t="s">
        <v>59</v>
      </c>
      <c r="W524" s="10">
        <v>19127</v>
      </c>
      <c r="X524" s="11" t="s">
        <v>242</v>
      </c>
      <c r="Y524" s="10">
        <v>3</v>
      </c>
      <c r="Z524" s="10">
        <v>1450</v>
      </c>
      <c r="AA524" s="12" t="s">
        <v>2344</v>
      </c>
      <c r="AB524" s="10">
        <v>5</v>
      </c>
      <c r="AC524" s="10">
        <v>1</v>
      </c>
      <c r="AD524" s="12">
        <v>45100</v>
      </c>
      <c r="AE524" s="11" t="s">
        <v>76</v>
      </c>
      <c r="AF524" s="11" t="s">
        <v>51</v>
      </c>
      <c r="AG524" s="11" t="s">
        <v>62</v>
      </c>
      <c r="AH524" s="11" t="s">
        <v>3988</v>
      </c>
      <c r="AI524" s="11" t="s">
        <v>3989</v>
      </c>
      <c r="AJ524" s="10">
        <v>5</v>
      </c>
      <c r="AK524" s="14">
        <v>436.63</v>
      </c>
    </row>
    <row r="525" spans="1:37" x14ac:dyDescent="0.25">
      <c r="A525" s="10">
        <v>1027</v>
      </c>
      <c r="B525" s="11" t="s">
        <v>474</v>
      </c>
      <c r="C525" s="11" t="s">
        <v>3990</v>
      </c>
      <c r="D525" s="12">
        <v>44918</v>
      </c>
      <c r="E525" s="12">
        <v>44920</v>
      </c>
      <c r="F525" s="10">
        <f>Table2[[#This Row],[ExitDate]]-Table2[[#This Row],[StartDate]]</f>
        <v>2</v>
      </c>
      <c r="G525" s="18">
        <f>(Table2[[#This Row],[ExitDate]]-Table2[[#This Row],[StartDate]])/365.25</f>
        <v>5.4757015742642025E-3</v>
      </c>
      <c r="H525" s="11" t="s">
        <v>738</v>
      </c>
      <c r="I525" s="11" t="s">
        <v>3991</v>
      </c>
      <c r="J525" s="13" t="s">
        <v>3992</v>
      </c>
      <c r="K525" s="11" t="s">
        <v>94</v>
      </c>
      <c r="L525" s="11" t="s">
        <v>752</v>
      </c>
      <c r="M525" s="11" t="s">
        <v>66</v>
      </c>
      <c r="N525" s="11" t="s">
        <v>40</v>
      </c>
      <c r="O525" s="11" t="s">
        <v>41</v>
      </c>
      <c r="P525" s="11" t="s">
        <v>174</v>
      </c>
      <c r="Q525" s="11" t="s">
        <v>42</v>
      </c>
      <c r="R525" s="11" t="s">
        <v>80</v>
      </c>
      <c r="S525" s="12">
        <v>28462</v>
      </c>
      <c r="T525" s="11" t="s">
        <v>44</v>
      </c>
      <c r="U525" s="11" t="s">
        <v>159</v>
      </c>
      <c r="V525" s="11" t="s">
        <v>59</v>
      </c>
      <c r="W525" s="10">
        <v>5270</v>
      </c>
      <c r="X525" s="11" t="s">
        <v>242</v>
      </c>
      <c r="Y525" s="10">
        <v>3</v>
      </c>
      <c r="Z525" s="10">
        <v>1454</v>
      </c>
      <c r="AA525" s="12" t="s">
        <v>2332</v>
      </c>
      <c r="AB525" s="10">
        <v>2</v>
      </c>
      <c r="AC525" s="10">
        <v>2</v>
      </c>
      <c r="AD525" s="12">
        <v>44909</v>
      </c>
      <c r="AE525" s="11" t="s">
        <v>60</v>
      </c>
      <c r="AF525" s="11" t="s">
        <v>61</v>
      </c>
      <c r="AG525" s="11" t="s">
        <v>77</v>
      </c>
      <c r="AH525" s="11" t="s">
        <v>3993</v>
      </c>
      <c r="AI525" s="11" t="s">
        <v>3555</v>
      </c>
      <c r="AJ525" s="10">
        <v>1</v>
      </c>
      <c r="AK525" s="14">
        <v>832.86</v>
      </c>
    </row>
    <row r="526" spans="1:37" x14ac:dyDescent="0.25">
      <c r="A526" s="10">
        <v>1029</v>
      </c>
      <c r="B526" s="11" t="s">
        <v>3994</v>
      </c>
      <c r="C526" s="11" t="s">
        <v>3995</v>
      </c>
      <c r="D526" s="12">
        <v>43641</v>
      </c>
      <c r="E526" s="12">
        <v>43655</v>
      </c>
      <c r="F526" s="10">
        <f>Table2[[#This Row],[ExitDate]]-Table2[[#This Row],[StartDate]]</f>
        <v>14</v>
      </c>
      <c r="G526" s="18">
        <f>(Table2[[#This Row],[ExitDate]]-Table2[[#This Row],[StartDate]])/365.25</f>
        <v>3.8329911019849415E-2</v>
      </c>
      <c r="H526" s="11" t="s">
        <v>36</v>
      </c>
      <c r="I526" s="11" t="s">
        <v>3996</v>
      </c>
      <c r="J526" s="13" t="s">
        <v>3997</v>
      </c>
      <c r="K526" s="11" t="s">
        <v>164</v>
      </c>
      <c r="L526" s="11" t="s">
        <v>38</v>
      </c>
      <c r="M526" s="11" t="s">
        <v>66</v>
      </c>
      <c r="N526" s="11" t="s">
        <v>67</v>
      </c>
      <c r="O526" s="11" t="s">
        <v>66</v>
      </c>
      <c r="P526" s="11" t="s">
        <v>121</v>
      </c>
      <c r="Q526" s="11" t="s">
        <v>42</v>
      </c>
      <c r="R526" s="11" t="s">
        <v>107</v>
      </c>
      <c r="S526" s="12">
        <v>20677</v>
      </c>
      <c r="T526" s="11" t="s">
        <v>44</v>
      </c>
      <c r="U526" s="11" t="s">
        <v>109</v>
      </c>
      <c r="V526" s="11" t="s">
        <v>46</v>
      </c>
      <c r="W526" s="10">
        <v>55931</v>
      </c>
      <c r="X526" s="11" t="s">
        <v>99</v>
      </c>
      <c r="Y526" s="10">
        <v>3</v>
      </c>
      <c r="Z526" s="10">
        <v>1456</v>
      </c>
      <c r="AA526" s="12" t="s">
        <v>3998</v>
      </c>
      <c r="AB526" s="10">
        <v>2</v>
      </c>
      <c r="AC526" s="10">
        <v>1</v>
      </c>
      <c r="AD526" s="12">
        <v>44834</v>
      </c>
      <c r="AE526" s="11" t="s">
        <v>60</v>
      </c>
      <c r="AF526" s="11" t="s">
        <v>61</v>
      </c>
      <c r="AG526" s="11" t="s">
        <v>62</v>
      </c>
      <c r="AH526" s="11" t="s">
        <v>3999</v>
      </c>
      <c r="AI526" s="11" t="s">
        <v>4000</v>
      </c>
      <c r="AJ526" s="10">
        <v>3</v>
      </c>
      <c r="AK526" s="14">
        <v>456.95</v>
      </c>
    </row>
    <row r="527" spans="1:37" x14ac:dyDescent="0.25">
      <c r="A527" s="10">
        <v>1033</v>
      </c>
      <c r="B527" s="11" t="s">
        <v>3367</v>
      </c>
      <c r="C527" s="11" t="s">
        <v>3888</v>
      </c>
      <c r="D527" s="12">
        <v>44251</v>
      </c>
      <c r="E527" s="12">
        <v>44730</v>
      </c>
      <c r="F527" s="10">
        <f>Table2[[#This Row],[ExitDate]]-Table2[[#This Row],[StartDate]]</f>
        <v>479</v>
      </c>
      <c r="G527" s="18">
        <f>(Table2[[#This Row],[ExitDate]]-Table2[[#This Row],[StartDate]])/365.25</f>
        <v>1.3114305270362765</v>
      </c>
      <c r="H527" s="11" t="s">
        <v>36</v>
      </c>
      <c r="I527" s="11" t="s">
        <v>4001</v>
      </c>
      <c r="J527" s="13" t="s">
        <v>4002</v>
      </c>
      <c r="K527" s="11" t="s">
        <v>84</v>
      </c>
      <c r="L527" s="11" t="s">
        <v>38</v>
      </c>
      <c r="M527" s="11" t="s">
        <v>66</v>
      </c>
      <c r="N527" s="11" t="s">
        <v>55</v>
      </c>
      <c r="O527" s="11" t="s">
        <v>41</v>
      </c>
      <c r="P527" s="11" t="s">
        <v>133</v>
      </c>
      <c r="Q527" s="11" t="s">
        <v>42</v>
      </c>
      <c r="R527" s="11" t="s">
        <v>320</v>
      </c>
      <c r="S527" s="12" t="s">
        <v>4003</v>
      </c>
      <c r="T527" s="11" t="s">
        <v>44</v>
      </c>
      <c r="U527" s="11" t="s">
        <v>234</v>
      </c>
      <c r="V527" s="11" t="s">
        <v>59</v>
      </c>
      <c r="W527" s="10">
        <v>14170</v>
      </c>
      <c r="X527" s="11" t="s">
        <v>99</v>
      </c>
      <c r="Y527" s="10">
        <v>3</v>
      </c>
      <c r="Z527" s="10">
        <v>1460</v>
      </c>
      <c r="AA527" s="12" t="s">
        <v>1564</v>
      </c>
      <c r="AB527" s="10">
        <v>2</v>
      </c>
      <c r="AC527" s="10">
        <v>3</v>
      </c>
      <c r="AD527" s="12">
        <v>44991</v>
      </c>
      <c r="AE527" s="11" t="s">
        <v>60</v>
      </c>
      <c r="AF527" s="11" t="s">
        <v>51</v>
      </c>
      <c r="AG527" s="11" t="s">
        <v>62</v>
      </c>
      <c r="AH527" s="11" t="s">
        <v>1092</v>
      </c>
      <c r="AI527" s="11" t="s">
        <v>4004</v>
      </c>
      <c r="AJ527" s="10">
        <v>2</v>
      </c>
      <c r="AK527" s="14">
        <v>864.22</v>
      </c>
    </row>
    <row r="528" spans="1:37" x14ac:dyDescent="0.25">
      <c r="A528" s="10">
        <v>1034</v>
      </c>
      <c r="B528" s="11" t="s">
        <v>4005</v>
      </c>
      <c r="C528" s="11" t="s">
        <v>4006</v>
      </c>
      <c r="D528" s="12">
        <v>43567</v>
      </c>
      <c r="E528" s="12">
        <v>44102</v>
      </c>
      <c r="F528" s="10">
        <f>Table2[[#This Row],[ExitDate]]-Table2[[#This Row],[StartDate]]</f>
        <v>535</v>
      </c>
      <c r="G528" s="18">
        <f>(Table2[[#This Row],[ExitDate]]-Table2[[#This Row],[StartDate]])/365.25</f>
        <v>1.4647501711156743</v>
      </c>
      <c r="H528" s="11" t="s">
        <v>36</v>
      </c>
      <c r="I528" s="11" t="s">
        <v>4007</v>
      </c>
      <c r="J528" s="13" t="s">
        <v>4008</v>
      </c>
      <c r="K528" s="11" t="s">
        <v>37</v>
      </c>
      <c r="L528" s="11" t="s">
        <v>38</v>
      </c>
      <c r="M528" s="11" t="s">
        <v>66</v>
      </c>
      <c r="N528" s="11" t="s">
        <v>40</v>
      </c>
      <c r="O528" s="11" t="s">
        <v>66</v>
      </c>
      <c r="P528" s="11" t="s">
        <v>133</v>
      </c>
      <c r="Q528" s="11" t="s">
        <v>42</v>
      </c>
      <c r="R528" s="11" t="s">
        <v>175</v>
      </c>
      <c r="S528" s="12">
        <v>36953</v>
      </c>
      <c r="T528" s="11" t="s">
        <v>44</v>
      </c>
      <c r="U528" s="11" t="s">
        <v>98</v>
      </c>
      <c r="V528" s="11" t="s">
        <v>46</v>
      </c>
      <c r="W528" s="10">
        <v>82370</v>
      </c>
      <c r="X528" s="11" t="s">
        <v>99</v>
      </c>
      <c r="Y528" s="10">
        <v>3</v>
      </c>
      <c r="Z528" s="10">
        <v>1461</v>
      </c>
      <c r="AA528" s="12">
        <v>45173</v>
      </c>
      <c r="AB528" s="10">
        <v>1</v>
      </c>
      <c r="AC528" s="10">
        <v>1</v>
      </c>
      <c r="AD528" s="12">
        <v>45078</v>
      </c>
      <c r="AE528" s="11" t="s">
        <v>156</v>
      </c>
      <c r="AF528" s="11" t="s">
        <v>51</v>
      </c>
      <c r="AG528" s="11" t="s">
        <v>89</v>
      </c>
      <c r="AH528" s="11" t="s">
        <v>1918</v>
      </c>
      <c r="AI528" s="11" t="s">
        <v>4009</v>
      </c>
      <c r="AJ528" s="10">
        <v>1</v>
      </c>
      <c r="AK528" s="14">
        <v>302.52</v>
      </c>
    </row>
    <row r="529" spans="1:37" x14ac:dyDescent="0.25">
      <c r="A529" s="10">
        <v>1038</v>
      </c>
      <c r="B529" s="11" t="s">
        <v>1390</v>
      </c>
      <c r="C529" s="11" t="s">
        <v>950</v>
      </c>
      <c r="D529" s="12">
        <v>44182</v>
      </c>
      <c r="E529" s="12">
        <v>44520</v>
      </c>
      <c r="F529" s="10">
        <f>Table2[[#This Row],[ExitDate]]-Table2[[#This Row],[StartDate]]</f>
        <v>338</v>
      </c>
      <c r="G529" s="18">
        <f>(Table2[[#This Row],[ExitDate]]-Table2[[#This Row],[StartDate]])/365.25</f>
        <v>0.92539356605065026</v>
      </c>
      <c r="H529" s="11" t="s">
        <v>36</v>
      </c>
      <c r="I529" s="11" t="s">
        <v>4010</v>
      </c>
      <c r="J529" s="13" t="s">
        <v>4011</v>
      </c>
      <c r="K529" s="11" t="s">
        <v>65</v>
      </c>
      <c r="L529" s="11" t="s">
        <v>38</v>
      </c>
      <c r="M529" s="11" t="s">
        <v>56</v>
      </c>
      <c r="N529" s="11" t="s">
        <v>55</v>
      </c>
      <c r="O529" s="11" t="s">
        <v>66</v>
      </c>
      <c r="P529" s="11" t="s">
        <v>133</v>
      </c>
      <c r="Q529" s="11" t="s">
        <v>42</v>
      </c>
      <c r="R529" s="11" t="s">
        <v>1016</v>
      </c>
      <c r="S529" s="12" t="s">
        <v>4012</v>
      </c>
      <c r="T529" s="11" t="s">
        <v>44</v>
      </c>
      <c r="U529" s="11" t="s">
        <v>4013</v>
      </c>
      <c r="V529" s="11" t="s">
        <v>46</v>
      </c>
      <c r="W529" s="10">
        <v>7717</v>
      </c>
      <c r="X529" s="11" t="s">
        <v>99</v>
      </c>
      <c r="Y529" s="10">
        <v>3</v>
      </c>
      <c r="Z529" s="10">
        <v>1465</v>
      </c>
      <c r="AA529" s="12">
        <v>44963</v>
      </c>
      <c r="AB529" s="10">
        <v>1</v>
      </c>
      <c r="AC529" s="10">
        <v>1</v>
      </c>
      <c r="AD529" s="12">
        <v>44901</v>
      </c>
      <c r="AE529" s="11" t="s">
        <v>50</v>
      </c>
      <c r="AF529" s="11" t="s">
        <v>61</v>
      </c>
      <c r="AG529" s="11" t="s">
        <v>62</v>
      </c>
      <c r="AH529" s="11" t="s">
        <v>1709</v>
      </c>
      <c r="AI529" s="11" t="s">
        <v>4014</v>
      </c>
      <c r="AJ529" s="10">
        <v>4</v>
      </c>
      <c r="AK529" s="14">
        <v>770.23</v>
      </c>
    </row>
    <row r="530" spans="1:37" x14ac:dyDescent="0.25">
      <c r="A530" s="10">
        <v>1044</v>
      </c>
      <c r="B530" s="11" t="s">
        <v>4016</v>
      </c>
      <c r="C530" s="11" t="s">
        <v>1390</v>
      </c>
      <c r="D530" s="12">
        <v>43754</v>
      </c>
      <c r="E530" s="12">
        <v>44573</v>
      </c>
      <c r="F530" s="10">
        <f>Table2[[#This Row],[ExitDate]]-Table2[[#This Row],[StartDate]]</f>
        <v>819</v>
      </c>
      <c r="G530" s="18">
        <f>(Table2[[#This Row],[ExitDate]]-Table2[[#This Row],[StartDate]])/365.25</f>
        <v>2.2422997946611911</v>
      </c>
      <c r="H530" s="11" t="s">
        <v>738</v>
      </c>
      <c r="I530" s="11" t="s">
        <v>4017</v>
      </c>
      <c r="J530" s="13" t="s">
        <v>4018</v>
      </c>
      <c r="K530" s="11" t="s">
        <v>37</v>
      </c>
      <c r="L530" s="11" t="s">
        <v>752</v>
      </c>
      <c r="M530" s="11" t="s">
        <v>66</v>
      </c>
      <c r="N530" s="11" t="s">
        <v>67</v>
      </c>
      <c r="O530" s="11" t="s">
        <v>56</v>
      </c>
      <c r="P530" s="11" t="s">
        <v>133</v>
      </c>
      <c r="Q530" s="11" t="s">
        <v>42</v>
      </c>
      <c r="R530" s="11" t="s">
        <v>85</v>
      </c>
      <c r="S530" s="12">
        <v>22163</v>
      </c>
      <c r="T530" s="11" t="s">
        <v>44</v>
      </c>
      <c r="U530" s="11" t="s">
        <v>159</v>
      </c>
      <c r="V530" s="11" t="s">
        <v>59</v>
      </c>
      <c r="W530" s="10">
        <v>4589</v>
      </c>
      <c r="X530" s="11" t="s">
        <v>99</v>
      </c>
      <c r="Y530" s="10">
        <v>3</v>
      </c>
      <c r="Z530" s="10">
        <v>1471</v>
      </c>
      <c r="AA530" s="12" t="s">
        <v>4019</v>
      </c>
      <c r="AB530" s="10">
        <v>3</v>
      </c>
      <c r="AC530" s="10">
        <v>4</v>
      </c>
      <c r="AD530" s="12">
        <v>44991</v>
      </c>
      <c r="AE530" s="11" t="s">
        <v>83</v>
      </c>
      <c r="AF530" s="11" t="s">
        <v>51</v>
      </c>
      <c r="AG530" s="11" t="s">
        <v>77</v>
      </c>
      <c r="AH530" s="11" t="s">
        <v>4020</v>
      </c>
      <c r="AI530" s="11" t="s">
        <v>4021</v>
      </c>
      <c r="AJ530" s="10">
        <v>3</v>
      </c>
      <c r="AK530" s="14">
        <v>488.68</v>
      </c>
    </row>
    <row r="531" spans="1:37" x14ac:dyDescent="0.25">
      <c r="A531" s="10">
        <v>1047</v>
      </c>
      <c r="B531" s="11" t="s">
        <v>1735</v>
      </c>
      <c r="C531" s="11" t="s">
        <v>4023</v>
      </c>
      <c r="D531" s="12">
        <v>44958</v>
      </c>
      <c r="E531" s="12">
        <v>44960</v>
      </c>
      <c r="F531" s="10">
        <f>Table2[[#This Row],[ExitDate]]-Table2[[#This Row],[StartDate]]</f>
        <v>2</v>
      </c>
      <c r="G531" s="18">
        <f>(Table2[[#This Row],[ExitDate]]-Table2[[#This Row],[StartDate]])/365.25</f>
        <v>5.4757015742642025E-3</v>
      </c>
      <c r="H531" s="11" t="s">
        <v>738</v>
      </c>
      <c r="I531" s="11" t="s">
        <v>4024</v>
      </c>
      <c r="J531" s="13" t="s">
        <v>4025</v>
      </c>
      <c r="K531" s="11" t="s">
        <v>132</v>
      </c>
      <c r="L531" s="11" t="s">
        <v>752</v>
      </c>
      <c r="M531" s="11" t="s">
        <v>66</v>
      </c>
      <c r="N531" s="11" t="s">
        <v>40</v>
      </c>
      <c r="O531" s="11" t="s">
        <v>56</v>
      </c>
      <c r="P531" s="11" t="s">
        <v>174</v>
      </c>
      <c r="Q531" s="11" t="s">
        <v>42</v>
      </c>
      <c r="R531" s="11" t="s">
        <v>107</v>
      </c>
      <c r="S531" s="12" t="s">
        <v>4026</v>
      </c>
      <c r="T531" s="11" t="s">
        <v>44</v>
      </c>
      <c r="U531" s="11" t="s">
        <v>109</v>
      </c>
      <c r="V531" s="11" t="s">
        <v>46</v>
      </c>
      <c r="W531" s="10">
        <v>46511</v>
      </c>
      <c r="X531" s="11" t="s">
        <v>99</v>
      </c>
      <c r="Y531" s="10">
        <v>3</v>
      </c>
      <c r="Z531" s="10">
        <v>1474</v>
      </c>
      <c r="AA531" s="12" t="s">
        <v>4027</v>
      </c>
      <c r="AB531" s="10">
        <v>2</v>
      </c>
      <c r="AC531" s="10">
        <v>1</v>
      </c>
      <c r="AD531" s="12">
        <v>44976</v>
      </c>
      <c r="AE531" s="11" t="s">
        <v>76</v>
      </c>
      <c r="AF531" s="11" t="s">
        <v>61</v>
      </c>
      <c r="AG531" s="11" t="s">
        <v>52</v>
      </c>
      <c r="AH531" s="11" t="s">
        <v>4028</v>
      </c>
      <c r="AI531" s="11" t="s">
        <v>4029</v>
      </c>
      <c r="AJ531" s="10">
        <v>1</v>
      </c>
      <c r="AK531" s="14">
        <v>798.37</v>
      </c>
    </row>
    <row r="532" spans="1:37" x14ac:dyDescent="0.25">
      <c r="A532" s="10">
        <v>1048</v>
      </c>
      <c r="B532" s="11" t="s">
        <v>4030</v>
      </c>
      <c r="C532" s="11" t="s">
        <v>655</v>
      </c>
      <c r="D532" s="12">
        <v>44943</v>
      </c>
      <c r="E532" s="12">
        <v>45067</v>
      </c>
      <c r="F532" s="10">
        <f>Table2[[#This Row],[ExitDate]]-Table2[[#This Row],[StartDate]]</f>
        <v>124</v>
      </c>
      <c r="G532" s="18">
        <f>(Table2[[#This Row],[ExitDate]]-Table2[[#This Row],[StartDate]])/365.25</f>
        <v>0.33949349760438058</v>
      </c>
      <c r="H532" s="11" t="s">
        <v>738</v>
      </c>
      <c r="I532" s="11" t="s">
        <v>4031</v>
      </c>
      <c r="J532" s="13" t="s">
        <v>4032</v>
      </c>
      <c r="K532" s="11" t="s">
        <v>79</v>
      </c>
      <c r="L532" s="11" t="s">
        <v>38</v>
      </c>
      <c r="M532" s="11" t="s">
        <v>66</v>
      </c>
      <c r="N532" s="11" t="s">
        <v>55</v>
      </c>
      <c r="O532" s="11" t="s">
        <v>41</v>
      </c>
      <c r="P532" s="11" t="s">
        <v>121</v>
      </c>
      <c r="Q532" s="11" t="s">
        <v>42</v>
      </c>
      <c r="R532" s="11" t="s">
        <v>320</v>
      </c>
      <c r="S532" s="12" t="s">
        <v>4033</v>
      </c>
      <c r="T532" s="11" t="s">
        <v>44</v>
      </c>
      <c r="U532" s="11" t="s">
        <v>81</v>
      </c>
      <c r="V532" s="11" t="s">
        <v>59</v>
      </c>
      <c r="W532" s="10">
        <v>86113</v>
      </c>
      <c r="X532" s="11" t="s">
        <v>99</v>
      </c>
      <c r="Y532" s="10">
        <v>3</v>
      </c>
      <c r="Z532" s="10">
        <v>1475</v>
      </c>
      <c r="AA532" s="12" t="s">
        <v>380</v>
      </c>
      <c r="AB532" s="10">
        <v>2</v>
      </c>
      <c r="AC532" s="10">
        <v>3</v>
      </c>
      <c r="AD532" s="12">
        <v>44869</v>
      </c>
      <c r="AE532" s="11" t="s">
        <v>83</v>
      </c>
      <c r="AF532" s="11" t="s">
        <v>51</v>
      </c>
      <c r="AG532" s="11" t="s">
        <v>89</v>
      </c>
      <c r="AH532" s="11" t="s">
        <v>4034</v>
      </c>
      <c r="AI532" s="11" t="s">
        <v>4035</v>
      </c>
      <c r="AJ532" s="10">
        <v>3</v>
      </c>
      <c r="AK532" s="14">
        <v>499.48</v>
      </c>
    </row>
    <row r="533" spans="1:37" x14ac:dyDescent="0.25">
      <c r="A533" s="10">
        <v>1049</v>
      </c>
      <c r="B533" s="11" t="s">
        <v>4036</v>
      </c>
      <c r="C533" s="11" t="s">
        <v>479</v>
      </c>
      <c r="D533" s="12">
        <v>43806</v>
      </c>
      <c r="E533" s="12">
        <v>44076</v>
      </c>
      <c r="F533" s="10">
        <f>Table2[[#This Row],[ExitDate]]-Table2[[#This Row],[StartDate]]</f>
        <v>270</v>
      </c>
      <c r="G533" s="18">
        <f>(Table2[[#This Row],[ExitDate]]-Table2[[#This Row],[StartDate]])/365.25</f>
        <v>0.73921971252566732</v>
      </c>
      <c r="H533" s="11" t="s">
        <v>738</v>
      </c>
      <c r="I533" s="11" t="s">
        <v>4037</v>
      </c>
      <c r="J533" s="13" t="s">
        <v>4038</v>
      </c>
      <c r="K533" s="11" t="s">
        <v>164</v>
      </c>
      <c r="L533" s="11" t="s">
        <v>752</v>
      </c>
      <c r="M533" s="11" t="s">
        <v>39</v>
      </c>
      <c r="N533" s="11" t="s">
        <v>40</v>
      </c>
      <c r="O533" s="11" t="s">
        <v>56</v>
      </c>
      <c r="P533" s="11" t="s">
        <v>174</v>
      </c>
      <c r="Q533" s="11" t="s">
        <v>42</v>
      </c>
      <c r="R533" s="11" t="s">
        <v>85</v>
      </c>
      <c r="S533" s="12">
        <v>22838</v>
      </c>
      <c r="T533" s="11" t="s">
        <v>44</v>
      </c>
      <c r="U533" s="11" t="s">
        <v>234</v>
      </c>
      <c r="V533" s="11" t="s">
        <v>59</v>
      </c>
      <c r="W533" s="10">
        <v>16157</v>
      </c>
      <c r="X533" s="11" t="s">
        <v>746</v>
      </c>
      <c r="Y533" s="10">
        <v>3</v>
      </c>
      <c r="Z533" s="10">
        <v>1476</v>
      </c>
      <c r="AA533" s="12" t="s">
        <v>2905</v>
      </c>
      <c r="AB533" s="10">
        <v>1</v>
      </c>
      <c r="AC533" s="10">
        <v>4</v>
      </c>
      <c r="AD533" s="12">
        <v>44993</v>
      </c>
      <c r="AE533" s="11" t="s">
        <v>83</v>
      </c>
      <c r="AF533" s="11" t="s">
        <v>61</v>
      </c>
      <c r="AG533" s="11" t="s">
        <v>77</v>
      </c>
      <c r="AH533" s="11" t="s">
        <v>4039</v>
      </c>
      <c r="AI533" s="11" t="s">
        <v>3792</v>
      </c>
      <c r="AJ533" s="10">
        <v>2</v>
      </c>
      <c r="AK533" s="14">
        <v>615.32000000000005</v>
      </c>
    </row>
    <row r="534" spans="1:37" x14ac:dyDescent="0.25">
      <c r="A534" s="10">
        <v>1050</v>
      </c>
      <c r="B534" s="11" t="s">
        <v>2754</v>
      </c>
      <c r="C534" s="11" t="s">
        <v>1768</v>
      </c>
      <c r="D534" s="12">
        <v>43425</v>
      </c>
      <c r="E534" s="12">
        <v>44572</v>
      </c>
      <c r="F534" s="10">
        <f>Table2[[#This Row],[ExitDate]]-Table2[[#This Row],[StartDate]]</f>
        <v>1147</v>
      </c>
      <c r="G534" s="18">
        <f>(Table2[[#This Row],[ExitDate]]-Table2[[#This Row],[StartDate]])/365.25</f>
        <v>3.14031485284052</v>
      </c>
      <c r="H534" s="11" t="s">
        <v>36</v>
      </c>
      <c r="I534" s="11" t="s">
        <v>4040</v>
      </c>
      <c r="J534" s="13" t="s">
        <v>4041</v>
      </c>
      <c r="K534" s="11" t="s">
        <v>37</v>
      </c>
      <c r="L534" s="11" t="s">
        <v>38</v>
      </c>
      <c r="M534" s="11" t="s">
        <v>39</v>
      </c>
      <c r="N534" s="11" t="s">
        <v>67</v>
      </c>
      <c r="O534" s="11" t="s">
        <v>66</v>
      </c>
      <c r="P534" s="11" t="s">
        <v>133</v>
      </c>
      <c r="Q534" s="11" t="s">
        <v>42</v>
      </c>
      <c r="R534" s="11" t="s">
        <v>320</v>
      </c>
      <c r="S534" s="12">
        <v>23354</v>
      </c>
      <c r="T534" s="11" t="s">
        <v>44</v>
      </c>
      <c r="U534" s="11" t="s">
        <v>81</v>
      </c>
      <c r="V534" s="11" t="s">
        <v>46</v>
      </c>
      <c r="W534" s="10">
        <v>75398</v>
      </c>
      <c r="X534" s="11" t="s">
        <v>99</v>
      </c>
      <c r="Y534" s="10">
        <v>3</v>
      </c>
      <c r="Z534" s="10">
        <v>1477</v>
      </c>
      <c r="AA534" s="12" t="s">
        <v>607</v>
      </c>
      <c r="AB534" s="10">
        <v>5</v>
      </c>
      <c r="AC534" s="10">
        <v>5</v>
      </c>
      <c r="AD534" s="12">
        <v>44997</v>
      </c>
      <c r="AE534" s="11" t="s">
        <v>83</v>
      </c>
      <c r="AF534" s="11" t="s">
        <v>61</v>
      </c>
      <c r="AG534" s="11" t="s">
        <v>52</v>
      </c>
      <c r="AH534" s="11" t="s">
        <v>4042</v>
      </c>
      <c r="AI534" s="11" t="s">
        <v>4043</v>
      </c>
      <c r="AJ534" s="10">
        <v>5</v>
      </c>
      <c r="AK534" s="14">
        <v>410.36</v>
      </c>
    </row>
    <row r="535" spans="1:37" x14ac:dyDescent="0.25">
      <c r="A535" s="10">
        <v>1051</v>
      </c>
      <c r="B535" s="11" t="s">
        <v>4044</v>
      </c>
      <c r="C535" s="11" t="s">
        <v>3915</v>
      </c>
      <c r="D535" s="12">
        <v>44242</v>
      </c>
      <c r="E535" s="12">
        <v>45125</v>
      </c>
      <c r="F535" s="10">
        <f>Table2[[#This Row],[ExitDate]]-Table2[[#This Row],[StartDate]]</f>
        <v>883</v>
      </c>
      <c r="G535" s="18">
        <f>(Table2[[#This Row],[ExitDate]]-Table2[[#This Row],[StartDate]])/365.25</f>
        <v>2.4175222450376452</v>
      </c>
      <c r="H535" s="11" t="s">
        <v>36</v>
      </c>
      <c r="I535" s="11" t="s">
        <v>4045</v>
      </c>
      <c r="J535" s="13" t="s">
        <v>4046</v>
      </c>
      <c r="K535" s="11" t="s">
        <v>125</v>
      </c>
      <c r="L535" s="11" t="s">
        <v>38</v>
      </c>
      <c r="M535" s="11" t="s">
        <v>56</v>
      </c>
      <c r="N535" s="11" t="s">
        <v>67</v>
      </c>
      <c r="O535" s="11" t="s">
        <v>56</v>
      </c>
      <c r="P535" s="11" t="s">
        <v>174</v>
      </c>
      <c r="Q535" s="11" t="s">
        <v>42</v>
      </c>
      <c r="R535" s="11" t="s">
        <v>85</v>
      </c>
      <c r="S535" s="12" t="s">
        <v>4047</v>
      </c>
      <c r="T535" s="11" t="s">
        <v>44</v>
      </c>
      <c r="U535" s="11" t="s">
        <v>666</v>
      </c>
      <c r="V535" s="11" t="s">
        <v>46</v>
      </c>
      <c r="W535" s="10">
        <v>35244</v>
      </c>
      <c r="X535" s="11" t="s">
        <v>99</v>
      </c>
      <c r="Y535" s="10">
        <v>3</v>
      </c>
      <c r="Z535" s="10">
        <v>1478</v>
      </c>
      <c r="AA535" s="12" t="s">
        <v>4048</v>
      </c>
      <c r="AB535" s="10">
        <v>1</v>
      </c>
      <c r="AC535" s="10">
        <v>1</v>
      </c>
      <c r="AD535" s="12">
        <v>45141</v>
      </c>
      <c r="AE535" s="11" t="s">
        <v>50</v>
      </c>
      <c r="AF535" s="11" t="s">
        <v>61</v>
      </c>
      <c r="AG535" s="11" t="s">
        <v>52</v>
      </c>
      <c r="AH535" s="11" t="s">
        <v>4049</v>
      </c>
      <c r="AI535" s="11" t="s">
        <v>4050</v>
      </c>
      <c r="AJ535" s="10">
        <v>5</v>
      </c>
      <c r="AK535" s="14">
        <v>453.86</v>
      </c>
    </row>
    <row r="536" spans="1:37" x14ac:dyDescent="0.25">
      <c r="A536" s="10">
        <v>1056</v>
      </c>
      <c r="B536" s="11" t="s">
        <v>4051</v>
      </c>
      <c r="C536" s="11" t="s">
        <v>4052</v>
      </c>
      <c r="D536" s="12">
        <v>44794</v>
      </c>
      <c r="E536" s="12">
        <v>44946</v>
      </c>
      <c r="F536" s="10">
        <f>Table2[[#This Row],[ExitDate]]-Table2[[#This Row],[StartDate]]</f>
        <v>152</v>
      </c>
      <c r="G536" s="18">
        <f>(Table2[[#This Row],[ExitDate]]-Table2[[#This Row],[StartDate]])/365.25</f>
        <v>0.41615331964407942</v>
      </c>
      <c r="H536" s="11" t="s">
        <v>36</v>
      </c>
      <c r="I536" s="11" t="s">
        <v>4053</v>
      </c>
      <c r="J536" s="13" t="s">
        <v>4054</v>
      </c>
      <c r="K536" s="11" t="s">
        <v>94</v>
      </c>
      <c r="L536" s="11" t="s">
        <v>38</v>
      </c>
      <c r="M536" s="11" t="s">
        <v>66</v>
      </c>
      <c r="N536" s="11" t="s">
        <v>55</v>
      </c>
      <c r="O536" s="11" t="s">
        <v>66</v>
      </c>
      <c r="P536" s="11" t="s">
        <v>133</v>
      </c>
      <c r="Q536" s="11" t="s">
        <v>42</v>
      </c>
      <c r="R536" s="11" t="s">
        <v>300</v>
      </c>
      <c r="S536" s="12" t="s">
        <v>4055</v>
      </c>
      <c r="T536" s="11" t="s">
        <v>44</v>
      </c>
      <c r="U536" s="11" t="s">
        <v>3025</v>
      </c>
      <c r="V536" s="11" t="s">
        <v>46</v>
      </c>
      <c r="W536" s="10">
        <v>74813</v>
      </c>
      <c r="X536" s="11" t="s">
        <v>99</v>
      </c>
      <c r="Y536" s="10">
        <v>3</v>
      </c>
      <c r="Z536" s="10">
        <v>1483</v>
      </c>
      <c r="AA536" s="12" t="s">
        <v>3422</v>
      </c>
      <c r="AB536" s="10">
        <v>3</v>
      </c>
      <c r="AC536" s="10">
        <v>5</v>
      </c>
      <c r="AD536" s="12">
        <v>44795</v>
      </c>
      <c r="AE536" s="11" t="s">
        <v>156</v>
      </c>
      <c r="AF536" s="11" t="s">
        <v>61</v>
      </c>
      <c r="AG536" s="11" t="s">
        <v>62</v>
      </c>
      <c r="AH536" s="11" t="s">
        <v>4056</v>
      </c>
      <c r="AI536" s="11" t="s">
        <v>4057</v>
      </c>
      <c r="AJ536" s="10">
        <v>4</v>
      </c>
      <c r="AK536" s="14">
        <v>168.71</v>
      </c>
    </row>
    <row r="537" spans="1:37" x14ac:dyDescent="0.25">
      <c r="A537" s="10">
        <v>1058</v>
      </c>
      <c r="B537" s="11" t="s">
        <v>3038</v>
      </c>
      <c r="C537" s="11" t="s">
        <v>692</v>
      </c>
      <c r="D537" s="12">
        <v>44260</v>
      </c>
      <c r="E537" s="12">
        <v>45018</v>
      </c>
      <c r="F537" s="10">
        <f>Table2[[#This Row],[ExitDate]]-Table2[[#This Row],[StartDate]]</f>
        <v>758</v>
      </c>
      <c r="G537" s="18">
        <f>(Table2[[#This Row],[ExitDate]]-Table2[[#This Row],[StartDate]])/365.25</f>
        <v>2.0752908966461328</v>
      </c>
      <c r="H537" s="11" t="s">
        <v>36</v>
      </c>
      <c r="I537" s="11" t="s">
        <v>4059</v>
      </c>
      <c r="J537" s="13" t="s">
        <v>4060</v>
      </c>
      <c r="K537" s="11" t="s">
        <v>65</v>
      </c>
      <c r="L537" s="11" t="s">
        <v>38</v>
      </c>
      <c r="M537" s="11" t="s">
        <v>39</v>
      </c>
      <c r="N537" s="11" t="s">
        <v>55</v>
      </c>
      <c r="O537" s="11" t="s">
        <v>56</v>
      </c>
      <c r="P537" s="11" t="s">
        <v>95</v>
      </c>
      <c r="Q537" s="11" t="s">
        <v>42</v>
      </c>
      <c r="R537" s="11" t="s">
        <v>57</v>
      </c>
      <c r="S537" s="12" t="s">
        <v>4061</v>
      </c>
      <c r="T537" s="11" t="s">
        <v>44</v>
      </c>
      <c r="U537" s="11" t="s">
        <v>81</v>
      </c>
      <c r="V537" s="11" t="s">
        <v>46</v>
      </c>
      <c r="W537" s="10">
        <v>92712</v>
      </c>
      <c r="X537" s="11" t="s">
        <v>99</v>
      </c>
      <c r="Y537" s="10">
        <v>3</v>
      </c>
      <c r="Z537" s="10">
        <v>1485</v>
      </c>
      <c r="AA537" s="12" t="s">
        <v>186</v>
      </c>
      <c r="AB537" s="10">
        <v>1</v>
      </c>
      <c r="AC537" s="10">
        <v>2</v>
      </c>
      <c r="AD537" s="12">
        <v>45109</v>
      </c>
      <c r="AE537" s="11" t="s">
        <v>50</v>
      </c>
      <c r="AF537" s="11" t="s">
        <v>61</v>
      </c>
      <c r="AG537" s="11" t="s">
        <v>77</v>
      </c>
      <c r="AH537" s="11" t="s">
        <v>1203</v>
      </c>
      <c r="AI537" s="11" t="s">
        <v>4062</v>
      </c>
      <c r="AJ537" s="10">
        <v>5</v>
      </c>
      <c r="AK537" s="14">
        <v>654.35</v>
      </c>
    </row>
    <row r="538" spans="1:37" x14ac:dyDescent="0.25">
      <c r="A538" s="10">
        <v>1060</v>
      </c>
      <c r="B538" s="11" t="s">
        <v>2754</v>
      </c>
      <c r="C538" s="11" t="s">
        <v>2750</v>
      </c>
      <c r="D538" s="12">
        <v>44689</v>
      </c>
      <c r="E538" s="12">
        <v>45012</v>
      </c>
      <c r="F538" s="10">
        <f>Table2[[#This Row],[ExitDate]]-Table2[[#This Row],[StartDate]]</f>
        <v>323</v>
      </c>
      <c r="G538" s="18">
        <f>(Table2[[#This Row],[ExitDate]]-Table2[[#This Row],[StartDate]])/365.25</f>
        <v>0.88432580424366869</v>
      </c>
      <c r="H538" s="11" t="s">
        <v>36</v>
      </c>
      <c r="I538" s="11" t="s">
        <v>4064</v>
      </c>
      <c r="J538" s="13" t="s">
        <v>4065</v>
      </c>
      <c r="K538" s="11" t="s">
        <v>37</v>
      </c>
      <c r="L538" s="11" t="s">
        <v>38</v>
      </c>
      <c r="M538" s="11" t="s">
        <v>66</v>
      </c>
      <c r="N538" s="11" t="s">
        <v>67</v>
      </c>
      <c r="O538" s="11" t="s">
        <v>56</v>
      </c>
      <c r="P538" s="11" t="s">
        <v>95</v>
      </c>
      <c r="Q538" s="11" t="s">
        <v>42</v>
      </c>
      <c r="R538" s="11" t="s">
        <v>80</v>
      </c>
      <c r="S538" s="12" t="s">
        <v>4066</v>
      </c>
      <c r="T538" s="11" t="s">
        <v>44</v>
      </c>
      <c r="U538" s="11" t="s">
        <v>223</v>
      </c>
      <c r="V538" s="11" t="s">
        <v>46</v>
      </c>
      <c r="W538" s="10">
        <v>31742</v>
      </c>
      <c r="X538" s="11" t="s">
        <v>48</v>
      </c>
      <c r="Y538" s="10">
        <v>3</v>
      </c>
      <c r="Z538" s="10">
        <v>1487</v>
      </c>
      <c r="AA538" s="12" t="s">
        <v>1403</v>
      </c>
      <c r="AB538" s="10">
        <v>4</v>
      </c>
      <c r="AC538" s="10">
        <v>4</v>
      </c>
      <c r="AD538" s="12">
        <v>44781</v>
      </c>
      <c r="AE538" s="11" t="s">
        <v>60</v>
      </c>
      <c r="AF538" s="11" t="s">
        <v>61</v>
      </c>
      <c r="AG538" s="11" t="s">
        <v>52</v>
      </c>
      <c r="AH538" s="11" t="s">
        <v>4067</v>
      </c>
      <c r="AI538" s="11" t="s">
        <v>4068</v>
      </c>
      <c r="AJ538" s="10">
        <v>3</v>
      </c>
      <c r="AK538" s="14">
        <v>385.82</v>
      </c>
    </row>
    <row r="539" spans="1:37" x14ac:dyDescent="0.25">
      <c r="A539" s="10">
        <v>1061</v>
      </c>
      <c r="B539" s="11" t="s">
        <v>4069</v>
      </c>
      <c r="C539" s="11" t="s">
        <v>1186</v>
      </c>
      <c r="D539" s="12">
        <v>44064</v>
      </c>
      <c r="E539" s="12">
        <v>44711</v>
      </c>
      <c r="F539" s="10">
        <f>Table2[[#This Row],[ExitDate]]-Table2[[#This Row],[StartDate]]</f>
        <v>647</v>
      </c>
      <c r="G539" s="18">
        <f>(Table2[[#This Row],[ExitDate]]-Table2[[#This Row],[StartDate]])/365.25</f>
        <v>1.7713894592744694</v>
      </c>
      <c r="H539" s="11" t="s">
        <v>36</v>
      </c>
      <c r="I539" s="11" t="s">
        <v>4070</v>
      </c>
      <c r="J539" s="13" t="s">
        <v>4071</v>
      </c>
      <c r="K539" s="11" t="s">
        <v>125</v>
      </c>
      <c r="L539" s="11" t="s">
        <v>199</v>
      </c>
      <c r="M539" s="11" t="s">
        <v>56</v>
      </c>
      <c r="N539" s="11" t="s">
        <v>55</v>
      </c>
      <c r="O539" s="11" t="s">
        <v>66</v>
      </c>
      <c r="P539" s="11" t="s">
        <v>133</v>
      </c>
      <c r="Q539" s="11" t="s">
        <v>42</v>
      </c>
      <c r="R539" s="11" t="s">
        <v>107</v>
      </c>
      <c r="S539" s="12" t="s">
        <v>4072</v>
      </c>
      <c r="T539" s="11" t="s">
        <v>44</v>
      </c>
      <c r="U539" s="11" t="s">
        <v>423</v>
      </c>
      <c r="V539" s="11" t="s">
        <v>46</v>
      </c>
      <c r="W539" s="10">
        <v>7547</v>
      </c>
      <c r="X539" s="11" t="s">
        <v>48</v>
      </c>
      <c r="Y539" s="10">
        <v>3</v>
      </c>
      <c r="Z539" s="10">
        <v>1488</v>
      </c>
      <c r="AA539" s="12" t="s">
        <v>243</v>
      </c>
      <c r="AB539" s="10">
        <v>2</v>
      </c>
      <c r="AC539" s="10">
        <v>2</v>
      </c>
      <c r="AD539" s="12">
        <v>45130</v>
      </c>
      <c r="AE539" s="11" t="s">
        <v>83</v>
      </c>
      <c r="AF539" s="11" t="s">
        <v>51</v>
      </c>
      <c r="AG539" s="11" t="s">
        <v>62</v>
      </c>
      <c r="AH539" s="11" t="s">
        <v>4073</v>
      </c>
      <c r="AI539" s="11" t="s">
        <v>4074</v>
      </c>
      <c r="AJ539" s="10">
        <v>5</v>
      </c>
      <c r="AK539" s="14">
        <v>428.44</v>
      </c>
    </row>
    <row r="540" spans="1:37" x14ac:dyDescent="0.25">
      <c r="A540" s="10">
        <v>1067</v>
      </c>
      <c r="B540" s="11" t="s">
        <v>4078</v>
      </c>
      <c r="C540" s="11" t="s">
        <v>4079</v>
      </c>
      <c r="D540" s="12">
        <v>43386</v>
      </c>
      <c r="E540" s="12">
        <v>43803</v>
      </c>
      <c r="F540" s="10">
        <f>Table2[[#This Row],[ExitDate]]-Table2[[#This Row],[StartDate]]</f>
        <v>417</v>
      </c>
      <c r="G540" s="18">
        <f>(Table2[[#This Row],[ExitDate]]-Table2[[#This Row],[StartDate]])/365.25</f>
        <v>1.1416837782340863</v>
      </c>
      <c r="H540" s="11" t="s">
        <v>738</v>
      </c>
      <c r="I540" s="11" t="s">
        <v>3129</v>
      </c>
      <c r="J540" s="13" t="s">
        <v>4080</v>
      </c>
      <c r="K540" s="11" t="s">
        <v>54</v>
      </c>
      <c r="L540" s="11" t="s">
        <v>752</v>
      </c>
      <c r="M540" s="11" t="s">
        <v>39</v>
      </c>
      <c r="N540" s="11" t="s">
        <v>67</v>
      </c>
      <c r="O540" s="11" t="s">
        <v>66</v>
      </c>
      <c r="P540" s="11" t="s">
        <v>133</v>
      </c>
      <c r="Q540" s="11" t="s">
        <v>42</v>
      </c>
      <c r="R540" s="11" t="s">
        <v>142</v>
      </c>
      <c r="S540" s="12">
        <v>18235</v>
      </c>
      <c r="T540" s="11" t="s">
        <v>44</v>
      </c>
      <c r="U540" s="11" t="s">
        <v>176</v>
      </c>
      <c r="V540" s="11" t="s">
        <v>46</v>
      </c>
      <c r="W540" s="10">
        <v>18325</v>
      </c>
      <c r="X540" s="11" t="s">
        <v>48</v>
      </c>
      <c r="Y540" s="10">
        <v>3</v>
      </c>
      <c r="Z540" s="10">
        <v>1494</v>
      </c>
      <c r="AA540" s="12">
        <v>45082</v>
      </c>
      <c r="AB540" s="10">
        <v>5</v>
      </c>
      <c r="AC540" s="10">
        <v>5</v>
      </c>
      <c r="AD540" s="12">
        <v>44958</v>
      </c>
      <c r="AE540" s="11" t="s">
        <v>60</v>
      </c>
      <c r="AF540" s="11" t="s">
        <v>61</v>
      </c>
      <c r="AG540" s="11" t="s">
        <v>89</v>
      </c>
      <c r="AH540" s="11" t="s">
        <v>894</v>
      </c>
      <c r="AI540" s="11" t="s">
        <v>750</v>
      </c>
      <c r="AJ540" s="10">
        <v>5</v>
      </c>
      <c r="AK540" s="14">
        <v>978.89</v>
      </c>
    </row>
    <row r="541" spans="1:37" x14ac:dyDescent="0.25">
      <c r="A541" s="10">
        <v>1069</v>
      </c>
      <c r="B541" s="11" t="s">
        <v>4082</v>
      </c>
      <c r="C541" s="11" t="s">
        <v>4083</v>
      </c>
      <c r="D541" s="12">
        <v>43585</v>
      </c>
      <c r="E541" s="12">
        <v>43955</v>
      </c>
      <c r="F541" s="10">
        <f>Table2[[#This Row],[ExitDate]]-Table2[[#This Row],[StartDate]]</f>
        <v>370</v>
      </c>
      <c r="G541" s="18">
        <f>(Table2[[#This Row],[ExitDate]]-Table2[[#This Row],[StartDate]])/365.25</f>
        <v>1.0130047912388775</v>
      </c>
      <c r="H541" s="11" t="s">
        <v>738</v>
      </c>
      <c r="I541" s="11" t="s">
        <v>4084</v>
      </c>
      <c r="J541" s="13" t="s">
        <v>4085</v>
      </c>
      <c r="K541" s="11" t="s">
        <v>79</v>
      </c>
      <c r="L541" s="11" t="s">
        <v>38</v>
      </c>
      <c r="M541" s="11" t="s">
        <v>56</v>
      </c>
      <c r="N541" s="11" t="s">
        <v>55</v>
      </c>
      <c r="O541" s="11" t="s">
        <v>66</v>
      </c>
      <c r="P541" s="11" t="s">
        <v>133</v>
      </c>
      <c r="Q541" s="11" t="s">
        <v>42</v>
      </c>
      <c r="R541" s="11" t="s">
        <v>142</v>
      </c>
      <c r="S541" s="12" t="s">
        <v>3084</v>
      </c>
      <c r="T541" s="11" t="s">
        <v>44</v>
      </c>
      <c r="U541" s="11" t="s">
        <v>98</v>
      </c>
      <c r="V541" s="11" t="s">
        <v>59</v>
      </c>
      <c r="W541" s="10">
        <v>27412</v>
      </c>
      <c r="X541" s="11" t="s">
        <v>48</v>
      </c>
      <c r="Y541" s="10">
        <v>3</v>
      </c>
      <c r="Z541" s="10">
        <v>1496</v>
      </c>
      <c r="AA541" s="12">
        <v>45176</v>
      </c>
      <c r="AB541" s="10">
        <v>2</v>
      </c>
      <c r="AC541" s="10">
        <v>3</v>
      </c>
      <c r="AD541" s="12">
        <v>44811</v>
      </c>
      <c r="AE541" s="11" t="s">
        <v>60</v>
      </c>
      <c r="AF541" s="11" t="s">
        <v>61</v>
      </c>
      <c r="AG541" s="11" t="s">
        <v>77</v>
      </c>
      <c r="AH541" s="11" t="s">
        <v>4086</v>
      </c>
      <c r="AI541" s="11" t="s">
        <v>4087</v>
      </c>
      <c r="AJ541" s="10">
        <v>3</v>
      </c>
      <c r="AK541" s="14">
        <v>768.55</v>
      </c>
    </row>
    <row r="542" spans="1:37" x14ac:dyDescent="0.25">
      <c r="A542" s="10">
        <v>1071</v>
      </c>
      <c r="B542" s="11" t="s">
        <v>4088</v>
      </c>
      <c r="C542" s="11" t="s">
        <v>241</v>
      </c>
      <c r="D542" s="12">
        <v>44788</v>
      </c>
      <c r="E542" s="12">
        <v>44793</v>
      </c>
      <c r="F542" s="10">
        <f>Table2[[#This Row],[ExitDate]]-Table2[[#This Row],[StartDate]]</f>
        <v>5</v>
      </c>
      <c r="G542" s="18">
        <f>(Table2[[#This Row],[ExitDate]]-Table2[[#This Row],[StartDate]])/365.25</f>
        <v>1.3689253935660506E-2</v>
      </c>
      <c r="H542" s="11" t="s">
        <v>36</v>
      </c>
      <c r="I542" s="11" t="s">
        <v>4089</v>
      </c>
      <c r="J542" s="13" t="s">
        <v>4090</v>
      </c>
      <c r="K542" s="11" t="s">
        <v>84</v>
      </c>
      <c r="L542" s="11" t="s">
        <v>38</v>
      </c>
      <c r="M542" s="11" t="s">
        <v>66</v>
      </c>
      <c r="N542" s="11" t="s">
        <v>67</v>
      </c>
      <c r="O542" s="11" t="s">
        <v>56</v>
      </c>
      <c r="P542" s="11" t="s">
        <v>133</v>
      </c>
      <c r="Q542" s="11" t="s">
        <v>42</v>
      </c>
      <c r="R542" s="11" t="s">
        <v>107</v>
      </c>
      <c r="S542" s="12" t="s">
        <v>4091</v>
      </c>
      <c r="T542" s="11" t="s">
        <v>44</v>
      </c>
      <c r="U542" s="11" t="s">
        <v>185</v>
      </c>
      <c r="V542" s="11" t="s">
        <v>46</v>
      </c>
      <c r="W542" s="10">
        <v>43193</v>
      </c>
      <c r="X542" s="11" t="s">
        <v>99</v>
      </c>
      <c r="Y542" s="10">
        <v>3</v>
      </c>
      <c r="Z542" s="10">
        <v>1498</v>
      </c>
      <c r="AA542" s="12" t="s">
        <v>1104</v>
      </c>
      <c r="AB542" s="10">
        <v>1</v>
      </c>
      <c r="AC542" s="10">
        <v>5</v>
      </c>
      <c r="AD542" s="12">
        <v>45143</v>
      </c>
      <c r="AE542" s="11" t="s">
        <v>76</v>
      </c>
      <c r="AF542" s="11" t="s">
        <v>51</v>
      </c>
      <c r="AG542" s="11" t="s">
        <v>89</v>
      </c>
      <c r="AH542" s="11" t="s">
        <v>4092</v>
      </c>
      <c r="AI542" s="11" t="s">
        <v>4093</v>
      </c>
      <c r="AJ542" s="10">
        <v>3</v>
      </c>
      <c r="AK542" s="14">
        <v>598.07000000000005</v>
      </c>
    </row>
    <row r="543" spans="1:37" x14ac:dyDescent="0.25">
      <c r="A543" s="10">
        <v>1072</v>
      </c>
      <c r="B543" s="11" t="s">
        <v>4094</v>
      </c>
      <c r="C543" s="11" t="s">
        <v>640</v>
      </c>
      <c r="D543" s="12">
        <v>44618</v>
      </c>
      <c r="E543" s="12">
        <v>44850</v>
      </c>
      <c r="F543" s="10">
        <f>Table2[[#This Row],[ExitDate]]-Table2[[#This Row],[StartDate]]</f>
        <v>232</v>
      </c>
      <c r="G543" s="18">
        <f>(Table2[[#This Row],[ExitDate]]-Table2[[#This Row],[StartDate]])/365.25</f>
        <v>0.63518138261464752</v>
      </c>
      <c r="H543" s="11" t="s">
        <v>36</v>
      </c>
      <c r="I543" s="11" t="s">
        <v>4095</v>
      </c>
      <c r="J543" s="13" t="s">
        <v>4096</v>
      </c>
      <c r="K543" s="11" t="s">
        <v>37</v>
      </c>
      <c r="L543" s="11" t="s">
        <v>38</v>
      </c>
      <c r="M543" s="11" t="s">
        <v>39</v>
      </c>
      <c r="N543" s="11" t="s">
        <v>55</v>
      </c>
      <c r="O543" s="11" t="s">
        <v>66</v>
      </c>
      <c r="P543" s="11" t="s">
        <v>121</v>
      </c>
      <c r="Q543" s="11" t="s">
        <v>42</v>
      </c>
      <c r="R543" s="11" t="s">
        <v>80</v>
      </c>
      <c r="S543" s="12" t="s">
        <v>4097</v>
      </c>
      <c r="T543" s="11" t="s">
        <v>44</v>
      </c>
      <c r="U543" s="11" t="s">
        <v>223</v>
      </c>
      <c r="V543" s="11" t="s">
        <v>46</v>
      </c>
      <c r="W543" s="10">
        <v>94816</v>
      </c>
      <c r="X543" s="11" t="s">
        <v>48</v>
      </c>
      <c r="Y543" s="10">
        <v>3</v>
      </c>
      <c r="Z543" s="10">
        <v>1499</v>
      </c>
      <c r="AA543" s="12" t="s">
        <v>651</v>
      </c>
      <c r="AB543" s="10">
        <v>4</v>
      </c>
      <c r="AC543" s="10">
        <v>2</v>
      </c>
      <c r="AD543" s="12">
        <v>44944</v>
      </c>
      <c r="AE543" s="11" t="s">
        <v>60</v>
      </c>
      <c r="AF543" s="11" t="s">
        <v>61</v>
      </c>
      <c r="AG543" s="11" t="s">
        <v>62</v>
      </c>
      <c r="AH543" s="11" t="s">
        <v>4098</v>
      </c>
      <c r="AI543" s="11" t="s">
        <v>4099</v>
      </c>
      <c r="AJ543" s="10">
        <v>5</v>
      </c>
      <c r="AK543" s="14">
        <v>543.52</v>
      </c>
    </row>
    <row r="544" spans="1:37" x14ac:dyDescent="0.25">
      <c r="A544" s="10">
        <v>1074</v>
      </c>
      <c r="B544" s="11" t="s">
        <v>853</v>
      </c>
      <c r="C544" s="11" t="s">
        <v>1365</v>
      </c>
      <c r="D544" s="12">
        <v>44493</v>
      </c>
      <c r="E544" s="12">
        <v>44837</v>
      </c>
      <c r="F544" s="10">
        <f>Table2[[#This Row],[ExitDate]]-Table2[[#This Row],[StartDate]]</f>
        <v>344</v>
      </c>
      <c r="G544" s="18">
        <f>(Table2[[#This Row],[ExitDate]]-Table2[[#This Row],[StartDate]])/365.25</f>
        <v>0.94182067077344289</v>
      </c>
      <c r="H544" s="11" t="s">
        <v>36</v>
      </c>
      <c r="I544" s="11" t="s">
        <v>4100</v>
      </c>
      <c r="J544" s="13" t="s">
        <v>4101</v>
      </c>
      <c r="K544" s="11" t="s">
        <v>54</v>
      </c>
      <c r="L544" s="11" t="s">
        <v>38</v>
      </c>
      <c r="M544" s="11" t="s">
        <v>39</v>
      </c>
      <c r="N544" s="11" t="s">
        <v>55</v>
      </c>
      <c r="O544" s="11" t="s">
        <v>56</v>
      </c>
      <c r="P544" s="11" t="s">
        <v>133</v>
      </c>
      <c r="Q544" s="11" t="s">
        <v>42</v>
      </c>
      <c r="R544" s="11" t="s">
        <v>85</v>
      </c>
      <c r="S544" s="12">
        <v>36170</v>
      </c>
      <c r="T544" s="11" t="s">
        <v>44</v>
      </c>
      <c r="U544" s="11" t="s">
        <v>293</v>
      </c>
      <c r="V544" s="11" t="s">
        <v>59</v>
      </c>
      <c r="W544" s="10">
        <v>12961</v>
      </c>
      <c r="X544" s="11" t="s">
        <v>48</v>
      </c>
      <c r="Y544" s="10">
        <v>3</v>
      </c>
      <c r="Z544" s="10">
        <v>1501</v>
      </c>
      <c r="AA544" s="12">
        <v>45143</v>
      </c>
      <c r="AB544" s="10">
        <v>5</v>
      </c>
      <c r="AC544" s="10">
        <v>4</v>
      </c>
      <c r="AD544" s="12">
        <v>45136</v>
      </c>
      <c r="AE544" s="11" t="s">
        <v>60</v>
      </c>
      <c r="AF544" s="11" t="s">
        <v>51</v>
      </c>
      <c r="AG544" s="11" t="s">
        <v>77</v>
      </c>
      <c r="AH544" s="11" t="s">
        <v>4102</v>
      </c>
      <c r="AI544" s="11" t="s">
        <v>4103</v>
      </c>
      <c r="AJ544" s="10">
        <v>2</v>
      </c>
      <c r="AK544" s="14">
        <v>491.99</v>
      </c>
    </row>
    <row r="545" spans="1:37" x14ac:dyDescent="0.25">
      <c r="A545" s="10">
        <v>1075</v>
      </c>
      <c r="B545" s="11" t="s">
        <v>4104</v>
      </c>
      <c r="C545" s="11" t="s">
        <v>1334</v>
      </c>
      <c r="D545" s="12">
        <v>44326</v>
      </c>
      <c r="E545" s="12">
        <v>45026</v>
      </c>
      <c r="F545" s="10">
        <f>Table2[[#This Row],[ExitDate]]-Table2[[#This Row],[StartDate]]</f>
        <v>700</v>
      </c>
      <c r="G545" s="18">
        <f>(Table2[[#This Row],[ExitDate]]-Table2[[#This Row],[StartDate]])/365.25</f>
        <v>1.9164955509924708</v>
      </c>
      <c r="H545" s="11" t="s">
        <v>36</v>
      </c>
      <c r="I545" s="11" t="s">
        <v>4105</v>
      </c>
      <c r="J545" s="13" t="s">
        <v>4106</v>
      </c>
      <c r="K545" s="11" t="s">
        <v>132</v>
      </c>
      <c r="L545" s="11" t="s">
        <v>38</v>
      </c>
      <c r="M545" s="11" t="s">
        <v>66</v>
      </c>
      <c r="N545" s="11" t="s">
        <v>67</v>
      </c>
      <c r="O545" s="11" t="s">
        <v>66</v>
      </c>
      <c r="P545" s="11" t="s">
        <v>133</v>
      </c>
      <c r="Q545" s="11" t="s">
        <v>42</v>
      </c>
      <c r="R545" s="11" t="s">
        <v>96</v>
      </c>
      <c r="S545" s="12" t="s">
        <v>4107</v>
      </c>
      <c r="T545" s="11" t="s">
        <v>44</v>
      </c>
      <c r="U545" s="11" t="s">
        <v>625</v>
      </c>
      <c r="V545" s="11" t="s">
        <v>59</v>
      </c>
      <c r="W545" s="10">
        <v>96477</v>
      </c>
      <c r="X545" s="11" t="s">
        <v>48</v>
      </c>
      <c r="Y545" s="10">
        <v>3</v>
      </c>
      <c r="Z545" s="10">
        <v>1502</v>
      </c>
      <c r="AA545" s="12">
        <v>45144</v>
      </c>
      <c r="AB545" s="10">
        <v>5</v>
      </c>
      <c r="AC545" s="10">
        <v>3</v>
      </c>
      <c r="AD545" s="12">
        <v>44993</v>
      </c>
      <c r="AE545" s="11" t="s">
        <v>83</v>
      </c>
      <c r="AF545" s="11" t="s">
        <v>51</v>
      </c>
      <c r="AG545" s="11" t="s">
        <v>52</v>
      </c>
      <c r="AH545" s="11" t="s">
        <v>4108</v>
      </c>
      <c r="AI545" s="11" t="s">
        <v>4109</v>
      </c>
      <c r="AJ545" s="10">
        <v>4</v>
      </c>
      <c r="AK545" s="14">
        <v>245</v>
      </c>
    </row>
    <row r="546" spans="1:37" x14ac:dyDescent="0.25">
      <c r="A546" s="10">
        <v>1076</v>
      </c>
      <c r="B546" s="11" t="s">
        <v>1311</v>
      </c>
      <c r="C546" s="11" t="s">
        <v>890</v>
      </c>
      <c r="D546" s="12">
        <v>44360</v>
      </c>
      <c r="E546" s="12">
        <v>44367</v>
      </c>
      <c r="F546" s="10">
        <f>Table2[[#This Row],[ExitDate]]-Table2[[#This Row],[StartDate]]</f>
        <v>7</v>
      </c>
      <c r="G546" s="18">
        <f>(Table2[[#This Row],[ExitDate]]-Table2[[#This Row],[StartDate]])/365.25</f>
        <v>1.9164955509924708E-2</v>
      </c>
      <c r="H546" s="11" t="s">
        <v>36</v>
      </c>
      <c r="I546" s="11" t="s">
        <v>4110</v>
      </c>
      <c r="J546" s="13" t="s">
        <v>4111</v>
      </c>
      <c r="K546" s="11" t="s">
        <v>79</v>
      </c>
      <c r="L546" s="11" t="s">
        <v>38</v>
      </c>
      <c r="M546" s="11" t="s">
        <v>39</v>
      </c>
      <c r="N546" s="11" t="s">
        <v>55</v>
      </c>
      <c r="O546" s="11" t="s">
        <v>56</v>
      </c>
      <c r="P546" s="11" t="s">
        <v>133</v>
      </c>
      <c r="Q546" s="11" t="s">
        <v>42</v>
      </c>
      <c r="R546" s="11" t="s">
        <v>69</v>
      </c>
      <c r="S546" s="12" t="s">
        <v>4112</v>
      </c>
      <c r="T546" s="11" t="s">
        <v>44</v>
      </c>
      <c r="U546" s="11" t="s">
        <v>4113</v>
      </c>
      <c r="V546" s="11" t="s">
        <v>46</v>
      </c>
      <c r="W546" s="10">
        <v>31097</v>
      </c>
      <c r="X546" s="11" t="s">
        <v>48</v>
      </c>
      <c r="Y546" s="10">
        <v>3</v>
      </c>
      <c r="Z546" s="10">
        <v>1503</v>
      </c>
      <c r="AA546" s="12" t="s">
        <v>2133</v>
      </c>
      <c r="AB546" s="10">
        <v>2</v>
      </c>
      <c r="AC546" s="10">
        <v>2</v>
      </c>
      <c r="AD546" s="12">
        <v>44904</v>
      </c>
      <c r="AE546" s="11" t="s">
        <v>156</v>
      </c>
      <c r="AF546" s="11" t="s">
        <v>61</v>
      </c>
      <c r="AG546" s="11" t="s">
        <v>52</v>
      </c>
      <c r="AH546" s="11" t="s">
        <v>4114</v>
      </c>
      <c r="AI546" s="11" t="s">
        <v>4115</v>
      </c>
      <c r="AJ546" s="10">
        <v>3</v>
      </c>
      <c r="AK546" s="14">
        <v>574.9</v>
      </c>
    </row>
    <row r="547" spans="1:37" x14ac:dyDescent="0.25">
      <c r="A547" s="10">
        <v>1077</v>
      </c>
      <c r="B547" s="11" t="s">
        <v>4116</v>
      </c>
      <c r="C547" s="11" t="s">
        <v>3816</v>
      </c>
      <c r="D547" s="12">
        <v>43773</v>
      </c>
      <c r="E547" s="12">
        <v>44405</v>
      </c>
      <c r="F547" s="10">
        <f>Table2[[#This Row],[ExitDate]]-Table2[[#This Row],[StartDate]]</f>
        <v>632</v>
      </c>
      <c r="G547" s="18">
        <f>(Table2[[#This Row],[ExitDate]]-Table2[[#This Row],[StartDate]])/365.25</f>
        <v>1.730321697467488</v>
      </c>
      <c r="H547" s="11" t="s">
        <v>36</v>
      </c>
      <c r="I547" s="11" t="s">
        <v>4117</v>
      </c>
      <c r="J547" s="13" t="s">
        <v>4118</v>
      </c>
      <c r="K547" s="11" t="s">
        <v>164</v>
      </c>
      <c r="L547" s="11" t="s">
        <v>38</v>
      </c>
      <c r="M547" s="11" t="s">
        <v>66</v>
      </c>
      <c r="N547" s="11" t="s">
        <v>40</v>
      </c>
      <c r="O547" s="11" t="s">
        <v>66</v>
      </c>
      <c r="P547" s="11" t="s">
        <v>121</v>
      </c>
      <c r="Q547" s="11" t="s">
        <v>42</v>
      </c>
      <c r="R547" s="11" t="s">
        <v>107</v>
      </c>
      <c r="S547" s="12" t="s">
        <v>4119</v>
      </c>
      <c r="T547" s="11" t="s">
        <v>44</v>
      </c>
      <c r="U547" s="11" t="s">
        <v>98</v>
      </c>
      <c r="V547" s="11" t="s">
        <v>46</v>
      </c>
      <c r="W547" s="10">
        <v>11962</v>
      </c>
      <c r="X547" s="11" t="s">
        <v>242</v>
      </c>
      <c r="Y547" s="10">
        <v>3</v>
      </c>
      <c r="Z547" s="10">
        <v>1504</v>
      </c>
      <c r="AA547" s="12" t="s">
        <v>397</v>
      </c>
      <c r="AB547" s="10">
        <v>5</v>
      </c>
      <c r="AC547" s="10">
        <v>3</v>
      </c>
      <c r="AD547" s="12">
        <v>45097</v>
      </c>
      <c r="AE547" s="11" t="s">
        <v>83</v>
      </c>
      <c r="AF547" s="11" t="s">
        <v>51</v>
      </c>
      <c r="AG547" s="11" t="s">
        <v>52</v>
      </c>
      <c r="AH547" s="11" t="s">
        <v>4120</v>
      </c>
      <c r="AI547" s="11" t="s">
        <v>4121</v>
      </c>
      <c r="AJ547" s="10">
        <v>4</v>
      </c>
      <c r="AK547" s="14">
        <v>684.08</v>
      </c>
    </row>
    <row r="548" spans="1:37" x14ac:dyDescent="0.25">
      <c r="A548" s="10">
        <v>1079</v>
      </c>
      <c r="B548" s="11" t="s">
        <v>4123</v>
      </c>
      <c r="C548" s="11" t="s">
        <v>4124</v>
      </c>
      <c r="D548" s="12">
        <v>43348</v>
      </c>
      <c r="E548" s="12">
        <v>44082</v>
      </c>
      <c r="F548" s="10">
        <f>Table2[[#This Row],[ExitDate]]-Table2[[#This Row],[StartDate]]</f>
        <v>734</v>
      </c>
      <c r="G548" s="18">
        <f>(Table2[[#This Row],[ExitDate]]-Table2[[#This Row],[StartDate]])/365.25</f>
        <v>2.0095824777549622</v>
      </c>
      <c r="H548" s="11" t="s">
        <v>36</v>
      </c>
      <c r="I548" s="11" t="s">
        <v>1539</v>
      </c>
      <c r="J548" s="13" t="s">
        <v>4125</v>
      </c>
      <c r="K548" s="11" t="s">
        <v>113</v>
      </c>
      <c r="L548" s="11" t="s">
        <v>38</v>
      </c>
      <c r="M548" s="11" t="s">
        <v>56</v>
      </c>
      <c r="N548" s="11" t="s">
        <v>67</v>
      </c>
      <c r="O548" s="11" t="s">
        <v>56</v>
      </c>
      <c r="P548" s="11" t="s">
        <v>133</v>
      </c>
      <c r="Q548" s="11" t="s">
        <v>42</v>
      </c>
      <c r="R548" s="11" t="s">
        <v>107</v>
      </c>
      <c r="S548" s="12" t="s">
        <v>4126</v>
      </c>
      <c r="T548" s="11" t="s">
        <v>44</v>
      </c>
      <c r="U548" s="11" t="s">
        <v>109</v>
      </c>
      <c r="V548" s="11" t="s">
        <v>46</v>
      </c>
      <c r="W548" s="10">
        <v>25033</v>
      </c>
      <c r="X548" s="11" t="s">
        <v>99</v>
      </c>
      <c r="Y548" s="10">
        <v>3</v>
      </c>
      <c r="Z548" s="10">
        <v>1506</v>
      </c>
      <c r="AA548" s="12">
        <v>45143</v>
      </c>
      <c r="AB548" s="10">
        <v>2</v>
      </c>
      <c r="AC548" s="10">
        <v>3</v>
      </c>
      <c r="AD548" s="12">
        <v>44866</v>
      </c>
      <c r="AE548" s="11" t="s">
        <v>50</v>
      </c>
      <c r="AF548" s="11" t="s">
        <v>61</v>
      </c>
      <c r="AG548" s="11" t="s">
        <v>52</v>
      </c>
      <c r="AH548" s="11" t="s">
        <v>4127</v>
      </c>
      <c r="AI548" s="11" t="s">
        <v>4128</v>
      </c>
      <c r="AJ548" s="10">
        <v>1</v>
      </c>
      <c r="AK548" s="14">
        <v>789.33</v>
      </c>
    </row>
    <row r="549" spans="1:37" x14ac:dyDescent="0.25">
      <c r="A549" s="10">
        <v>1084</v>
      </c>
      <c r="B549" s="11" t="s">
        <v>4131</v>
      </c>
      <c r="C549" s="11" t="s">
        <v>2182</v>
      </c>
      <c r="D549" s="12">
        <v>45103</v>
      </c>
      <c r="E549" s="12">
        <v>45137</v>
      </c>
      <c r="F549" s="10">
        <f>Table2[[#This Row],[ExitDate]]-Table2[[#This Row],[StartDate]]</f>
        <v>34</v>
      </c>
      <c r="G549" s="18">
        <f>(Table2[[#This Row],[ExitDate]]-Table2[[#This Row],[StartDate]])/365.25</f>
        <v>9.3086926762491445E-2</v>
      </c>
      <c r="H549" s="11" t="s">
        <v>36</v>
      </c>
      <c r="I549" s="11" t="s">
        <v>4132</v>
      </c>
      <c r="J549" s="13" t="s">
        <v>4133</v>
      </c>
      <c r="K549" s="11" t="s">
        <v>54</v>
      </c>
      <c r="L549" s="11" t="s">
        <v>199</v>
      </c>
      <c r="M549" s="11" t="s">
        <v>66</v>
      </c>
      <c r="N549" s="11" t="s">
        <v>40</v>
      </c>
      <c r="O549" s="11" t="s">
        <v>66</v>
      </c>
      <c r="P549" s="11" t="s">
        <v>133</v>
      </c>
      <c r="Q549" s="11" t="s">
        <v>42</v>
      </c>
      <c r="R549" s="11" t="s">
        <v>85</v>
      </c>
      <c r="S549" s="12">
        <v>34826</v>
      </c>
      <c r="T549" s="11" t="s">
        <v>44</v>
      </c>
      <c r="U549" s="11" t="s">
        <v>365</v>
      </c>
      <c r="V549" s="11" t="s">
        <v>46</v>
      </c>
      <c r="W549" s="10">
        <v>47284</v>
      </c>
      <c r="X549" s="11" t="s">
        <v>48</v>
      </c>
      <c r="Y549" s="10">
        <v>3</v>
      </c>
      <c r="Z549" s="10">
        <v>1511</v>
      </c>
      <c r="AA549" s="12" t="s">
        <v>239</v>
      </c>
      <c r="AB549" s="10">
        <v>2</v>
      </c>
      <c r="AC549" s="10">
        <v>3</v>
      </c>
      <c r="AD549" s="12">
        <v>44798</v>
      </c>
      <c r="AE549" s="11" t="s">
        <v>50</v>
      </c>
      <c r="AF549" s="11" t="s">
        <v>51</v>
      </c>
      <c r="AG549" s="11" t="s">
        <v>52</v>
      </c>
      <c r="AH549" s="11" t="s">
        <v>3896</v>
      </c>
      <c r="AI549" s="11" t="s">
        <v>4134</v>
      </c>
      <c r="AJ549" s="10">
        <v>5</v>
      </c>
      <c r="AK549" s="14">
        <v>511.15</v>
      </c>
    </row>
    <row r="550" spans="1:37" x14ac:dyDescent="0.25">
      <c r="A550" s="10">
        <v>1085</v>
      </c>
      <c r="B550" s="11" t="s">
        <v>4135</v>
      </c>
      <c r="C550" s="11" t="s">
        <v>3408</v>
      </c>
      <c r="D550" s="12">
        <v>43749</v>
      </c>
      <c r="E550" s="12">
        <v>44310</v>
      </c>
      <c r="F550" s="10">
        <f>Table2[[#This Row],[ExitDate]]-Table2[[#This Row],[StartDate]]</f>
        <v>561</v>
      </c>
      <c r="G550" s="18">
        <f>(Table2[[#This Row],[ExitDate]]-Table2[[#This Row],[StartDate]])/365.25</f>
        <v>1.5359342915811087</v>
      </c>
      <c r="H550" s="11" t="s">
        <v>36</v>
      </c>
      <c r="I550" s="11" t="s">
        <v>4136</v>
      </c>
      <c r="J550" s="13" t="s">
        <v>4137</v>
      </c>
      <c r="K550" s="11" t="s">
        <v>132</v>
      </c>
      <c r="L550" s="11" t="s">
        <v>1816</v>
      </c>
      <c r="M550" s="11" t="s">
        <v>39</v>
      </c>
      <c r="N550" s="11" t="s">
        <v>67</v>
      </c>
      <c r="O550" s="11" t="s">
        <v>56</v>
      </c>
      <c r="P550" s="11" t="s">
        <v>95</v>
      </c>
      <c r="Q550" s="11" t="s">
        <v>42</v>
      </c>
      <c r="R550" s="11" t="s">
        <v>85</v>
      </c>
      <c r="S550" s="12" t="s">
        <v>4138</v>
      </c>
      <c r="T550" s="11" t="s">
        <v>44</v>
      </c>
      <c r="U550" s="11" t="s">
        <v>81</v>
      </c>
      <c r="V550" s="11" t="s">
        <v>46</v>
      </c>
      <c r="W550" s="10">
        <v>42058</v>
      </c>
      <c r="X550" s="11" t="s">
        <v>48</v>
      </c>
      <c r="Y550" s="10">
        <v>3</v>
      </c>
      <c r="Z550" s="10">
        <v>1512</v>
      </c>
      <c r="AA550" s="12" t="s">
        <v>1471</v>
      </c>
      <c r="AB550" s="10">
        <v>4</v>
      </c>
      <c r="AC550" s="10">
        <v>5</v>
      </c>
      <c r="AD550" s="12">
        <v>45074</v>
      </c>
      <c r="AE550" s="11" t="s">
        <v>76</v>
      </c>
      <c r="AF550" s="11" t="s">
        <v>61</v>
      </c>
      <c r="AG550" s="11" t="s">
        <v>52</v>
      </c>
      <c r="AH550" s="11" t="s">
        <v>280</v>
      </c>
      <c r="AI550" s="11" t="s">
        <v>4139</v>
      </c>
      <c r="AJ550" s="10">
        <v>5</v>
      </c>
      <c r="AK550" s="14">
        <v>305.08999999999997</v>
      </c>
    </row>
    <row r="551" spans="1:37" x14ac:dyDescent="0.25">
      <c r="A551" s="10">
        <v>1090</v>
      </c>
      <c r="B551" s="11" t="s">
        <v>1192</v>
      </c>
      <c r="C551" s="11" t="s">
        <v>2507</v>
      </c>
      <c r="D551" s="12">
        <v>44532</v>
      </c>
      <c r="E551" s="12">
        <v>44676</v>
      </c>
      <c r="F551" s="10">
        <f>Table2[[#This Row],[ExitDate]]-Table2[[#This Row],[StartDate]]</f>
        <v>144</v>
      </c>
      <c r="G551" s="18">
        <f>(Table2[[#This Row],[ExitDate]]-Table2[[#This Row],[StartDate]])/365.25</f>
        <v>0.3942505133470226</v>
      </c>
      <c r="H551" s="11" t="s">
        <v>738</v>
      </c>
      <c r="I551" s="11" t="s">
        <v>4141</v>
      </c>
      <c r="J551" s="13" t="s">
        <v>4142</v>
      </c>
      <c r="K551" s="11" t="s">
        <v>94</v>
      </c>
      <c r="L551" s="11" t="s">
        <v>38</v>
      </c>
      <c r="M551" s="11" t="s">
        <v>66</v>
      </c>
      <c r="N551" s="11" t="s">
        <v>40</v>
      </c>
      <c r="O551" s="11" t="s">
        <v>56</v>
      </c>
      <c r="P551" s="11" t="s">
        <v>95</v>
      </c>
      <c r="Q551" s="11" t="s">
        <v>42</v>
      </c>
      <c r="R551" s="11" t="s">
        <v>142</v>
      </c>
      <c r="S551" s="12">
        <v>31535</v>
      </c>
      <c r="T551" s="11" t="s">
        <v>44</v>
      </c>
      <c r="U551" s="11" t="s">
        <v>145</v>
      </c>
      <c r="V551" s="11" t="s">
        <v>59</v>
      </c>
      <c r="W551" s="10">
        <v>4704</v>
      </c>
      <c r="X551" s="11" t="s">
        <v>48</v>
      </c>
      <c r="Y551" s="10">
        <v>3</v>
      </c>
      <c r="Z551" s="10">
        <v>1517</v>
      </c>
      <c r="AA551" s="12" t="s">
        <v>2874</v>
      </c>
      <c r="AB551" s="10">
        <v>4</v>
      </c>
      <c r="AC551" s="10">
        <v>5</v>
      </c>
      <c r="AD551" s="12">
        <v>44938</v>
      </c>
      <c r="AE551" s="11" t="s">
        <v>60</v>
      </c>
      <c r="AF551" s="11" t="s">
        <v>61</v>
      </c>
      <c r="AG551" s="11" t="s">
        <v>89</v>
      </c>
      <c r="AH551" s="11" t="s">
        <v>4143</v>
      </c>
      <c r="AI551" s="11" t="s">
        <v>4144</v>
      </c>
      <c r="AJ551" s="10">
        <v>3</v>
      </c>
      <c r="AK551" s="14">
        <v>615.84</v>
      </c>
    </row>
    <row r="552" spans="1:37" x14ac:dyDescent="0.25">
      <c r="A552" s="10">
        <v>1091</v>
      </c>
      <c r="B552" s="11" t="s">
        <v>4145</v>
      </c>
      <c r="C552" s="11" t="s">
        <v>4146</v>
      </c>
      <c r="D552" s="12">
        <v>43531</v>
      </c>
      <c r="E552" s="12">
        <v>44991</v>
      </c>
      <c r="F552" s="10">
        <f>Table2[[#This Row],[ExitDate]]-Table2[[#This Row],[StartDate]]</f>
        <v>1460</v>
      </c>
      <c r="G552" s="18">
        <f>(Table2[[#This Row],[ExitDate]]-Table2[[#This Row],[StartDate]])/365.25</f>
        <v>3.9972621492128679</v>
      </c>
      <c r="H552" s="11" t="s">
        <v>738</v>
      </c>
      <c r="I552" s="11" t="s">
        <v>4147</v>
      </c>
      <c r="J552" s="13" t="s">
        <v>4148</v>
      </c>
      <c r="K552" s="11" t="s">
        <v>84</v>
      </c>
      <c r="L552" s="11" t="s">
        <v>752</v>
      </c>
      <c r="M552" s="11" t="s">
        <v>66</v>
      </c>
      <c r="N552" s="11" t="s">
        <v>67</v>
      </c>
      <c r="O552" s="11" t="s">
        <v>41</v>
      </c>
      <c r="P552" s="11" t="s">
        <v>133</v>
      </c>
      <c r="Q552" s="11" t="s">
        <v>42</v>
      </c>
      <c r="R552" s="11" t="s">
        <v>238</v>
      </c>
      <c r="S552" s="12" t="s">
        <v>4149</v>
      </c>
      <c r="T552" s="11" t="s">
        <v>44</v>
      </c>
      <c r="U552" s="11" t="s">
        <v>109</v>
      </c>
      <c r="V552" s="11" t="s">
        <v>59</v>
      </c>
      <c r="W552" s="10">
        <v>35960</v>
      </c>
      <c r="X552" s="11" t="s">
        <v>48</v>
      </c>
      <c r="Y552" s="10">
        <v>3</v>
      </c>
      <c r="Z552" s="10">
        <v>1518</v>
      </c>
      <c r="AA552" s="12" t="s">
        <v>1108</v>
      </c>
      <c r="AB552" s="10">
        <v>4</v>
      </c>
      <c r="AC552" s="10">
        <v>4</v>
      </c>
      <c r="AD552" s="12">
        <v>44903</v>
      </c>
      <c r="AE552" s="11" t="s">
        <v>60</v>
      </c>
      <c r="AF552" s="11" t="s">
        <v>51</v>
      </c>
      <c r="AG552" s="11" t="s">
        <v>77</v>
      </c>
      <c r="AH552" s="11" t="s">
        <v>4150</v>
      </c>
      <c r="AI552" s="11" t="s">
        <v>4151</v>
      </c>
      <c r="AJ552" s="10">
        <v>2</v>
      </c>
      <c r="AK552" s="14">
        <v>803.79</v>
      </c>
    </row>
    <row r="553" spans="1:37" x14ac:dyDescent="0.25">
      <c r="A553" s="10">
        <v>1092</v>
      </c>
      <c r="B553" s="11" t="s">
        <v>4152</v>
      </c>
      <c r="C553" s="11" t="s">
        <v>2667</v>
      </c>
      <c r="D553" s="12">
        <v>45048</v>
      </c>
      <c r="E553" s="12">
        <v>45133</v>
      </c>
      <c r="F553" s="10">
        <f>Table2[[#This Row],[ExitDate]]-Table2[[#This Row],[StartDate]]</f>
        <v>85</v>
      </c>
      <c r="G553" s="18">
        <f>(Table2[[#This Row],[ExitDate]]-Table2[[#This Row],[StartDate]])/365.25</f>
        <v>0.2327173169062286</v>
      </c>
      <c r="H553" s="11" t="s">
        <v>36</v>
      </c>
      <c r="I553" s="11" t="s">
        <v>4153</v>
      </c>
      <c r="J553" s="13" t="s">
        <v>4154</v>
      </c>
      <c r="K553" s="11" t="s">
        <v>84</v>
      </c>
      <c r="L553" s="11" t="s">
        <v>38</v>
      </c>
      <c r="M553" s="11" t="s">
        <v>56</v>
      </c>
      <c r="N553" s="11" t="s">
        <v>67</v>
      </c>
      <c r="O553" s="11" t="s">
        <v>66</v>
      </c>
      <c r="P553" s="11" t="s">
        <v>174</v>
      </c>
      <c r="Q553" s="11" t="s">
        <v>42</v>
      </c>
      <c r="R553" s="11" t="s">
        <v>175</v>
      </c>
      <c r="S553" s="12" t="s">
        <v>4155</v>
      </c>
      <c r="T553" s="11" t="s">
        <v>44</v>
      </c>
      <c r="U553" s="11" t="s">
        <v>5</v>
      </c>
      <c r="V553" s="11" t="s">
        <v>46</v>
      </c>
      <c r="W553" s="10">
        <v>76669</v>
      </c>
      <c r="X553" s="11" t="s">
        <v>48</v>
      </c>
      <c r="Y553" s="10">
        <v>3</v>
      </c>
      <c r="Z553" s="10">
        <v>1519</v>
      </c>
      <c r="AA553" s="12" t="s">
        <v>2702</v>
      </c>
      <c r="AB553" s="10">
        <v>1</v>
      </c>
      <c r="AC553" s="10">
        <v>3</v>
      </c>
      <c r="AD553" s="12">
        <v>44827</v>
      </c>
      <c r="AE553" s="11" t="s">
        <v>50</v>
      </c>
      <c r="AF553" s="11" t="s">
        <v>61</v>
      </c>
      <c r="AG553" s="11" t="s">
        <v>77</v>
      </c>
      <c r="AH553" s="11" t="s">
        <v>4156</v>
      </c>
      <c r="AI553" s="11" t="s">
        <v>4157</v>
      </c>
      <c r="AJ553" s="10">
        <v>2</v>
      </c>
      <c r="AK553" s="14">
        <v>586.89</v>
      </c>
    </row>
    <row r="554" spans="1:37" x14ac:dyDescent="0.25">
      <c r="A554" s="10">
        <v>1093</v>
      </c>
      <c r="B554" s="11" t="s">
        <v>2802</v>
      </c>
      <c r="C554" s="11" t="s">
        <v>2675</v>
      </c>
      <c r="D554" s="12">
        <v>44067</v>
      </c>
      <c r="E554" s="12">
        <v>44983</v>
      </c>
      <c r="F554" s="10">
        <f>Table2[[#This Row],[ExitDate]]-Table2[[#This Row],[StartDate]]</f>
        <v>916</v>
      </c>
      <c r="G554" s="18">
        <f>(Table2[[#This Row],[ExitDate]]-Table2[[#This Row],[StartDate]])/365.25</f>
        <v>2.5078713210130048</v>
      </c>
      <c r="H554" s="11" t="s">
        <v>36</v>
      </c>
      <c r="I554" s="11" t="s">
        <v>4158</v>
      </c>
      <c r="J554" s="13" t="s">
        <v>4159</v>
      </c>
      <c r="K554" s="11" t="s">
        <v>37</v>
      </c>
      <c r="L554" s="11" t="s">
        <v>38</v>
      </c>
      <c r="M554" s="11" t="s">
        <v>66</v>
      </c>
      <c r="N554" s="11" t="s">
        <v>55</v>
      </c>
      <c r="O554" s="11" t="s">
        <v>66</v>
      </c>
      <c r="P554" s="11" t="s">
        <v>95</v>
      </c>
      <c r="Q554" s="11" t="s">
        <v>42</v>
      </c>
      <c r="R554" s="11" t="s">
        <v>2025</v>
      </c>
      <c r="S554" s="12">
        <v>27857</v>
      </c>
      <c r="T554" s="11" t="s">
        <v>44</v>
      </c>
      <c r="U554" s="11" t="s">
        <v>724</v>
      </c>
      <c r="V554" s="11" t="s">
        <v>46</v>
      </c>
      <c r="W554" s="10">
        <v>34189</v>
      </c>
      <c r="X554" s="11" t="s">
        <v>48</v>
      </c>
      <c r="Y554" s="10">
        <v>3</v>
      </c>
      <c r="Z554" s="10">
        <v>1520</v>
      </c>
      <c r="AA554" s="12">
        <v>45050</v>
      </c>
      <c r="AB554" s="10">
        <v>2</v>
      </c>
      <c r="AC554" s="10">
        <v>2</v>
      </c>
      <c r="AD554" s="12">
        <v>44845</v>
      </c>
      <c r="AE554" s="11" t="s">
        <v>156</v>
      </c>
      <c r="AF554" s="11" t="s">
        <v>61</v>
      </c>
      <c r="AG554" s="11" t="s">
        <v>52</v>
      </c>
      <c r="AH554" s="11" t="s">
        <v>4160</v>
      </c>
      <c r="AI554" s="11" t="s">
        <v>4161</v>
      </c>
      <c r="AJ554" s="10">
        <v>5</v>
      </c>
      <c r="AK554" s="14">
        <v>104.48</v>
      </c>
    </row>
    <row r="555" spans="1:37" x14ac:dyDescent="0.25">
      <c r="A555" s="10">
        <v>1094</v>
      </c>
      <c r="B555" s="11" t="s">
        <v>340</v>
      </c>
      <c r="C555" s="11" t="s">
        <v>3101</v>
      </c>
      <c r="D555" s="12">
        <v>44173</v>
      </c>
      <c r="E555" s="12">
        <v>44446</v>
      </c>
      <c r="F555" s="10">
        <f>Table2[[#This Row],[ExitDate]]-Table2[[#This Row],[StartDate]]</f>
        <v>273</v>
      </c>
      <c r="G555" s="18">
        <f>(Table2[[#This Row],[ExitDate]]-Table2[[#This Row],[StartDate]])/365.25</f>
        <v>0.74743326488706363</v>
      </c>
      <c r="H555" s="11" t="s">
        <v>36</v>
      </c>
      <c r="I555" s="11" t="s">
        <v>4162</v>
      </c>
      <c r="J555" s="13" t="s">
        <v>4163</v>
      </c>
      <c r="K555" s="11" t="s">
        <v>125</v>
      </c>
      <c r="L555" s="11" t="s">
        <v>38</v>
      </c>
      <c r="M555" s="11" t="s">
        <v>39</v>
      </c>
      <c r="N555" s="11" t="s">
        <v>67</v>
      </c>
      <c r="O555" s="11" t="s">
        <v>41</v>
      </c>
      <c r="P555" s="11" t="s">
        <v>174</v>
      </c>
      <c r="Q555" s="11" t="s">
        <v>42</v>
      </c>
      <c r="R555" s="11" t="s">
        <v>320</v>
      </c>
      <c r="S555" s="12" t="s">
        <v>4164</v>
      </c>
      <c r="T555" s="11" t="s">
        <v>44</v>
      </c>
      <c r="U555" s="11" t="s">
        <v>365</v>
      </c>
      <c r="V555" s="11" t="s">
        <v>59</v>
      </c>
      <c r="W555" s="10">
        <v>16162</v>
      </c>
      <c r="X555" s="11" t="s">
        <v>242</v>
      </c>
      <c r="Y555" s="10">
        <v>3</v>
      </c>
      <c r="Z555" s="10">
        <v>1521</v>
      </c>
      <c r="AA555" s="12">
        <v>45236</v>
      </c>
      <c r="AB555" s="10">
        <v>4</v>
      </c>
      <c r="AC555" s="10">
        <v>1</v>
      </c>
      <c r="AD555" s="12">
        <v>45079</v>
      </c>
      <c r="AE555" s="11" t="s">
        <v>76</v>
      </c>
      <c r="AF555" s="11" t="s">
        <v>51</v>
      </c>
      <c r="AG555" s="11" t="s">
        <v>89</v>
      </c>
      <c r="AH555" s="11" t="s">
        <v>4165</v>
      </c>
      <c r="AI555" s="11" t="s">
        <v>4166</v>
      </c>
      <c r="AJ555" s="10">
        <v>1</v>
      </c>
      <c r="AK555" s="14">
        <v>877.41</v>
      </c>
    </row>
    <row r="556" spans="1:37" x14ac:dyDescent="0.25">
      <c r="A556" s="10">
        <v>1096</v>
      </c>
      <c r="B556" s="11" t="s">
        <v>439</v>
      </c>
      <c r="C556" s="11" t="s">
        <v>4169</v>
      </c>
      <c r="D556" s="12">
        <v>44089</v>
      </c>
      <c r="E556" s="12">
        <v>45101</v>
      </c>
      <c r="F556" s="10">
        <f>Table2[[#This Row],[ExitDate]]-Table2[[#This Row],[StartDate]]</f>
        <v>1012</v>
      </c>
      <c r="G556" s="18">
        <f>(Table2[[#This Row],[ExitDate]]-Table2[[#This Row],[StartDate]])/365.25</f>
        <v>2.7707049965776864</v>
      </c>
      <c r="H556" s="11" t="s">
        <v>36</v>
      </c>
      <c r="I556" s="11" t="s">
        <v>4170</v>
      </c>
      <c r="J556" s="13" t="s">
        <v>4171</v>
      </c>
      <c r="K556" s="11" t="s">
        <v>132</v>
      </c>
      <c r="L556" s="11" t="s">
        <v>38</v>
      </c>
      <c r="M556" s="11" t="s">
        <v>39</v>
      </c>
      <c r="N556" s="11" t="s">
        <v>67</v>
      </c>
      <c r="O556" s="11" t="s">
        <v>66</v>
      </c>
      <c r="P556" s="11" t="s">
        <v>95</v>
      </c>
      <c r="Q556" s="11" t="s">
        <v>42</v>
      </c>
      <c r="R556" s="11" t="s">
        <v>711</v>
      </c>
      <c r="S556" s="12" t="s">
        <v>4172</v>
      </c>
      <c r="T556" s="11" t="s">
        <v>44</v>
      </c>
      <c r="U556" s="11" t="s">
        <v>185</v>
      </c>
      <c r="V556" s="11" t="s">
        <v>59</v>
      </c>
      <c r="W556" s="10">
        <v>18628</v>
      </c>
      <c r="X556" s="11" t="s">
        <v>48</v>
      </c>
      <c r="Y556" s="10">
        <v>3</v>
      </c>
      <c r="Z556" s="10">
        <v>1523</v>
      </c>
      <c r="AA556" s="12" t="s">
        <v>4173</v>
      </c>
      <c r="AB556" s="10">
        <v>4</v>
      </c>
      <c r="AC556" s="10">
        <v>4</v>
      </c>
      <c r="AD556" s="12">
        <v>44906</v>
      </c>
      <c r="AE556" s="11" t="s">
        <v>83</v>
      </c>
      <c r="AF556" s="11" t="s">
        <v>61</v>
      </c>
      <c r="AG556" s="11" t="s">
        <v>62</v>
      </c>
      <c r="AH556" s="11" t="s">
        <v>4174</v>
      </c>
      <c r="AI556" s="11" t="s">
        <v>4175</v>
      </c>
      <c r="AJ556" s="10">
        <v>2</v>
      </c>
      <c r="AK556" s="14">
        <v>660.4</v>
      </c>
    </row>
    <row r="557" spans="1:37" x14ac:dyDescent="0.25">
      <c r="A557" s="10">
        <v>1098</v>
      </c>
      <c r="B557" s="11" t="s">
        <v>1433</v>
      </c>
      <c r="C557" s="11" t="s">
        <v>4176</v>
      </c>
      <c r="D557" s="12">
        <v>44514</v>
      </c>
      <c r="E557" s="12">
        <v>44841</v>
      </c>
      <c r="F557" s="10">
        <f>Table2[[#This Row],[ExitDate]]-Table2[[#This Row],[StartDate]]</f>
        <v>327</v>
      </c>
      <c r="G557" s="18">
        <f>(Table2[[#This Row],[ExitDate]]-Table2[[#This Row],[StartDate]])/365.25</f>
        <v>0.89527720739219707</v>
      </c>
      <c r="H557" s="11" t="s">
        <v>36</v>
      </c>
      <c r="I557" s="11" t="s">
        <v>4177</v>
      </c>
      <c r="J557" s="13" t="s">
        <v>4178</v>
      </c>
      <c r="K557" s="11" t="s">
        <v>84</v>
      </c>
      <c r="L557" s="11" t="s">
        <v>38</v>
      </c>
      <c r="M557" s="11" t="s">
        <v>66</v>
      </c>
      <c r="N557" s="11" t="s">
        <v>67</v>
      </c>
      <c r="O557" s="11" t="s">
        <v>41</v>
      </c>
      <c r="P557" s="11" t="s">
        <v>95</v>
      </c>
      <c r="Q557" s="11" t="s">
        <v>42</v>
      </c>
      <c r="R557" s="11" t="s">
        <v>80</v>
      </c>
      <c r="S557" s="12" t="s">
        <v>4179</v>
      </c>
      <c r="T557" s="11" t="s">
        <v>44</v>
      </c>
      <c r="U557" s="11" t="s">
        <v>81</v>
      </c>
      <c r="V557" s="11" t="s">
        <v>46</v>
      </c>
      <c r="W557" s="10">
        <v>42288</v>
      </c>
      <c r="X557" s="11" t="s">
        <v>242</v>
      </c>
      <c r="Y557" s="10">
        <v>3</v>
      </c>
      <c r="Z557" s="10">
        <v>1525</v>
      </c>
      <c r="AA557" s="12" t="s">
        <v>2415</v>
      </c>
      <c r="AB557" s="10">
        <v>2</v>
      </c>
      <c r="AC557" s="10">
        <v>4</v>
      </c>
      <c r="AD557" s="12">
        <v>44905</v>
      </c>
      <c r="AE557" s="11" t="s">
        <v>83</v>
      </c>
      <c r="AF557" s="11" t="s">
        <v>51</v>
      </c>
      <c r="AG557" s="11" t="s">
        <v>62</v>
      </c>
      <c r="AH557" s="11" t="s">
        <v>4180</v>
      </c>
      <c r="AI557" s="11" t="s">
        <v>4181</v>
      </c>
      <c r="AJ557" s="10">
        <v>4</v>
      </c>
      <c r="AK557" s="14">
        <v>347.29</v>
      </c>
    </row>
    <row r="558" spans="1:37" x14ac:dyDescent="0.25">
      <c r="A558" s="10">
        <v>1100</v>
      </c>
      <c r="B558" s="11" t="s">
        <v>4182</v>
      </c>
      <c r="C558" s="11" t="s">
        <v>2788</v>
      </c>
      <c r="D558" s="12">
        <v>44717</v>
      </c>
      <c r="E558" s="12">
        <v>44799</v>
      </c>
      <c r="F558" s="10">
        <f>Table2[[#This Row],[ExitDate]]-Table2[[#This Row],[StartDate]]</f>
        <v>82</v>
      </c>
      <c r="G558" s="18">
        <f>(Table2[[#This Row],[ExitDate]]-Table2[[#This Row],[StartDate]])/365.25</f>
        <v>0.22450376454483231</v>
      </c>
      <c r="H558" s="11" t="s">
        <v>36</v>
      </c>
      <c r="I558" s="11" t="s">
        <v>4183</v>
      </c>
      <c r="J558" s="13" t="s">
        <v>4184</v>
      </c>
      <c r="K558" s="11" t="s">
        <v>54</v>
      </c>
      <c r="L558" s="11" t="s">
        <v>38</v>
      </c>
      <c r="M558" s="11" t="s">
        <v>56</v>
      </c>
      <c r="N558" s="11" t="s">
        <v>55</v>
      </c>
      <c r="O558" s="11" t="s">
        <v>66</v>
      </c>
      <c r="P558" s="11" t="s">
        <v>174</v>
      </c>
      <c r="Q558" s="11" t="s">
        <v>42</v>
      </c>
      <c r="R558" s="11" t="s">
        <v>107</v>
      </c>
      <c r="S558" s="12" t="s">
        <v>4185</v>
      </c>
      <c r="T558" s="11" t="s">
        <v>44</v>
      </c>
      <c r="U558" s="11" t="s">
        <v>109</v>
      </c>
      <c r="V558" s="11" t="s">
        <v>46</v>
      </c>
      <c r="W558" s="10">
        <v>39855</v>
      </c>
      <c r="X558" s="11" t="s">
        <v>48</v>
      </c>
      <c r="Y558" s="10">
        <v>3</v>
      </c>
      <c r="Z558" s="10">
        <v>1527</v>
      </c>
      <c r="AA558" s="12">
        <v>44963</v>
      </c>
      <c r="AB558" s="10">
        <v>1</v>
      </c>
      <c r="AC558" s="10">
        <v>1</v>
      </c>
      <c r="AD558" s="12">
        <v>45080</v>
      </c>
      <c r="AE558" s="11" t="s">
        <v>60</v>
      </c>
      <c r="AF558" s="11" t="s">
        <v>61</v>
      </c>
      <c r="AG558" s="11" t="s">
        <v>62</v>
      </c>
      <c r="AH558" s="11" t="s">
        <v>4186</v>
      </c>
      <c r="AI558" s="11" t="s">
        <v>4187</v>
      </c>
      <c r="AJ558" s="10">
        <v>3</v>
      </c>
      <c r="AK558" s="14">
        <v>206.53</v>
      </c>
    </row>
    <row r="559" spans="1:37" x14ac:dyDescent="0.25">
      <c r="A559" s="10">
        <v>1104</v>
      </c>
      <c r="B559" s="11" t="s">
        <v>4189</v>
      </c>
      <c r="C559" s="11" t="s">
        <v>2907</v>
      </c>
      <c r="D559" s="12">
        <v>44996</v>
      </c>
      <c r="E559" s="12">
        <v>45025</v>
      </c>
      <c r="F559" s="10">
        <f>Table2[[#This Row],[ExitDate]]-Table2[[#This Row],[StartDate]]</f>
        <v>29</v>
      </c>
      <c r="G559" s="18">
        <f>(Table2[[#This Row],[ExitDate]]-Table2[[#This Row],[StartDate]])/365.25</f>
        <v>7.939767282683094E-2</v>
      </c>
      <c r="H559" s="11" t="s">
        <v>36</v>
      </c>
      <c r="I559" s="11" t="s">
        <v>4190</v>
      </c>
      <c r="J559" s="13" t="s">
        <v>4191</v>
      </c>
      <c r="K559" s="11" t="s">
        <v>164</v>
      </c>
      <c r="L559" s="11" t="s">
        <v>199</v>
      </c>
      <c r="M559" s="11" t="s">
        <v>56</v>
      </c>
      <c r="N559" s="11" t="s">
        <v>55</v>
      </c>
      <c r="O559" s="11" t="s">
        <v>66</v>
      </c>
      <c r="P559" s="11" t="s">
        <v>174</v>
      </c>
      <c r="Q559" s="11" t="s">
        <v>42</v>
      </c>
      <c r="R559" s="11" t="s">
        <v>57</v>
      </c>
      <c r="S559" s="12">
        <v>31176</v>
      </c>
      <c r="T559" s="11" t="s">
        <v>44</v>
      </c>
      <c r="U559" s="11" t="s">
        <v>159</v>
      </c>
      <c r="V559" s="11" t="s">
        <v>46</v>
      </c>
      <c r="W559" s="10">
        <v>2315</v>
      </c>
      <c r="X559" s="11" t="s">
        <v>48</v>
      </c>
      <c r="Y559" s="10">
        <v>3</v>
      </c>
      <c r="Z559" s="10">
        <v>1531</v>
      </c>
      <c r="AA559" s="12" t="s">
        <v>3246</v>
      </c>
      <c r="AB559" s="10">
        <v>5</v>
      </c>
      <c r="AC559" s="10">
        <v>5</v>
      </c>
      <c r="AD559" s="12">
        <v>45125</v>
      </c>
      <c r="AE559" s="11" t="s">
        <v>50</v>
      </c>
      <c r="AF559" s="11" t="s">
        <v>51</v>
      </c>
      <c r="AG559" s="11" t="s">
        <v>89</v>
      </c>
      <c r="AH559" s="11" t="s">
        <v>4192</v>
      </c>
      <c r="AI559" s="11" t="s">
        <v>4193</v>
      </c>
      <c r="AJ559" s="10">
        <v>4</v>
      </c>
      <c r="AK559" s="14">
        <v>404.06</v>
      </c>
    </row>
    <row r="560" spans="1:37" x14ac:dyDescent="0.25">
      <c r="A560" s="10">
        <v>1105</v>
      </c>
      <c r="B560" s="11" t="s">
        <v>1256</v>
      </c>
      <c r="C560" s="11" t="s">
        <v>2169</v>
      </c>
      <c r="D560" s="12">
        <v>43791</v>
      </c>
      <c r="E560" s="12">
        <v>43879</v>
      </c>
      <c r="F560" s="10">
        <f>Table2[[#This Row],[ExitDate]]-Table2[[#This Row],[StartDate]]</f>
        <v>88</v>
      </c>
      <c r="G560" s="18">
        <f>(Table2[[#This Row],[ExitDate]]-Table2[[#This Row],[StartDate]])/365.25</f>
        <v>0.24093086926762491</v>
      </c>
      <c r="H560" s="11" t="s">
        <v>36</v>
      </c>
      <c r="I560" s="11" t="s">
        <v>4194</v>
      </c>
      <c r="J560" s="13" t="s">
        <v>4195</v>
      </c>
      <c r="K560" s="11" t="s">
        <v>125</v>
      </c>
      <c r="L560" s="11" t="s">
        <v>1816</v>
      </c>
      <c r="M560" s="11" t="s">
        <v>56</v>
      </c>
      <c r="N560" s="11" t="s">
        <v>67</v>
      </c>
      <c r="O560" s="11" t="s">
        <v>66</v>
      </c>
      <c r="P560" s="11" t="s">
        <v>133</v>
      </c>
      <c r="Q560" s="11" t="s">
        <v>42</v>
      </c>
      <c r="R560" s="11" t="s">
        <v>80</v>
      </c>
      <c r="S560" s="12">
        <v>16348</v>
      </c>
      <c r="T560" s="11" t="s">
        <v>44</v>
      </c>
      <c r="U560" s="11" t="s">
        <v>98</v>
      </c>
      <c r="V560" s="11" t="s">
        <v>46</v>
      </c>
      <c r="W560" s="10">
        <v>74746</v>
      </c>
      <c r="X560" s="11" t="s">
        <v>48</v>
      </c>
      <c r="Y560" s="10">
        <v>3</v>
      </c>
      <c r="Z560" s="10">
        <v>1532</v>
      </c>
      <c r="AA560" s="12">
        <v>45024</v>
      </c>
      <c r="AB560" s="10">
        <v>5</v>
      </c>
      <c r="AC560" s="10">
        <v>2</v>
      </c>
      <c r="AD560" s="12">
        <v>44784</v>
      </c>
      <c r="AE560" s="11" t="s">
        <v>83</v>
      </c>
      <c r="AF560" s="11" t="s">
        <v>61</v>
      </c>
      <c r="AG560" s="11" t="s">
        <v>77</v>
      </c>
      <c r="AH560" s="11" t="s">
        <v>4196</v>
      </c>
      <c r="AI560" s="11" t="s">
        <v>4197</v>
      </c>
      <c r="AJ560" s="10">
        <v>5</v>
      </c>
      <c r="AK560" s="14">
        <v>746.17</v>
      </c>
    </row>
    <row r="561" spans="1:37" x14ac:dyDescent="0.25">
      <c r="A561" s="10">
        <v>1106</v>
      </c>
      <c r="B561" s="11" t="s">
        <v>4198</v>
      </c>
      <c r="C561" s="11" t="s">
        <v>2446</v>
      </c>
      <c r="D561" s="12">
        <v>44268</v>
      </c>
      <c r="E561" s="12">
        <v>44519</v>
      </c>
      <c r="F561" s="10">
        <f>Table2[[#This Row],[ExitDate]]-Table2[[#This Row],[StartDate]]</f>
        <v>251</v>
      </c>
      <c r="G561" s="18">
        <f>(Table2[[#This Row],[ExitDate]]-Table2[[#This Row],[StartDate]])/365.25</f>
        <v>0.68720054757015747</v>
      </c>
      <c r="H561" s="11" t="s">
        <v>36</v>
      </c>
      <c r="I561" s="11" t="s">
        <v>4199</v>
      </c>
      <c r="J561" s="13" t="s">
        <v>4200</v>
      </c>
      <c r="K561" s="11" t="s">
        <v>79</v>
      </c>
      <c r="L561" s="11" t="s">
        <v>1816</v>
      </c>
      <c r="M561" s="11" t="s">
        <v>39</v>
      </c>
      <c r="N561" s="11" t="s">
        <v>40</v>
      </c>
      <c r="O561" s="11" t="s">
        <v>66</v>
      </c>
      <c r="P561" s="11" t="s">
        <v>121</v>
      </c>
      <c r="Q561" s="11" t="s">
        <v>42</v>
      </c>
      <c r="R561" s="11" t="s">
        <v>57</v>
      </c>
      <c r="S561" s="12" t="s">
        <v>4201</v>
      </c>
      <c r="T561" s="11" t="s">
        <v>44</v>
      </c>
      <c r="U561" s="11" t="s">
        <v>98</v>
      </c>
      <c r="V561" s="11" t="s">
        <v>46</v>
      </c>
      <c r="W561" s="10">
        <v>20157</v>
      </c>
      <c r="X561" s="11" t="s">
        <v>48</v>
      </c>
      <c r="Y561" s="10">
        <v>3</v>
      </c>
      <c r="Z561" s="10">
        <v>1533</v>
      </c>
      <c r="AA561" s="12" t="s">
        <v>318</v>
      </c>
      <c r="AB561" s="10">
        <v>1</v>
      </c>
      <c r="AC561" s="10">
        <v>3</v>
      </c>
      <c r="AD561" s="12">
        <v>44919</v>
      </c>
      <c r="AE561" s="11" t="s">
        <v>50</v>
      </c>
      <c r="AF561" s="11" t="s">
        <v>61</v>
      </c>
      <c r="AG561" s="11" t="s">
        <v>89</v>
      </c>
      <c r="AH561" s="11" t="s">
        <v>4202</v>
      </c>
      <c r="AI561" s="11" t="s">
        <v>4203</v>
      </c>
      <c r="AJ561" s="10">
        <v>2</v>
      </c>
      <c r="AK561" s="14">
        <v>278.33</v>
      </c>
    </row>
    <row r="562" spans="1:37" x14ac:dyDescent="0.25">
      <c r="A562" s="10">
        <v>1112</v>
      </c>
      <c r="B562" s="11" t="s">
        <v>3342</v>
      </c>
      <c r="C562" s="11" t="s">
        <v>3158</v>
      </c>
      <c r="D562" s="12">
        <v>44193</v>
      </c>
      <c r="E562" s="12">
        <v>44470</v>
      </c>
      <c r="F562" s="10">
        <f>Table2[[#This Row],[ExitDate]]-Table2[[#This Row],[StartDate]]</f>
        <v>277</v>
      </c>
      <c r="G562" s="18">
        <f>(Table2[[#This Row],[ExitDate]]-Table2[[#This Row],[StartDate]])/365.25</f>
        <v>0.75838466803559201</v>
      </c>
      <c r="H562" s="11" t="s">
        <v>738</v>
      </c>
      <c r="I562" s="11" t="s">
        <v>4210</v>
      </c>
      <c r="J562" s="13" t="s">
        <v>4211</v>
      </c>
      <c r="K562" s="11" t="s">
        <v>164</v>
      </c>
      <c r="L562" s="11" t="s">
        <v>752</v>
      </c>
      <c r="M562" s="11" t="s">
        <v>56</v>
      </c>
      <c r="N562" s="11" t="s">
        <v>55</v>
      </c>
      <c r="O562" s="11" t="s">
        <v>66</v>
      </c>
      <c r="P562" s="11" t="s">
        <v>174</v>
      </c>
      <c r="Q562" s="11" t="s">
        <v>42</v>
      </c>
      <c r="R562" s="11" t="s">
        <v>175</v>
      </c>
      <c r="S562" s="12">
        <v>22315</v>
      </c>
      <c r="T562" s="11" t="s">
        <v>44</v>
      </c>
      <c r="U562" s="11" t="s">
        <v>81</v>
      </c>
      <c r="V562" s="11" t="s">
        <v>59</v>
      </c>
      <c r="W562" s="10">
        <v>79458</v>
      </c>
      <c r="X562" s="11" t="s">
        <v>48</v>
      </c>
      <c r="Y562" s="10">
        <v>3</v>
      </c>
      <c r="Z562" s="10">
        <v>1539</v>
      </c>
      <c r="AA562" s="12" t="s">
        <v>2874</v>
      </c>
      <c r="AB562" s="10">
        <v>4</v>
      </c>
      <c r="AC562" s="10">
        <v>4</v>
      </c>
      <c r="AD562" s="12">
        <v>44915</v>
      </c>
      <c r="AE562" s="11" t="s">
        <v>156</v>
      </c>
      <c r="AF562" s="11" t="s">
        <v>51</v>
      </c>
      <c r="AG562" s="11" t="s">
        <v>89</v>
      </c>
      <c r="AH562" s="11" t="s">
        <v>4212</v>
      </c>
      <c r="AI562" s="11" t="s">
        <v>4213</v>
      </c>
      <c r="AJ562" s="10">
        <v>5</v>
      </c>
      <c r="AK562" s="14">
        <v>899.57</v>
      </c>
    </row>
    <row r="563" spans="1:37" x14ac:dyDescent="0.25">
      <c r="A563" s="10">
        <v>1116</v>
      </c>
      <c r="B563" s="11" t="s">
        <v>4216</v>
      </c>
      <c r="C563" s="11" t="s">
        <v>3883</v>
      </c>
      <c r="D563" s="12">
        <v>43657</v>
      </c>
      <c r="E563" s="12">
        <v>44320</v>
      </c>
      <c r="F563" s="10">
        <f>Table2[[#This Row],[ExitDate]]-Table2[[#This Row],[StartDate]]</f>
        <v>663</v>
      </c>
      <c r="G563" s="18">
        <f>(Table2[[#This Row],[ExitDate]]-Table2[[#This Row],[StartDate]])/365.25</f>
        <v>1.8151950718685832</v>
      </c>
      <c r="H563" s="11" t="s">
        <v>36</v>
      </c>
      <c r="I563" s="11" t="s">
        <v>2443</v>
      </c>
      <c r="J563" s="13" t="s">
        <v>4217</v>
      </c>
      <c r="K563" s="11" t="s">
        <v>54</v>
      </c>
      <c r="L563" s="11" t="s">
        <v>38</v>
      </c>
      <c r="M563" s="11" t="s">
        <v>56</v>
      </c>
      <c r="N563" s="11" t="s">
        <v>55</v>
      </c>
      <c r="O563" s="11" t="s">
        <v>56</v>
      </c>
      <c r="P563" s="11" t="s">
        <v>95</v>
      </c>
      <c r="Q563" s="11" t="s">
        <v>42</v>
      </c>
      <c r="R563" s="11" t="s">
        <v>85</v>
      </c>
      <c r="S563" s="12" t="s">
        <v>4218</v>
      </c>
      <c r="T563" s="11" t="s">
        <v>44</v>
      </c>
      <c r="U563" s="11" t="s">
        <v>81</v>
      </c>
      <c r="V563" s="11" t="s">
        <v>59</v>
      </c>
      <c r="W563" s="10">
        <v>43421</v>
      </c>
      <c r="X563" s="11" t="s">
        <v>48</v>
      </c>
      <c r="Y563" s="10">
        <v>3</v>
      </c>
      <c r="Z563" s="10">
        <v>1543</v>
      </c>
      <c r="AA563" s="12">
        <v>45108</v>
      </c>
      <c r="AB563" s="10">
        <v>4</v>
      </c>
      <c r="AC563" s="10">
        <v>1</v>
      </c>
      <c r="AD563" s="12">
        <v>45047</v>
      </c>
      <c r="AE563" s="11" t="s">
        <v>83</v>
      </c>
      <c r="AF563" s="11" t="s">
        <v>51</v>
      </c>
      <c r="AG563" s="11" t="s">
        <v>62</v>
      </c>
      <c r="AH563" s="11" t="s">
        <v>4219</v>
      </c>
      <c r="AI563" s="11" t="s">
        <v>4220</v>
      </c>
      <c r="AJ563" s="10">
        <v>2</v>
      </c>
      <c r="AK563" s="14">
        <v>734.87</v>
      </c>
    </row>
    <row r="564" spans="1:37" x14ac:dyDescent="0.25">
      <c r="A564" s="10">
        <v>1117</v>
      </c>
      <c r="B564" s="11" t="s">
        <v>4221</v>
      </c>
      <c r="C564" s="11" t="s">
        <v>4222</v>
      </c>
      <c r="D564" s="12">
        <v>44052</v>
      </c>
      <c r="E564" s="12">
        <v>44871</v>
      </c>
      <c r="F564" s="10">
        <f>Table2[[#This Row],[ExitDate]]-Table2[[#This Row],[StartDate]]</f>
        <v>819</v>
      </c>
      <c r="G564" s="18">
        <f>(Table2[[#This Row],[ExitDate]]-Table2[[#This Row],[StartDate]])/365.25</f>
        <v>2.2422997946611911</v>
      </c>
      <c r="H564" s="11" t="s">
        <v>36</v>
      </c>
      <c r="I564" s="11" t="s">
        <v>4223</v>
      </c>
      <c r="J564" s="13" t="s">
        <v>4224</v>
      </c>
      <c r="K564" s="11" t="s">
        <v>132</v>
      </c>
      <c r="L564" s="11" t="s">
        <v>38</v>
      </c>
      <c r="M564" s="11" t="s">
        <v>56</v>
      </c>
      <c r="N564" s="11" t="s">
        <v>40</v>
      </c>
      <c r="O564" s="11" t="s">
        <v>41</v>
      </c>
      <c r="P564" s="11" t="s">
        <v>133</v>
      </c>
      <c r="Q564" s="11" t="s">
        <v>42</v>
      </c>
      <c r="R564" s="11" t="s">
        <v>96</v>
      </c>
      <c r="S564" s="12" t="s">
        <v>4225</v>
      </c>
      <c r="T564" s="11" t="s">
        <v>44</v>
      </c>
      <c r="U564" s="11" t="s">
        <v>98</v>
      </c>
      <c r="V564" s="11" t="s">
        <v>46</v>
      </c>
      <c r="W564" s="10">
        <v>53393</v>
      </c>
      <c r="X564" s="11" t="s">
        <v>48</v>
      </c>
      <c r="Y564" s="10">
        <v>3</v>
      </c>
      <c r="Z564" s="10">
        <v>1544</v>
      </c>
      <c r="AA564" s="12" t="s">
        <v>4226</v>
      </c>
      <c r="AB564" s="10">
        <v>5</v>
      </c>
      <c r="AC564" s="10">
        <v>1</v>
      </c>
      <c r="AD564" s="12">
        <v>44857</v>
      </c>
      <c r="AE564" s="11" t="s">
        <v>156</v>
      </c>
      <c r="AF564" s="11" t="s">
        <v>51</v>
      </c>
      <c r="AG564" s="11" t="s">
        <v>89</v>
      </c>
      <c r="AH564" s="11" t="s">
        <v>4227</v>
      </c>
      <c r="AI564" s="11" t="s">
        <v>4228</v>
      </c>
      <c r="AJ564" s="10">
        <v>3</v>
      </c>
      <c r="AK564" s="14">
        <v>811.24</v>
      </c>
    </row>
    <row r="565" spans="1:37" x14ac:dyDescent="0.25">
      <c r="A565" s="10">
        <v>1119</v>
      </c>
      <c r="B565" s="11" t="s">
        <v>4205</v>
      </c>
      <c r="C565" s="11" t="s">
        <v>4229</v>
      </c>
      <c r="D565" s="12">
        <v>43851</v>
      </c>
      <c r="E565" s="12">
        <v>44335</v>
      </c>
      <c r="F565" s="10">
        <f>Table2[[#This Row],[ExitDate]]-Table2[[#This Row],[StartDate]]</f>
        <v>484</v>
      </c>
      <c r="G565" s="18">
        <f>(Table2[[#This Row],[ExitDate]]-Table2[[#This Row],[StartDate]])/365.25</f>
        <v>1.3251197809719371</v>
      </c>
      <c r="H565" s="11" t="s">
        <v>36</v>
      </c>
      <c r="I565" s="11" t="s">
        <v>1401</v>
      </c>
      <c r="J565" s="13" t="s">
        <v>4230</v>
      </c>
      <c r="K565" s="11" t="s">
        <v>164</v>
      </c>
      <c r="L565" s="11" t="s">
        <v>38</v>
      </c>
      <c r="M565" s="11" t="s">
        <v>56</v>
      </c>
      <c r="N565" s="11" t="s">
        <v>67</v>
      </c>
      <c r="O565" s="11" t="s">
        <v>56</v>
      </c>
      <c r="P565" s="11" t="s">
        <v>174</v>
      </c>
      <c r="Q565" s="11" t="s">
        <v>42</v>
      </c>
      <c r="R565" s="11" t="s">
        <v>142</v>
      </c>
      <c r="S565" s="12" t="s">
        <v>4231</v>
      </c>
      <c r="T565" s="11" t="s">
        <v>44</v>
      </c>
      <c r="U565" s="11" t="s">
        <v>846</v>
      </c>
      <c r="V565" s="11" t="s">
        <v>46</v>
      </c>
      <c r="W565" s="10">
        <v>61239</v>
      </c>
      <c r="X565" s="11" t="s">
        <v>48</v>
      </c>
      <c r="Y565" s="10">
        <v>3</v>
      </c>
      <c r="Z565" s="10">
        <v>1546</v>
      </c>
      <c r="AA565" s="12" t="s">
        <v>2026</v>
      </c>
      <c r="AB565" s="10">
        <v>3</v>
      </c>
      <c r="AC565" s="10">
        <v>1</v>
      </c>
      <c r="AD565" s="12">
        <v>44983</v>
      </c>
      <c r="AE565" s="11" t="s">
        <v>76</v>
      </c>
      <c r="AF565" s="11" t="s">
        <v>61</v>
      </c>
      <c r="AG565" s="11" t="s">
        <v>62</v>
      </c>
      <c r="AH565" s="11" t="s">
        <v>4232</v>
      </c>
      <c r="AI565" s="11" t="s">
        <v>4233</v>
      </c>
      <c r="AJ565" s="10">
        <v>5</v>
      </c>
      <c r="AK565" s="14">
        <v>638.91999999999996</v>
      </c>
    </row>
    <row r="566" spans="1:37" x14ac:dyDescent="0.25">
      <c r="A566" s="10">
        <v>1120</v>
      </c>
      <c r="B566" s="11" t="s">
        <v>4234</v>
      </c>
      <c r="C566" s="11" t="s">
        <v>370</v>
      </c>
      <c r="D566" s="12">
        <v>44609</v>
      </c>
      <c r="E566" s="12">
        <v>44971</v>
      </c>
      <c r="F566" s="10">
        <f>Table2[[#This Row],[ExitDate]]-Table2[[#This Row],[StartDate]]</f>
        <v>362</v>
      </c>
      <c r="G566" s="18">
        <f>(Table2[[#This Row],[ExitDate]]-Table2[[#This Row],[StartDate]])/365.25</f>
        <v>0.99110198494182067</v>
      </c>
      <c r="H566" s="11" t="s">
        <v>36</v>
      </c>
      <c r="I566" s="11" t="s">
        <v>4235</v>
      </c>
      <c r="J566" s="13" t="s">
        <v>4236</v>
      </c>
      <c r="K566" s="11" t="s">
        <v>94</v>
      </c>
      <c r="L566" s="11" t="s">
        <v>38</v>
      </c>
      <c r="M566" s="11" t="s">
        <v>39</v>
      </c>
      <c r="N566" s="11" t="s">
        <v>67</v>
      </c>
      <c r="O566" s="11" t="s">
        <v>41</v>
      </c>
      <c r="P566" s="11" t="s">
        <v>133</v>
      </c>
      <c r="Q566" s="11" t="s">
        <v>42</v>
      </c>
      <c r="R566" s="11" t="s">
        <v>1016</v>
      </c>
      <c r="S566" s="12" t="s">
        <v>4237</v>
      </c>
      <c r="T566" s="11" t="s">
        <v>44</v>
      </c>
      <c r="U566" s="11" t="s">
        <v>1522</v>
      </c>
      <c r="V566" s="11" t="s">
        <v>46</v>
      </c>
      <c r="W566" s="10">
        <v>31989</v>
      </c>
      <c r="X566" s="11" t="s">
        <v>48</v>
      </c>
      <c r="Y566" s="10">
        <v>3</v>
      </c>
      <c r="Z566" s="10">
        <v>1547</v>
      </c>
      <c r="AA566" s="12" t="s">
        <v>155</v>
      </c>
      <c r="AB566" s="10">
        <v>4</v>
      </c>
      <c r="AC566" s="10">
        <v>4</v>
      </c>
      <c r="AD566" s="12">
        <v>45020</v>
      </c>
      <c r="AE566" s="11" t="s">
        <v>50</v>
      </c>
      <c r="AF566" s="11" t="s">
        <v>51</v>
      </c>
      <c r="AG566" s="11" t="s">
        <v>62</v>
      </c>
      <c r="AH566" s="11" t="s">
        <v>4238</v>
      </c>
      <c r="AI566" s="11" t="s">
        <v>4239</v>
      </c>
      <c r="AJ566" s="10">
        <v>3</v>
      </c>
      <c r="AK566" s="14">
        <v>340.07</v>
      </c>
    </row>
    <row r="567" spans="1:37" x14ac:dyDescent="0.25">
      <c r="A567" s="10">
        <v>1123</v>
      </c>
      <c r="B567" s="11" t="s">
        <v>3377</v>
      </c>
      <c r="C567" s="11" t="s">
        <v>4242</v>
      </c>
      <c r="D567" s="12">
        <v>43362</v>
      </c>
      <c r="E567" s="12">
        <v>44055</v>
      </c>
      <c r="F567" s="10">
        <f>Table2[[#This Row],[ExitDate]]-Table2[[#This Row],[StartDate]]</f>
        <v>693</v>
      </c>
      <c r="G567" s="18">
        <f>(Table2[[#This Row],[ExitDate]]-Table2[[#This Row],[StartDate]])/365.25</f>
        <v>1.8973305954825461</v>
      </c>
      <c r="H567" s="11" t="s">
        <v>36</v>
      </c>
      <c r="I567" s="11" t="s">
        <v>4243</v>
      </c>
      <c r="J567" s="13" t="s">
        <v>4244</v>
      </c>
      <c r="K567" s="11" t="s">
        <v>84</v>
      </c>
      <c r="L567" s="11" t="s">
        <v>38</v>
      </c>
      <c r="M567" s="11" t="s">
        <v>66</v>
      </c>
      <c r="N567" s="11" t="s">
        <v>55</v>
      </c>
      <c r="O567" s="11" t="s">
        <v>41</v>
      </c>
      <c r="P567" s="11" t="s">
        <v>133</v>
      </c>
      <c r="Q567" s="11" t="s">
        <v>42</v>
      </c>
      <c r="R567" s="11" t="s">
        <v>85</v>
      </c>
      <c r="S567" s="12" t="s">
        <v>4245</v>
      </c>
      <c r="T567" s="11" t="s">
        <v>44</v>
      </c>
      <c r="U567" s="11" t="s">
        <v>98</v>
      </c>
      <c r="V567" s="11" t="s">
        <v>46</v>
      </c>
      <c r="W567" s="10">
        <v>92807</v>
      </c>
      <c r="X567" s="11" t="s">
        <v>48</v>
      </c>
      <c r="Y567" s="10">
        <v>3</v>
      </c>
      <c r="Z567" s="10">
        <v>1550</v>
      </c>
      <c r="AA567" s="12">
        <v>45019</v>
      </c>
      <c r="AB567" s="10">
        <v>2</v>
      </c>
      <c r="AC567" s="10">
        <v>3</v>
      </c>
      <c r="AD567" s="12">
        <v>44874</v>
      </c>
      <c r="AE567" s="11" t="s">
        <v>60</v>
      </c>
      <c r="AF567" s="11" t="s">
        <v>61</v>
      </c>
      <c r="AG567" s="11" t="s">
        <v>52</v>
      </c>
      <c r="AH567" s="11" t="s">
        <v>4246</v>
      </c>
      <c r="AI567" s="11" t="s">
        <v>4247</v>
      </c>
      <c r="AJ567" s="10">
        <v>3</v>
      </c>
      <c r="AK567" s="14">
        <v>354.19</v>
      </c>
    </row>
    <row r="568" spans="1:37" x14ac:dyDescent="0.25">
      <c r="A568" s="10">
        <v>1124</v>
      </c>
      <c r="B568" s="11" t="s">
        <v>4248</v>
      </c>
      <c r="C568" s="11" t="s">
        <v>4249</v>
      </c>
      <c r="D568" s="12">
        <v>44348</v>
      </c>
      <c r="E568" s="12">
        <v>45096</v>
      </c>
      <c r="F568" s="10">
        <f>Table2[[#This Row],[ExitDate]]-Table2[[#This Row],[StartDate]]</f>
        <v>748</v>
      </c>
      <c r="G568" s="18">
        <f>(Table2[[#This Row],[ExitDate]]-Table2[[#This Row],[StartDate]])/365.25</f>
        <v>2.0479123887748116</v>
      </c>
      <c r="H568" s="11" t="s">
        <v>36</v>
      </c>
      <c r="I568" s="11" t="s">
        <v>4250</v>
      </c>
      <c r="J568" s="13" t="s">
        <v>4251</v>
      </c>
      <c r="K568" s="11" t="s">
        <v>37</v>
      </c>
      <c r="L568" s="11" t="s">
        <v>199</v>
      </c>
      <c r="M568" s="11" t="s">
        <v>39</v>
      </c>
      <c r="N568" s="11" t="s">
        <v>67</v>
      </c>
      <c r="O568" s="11" t="s">
        <v>66</v>
      </c>
      <c r="P568" s="11" t="s">
        <v>121</v>
      </c>
      <c r="Q568" s="11" t="s">
        <v>42</v>
      </c>
      <c r="R568" s="11" t="s">
        <v>107</v>
      </c>
      <c r="S568" s="12" t="s">
        <v>4252</v>
      </c>
      <c r="T568" s="11" t="s">
        <v>44</v>
      </c>
      <c r="U568" s="11" t="s">
        <v>423</v>
      </c>
      <c r="V568" s="11" t="s">
        <v>46</v>
      </c>
      <c r="W568" s="10">
        <v>5288</v>
      </c>
      <c r="X568" s="11" t="s">
        <v>48</v>
      </c>
      <c r="Y568" s="10">
        <v>3</v>
      </c>
      <c r="Z568" s="10">
        <v>1551</v>
      </c>
      <c r="AA568" s="12">
        <v>45145</v>
      </c>
      <c r="AB568" s="10">
        <v>4</v>
      </c>
      <c r="AC568" s="10">
        <v>4</v>
      </c>
      <c r="AD568" s="12">
        <v>44795</v>
      </c>
      <c r="AE568" s="11" t="s">
        <v>76</v>
      </c>
      <c r="AF568" s="11" t="s">
        <v>61</v>
      </c>
      <c r="AG568" s="11" t="s">
        <v>62</v>
      </c>
      <c r="AH568" s="11" t="s">
        <v>4253</v>
      </c>
      <c r="AI568" s="11" t="s">
        <v>4254</v>
      </c>
      <c r="AJ568" s="10">
        <v>4</v>
      </c>
      <c r="AK568" s="14">
        <v>791.44</v>
      </c>
    </row>
    <row r="569" spans="1:37" x14ac:dyDescent="0.25">
      <c r="A569" s="10">
        <v>1125</v>
      </c>
      <c r="B569" s="11" t="s">
        <v>4255</v>
      </c>
      <c r="C569" s="11" t="s">
        <v>4256</v>
      </c>
      <c r="D569" s="12">
        <v>45112</v>
      </c>
      <c r="E569" s="12">
        <v>45118</v>
      </c>
      <c r="F569" s="10">
        <f>Table2[[#This Row],[ExitDate]]-Table2[[#This Row],[StartDate]]</f>
        <v>6</v>
      </c>
      <c r="G569" s="18">
        <f>(Table2[[#This Row],[ExitDate]]-Table2[[#This Row],[StartDate]])/365.25</f>
        <v>1.6427104722792608E-2</v>
      </c>
      <c r="H569" s="11" t="s">
        <v>36</v>
      </c>
      <c r="I569" s="11" t="s">
        <v>4257</v>
      </c>
      <c r="J569" s="13" t="s">
        <v>4258</v>
      </c>
      <c r="K569" s="11" t="s">
        <v>125</v>
      </c>
      <c r="L569" s="11" t="s">
        <v>199</v>
      </c>
      <c r="M569" s="11" t="s">
        <v>56</v>
      </c>
      <c r="N569" s="11" t="s">
        <v>40</v>
      </c>
      <c r="O569" s="11" t="s">
        <v>56</v>
      </c>
      <c r="P569" s="11" t="s">
        <v>174</v>
      </c>
      <c r="Q569" s="11" t="s">
        <v>42</v>
      </c>
      <c r="R569" s="11" t="s">
        <v>320</v>
      </c>
      <c r="S569" s="12">
        <v>19422</v>
      </c>
      <c r="T569" s="11" t="s">
        <v>44</v>
      </c>
      <c r="U569" s="11" t="s">
        <v>81</v>
      </c>
      <c r="V569" s="11" t="s">
        <v>46</v>
      </c>
      <c r="W569" s="10">
        <v>66412</v>
      </c>
      <c r="X569" s="11" t="s">
        <v>48</v>
      </c>
      <c r="Y569" s="10">
        <v>3</v>
      </c>
      <c r="Z569" s="10">
        <v>1552</v>
      </c>
      <c r="AA569" s="12" t="s">
        <v>1130</v>
      </c>
      <c r="AB569" s="10">
        <v>3</v>
      </c>
      <c r="AC569" s="10">
        <v>2</v>
      </c>
      <c r="AD569" s="12">
        <v>44832</v>
      </c>
      <c r="AE569" s="11" t="s">
        <v>50</v>
      </c>
      <c r="AF569" s="11" t="s">
        <v>61</v>
      </c>
      <c r="AG569" s="11" t="s">
        <v>89</v>
      </c>
      <c r="AH569" s="11" t="s">
        <v>4259</v>
      </c>
      <c r="AI569" s="11" t="s">
        <v>4260</v>
      </c>
      <c r="AJ569" s="10">
        <v>4</v>
      </c>
      <c r="AK569" s="14">
        <v>616.86</v>
      </c>
    </row>
    <row r="570" spans="1:37" x14ac:dyDescent="0.25">
      <c r="A570" s="10">
        <v>1127</v>
      </c>
      <c r="B570" s="11" t="s">
        <v>4261</v>
      </c>
      <c r="C570" s="11" t="s">
        <v>4262</v>
      </c>
      <c r="D570" s="12">
        <v>44383</v>
      </c>
      <c r="E570" s="12">
        <v>44819</v>
      </c>
      <c r="F570" s="10">
        <f>Table2[[#This Row],[ExitDate]]-Table2[[#This Row],[StartDate]]</f>
        <v>436</v>
      </c>
      <c r="G570" s="18">
        <f>(Table2[[#This Row],[ExitDate]]-Table2[[#This Row],[StartDate]])/365.25</f>
        <v>1.1937029431895962</v>
      </c>
      <c r="H570" s="11" t="s">
        <v>36</v>
      </c>
      <c r="I570" s="11" t="s">
        <v>4263</v>
      </c>
      <c r="J570" s="13" t="s">
        <v>4264</v>
      </c>
      <c r="K570" s="11" t="s">
        <v>132</v>
      </c>
      <c r="L570" s="11" t="s">
        <v>1816</v>
      </c>
      <c r="M570" s="11" t="s">
        <v>66</v>
      </c>
      <c r="N570" s="11" t="s">
        <v>67</v>
      </c>
      <c r="O570" s="11" t="s">
        <v>56</v>
      </c>
      <c r="P570" s="11" t="s">
        <v>174</v>
      </c>
      <c r="Q570" s="11" t="s">
        <v>42</v>
      </c>
      <c r="R570" s="11" t="s">
        <v>1016</v>
      </c>
      <c r="S570" s="12" t="s">
        <v>4265</v>
      </c>
      <c r="T570" s="11" t="s">
        <v>44</v>
      </c>
      <c r="U570" s="11" t="s">
        <v>423</v>
      </c>
      <c r="V570" s="11" t="s">
        <v>59</v>
      </c>
      <c r="W570" s="10">
        <v>73854</v>
      </c>
      <c r="X570" s="11" t="s">
        <v>48</v>
      </c>
      <c r="Y570" s="10">
        <v>3</v>
      </c>
      <c r="Z570" s="10">
        <v>1554</v>
      </c>
      <c r="AA570" s="12">
        <v>45144</v>
      </c>
      <c r="AB570" s="10">
        <v>1</v>
      </c>
      <c r="AC570" s="10">
        <v>3</v>
      </c>
      <c r="AD570" s="12">
        <v>44821</v>
      </c>
      <c r="AE570" s="11" t="s">
        <v>76</v>
      </c>
      <c r="AF570" s="11" t="s">
        <v>51</v>
      </c>
      <c r="AG570" s="11" t="s">
        <v>77</v>
      </c>
      <c r="AH570" s="11" t="s">
        <v>4266</v>
      </c>
      <c r="AI570" s="11" t="s">
        <v>4267</v>
      </c>
      <c r="AJ570" s="10">
        <v>2</v>
      </c>
      <c r="AK570" s="14">
        <v>892.06</v>
      </c>
    </row>
    <row r="571" spans="1:37" x14ac:dyDescent="0.25">
      <c r="A571" s="10">
        <v>1130</v>
      </c>
      <c r="B571" s="11" t="s">
        <v>4270</v>
      </c>
      <c r="C571" s="11" t="s">
        <v>4271</v>
      </c>
      <c r="D571" s="12">
        <v>43446</v>
      </c>
      <c r="E571" s="12">
        <v>44189</v>
      </c>
      <c r="F571" s="10">
        <f>Table2[[#This Row],[ExitDate]]-Table2[[#This Row],[StartDate]]</f>
        <v>743</v>
      </c>
      <c r="G571" s="18">
        <f>(Table2[[#This Row],[ExitDate]]-Table2[[#This Row],[StartDate]])/365.25</f>
        <v>2.0342231348391513</v>
      </c>
      <c r="H571" s="11" t="s">
        <v>738</v>
      </c>
      <c r="I571" s="11" t="s">
        <v>4272</v>
      </c>
      <c r="J571" s="13" t="s">
        <v>4273</v>
      </c>
      <c r="K571" s="11" t="s">
        <v>125</v>
      </c>
      <c r="L571" s="11" t="s">
        <v>752</v>
      </c>
      <c r="M571" s="11" t="s">
        <v>56</v>
      </c>
      <c r="N571" s="11" t="s">
        <v>67</v>
      </c>
      <c r="O571" s="11" t="s">
        <v>41</v>
      </c>
      <c r="P571" s="11" t="s">
        <v>174</v>
      </c>
      <c r="Q571" s="11" t="s">
        <v>42</v>
      </c>
      <c r="R571" s="11" t="s">
        <v>175</v>
      </c>
      <c r="S571" s="12" t="s">
        <v>2102</v>
      </c>
      <c r="T571" s="11" t="s">
        <v>44</v>
      </c>
      <c r="U571" s="11" t="s">
        <v>423</v>
      </c>
      <c r="V571" s="11" t="s">
        <v>59</v>
      </c>
      <c r="W571" s="10">
        <v>25683</v>
      </c>
      <c r="X571" s="11" t="s">
        <v>48</v>
      </c>
      <c r="Y571" s="10">
        <v>3</v>
      </c>
      <c r="Z571" s="10">
        <v>1557</v>
      </c>
      <c r="AA571" s="12" t="s">
        <v>3422</v>
      </c>
      <c r="AB571" s="10">
        <v>4</v>
      </c>
      <c r="AC571" s="10">
        <v>1</v>
      </c>
      <c r="AD571" s="12">
        <v>45083</v>
      </c>
      <c r="AE571" s="11" t="s">
        <v>60</v>
      </c>
      <c r="AF571" s="11" t="s">
        <v>61</v>
      </c>
      <c r="AG571" s="11" t="s">
        <v>62</v>
      </c>
      <c r="AH571" s="11" t="s">
        <v>4274</v>
      </c>
      <c r="AI571" s="11" t="s">
        <v>4275</v>
      </c>
      <c r="AJ571" s="10">
        <v>5</v>
      </c>
      <c r="AK571" s="14">
        <v>256.57</v>
      </c>
    </row>
    <row r="572" spans="1:37" x14ac:dyDescent="0.25">
      <c r="A572" s="10">
        <v>1132</v>
      </c>
      <c r="B572" s="11" t="s">
        <v>4276</v>
      </c>
      <c r="C572" s="11" t="s">
        <v>3468</v>
      </c>
      <c r="D572" s="12">
        <v>44673</v>
      </c>
      <c r="E572" s="12">
        <v>44802</v>
      </c>
      <c r="F572" s="10">
        <f>Table2[[#This Row],[ExitDate]]-Table2[[#This Row],[StartDate]]</f>
        <v>129</v>
      </c>
      <c r="G572" s="18">
        <f>(Table2[[#This Row],[ExitDate]]-Table2[[#This Row],[StartDate]])/365.25</f>
        <v>0.35318275154004108</v>
      </c>
      <c r="H572" s="11" t="s">
        <v>738</v>
      </c>
      <c r="I572" s="11" t="s">
        <v>4277</v>
      </c>
      <c r="J572" s="13" t="s">
        <v>4278</v>
      </c>
      <c r="K572" s="11" t="s">
        <v>94</v>
      </c>
      <c r="L572" s="11" t="s">
        <v>752</v>
      </c>
      <c r="M572" s="11" t="s">
        <v>66</v>
      </c>
      <c r="N572" s="11" t="s">
        <v>67</v>
      </c>
      <c r="O572" s="11" t="s">
        <v>66</v>
      </c>
      <c r="P572" s="11" t="s">
        <v>95</v>
      </c>
      <c r="Q572" s="11" t="s">
        <v>42</v>
      </c>
      <c r="R572" s="11" t="s">
        <v>175</v>
      </c>
      <c r="S572" s="12">
        <v>23785</v>
      </c>
      <c r="T572" s="11" t="s">
        <v>44</v>
      </c>
      <c r="U572" s="11" t="s">
        <v>176</v>
      </c>
      <c r="V572" s="11" t="s">
        <v>59</v>
      </c>
      <c r="W572" s="10">
        <v>32042</v>
      </c>
      <c r="X572" s="11" t="s">
        <v>48</v>
      </c>
      <c r="Y572" s="10">
        <v>3</v>
      </c>
      <c r="Z572" s="10">
        <v>1559</v>
      </c>
      <c r="AA572" s="12">
        <v>45018</v>
      </c>
      <c r="AB572" s="10">
        <v>3</v>
      </c>
      <c r="AC572" s="10">
        <v>1</v>
      </c>
      <c r="AD572" s="12">
        <v>45024</v>
      </c>
      <c r="AE572" s="11" t="s">
        <v>76</v>
      </c>
      <c r="AF572" s="11" t="s">
        <v>61</v>
      </c>
      <c r="AG572" s="11" t="s">
        <v>89</v>
      </c>
      <c r="AH572" s="11" t="s">
        <v>4279</v>
      </c>
      <c r="AI572" s="11" t="s">
        <v>4280</v>
      </c>
      <c r="AJ572" s="10">
        <v>1</v>
      </c>
      <c r="AK572" s="14">
        <v>281.94</v>
      </c>
    </row>
    <row r="573" spans="1:37" x14ac:dyDescent="0.25">
      <c r="A573" s="10">
        <v>1133</v>
      </c>
      <c r="B573" s="11" t="s">
        <v>1154</v>
      </c>
      <c r="C573" s="11" t="s">
        <v>437</v>
      </c>
      <c r="D573" s="12">
        <v>44550</v>
      </c>
      <c r="E573" s="12">
        <v>44897</v>
      </c>
      <c r="F573" s="10">
        <f>Table2[[#This Row],[ExitDate]]-Table2[[#This Row],[StartDate]]</f>
        <v>347</v>
      </c>
      <c r="G573" s="18">
        <f>(Table2[[#This Row],[ExitDate]]-Table2[[#This Row],[StartDate]])/365.25</f>
        <v>0.95003422313483921</v>
      </c>
      <c r="H573" s="11" t="s">
        <v>738</v>
      </c>
      <c r="I573" s="11" t="s">
        <v>4281</v>
      </c>
      <c r="J573" s="13" t="s">
        <v>4282</v>
      </c>
      <c r="K573" s="11" t="s">
        <v>164</v>
      </c>
      <c r="L573" s="11" t="s">
        <v>752</v>
      </c>
      <c r="M573" s="11" t="s">
        <v>66</v>
      </c>
      <c r="N573" s="11" t="s">
        <v>55</v>
      </c>
      <c r="O573" s="11" t="s">
        <v>66</v>
      </c>
      <c r="P573" s="11" t="s">
        <v>133</v>
      </c>
      <c r="Q573" s="11" t="s">
        <v>42</v>
      </c>
      <c r="R573" s="11" t="s">
        <v>80</v>
      </c>
      <c r="S573" s="12">
        <v>17388</v>
      </c>
      <c r="T573" s="11" t="s">
        <v>44</v>
      </c>
      <c r="U573" s="11" t="s">
        <v>399</v>
      </c>
      <c r="V573" s="11" t="s">
        <v>59</v>
      </c>
      <c r="W573" s="10">
        <v>52047</v>
      </c>
      <c r="X573" s="11" t="s">
        <v>48</v>
      </c>
      <c r="Y573" s="10">
        <v>3</v>
      </c>
      <c r="Z573" s="10">
        <v>1560</v>
      </c>
      <c r="AA573" s="12" t="s">
        <v>697</v>
      </c>
      <c r="AB573" s="10">
        <v>1</v>
      </c>
      <c r="AC573" s="10">
        <v>2</v>
      </c>
      <c r="AD573" s="12">
        <v>45112</v>
      </c>
      <c r="AE573" s="11" t="s">
        <v>83</v>
      </c>
      <c r="AF573" s="11" t="s">
        <v>61</v>
      </c>
      <c r="AG573" s="11" t="s">
        <v>77</v>
      </c>
      <c r="AH573" s="11" t="s">
        <v>4283</v>
      </c>
      <c r="AI573" s="11" t="s">
        <v>4284</v>
      </c>
      <c r="AJ573" s="10">
        <v>2</v>
      </c>
      <c r="AK573" s="14">
        <v>821.41</v>
      </c>
    </row>
    <row r="574" spans="1:37" x14ac:dyDescent="0.25">
      <c r="A574" s="10">
        <v>1135</v>
      </c>
      <c r="B574" s="11" t="s">
        <v>4285</v>
      </c>
      <c r="C574" s="11" t="s">
        <v>377</v>
      </c>
      <c r="D574" s="12">
        <v>44103</v>
      </c>
      <c r="E574" s="12">
        <v>44488</v>
      </c>
      <c r="F574" s="10">
        <f>Table2[[#This Row],[ExitDate]]-Table2[[#This Row],[StartDate]]</f>
        <v>385</v>
      </c>
      <c r="G574" s="18">
        <f>(Table2[[#This Row],[ExitDate]]-Table2[[#This Row],[StartDate]])/365.25</f>
        <v>1.054072553045859</v>
      </c>
      <c r="H574" s="11" t="s">
        <v>36</v>
      </c>
      <c r="I574" s="11" t="s">
        <v>4286</v>
      </c>
      <c r="J574" s="13" t="s">
        <v>4287</v>
      </c>
      <c r="K574" s="11" t="s">
        <v>84</v>
      </c>
      <c r="L574" s="11" t="s">
        <v>38</v>
      </c>
      <c r="M574" s="11" t="s">
        <v>66</v>
      </c>
      <c r="N574" s="11" t="s">
        <v>67</v>
      </c>
      <c r="O574" s="11" t="s">
        <v>41</v>
      </c>
      <c r="P574" s="11" t="s">
        <v>95</v>
      </c>
      <c r="Q574" s="11" t="s">
        <v>42</v>
      </c>
      <c r="R574" s="11" t="s">
        <v>69</v>
      </c>
      <c r="S574" s="12">
        <v>16318</v>
      </c>
      <c r="T574" s="11" t="s">
        <v>44</v>
      </c>
      <c r="U574" s="11" t="s">
        <v>412</v>
      </c>
      <c r="V574" s="11" t="s">
        <v>46</v>
      </c>
      <c r="W574" s="10">
        <v>3211</v>
      </c>
      <c r="X574" s="11" t="s">
        <v>48</v>
      </c>
      <c r="Y574" s="10">
        <v>3</v>
      </c>
      <c r="Z574" s="10">
        <v>1562</v>
      </c>
      <c r="AA574" s="12" t="s">
        <v>110</v>
      </c>
      <c r="AB574" s="10">
        <v>3</v>
      </c>
      <c r="AC574" s="10">
        <v>2</v>
      </c>
      <c r="AD574" s="12">
        <v>44919</v>
      </c>
      <c r="AE574" s="11" t="s">
        <v>50</v>
      </c>
      <c r="AF574" s="11" t="s">
        <v>51</v>
      </c>
      <c r="AG574" s="11" t="s">
        <v>89</v>
      </c>
      <c r="AH574" s="11" t="s">
        <v>4288</v>
      </c>
      <c r="AI574" s="11" t="s">
        <v>4289</v>
      </c>
      <c r="AJ574" s="10">
        <v>2</v>
      </c>
      <c r="AK574" s="14">
        <v>578.66</v>
      </c>
    </row>
    <row r="575" spans="1:37" x14ac:dyDescent="0.25">
      <c r="A575" s="10">
        <v>1136</v>
      </c>
      <c r="B575" s="11" t="s">
        <v>4130</v>
      </c>
      <c r="C575" s="11" t="s">
        <v>4290</v>
      </c>
      <c r="D575" s="12">
        <v>44814</v>
      </c>
      <c r="E575" s="12">
        <v>44966</v>
      </c>
      <c r="F575" s="10">
        <f>Table2[[#This Row],[ExitDate]]-Table2[[#This Row],[StartDate]]</f>
        <v>152</v>
      </c>
      <c r="G575" s="18">
        <f>(Table2[[#This Row],[ExitDate]]-Table2[[#This Row],[StartDate]])/365.25</f>
        <v>0.41615331964407942</v>
      </c>
      <c r="H575" s="11" t="s">
        <v>36</v>
      </c>
      <c r="I575" s="11" t="s">
        <v>4291</v>
      </c>
      <c r="J575" s="13" t="s">
        <v>4292</v>
      </c>
      <c r="K575" s="11" t="s">
        <v>37</v>
      </c>
      <c r="L575" s="11" t="s">
        <v>38</v>
      </c>
      <c r="M575" s="11" t="s">
        <v>39</v>
      </c>
      <c r="N575" s="11" t="s">
        <v>40</v>
      </c>
      <c r="O575" s="11" t="s">
        <v>41</v>
      </c>
      <c r="P575" s="11" t="s">
        <v>121</v>
      </c>
      <c r="Q575" s="11" t="s">
        <v>42</v>
      </c>
      <c r="R575" s="11" t="s">
        <v>85</v>
      </c>
      <c r="S575" s="12" t="s">
        <v>4293</v>
      </c>
      <c r="T575" s="11" t="s">
        <v>44</v>
      </c>
      <c r="U575" s="11" t="s">
        <v>109</v>
      </c>
      <c r="V575" s="11" t="s">
        <v>46</v>
      </c>
      <c r="W575" s="10">
        <v>5789</v>
      </c>
      <c r="X575" s="11" t="s">
        <v>48</v>
      </c>
      <c r="Y575" s="10">
        <v>3</v>
      </c>
      <c r="Z575" s="10">
        <v>1563</v>
      </c>
      <c r="AA575" s="12" t="s">
        <v>1252</v>
      </c>
      <c r="AB575" s="10">
        <v>1</v>
      </c>
      <c r="AC575" s="10">
        <v>4</v>
      </c>
      <c r="AD575" s="12">
        <v>44904</v>
      </c>
      <c r="AE575" s="11" t="s">
        <v>50</v>
      </c>
      <c r="AF575" s="11" t="s">
        <v>61</v>
      </c>
      <c r="AG575" s="11" t="s">
        <v>62</v>
      </c>
      <c r="AH575" s="11" t="s">
        <v>4294</v>
      </c>
      <c r="AI575" s="11" t="s">
        <v>4295</v>
      </c>
      <c r="AJ575" s="10">
        <v>3</v>
      </c>
      <c r="AK575" s="14">
        <v>721.86</v>
      </c>
    </row>
    <row r="576" spans="1:37" x14ac:dyDescent="0.25">
      <c r="A576" s="10">
        <v>1137</v>
      </c>
      <c r="B576" s="11" t="s">
        <v>1014</v>
      </c>
      <c r="C576" s="11" t="s">
        <v>1081</v>
      </c>
      <c r="D576" s="12">
        <v>44996</v>
      </c>
      <c r="E576" s="12">
        <v>45080</v>
      </c>
      <c r="F576" s="10">
        <f>Table2[[#This Row],[ExitDate]]-Table2[[#This Row],[StartDate]]</f>
        <v>84</v>
      </c>
      <c r="G576" s="18">
        <f>(Table2[[#This Row],[ExitDate]]-Table2[[#This Row],[StartDate]])/365.25</f>
        <v>0.2299794661190965</v>
      </c>
      <c r="H576" s="11" t="s">
        <v>36</v>
      </c>
      <c r="I576" s="11" t="s">
        <v>4296</v>
      </c>
      <c r="J576" s="13" t="s">
        <v>4297</v>
      </c>
      <c r="K576" s="11" t="s">
        <v>125</v>
      </c>
      <c r="L576" s="11" t="s">
        <v>38</v>
      </c>
      <c r="M576" s="11" t="s">
        <v>39</v>
      </c>
      <c r="N576" s="11" t="s">
        <v>55</v>
      </c>
      <c r="O576" s="11" t="s">
        <v>66</v>
      </c>
      <c r="P576" s="11" t="s">
        <v>121</v>
      </c>
      <c r="Q576" s="11" t="s">
        <v>42</v>
      </c>
      <c r="R576" s="11" t="s">
        <v>80</v>
      </c>
      <c r="S576" s="12">
        <v>33331</v>
      </c>
      <c r="T576" s="11" t="s">
        <v>44</v>
      </c>
      <c r="U576" s="11" t="s">
        <v>98</v>
      </c>
      <c r="V576" s="11" t="s">
        <v>59</v>
      </c>
      <c r="W576" s="10">
        <v>14685</v>
      </c>
      <c r="X576" s="11" t="s">
        <v>99</v>
      </c>
      <c r="Y576" s="10">
        <v>3</v>
      </c>
      <c r="Z576" s="10">
        <v>1564</v>
      </c>
      <c r="AA576" s="12" t="s">
        <v>3660</v>
      </c>
      <c r="AB576" s="10">
        <v>4</v>
      </c>
      <c r="AC576" s="10">
        <v>1</v>
      </c>
      <c r="AD576" s="12">
        <v>45036</v>
      </c>
      <c r="AE576" s="11" t="s">
        <v>156</v>
      </c>
      <c r="AF576" s="11" t="s">
        <v>61</v>
      </c>
      <c r="AG576" s="11" t="s">
        <v>77</v>
      </c>
      <c r="AH576" s="11" t="s">
        <v>4298</v>
      </c>
      <c r="AI576" s="11" t="s">
        <v>4299</v>
      </c>
      <c r="AJ576" s="10">
        <v>4</v>
      </c>
      <c r="AK576" s="14">
        <v>430.3</v>
      </c>
    </row>
    <row r="577" spans="1:37" x14ac:dyDescent="0.25">
      <c r="A577" s="10">
        <v>1138</v>
      </c>
      <c r="B577" s="11" t="s">
        <v>4116</v>
      </c>
      <c r="C577" s="11" t="s">
        <v>4300</v>
      </c>
      <c r="D577" s="12">
        <v>44679</v>
      </c>
      <c r="E577" s="12">
        <v>44997</v>
      </c>
      <c r="F577" s="10">
        <f>Table2[[#This Row],[ExitDate]]-Table2[[#This Row],[StartDate]]</f>
        <v>318</v>
      </c>
      <c r="G577" s="18">
        <f>(Table2[[#This Row],[ExitDate]]-Table2[[#This Row],[StartDate]])/365.25</f>
        <v>0.87063655030800824</v>
      </c>
      <c r="H577" s="11" t="s">
        <v>36</v>
      </c>
      <c r="I577" s="11" t="s">
        <v>4301</v>
      </c>
      <c r="J577" s="13" t="s">
        <v>4302</v>
      </c>
      <c r="K577" s="11" t="s">
        <v>54</v>
      </c>
      <c r="L577" s="11" t="s">
        <v>38</v>
      </c>
      <c r="M577" s="11" t="s">
        <v>66</v>
      </c>
      <c r="N577" s="11" t="s">
        <v>40</v>
      </c>
      <c r="O577" s="11" t="s">
        <v>66</v>
      </c>
      <c r="P577" s="11" t="s">
        <v>174</v>
      </c>
      <c r="Q577" s="11" t="s">
        <v>42</v>
      </c>
      <c r="R577" s="11" t="s">
        <v>85</v>
      </c>
      <c r="S577" s="12" t="s">
        <v>4303</v>
      </c>
      <c r="T577" s="11" t="s">
        <v>44</v>
      </c>
      <c r="U577" s="11" t="s">
        <v>234</v>
      </c>
      <c r="V577" s="11" t="s">
        <v>59</v>
      </c>
      <c r="W577" s="10">
        <v>6954</v>
      </c>
      <c r="X577" s="11" t="s">
        <v>48</v>
      </c>
      <c r="Y577" s="10">
        <v>3</v>
      </c>
      <c r="Z577" s="10">
        <v>1565</v>
      </c>
      <c r="AA577" s="12" t="s">
        <v>75</v>
      </c>
      <c r="AB577" s="10">
        <v>5</v>
      </c>
      <c r="AC577" s="10">
        <v>4</v>
      </c>
      <c r="AD577" s="12">
        <v>44898</v>
      </c>
      <c r="AE577" s="11" t="s">
        <v>60</v>
      </c>
      <c r="AF577" s="11" t="s">
        <v>51</v>
      </c>
      <c r="AG577" s="11" t="s">
        <v>77</v>
      </c>
      <c r="AH577" s="11" t="s">
        <v>4304</v>
      </c>
      <c r="AI577" s="11" t="s">
        <v>4305</v>
      </c>
      <c r="AJ577" s="10">
        <v>3</v>
      </c>
      <c r="AK577" s="14">
        <v>337.52</v>
      </c>
    </row>
    <row r="578" spans="1:37" x14ac:dyDescent="0.25">
      <c r="A578" s="10">
        <v>1139</v>
      </c>
      <c r="B578" s="11" t="s">
        <v>4306</v>
      </c>
      <c r="C578" s="11" t="s">
        <v>2976</v>
      </c>
      <c r="D578" s="12">
        <v>44640</v>
      </c>
      <c r="E578" s="12">
        <v>45095</v>
      </c>
      <c r="F578" s="10">
        <f>Table2[[#This Row],[ExitDate]]-Table2[[#This Row],[StartDate]]</f>
        <v>455</v>
      </c>
      <c r="G578" s="18">
        <f>(Table2[[#This Row],[ExitDate]]-Table2[[#This Row],[StartDate]])/365.25</f>
        <v>1.2457221081451062</v>
      </c>
      <c r="H578" s="11" t="s">
        <v>36</v>
      </c>
      <c r="I578" s="11" t="s">
        <v>4307</v>
      </c>
      <c r="J578" s="13" t="s">
        <v>4308</v>
      </c>
      <c r="K578" s="11" t="s">
        <v>132</v>
      </c>
      <c r="L578" s="11" t="s">
        <v>38</v>
      </c>
      <c r="M578" s="11" t="s">
        <v>66</v>
      </c>
      <c r="N578" s="11" t="s">
        <v>67</v>
      </c>
      <c r="O578" s="11" t="s">
        <v>41</v>
      </c>
      <c r="P578" s="11" t="s">
        <v>133</v>
      </c>
      <c r="Q578" s="11" t="s">
        <v>42</v>
      </c>
      <c r="R578" s="11" t="s">
        <v>508</v>
      </c>
      <c r="S578" s="12" t="s">
        <v>4309</v>
      </c>
      <c r="T578" s="11" t="s">
        <v>44</v>
      </c>
      <c r="U578" s="11" t="s">
        <v>98</v>
      </c>
      <c r="V578" s="11" t="s">
        <v>46</v>
      </c>
      <c r="W578" s="10">
        <v>69989</v>
      </c>
      <c r="X578" s="11" t="s">
        <v>99</v>
      </c>
      <c r="Y578" s="10">
        <v>3</v>
      </c>
      <c r="Z578" s="10">
        <v>1566</v>
      </c>
      <c r="AA578" s="12" t="s">
        <v>380</v>
      </c>
      <c r="AB578" s="10">
        <v>1</v>
      </c>
      <c r="AC578" s="10">
        <v>4</v>
      </c>
      <c r="AD578" s="12">
        <v>45051</v>
      </c>
      <c r="AE578" s="11" t="s">
        <v>156</v>
      </c>
      <c r="AF578" s="11" t="s">
        <v>51</v>
      </c>
      <c r="AG578" s="11" t="s">
        <v>52</v>
      </c>
      <c r="AH578" s="11" t="s">
        <v>4310</v>
      </c>
      <c r="AI578" s="11" t="s">
        <v>4311</v>
      </c>
      <c r="AJ578" s="10">
        <v>1</v>
      </c>
      <c r="AK578" s="14">
        <v>692.71</v>
      </c>
    </row>
    <row r="579" spans="1:37" x14ac:dyDescent="0.25">
      <c r="A579" s="10">
        <v>1140</v>
      </c>
      <c r="B579" s="11" t="s">
        <v>530</v>
      </c>
      <c r="C579" s="11" t="s">
        <v>1013</v>
      </c>
      <c r="D579" s="12">
        <v>44624</v>
      </c>
      <c r="E579" s="12">
        <v>44771</v>
      </c>
      <c r="F579" s="10">
        <f>Table2[[#This Row],[ExitDate]]-Table2[[#This Row],[StartDate]]</f>
        <v>147</v>
      </c>
      <c r="G579" s="18">
        <f>(Table2[[#This Row],[ExitDate]]-Table2[[#This Row],[StartDate]])/365.25</f>
        <v>0.40246406570841892</v>
      </c>
      <c r="H579" s="11" t="s">
        <v>36</v>
      </c>
      <c r="I579" s="11" t="s">
        <v>4312</v>
      </c>
      <c r="J579" s="13" t="s">
        <v>4313</v>
      </c>
      <c r="K579" s="11" t="s">
        <v>79</v>
      </c>
      <c r="L579" s="11" t="s">
        <v>38</v>
      </c>
      <c r="M579" s="11" t="s">
        <v>39</v>
      </c>
      <c r="N579" s="11" t="s">
        <v>40</v>
      </c>
      <c r="O579" s="11" t="s">
        <v>56</v>
      </c>
      <c r="P579" s="11" t="s">
        <v>95</v>
      </c>
      <c r="Q579" s="11" t="s">
        <v>42</v>
      </c>
      <c r="R579" s="11" t="s">
        <v>85</v>
      </c>
      <c r="S579" s="12" t="s">
        <v>4314</v>
      </c>
      <c r="T579" s="11" t="s">
        <v>44</v>
      </c>
      <c r="U579" s="11" t="s">
        <v>250</v>
      </c>
      <c r="V579" s="11" t="s">
        <v>46</v>
      </c>
      <c r="W579" s="10">
        <v>19999</v>
      </c>
      <c r="X579" s="11" t="s">
        <v>48</v>
      </c>
      <c r="Y579" s="10">
        <v>3</v>
      </c>
      <c r="Z579" s="10">
        <v>1567</v>
      </c>
      <c r="AA579" s="12">
        <v>45264</v>
      </c>
      <c r="AB579" s="10">
        <v>4</v>
      </c>
      <c r="AC579" s="10">
        <v>2</v>
      </c>
      <c r="AD579" s="12">
        <v>45059</v>
      </c>
      <c r="AE579" s="11" t="s">
        <v>76</v>
      </c>
      <c r="AF579" s="11" t="s">
        <v>61</v>
      </c>
      <c r="AG579" s="11" t="s">
        <v>52</v>
      </c>
      <c r="AH579" s="11" t="s">
        <v>4315</v>
      </c>
      <c r="AI579" s="11" t="s">
        <v>4316</v>
      </c>
      <c r="AJ579" s="10">
        <v>1</v>
      </c>
      <c r="AK579" s="14">
        <v>177.99</v>
      </c>
    </row>
    <row r="580" spans="1:37" x14ac:dyDescent="0.25">
      <c r="A580" s="10">
        <v>1143</v>
      </c>
      <c r="B580" s="11" t="s">
        <v>1874</v>
      </c>
      <c r="C580" s="11" t="s">
        <v>2213</v>
      </c>
      <c r="D580" s="12">
        <v>44888</v>
      </c>
      <c r="E580" s="12">
        <v>45072</v>
      </c>
      <c r="F580" s="10">
        <f>Table2[[#This Row],[ExitDate]]-Table2[[#This Row],[StartDate]]</f>
        <v>184</v>
      </c>
      <c r="G580" s="18">
        <f>(Table2[[#This Row],[ExitDate]]-Table2[[#This Row],[StartDate]])/365.25</f>
        <v>0.50376454483230659</v>
      </c>
      <c r="H580" s="11" t="s">
        <v>36</v>
      </c>
      <c r="I580" s="11" t="s">
        <v>4317</v>
      </c>
      <c r="J580" s="13" t="s">
        <v>4318</v>
      </c>
      <c r="K580" s="11" t="s">
        <v>113</v>
      </c>
      <c r="L580" s="11" t="s">
        <v>38</v>
      </c>
      <c r="M580" s="11" t="s">
        <v>39</v>
      </c>
      <c r="N580" s="11" t="s">
        <v>40</v>
      </c>
      <c r="O580" s="11" t="s">
        <v>56</v>
      </c>
      <c r="P580" s="11" t="s">
        <v>133</v>
      </c>
      <c r="Q580" s="11" t="s">
        <v>42</v>
      </c>
      <c r="R580" s="11" t="s">
        <v>80</v>
      </c>
      <c r="S580" s="12">
        <v>33604</v>
      </c>
      <c r="T580" s="11" t="s">
        <v>44</v>
      </c>
      <c r="U580" s="11" t="s">
        <v>81</v>
      </c>
      <c r="V580" s="11" t="s">
        <v>59</v>
      </c>
      <c r="W580" s="10">
        <v>79576</v>
      </c>
      <c r="X580" s="11" t="s">
        <v>48</v>
      </c>
      <c r="Y580" s="10">
        <v>3</v>
      </c>
      <c r="Z580" s="10">
        <v>1570</v>
      </c>
      <c r="AA580" s="12">
        <v>44750</v>
      </c>
      <c r="AB580" s="10">
        <v>1</v>
      </c>
      <c r="AC580" s="10">
        <v>4</v>
      </c>
      <c r="AD580" s="12">
        <v>45013</v>
      </c>
      <c r="AE580" s="11" t="s">
        <v>76</v>
      </c>
      <c r="AF580" s="11" t="s">
        <v>51</v>
      </c>
      <c r="AG580" s="11" t="s">
        <v>89</v>
      </c>
      <c r="AH580" s="11" t="s">
        <v>4319</v>
      </c>
      <c r="AI580" s="11" t="s">
        <v>4320</v>
      </c>
      <c r="AJ580" s="10">
        <v>4</v>
      </c>
      <c r="AK580" s="14">
        <v>121.88</v>
      </c>
    </row>
    <row r="581" spans="1:37" x14ac:dyDescent="0.25">
      <c r="A581" s="10">
        <v>1145</v>
      </c>
      <c r="B581" s="11" t="s">
        <v>4322</v>
      </c>
      <c r="C581" s="11" t="s">
        <v>1594</v>
      </c>
      <c r="D581" s="12">
        <v>44467</v>
      </c>
      <c r="E581" s="12">
        <v>44843</v>
      </c>
      <c r="F581" s="10">
        <f>Table2[[#This Row],[ExitDate]]-Table2[[#This Row],[StartDate]]</f>
        <v>376</v>
      </c>
      <c r="G581" s="18">
        <f>(Table2[[#This Row],[ExitDate]]-Table2[[#This Row],[StartDate]])/365.25</f>
        <v>1.0294318959616702</v>
      </c>
      <c r="H581" s="11" t="s">
        <v>36</v>
      </c>
      <c r="I581" s="11" t="s">
        <v>4323</v>
      </c>
      <c r="J581" s="13" t="s">
        <v>4324</v>
      </c>
      <c r="K581" s="11" t="s">
        <v>84</v>
      </c>
      <c r="L581" s="11" t="s">
        <v>38</v>
      </c>
      <c r="M581" s="11" t="s">
        <v>56</v>
      </c>
      <c r="N581" s="11" t="s">
        <v>40</v>
      </c>
      <c r="O581" s="11" t="s">
        <v>56</v>
      </c>
      <c r="P581" s="11" t="s">
        <v>121</v>
      </c>
      <c r="Q581" s="11" t="s">
        <v>42</v>
      </c>
      <c r="R581" s="11" t="s">
        <v>238</v>
      </c>
      <c r="S581" s="12">
        <v>18844</v>
      </c>
      <c r="T581" s="11" t="s">
        <v>44</v>
      </c>
      <c r="U581" s="11" t="s">
        <v>109</v>
      </c>
      <c r="V581" s="11" t="s">
        <v>46</v>
      </c>
      <c r="W581" s="10">
        <v>18550</v>
      </c>
      <c r="X581" s="11" t="s">
        <v>48</v>
      </c>
      <c r="Y581" s="10">
        <v>3</v>
      </c>
      <c r="Z581" s="10">
        <v>1572</v>
      </c>
      <c r="AA581" s="12" t="s">
        <v>3117</v>
      </c>
      <c r="AB581" s="10">
        <v>2</v>
      </c>
      <c r="AC581" s="10">
        <v>4</v>
      </c>
      <c r="AD581" s="12">
        <v>44842</v>
      </c>
      <c r="AE581" s="11" t="s">
        <v>60</v>
      </c>
      <c r="AF581" s="11" t="s">
        <v>51</v>
      </c>
      <c r="AG581" s="11" t="s">
        <v>77</v>
      </c>
      <c r="AH581" s="11" t="s">
        <v>4325</v>
      </c>
      <c r="AI581" s="11" t="s">
        <v>4326</v>
      </c>
      <c r="AJ581" s="10">
        <v>2</v>
      </c>
      <c r="AK581" s="14">
        <v>738.65</v>
      </c>
    </row>
    <row r="582" spans="1:37" x14ac:dyDescent="0.25">
      <c r="A582" s="10">
        <v>1147</v>
      </c>
      <c r="B582" s="11" t="s">
        <v>4327</v>
      </c>
      <c r="C582" s="11" t="s">
        <v>4328</v>
      </c>
      <c r="D582" s="12">
        <v>45110</v>
      </c>
      <c r="E582" s="12">
        <v>45126</v>
      </c>
      <c r="F582" s="10">
        <f>Table2[[#This Row],[ExitDate]]-Table2[[#This Row],[StartDate]]</f>
        <v>16</v>
      </c>
      <c r="G582" s="18">
        <f>(Table2[[#This Row],[ExitDate]]-Table2[[#This Row],[StartDate]])/365.25</f>
        <v>4.380561259411362E-2</v>
      </c>
      <c r="H582" s="11" t="s">
        <v>36</v>
      </c>
      <c r="I582" s="11" t="s">
        <v>4329</v>
      </c>
      <c r="J582" s="13" t="s">
        <v>4330</v>
      </c>
      <c r="K582" s="11" t="s">
        <v>125</v>
      </c>
      <c r="L582" s="11" t="s">
        <v>199</v>
      </c>
      <c r="M582" s="11" t="s">
        <v>66</v>
      </c>
      <c r="N582" s="11" t="s">
        <v>40</v>
      </c>
      <c r="O582" s="11" t="s">
        <v>41</v>
      </c>
      <c r="P582" s="11" t="s">
        <v>174</v>
      </c>
      <c r="Q582" s="11" t="s">
        <v>42</v>
      </c>
      <c r="R582" s="11" t="s">
        <v>80</v>
      </c>
      <c r="S582" s="12" t="s">
        <v>4331</v>
      </c>
      <c r="T582" s="11" t="s">
        <v>44</v>
      </c>
      <c r="U582" s="11" t="s">
        <v>234</v>
      </c>
      <c r="V582" s="11" t="s">
        <v>46</v>
      </c>
      <c r="W582" s="10">
        <v>17356</v>
      </c>
      <c r="X582" s="11" t="s">
        <v>48</v>
      </c>
      <c r="Y582" s="10">
        <v>3</v>
      </c>
      <c r="Z582" s="10">
        <v>1574</v>
      </c>
      <c r="AA582" s="12">
        <v>45205</v>
      </c>
      <c r="AB582" s="10">
        <v>4</v>
      </c>
      <c r="AC582" s="10">
        <v>3</v>
      </c>
      <c r="AD582" s="12">
        <v>45100</v>
      </c>
      <c r="AE582" s="11" t="s">
        <v>156</v>
      </c>
      <c r="AF582" s="11" t="s">
        <v>51</v>
      </c>
      <c r="AG582" s="11" t="s">
        <v>89</v>
      </c>
      <c r="AH582" s="11" t="s">
        <v>4332</v>
      </c>
      <c r="AI582" s="11" t="s">
        <v>4333</v>
      </c>
      <c r="AJ582" s="10">
        <v>1</v>
      </c>
      <c r="AK582" s="14">
        <v>689.76</v>
      </c>
    </row>
    <row r="583" spans="1:37" x14ac:dyDescent="0.25">
      <c r="A583" s="10">
        <v>1148</v>
      </c>
      <c r="B583" s="11" t="s">
        <v>1017</v>
      </c>
      <c r="C583" s="11" t="s">
        <v>4334</v>
      </c>
      <c r="D583" s="12">
        <v>43688</v>
      </c>
      <c r="E583" s="12">
        <v>44387</v>
      </c>
      <c r="F583" s="10">
        <f>Table2[[#This Row],[ExitDate]]-Table2[[#This Row],[StartDate]]</f>
        <v>699</v>
      </c>
      <c r="G583" s="18">
        <f>(Table2[[#This Row],[ExitDate]]-Table2[[#This Row],[StartDate]])/365.25</f>
        <v>1.9137577002053388</v>
      </c>
      <c r="H583" s="11" t="s">
        <v>36</v>
      </c>
      <c r="I583" s="11" t="s">
        <v>4335</v>
      </c>
      <c r="J583" s="13" t="s">
        <v>4336</v>
      </c>
      <c r="K583" s="11" t="s">
        <v>54</v>
      </c>
      <c r="L583" s="11" t="s">
        <v>1816</v>
      </c>
      <c r="M583" s="11" t="s">
        <v>39</v>
      </c>
      <c r="N583" s="11" t="s">
        <v>55</v>
      </c>
      <c r="O583" s="11" t="s">
        <v>41</v>
      </c>
      <c r="P583" s="11" t="s">
        <v>95</v>
      </c>
      <c r="Q583" s="11" t="s">
        <v>42</v>
      </c>
      <c r="R583" s="11" t="s">
        <v>85</v>
      </c>
      <c r="S583" s="12" t="s">
        <v>4337</v>
      </c>
      <c r="T583" s="11" t="s">
        <v>44</v>
      </c>
      <c r="U583" s="11" t="s">
        <v>81</v>
      </c>
      <c r="V583" s="11" t="s">
        <v>46</v>
      </c>
      <c r="W583" s="10">
        <v>82586</v>
      </c>
      <c r="X583" s="11" t="s">
        <v>48</v>
      </c>
      <c r="Y583" s="10">
        <v>3</v>
      </c>
      <c r="Z583" s="10">
        <v>1575</v>
      </c>
      <c r="AA583" s="12" t="s">
        <v>273</v>
      </c>
      <c r="AB583" s="10">
        <v>2</v>
      </c>
      <c r="AC583" s="10">
        <v>3</v>
      </c>
      <c r="AD583" s="12">
        <v>45030</v>
      </c>
      <c r="AE583" s="11" t="s">
        <v>50</v>
      </c>
      <c r="AF583" s="11" t="s">
        <v>51</v>
      </c>
      <c r="AG583" s="11" t="s">
        <v>62</v>
      </c>
      <c r="AH583" s="11" t="s">
        <v>4338</v>
      </c>
      <c r="AI583" s="11" t="s">
        <v>4339</v>
      </c>
      <c r="AJ583" s="10">
        <v>5</v>
      </c>
      <c r="AK583" s="14">
        <v>981.36</v>
      </c>
    </row>
    <row r="584" spans="1:37" x14ac:dyDescent="0.25">
      <c r="A584" s="10">
        <v>1149</v>
      </c>
      <c r="B584" s="11" t="s">
        <v>565</v>
      </c>
      <c r="C584" s="11" t="s">
        <v>4340</v>
      </c>
      <c r="D584" s="12">
        <v>43780</v>
      </c>
      <c r="E584" s="12">
        <v>44103</v>
      </c>
      <c r="F584" s="10">
        <f>Table2[[#This Row],[ExitDate]]-Table2[[#This Row],[StartDate]]</f>
        <v>323</v>
      </c>
      <c r="G584" s="18">
        <f>(Table2[[#This Row],[ExitDate]]-Table2[[#This Row],[StartDate]])/365.25</f>
        <v>0.88432580424366869</v>
      </c>
      <c r="H584" s="11" t="s">
        <v>36</v>
      </c>
      <c r="I584" s="11" t="s">
        <v>4341</v>
      </c>
      <c r="J584" s="13" t="s">
        <v>4342</v>
      </c>
      <c r="K584" s="11" t="s">
        <v>132</v>
      </c>
      <c r="L584" s="11" t="s">
        <v>752</v>
      </c>
      <c r="M584" s="11" t="s">
        <v>66</v>
      </c>
      <c r="N584" s="11" t="s">
        <v>40</v>
      </c>
      <c r="O584" s="11" t="s">
        <v>66</v>
      </c>
      <c r="P584" s="11" t="s">
        <v>121</v>
      </c>
      <c r="Q584" s="11" t="s">
        <v>42</v>
      </c>
      <c r="R584" s="11" t="s">
        <v>57</v>
      </c>
      <c r="S584" s="12" t="s">
        <v>4343</v>
      </c>
      <c r="T584" s="11" t="s">
        <v>44</v>
      </c>
      <c r="U584" s="11" t="s">
        <v>159</v>
      </c>
      <c r="V584" s="11" t="s">
        <v>59</v>
      </c>
      <c r="W584" s="10">
        <v>74406</v>
      </c>
      <c r="X584" s="11" t="s">
        <v>242</v>
      </c>
      <c r="Y584" s="10">
        <v>3</v>
      </c>
      <c r="Z584" s="10">
        <v>1576</v>
      </c>
      <c r="AA584" s="12">
        <v>45112</v>
      </c>
      <c r="AB584" s="10">
        <v>5</v>
      </c>
      <c r="AC584" s="10">
        <v>2</v>
      </c>
      <c r="AD584" s="12">
        <v>45113</v>
      </c>
      <c r="AE584" s="11" t="s">
        <v>156</v>
      </c>
      <c r="AF584" s="11" t="s">
        <v>51</v>
      </c>
      <c r="AG584" s="11" t="s">
        <v>77</v>
      </c>
      <c r="AH584" s="11" t="s">
        <v>4344</v>
      </c>
      <c r="AI584" s="11" t="s">
        <v>4345</v>
      </c>
      <c r="AJ584" s="10">
        <v>4</v>
      </c>
      <c r="AK584" s="14">
        <v>104.34</v>
      </c>
    </row>
    <row r="585" spans="1:37" x14ac:dyDescent="0.25">
      <c r="A585" s="10">
        <v>1151</v>
      </c>
      <c r="B585" s="11" t="s">
        <v>4347</v>
      </c>
      <c r="C585" s="11" t="s">
        <v>4348</v>
      </c>
      <c r="D585" s="12">
        <v>44322</v>
      </c>
      <c r="E585" s="12">
        <v>45024</v>
      </c>
      <c r="F585" s="10">
        <f>Table2[[#This Row],[ExitDate]]-Table2[[#This Row],[StartDate]]</f>
        <v>702</v>
      </c>
      <c r="G585" s="18">
        <f>(Table2[[#This Row],[ExitDate]]-Table2[[#This Row],[StartDate]])/365.25</f>
        <v>1.9219712525667352</v>
      </c>
      <c r="H585" s="11" t="s">
        <v>738</v>
      </c>
      <c r="I585" s="11" t="s">
        <v>4349</v>
      </c>
      <c r="J585" s="13" t="s">
        <v>4350</v>
      </c>
      <c r="K585" s="11" t="s">
        <v>164</v>
      </c>
      <c r="L585" s="11" t="s">
        <v>752</v>
      </c>
      <c r="M585" s="11" t="s">
        <v>56</v>
      </c>
      <c r="N585" s="11" t="s">
        <v>67</v>
      </c>
      <c r="O585" s="11" t="s">
        <v>56</v>
      </c>
      <c r="P585" s="11" t="s">
        <v>133</v>
      </c>
      <c r="Q585" s="11" t="s">
        <v>42</v>
      </c>
      <c r="R585" s="11" t="s">
        <v>85</v>
      </c>
      <c r="S585" s="12" t="s">
        <v>4351</v>
      </c>
      <c r="T585" s="11" t="s">
        <v>44</v>
      </c>
      <c r="U585" s="11" t="s">
        <v>293</v>
      </c>
      <c r="V585" s="11" t="s">
        <v>59</v>
      </c>
      <c r="W585" s="10">
        <v>71705</v>
      </c>
      <c r="X585" s="11" t="s">
        <v>242</v>
      </c>
      <c r="Y585" s="10">
        <v>3</v>
      </c>
      <c r="Z585" s="10">
        <v>1578</v>
      </c>
      <c r="AA585" s="12">
        <v>44987</v>
      </c>
      <c r="AB585" s="10">
        <v>5</v>
      </c>
      <c r="AC585" s="10">
        <v>5</v>
      </c>
      <c r="AD585" s="12">
        <v>44924</v>
      </c>
      <c r="AE585" s="11" t="s">
        <v>83</v>
      </c>
      <c r="AF585" s="11" t="s">
        <v>61</v>
      </c>
      <c r="AG585" s="11" t="s">
        <v>62</v>
      </c>
      <c r="AH585" s="11" t="s">
        <v>4352</v>
      </c>
      <c r="AI585" s="11" t="s">
        <v>4353</v>
      </c>
      <c r="AJ585" s="10">
        <v>1</v>
      </c>
      <c r="AK585" s="14">
        <v>856.71</v>
      </c>
    </row>
    <row r="586" spans="1:37" x14ac:dyDescent="0.25">
      <c r="A586" s="10">
        <v>1154</v>
      </c>
      <c r="B586" s="11" t="s">
        <v>4355</v>
      </c>
      <c r="C586" s="11" t="s">
        <v>4356</v>
      </c>
      <c r="D586" s="12">
        <v>44778</v>
      </c>
      <c r="E586" s="12">
        <v>44956</v>
      </c>
      <c r="F586" s="10">
        <f>Table2[[#This Row],[ExitDate]]-Table2[[#This Row],[StartDate]]</f>
        <v>178</v>
      </c>
      <c r="G586" s="18">
        <f>(Table2[[#This Row],[ExitDate]]-Table2[[#This Row],[StartDate]])/365.25</f>
        <v>0.48733744010951402</v>
      </c>
      <c r="H586" s="11" t="s">
        <v>738</v>
      </c>
      <c r="I586" s="11" t="s">
        <v>4357</v>
      </c>
      <c r="J586" s="13" t="s">
        <v>4358</v>
      </c>
      <c r="K586" s="11" t="s">
        <v>94</v>
      </c>
      <c r="L586" s="11" t="s">
        <v>752</v>
      </c>
      <c r="M586" s="11" t="s">
        <v>66</v>
      </c>
      <c r="N586" s="11" t="s">
        <v>40</v>
      </c>
      <c r="O586" s="11" t="s">
        <v>56</v>
      </c>
      <c r="P586" s="11" t="s">
        <v>174</v>
      </c>
      <c r="Q586" s="11" t="s">
        <v>42</v>
      </c>
      <c r="R586" s="11" t="s">
        <v>80</v>
      </c>
      <c r="S586" s="12" t="s">
        <v>4359</v>
      </c>
      <c r="T586" s="11" t="s">
        <v>44</v>
      </c>
      <c r="U586" s="11" t="s">
        <v>234</v>
      </c>
      <c r="V586" s="11" t="s">
        <v>59</v>
      </c>
      <c r="W586" s="10">
        <v>40823</v>
      </c>
      <c r="X586" s="11" t="s">
        <v>48</v>
      </c>
      <c r="Y586" s="10">
        <v>3</v>
      </c>
      <c r="Z586" s="10">
        <v>1581</v>
      </c>
      <c r="AA586" s="12">
        <v>44877</v>
      </c>
      <c r="AB586" s="10">
        <v>1</v>
      </c>
      <c r="AC586" s="10">
        <v>3</v>
      </c>
      <c r="AD586" s="12">
        <v>44936</v>
      </c>
      <c r="AE586" s="11" t="s">
        <v>76</v>
      </c>
      <c r="AF586" s="11" t="s">
        <v>61</v>
      </c>
      <c r="AG586" s="11" t="s">
        <v>52</v>
      </c>
      <c r="AH586" s="11" t="s">
        <v>4360</v>
      </c>
      <c r="AI586" s="11" t="s">
        <v>4361</v>
      </c>
      <c r="AJ586" s="10">
        <v>2</v>
      </c>
      <c r="AK586" s="14">
        <v>480.2</v>
      </c>
    </row>
    <row r="587" spans="1:37" x14ac:dyDescent="0.25">
      <c r="A587" s="10">
        <v>1155</v>
      </c>
      <c r="B587" s="11" t="s">
        <v>820</v>
      </c>
      <c r="C587" s="11" t="s">
        <v>3888</v>
      </c>
      <c r="D587" s="12">
        <v>43927</v>
      </c>
      <c r="E587" s="12">
        <v>44538</v>
      </c>
      <c r="F587" s="10">
        <f>Table2[[#This Row],[ExitDate]]-Table2[[#This Row],[StartDate]]</f>
        <v>611</v>
      </c>
      <c r="G587" s="18">
        <f>(Table2[[#This Row],[ExitDate]]-Table2[[#This Row],[StartDate]])/365.25</f>
        <v>1.6728268309377139</v>
      </c>
      <c r="H587" s="11" t="s">
        <v>738</v>
      </c>
      <c r="I587" s="11" t="s">
        <v>4362</v>
      </c>
      <c r="J587" s="13" t="s">
        <v>4363</v>
      </c>
      <c r="K587" s="11" t="s">
        <v>84</v>
      </c>
      <c r="L587" s="11" t="s">
        <v>752</v>
      </c>
      <c r="M587" s="11" t="s">
        <v>56</v>
      </c>
      <c r="N587" s="11" t="s">
        <v>40</v>
      </c>
      <c r="O587" s="11" t="s">
        <v>41</v>
      </c>
      <c r="P587" s="11" t="s">
        <v>121</v>
      </c>
      <c r="Q587" s="11" t="s">
        <v>42</v>
      </c>
      <c r="R587" s="11" t="s">
        <v>85</v>
      </c>
      <c r="S587" s="12">
        <v>34703</v>
      </c>
      <c r="T587" s="11" t="s">
        <v>44</v>
      </c>
      <c r="U587" s="11" t="s">
        <v>109</v>
      </c>
      <c r="V587" s="11" t="s">
        <v>46</v>
      </c>
      <c r="W587" s="10">
        <v>95601</v>
      </c>
      <c r="X587" s="11" t="s">
        <v>242</v>
      </c>
      <c r="Y587" s="10">
        <v>3</v>
      </c>
      <c r="Z587" s="10">
        <v>1582</v>
      </c>
      <c r="AA587" s="12">
        <v>44662</v>
      </c>
      <c r="AB587" s="10">
        <v>2</v>
      </c>
      <c r="AC587" s="10">
        <v>1</v>
      </c>
      <c r="AD587" s="12">
        <v>44866</v>
      </c>
      <c r="AE587" s="11" t="s">
        <v>50</v>
      </c>
      <c r="AF587" s="11" t="s">
        <v>51</v>
      </c>
      <c r="AG587" s="11" t="s">
        <v>77</v>
      </c>
      <c r="AH587" s="11" t="s">
        <v>522</v>
      </c>
      <c r="AI587" s="11" t="s">
        <v>4364</v>
      </c>
      <c r="AJ587" s="10">
        <v>5</v>
      </c>
      <c r="AK587" s="14">
        <v>323.79000000000002</v>
      </c>
    </row>
    <row r="588" spans="1:37" x14ac:dyDescent="0.25">
      <c r="A588" s="10">
        <v>1156</v>
      </c>
      <c r="B588" s="11" t="s">
        <v>4365</v>
      </c>
      <c r="C588" s="11" t="s">
        <v>1286</v>
      </c>
      <c r="D588" s="12">
        <v>44987</v>
      </c>
      <c r="E588" s="12">
        <v>44997</v>
      </c>
      <c r="F588" s="10">
        <f>Table2[[#This Row],[ExitDate]]-Table2[[#This Row],[StartDate]]</f>
        <v>10</v>
      </c>
      <c r="G588" s="18">
        <f>(Table2[[#This Row],[ExitDate]]-Table2[[#This Row],[StartDate]])/365.25</f>
        <v>2.7378507871321012E-2</v>
      </c>
      <c r="H588" s="11" t="s">
        <v>36</v>
      </c>
      <c r="I588" s="11" t="s">
        <v>4366</v>
      </c>
      <c r="J588" s="13" t="s">
        <v>4367</v>
      </c>
      <c r="K588" s="11" t="s">
        <v>113</v>
      </c>
      <c r="L588" s="11" t="s">
        <v>752</v>
      </c>
      <c r="M588" s="11" t="s">
        <v>66</v>
      </c>
      <c r="N588" s="11" t="s">
        <v>67</v>
      </c>
      <c r="O588" s="11" t="s">
        <v>56</v>
      </c>
      <c r="P588" s="11" t="s">
        <v>95</v>
      </c>
      <c r="Q588" s="11" t="s">
        <v>42</v>
      </c>
      <c r="R588" s="11" t="s">
        <v>175</v>
      </c>
      <c r="S588" s="12">
        <v>26671</v>
      </c>
      <c r="T588" s="11" t="s">
        <v>44</v>
      </c>
      <c r="U588" s="11" t="s">
        <v>176</v>
      </c>
      <c r="V588" s="11" t="s">
        <v>46</v>
      </c>
      <c r="W588" s="10">
        <v>60634</v>
      </c>
      <c r="X588" s="11" t="s">
        <v>48</v>
      </c>
      <c r="Y588" s="10">
        <v>3</v>
      </c>
      <c r="Z588" s="10">
        <v>1583</v>
      </c>
      <c r="AA588" s="12" t="s">
        <v>318</v>
      </c>
      <c r="AB588" s="10">
        <v>3</v>
      </c>
      <c r="AC588" s="10">
        <v>3</v>
      </c>
      <c r="AD588" s="12">
        <v>45095</v>
      </c>
      <c r="AE588" s="11" t="s">
        <v>50</v>
      </c>
      <c r="AF588" s="11" t="s">
        <v>61</v>
      </c>
      <c r="AG588" s="11" t="s">
        <v>52</v>
      </c>
      <c r="AH588" s="11" t="s">
        <v>4368</v>
      </c>
      <c r="AI588" s="11" t="s">
        <v>4369</v>
      </c>
      <c r="AJ588" s="10">
        <v>3</v>
      </c>
      <c r="AK588" s="14">
        <v>184.66</v>
      </c>
    </row>
    <row r="589" spans="1:37" x14ac:dyDescent="0.25">
      <c r="A589" s="10">
        <v>1158</v>
      </c>
      <c r="B589" s="11" t="s">
        <v>4371</v>
      </c>
      <c r="C589" s="11" t="s">
        <v>4372</v>
      </c>
      <c r="D589" s="12">
        <v>44821</v>
      </c>
      <c r="E589" s="12">
        <v>45117</v>
      </c>
      <c r="F589" s="10">
        <f>Table2[[#This Row],[ExitDate]]-Table2[[#This Row],[StartDate]]</f>
        <v>296</v>
      </c>
      <c r="G589" s="18">
        <f>(Table2[[#This Row],[ExitDate]]-Table2[[#This Row],[StartDate]])/365.25</f>
        <v>0.81040383299110197</v>
      </c>
      <c r="H589" s="11" t="s">
        <v>36</v>
      </c>
      <c r="I589" s="11" t="s">
        <v>4373</v>
      </c>
      <c r="J589" s="13" t="s">
        <v>4374</v>
      </c>
      <c r="K589" s="11" t="s">
        <v>84</v>
      </c>
      <c r="L589" s="11" t="s">
        <v>38</v>
      </c>
      <c r="M589" s="11" t="s">
        <v>56</v>
      </c>
      <c r="N589" s="11" t="s">
        <v>55</v>
      </c>
      <c r="O589" s="11" t="s">
        <v>41</v>
      </c>
      <c r="P589" s="11" t="s">
        <v>133</v>
      </c>
      <c r="Q589" s="11" t="s">
        <v>42</v>
      </c>
      <c r="R589" s="11" t="s">
        <v>142</v>
      </c>
      <c r="S589" s="12">
        <v>20550</v>
      </c>
      <c r="T589" s="11" t="s">
        <v>44</v>
      </c>
      <c r="U589" s="11" t="s">
        <v>2149</v>
      </c>
      <c r="V589" s="11" t="s">
        <v>46</v>
      </c>
      <c r="W589" s="10">
        <v>77910</v>
      </c>
      <c r="X589" s="11" t="s">
        <v>48</v>
      </c>
      <c r="Y589" s="10">
        <v>3</v>
      </c>
      <c r="Z589" s="10">
        <v>1585</v>
      </c>
      <c r="AA589" s="12" t="s">
        <v>4019</v>
      </c>
      <c r="AB589" s="10">
        <v>5</v>
      </c>
      <c r="AC589" s="10">
        <v>4</v>
      </c>
      <c r="AD589" s="12">
        <v>44963</v>
      </c>
      <c r="AE589" s="11" t="s">
        <v>83</v>
      </c>
      <c r="AF589" s="11" t="s">
        <v>61</v>
      </c>
      <c r="AG589" s="11" t="s">
        <v>62</v>
      </c>
      <c r="AH589" s="11" t="s">
        <v>4375</v>
      </c>
      <c r="AI589" s="11" t="s">
        <v>4376</v>
      </c>
      <c r="AJ589" s="10">
        <v>5</v>
      </c>
      <c r="AK589" s="14">
        <v>843.28</v>
      </c>
    </row>
    <row r="590" spans="1:37" x14ac:dyDescent="0.25">
      <c r="A590" s="10">
        <v>1162</v>
      </c>
      <c r="B590" s="11" t="s">
        <v>2759</v>
      </c>
      <c r="C590" s="11" t="s">
        <v>1628</v>
      </c>
      <c r="D590" s="12">
        <v>44071</v>
      </c>
      <c r="E590" s="12">
        <v>44798</v>
      </c>
      <c r="F590" s="10">
        <f>Table2[[#This Row],[ExitDate]]-Table2[[#This Row],[StartDate]]</f>
        <v>727</v>
      </c>
      <c r="G590" s="18">
        <f>(Table2[[#This Row],[ExitDate]]-Table2[[#This Row],[StartDate]])/365.25</f>
        <v>1.9904175222450375</v>
      </c>
      <c r="H590" s="11" t="s">
        <v>36</v>
      </c>
      <c r="I590" s="11" t="s">
        <v>4378</v>
      </c>
      <c r="J590" s="13" t="s">
        <v>4379</v>
      </c>
      <c r="K590" s="11" t="s">
        <v>132</v>
      </c>
      <c r="L590" s="11" t="s">
        <v>38</v>
      </c>
      <c r="M590" s="11" t="s">
        <v>39</v>
      </c>
      <c r="N590" s="11" t="s">
        <v>55</v>
      </c>
      <c r="O590" s="11" t="s">
        <v>56</v>
      </c>
      <c r="P590" s="11" t="s">
        <v>95</v>
      </c>
      <c r="Q590" s="11" t="s">
        <v>42</v>
      </c>
      <c r="R590" s="11" t="s">
        <v>85</v>
      </c>
      <c r="S590" s="12">
        <v>35102</v>
      </c>
      <c r="T590" s="11" t="s">
        <v>44</v>
      </c>
      <c r="U590" s="11" t="s">
        <v>98</v>
      </c>
      <c r="V590" s="11" t="s">
        <v>46</v>
      </c>
      <c r="W590" s="10">
        <v>22497</v>
      </c>
      <c r="X590" s="11" t="s">
        <v>48</v>
      </c>
      <c r="Y590" s="10">
        <v>3</v>
      </c>
      <c r="Z590" s="10">
        <v>1589</v>
      </c>
      <c r="AA590" s="12" t="s">
        <v>1172</v>
      </c>
      <c r="AB590" s="10">
        <v>2</v>
      </c>
      <c r="AC590" s="10">
        <v>1</v>
      </c>
      <c r="AD590" s="12">
        <v>44856</v>
      </c>
      <c r="AE590" s="11" t="s">
        <v>76</v>
      </c>
      <c r="AF590" s="11" t="s">
        <v>51</v>
      </c>
      <c r="AG590" s="11" t="s">
        <v>62</v>
      </c>
      <c r="AH590" s="11" t="s">
        <v>4380</v>
      </c>
      <c r="AI590" s="11" t="s">
        <v>4381</v>
      </c>
      <c r="AJ590" s="10">
        <v>4</v>
      </c>
      <c r="AK590" s="14">
        <v>328.06</v>
      </c>
    </row>
    <row r="591" spans="1:37" x14ac:dyDescent="0.25">
      <c r="A591" s="10">
        <v>1164</v>
      </c>
      <c r="B591" s="11" t="s">
        <v>4382</v>
      </c>
      <c r="C591" s="11" t="s">
        <v>1485</v>
      </c>
      <c r="D591" s="12">
        <v>44967</v>
      </c>
      <c r="E591" s="12">
        <v>45069</v>
      </c>
      <c r="F591" s="10">
        <f>Table2[[#This Row],[ExitDate]]-Table2[[#This Row],[StartDate]]</f>
        <v>102</v>
      </c>
      <c r="G591" s="18">
        <f>(Table2[[#This Row],[ExitDate]]-Table2[[#This Row],[StartDate]])/365.25</f>
        <v>0.27926078028747431</v>
      </c>
      <c r="H591" s="11" t="s">
        <v>36</v>
      </c>
      <c r="I591" s="11" t="s">
        <v>4383</v>
      </c>
      <c r="J591" s="13" t="s">
        <v>4384</v>
      </c>
      <c r="K591" s="11" t="s">
        <v>164</v>
      </c>
      <c r="L591" s="11" t="s">
        <v>38</v>
      </c>
      <c r="M591" s="11" t="s">
        <v>39</v>
      </c>
      <c r="N591" s="11" t="s">
        <v>55</v>
      </c>
      <c r="O591" s="11" t="s">
        <v>56</v>
      </c>
      <c r="P591" s="11" t="s">
        <v>174</v>
      </c>
      <c r="Q591" s="11" t="s">
        <v>42</v>
      </c>
      <c r="R591" s="11" t="s">
        <v>80</v>
      </c>
      <c r="S591" s="12" t="s">
        <v>4385</v>
      </c>
      <c r="T591" s="11" t="s">
        <v>44</v>
      </c>
      <c r="U591" s="11" t="s">
        <v>98</v>
      </c>
      <c r="V591" s="11" t="s">
        <v>46</v>
      </c>
      <c r="W591" s="10">
        <v>69254</v>
      </c>
      <c r="X591" s="11" t="s">
        <v>48</v>
      </c>
      <c r="Y591" s="10">
        <v>3</v>
      </c>
      <c r="Z591" s="10">
        <v>1591</v>
      </c>
      <c r="AA591" s="12">
        <v>45204</v>
      </c>
      <c r="AB591" s="10">
        <v>4</v>
      </c>
      <c r="AC591" s="10">
        <v>3</v>
      </c>
      <c r="AD591" s="12">
        <v>45086</v>
      </c>
      <c r="AE591" s="11" t="s">
        <v>50</v>
      </c>
      <c r="AF591" s="11" t="s">
        <v>51</v>
      </c>
      <c r="AG591" s="11" t="s">
        <v>89</v>
      </c>
      <c r="AH591" s="11" t="s">
        <v>4386</v>
      </c>
      <c r="AI591" s="11" t="s">
        <v>4387</v>
      </c>
      <c r="AJ591" s="10">
        <v>5</v>
      </c>
      <c r="AK591" s="14">
        <v>340.01</v>
      </c>
    </row>
    <row r="592" spans="1:37" x14ac:dyDescent="0.25">
      <c r="A592" s="10">
        <v>1165</v>
      </c>
      <c r="B592" s="11" t="s">
        <v>989</v>
      </c>
      <c r="C592" s="11" t="s">
        <v>674</v>
      </c>
      <c r="D592" s="12">
        <v>43996</v>
      </c>
      <c r="E592" s="12">
        <v>45125</v>
      </c>
      <c r="F592" s="10">
        <f>Table2[[#This Row],[ExitDate]]-Table2[[#This Row],[StartDate]]</f>
        <v>1129</v>
      </c>
      <c r="G592" s="18">
        <f>(Table2[[#This Row],[ExitDate]]-Table2[[#This Row],[StartDate]])/365.25</f>
        <v>3.0910335386721424</v>
      </c>
      <c r="H592" s="11" t="s">
        <v>36</v>
      </c>
      <c r="I592" s="11" t="s">
        <v>1285</v>
      </c>
      <c r="J592" s="13" t="s">
        <v>4388</v>
      </c>
      <c r="K592" s="11" t="s">
        <v>94</v>
      </c>
      <c r="L592" s="11" t="s">
        <v>38</v>
      </c>
      <c r="M592" s="11" t="s">
        <v>66</v>
      </c>
      <c r="N592" s="11" t="s">
        <v>55</v>
      </c>
      <c r="O592" s="11" t="s">
        <v>66</v>
      </c>
      <c r="P592" s="11" t="s">
        <v>133</v>
      </c>
      <c r="Q592" s="11" t="s">
        <v>42</v>
      </c>
      <c r="R592" s="11" t="s">
        <v>107</v>
      </c>
      <c r="S592" s="12" t="s">
        <v>4389</v>
      </c>
      <c r="T592" s="11" t="s">
        <v>44</v>
      </c>
      <c r="U592" s="11" t="s">
        <v>109</v>
      </c>
      <c r="V592" s="11" t="s">
        <v>59</v>
      </c>
      <c r="W592" s="10">
        <v>20973</v>
      </c>
      <c r="X592" s="11" t="s">
        <v>99</v>
      </c>
      <c r="Y592" s="10">
        <v>3</v>
      </c>
      <c r="Z592" s="10">
        <v>1592</v>
      </c>
      <c r="AA592" s="12">
        <v>45083</v>
      </c>
      <c r="AB592" s="10">
        <v>1</v>
      </c>
      <c r="AC592" s="10">
        <v>1</v>
      </c>
      <c r="AD592" s="12">
        <v>45097</v>
      </c>
      <c r="AE592" s="11" t="s">
        <v>156</v>
      </c>
      <c r="AF592" s="11" t="s">
        <v>51</v>
      </c>
      <c r="AG592" s="11" t="s">
        <v>62</v>
      </c>
      <c r="AH592" s="11" t="s">
        <v>4390</v>
      </c>
      <c r="AI592" s="11" t="s">
        <v>4391</v>
      </c>
      <c r="AJ592" s="10">
        <v>1</v>
      </c>
      <c r="AK592" s="14">
        <v>590.82000000000005</v>
      </c>
    </row>
    <row r="593" spans="1:37" x14ac:dyDescent="0.25">
      <c r="A593" s="10">
        <v>1169</v>
      </c>
      <c r="B593" s="11" t="s">
        <v>2236</v>
      </c>
      <c r="C593" s="11" t="s">
        <v>402</v>
      </c>
      <c r="D593" s="12">
        <v>43892</v>
      </c>
      <c r="E593" s="12">
        <v>43976</v>
      </c>
      <c r="F593" s="10">
        <f>Table2[[#This Row],[ExitDate]]-Table2[[#This Row],[StartDate]]</f>
        <v>84</v>
      </c>
      <c r="G593" s="18">
        <f>(Table2[[#This Row],[ExitDate]]-Table2[[#This Row],[StartDate]])/365.25</f>
        <v>0.2299794661190965</v>
      </c>
      <c r="H593" s="11" t="s">
        <v>36</v>
      </c>
      <c r="I593" s="11" t="s">
        <v>4393</v>
      </c>
      <c r="J593" s="13" t="s">
        <v>4394</v>
      </c>
      <c r="K593" s="11" t="s">
        <v>37</v>
      </c>
      <c r="L593" s="11" t="s">
        <v>199</v>
      </c>
      <c r="M593" s="11" t="s">
        <v>39</v>
      </c>
      <c r="N593" s="11" t="s">
        <v>40</v>
      </c>
      <c r="O593" s="11" t="s">
        <v>41</v>
      </c>
      <c r="P593" s="11" t="s">
        <v>174</v>
      </c>
      <c r="Q593" s="11" t="s">
        <v>42</v>
      </c>
      <c r="R593" s="11" t="s">
        <v>69</v>
      </c>
      <c r="S593" s="12" t="s">
        <v>4395</v>
      </c>
      <c r="T593" s="11" t="s">
        <v>44</v>
      </c>
      <c r="U593" s="11" t="s">
        <v>412</v>
      </c>
      <c r="V593" s="11" t="s">
        <v>46</v>
      </c>
      <c r="W593" s="10">
        <v>2999</v>
      </c>
      <c r="X593" s="11" t="s">
        <v>99</v>
      </c>
      <c r="Y593" s="10">
        <v>3</v>
      </c>
      <c r="Z593" s="10">
        <v>1596</v>
      </c>
      <c r="AA593" s="12">
        <v>45201</v>
      </c>
      <c r="AB593" s="10">
        <v>4</v>
      </c>
      <c r="AC593" s="10">
        <v>4</v>
      </c>
      <c r="AD593" s="12">
        <v>44960</v>
      </c>
      <c r="AE593" s="11" t="s">
        <v>76</v>
      </c>
      <c r="AF593" s="11" t="s">
        <v>51</v>
      </c>
      <c r="AG593" s="11" t="s">
        <v>62</v>
      </c>
      <c r="AH593" s="11" t="s">
        <v>4396</v>
      </c>
      <c r="AI593" s="11" t="s">
        <v>4397</v>
      </c>
      <c r="AJ593" s="10">
        <v>4</v>
      </c>
      <c r="AK593" s="14">
        <v>683.34</v>
      </c>
    </row>
    <row r="594" spans="1:37" x14ac:dyDescent="0.25">
      <c r="A594" s="10">
        <v>1170</v>
      </c>
      <c r="B594" s="11" t="s">
        <v>3836</v>
      </c>
      <c r="C594" s="11" t="s">
        <v>435</v>
      </c>
      <c r="D594" s="12">
        <v>43427</v>
      </c>
      <c r="E594" s="12">
        <v>44466</v>
      </c>
      <c r="F594" s="10">
        <f>Table2[[#This Row],[ExitDate]]-Table2[[#This Row],[StartDate]]</f>
        <v>1039</v>
      </c>
      <c r="G594" s="18">
        <f>(Table2[[#This Row],[ExitDate]]-Table2[[#This Row],[StartDate]])/365.25</f>
        <v>2.8446269678302532</v>
      </c>
      <c r="H594" s="11" t="s">
        <v>36</v>
      </c>
      <c r="I594" s="11" t="s">
        <v>4398</v>
      </c>
      <c r="J594" s="13" t="s">
        <v>4399</v>
      </c>
      <c r="K594" s="11" t="s">
        <v>125</v>
      </c>
      <c r="L594" s="11" t="s">
        <v>199</v>
      </c>
      <c r="M594" s="11" t="s">
        <v>56</v>
      </c>
      <c r="N594" s="11" t="s">
        <v>40</v>
      </c>
      <c r="O594" s="11" t="s">
        <v>41</v>
      </c>
      <c r="P594" s="11" t="s">
        <v>174</v>
      </c>
      <c r="Q594" s="11" t="s">
        <v>42</v>
      </c>
      <c r="R594" s="11" t="s">
        <v>175</v>
      </c>
      <c r="S594" s="12" t="s">
        <v>4400</v>
      </c>
      <c r="T594" s="11" t="s">
        <v>44</v>
      </c>
      <c r="U594" s="11" t="s">
        <v>176</v>
      </c>
      <c r="V594" s="11" t="s">
        <v>46</v>
      </c>
      <c r="W594" s="10">
        <v>75959</v>
      </c>
      <c r="X594" s="11" t="s">
        <v>99</v>
      </c>
      <c r="Y594" s="10">
        <v>3</v>
      </c>
      <c r="Z594" s="10">
        <v>1597</v>
      </c>
      <c r="AA594" s="12" t="s">
        <v>2217</v>
      </c>
      <c r="AB594" s="10">
        <v>2</v>
      </c>
      <c r="AC594" s="10">
        <v>1</v>
      </c>
      <c r="AD594" s="12">
        <v>45114</v>
      </c>
      <c r="AE594" s="11" t="s">
        <v>60</v>
      </c>
      <c r="AF594" s="11" t="s">
        <v>51</v>
      </c>
      <c r="AG594" s="11" t="s">
        <v>62</v>
      </c>
      <c r="AH594" s="11" t="s">
        <v>4401</v>
      </c>
      <c r="AI594" s="11" t="s">
        <v>4402</v>
      </c>
      <c r="AJ594" s="10">
        <v>2</v>
      </c>
      <c r="AK594" s="14">
        <v>865.57</v>
      </c>
    </row>
    <row r="595" spans="1:37" x14ac:dyDescent="0.25">
      <c r="A595" s="10">
        <v>1171</v>
      </c>
      <c r="B595" s="11" t="s">
        <v>2122</v>
      </c>
      <c r="C595" s="11" t="s">
        <v>4377</v>
      </c>
      <c r="D595" s="12">
        <v>43612</v>
      </c>
      <c r="E595" s="12">
        <v>45096</v>
      </c>
      <c r="F595" s="10">
        <f>Table2[[#This Row],[ExitDate]]-Table2[[#This Row],[StartDate]]</f>
        <v>1484</v>
      </c>
      <c r="G595" s="18">
        <f>(Table2[[#This Row],[ExitDate]]-Table2[[#This Row],[StartDate]])/365.25</f>
        <v>4.0629705681040384</v>
      </c>
      <c r="H595" s="11" t="s">
        <v>36</v>
      </c>
      <c r="I595" s="11" t="s">
        <v>4403</v>
      </c>
      <c r="J595" s="13" t="s">
        <v>4404</v>
      </c>
      <c r="K595" s="11" t="s">
        <v>54</v>
      </c>
      <c r="L595" s="11" t="s">
        <v>1816</v>
      </c>
      <c r="M595" s="11" t="s">
        <v>39</v>
      </c>
      <c r="N595" s="11" t="s">
        <v>55</v>
      </c>
      <c r="O595" s="11" t="s">
        <v>56</v>
      </c>
      <c r="P595" s="11" t="s">
        <v>121</v>
      </c>
      <c r="Q595" s="11" t="s">
        <v>42</v>
      </c>
      <c r="R595" s="11" t="s">
        <v>80</v>
      </c>
      <c r="S595" s="12">
        <v>28613</v>
      </c>
      <c r="T595" s="11" t="s">
        <v>44</v>
      </c>
      <c r="U595" s="11" t="s">
        <v>365</v>
      </c>
      <c r="V595" s="11" t="s">
        <v>46</v>
      </c>
      <c r="W595" s="10">
        <v>8372</v>
      </c>
      <c r="X595" s="11" t="s">
        <v>242</v>
      </c>
      <c r="Y595" s="10">
        <v>3</v>
      </c>
      <c r="Z595" s="10">
        <v>1598</v>
      </c>
      <c r="AA595" s="12" t="s">
        <v>851</v>
      </c>
      <c r="AB595" s="10">
        <v>2</v>
      </c>
      <c r="AC595" s="10">
        <v>5</v>
      </c>
      <c r="AD595" s="12">
        <v>45094</v>
      </c>
      <c r="AE595" s="11" t="s">
        <v>83</v>
      </c>
      <c r="AF595" s="11" t="s">
        <v>51</v>
      </c>
      <c r="AG595" s="11" t="s">
        <v>62</v>
      </c>
      <c r="AH595" s="11" t="s">
        <v>4405</v>
      </c>
      <c r="AI595" s="11" t="s">
        <v>4406</v>
      </c>
      <c r="AJ595" s="10">
        <v>2</v>
      </c>
      <c r="AK595" s="14">
        <v>130.29</v>
      </c>
    </row>
    <row r="596" spans="1:37" x14ac:dyDescent="0.25">
      <c r="A596" s="10">
        <v>1172</v>
      </c>
      <c r="B596" s="11" t="s">
        <v>4407</v>
      </c>
      <c r="C596" s="11" t="s">
        <v>1059</v>
      </c>
      <c r="D596" s="12">
        <v>44699</v>
      </c>
      <c r="E596" s="12">
        <v>45026</v>
      </c>
      <c r="F596" s="10">
        <f>Table2[[#This Row],[ExitDate]]-Table2[[#This Row],[StartDate]]</f>
        <v>327</v>
      </c>
      <c r="G596" s="18">
        <f>(Table2[[#This Row],[ExitDate]]-Table2[[#This Row],[StartDate]])/365.25</f>
        <v>0.89527720739219707</v>
      </c>
      <c r="H596" s="11" t="s">
        <v>738</v>
      </c>
      <c r="I596" s="11" t="s">
        <v>4408</v>
      </c>
      <c r="J596" s="13" t="s">
        <v>4409</v>
      </c>
      <c r="K596" s="11" t="s">
        <v>84</v>
      </c>
      <c r="L596" s="11" t="s">
        <v>752</v>
      </c>
      <c r="M596" s="11" t="s">
        <v>66</v>
      </c>
      <c r="N596" s="11" t="s">
        <v>40</v>
      </c>
      <c r="O596" s="11" t="s">
        <v>66</v>
      </c>
      <c r="P596" s="11" t="s">
        <v>121</v>
      </c>
      <c r="Q596" s="11" t="s">
        <v>42</v>
      </c>
      <c r="R596" s="11" t="s">
        <v>85</v>
      </c>
      <c r="S596" s="12" t="s">
        <v>2959</v>
      </c>
      <c r="T596" s="11" t="s">
        <v>44</v>
      </c>
      <c r="U596" s="11" t="s">
        <v>81</v>
      </c>
      <c r="V596" s="11" t="s">
        <v>59</v>
      </c>
      <c r="W596" s="10">
        <v>82257</v>
      </c>
      <c r="X596" s="11" t="s">
        <v>99</v>
      </c>
      <c r="Y596" s="10">
        <v>3</v>
      </c>
      <c r="Z596" s="10">
        <v>1599</v>
      </c>
      <c r="AA596" s="12" t="s">
        <v>2183</v>
      </c>
      <c r="AB596" s="10">
        <v>4</v>
      </c>
      <c r="AC596" s="10">
        <v>5</v>
      </c>
      <c r="AD596" s="12">
        <v>45063</v>
      </c>
      <c r="AE596" s="11" t="s">
        <v>50</v>
      </c>
      <c r="AF596" s="11" t="s">
        <v>61</v>
      </c>
      <c r="AG596" s="11" t="s">
        <v>89</v>
      </c>
      <c r="AH596" s="11" t="s">
        <v>4410</v>
      </c>
      <c r="AI596" s="11" t="s">
        <v>4411</v>
      </c>
      <c r="AJ596" s="10">
        <v>2</v>
      </c>
      <c r="AK596" s="14">
        <v>848.72</v>
      </c>
    </row>
    <row r="597" spans="1:37" x14ac:dyDescent="0.25">
      <c r="A597" s="10">
        <v>1174</v>
      </c>
      <c r="B597" s="11" t="s">
        <v>4413</v>
      </c>
      <c r="C597" s="11" t="s">
        <v>1586</v>
      </c>
      <c r="D597" s="12">
        <v>44649</v>
      </c>
      <c r="E597" s="12">
        <v>45131</v>
      </c>
      <c r="F597" s="10">
        <f>Table2[[#This Row],[ExitDate]]-Table2[[#This Row],[StartDate]]</f>
        <v>482</v>
      </c>
      <c r="G597" s="18">
        <f>(Table2[[#This Row],[ExitDate]]-Table2[[#This Row],[StartDate]])/365.25</f>
        <v>1.3196440793976729</v>
      </c>
      <c r="H597" s="11" t="s">
        <v>738</v>
      </c>
      <c r="I597" s="11" t="s">
        <v>4414</v>
      </c>
      <c r="J597" s="13" t="s">
        <v>4415</v>
      </c>
      <c r="K597" s="11" t="s">
        <v>125</v>
      </c>
      <c r="L597" s="11" t="s">
        <v>38</v>
      </c>
      <c r="M597" s="11" t="s">
        <v>56</v>
      </c>
      <c r="N597" s="11" t="s">
        <v>40</v>
      </c>
      <c r="O597" s="11" t="s">
        <v>41</v>
      </c>
      <c r="P597" s="11" t="s">
        <v>121</v>
      </c>
      <c r="Q597" s="11" t="s">
        <v>42</v>
      </c>
      <c r="R597" s="11" t="s">
        <v>107</v>
      </c>
      <c r="S597" s="12">
        <v>33095</v>
      </c>
      <c r="T597" s="11" t="s">
        <v>44</v>
      </c>
      <c r="U597" s="11" t="s">
        <v>109</v>
      </c>
      <c r="V597" s="11" t="s">
        <v>59</v>
      </c>
      <c r="W597" s="10">
        <v>45740</v>
      </c>
      <c r="X597" s="11" t="s">
        <v>99</v>
      </c>
      <c r="Y597" s="10">
        <v>3</v>
      </c>
      <c r="Z597" s="10">
        <v>1601</v>
      </c>
      <c r="AA597" s="12">
        <v>45047</v>
      </c>
      <c r="AB597" s="10">
        <v>4</v>
      </c>
      <c r="AC597" s="10">
        <v>2</v>
      </c>
      <c r="AD597" s="12">
        <v>45066</v>
      </c>
      <c r="AE597" s="11" t="s">
        <v>83</v>
      </c>
      <c r="AF597" s="11" t="s">
        <v>51</v>
      </c>
      <c r="AG597" s="11" t="s">
        <v>62</v>
      </c>
      <c r="AH597" s="11" t="s">
        <v>4416</v>
      </c>
      <c r="AI597" s="11" t="s">
        <v>4417</v>
      </c>
      <c r="AJ597" s="10">
        <v>4</v>
      </c>
      <c r="AK597" s="14">
        <v>381.09</v>
      </c>
    </row>
    <row r="598" spans="1:37" x14ac:dyDescent="0.25">
      <c r="A598" s="10">
        <v>1175</v>
      </c>
      <c r="B598" s="11" t="s">
        <v>1751</v>
      </c>
      <c r="C598" s="11" t="s">
        <v>4058</v>
      </c>
      <c r="D598" s="12">
        <v>44504</v>
      </c>
      <c r="E598" s="12">
        <v>44691</v>
      </c>
      <c r="F598" s="10">
        <f>Table2[[#This Row],[ExitDate]]-Table2[[#This Row],[StartDate]]</f>
        <v>187</v>
      </c>
      <c r="G598" s="18">
        <f>(Table2[[#This Row],[ExitDate]]-Table2[[#This Row],[StartDate]])/365.25</f>
        <v>0.51197809719370291</v>
      </c>
      <c r="H598" s="11" t="s">
        <v>738</v>
      </c>
      <c r="I598" s="11" t="s">
        <v>4418</v>
      </c>
      <c r="J598" s="13" t="s">
        <v>4419</v>
      </c>
      <c r="K598" s="11" t="s">
        <v>54</v>
      </c>
      <c r="L598" s="11" t="s">
        <v>38</v>
      </c>
      <c r="M598" s="11" t="s">
        <v>66</v>
      </c>
      <c r="N598" s="11" t="s">
        <v>55</v>
      </c>
      <c r="O598" s="11" t="s">
        <v>56</v>
      </c>
      <c r="P598" s="11" t="s">
        <v>174</v>
      </c>
      <c r="Q598" s="11" t="s">
        <v>42</v>
      </c>
      <c r="R598" s="11" t="s">
        <v>80</v>
      </c>
      <c r="S598" s="12">
        <v>36809</v>
      </c>
      <c r="T598" s="11" t="s">
        <v>44</v>
      </c>
      <c r="U598" s="11" t="s">
        <v>98</v>
      </c>
      <c r="V598" s="11" t="s">
        <v>46</v>
      </c>
      <c r="W598" s="10">
        <v>60262</v>
      </c>
      <c r="X598" s="11" t="s">
        <v>99</v>
      </c>
      <c r="Y598" s="10">
        <v>3</v>
      </c>
      <c r="Z598" s="10">
        <v>1602</v>
      </c>
      <c r="AA598" s="12">
        <v>44930</v>
      </c>
      <c r="AB598" s="10">
        <v>2</v>
      </c>
      <c r="AC598" s="10">
        <v>1</v>
      </c>
      <c r="AD598" s="12">
        <v>45039</v>
      </c>
      <c r="AE598" s="11" t="s">
        <v>76</v>
      </c>
      <c r="AF598" s="11" t="s">
        <v>61</v>
      </c>
      <c r="AG598" s="11" t="s">
        <v>62</v>
      </c>
      <c r="AH598" s="11" t="s">
        <v>4420</v>
      </c>
      <c r="AI598" s="11" t="s">
        <v>4421</v>
      </c>
      <c r="AJ598" s="10">
        <v>4</v>
      </c>
      <c r="AK598" s="14">
        <v>175.5</v>
      </c>
    </row>
    <row r="599" spans="1:37" x14ac:dyDescent="0.25">
      <c r="A599" s="10">
        <v>1178</v>
      </c>
      <c r="B599" s="11" t="s">
        <v>4422</v>
      </c>
      <c r="C599" s="11" t="s">
        <v>758</v>
      </c>
      <c r="D599" s="12">
        <v>43582</v>
      </c>
      <c r="E599" s="12">
        <v>44112</v>
      </c>
      <c r="F599" s="10">
        <f>Table2[[#This Row],[ExitDate]]-Table2[[#This Row],[StartDate]]</f>
        <v>530</v>
      </c>
      <c r="G599" s="18">
        <f>(Table2[[#This Row],[ExitDate]]-Table2[[#This Row],[StartDate]])/365.25</f>
        <v>1.4510609171800137</v>
      </c>
      <c r="H599" s="11" t="s">
        <v>36</v>
      </c>
      <c r="I599" s="11" t="s">
        <v>4423</v>
      </c>
      <c r="J599" s="13" t="s">
        <v>4424</v>
      </c>
      <c r="K599" s="11" t="s">
        <v>113</v>
      </c>
      <c r="L599" s="11" t="s">
        <v>752</v>
      </c>
      <c r="M599" s="11" t="s">
        <v>66</v>
      </c>
      <c r="N599" s="11" t="s">
        <v>67</v>
      </c>
      <c r="O599" s="11" t="s">
        <v>66</v>
      </c>
      <c r="P599" s="11" t="s">
        <v>121</v>
      </c>
      <c r="Q599" s="11" t="s">
        <v>42</v>
      </c>
      <c r="R599" s="11" t="s">
        <v>85</v>
      </c>
      <c r="S599" s="12" t="s">
        <v>4425</v>
      </c>
      <c r="T599" s="11" t="s">
        <v>44</v>
      </c>
      <c r="U599" s="11" t="s">
        <v>81</v>
      </c>
      <c r="V599" s="11" t="s">
        <v>46</v>
      </c>
      <c r="W599" s="10">
        <v>95266</v>
      </c>
      <c r="X599" s="11" t="s">
        <v>99</v>
      </c>
      <c r="Y599" s="10">
        <v>3</v>
      </c>
      <c r="Z599" s="10">
        <v>1605</v>
      </c>
      <c r="AA599" s="12">
        <v>45143</v>
      </c>
      <c r="AB599" s="10">
        <v>2</v>
      </c>
      <c r="AC599" s="10">
        <v>3</v>
      </c>
      <c r="AD599" s="12">
        <v>45024</v>
      </c>
      <c r="AE599" s="11" t="s">
        <v>60</v>
      </c>
      <c r="AF599" s="11" t="s">
        <v>51</v>
      </c>
      <c r="AG599" s="11" t="s">
        <v>89</v>
      </c>
      <c r="AH599" s="11" t="s">
        <v>4426</v>
      </c>
      <c r="AI599" s="11" t="s">
        <v>4427</v>
      </c>
      <c r="AJ599" s="10">
        <v>5</v>
      </c>
      <c r="AK599" s="14">
        <v>878.65</v>
      </c>
    </row>
    <row r="600" spans="1:37" x14ac:dyDescent="0.25">
      <c r="A600" s="10">
        <v>1182</v>
      </c>
      <c r="B600" s="11" t="s">
        <v>1249</v>
      </c>
      <c r="C600" s="11" t="s">
        <v>2195</v>
      </c>
      <c r="D600" s="12">
        <v>43355</v>
      </c>
      <c r="E600" s="12">
        <v>44982</v>
      </c>
      <c r="F600" s="10">
        <f>Table2[[#This Row],[ExitDate]]-Table2[[#This Row],[StartDate]]</f>
        <v>1627</v>
      </c>
      <c r="G600" s="18">
        <f>(Table2[[#This Row],[ExitDate]]-Table2[[#This Row],[StartDate]])/365.25</f>
        <v>4.4544832306639286</v>
      </c>
      <c r="H600" s="11" t="s">
        <v>36</v>
      </c>
      <c r="I600" s="11" t="s">
        <v>4429</v>
      </c>
      <c r="J600" s="13" t="s">
        <v>4430</v>
      </c>
      <c r="K600" s="11" t="s">
        <v>125</v>
      </c>
      <c r="L600" s="11" t="s">
        <v>38</v>
      </c>
      <c r="M600" s="11" t="s">
        <v>39</v>
      </c>
      <c r="N600" s="11" t="s">
        <v>55</v>
      </c>
      <c r="O600" s="11" t="s">
        <v>66</v>
      </c>
      <c r="P600" s="11" t="s">
        <v>133</v>
      </c>
      <c r="Q600" s="11" t="s">
        <v>42</v>
      </c>
      <c r="R600" s="11" t="s">
        <v>96</v>
      </c>
      <c r="S600" s="12" t="s">
        <v>4431</v>
      </c>
      <c r="T600" s="11" t="s">
        <v>44</v>
      </c>
      <c r="U600" s="11" t="s">
        <v>109</v>
      </c>
      <c r="V600" s="11" t="s">
        <v>59</v>
      </c>
      <c r="W600" s="10">
        <v>26283</v>
      </c>
      <c r="X600" s="11" t="s">
        <v>746</v>
      </c>
      <c r="Y600" s="10">
        <v>3</v>
      </c>
      <c r="Z600" s="10">
        <v>1609</v>
      </c>
      <c r="AA600" s="12" t="s">
        <v>3451</v>
      </c>
      <c r="AB600" s="10">
        <v>5</v>
      </c>
      <c r="AC600" s="10">
        <v>5</v>
      </c>
      <c r="AD600" s="12">
        <v>45038</v>
      </c>
      <c r="AE600" s="11" t="s">
        <v>76</v>
      </c>
      <c r="AF600" s="11" t="s">
        <v>51</v>
      </c>
      <c r="AG600" s="11" t="s">
        <v>52</v>
      </c>
      <c r="AH600" s="11" t="s">
        <v>3270</v>
      </c>
      <c r="AI600" s="11" t="s">
        <v>4432</v>
      </c>
      <c r="AJ600" s="10">
        <v>3</v>
      </c>
      <c r="AK600" s="14">
        <v>455.52</v>
      </c>
    </row>
    <row r="601" spans="1:37" x14ac:dyDescent="0.25">
      <c r="A601" s="10">
        <v>1183</v>
      </c>
      <c r="B601" s="11" t="s">
        <v>4214</v>
      </c>
      <c r="C601" s="11" t="s">
        <v>3069</v>
      </c>
      <c r="D601" s="12">
        <v>43778</v>
      </c>
      <c r="E601" s="12">
        <v>43787</v>
      </c>
      <c r="F601" s="10">
        <f>Table2[[#This Row],[ExitDate]]-Table2[[#This Row],[StartDate]]</f>
        <v>9</v>
      </c>
      <c r="G601" s="18">
        <f>(Table2[[#This Row],[ExitDate]]-Table2[[#This Row],[StartDate]])/365.25</f>
        <v>2.4640657084188913E-2</v>
      </c>
      <c r="H601" s="11" t="s">
        <v>36</v>
      </c>
      <c r="I601" s="11" t="s">
        <v>4433</v>
      </c>
      <c r="J601" s="13" t="s">
        <v>4434</v>
      </c>
      <c r="K601" s="11" t="s">
        <v>54</v>
      </c>
      <c r="L601" s="11" t="s">
        <v>38</v>
      </c>
      <c r="M601" s="11" t="s">
        <v>56</v>
      </c>
      <c r="N601" s="11" t="s">
        <v>67</v>
      </c>
      <c r="O601" s="11" t="s">
        <v>66</v>
      </c>
      <c r="P601" s="11" t="s">
        <v>95</v>
      </c>
      <c r="Q601" s="11" t="s">
        <v>42</v>
      </c>
      <c r="R601" s="11" t="s">
        <v>80</v>
      </c>
      <c r="S601" s="12" t="s">
        <v>4435</v>
      </c>
      <c r="T601" s="11" t="s">
        <v>44</v>
      </c>
      <c r="U601" s="11" t="s">
        <v>307</v>
      </c>
      <c r="V601" s="11" t="s">
        <v>46</v>
      </c>
      <c r="W601" s="10">
        <v>67750</v>
      </c>
      <c r="X601" s="11" t="s">
        <v>242</v>
      </c>
      <c r="Y601" s="10">
        <v>3</v>
      </c>
      <c r="Z601" s="10">
        <v>1610</v>
      </c>
      <c r="AA601" s="12" t="s">
        <v>397</v>
      </c>
      <c r="AB601" s="10">
        <v>4</v>
      </c>
      <c r="AC601" s="10">
        <v>5</v>
      </c>
      <c r="AD601" s="12">
        <v>45014</v>
      </c>
      <c r="AE601" s="11" t="s">
        <v>156</v>
      </c>
      <c r="AF601" s="11" t="s">
        <v>61</v>
      </c>
      <c r="AG601" s="11" t="s">
        <v>77</v>
      </c>
      <c r="AH601" s="11" t="s">
        <v>2103</v>
      </c>
      <c r="AI601" s="11" t="s">
        <v>4436</v>
      </c>
      <c r="AJ601" s="10">
        <v>4</v>
      </c>
      <c r="AK601" s="14">
        <v>815.24</v>
      </c>
    </row>
    <row r="602" spans="1:37" x14ac:dyDescent="0.25">
      <c r="A602" s="10">
        <v>1184</v>
      </c>
      <c r="B602" s="11" t="s">
        <v>4437</v>
      </c>
      <c r="C602" s="11" t="s">
        <v>3425</v>
      </c>
      <c r="D602" s="12">
        <v>43433</v>
      </c>
      <c r="E602" s="12">
        <v>44751</v>
      </c>
      <c r="F602" s="10">
        <f>Table2[[#This Row],[ExitDate]]-Table2[[#This Row],[StartDate]]</f>
        <v>1318</v>
      </c>
      <c r="G602" s="18">
        <f>(Table2[[#This Row],[ExitDate]]-Table2[[#This Row],[StartDate]])/365.25</f>
        <v>3.6084873374401094</v>
      </c>
      <c r="H602" s="11" t="s">
        <v>36</v>
      </c>
      <c r="I602" s="11" t="s">
        <v>4438</v>
      </c>
      <c r="J602" s="13" t="s">
        <v>4439</v>
      </c>
      <c r="K602" s="11" t="s">
        <v>132</v>
      </c>
      <c r="L602" s="11" t="s">
        <v>38</v>
      </c>
      <c r="M602" s="11" t="s">
        <v>66</v>
      </c>
      <c r="N602" s="11" t="s">
        <v>40</v>
      </c>
      <c r="O602" s="11" t="s">
        <v>56</v>
      </c>
      <c r="P602" s="11" t="s">
        <v>174</v>
      </c>
      <c r="Q602" s="11" t="s">
        <v>42</v>
      </c>
      <c r="R602" s="11" t="s">
        <v>175</v>
      </c>
      <c r="S602" s="12" t="s">
        <v>4440</v>
      </c>
      <c r="T602" s="11" t="s">
        <v>44</v>
      </c>
      <c r="U602" s="11" t="s">
        <v>176</v>
      </c>
      <c r="V602" s="11" t="s">
        <v>46</v>
      </c>
      <c r="W602" s="10">
        <v>53913</v>
      </c>
      <c r="X602" s="11" t="s">
        <v>242</v>
      </c>
      <c r="Y602" s="10">
        <v>3</v>
      </c>
      <c r="Z602" s="10">
        <v>1611</v>
      </c>
      <c r="AA602" s="12" t="s">
        <v>193</v>
      </c>
      <c r="AB602" s="10">
        <v>1</v>
      </c>
      <c r="AC602" s="10">
        <v>2</v>
      </c>
      <c r="AD602" s="12">
        <v>44835</v>
      </c>
      <c r="AE602" s="11" t="s">
        <v>50</v>
      </c>
      <c r="AF602" s="11" t="s">
        <v>61</v>
      </c>
      <c r="AG602" s="11" t="s">
        <v>52</v>
      </c>
      <c r="AH602" s="11" t="s">
        <v>4441</v>
      </c>
      <c r="AI602" s="11" t="s">
        <v>4442</v>
      </c>
      <c r="AJ602" s="10">
        <v>5</v>
      </c>
      <c r="AK602" s="14">
        <v>534.82000000000005</v>
      </c>
    </row>
    <row r="603" spans="1:37" x14ac:dyDescent="0.25">
      <c r="A603" s="10">
        <v>1185</v>
      </c>
      <c r="B603" s="11" t="s">
        <v>2872</v>
      </c>
      <c r="C603" s="11" t="s">
        <v>4443</v>
      </c>
      <c r="D603" s="12">
        <v>44745</v>
      </c>
      <c r="E603" s="12">
        <v>44979</v>
      </c>
      <c r="F603" s="10">
        <f>Table2[[#This Row],[ExitDate]]-Table2[[#This Row],[StartDate]]</f>
        <v>234</v>
      </c>
      <c r="G603" s="18">
        <f>(Table2[[#This Row],[ExitDate]]-Table2[[#This Row],[StartDate]])/365.25</f>
        <v>0.64065708418891165</v>
      </c>
      <c r="H603" s="11" t="s">
        <v>36</v>
      </c>
      <c r="I603" s="11" t="s">
        <v>4444</v>
      </c>
      <c r="J603" s="13" t="s">
        <v>4445</v>
      </c>
      <c r="K603" s="11" t="s">
        <v>79</v>
      </c>
      <c r="L603" s="11" t="s">
        <v>38</v>
      </c>
      <c r="M603" s="11" t="s">
        <v>56</v>
      </c>
      <c r="N603" s="11" t="s">
        <v>67</v>
      </c>
      <c r="O603" s="11" t="s">
        <v>41</v>
      </c>
      <c r="P603" s="11" t="s">
        <v>133</v>
      </c>
      <c r="Q603" s="11" t="s">
        <v>42</v>
      </c>
      <c r="R603" s="11" t="s">
        <v>69</v>
      </c>
      <c r="S603" s="12" t="s">
        <v>4446</v>
      </c>
      <c r="T603" s="11" t="s">
        <v>44</v>
      </c>
      <c r="U603" s="11" t="s">
        <v>159</v>
      </c>
      <c r="V603" s="11" t="s">
        <v>59</v>
      </c>
      <c r="W603" s="10">
        <v>76052</v>
      </c>
      <c r="X603" s="11" t="s">
        <v>242</v>
      </c>
      <c r="Y603" s="10">
        <v>3</v>
      </c>
      <c r="Z603" s="10">
        <v>1612</v>
      </c>
      <c r="AA603" s="12" t="s">
        <v>1677</v>
      </c>
      <c r="AB603" s="10">
        <v>5</v>
      </c>
      <c r="AC603" s="10">
        <v>5</v>
      </c>
      <c r="AD603" s="12">
        <v>44951</v>
      </c>
      <c r="AE603" s="11" t="s">
        <v>83</v>
      </c>
      <c r="AF603" s="11" t="s">
        <v>61</v>
      </c>
      <c r="AG603" s="11" t="s">
        <v>62</v>
      </c>
      <c r="AH603" s="11" t="s">
        <v>4447</v>
      </c>
      <c r="AI603" s="11" t="s">
        <v>4448</v>
      </c>
      <c r="AJ603" s="10">
        <v>4</v>
      </c>
      <c r="AK603" s="14">
        <v>522.79</v>
      </c>
    </row>
    <row r="604" spans="1:37" x14ac:dyDescent="0.25">
      <c r="A604" s="10">
        <v>1186</v>
      </c>
      <c r="B604" s="11" t="s">
        <v>4449</v>
      </c>
      <c r="C604" s="11" t="s">
        <v>4083</v>
      </c>
      <c r="D604" s="12">
        <v>43734</v>
      </c>
      <c r="E604" s="12">
        <v>44044</v>
      </c>
      <c r="F604" s="10">
        <f>Table2[[#This Row],[ExitDate]]-Table2[[#This Row],[StartDate]]</f>
        <v>310</v>
      </c>
      <c r="G604" s="18">
        <f>(Table2[[#This Row],[ExitDate]]-Table2[[#This Row],[StartDate]])/365.25</f>
        <v>0.84873374401095136</v>
      </c>
      <c r="H604" s="11" t="s">
        <v>36</v>
      </c>
      <c r="I604" s="11" t="s">
        <v>4450</v>
      </c>
      <c r="J604" s="13" t="s">
        <v>4451</v>
      </c>
      <c r="K604" s="11" t="s">
        <v>164</v>
      </c>
      <c r="L604" s="11" t="s">
        <v>38</v>
      </c>
      <c r="M604" s="11" t="s">
        <v>39</v>
      </c>
      <c r="N604" s="11" t="s">
        <v>40</v>
      </c>
      <c r="O604" s="11" t="s">
        <v>66</v>
      </c>
      <c r="P604" s="11" t="s">
        <v>174</v>
      </c>
      <c r="Q604" s="11" t="s">
        <v>42</v>
      </c>
      <c r="R604" s="11" t="s">
        <v>85</v>
      </c>
      <c r="S604" s="12">
        <v>34765</v>
      </c>
      <c r="T604" s="11" t="s">
        <v>44</v>
      </c>
      <c r="U604" s="11" t="s">
        <v>81</v>
      </c>
      <c r="V604" s="11" t="s">
        <v>46</v>
      </c>
      <c r="W604" s="10">
        <v>61768</v>
      </c>
      <c r="X604" s="11" t="s">
        <v>99</v>
      </c>
      <c r="Y604" s="10">
        <v>3</v>
      </c>
      <c r="Z604" s="10">
        <v>1613</v>
      </c>
      <c r="AA604" s="12">
        <v>44751</v>
      </c>
      <c r="AB604" s="10">
        <v>4</v>
      </c>
      <c r="AC604" s="10">
        <v>2</v>
      </c>
      <c r="AD604" s="12">
        <v>44954</v>
      </c>
      <c r="AE604" s="11" t="s">
        <v>50</v>
      </c>
      <c r="AF604" s="11" t="s">
        <v>51</v>
      </c>
      <c r="AG604" s="11" t="s">
        <v>77</v>
      </c>
      <c r="AH604" s="11" t="s">
        <v>4452</v>
      </c>
      <c r="AI604" s="11" t="s">
        <v>4453</v>
      </c>
      <c r="AJ604" s="10">
        <v>1</v>
      </c>
      <c r="AK604" s="14">
        <v>868.8</v>
      </c>
    </row>
    <row r="605" spans="1:37" x14ac:dyDescent="0.25">
      <c r="A605" s="10">
        <v>1192</v>
      </c>
      <c r="B605" s="11" t="s">
        <v>4457</v>
      </c>
      <c r="C605" s="11" t="s">
        <v>836</v>
      </c>
      <c r="D605" s="12">
        <v>43466</v>
      </c>
      <c r="E605" s="12">
        <v>44462</v>
      </c>
      <c r="F605" s="10">
        <f>Table2[[#This Row],[ExitDate]]-Table2[[#This Row],[StartDate]]</f>
        <v>996</v>
      </c>
      <c r="G605" s="18">
        <f>(Table2[[#This Row],[ExitDate]]-Table2[[#This Row],[StartDate]])/365.25</f>
        <v>2.7268993839835729</v>
      </c>
      <c r="H605" s="11" t="s">
        <v>36</v>
      </c>
      <c r="I605" s="11" t="s">
        <v>4458</v>
      </c>
      <c r="J605" s="13" t="s">
        <v>4459</v>
      </c>
      <c r="K605" s="11" t="s">
        <v>125</v>
      </c>
      <c r="L605" s="11" t="s">
        <v>1816</v>
      </c>
      <c r="M605" s="11" t="s">
        <v>56</v>
      </c>
      <c r="N605" s="11" t="s">
        <v>67</v>
      </c>
      <c r="O605" s="11" t="s">
        <v>66</v>
      </c>
      <c r="P605" s="11" t="s">
        <v>133</v>
      </c>
      <c r="Q605" s="11" t="s">
        <v>42</v>
      </c>
      <c r="R605" s="11" t="s">
        <v>80</v>
      </c>
      <c r="S605" s="12">
        <v>23597</v>
      </c>
      <c r="T605" s="11" t="s">
        <v>44</v>
      </c>
      <c r="U605" s="11" t="s">
        <v>234</v>
      </c>
      <c r="V605" s="11" t="s">
        <v>46</v>
      </c>
      <c r="W605" s="10">
        <v>95591</v>
      </c>
      <c r="X605" s="11" t="s">
        <v>242</v>
      </c>
      <c r="Y605" s="10">
        <v>3</v>
      </c>
      <c r="Z605" s="10">
        <v>1619</v>
      </c>
      <c r="AA605" s="12">
        <v>45047</v>
      </c>
      <c r="AB605" s="10">
        <v>4</v>
      </c>
      <c r="AC605" s="10">
        <v>2</v>
      </c>
      <c r="AD605" s="12">
        <v>44872</v>
      </c>
      <c r="AE605" s="11" t="s">
        <v>83</v>
      </c>
      <c r="AF605" s="11" t="s">
        <v>51</v>
      </c>
      <c r="AG605" s="11" t="s">
        <v>62</v>
      </c>
      <c r="AH605" s="11" t="s">
        <v>4460</v>
      </c>
      <c r="AI605" s="11" t="s">
        <v>4461</v>
      </c>
      <c r="AJ605" s="10">
        <v>4</v>
      </c>
      <c r="AK605" s="14">
        <v>506.99</v>
      </c>
    </row>
    <row r="606" spans="1:37" x14ac:dyDescent="0.25">
      <c r="A606" s="10">
        <v>1194</v>
      </c>
      <c r="B606" s="11" t="s">
        <v>4462</v>
      </c>
      <c r="C606" s="11" t="s">
        <v>4463</v>
      </c>
      <c r="D606" s="12">
        <v>44460</v>
      </c>
      <c r="E606" s="12">
        <v>44954</v>
      </c>
      <c r="F606" s="10">
        <f>Table2[[#This Row],[ExitDate]]-Table2[[#This Row],[StartDate]]</f>
        <v>494</v>
      </c>
      <c r="G606" s="18">
        <f>(Table2[[#This Row],[ExitDate]]-Table2[[#This Row],[StartDate]])/365.25</f>
        <v>1.352498288843258</v>
      </c>
      <c r="H606" s="11" t="s">
        <v>4464</v>
      </c>
      <c r="I606" s="11" t="s">
        <v>4465</v>
      </c>
      <c r="J606" s="13" t="s">
        <v>4466</v>
      </c>
      <c r="K606" s="11" t="s">
        <v>132</v>
      </c>
      <c r="L606" s="11" t="s">
        <v>38</v>
      </c>
      <c r="M606" s="11" t="s">
        <v>66</v>
      </c>
      <c r="N606" s="11" t="s">
        <v>67</v>
      </c>
      <c r="O606" s="11" t="s">
        <v>41</v>
      </c>
      <c r="P606" s="11" t="s">
        <v>95</v>
      </c>
      <c r="Q606" s="11" t="s">
        <v>165</v>
      </c>
      <c r="R606" s="11" t="s">
        <v>85</v>
      </c>
      <c r="S606" s="12">
        <v>27649</v>
      </c>
      <c r="T606" s="11" t="s">
        <v>44</v>
      </c>
      <c r="U606" s="11" t="s">
        <v>5</v>
      </c>
      <c r="V606" s="11" t="s">
        <v>59</v>
      </c>
      <c r="W606" s="10">
        <v>2134</v>
      </c>
      <c r="X606" s="11" t="s">
        <v>242</v>
      </c>
      <c r="Y606" s="10">
        <v>3</v>
      </c>
      <c r="Z606" s="10">
        <v>1621</v>
      </c>
      <c r="AA606" s="12" t="s">
        <v>193</v>
      </c>
      <c r="AB606" s="10">
        <v>4</v>
      </c>
      <c r="AC606" s="10">
        <v>1</v>
      </c>
      <c r="AD606" s="12">
        <v>44837</v>
      </c>
      <c r="AE606" s="11" t="s">
        <v>83</v>
      </c>
      <c r="AF606" s="11" t="s">
        <v>51</v>
      </c>
      <c r="AG606" s="11" t="s">
        <v>77</v>
      </c>
      <c r="AH606" s="11" t="s">
        <v>4467</v>
      </c>
      <c r="AI606" s="11" t="s">
        <v>4468</v>
      </c>
      <c r="AJ606" s="10">
        <v>2</v>
      </c>
      <c r="AK606" s="14">
        <v>264.74</v>
      </c>
    </row>
    <row r="607" spans="1:37" x14ac:dyDescent="0.25">
      <c r="A607" s="10">
        <v>1195</v>
      </c>
      <c r="B607" s="11" t="s">
        <v>4469</v>
      </c>
      <c r="C607" s="11" t="s">
        <v>4470</v>
      </c>
      <c r="D607" s="12">
        <v>44438</v>
      </c>
      <c r="E607" s="12">
        <v>44642</v>
      </c>
      <c r="F607" s="10">
        <f>Table2[[#This Row],[ExitDate]]-Table2[[#This Row],[StartDate]]</f>
        <v>204</v>
      </c>
      <c r="G607" s="18">
        <f>(Table2[[#This Row],[ExitDate]]-Table2[[#This Row],[StartDate]])/365.25</f>
        <v>0.55852156057494862</v>
      </c>
      <c r="H607" s="11" t="s">
        <v>4464</v>
      </c>
      <c r="I607" s="11" t="s">
        <v>4471</v>
      </c>
      <c r="J607" s="13" t="s">
        <v>4472</v>
      </c>
      <c r="K607" s="11" t="s">
        <v>79</v>
      </c>
      <c r="L607" s="11" t="s">
        <v>38</v>
      </c>
      <c r="M607" s="11" t="s">
        <v>39</v>
      </c>
      <c r="N607" s="11" t="s">
        <v>55</v>
      </c>
      <c r="O607" s="11" t="s">
        <v>56</v>
      </c>
      <c r="P607" s="11" t="s">
        <v>133</v>
      </c>
      <c r="Q607" s="11" t="s">
        <v>165</v>
      </c>
      <c r="R607" s="11" t="s">
        <v>57</v>
      </c>
      <c r="S607" s="12" t="s">
        <v>4473</v>
      </c>
      <c r="T607" s="11" t="s">
        <v>44</v>
      </c>
      <c r="U607" s="11" t="s">
        <v>185</v>
      </c>
      <c r="V607" s="11" t="s">
        <v>59</v>
      </c>
      <c r="W607" s="10">
        <v>2134</v>
      </c>
      <c r="X607" s="11" t="s">
        <v>242</v>
      </c>
      <c r="Y607" s="10">
        <v>3</v>
      </c>
      <c r="Z607" s="10">
        <v>1622</v>
      </c>
      <c r="AA607" s="12" t="s">
        <v>177</v>
      </c>
      <c r="AB607" s="10">
        <v>1</v>
      </c>
      <c r="AC607" s="10">
        <v>5</v>
      </c>
      <c r="AD607" s="12">
        <v>44912</v>
      </c>
      <c r="AE607" s="11" t="s">
        <v>156</v>
      </c>
      <c r="AF607" s="11" t="s">
        <v>51</v>
      </c>
      <c r="AG607" s="11" t="s">
        <v>89</v>
      </c>
      <c r="AH607" s="11" t="s">
        <v>4474</v>
      </c>
      <c r="AI607" s="11" t="s">
        <v>4475</v>
      </c>
      <c r="AJ607" s="10">
        <v>4</v>
      </c>
      <c r="AK607" s="14">
        <v>344.06</v>
      </c>
    </row>
    <row r="608" spans="1:37" x14ac:dyDescent="0.25">
      <c r="A608" s="10">
        <v>1196</v>
      </c>
      <c r="B608" s="11" t="s">
        <v>2320</v>
      </c>
      <c r="C608" s="11" t="s">
        <v>1640</v>
      </c>
      <c r="D608" s="12">
        <v>45096</v>
      </c>
      <c r="E608" s="12">
        <v>45138</v>
      </c>
      <c r="F608" s="10">
        <f>Table2[[#This Row],[ExitDate]]-Table2[[#This Row],[StartDate]]</f>
        <v>42</v>
      </c>
      <c r="G608" s="18">
        <f>(Table2[[#This Row],[ExitDate]]-Table2[[#This Row],[StartDate]])/365.25</f>
        <v>0.11498973305954825</v>
      </c>
      <c r="H608" s="11" t="s">
        <v>4464</v>
      </c>
      <c r="I608" s="11" t="s">
        <v>4476</v>
      </c>
      <c r="J608" s="13" t="s">
        <v>4477</v>
      </c>
      <c r="K608" s="11" t="s">
        <v>164</v>
      </c>
      <c r="L608" s="11" t="s">
        <v>38</v>
      </c>
      <c r="M608" s="11" t="s">
        <v>66</v>
      </c>
      <c r="N608" s="11" t="s">
        <v>40</v>
      </c>
      <c r="O608" s="11" t="s">
        <v>41</v>
      </c>
      <c r="P608" s="11" t="s">
        <v>174</v>
      </c>
      <c r="Q608" s="11" t="s">
        <v>165</v>
      </c>
      <c r="R608" s="11" t="s">
        <v>43</v>
      </c>
      <c r="S608" s="12" t="s">
        <v>4478</v>
      </c>
      <c r="T608" s="11" t="s">
        <v>44</v>
      </c>
      <c r="U608" s="11" t="s">
        <v>1522</v>
      </c>
      <c r="V608" s="11" t="s">
        <v>59</v>
      </c>
      <c r="W608" s="10">
        <v>2045</v>
      </c>
      <c r="X608" s="11" t="s">
        <v>242</v>
      </c>
      <c r="Y608" s="10">
        <v>3</v>
      </c>
      <c r="Z608" s="10">
        <v>1623</v>
      </c>
      <c r="AA608" s="12" t="s">
        <v>4479</v>
      </c>
      <c r="AB608" s="10">
        <v>1</v>
      </c>
      <c r="AC608" s="10">
        <v>2</v>
      </c>
      <c r="AD608" s="12">
        <v>44891</v>
      </c>
      <c r="AE608" s="11" t="s">
        <v>76</v>
      </c>
      <c r="AF608" s="11" t="s">
        <v>51</v>
      </c>
      <c r="AG608" s="11" t="s">
        <v>89</v>
      </c>
      <c r="AH608" s="11" t="s">
        <v>4480</v>
      </c>
      <c r="AI608" s="11" t="s">
        <v>4481</v>
      </c>
      <c r="AJ608" s="10">
        <v>3</v>
      </c>
      <c r="AK608" s="14">
        <v>232.5</v>
      </c>
    </row>
    <row r="609" spans="1:37" x14ac:dyDescent="0.25">
      <c r="A609" s="10">
        <v>1197</v>
      </c>
      <c r="B609" s="11" t="s">
        <v>353</v>
      </c>
      <c r="C609" s="11" t="s">
        <v>4482</v>
      </c>
      <c r="D609" s="12">
        <v>45058</v>
      </c>
      <c r="E609" s="12">
        <v>45062</v>
      </c>
      <c r="F609" s="10">
        <f>Table2[[#This Row],[ExitDate]]-Table2[[#This Row],[StartDate]]</f>
        <v>4</v>
      </c>
      <c r="G609" s="18">
        <f>(Table2[[#This Row],[ExitDate]]-Table2[[#This Row],[StartDate]])/365.25</f>
        <v>1.0951403148528405E-2</v>
      </c>
      <c r="H609" s="11" t="s">
        <v>2585</v>
      </c>
      <c r="I609" s="11" t="s">
        <v>4483</v>
      </c>
      <c r="J609" s="13" t="s">
        <v>4484</v>
      </c>
      <c r="K609" s="11" t="s">
        <v>94</v>
      </c>
      <c r="L609" s="11" t="s">
        <v>38</v>
      </c>
      <c r="M609" s="11" t="s">
        <v>66</v>
      </c>
      <c r="N609" s="11" t="s">
        <v>55</v>
      </c>
      <c r="O609" s="11" t="s">
        <v>41</v>
      </c>
      <c r="P609" s="11" t="s">
        <v>121</v>
      </c>
      <c r="Q609" s="11" t="s">
        <v>165</v>
      </c>
      <c r="R609" s="11" t="s">
        <v>85</v>
      </c>
      <c r="S609" s="12" t="s">
        <v>4485</v>
      </c>
      <c r="T609" s="11" t="s">
        <v>44</v>
      </c>
      <c r="U609" s="11" t="s">
        <v>600</v>
      </c>
      <c r="V609" s="11" t="s">
        <v>59</v>
      </c>
      <c r="W609" s="10">
        <v>1887</v>
      </c>
      <c r="X609" s="11" t="s">
        <v>242</v>
      </c>
      <c r="Y609" s="10">
        <v>3</v>
      </c>
      <c r="Z609" s="10">
        <v>1624</v>
      </c>
      <c r="AA609" s="12" t="s">
        <v>1583</v>
      </c>
      <c r="AB609" s="10">
        <v>5</v>
      </c>
      <c r="AC609" s="10">
        <v>1</v>
      </c>
      <c r="AD609" s="12">
        <v>45037</v>
      </c>
      <c r="AE609" s="11" t="s">
        <v>60</v>
      </c>
      <c r="AF609" s="11" t="s">
        <v>51</v>
      </c>
      <c r="AG609" s="11" t="s">
        <v>52</v>
      </c>
      <c r="AH609" s="11" t="s">
        <v>4486</v>
      </c>
      <c r="AI609" s="11" t="s">
        <v>4487</v>
      </c>
      <c r="AJ609" s="10">
        <v>1</v>
      </c>
      <c r="AK609" s="14">
        <v>953.68</v>
      </c>
    </row>
    <row r="610" spans="1:37" x14ac:dyDescent="0.25">
      <c r="A610" s="10">
        <v>1199</v>
      </c>
      <c r="B610" s="11" t="s">
        <v>4255</v>
      </c>
      <c r="C610" s="11" t="s">
        <v>4488</v>
      </c>
      <c r="D610" s="12">
        <v>44091</v>
      </c>
      <c r="E610" s="12">
        <v>44355</v>
      </c>
      <c r="F610" s="10">
        <f>Table2[[#This Row],[ExitDate]]-Table2[[#This Row],[StartDate]]</f>
        <v>264</v>
      </c>
      <c r="G610" s="18">
        <f>(Table2[[#This Row],[ExitDate]]-Table2[[#This Row],[StartDate]])/365.25</f>
        <v>0.7227926078028748</v>
      </c>
      <c r="H610" s="11" t="s">
        <v>2371</v>
      </c>
      <c r="I610" s="11" t="s">
        <v>4489</v>
      </c>
      <c r="J610" s="13" t="s">
        <v>4490</v>
      </c>
      <c r="K610" s="11" t="s">
        <v>65</v>
      </c>
      <c r="L610" s="11" t="s">
        <v>38</v>
      </c>
      <c r="M610" s="11" t="s">
        <v>66</v>
      </c>
      <c r="N610" s="11" t="s">
        <v>67</v>
      </c>
      <c r="O610" s="11" t="s">
        <v>41</v>
      </c>
      <c r="P610" s="11" t="s">
        <v>121</v>
      </c>
      <c r="Q610" s="11" t="s">
        <v>165</v>
      </c>
      <c r="R610" s="11" t="s">
        <v>80</v>
      </c>
      <c r="S610" s="12">
        <v>17506</v>
      </c>
      <c r="T610" s="11" t="s">
        <v>44</v>
      </c>
      <c r="U610" s="11" t="s">
        <v>98</v>
      </c>
      <c r="V610" s="11" t="s">
        <v>46</v>
      </c>
      <c r="W610" s="10">
        <v>2056</v>
      </c>
      <c r="X610" s="11" t="s">
        <v>242</v>
      </c>
      <c r="Y610" s="10">
        <v>3</v>
      </c>
      <c r="Z610" s="10">
        <v>1626</v>
      </c>
      <c r="AA610" s="12">
        <v>45231</v>
      </c>
      <c r="AB610" s="10">
        <v>3</v>
      </c>
      <c r="AC610" s="10">
        <v>4</v>
      </c>
      <c r="AD610" s="12">
        <v>45051</v>
      </c>
      <c r="AE610" s="11" t="s">
        <v>76</v>
      </c>
      <c r="AF610" s="11" t="s">
        <v>51</v>
      </c>
      <c r="AG610" s="11" t="s">
        <v>52</v>
      </c>
      <c r="AH610" s="11" t="s">
        <v>4491</v>
      </c>
      <c r="AI610" s="11" t="s">
        <v>4492</v>
      </c>
      <c r="AJ610" s="10">
        <v>3</v>
      </c>
      <c r="AK610" s="14">
        <v>624.79999999999995</v>
      </c>
    </row>
    <row r="611" spans="1:37" x14ac:dyDescent="0.25">
      <c r="A611" s="10">
        <v>1201</v>
      </c>
      <c r="B611" s="11" t="s">
        <v>4493</v>
      </c>
      <c r="C611" s="11" t="s">
        <v>1412</v>
      </c>
      <c r="D611" s="12">
        <v>43449</v>
      </c>
      <c r="E611" s="12">
        <v>43783</v>
      </c>
      <c r="F611" s="10">
        <f>Table2[[#This Row],[ExitDate]]-Table2[[#This Row],[StartDate]]</f>
        <v>334</v>
      </c>
      <c r="G611" s="18">
        <f>(Table2[[#This Row],[ExitDate]]-Table2[[#This Row],[StartDate]])/365.25</f>
        <v>0.91444216290212188</v>
      </c>
      <c r="H611" s="11" t="s">
        <v>2585</v>
      </c>
      <c r="I611" s="11" t="s">
        <v>4494</v>
      </c>
      <c r="J611" s="13" t="s">
        <v>4495</v>
      </c>
      <c r="K611" s="11" t="s">
        <v>37</v>
      </c>
      <c r="L611" s="11" t="s">
        <v>38</v>
      </c>
      <c r="M611" s="11" t="s">
        <v>56</v>
      </c>
      <c r="N611" s="11" t="s">
        <v>55</v>
      </c>
      <c r="O611" s="11" t="s">
        <v>41</v>
      </c>
      <c r="P611" s="11" t="s">
        <v>133</v>
      </c>
      <c r="Q611" s="11" t="s">
        <v>165</v>
      </c>
      <c r="R611" s="11" t="s">
        <v>344</v>
      </c>
      <c r="S611" s="12">
        <v>27367</v>
      </c>
      <c r="T611" s="11" t="s">
        <v>44</v>
      </c>
      <c r="U611" s="11" t="s">
        <v>234</v>
      </c>
      <c r="V611" s="11" t="s">
        <v>46</v>
      </c>
      <c r="W611" s="10">
        <v>1886</v>
      </c>
      <c r="X611" s="11" t="s">
        <v>242</v>
      </c>
      <c r="Y611" s="10">
        <v>3</v>
      </c>
      <c r="Z611" s="10">
        <v>1628</v>
      </c>
      <c r="AA611" s="12">
        <v>45264</v>
      </c>
      <c r="AB611" s="10">
        <v>4</v>
      </c>
      <c r="AC611" s="10">
        <v>4</v>
      </c>
      <c r="AD611" s="12">
        <v>45066</v>
      </c>
      <c r="AE611" s="11" t="s">
        <v>60</v>
      </c>
      <c r="AF611" s="11" t="s">
        <v>51</v>
      </c>
      <c r="AG611" s="11" t="s">
        <v>77</v>
      </c>
      <c r="AH611" s="11" t="s">
        <v>4496</v>
      </c>
      <c r="AI611" s="11" t="s">
        <v>4497</v>
      </c>
      <c r="AJ611" s="10">
        <v>1</v>
      </c>
      <c r="AK611" s="14">
        <v>781.52</v>
      </c>
    </row>
    <row r="612" spans="1:37" x14ac:dyDescent="0.25">
      <c r="A612" s="10">
        <v>1202</v>
      </c>
      <c r="B612" s="11" t="s">
        <v>3090</v>
      </c>
      <c r="C612" s="11" t="s">
        <v>3039</v>
      </c>
      <c r="D612" s="12">
        <v>43775</v>
      </c>
      <c r="E612" s="12">
        <v>45007</v>
      </c>
      <c r="F612" s="10">
        <f>Table2[[#This Row],[ExitDate]]-Table2[[#This Row],[StartDate]]</f>
        <v>1232</v>
      </c>
      <c r="G612" s="18">
        <f>(Table2[[#This Row],[ExitDate]]-Table2[[#This Row],[StartDate]])/365.25</f>
        <v>3.3730321697467489</v>
      </c>
      <c r="H612" s="11" t="s">
        <v>4464</v>
      </c>
      <c r="I612" s="11" t="s">
        <v>4498</v>
      </c>
      <c r="J612" s="13" t="s">
        <v>4499</v>
      </c>
      <c r="K612" s="11" t="s">
        <v>65</v>
      </c>
      <c r="L612" s="11" t="s">
        <v>2303</v>
      </c>
      <c r="M612" s="11" t="s">
        <v>56</v>
      </c>
      <c r="N612" s="11" t="s">
        <v>67</v>
      </c>
      <c r="O612" s="11" t="s">
        <v>66</v>
      </c>
      <c r="P612" s="11" t="s">
        <v>174</v>
      </c>
      <c r="Q612" s="11" t="s">
        <v>165</v>
      </c>
      <c r="R612" s="11" t="s">
        <v>85</v>
      </c>
      <c r="S612" s="12">
        <v>16893</v>
      </c>
      <c r="T612" s="11" t="s">
        <v>44</v>
      </c>
      <c r="U612" s="11" t="s">
        <v>109</v>
      </c>
      <c r="V612" s="11" t="s">
        <v>46</v>
      </c>
      <c r="W612" s="10">
        <v>2970</v>
      </c>
      <c r="X612" s="11" t="s">
        <v>48</v>
      </c>
      <c r="Y612" s="10">
        <v>3</v>
      </c>
      <c r="Z612" s="10">
        <v>1629</v>
      </c>
      <c r="AA612" s="12" t="s">
        <v>413</v>
      </c>
      <c r="AB612" s="10">
        <v>1</v>
      </c>
      <c r="AC612" s="10">
        <v>2</v>
      </c>
      <c r="AD612" s="12">
        <v>45125</v>
      </c>
      <c r="AE612" s="11" t="s">
        <v>50</v>
      </c>
      <c r="AF612" s="11" t="s">
        <v>51</v>
      </c>
      <c r="AG612" s="11" t="s">
        <v>52</v>
      </c>
      <c r="AH612" s="11" t="s">
        <v>4500</v>
      </c>
      <c r="AI612" s="11" t="s">
        <v>4501</v>
      </c>
      <c r="AJ612" s="10">
        <v>2</v>
      </c>
      <c r="AK612" s="14">
        <v>615.28</v>
      </c>
    </row>
    <row r="613" spans="1:37" x14ac:dyDescent="0.25">
      <c r="A613" s="10">
        <v>1203</v>
      </c>
      <c r="B613" s="11" t="s">
        <v>4502</v>
      </c>
      <c r="C613" s="11" t="s">
        <v>1775</v>
      </c>
      <c r="D613" s="12">
        <v>44311</v>
      </c>
      <c r="E613" s="12">
        <v>44859</v>
      </c>
      <c r="F613" s="10">
        <f>Table2[[#This Row],[ExitDate]]-Table2[[#This Row],[StartDate]]</f>
        <v>548</v>
      </c>
      <c r="G613" s="18">
        <f>(Table2[[#This Row],[ExitDate]]-Table2[[#This Row],[StartDate]])/365.25</f>
        <v>1.5003422313483916</v>
      </c>
      <c r="H613" s="11" t="s">
        <v>4464</v>
      </c>
      <c r="I613" s="11" t="s">
        <v>4503</v>
      </c>
      <c r="J613" s="13" t="s">
        <v>4504</v>
      </c>
      <c r="K613" s="11" t="s">
        <v>84</v>
      </c>
      <c r="L613" s="11" t="s">
        <v>2303</v>
      </c>
      <c r="M613" s="11" t="s">
        <v>39</v>
      </c>
      <c r="N613" s="11" t="s">
        <v>40</v>
      </c>
      <c r="O613" s="11" t="s">
        <v>41</v>
      </c>
      <c r="P613" s="11" t="s">
        <v>95</v>
      </c>
      <c r="Q613" s="11" t="s">
        <v>165</v>
      </c>
      <c r="R613" s="11" t="s">
        <v>80</v>
      </c>
      <c r="S613" s="12">
        <v>16194</v>
      </c>
      <c r="T613" s="11" t="s">
        <v>44</v>
      </c>
      <c r="U613" s="11" t="s">
        <v>234</v>
      </c>
      <c r="V613" s="11" t="s">
        <v>46</v>
      </c>
      <c r="W613" s="10">
        <v>13058</v>
      </c>
      <c r="X613" s="11" t="s">
        <v>48</v>
      </c>
      <c r="Y613" s="10">
        <v>3</v>
      </c>
      <c r="Z613" s="10">
        <v>1630</v>
      </c>
      <c r="AA613" s="12" t="s">
        <v>2702</v>
      </c>
      <c r="AB613" s="10">
        <v>4</v>
      </c>
      <c r="AC613" s="10">
        <v>3</v>
      </c>
      <c r="AD613" s="12">
        <v>45011</v>
      </c>
      <c r="AE613" s="11" t="s">
        <v>60</v>
      </c>
      <c r="AF613" s="11" t="s">
        <v>61</v>
      </c>
      <c r="AG613" s="11" t="s">
        <v>62</v>
      </c>
      <c r="AH613" s="11" t="s">
        <v>4505</v>
      </c>
      <c r="AI613" s="11" t="s">
        <v>4506</v>
      </c>
      <c r="AJ613" s="10">
        <v>4</v>
      </c>
      <c r="AK613" s="14">
        <v>779.26</v>
      </c>
    </row>
    <row r="614" spans="1:37" x14ac:dyDescent="0.25">
      <c r="A614" s="10">
        <v>1204</v>
      </c>
      <c r="B614" s="11" t="s">
        <v>4322</v>
      </c>
      <c r="C614" s="11" t="s">
        <v>2434</v>
      </c>
      <c r="D614" s="12">
        <v>45094</v>
      </c>
      <c r="E614" s="12">
        <v>45126</v>
      </c>
      <c r="F614" s="10">
        <f>Table2[[#This Row],[ExitDate]]-Table2[[#This Row],[StartDate]]</f>
        <v>32</v>
      </c>
      <c r="G614" s="18">
        <f>(Table2[[#This Row],[ExitDate]]-Table2[[#This Row],[StartDate]])/365.25</f>
        <v>8.761122518822724E-2</v>
      </c>
      <c r="H614" s="11" t="s">
        <v>4464</v>
      </c>
      <c r="I614" s="11" t="s">
        <v>290</v>
      </c>
      <c r="J614" s="13" t="s">
        <v>4507</v>
      </c>
      <c r="K614" s="11" t="s">
        <v>37</v>
      </c>
      <c r="L614" s="11" t="s">
        <v>2303</v>
      </c>
      <c r="M614" s="11" t="s">
        <v>66</v>
      </c>
      <c r="N614" s="11" t="s">
        <v>40</v>
      </c>
      <c r="O614" s="11" t="s">
        <v>66</v>
      </c>
      <c r="P614" s="11" t="s">
        <v>174</v>
      </c>
      <c r="Q614" s="11" t="s">
        <v>165</v>
      </c>
      <c r="R614" s="11" t="s">
        <v>114</v>
      </c>
      <c r="S614" s="12" t="s">
        <v>4508</v>
      </c>
      <c r="T614" s="11" t="s">
        <v>44</v>
      </c>
      <c r="U614" s="11" t="s">
        <v>116</v>
      </c>
      <c r="V614" s="11" t="s">
        <v>46</v>
      </c>
      <c r="W614" s="10">
        <v>20602</v>
      </c>
      <c r="X614" s="11" t="s">
        <v>48</v>
      </c>
      <c r="Y614" s="10">
        <v>3</v>
      </c>
      <c r="Z614" s="10">
        <v>1631</v>
      </c>
      <c r="AA614" s="12" t="s">
        <v>1824</v>
      </c>
      <c r="AB614" s="10">
        <v>2</v>
      </c>
      <c r="AC614" s="10">
        <v>4</v>
      </c>
      <c r="AD614" s="12">
        <v>44940</v>
      </c>
      <c r="AE614" s="11" t="s">
        <v>60</v>
      </c>
      <c r="AF614" s="11" t="s">
        <v>61</v>
      </c>
      <c r="AG614" s="11" t="s">
        <v>62</v>
      </c>
      <c r="AH614" s="11" t="s">
        <v>4509</v>
      </c>
      <c r="AI614" s="11" t="s">
        <v>4510</v>
      </c>
      <c r="AJ614" s="10">
        <v>1</v>
      </c>
      <c r="AK614" s="14">
        <v>464.49</v>
      </c>
    </row>
    <row r="615" spans="1:37" x14ac:dyDescent="0.25">
      <c r="A615" s="10">
        <v>1206</v>
      </c>
      <c r="B615" s="11" t="s">
        <v>4512</v>
      </c>
      <c r="C615" s="11" t="s">
        <v>228</v>
      </c>
      <c r="D615" s="12">
        <v>43395</v>
      </c>
      <c r="E615" s="12">
        <v>43537</v>
      </c>
      <c r="F615" s="10">
        <f>Table2[[#This Row],[ExitDate]]-Table2[[#This Row],[StartDate]]</f>
        <v>142</v>
      </c>
      <c r="G615" s="18">
        <f>(Table2[[#This Row],[ExitDate]]-Table2[[#This Row],[StartDate]])/365.25</f>
        <v>0.38877481177275841</v>
      </c>
      <c r="H615" s="11" t="s">
        <v>64</v>
      </c>
      <c r="I615" s="11" t="s">
        <v>4513</v>
      </c>
      <c r="J615" s="13" t="s">
        <v>4514</v>
      </c>
      <c r="K615" s="11" t="s">
        <v>54</v>
      </c>
      <c r="L615" s="11" t="s">
        <v>38</v>
      </c>
      <c r="M615" s="11" t="s">
        <v>39</v>
      </c>
      <c r="N615" s="11" t="s">
        <v>67</v>
      </c>
      <c r="O615" s="11" t="s">
        <v>41</v>
      </c>
      <c r="P615" s="11" t="s">
        <v>95</v>
      </c>
      <c r="Q615" s="11" t="s">
        <v>165</v>
      </c>
      <c r="R615" s="11" t="s">
        <v>85</v>
      </c>
      <c r="S615" s="12">
        <v>34459</v>
      </c>
      <c r="T615" s="11" t="s">
        <v>44</v>
      </c>
      <c r="U615" s="11" t="s">
        <v>81</v>
      </c>
      <c r="V615" s="11" t="s">
        <v>46</v>
      </c>
      <c r="W615" s="10">
        <v>94379</v>
      </c>
      <c r="X615" s="11" t="s">
        <v>48</v>
      </c>
      <c r="Y615" s="10">
        <v>3</v>
      </c>
      <c r="Z615" s="10">
        <v>1633</v>
      </c>
      <c r="AA615" s="12">
        <v>44816</v>
      </c>
      <c r="AB615" s="10">
        <v>4</v>
      </c>
      <c r="AC615" s="10">
        <v>3</v>
      </c>
      <c r="AD615" s="12">
        <v>44843</v>
      </c>
      <c r="AE615" s="11" t="s">
        <v>76</v>
      </c>
      <c r="AF615" s="11" t="s">
        <v>61</v>
      </c>
      <c r="AG615" s="11" t="s">
        <v>89</v>
      </c>
      <c r="AH615" s="11" t="s">
        <v>4515</v>
      </c>
      <c r="AI615" s="11" t="s">
        <v>4516</v>
      </c>
      <c r="AJ615" s="10">
        <v>3</v>
      </c>
      <c r="AK615" s="14">
        <v>300.12</v>
      </c>
    </row>
    <row r="616" spans="1:37" x14ac:dyDescent="0.25">
      <c r="A616" s="10">
        <v>1207</v>
      </c>
      <c r="B616" s="11" t="s">
        <v>2575</v>
      </c>
      <c r="C616" s="11" t="s">
        <v>4517</v>
      </c>
      <c r="D616" s="12">
        <v>44486</v>
      </c>
      <c r="E616" s="12">
        <v>44878</v>
      </c>
      <c r="F616" s="10">
        <f>Table2[[#This Row],[ExitDate]]-Table2[[#This Row],[StartDate]]</f>
        <v>392</v>
      </c>
      <c r="G616" s="18">
        <f>(Table2[[#This Row],[ExitDate]]-Table2[[#This Row],[StartDate]])/365.25</f>
        <v>1.0732375085557837</v>
      </c>
      <c r="H616" s="11" t="s">
        <v>64</v>
      </c>
      <c r="I616" s="11" t="s">
        <v>4518</v>
      </c>
      <c r="J616" s="13" t="s">
        <v>4519</v>
      </c>
      <c r="K616" s="11" t="s">
        <v>132</v>
      </c>
      <c r="L616" s="11" t="s">
        <v>38</v>
      </c>
      <c r="M616" s="11" t="s">
        <v>39</v>
      </c>
      <c r="N616" s="11" t="s">
        <v>40</v>
      </c>
      <c r="O616" s="11" t="s">
        <v>56</v>
      </c>
      <c r="P616" s="11" t="s">
        <v>174</v>
      </c>
      <c r="Q616" s="11" t="s">
        <v>165</v>
      </c>
      <c r="R616" s="11" t="s">
        <v>43</v>
      </c>
      <c r="S616" s="12" t="s">
        <v>4520</v>
      </c>
      <c r="T616" s="11" t="s">
        <v>44</v>
      </c>
      <c r="U616" s="11" t="s">
        <v>1262</v>
      </c>
      <c r="V616" s="11" t="s">
        <v>59</v>
      </c>
      <c r="W616" s="10">
        <v>62674</v>
      </c>
      <c r="X616" s="11" t="s">
        <v>48</v>
      </c>
      <c r="Y616" s="10">
        <v>3</v>
      </c>
      <c r="Z616" s="10">
        <v>1634</v>
      </c>
      <c r="AA616" s="12" t="s">
        <v>421</v>
      </c>
      <c r="AB616" s="10">
        <v>2</v>
      </c>
      <c r="AC616" s="10">
        <v>3</v>
      </c>
      <c r="AD616" s="12">
        <v>45011</v>
      </c>
      <c r="AE616" s="11" t="s">
        <v>156</v>
      </c>
      <c r="AF616" s="11" t="s">
        <v>61</v>
      </c>
      <c r="AG616" s="11" t="s">
        <v>52</v>
      </c>
      <c r="AH616" s="11" t="s">
        <v>4521</v>
      </c>
      <c r="AI616" s="11" t="s">
        <v>4522</v>
      </c>
      <c r="AJ616" s="10">
        <v>3</v>
      </c>
      <c r="AK616" s="14">
        <v>895.42</v>
      </c>
    </row>
    <row r="617" spans="1:37" x14ac:dyDescent="0.25">
      <c r="A617" s="10">
        <v>1208</v>
      </c>
      <c r="B617" s="11" t="s">
        <v>4523</v>
      </c>
      <c r="C617" s="11" t="s">
        <v>3731</v>
      </c>
      <c r="D617" s="12">
        <v>44488</v>
      </c>
      <c r="E617" s="12">
        <v>45026</v>
      </c>
      <c r="F617" s="10">
        <f>Table2[[#This Row],[ExitDate]]-Table2[[#This Row],[StartDate]]</f>
        <v>538</v>
      </c>
      <c r="G617" s="18">
        <f>(Table2[[#This Row],[ExitDate]]-Table2[[#This Row],[StartDate]])/365.25</f>
        <v>1.4729637234770705</v>
      </c>
      <c r="H617" s="11" t="s">
        <v>64</v>
      </c>
      <c r="I617" s="11" t="s">
        <v>4524</v>
      </c>
      <c r="J617" s="13" t="s">
        <v>4525</v>
      </c>
      <c r="K617" s="11" t="s">
        <v>79</v>
      </c>
      <c r="L617" s="11" t="s">
        <v>38</v>
      </c>
      <c r="M617" s="11" t="s">
        <v>66</v>
      </c>
      <c r="N617" s="11" t="s">
        <v>40</v>
      </c>
      <c r="O617" s="11" t="s">
        <v>56</v>
      </c>
      <c r="P617" s="11" t="s">
        <v>133</v>
      </c>
      <c r="Q617" s="11" t="s">
        <v>165</v>
      </c>
      <c r="R617" s="11" t="s">
        <v>2479</v>
      </c>
      <c r="S617" s="12" t="s">
        <v>4526</v>
      </c>
      <c r="T617" s="11" t="s">
        <v>44</v>
      </c>
      <c r="U617" s="11" t="s">
        <v>2479</v>
      </c>
      <c r="V617" s="11" t="s">
        <v>59</v>
      </c>
      <c r="W617" s="10">
        <v>18618</v>
      </c>
      <c r="X617" s="11" t="s">
        <v>48</v>
      </c>
      <c r="Y617" s="10">
        <v>3</v>
      </c>
      <c r="Z617" s="10">
        <v>1635</v>
      </c>
      <c r="AA617" s="12" t="s">
        <v>4269</v>
      </c>
      <c r="AB617" s="10">
        <v>4</v>
      </c>
      <c r="AC617" s="10">
        <v>4</v>
      </c>
      <c r="AD617" s="12">
        <v>45061</v>
      </c>
      <c r="AE617" s="11" t="s">
        <v>50</v>
      </c>
      <c r="AF617" s="11" t="s">
        <v>61</v>
      </c>
      <c r="AG617" s="11" t="s">
        <v>77</v>
      </c>
      <c r="AH617" s="11" t="s">
        <v>4527</v>
      </c>
      <c r="AI617" s="11" t="s">
        <v>4528</v>
      </c>
      <c r="AJ617" s="10">
        <v>3</v>
      </c>
      <c r="AK617" s="14">
        <v>619.86</v>
      </c>
    </row>
    <row r="618" spans="1:37" x14ac:dyDescent="0.25">
      <c r="A618" s="10">
        <v>1209</v>
      </c>
      <c r="B618" s="11" t="s">
        <v>4529</v>
      </c>
      <c r="C618" s="11" t="s">
        <v>1526</v>
      </c>
      <c r="D618" s="12">
        <v>43389</v>
      </c>
      <c r="E618" s="12">
        <v>43451</v>
      </c>
      <c r="F618" s="10">
        <f>Table2[[#This Row],[ExitDate]]-Table2[[#This Row],[StartDate]]</f>
        <v>62</v>
      </c>
      <c r="G618" s="18">
        <f>(Table2[[#This Row],[ExitDate]]-Table2[[#This Row],[StartDate]])/365.25</f>
        <v>0.16974674880219029</v>
      </c>
      <c r="H618" s="11" t="s">
        <v>4530</v>
      </c>
      <c r="I618" s="11" t="s">
        <v>4531</v>
      </c>
      <c r="J618" s="13" t="s">
        <v>4532</v>
      </c>
      <c r="K618" s="11" t="s">
        <v>125</v>
      </c>
      <c r="L618" s="11" t="s">
        <v>38</v>
      </c>
      <c r="M618" s="11" t="s">
        <v>39</v>
      </c>
      <c r="N618" s="11" t="s">
        <v>67</v>
      </c>
      <c r="O618" s="11" t="s">
        <v>56</v>
      </c>
      <c r="P618" s="11" t="s">
        <v>95</v>
      </c>
      <c r="Q618" s="11" t="s">
        <v>2588</v>
      </c>
      <c r="R618" s="11" t="s">
        <v>57</v>
      </c>
      <c r="S618" s="12">
        <v>35987</v>
      </c>
      <c r="T618" s="11" t="s">
        <v>44</v>
      </c>
      <c r="U618" s="11" t="s">
        <v>159</v>
      </c>
      <c r="V618" s="11" t="s">
        <v>59</v>
      </c>
      <c r="W618" s="10">
        <v>6067</v>
      </c>
      <c r="X618" s="11" t="s">
        <v>48</v>
      </c>
      <c r="Y618" s="10">
        <v>3</v>
      </c>
      <c r="Z618" s="10">
        <v>1636</v>
      </c>
      <c r="AA618" s="12" t="s">
        <v>706</v>
      </c>
      <c r="AB618" s="10">
        <v>4</v>
      </c>
      <c r="AC618" s="10">
        <v>5</v>
      </c>
      <c r="AD618" s="12">
        <v>44804</v>
      </c>
      <c r="AE618" s="11" t="s">
        <v>83</v>
      </c>
      <c r="AF618" s="11" t="s">
        <v>61</v>
      </c>
      <c r="AG618" s="11" t="s">
        <v>77</v>
      </c>
      <c r="AH618" s="11" t="s">
        <v>4533</v>
      </c>
      <c r="AI618" s="11" t="s">
        <v>4534</v>
      </c>
      <c r="AJ618" s="10">
        <v>1</v>
      </c>
      <c r="AK618" s="14">
        <v>943.84</v>
      </c>
    </row>
    <row r="619" spans="1:37" x14ac:dyDescent="0.25">
      <c r="A619" s="10">
        <v>1210</v>
      </c>
      <c r="B619" s="11" t="s">
        <v>4535</v>
      </c>
      <c r="C619" s="11" t="s">
        <v>4536</v>
      </c>
      <c r="D619" s="12">
        <v>43947</v>
      </c>
      <c r="E619" s="12">
        <v>44033</v>
      </c>
      <c r="F619" s="10">
        <f>Table2[[#This Row],[ExitDate]]-Table2[[#This Row],[StartDate]]</f>
        <v>86</v>
      </c>
      <c r="G619" s="18">
        <f>(Table2[[#This Row],[ExitDate]]-Table2[[#This Row],[StartDate]])/365.25</f>
        <v>0.23545516769336072</v>
      </c>
      <c r="H619" s="11" t="s">
        <v>4530</v>
      </c>
      <c r="I619" s="11" t="s">
        <v>4537</v>
      </c>
      <c r="J619" s="13" t="s">
        <v>4538</v>
      </c>
      <c r="K619" s="11" t="s">
        <v>54</v>
      </c>
      <c r="L619" s="11" t="s">
        <v>38</v>
      </c>
      <c r="M619" s="11" t="s">
        <v>66</v>
      </c>
      <c r="N619" s="11" t="s">
        <v>40</v>
      </c>
      <c r="O619" s="11" t="s">
        <v>56</v>
      </c>
      <c r="P619" s="11" t="s">
        <v>121</v>
      </c>
      <c r="Q619" s="11" t="s">
        <v>2588</v>
      </c>
      <c r="R619" s="11" t="s">
        <v>80</v>
      </c>
      <c r="S619" s="12" t="s">
        <v>4539</v>
      </c>
      <c r="T619" s="11" t="s">
        <v>44</v>
      </c>
      <c r="U619" s="11" t="s">
        <v>234</v>
      </c>
      <c r="V619" s="11" t="s">
        <v>59</v>
      </c>
      <c r="W619" s="10">
        <v>78952</v>
      </c>
      <c r="X619" s="11" t="s">
        <v>48</v>
      </c>
      <c r="Y619" s="10">
        <v>3</v>
      </c>
      <c r="Z619" s="10">
        <v>1637</v>
      </c>
      <c r="AA619" s="12" t="s">
        <v>2097</v>
      </c>
      <c r="AB619" s="10">
        <v>4</v>
      </c>
      <c r="AC619" s="10">
        <v>1</v>
      </c>
      <c r="AD619" s="12">
        <v>44838</v>
      </c>
      <c r="AE619" s="11" t="s">
        <v>60</v>
      </c>
      <c r="AF619" s="11" t="s">
        <v>61</v>
      </c>
      <c r="AG619" s="11" t="s">
        <v>52</v>
      </c>
      <c r="AH619" s="11" t="s">
        <v>4540</v>
      </c>
      <c r="AI619" s="11" t="s">
        <v>4541</v>
      </c>
      <c r="AJ619" s="10">
        <v>5</v>
      </c>
      <c r="AK619" s="14">
        <v>556.33000000000004</v>
      </c>
    </row>
    <row r="620" spans="1:37" x14ac:dyDescent="0.25">
      <c r="A620" s="10">
        <v>1211</v>
      </c>
      <c r="B620" s="11" t="s">
        <v>4542</v>
      </c>
      <c r="C620" s="11" t="s">
        <v>3083</v>
      </c>
      <c r="D620" s="12">
        <v>43852</v>
      </c>
      <c r="E620" s="12">
        <v>44860</v>
      </c>
      <c r="F620" s="10">
        <f>Table2[[#This Row],[ExitDate]]-Table2[[#This Row],[StartDate]]</f>
        <v>1008</v>
      </c>
      <c r="G620" s="18">
        <f>(Table2[[#This Row],[ExitDate]]-Table2[[#This Row],[StartDate]])/365.25</f>
        <v>2.7597535934291582</v>
      </c>
      <c r="H620" s="11" t="s">
        <v>4530</v>
      </c>
      <c r="I620" s="11" t="s">
        <v>4543</v>
      </c>
      <c r="J620" s="13" t="s">
        <v>4544</v>
      </c>
      <c r="K620" s="11" t="s">
        <v>132</v>
      </c>
      <c r="L620" s="11" t="s">
        <v>38</v>
      </c>
      <c r="M620" s="11" t="s">
        <v>66</v>
      </c>
      <c r="N620" s="11" t="s">
        <v>67</v>
      </c>
      <c r="O620" s="11" t="s">
        <v>66</v>
      </c>
      <c r="P620" s="11" t="s">
        <v>95</v>
      </c>
      <c r="Q620" s="11" t="s">
        <v>68</v>
      </c>
      <c r="R620" s="11" t="s">
        <v>43</v>
      </c>
      <c r="S620" s="12" t="s">
        <v>4545</v>
      </c>
      <c r="T620" s="11" t="s">
        <v>44</v>
      </c>
      <c r="U620" s="11" t="s">
        <v>45</v>
      </c>
      <c r="V620" s="11" t="s">
        <v>59</v>
      </c>
      <c r="W620" s="10">
        <v>82541</v>
      </c>
      <c r="X620" s="11" t="s">
        <v>48</v>
      </c>
      <c r="Y620" s="10">
        <v>3</v>
      </c>
      <c r="Z620" s="10">
        <v>1638</v>
      </c>
      <c r="AA620" s="12">
        <v>45143</v>
      </c>
      <c r="AB620" s="10">
        <v>2</v>
      </c>
      <c r="AC620" s="10">
        <v>4</v>
      </c>
      <c r="AD620" s="12">
        <v>44922</v>
      </c>
      <c r="AE620" s="11" t="s">
        <v>60</v>
      </c>
      <c r="AF620" s="11" t="s">
        <v>61</v>
      </c>
      <c r="AG620" s="11" t="s">
        <v>77</v>
      </c>
      <c r="AH620" s="11" t="s">
        <v>3889</v>
      </c>
      <c r="AI620" s="11" t="s">
        <v>4546</v>
      </c>
      <c r="AJ620" s="10">
        <v>4</v>
      </c>
      <c r="AK620" s="14">
        <v>274.97000000000003</v>
      </c>
    </row>
    <row r="621" spans="1:37" x14ac:dyDescent="0.25">
      <c r="A621" s="10">
        <v>1212</v>
      </c>
      <c r="B621" s="11" t="s">
        <v>3644</v>
      </c>
      <c r="C621" s="11" t="s">
        <v>3056</v>
      </c>
      <c r="D621" s="12">
        <v>44650</v>
      </c>
      <c r="E621" s="12">
        <v>44763</v>
      </c>
      <c r="F621" s="10">
        <f>Table2[[#This Row],[ExitDate]]-Table2[[#This Row],[StartDate]]</f>
        <v>113</v>
      </c>
      <c r="G621" s="18">
        <f>(Table2[[#This Row],[ExitDate]]-Table2[[#This Row],[StartDate]])/365.25</f>
        <v>0.30937713894592744</v>
      </c>
      <c r="H621" s="11" t="s">
        <v>2379</v>
      </c>
      <c r="I621" s="11" t="s">
        <v>4547</v>
      </c>
      <c r="J621" s="13" t="s">
        <v>4548</v>
      </c>
      <c r="K621" s="11" t="s">
        <v>54</v>
      </c>
      <c r="L621" s="11" t="s">
        <v>2303</v>
      </c>
      <c r="M621" s="11" t="s">
        <v>66</v>
      </c>
      <c r="N621" s="11" t="s">
        <v>55</v>
      </c>
      <c r="O621" s="11" t="s">
        <v>66</v>
      </c>
      <c r="P621" s="11" t="s">
        <v>121</v>
      </c>
      <c r="Q621" s="11" t="s">
        <v>165</v>
      </c>
      <c r="R621" s="11" t="s">
        <v>85</v>
      </c>
      <c r="S621" s="12">
        <v>21459</v>
      </c>
      <c r="T621" s="11" t="s">
        <v>44</v>
      </c>
      <c r="U621" s="11" t="s">
        <v>98</v>
      </c>
      <c r="V621" s="11" t="s">
        <v>59</v>
      </c>
      <c r="W621" s="10">
        <v>87307</v>
      </c>
      <c r="X621" s="11" t="s">
        <v>48</v>
      </c>
      <c r="Y621" s="10">
        <v>3</v>
      </c>
      <c r="Z621" s="10">
        <v>1639</v>
      </c>
      <c r="AA621" s="12">
        <v>44905</v>
      </c>
      <c r="AB621" s="10">
        <v>1</v>
      </c>
      <c r="AC621" s="10">
        <v>2</v>
      </c>
      <c r="AD621" s="12">
        <v>44947</v>
      </c>
      <c r="AE621" s="11" t="s">
        <v>156</v>
      </c>
      <c r="AF621" s="11" t="s">
        <v>51</v>
      </c>
      <c r="AG621" s="11" t="s">
        <v>77</v>
      </c>
      <c r="AH621" s="11" t="s">
        <v>4549</v>
      </c>
      <c r="AI621" s="11" t="s">
        <v>4550</v>
      </c>
      <c r="AJ621" s="10">
        <v>5</v>
      </c>
      <c r="AK621" s="14">
        <v>359.87</v>
      </c>
    </row>
    <row r="622" spans="1:37" x14ac:dyDescent="0.25">
      <c r="A622" s="10">
        <v>1213</v>
      </c>
      <c r="B622" s="11" t="s">
        <v>4551</v>
      </c>
      <c r="C622" s="11" t="s">
        <v>4552</v>
      </c>
      <c r="D622" s="12">
        <v>44345</v>
      </c>
      <c r="E622" s="12">
        <v>44807</v>
      </c>
      <c r="F622" s="10">
        <f>Table2[[#This Row],[ExitDate]]-Table2[[#This Row],[StartDate]]</f>
        <v>462</v>
      </c>
      <c r="G622" s="18">
        <f>(Table2[[#This Row],[ExitDate]]-Table2[[#This Row],[StartDate]])/365.25</f>
        <v>1.2648870636550309</v>
      </c>
      <c r="H622" s="11" t="s">
        <v>4464</v>
      </c>
      <c r="I622" s="11" t="s">
        <v>4553</v>
      </c>
      <c r="J622" s="13" t="s">
        <v>4554</v>
      </c>
      <c r="K622" s="11" t="s">
        <v>132</v>
      </c>
      <c r="L622" s="11" t="s">
        <v>2303</v>
      </c>
      <c r="M622" s="11" t="s">
        <v>39</v>
      </c>
      <c r="N622" s="11" t="s">
        <v>55</v>
      </c>
      <c r="O622" s="11" t="s">
        <v>66</v>
      </c>
      <c r="P622" s="11" t="s">
        <v>174</v>
      </c>
      <c r="Q622" s="11" t="s">
        <v>165</v>
      </c>
      <c r="R622" s="11" t="s">
        <v>107</v>
      </c>
      <c r="S622" s="12" t="s">
        <v>4555</v>
      </c>
      <c r="T622" s="11" t="s">
        <v>44</v>
      </c>
      <c r="U622" s="11" t="s">
        <v>978</v>
      </c>
      <c r="V622" s="11" t="s">
        <v>46</v>
      </c>
      <c r="W622" s="10">
        <v>59443</v>
      </c>
      <c r="X622" s="11" t="s">
        <v>48</v>
      </c>
      <c r="Y622" s="10">
        <v>3</v>
      </c>
      <c r="Z622" s="10">
        <v>1640</v>
      </c>
      <c r="AA622" s="12" t="s">
        <v>4269</v>
      </c>
      <c r="AB622" s="10">
        <v>2</v>
      </c>
      <c r="AC622" s="10">
        <v>4</v>
      </c>
      <c r="AD622" s="12">
        <v>44958</v>
      </c>
      <c r="AE622" s="11" t="s">
        <v>156</v>
      </c>
      <c r="AF622" s="11" t="s">
        <v>51</v>
      </c>
      <c r="AG622" s="11" t="s">
        <v>77</v>
      </c>
      <c r="AH622" s="11" t="s">
        <v>4556</v>
      </c>
      <c r="AI622" s="11" t="s">
        <v>4557</v>
      </c>
      <c r="AJ622" s="10">
        <v>1</v>
      </c>
      <c r="AK622" s="14">
        <v>881.51</v>
      </c>
    </row>
    <row r="623" spans="1:37" x14ac:dyDescent="0.25">
      <c r="A623" s="10">
        <v>1214</v>
      </c>
      <c r="B623" s="11" t="s">
        <v>1253</v>
      </c>
      <c r="C623" s="11" t="s">
        <v>4412</v>
      </c>
      <c r="D623" s="12">
        <v>44994</v>
      </c>
      <c r="E623" s="12">
        <v>45076</v>
      </c>
      <c r="F623" s="10">
        <f>Table2[[#This Row],[ExitDate]]-Table2[[#This Row],[StartDate]]</f>
        <v>82</v>
      </c>
      <c r="G623" s="18">
        <f>(Table2[[#This Row],[ExitDate]]-Table2[[#This Row],[StartDate]])/365.25</f>
        <v>0.22450376454483231</v>
      </c>
      <c r="H623" s="11" t="s">
        <v>4464</v>
      </c>
      <c r="I623" s="11" t="s">
        <v>4558</v>
      </c>
      <c r="J623" s="13" t="s">
        <v>4559</v>
      </c>
      <c r="K623" s="11" t="s">
        <v>113</v>
      </c>
      <c r="L623" s="11" t="s">
        <v>2303</v>
      </c>
      <c r="M623" s="11" t="s">
        <v>56</v>
      </c>
      <c r="N623" s="11" t="s">
        <v>40</v>
      </c>
      <c r="O623" s="11" t="s">
        <v>41</v>
      </c>
      <c r="P623" s="11" t="s">
        <v>174</v>
      </c>
      <c r="Q623" s="11" t="s">
        <v>165</v>
      </c>
      <c r="R623" s="11" t="s">
        <v>85</v>
      </c>
      <c r="S623" s="12">
        <v>32669</v>
      </c>
      <c r="T623" s="11" t="s">
        <v>44</v>
      </c>
      <c r="U623" s="11" t="s">
        <v>81</v>
      </c>
      <c r="V623" s="11" t="s">
        <v>46</v>
      </c>
      <c r="W623" s="10">
        <v>40835</v>
      </c>
      <c r="X623" s="11" t="s">
        <v>48</v>
      </c>
      <c r="Y623" s="10">
        <v>3</v>
      </c>
      <c r="Z623" s="10">
        <v>1641</v>
      </c>
      <c r="AA623" s="12" t="s">
        <v>3796</v>
      </c>
      <c r="AB623" s="10">
        <v>5</v>
      </c>
      <c r="AC623" s="10">
        <v>4</v>
      </c>
      <c r="AD623" s="12">
        <v>44917</v>
      </c>
      <c r="AE623" s="11" t="s">
        <v>76</v>
      </c>
      <c r="AF623" s="11" t="s">
        <v>61</v>
      </c>
      <c r="AG623" s="11" t="s">
        <v>89</v>
      </c>
      <c r="AH623" s="11" t="s">
        <v>4560</v>
      </c>
      <c r="AI623" s="11" t="s">
        <v>4561</v>
      </c>
      <c r="AJ623" s="10">
        <v>5</v>
      </c>
      <c r="AK623" s="14">
        <v>879.86</v>
      </c>
    </row>
    <row r="624" spans="1:37" x14ac:dyDescent="0.25">
      <c r="A624" s="10">
        <v>1215</v>
      </c>
      <c r="B624" s="11" t="s">
        <v>2327</v>
      </c>
      <c r="C624" s="11" t="s">
        <v>1273</v>
      </c>
      <c r="D624" s="12">
        <v>43791</v>
      </c>
      <c r="E624" s="12">
        <v>43827</v>
      </c>
      <c r="F624" s="10">
        <f>Table2[[#This Row],[ExitDate]]-Table2[[#This Row],[StartDate]]</f>
        <v>36</v>
      </c>
      <c r="G624" s="18">
        <f>(Table2[[#This Row],[ExitDate]]-Table2[[#This Row],[StartDate]])/365.25</f>
        <v>9.856262833675565E-2</v>
      </c>
      <c r="H624" s="11" t="s">
        <v>4464</v>
      </c>
      <c r="I624" s="11" t="s">
        <v>4562</v>
      </c>
      <c r="J624" s="13" t="s">
        <v>4563</v>
      </c>
      <c r="K624" s="11" t="s">
        <v>65</v>
      </c>
      <c r="L624" s="11" t="s">
        <v>2303</v>
      </c>
      <c r="M624" s="11" t="s">
        <v>39</v>
      </c>
      <c r="N624" s="11" t="s">
        <v>55</v>
      </c>
      <c r="O624" s="11" t="s">
        <v>56</v>
      </c>
      <c r="P624" s="11" t="s">
        <v>133</v>
      </c>
      <c r="Q624" s="11" t="s">
        <v>165</v>
      </c>
      <c r="R624" s="11" t="s">
        <v>320</v>
      </c>
      <c r="S624" s="12" t="s">
        <v>4564</v>
      </c>
      <c r="T624" s="11" t="s">
        <v>44</v>
      </c>
      <c r="U624" s="11" t="s">
        <v>423</v>
      </c>
      <c r="V624" s="11" t="s">
        <v>46</v>
      </c>
      <c r="W624" s="10">
        <v>9049</v>
      </c>
      <c r="X624" s="11" t="s">
        <v>48</v>
      </c>
      <c r="Y624" s="10">
        <v>3</v>
      </c>
      <c r="Z624" s="10">
        <v>1642</v>
      </c>
      <c r="AA624" s="12" t="s">
        <v>617</v>
      </c>
      <c r="AB624" s="10">
        <v>3</v>
      </c>
      <c r="AC624" s="10">
        <v>2</v>
      </c>
      <c r="AD624" s="12">
        <v>45125</v>
      </c>
      <c r="AE624" s="11" t="s">
        <v>60</v>
      </c>
      <c r="AF624" s="11" t="s">
        <v>61</v>
      </c>
      <c r="AG624" s="11" t="s">
        <v>89</v>
      </c>
      <c r="AH624" s="11" t="s">
        <v>4565</v>
      </c>
      <c r="AI624" s="11" t="s">
        <v>4566</v>
      </c>
      <c r="AJ624" s="10">
        <v>3</v>
      </c>
      <c r="AK624" s="14">
        <v>226.92</v>
      </c>
    </row>
    <row r="625" spans="1:37" x14ac:dyDescent="0.25">
      <c r="A625" s="10">
        <v>1216</v>
      </c>
      <c r="B625" s="11" t="s">
        <v>4382</v>
      </c>
      <c r="C625" s="11" t="s">
        <v>3779</v>
      </c>
      <c r="D625" s="12">
        <v>43562</v>
      </c>
      <c r="E625" s="12">
        <v>44187</v>
      </c>
      <c r="F625" s="10">
        <f>Table2[[#This Row],[ExitDate]]-Table2[[#This Row],[StartDate]]</f>
        <v>625</v>
      </c>
      <c r="G625" s="18">
        <f>(Table2[[#This Row],[ExitDate]]-Table2[[#This Row],[StartDate]])/365.25</f>
        <v>1.7111567419575633</v>
      </c>
      <c r="H625" s="11" t="s">
        <v>64</v>
      </c>
      <c r="I625" s="11" t="s">
        <v>4567</v>
      </c>
      <c r="J625" s="13" t="s">
        <v>4568</v>
      </c>
      <c r="K625" s="11" t="s">
        <v>125</v>
      </c>
      <c r="L625" s="11" t="s">
        <v>38</v>
      </c>
      <c r="M625" s="11" t="s">
        <v>66</v>
      </c>
      <c r="N625" s="11" t="s">
        <v>55</v>
      </c>
      <c r="O625" s="11" t="s">
        <v>66</v>
      </c>
      <c r="P625" s="11" t="s">
        <v>95</v>
      </c>
      <c r="Q625" s="11" t="s">
        <v>165</v>
      </c>
      <c r="R625" s="11" t="s">
        <v>57</v>
      </c>
      <c r="S625" s="12" t="s">
        <v>4569</v>
      </c>
      <c r="T625" s="11" t="s">
        <v>44</v>
      </c>
      <c r="U625" s="11" t="s">
        <v>5</v>
      </c>
      <c r="V625" s="11" t="s">
        <v>59</v>
      </c>
      <c r="W625" s="10">
        <v>12567</v>
      </c>
      <c r="X625" s="11" t="s">
        <v>48</v>
      </c>
      <c r="Y625" s="10">
        <v>3</v>
      </c>
      <c r="Z625" s="10">
        <v>1643</v>
      </c>
      <c r="AA625" s="12" t="s">
        <v>3246</v>
      </c>
      <c r="AB625" s="10">
        <v>5</v>
      </c>
      <c r="AC625" s="10">
        <v>3</v>
      </c>
      <c r="AD625" s="12">
        <v>45120</v>
      </c>
      <c r="AE625" s="11" t="s">
        <v>83</v>
      </c>
      <c r="AF625" s="11" t="s">
        <v>61</v>
      </c>
      <c r="AG625" s="11" t="s">
        <v>77</v>
      </c>
      <c r="AH625" s="11" t="s">
        <v>4570</v>
      </c>
      <c r="AI625" s="11" t="s">
        <v>4571</v>
      </c>
      <c r="AJ625" s="10">
        <v>3</v>
      </c>
      <c r="AK625" s="14">
        <v>674.14</v>
      </c>
    </row>
    <row r="626" spans="1:37" x14ac:dyDescent="0.25">
      <c r="A626" s="10">
        <v>1217</v>
      </c>
      <c r="B626" s="11" t="s">
        <v>4572</v>
      </c>
      <c r="C626" s="11" t="s">
        <v>477</v>
      </c>
      <c r="D626" s="12">
        <v>45008</v>
      </c>
      <c r="E626" s="12">
        <v>45013</v>
      </c>
      <c r="F626" s="10">
        <f>Table2[[#This Row],[ExitDate]]-Table2[[#This Row],[StartDate]]</f>
        <v>5</v>
      </c>
      <c r="G626" s="18">
        <f>(Table2[[#This Row],[ExitDate]]-Table2[[#This Row],[StartDate]])/365.25</f>
        <v>1.3689253935660506E-2</v>
      </c>
      <c r="H626" s="11" t="s">
        <v>64</v>
      </c>
      <c r="I626" s="11" t="s">
        <v>4573</v>
      </c>
      <c r="J626" s="13" t="s">
        <v>4574</v>
      </c>
      <c r="K626" s="11" t="s">
        <v>79</v>
      </c>
      <c r="L626" s="11" t="s">
        <v>38</v>
      </c>
      <c r="M626" s="11" t="s">
        <v>39</v>
      </c>
      <c r="N626" s="11" t="s">
        <v>40</v>
      </c>
      <c r="O626" s="11" t="s">
        <v>41</v>
      </c>
      <c r="P626" s="11" t="s">
        <v>174</v>
      </c>
      <c r="Q626" s="11" t="s">
        <v>165</v>
      </c>
      <c r="R626" s="11" t="s">
        <v>57</v>
      </c>
      <c r="S626" s="12">
        <v>36656</v>
      </c>
      <c r="T626" s="11" t="s">
        <v>44</v>
      </c>
      <c r="U626" s="11" t="s">
        <v>234</v>
      </c>
      <c r="V626" s="11" t="s">
        <v>59</v>
      </c>
      <c r="W626" s="10">
        <v>94154</v>
      </c>
      <c r="X626" s="11" t="s">
        <v>48</v>
      </c>
      <c r="Y626" s="10">
        <v>3</v>
      </c>
      <c r="Z626" s="10">
        <v>1644</v>
      </c>
      <c r="AA626" s="12">
        <v>44930</v>
      </c>
      <c r="AB626" s="10">
        <v>3</v>
      </c>
      <c r="AC626" s="10">
        <v>1</v>
      </c>
      <c r="AD626" s="12">
        <v>44908</v>
      </c>
      <c r="AE626" s="11" t="s">
        <v>60</v>
      </c>
      <c r="AF626" s="11" t="s">
        <v>61</v>
      </c>
      <c r="AG626" s="11" t="s">
        <v>52</v>
      </c>
      <c r="AH626" s="11" t="s">
        <v>4575</v>
      </c>
      <c r="AI626" s="11" t="s">
        <v>4576</v>
      </c>
      <c r="AJ626" s="10">
        <v>4</v>
      </c>
      <c r="AK626" s="14">
        <v>383.95</v>
      </c>
    </row>
    <row r="627" spans="1:37" x14ac:dyDescent="0.25">
      <c r="A627" s="10">
        <v>1218</v>
      </c>
      <c r="B627" s="11" t="s">
        <v>4577</v>
      </c>
      <c r="C627" s="11" t="s">
        <v>896</v>
      </c>
      <c r="D627" s="12">
        <v>44245</v>
      </c>
      <c r="E627" s="12">
        <v>44862</v>
      </c>
      <c r="F627" s="10">
        <f>Table2[[#This Row],[ExitDate]]-Table2[[#This Row],[StartDate]]</f>
        <v>617</v>
      </c>
      <c r="G627" s="18">
        <f>(Table2[[#This Row],[ExitDate]]-Table2[[#This Row],[StartDate]])/365.25</f>
        <v>1.6892539356605065</v>
      </c>
      <c r="H627" s="11" t="s">
        <v>64</v>
      </c>
      <c r="I627" s="11" t="s">
        <v>4578</v>
      </c>
      <c r="J627" s="13" t="s">
        <v>4579</v>
      </c>
      <c r="K627" s="11" t="s">
        <v>94</v>
      </c>
      <c r="L627" s="11" t="s">
        <v>38</v>
      </c>
      <c r="M627" s="11" t="s">
        <v>56</v>
      </c>
      <c r="N627" s="11" t="s">
        <v>55</v>
      </c>
      <c r="O627" s="11" t="s">
        <v>41</v>
      </c>
      <c r="P627" s="11" t="s">
        <v>121</v>
      </c>
      <c r="Q627" s="11" t="s">
        <v>165</v>
      </c>
      <c r="R627" s="11" t="s">
        <v>238</v>
      </c>
      <c r="S627" s="12" t="s">
        <v>4580</v>
      </c>
      <c r="T627" s="11" t="s">
        <v>44</v>
      </c>
      <c r="U627" s="11" t="s">
        <v>109</v>
      </c>
      <c r="V627" s="11" t="s">
        <v>59</v>
      </c>
      <c r="W627" s="10">
        <v>42258</v>
      </c>
      <c r="X627" s="11" t="s">
        <v>48</v>
      </c>
      <c r="Y627" s="10">
        <v>3</v>
      </c>
      <c r="Z627" s="10">
        <v>1645</v>
      </c>
      <c r="AA627" s="12" t="s">
        <v>2365</v>
      </c>
      <c r="AB627" s="10">
        <v>5</v>
      </c>
      <c r="AC627" s="10">
        <v>5</v>
      </c>
      <c r="AD627" s="12">
        <v>44785</v>
      </c>
      <c r="AE627" s="11" t="s">
        <v>83</v>
      </c>
      <c r="AF627" s="11" t="s">
        <v>61</v>
      </c>
      <c r="AG627" s="11" t="s">
        <v>77</v>
      </c>
      <c r="AH627" s="11" t="s">
        <v>4581</v>
      </c>
      <c r="AI627" s="11" t="s">
        <v>4582</v>
      </c>
      <c r="AJ627" s="10">
        <v>1</v>
      </c>
      <c r="AK627" s="14">
        <v>122.81</v>
      </c>
    </row>
    <row r="628" spans="1:37" x14ac:dyDescent="0.25">
      <c r="A628" s="10">
        <v>1219</v>
      </c>
      <c r="B628" s="11" t="s">
        <v>4583</v>
      </c>
      <c r="C628" s="11" t="s">
        <v>2378</v>
      </c>
      <c r="D628" s="12">
        <v>43560</v>
      </c>
      <c r="E628" s="12">
        <v>44323</v>
      </c>
      <c r="F628" s="10">
        <f>Table2[[#This Row],[ExitDate]]-Table2[[#This Row],[StartDate]]</f>
        <v>763</v>
      </c>
      <c r="G628" s="18">
        <f>(Table2[[#This Row],[ExitDate]]-Table2[[#This Row],[StartDate]])/365.25</f>
        <v>2.0889801505817931</v>
      </c>
      <c r="H628" s="11" t="s">
        <v>4530</v>
      </c>
      <c r="I628" s="11" t="s">
        <v>4584</v>
      </c>
      <c r="J628" s="13" t="s">
        <v>4585</v>
      </c>
      <c r="K628" s="11" t="s">
        <v>125</v>
      </c>
      <c r="L628" s="11" t="s">
        <v>38</v>
      </c>
      <c r="M628" s="11" t="s">
        <v>39</v>
      </c>
      <c r="N628" s="11" t="s">
        <v>40</v>
      </c>
      <c r="O628" s="11" t="s">
        <v>66</v>
      </c>
      <c r="P628" s="11" t="s">
        <v>174</v>
      </c>
      <c r="Q628" s="11" t="s">
        <v>2588</v>
      </c>
      <c r="R628" s="11" t="s">
        <v>69</v>
      </c>
      <c r="S628" s="12" t="s">
        <v>4586</v>
      </c>
      <c r="T628" s="11" t="s">
        <v>44</v>
      </c>
      <c r="U628" s="11" t="s">
        <v>109</v>
      </c>
      <c r="V628" s="11" t="s">
        <v>59</v>
      </c>
      <c r="W628" s="10">
        <v>74220</v>
      </c>
      <c r="X628" s="11" t="s">
        <v>48</v>
      </c>
      <c r="Y628" s="10">
        <v>3</v>
      </c>
      <c r="Z628" s="10">
        <v>1646</v>
      </c>
      <c r="AA628" s="12" t="s">
        <v>2774</v>
      </c>
      <c r="AB628" s="10">
        <v>2</v>
      </c>
      <c r="AC628" s="10">
        <v>2</v>
      </c>
      <c r="AD628" s="12">
        <v>44780</v>
      </c>
      <c r="AE628" s="11" t="s">
        <v>60</v>
      </c>
      <c r="AF628" s="11" t="s">
        <v>51</v>
      </c>
      <c r="AG628" s="11" t="s">
        <v>77</v>
      </c>
      <c r="AH628" s="11" t="s">
        <v>4587</v>
      </c>
      <c r="AI628" s="11" t="s">
        <v>4588</v>
      </c>
      <c r="AJ628" s="10">
        <v>5</v>
      </c>
      <c r="AK628" s="14">
        <v>380.22</v>
      </c>
    </row>
    <row r="629" spans="1:37" x14ac:dyDescent="0.25">
      <c r="A629" s="10">
        <v>1220</v>
      </c>
      <c r="B629" s="11" t="s">
        <v>4589</v>
      </c>
      <c r="C629" s="11" t="s">
        <v>3682</v>
      </c>
      <c r="D629" s="12">
        <v>43761</v>
      </c>
      <c r="E629" s="12">
        <v>44751</v>
      </c>
      <c r="F629" s="10">
        <f>Table2[[#This Row],[ExitDate]]-Table2[[#This Row],[StartDate]]</f>
        <v>990</v>
      </c>
      <c r="G629" s="18">
        <f>(Table2[[#This Row],[ExitDate]]-Table2[[#This Row],[StartDate]])/365.25</f>
        <v>2.7104722792607805</v>
      </c>
      <c r="H629" s="11" t="s">
        <v>4530</v>
      </c>
      <c r="I629" s="11" t="s">
        <v>4590</v>
      </c>
      <c r="J629" s="13" t="s">
        <v>4591</v>
      </c>
      <c r="K629" s="11" t="s">
        <v>54</v>
      </c>
      <c r="L629" s="11" t="s">
        <v>38</v>
      </c>
      <c r="M629" s="11" t="s">
        <v>39</v>
      </c>
      <c r="N629" s="11" t="s">
        <v>67</v>
      </c>
      <c r="O629" s="11" t="s">
        <v>56</v>
      </c>
      <c r="P629" s="11" t="s">
        <v>95</v>
      </c>
      <c r="Q629" s="11" t="s">
        <v>165</v>
      </c>
      <c r="R629" s="11" t="s">
        <v>344</v>
      </c>
      <c r="S629" s="12">
        <v>31473</v>
      </c>
      <c r="T629" s="11" t="s">
        <v>44</v>
      </c>
      <c r="U629" s="11" t="s">
        <v>234</v>
      </c>
      <c r="V629" s="11" t="s">
        <v>59</v>
      </c>
      <c r="W629" s="10">
        <v>47015</v>
      </c>
      <c r="X629" s="11" t="s">
        <v>48</v>
      </c>
      <c r="Y629" s="10">
        <v>3</v>
      </c>
      <c r="Z629" s="10">
        <v>1647</v>
      </c>
      <c r="AA629" s="12" t="s">
        <v>2801</v>
      </c>
      <c r="AB629" s="10">
        <v>4</v>
      </c>
      <c r="AC629" s="10">
        <v>2</v>
      </c>
      <c r="AD629" s="12">
        <v>44819</v>
      </c>
      <c r="AE629" s="11" t="s">
        <v>156</v>
      </c>
      <c r="AF629" s="11" t="s">
        <v>61</v>
      </c>
      <c r="AG629" s="11" t="s">
        <v>89</v>
      </c>
      <c r="AH629" s="11" t="s">
        <v>4592</v>
      </c>
      <c r="AI629" s="11" t="s">
        <v>4593</v>
      </c>
      <c r="AJ629" s="10">
        <v>5</v>
      </c>
      <c r="AK629" s="14">
        <v>719.1</v>
      </c>
    </row>
    <row r="630" spans="1:37" x14ac:dyDescent="0.25">
      <c r="A630" s="10">
        <v>1223</v>
      </c>
      <c r="B630" s="11" t="s">
        <v>4594</v>
      </c>
      <c r="C630" s="11" t="s">
        <v>4595</v>
      </c>
      <c r="D630" s="12">
        <v>43593</v>
      </c>
      <c r="E630" s="12">
        <v>44105</v>
      </c>
      <c r="F630" s="10">
        <f>Table2[[#This Row],[ExitDate]]-Table2[[#This Row],[StartDate]]</f>
        <v>512</v>
      </c>
      <c r="G630" s="18">
        <f>(Table2[[#This Row],[ExitDate]]-Table2[[#This Row],[StartDate]])/365.25</f>
        <v>1.4017796030116358</v>
      </c>
      <c r="H630" s="11" t="s">
        <v>2379</v>
      </c>
      <c r="I630" s="11" t="s">
        <v>4596</v>
      </c>
      <c r="J630" s="13" t="s">
        <v>4597</v>
      </c>
      <c r="K630" s="11" t="s">
        <v>113</v>
      </c>
      <c r="L630" s="11" t="s">
        <v>2303</v>
      </c>
      <c r="M630" s="11" t="s">
        <v>56</v>
      </c>
      <c r="N630" s="11" t="s">
        <v>40</v>
      </c>
      <c r="O630" s="11" t="s">
        <v>41</v>
      </c>
      <c r="P630" s="11" t="s">
        <v>121</v>
      </c>
      <c r="Q630" s="11" t="s">
        <v>165</v>
      </c>
      <c r="R630" s="11" t="s">
        <v>107</v>
      </c>
      <c r="S630" s="12" t="s">
        <v>4598</v>
      </c>
      <c r="T630" s="11" t="s">
        <v>44</v>
      </c>
      <c r="U630" s="11" t="s">
        <v>98</v>
      </c>
      <c r="V630" s="11" t="s">
        <v>59</v>
      </c>
      <c r="W630" s="10">
        <v>29739</v>
      </c>
      <c r="X630" s="11" t="s">
        <v>48</v>
      </c>
      <c r="Y630" s="10">
        <v>3</v>
      </c>
      <c r="Z630" s="10">
        <v>1650</v>
      </c>
      <c r="AA630" s="12" t="s">
        <v>2753</v>
      </c>
      <c r="AB630" s="10">
        <v>5</v>
      </c>
      <c r="AC630" s="10">
        <v>1</v>
      </c>
      <c r="AD630" s="12">
        <v>44842</v>
      </c>
      <c r="AE630" s="11" t="s">
        <v>50</v>
      </c>
      <c r="AF630" s="11" t="s">
        <v>51</v>
      </c>
      <c r="AG630" s="11" t="s">
        <v>77</v>
      </c>
      <c r="AH630" s="11" t="s">
        <v>4599</v>
      </c>
      <c r="AI630" s="11" t="s">
        <v>4600</v>
      </c>
      <c r="AJ630" s="10">
        <v>3</v>
      </c>
      <c r="AK630" s="14">
        <v>727.36</v>
      </c>
    </row>
    <row r="631" spans="1:37" x14ac:dyDescent="0.25">
      <c r="A631" s="10">
        <v>1224</v>
      </c>
      <c r="B631" s="11" t="s">
        <v>4167</v>
      </c>
      <c r="C631" s="11" t="s">
        <v>4601</v>
      </c>
      <c r="D631" s="12">
        <v>43743</v>
      </c>
      <c r="E631" s="12">
        <v>45067</v>
      </c>
      <c r="F631" s="10">
        <f>Table2[[#This Row],[ExitDate]]-Table2[[#This Row],[StartDate]]</f>
        <v>1324</v>
      </c>
      <c r="G631" s="18">
        <f>(Table2[[#This Row],[ExitDate]]-Table2[[#This Row],[StartDate]])/365.25</f>
        <v>3.6249144421629023</v>
      </c>
      <c r="H631" s="11" t="s">
        <v>4464</v>
      </c>
      <c r="I631" s="11" t="s">
        <v>4602</v>
      </c>
      <c r="J631" s="13" t="s">
        <v>4603</v>
      </c>
      <c r="K631" s="11" t="s">
        <v>65</v>
      </c>
      <c r="L631" s="11" t="s">
        <v>2303</v>
      </c>
      <c r="M631" s="11" t="s">
        <v>56</v>
      </c>
      <c r="N631" s="11" t="s">
        <v>55</v>
      </c>
      <c r="O631" s="11" t="s">
        <v>41</v>
      </c>
      <c r="P631" s="11" t="s">
        <v>95</v>
      </c>
      <c r="Q631" s="11" t="s">
        <v>165</v>
      </c>
      <c r="R631" s="11" t="s">
        <v>57</v>
      </c>
      <c r="S631" s="12" t="s">
        <v>4604</v>
      </c>
      <c r="T631" s="11" t="s">
        <v>44</v>
      </c>
      <c r="U631" s="11" t="s">
        <v>81</v>
      </c>
      <c r="V631" s="11" t="s">
        <v>46</v>
      </c>
      <c r="W631" s="10">
        <v>13117</v>
      </c>
      <c r="X631" s="11" t="s">
        <v>48</v>
      </c>
      <c r="Y631" s="10">
        <v>3</v>
      </c>
      <c r="Z631" s="10">
        <v>1651</v>
      </c>
      <c r="AA631" s="12">
        <v>44572</v>
      </c>
      <c r="AB631" s="10">
        <v>4</v>
      </c>
      <c r="AC631" s="10">
        <v>4</v>
      </c>
      <c r="AD631" s="12">
        <v>44915</v>
      </c>
      <c r="AE631" s="11" t="s">
        <v>60</v>
      </c>
      <c r="AF631" s="11" t="s">
        <v>51</v>
      </c>
      <c r="AG631" s="11" t="s">
        <v>89</v>
      </c>
      <c r="AH631" s="11" t="s">
        <v>4605</v>
      </c>
      <c r="AI631" s="11" t="s">
        <v>4606</v>
      </c>
      <c r="AJ631" s="10">
        <v>5</v>
      </c>
      <c r="AK631" s="14">
        <v>595.83000000000004</v>
      </c>
    </row>
    <row r="632" spans="1:37" x14ac:dyDescent="0.25">
      <c r="A632" s="10">
        <v>1225</v>
      </c>
      <c r="B632" s="11" t="s">
        <v>337</v>
      </c>
      <c r="C632" s="11" t="s">
        <v>4268</v>
      </c>
      <c r="D632" s="12">
        <v>44529</v>
      </c>
      <c r="E632" s="12">
        <v>44712</v>
      </c>
      <c r="F632" s="10">
        <f>Table2[[#This Row],[ExitDate]]-Table2[[#This Row],[StartDate]]</f>
        <v>183</v>
      </c>
      <c r="G632" s="18">
        <f>(Table2[[#This Row],[ExitDate]]-Table2[[#This Row],[StartDate]])/365.25</f>
        <v>0.50102669404517453</v>
      </c>
      <c r="H632" s="11" t="s">
        <v>4464</v>
      </c>
      <c r="I632" s="11" t="s">
        <v>4607</v>
      </c>
      <c r="J632" s="13" t="s">
        <v>4608</v>
      </c>
      <c r="K632" s="11" t="s">
        <v>84</v>
      </c>
      <c r="L632" s="11" t="s">
        <v>2303</v>
      </c>
      <c r="M632" s="11" t="s">
        <v>66</v>
      </c>
      <c r="N632" s="11" t="s">
        <v>40</v>
      </c>
      <c r="O632" s="11" t="s">
        <v>66</v>
      </c>
      <c r="P632" s="11" t="s">
        <v>121</v>
      </c>
      <c r="Q632" s="11" t="s">
        <v>165</v>
      </c>
      <c r="R632" s="11" t="s">
        <v>85</v>
      </c>
      <c r="S632" s="12">
        <v>31053</v>
      </c>
      <c r="T632" s="11" t="s">
        <v>44</v>
      </c>
      <c r="U632" s="11" t="s">
        <v>87</v>
      </c>
      <c r="V632" s="11" t="s">
        <v>46</v>
      </c>
      <c r="W632" s="10">
        <v>2581</v>
      </c>
      <c r="X632" s="11" t="s">
        <v>48</v>
      </c>
      <c r="Y632" s="10">
        <v>3</v>
      </c>
      <c r="Z632" s="10">
        <v>1652</v>
      </c>
      <c r="AA632" s="12">
        <v>45175</v>
      </c>
      <c r="AB632" s="10">
        <v>1</v>
      </c>
      <c r="AC632" s="10">
        <v>4</v>
      </c>
      <c r="AD632" s="12">
        <v>44904</v>
      </c>
      <c r="AE632" s="11" t="s">
        <v>50</v>
      </c>
      <c r="AF632" s="11" t="s">
        <v>51</v>
      </c>
      <c r="AG632" s="11" t="s">
        <v>77</v>
      </c>
      <c r="AH632" s="11" t="s">
        <v>4609</v>
      </c>
      <c r="AI632" s="11" t="s">
        <v>4610</v>
      </c>
      <c r="AJ632" s="10">
        <v>4</v>
      </c>
      <c r="AK632" s="14">
        <v>740.51</v>
      </c>
    </row>
    <row r="633" spans="1:37" x14ac:dyDescent="0.25">
      <c r="A633" s="10">
        <v>1226</v>
      </c>
      <c r="B633" s="11" t="s">
        <v>4611</v>
      </c>
      <c r="C633" s="11" t="s">
        <v>1480</v>
      </c>
      <c r="D633" s="12">
        <v>43410</v>
      </c>
      <c r="E633" s="12">
        <v>43825</v>
      </c>
      <c r="F633" s="10">
        <f>Table2[[#This Row],[ExitDate]]-Table2[[#This Row],[StartDate]]</f>
        <v>415</v>
      </c>
      <c r="G633" s="18">
        <f>(Table2[[#This Row],[ExitDate]]-Table2[[#This Row],[StartDate]])/365.25</f>
        <v>1.1362080766598219</v>
      </c>
      <c r="H633" s="11" t="s">
        <v>64</v>
      </c>
      <c r="I633" s="11" t="s">
        <v>4612</v>
      </c>
      <c r="J633" s="13" t="s">
        <v>4613</v>
      </c>
      <c r="K633" s="11" t="s">
        <v>54</v>
      </c>
      <c r="L633" s="11" t="s">
        <v>38</v>
      </c>
      <c r="M633" s="11" t="s">
        <v>56</v>
      </c>
      <c r="N633" s="11" t="s">
        <v>67</v>
      </c>
      <c r="O633" s="11" t="s">
        <v>41</v>
      </c>
      <c r="P633" s="11" t="s">
        <v>95</v>
      </c>
      <c r="Q633" s="11" t="s">
        <v>165</v>
      </c>
      <c r="R633" s="11" t="s">
        <v>85</v>
      </c>
      <c r="S633" s="12">
        <v>21002</v>
      </c>
      <c r="T633" s="11" t="s">
        <v>44</v>
      </c>
      <c r="U633" s="11" t="s">
        <v>234</v>
      </c>
      <c r="V633" s="11" t="s">
        <v>59</v>
      </c>
      <c r="W633" s="10">
        <v>63435</v>
      </c>
      <c r="X633" s="11" t="s">
        <v>48</v>
      </c>
      <c r="Y633" s="10">
        <v>3</v>
      </c>
      <c r="Z633" s="10">
        <v>1653</v>
      </c>
      <c r="AA633" s="12">
        <v>44604</v>
      </c>
      <c r="AB633" s="10">
        <v>2</v>
      </c>
      <c r="AC633" s="10">
        <v>4</v>
      </c>
      <c r="AD633" s="12">
        <v>45131</v>
      </c>
      <c r="AE633" s="11" t="s">
        <v>83</v>
      </c>
      <c r="AF633" s="11" t="s">
        <v>61</v>
      </c>
      <c r="AG633" s="11" t="s">
        <v>62</v>
      </c>
      <c r="AH633" s="11" t="s">
        <v>4614</v>
      </c>
      <c r="AI633" s="11" t="s">
        <v>4615</v>
      </c>
      <c r="AJ633" s="10">
        <v>1</v>
      </c>
      <c r="AK633" s="14">
        <v>886.01</v>
      </c>
    </row>
    <row r="634" spans="1:37" x14ac:dyDescent="0.25">
      <c r="A634" s="10">
        <v>1227</v>
      </c>
      <c r="B634" s="11" t="s">
        <v>4261</v>
      </c>
      <c r="C634" s="11" t="s">
        <v>2185</v>
      </c>
      <c r="D634" s="12">
        <v>44404</v>
      </c>
      <c r="E634" s="12">
        <v>44523</v>
      </c>
      <c r="F634" s="10">
        <f>Table2[[#This Row],[ExitDate]]-Table2[[#This Row],[StartDate]]</f>
        <v>119</v>
      </c>
      <c r="G634" s="18">
        <f>(Table2[[#This Row],[ExitDate]]-Table2[[#This Row],[StartDate]])/365.25</f>
        <v>0.32580424366872007</v>
      </c>
      <c r="H634" s="11" t="s">
        <v>64</v>
      </c>
      <c r="I634" s="11" t="s">
        <v>4616</v>
      </c>
      <c r="J634" s="13" t="s">
        <v>4617</v>
      </c>
      <c r="K634" s="11" t="s">
        <v>132</v>
      </c>
      <c r="L634" s="11" t="s">
        <v>38</v>
      </c>
      <c r="M634" s="11" t="s">
        <v>66</v>
      </c>
      <c r="N634" s="11" t="s">
        <v>67</v>
      </c>
      <c r="O634" s="11" t="s">
        <v>41</v>
      </c>
      <c r="P634" s="11" t="s">
        <v>121</v>
      </c>
      <c r="Q634" s="11" t="s">
        <v>165</v>
      </c>
      <c r="R634" s="11" t="s">
        <v>107</v>
      </c>
      <c r="S634" s="12" t="s">
        <v>4618</v>
      </c>
      <c r="T634" s="11" t="s">
        <v>44</v>
      </c>
      <c r="U634" s="11" t="s">
        <v>625</v>
      </c>
      <c r="V634" s="11" t="s">
        <v>59</v>
      </c>
      <c r="W634" s="10">
        <v>87224</v>
      </c>
      <c r="X634" s="11" t="s">
        <v>48</v>
      </c>
      <c r="Y634" s="10">
        <v>3</v>
      </c>
      <c r="Z634" s="10">
        <v>1654</v>
      </c>
      <c r="AA634" s="12">
        <v>45236</v>
      </c>
      <c r="AB634" s="10">
        <v>2</v>
      </c>
      <c r="AC634" s="10">
        <v>3</v>
      </c>
      <c r="AD634" s="12">
        <v>45047</v>
      </c>
      <c r="AE634" s="11" t="s">
        <v>83</v>
      </c>
      <c r="AF634" s="11" t="s">
        <v>61</v>
      </c>
      <c r="AG634" s="11" t="s">
        <v>52</v>
      </c>
      <c r="AH634" s="11" t="s">
        <v>4619</v>
      </c>
      <c r="AI634" s="11" t="s">
        <v>4620</v>
      </c>
      <c r="AJ634" s="10">
        <v>2</v>
      </c>
      <c r="AK634" s="14">
        <v>641.09</v>
      </c>
    </row>
    <row r="635" spans="1:37" x14ac:dyDescent="0.25">
      <c r="A635" s="10">
        <v>1232</v>
      </c>
      <c r="B635" s="11" t="s">
        <v>4623</v>
      </c>
      <c r="C635" s="11" t="s">
        <v>4624</v>
      </c>
      <c r="D635" s="12">
        <v>43795</v>
      </c>
      <c r="E635" s="12">
        <v>44274</v>
      </c>
      <c r="F635" s="10">
        <f>Table2[[#This Row],[ExitDate]]-Table2[[#This Row],[StartDate]]</f>
        <v>479</v>
      </c>
      <c r="G635" s="18">
        <f>(Table2[[#This Row],[ExitDate]]-Table2[[#This Row],[StartDate]])/365.25</f>
        <v>1.3114305270362765</v>
      </c>
      <c r="H635" s="11" t="s">
        <v>4530</v>
      </c>
      <c r="I635" s="11" t="s">
        <v>4625</v>
      </c>
      <c r="J635" s="13" t="s">
        <v>4626</v>
      </c>
      <c r="K635" s="11" t="s">
        <v>132</v>
      </c>
      <c r="L635" s="11" t="s">
        <v>38</v>
      </c>
      <c r="M635" s="11" t="s">
        <v>66</v>
      </c>
      <c r="N635" s="11" t="s">
        <v>40</v>
      </c>
      <c r="O635" s="11" t="s">
        <v>56</v>
      </c>
      <c r="P635" s="11" t="s">
        <v>95</v>
      </c>
      <c r="Q635" s="11" t="s">
        <v>68</v>
      </c>
      <c r="R635" s="11" t="s">
        <v>85</v>
      </c>
      <c r="S635" s="12" t="s">
        <v>4627</v>
      </c>
      <c r="T635" s="11" t="s">
        <v>44</v>
      </c>
      <c r="U635" s="11" t="s">
        <v>81</v>
      </c>
      <c r="V635" s="11" t="s">
        <v>46</v>
      </c>
      <c r="W635" s="10">
        <v>39930</v>
      </c>
      <c r="X635" s="11" t="s">
        <v>48</v>
      </c>
      <c r="Y635" s="10">
        <v>3</v>
      </c>
      <c r="Z635" s="10">
        <v>1659</v>
      </c>
      <c r="AA635" s="12">
        <v>45237</v>
      </c>
      <c r="AB635" s="10">
        <v>4</v>
      </c>
      <c r="AC635" s="10">
        <v>5</v>
      </c>
      <c r="AD635" s="12">
        <v>45069</v>
      </c>
      <c r="AE635" s="11" t="s">
        <v>50</v>
      </c>
      <c r="AF635" s="11" t="s">
        <v>51</v>
      </c>
      <c r="AG635" s="11" t="s">
        <v>62</v>
      </c>
      <c r="AH635" s="11" t="s">
        <v>4628</v>
      </c>
      <c r="AI635" s="11" t="s">
        <v>4629</v>
      </c>
      <c r="AJ635" s="10">
        <v>1</v>
      </c>
      <c r="AK635" s="14">
        <v>579.05999999999995</v>
      </c>
    </row>
    <row r="636" spans="1:37" x14ac:dyDescent="0.25">
      <c r="A636" s="10">
        <v>1233</v>
      </c>
      <c r="B636" s="11" t="s">
        <v>836</v>
      </c>
      <c r="C636" s="11" t="s">
        <v>3502</v>
      </c>
      <c r="D636" s="12">
        <v>44782</v>
      </c>
      <c r="E636" s="12">
        <v>44805</v>
      </c>
      <c r="F636" s="10">
        <f>Table2[[#This Row],[ExitDate]]-Table2[[#This Row],[StartDate]]</f>
        <v>23</v>
      </c>
      <c r="G636" s="18">
        <f>(Table2[[#This Row],[ExitDate]]-Table2[[#This Row],[StartDate]])/365.25</f>
        <v>6.2970568104038324E-2</v>
      </c>
      <c r="H636" s="11" t="s">
        <v>2376</v>
      </c>
      <c r="I636" s="11" t="s">
        <v>4630</v>
      </c>
      <c r="J636" s="13" t="s">
        <v>4631</v>
      </c>
      <c r="K636" s="11" t="s">
        <v>94</v>
      </c>
      <c r="L636" s="11" t="s">
        <v>2303</v>
      </c>
      <c r="M636" s="11" t="s">
        <v>39</v>
      </c>
      <c r="N636" s="11" t="s">
        <v>67</v>
      </c>
      <c r="O636" s="11" t="s">
        <v>66</v>
      </c>
      <c r="P636" s="11" t="s">
        <v>133</v>
      </c>
      <c r="Q636" s="11" t="s">
        <v>165</v>
      </c>
      <c r="R636" s="11" t="s">
        <v>80</v>
      </c>
      <c r="S636" s="12">
        <v>25971</v>
      </c>
      <c r="T636" s="11" t="s">
        <v>44</v>
      </c>
      <c r="U636" s="11" t="s">
        <v>98</v>
      </c>
      <c r="V636" s="11" t="s">
        <v>59</v>
      </c>
      <c r="W636" s="10">
        <v>47536</v>
      </c>
      <c r="X636" s="11" t="s">
        <v>48</v>
      </c>
      <c r="Y636" s="10">
        <v>3</v>
      </c>
      <c r="Z636" s="10">
        <v>1660</v>
      </c>
      <c r="AA636" s="12" t="s">
        <v>3821</v>
      </c>
      <c r="AB636" s="10">
        <v>5</v>
      </c>
      <c r="AC636" s="10">
        <v>5</v>
      </c>
      <c r="AD636" s="12">
        <v>45132</v>
      </c>
      <c r="AE636" s="11" t="s">
        <v>156</v>
      </c>
      <c r="AF636" s="11" t="s">
        <v>51</v>
      </c>
      <c r="AG636" s="11" t="s">
        <v>52</v>
      </c>
      <c r="AH636" s="11" t="s">
        <v>4632</v>
      </c>
      <c r="AI636" s="11" t="s">
        <v>4633</v>
      </c>
      <c r="AJ636" s="10">
        <v>5</v>
      </c>
      <c r="AK636" s="14">
        <v>698.82</v>
      </c>
    </row>
    <row r="637" spans="1:37" x14ac:dyDescent="0.25">
      <c r="A637" s="10">
        <v>1236</v>
      </c>
      <c r="B637" s="11" t="s">
        <v>4635</v>
      </c>
      <c r="C637" s="11" t="s">
        <v>3510</v>
      </c>
      <c r="D637" s="12">
        <v>44661</v>
      </c>
      <c r="E637" s="12">
        <v>45019</v>
      </c>
      <c r="F637" s="10">
        <f>Table2[[#This Row],[ExitDate]]-Table2[[#This Row],[StartDate]]</f>
        <v>358</v>
      </c>
      <c r="G637" s="18">
        <f>(Table2[[#This Row],[ExitDate]]-Table2[[#This Row],[StartDate]])/365.25</f>
        <v>0.98015058179329229</v>
      </c>
      <c r="H637" s="11" t="s">
        <v>4464</v>
      </c>
      <c r="I637" s="11" t="s">
        <v>4636</v>
      </c>
      <c r="J637" s="13" t="s">
        <v>4637</v>
      </c>
      <c r="K637" s="11" t="s">
        <v>84</v>
      </c>
      <c r="L637" s="11" t="s">
        <v>2303</v>
      </c>
      <c r="M637" s="11" t="s">
        <v>66</v>
      </c>
      <c r="N637" s="11" t="s">
        <v>40</v>
      </c>
      <c r="O637" s="11" t="s">
        <v>66</v>
      </c>
      <c r="P637" s="11" t="s">
        <v>133</v>
      </c>
      <c r="Q637" s="11" t="s">
        <v>165</v>
      </c>
      <c r="R637" s="11" t="s">
        <v>57</v>
      </c>
      <c r="S637" s="12" t="s">
        <v>4638</v>
      </c>
      <c r="T637" s="11" t="s">
        <v>44</v>
      </c>
      <c r="U637" s="11" t="s">
        <v>159</v>
      </c>
      <c r="V637" s="11" t="s">
        <v>46</v>
      </c>
      <c r="W637" s="10">
        <v>32063</v>
      </c>
      <c r="X637" s="11" t="s">
        <v>48</v>
      </c>
      <c r="Y637" s="10">
        <v>3</v>
      </c>
      <c r="Z637" s="10">
        <v>1663</v>
      </c>
      <c r="AA637" s="12">
        <v>45202</v>
      </c>
      <c r="AB637" s="10">
        <v>4</v>
      </c>
      <c r="AC637" s="10">
        <v>2</v>
      </c>
      <c r="AD637" s="12">
        <v>45120</v>
      </c>
      <c r="AE637" s="11" t="s">
        <v>156</v>
      </c>
      <c r="AF637" s="11" t="s">
        <v>61</v>
      </c>
      <c r="AG637" s="11" t="s">
        <v>89</v>
      </c>
      <c r="AH637" s="11" t="s">
        <v>4639</v>
      </c>
      <c r="AI637" s="11" t="s">
        <v>4640</v>
      </c>
      <c r="AJ637" s="10">
        <v>5</v>
      </c>
      <c r="AK637" s="14">
        <v>271.37</v>
      </c>
    </row>
    <row r="638" spans="1:37" x14ac:dyDescent="0.25">
      <c r="A638" s="10">
        <v>1244</v>
      </c>
      <c r="B638" s="11" t="s">
        <v>3816</v>
      </c>
      <c r="C638" s="11" t="s">
        <v>1540</v>
      </c>
      <c r="D638" s="12">
        <v>44521</v>
      </c>
      <c r="E638" s="12">
        <v>44542</v>
      </c>
      <c r="F638" s="10">
        <f>Table2[[#This Row],[ExitDate]]-Table2[[#This Row],[StartDate]]</f>
        <v>21</v>
      </c>
      <c r="G638" s="18">
        <f>(Table2[[#This Row],[ExitDate]]-Table2[[#This Row],[StartDate]])/365.25</f>
        <v>5.7494866529774126E-2</v>
      </c>
      <c r="H638" s="11" t="s">
        <v>4530</v>
      </c>
      <c r="I638" s="11" t="s">
        <v>4645</v>
      </c>
      <c r="J638" s="13" t="s">
        <v>4646</v>
      </c>
      <c r="K638" s="11" t="s">
        <v>132</v>
      </c>
      <c r="L638" s="11" t="s">
        <v>38</v>
      </c>
      <c r="M638" s="11" t="s">
        <v>39</v>
      </c>
      <c r="N638" s="11" t="s">
        <v>55</v>
      </c>
      <c r="O638" s="11" t="s">
        <v>66</v>
      </c>
      <c r="P638" s="11" t="s">
        <v>95</v>
      </c>
      <c r="Q638" s="11" t="s">
        <v>68</v>
      </c>
      <c r="R638" s="11" t="s">
        <v>175</v>
      </c>
      <c r="S638" s="12">
        <v>23660</v>
      </c>
      <c r="T638" s="11" t="s">
        <v>44</v>
      </c>
      <c r="U638" s="11" t="s">
        <v>176</v>
      </c>
      <c r="V638" s="11" t="s">
        <v>46</v>
      </c>
      <c r="W638" s="10">
        <v>83162</v>
      </c>
      <c r="X638" s="11" t="s">
        <v>48</v>
      </c>
      <c r="Y638" s="10">
        <v>3</v>
      </c>
      <c r="Z638" s="10">
        <v>1671</v>
      </c>
      <c r="AA638" s="12">
        <v>45145</v>
      </c>
      <c r="AB638" s="10">
        <v>5</v>
      </c>
      <c r="AC638" s="10">
        <v>3</v>
      </c>
      <c r="AD638" s="12">
        <v>44880</v>
      </c>
      <c r="AE638" s="11" t="s">
        <v>60</v>
      </c>
      <c r="AF638" s="11" t="s">
        <v>61</v>
      </c>
      <c r="AG638" s="11" t="s">
        <v>89</v>
      </c>
      <c r="AH638" s="11" t="s">
        <v>4647</v>
      </c>
      <c r="AI638" s="11" t="s">
        <v>4648</v>
      </c>
      <c r="AJ638" s="10">
        <v>2</v>
      </c>
      <c r="AK638" s="14">
        <v>680.45</v>
      </c>
    </row>
    <row r="639" spans="1:37" x14ac:dyDescent="0.25">
      <c r="A639" s="10">
        <v>1247</v>
      </c>
      <c r="B639" s="11" t="s">
        <v>4649</v>
      </c>
      <c r="C639" s="11" t="s">
        <v>4650</v>
      </c>
      <c r="D639" s="12">
        <v>44681</v>
      </c>
      <c r="E639" s="12">
        <v>45086</v>
      </c>
      <c r="F639" s="10">
        <f>Table2[[#This Row],[ExitDate]]-Table2[[#This Row],[StartDate]]</f>
        <v>405</v>
      </c>
      <c r="G639" s="18">
        <f>(Table2[[#This Row],[ExitDate]]-Table2[[#This Row],[StartDate]])/365.25</f>
        <v>1.108829568788501</v>
      </c>
      <c r="H639" s="11" t="s">
        <v>4464</v>
      </c>
      <c r="I639" s="11" t="s">
        <v>4651</v>
      </c>
      <c r="J639" s="13" t="s">
        <v>4652</v>
      </c>
      <c r="K639" s="11" t="s">
        <v>132</v>
      </c>
      <c r="L639" s="11" t="s">
        <v>2303</v>
      </c>
      <c r="M639" s="11" t="s">
        <v>56</v>
      </c>
      <c r="N639" s="11" t="s">
        <v>67</v>
      </c>
      <c r="O639" s="11" t="s">
        <v>66</v>
      </c>
      <c r="P639" s="11" t="s">
        <v>95</v>
      </c>
      <c r="Q639" s="11" t="s">
        <v>165</v>
      </c>
      <c r="R639" s="11" t="s">
        <v>320</v>
      </c>
      <c r="S639" s="12" t="s">
        <v>4653</v>
      </c>
      <c r="T639" s="11" t="s">
        <v>44</v>
      </c>
      <c r="U639" s="11" t="s">
        <v>81</v>
      </c>
      <c r="V639" s="11" t="s">
        <v>46</v>
      </c>
      <c r="W639" s="10">
        <v>56043</v>
      </c>
      <c r="X639" s="11" t="s">
        <v>48</v>
      </c>
      <c r="Y639" s="10">
        <v>3</v>
      </c>
      <c r="Z639" s="10">
        <v>1674</v>
      </c>
      <c r="AA639" s="12">
        <v>44661</v>
      </c>
      <c r="AB639" s="10">
        <v>1</v>
      </c>
      <c r="AC639" s="10">
        <v>5</v>
      </c>
      <c r="AD639" s="12">
        <v>44887</v>
      </c>
      <c r="AE639" s="11" t="s">
        <v>60</v>
      </c>
      <c r="AF639" s="11" t="s">
        <v>51</v>
      </c>
      <c r="AG639" s="11" t="s">
        <v>89</v>
      </c>
      <c r="AH639" s="11" t="s">
        <v>4654</v>
      </c>
      <c r="AI639" s="11" t="s">
        <v>4655</v>
      </c>
      <c r="AJ639" s="10">
        <v>1</v>
      </c>
      <c r="AK639" s="14">
        <v>293.55</v>
      </c>
    </row>
    <row r="640" spans="1:37" x14ac:dyDescent="0.25">
      <c r="A640" s="10">
        <v>1248</v>
      </c>
      <c r="B640" s="11" t="s">
        <v>3385</v>
      </c>
      <c r="C640" s="11" t="s">
        <v>4656</v>
      </c>
      <c r="D640" s="12">
        <v>44960</v>
      </c>
      <c r="E640" s="12">
        <v>45032</v>
      </c>
      <c r="F640" s="10">
        <f>Table2[[#This Row],[ExitDate]]-Table2[[#This Row],[StartDate]]</f>
        <v>72</v>
      </c>
      <c r="G640" s="18">
        <f>(Table2[[#This Row],[ExitDate]]-Table2[[#This Row],[StartDate]])/365.25</f>
        <v>0.1971252566735113</v>
      </c>
      <c r="H640" s="11" t="s">
        <v>64</v>
      </c>
      <c r="I640" s="11" t="s">
        <v>4657</v>
      </c>
      <c r="J640" s="13" t="s">
        <v>4658</v>
      </c>
      <c r="K640" s="11" t="s">
        <v>125</v>
      </c>
      <c r="L640" s="11" t="s">
        <v>38</v>
      </c>
      <c r="M640" s="11" t="s">
        <v>66</v>
      </c>
      <c r="N640" s="11" t="s">
        <v>55</v>
      </c>
      <c r="O640" s="11" t="s">
        <v>56</v>
      </c>
      <c r="P640" s="11" t="s">
        <v>121</v>
      </c>
      <c r="Q640" s="11" t="s">
        <v>165</v>
      </c>
      <c r="R640" s="11" t="s">
        <v>85</v>
      </c>
      <c r="S640" s="12">
        <v>21592</v>
      </c>
      <c r="T640" s="11" t="s">
        <v>44</v>
      </c>
      <c r="U640" s="11" t="s">
        <v>98</v>
      </c>
      <c r="V640" s="11" t="s">
        <v>59</v>
      </c>
      <c r="W640" s="10">
        <v>59192</v>
      </c>
      <c r="X640" s="11" t="s">
        <v>48</v>
      </c>
      <c r="Y640" s="10">
        <v>3</v>
      </c>
      <c r="Z640" s="10">
        <v>1675</v>
      </c>
      <c r="AA640" s="12" t="s">
        <v>350</v>
      </c>
      <c r="AB640" s="10">
        <v>4</v>
      </c>
      <c r="AC640" s="10">
        <v>1</v>
      </c>
      <c r="AD640" s="12">
        <v>44992</v>
      </c>
      <c r="AE640" s="11" t="s">
        <v>83</v>
      </c>
      <c r="AF640" s="11" t="s">
        <v>51</v>
      </c>
      <c r="AG640" s="11" t="s">
        <v>52</v>
      </c>
      <c r="AH640" s="11" t="s">
        <v>4659</v>
      </c>
      <c r="AI640" s="11" t="s">
        <v>4660</v>
      </c>
      <c r="AJ640" s="10">
        <v>4</v>
      </c>
      <c r="AK640" s="14">
        <v>904.68</v>
      </c>
    </row>
    <row r="641" spans="1:37" x14ac:dyDescent="0.25">
      <c r="A641" s="10">
        <v>1251</v>
      </c>
      <c r="B641" s="11" t="s">
        <v>4063</v>
      </c>
      <c r="C641" s="11" t="s">
        <v>1349</v>
      </c>
      <c r="D641" s="12">
        <v>44153</v>
      </c>
      <c r="E641" s="12">
        <v>44338</v>
      </c>
      <c r="F641" s="10">
        <f>Table2[[#This Row],[ExitDate]]-Table2[[#This Row],[StartDate]]</f>
        <v>185</v>
      </c>
      <c r="G641" s="18">
        <f>(Table2[[#This Row],[ExitDate]]-Table2[[#This Row],[StartDate]])/365.25</f>
        <v>0.50650239561943877</v>
      </c>
      <c r="H641" s="11" t="s">
        <v>2585</v>
      </c>
      <c r="I641" s="11" t="s">
        <v>4661</v>
      </c>
      <c r="J641" s="13" t="s">
        <v>4662</v>
      </c>
      <c r="K641" s="11" t="s">
        <v>65</v>
      </c>
      <c r="L641" s="11" t="s">
        <v>38</v>
      </c>
      <c r="M641" s="11" t="s">
        <v>56</v>
      </c>
      <c r="N641" s="11" t="s">
        <v>55</v>
      </c>
      <c r="O641" s="11" t="s">
        <v>56</v>
      </c>
      <c r="P641" s="11" t="s">
        <v>121</v>
      </c>
      <c r="Q641" s="11" t="s">
        <v>2588</v>
      </c>
      <c r="R641" s="11" t="s">
        <v>85</v>
      </c>
      <c r="S641" s="12" t="s">
        <v>4663</v>
      </c>
      <c r="T641" s="11" t="s">
        <v>44</v>
      </c>
      <c r="U641" s="11" t="s">
        <v>98</v>
      </c>
      <c r="V641" s="11" t="s">
        <v>46</v>
      </c>
      <c r="W641" s="10">
        <v>59433</v>
      </c>
      <c r="X641" s="11" t="s">
        <v>48</v>
      </c>
      <c r="Y641" s="10">
        <v>3</v>
      </c>
      <c r="Z641" s="10">
        <v>1678</v>
      </c>
      <c r="AA641" s="12" t="s">
        <v>1344</v>
      </c>
      <c r="AB641" s="10">
        <v>2</v>
      </c>
      <c r="AC641" s="10">
        <v>1</v>
      </c>
      <c r="AD641" s="12">
        <v>45030</v>
      </c>
      <c r="AE641" s="11" t="s">
        <v>50</v>
      </c>
      <c r="AF641" s="11" t="s">
        <v>51</v>
      </c>
      <c r="AG641" s="11" t="s">
        <v>77</v>
      </c>
      <c r="AH641" s="11" t="s">
        <v>4664</v>
      </c>
      <c r="AI641" s="11" t="s">
        <v>403</v>
      </c>
      <c r="AJ641" s="10">
        <v>1</v>
      </c>
      <c r="AK641" s="14">
        <v>749.64</v>
      </c>
    </row>
    <row r="642" spans="1:37" x14ac:dyDescent="0.25">
      <c r="A642" s="10">
        <v>1252</v>
      </c>
      <c r="B642" s="11" t="s">
        <v>4241</v>
      </c>
      <c r="C642" s="11" t="s">
        <v>4665</v>
      </c>
      <c r="D642" s="12">
        <v>44332</v>
      </c>
      <c r="E642" s="12">
        <v>44665</v>
      </c>
      <c r="F642" s="10">
        <f>Table2[[#This Row],[ExitDate]]-Table2[[#This Row],[StartDate]]</f>
        <v>333</v>
      </c>
      <c r="G642" s="18">
        <f>(Table2[[#This Row],[ExitDate]]-Table2[[#This Row],[StartDate]])/365.25</f>
        <v>0.9117043121149897</v>
      </c>
      <c r="H642" s="11" t="s">
        <v>2585</v>
      </c>
      <c r="I642" s="11" t="s">
        <v>4666</v>
      </c>
      <c r="J642" s="13" t="s">
        <v>4667</v>
      </c>
      <c r="K642" s="11" t="s">
        <v>84</v>
      </c>
      <c r="L642" s="11" t="s">
        <v>38</v>
      </c>
      <c r="M642" s="11" t="s">
        <v>56</v>
      </c>
      <c r="N642" s="11" t="s">
        <v>40</v>
      </c>
      <c r="O642" s="11" t="s">
        <v>56</v>
      </c>
      <c r="P642" s="11" t="s">
        <v>174</v>
      </c>
      <c r="Q642" s="11" t="s">
        <v>2588</v>
      </c>
      <c r="R642" s="11" t="s">
        <v>107</v>
      </c>
      <c r="S642" s="12" t="s">
        <v>4668</v>
      </c>
      <c r="T642" s="11" t="s">
        <v>44</v>
      </c>
      <c r="U642" s="11" t="s">
        <v>423</v>
      </c>
      <c r="V642" s="11" t="s">
        <v>59</v>
      </c>
      <c r="W642" s="10">
        <v>42691</v>
      </c>
      <c r="X642" s="11" t="s">
        <v>48</v>
      </c>
      <c r="Y642" s="10">
        <v>3</v>
      </c>
      <c r="Z642" s="10">
        <v>1679</v>
      </c>
      <c r="AA642" s="12">
        <v>44934</v>
      </c>
      <c r="AB642" s="10">
        <v>5</v>
      </c>
      <c r="AC642" s="10">
        <v>4</v>
      </c>
      <c r="AD642" s="12">
        <v>45010</v>
      </c>
      <c r="AE642" s="11" t="s">
        <v>50</v>
      </c>
      <c r="AF642" s="11" t="s">
        <v>61</v>
      </c>
      <c r="AG642" s="11" t="s">
        <v>52</v>
      </c>
      <c r="AH642" s="11" t="s">
        <v>4669</v>
      </c>
      <c r="AI642" s="11" t="s">
        <v>4670</v>
      </c>
      <c r="AJ642" s="10">
        <v>5</v>
      </c>
      <c r="AK642" s="14">
        <v>213.06</v>
      </c>
    </row>
    <row r="643" spans="1:37" x14ac:dyDescent="0.25">
      <c r="A643" s="10">
        <v>1253</v>
      </c>
      <c r="B643" s="11" t="s">
        <v>4671</v>
      </c>
      <c r="C643" s="11" t="s">
        <v>4672</v>
      </c>
      <c r="D643" s="12">
        <v>43763</v>
      </c>
      <c r="E643" s="12">
        <v>44120</v>
      </c>
      <c r="F643" s="10">
        <f>Table2[[#This Row],[ExitDate]]-Table2[[#This Row],[StartDate]]</f>
        <v>357</v>
      </c>
      <c r="G643" s="18">
        <f>(Table2[[#This Row],[ExitDate]]-Table2[[#This Row],[StartDate]])/365.25</f>
        <v>0.97741273100616022</v>
      </c>
      <c r="H643" s="11" t="s">
        <v>2585</v>
      </c>
      <c r="I643" s="11" t="s">
        <v>4673</v>
      </c>
      <c r="J643" s="13" t="s">
        <v>4674</v>
      </c>
      <c r="K643" s="11" t="s">
        <v>37</v>
      </c>
      <c r="L643" s="11" t="s">
        <v>38</v>
      </c>
      <c r="M643" s="11" t="s">
        <v>66</v>
      </c>
      <c r="N643" s="11" t="s">
        <v>40</v>
      </c>
      <c r="O643" s="11" t="s">
        <v>41</v>
      </c>
      <c r="P643" s="11" t="s">
        <v>95</v>
      </c>
      <c r="Q643" s="11" t="s">
        <v>165</v>
      </c>
      <c r="R643" s="11" t="s">
        <v>80</v>
      </c>
      <c r="S643" s="12">
        <v>27768</v>
      </c>
      <c r="T643" s="11" t="s">
        <v>44</v>
      </c>
      <c r="U643" s="11" t="s">
        <v>81</v>
      </c>
      <c r="V643" s="11" t="s">
        <v>59</v>
      </c>
      <c r="W643" s="10">
        <v>33673</v>
      </c>
      <c r="X643" s="11" t="s">
        <v>48</v>
      </c>
      <c r="Y643" s="10">
        <v>3</v>
      </c>
      <c r="Z643" s="10">
        <v>1680</v>
      </c>
      <c r="AA643" s="12">
        <v>44929</v>
      </c>
      <c r="AB643" s="10">
        <v>5</v>
      </c>
      <c r="AC643" s="10">
        <v>4</v>
      </c>
      <c r="AD643" s="12">
        <v>44838</v>
      </c>
      <c r="AE643" s="11" t="s">
        <v>60</v>
      </c>
      <c r="AF643" s="11" t="s">
        <v>51</v>
      </c>
      <c r="AG643" s="11" t="s">
        <v>77</v>
      </c>
      <c r="AH643" s="11" t="s">
        <v>4675</v>
      </c>
      <c r="AI643" s="11" t="s">
        <v>4676</v>
      </c>
      <c r="AJ643" s="10">
        <v>3</v>
      </c>
      <c r="AK643" s="14">
        <v>882.76</v>
      </c>
    </row>
    <row r="644" spans="1:37" x14ac:dyDescent="0.25">
      <c r="A644" s="10">
        <v>1254</v>
      </c>
      <c r="B644" s="11" t="s">
        <v>1729</v>
      </c>
      <c r="C644" s="11" t="s">
        <v>4677</v>
      </c>
      <c r="D644" s="12">
        <v>44990</v>
      </c>
      <c r="E644" s="12">
        <v>45050</v>
      </c>
      <c r="F644" s="10">
        <f>Table2[[#This Row],[ExitDate]]-Table2[[#This Row],[StartDate]]</f>
        <v>60</v>
      </c>
      <c r="G644" s="18">
        <f>(Table2[[#This Row],[ExitDate]]-Table2[[#This Row],[StartDate]])/365.25</f>
        <v>0.16427104722792607</v>
      </c>
      <c r="H644" s="11" t="s">
        <v>4530</v>
      </c>
      <c r="I644" s="11" t="s">
        <v>4678</v>
      </c>
      <c r="J644" s="13" t="s">
        <v>4679</v>
      </c>
      <c r="K644" s="11" t="s">
        <v>125</v>
      </c>
      <c r="L644" s="11" t="s">
        <v>38</v>
      </c>
      <c r="M644" s="11" t="s">
        <v>39</v>
      </c>
      <c r="N644" s="11" t="s">
        <v>67</v>
      </c>
      <c r="O644" s="11" t="s">
        <v>41</v>
      </c>
      <c r="P644" s="11" t="s">
        <v>133</v>
      </c>
      <c r="Q644" s="11" t="s">
        <v>165</v>
      </c>
      <c r="R644" s="11" t="s">
        <v>107</v>
      </c>
      <c r="S644" s="12">
        <v>27312</v>
      </c>
      <c r="T644" s="11" t="s">
        <v>44</v>
      </c>
      <c r="U644" s="11" t="s">
        <v>109</v>
      </c>
      <c r="V644" s="11" t="s">
        <v>46</v>
      </c>
      <c r="W644" s="10">
        <v>34659</v>
      </c>
      <c r="X644" s="11" t="s">
        <v>48</v>
      </c>
      <c r="Y644" s="10">
        <v>3</v>
      </c>
      <c r="Z644" s="10">
        <v>1681</v>
      </c>
      <c r="AA644" s="12" t="s">
        <v>1180</v>
      </c>
      <c r="AB644" s="10">
        <v>2</v>
      </c>
      <c r="AC644" s="10">
        <v>3</v>
      </c>
      <c r="AD644" s="12">
        <v>44915</v>
      </c>
      <c r="AE644" s="11" t="s">
        <v>60</v>
      </c>
      <c r="AF644" s="11" t="s">
        <v>61</v>
      </c>
      <c r="AG644" s="11" t="s">
        <v>52</v>
      </c>
      <c r="AH644" s="11" t="s">
        <v>4680</v>
      </c>
      <c r="AI644" s="11" t="s">
        <v>4681</v>
      </c>
      <c r="AJ644" s="10">
        <v>1</v>
      </c>
      <c r="AK644" s="14">
        <v>113.42</v>
      </c>
    </row>
    <row r="645" spans="1:37" x14ac:dyDescent="0.25">
      <c r="A645" s="10">
        <v>1256</v>
      </c>
      <c r="B645" s="11" t="s">
        <v>4682</v>
      </c>
      <c r="C645" s="11" t="s">
        <v>3202</v>
      </c>
      <c r="D645" s="12">
        <v>44583</v>
      </c>
      <c r="E645" s="12">
        <v>44767</v>
      </c>
      <c r="F645" s="10">
        <f>Table2[[#This Row],[ExitDate]]-Table2[[#This Row],[StartDate]]</f>
        <v>184</v>
      </c>
      <c r="G645" s="18">
        <f>(Table2[[#This Row],[ExitDate]]-Table2[[#This Row],[StartDate]])/365.25</f>
        <v>0.50376454483230659</v>
      </c>
      <c r="H645" s="11" t="s">
        <v>4530</v>
      </c>
      <c r="I645" s="11" t="s">
        <v>4683</v>
      </c>
      <c r="J645" s="13" t="s">
        <v>4684</v>
      </c>
      <c r="K645" s="11" t="s">
        <v>132</v>
      </c>
      <c r="L645" s="11" t="s">
        <v>752</v>
      </c>
      <c r="M645" s="11" t="s">
        <v>66</v>
      </c>
      <c r="N645" s="11" t="s">
        <v>67</v>
      </c>
      <c r="O645" s="11" t="s">
        <v>56</v>
      </c>
      <c r="P645" s="11" t="s">
        <v>174</v>
      </c>
      <c r="Q645" s="11" t="s">
        <v>68</v>
      </c>
      <c r="R645" s="11" t="s">
        <v>57</v>
      </c>
      <c r="S645" s="12" t="s">
        <v>4685</v>
      </c>
      <c r="T645" s="11" t="s">
        <v>44</v>
      </c>
      <c r="U645" s="11" t="s">
        <v>159</v>
      </c>
      <c r="V645" s="11" t="s">
        <v>46</v>
      </c>
      <c r="W645" s="10">
        <v>97969</v>
      </c>
      <c r="X645" s="11" t="s">
        <v>48</v>
      </c>
      <c r="Y645" s="10">
        <v>3</v>
      </c>
      <c r="Z645" s="10">
        <v>1683</v>
      </c>
      <c r="AA645" s="12" t="s">
        <v>303</v>
      </c>
      <c r="AB645" s="10">
        <v>2</v>
      </c>
      <c r="AC645" s="10">
        <v>4</v>
      </c>
      <c r="AD645" s="12">
        <v>45105</v>
      </c>
      <c r="AE645" s="11" t="s">
        <v>76</v>
      </c>
      <c r="AF645" s="11" t="s">
        <v>51</v>
      </c>
      <c r="AG645" s="11" t="s">
        <v>52</v>
      </c>
      <c r="AH645" s="11" t="s">
        <v>2015</v>
      </c>
      <c r="AI645" s="11" t="s">
        <v>4686</v>
      </c>
      <c r="AJ645" s="10">
        <v>1</v>
      </c>
      <c r="AK645" s="14">
        <v>599.74</v>
      </c>
    </row>
    <row r="646" spans="1:37" x14ac:dyDescent="0.25">
      <c r="A646" s="10">
        <v>1257</v>
      </c>
      <c r="B646" s="11" t="s">
        <v>4687</v>
      </c>
      <c r="C646" s="11" t="s">
        <v>498</v>
      </c>
      <c r="D646" s="12">
        <v>45116</v>
      </c>
      <c r="E646" s="12">
        <v>45138</v>
      </c>
      <c r="F646" s="10">
        <f>Table2[[#This Row],[ExitDate]]-Table2[[#This Row],[StartDate]]</f>
        <v>22</v>
      </c>
      <c r="G646" s="18">
        <f>(Table2[[#This Row],[ExitDate]]-Table2[[#This Row],[StartDate]])/365.25</f>
        <v>6.0232717316906229E-2</v>
      </c>
      <c r="H646" s="11" t="s">
        <v>2376</v>
      </c>
      <c r="I646" s="11" t="s">
        <v>4688</v>
      </c>
      <c r="J646" s="13" t="s">
        <v>4689</v>
      </c>
      <c r="K646" s="11" t="s">
        <v>94</v>
      </c>
      <c r="L646" s="11" t="s">
        <v>2303</v>
      </c>
      <c r="M646" s="11" t="s">
        <v>39</v>
      </c>
      <c r="N646" s="11" t="s">
        <v>55</v>
      </c>
      <c r="O646" s="11" t="s">
        <v>56</v>
      </c>
      <c r="P646" s="11" t="s">
        <v>95</v>
      </c>
      <c r="Q646" s="11" t="s">
        <v>165</v>
      </c>
      <c r="R646" s="11" t="s">
        <v>107</v>
      </c>
      <c r="S646" s="12">
        <v>23195</v>
      </c>
      <c r="T646" s="11" t="s">
        <v>44</v>
      </c>
      <c r="U646" s="11" t="s">
        <v>109</v>
      </c>
      <c r="V646" s="11" t="s">
        <v>59</v>
      </c>
      <c r="W646" s="10">
        <v>18894</v>
      </c>
      <c r="X646" s="11" t="s">
        <v>48</v>
      </c>
      <c r="Y646" s="10">
        <v>3</v>
      </c>
      <c r="Z646" s="10">
        <v>1684</v>
      </c>
      <c r="AA646" s="12" t="s">
        <v>4081</v>
      </c>
      <c r="AB646" s="10">
        <v>2</v>
      </c>
      <c r="AC646" s="10">
        <v>4</v>
      </c>
      <c r="AD646" s="12">
        <v>45082</v>
      </c>
      <c r="AE646" s="11" t="s">
        <v>50</v>
      </c>
      <c r="AF646" s="11" t="s">
        <v>51</v>
      </c>
      <c r="AG646" s="11" t="s">
        <v>52</v>
      </c>
      <c r="AH646" s="11" t="s">
        <v>4690</v>
      </c>
      <c r="AI646" s="11" t="s">
        <v>4691</v>
      </c>
      <c r="AJ646" s="10">
        <v>5</v>
      </c>
      <c r="AK646" s="14">
        <v>700.99</v>
      </c>
    </row>
    <row r="647" spans="1:37" x14ac:dyDescent="0.25">
      <c r="A647" s="10">
        <v>1258</v>
      </c>
      <c r="B647" s="11" t="s">
        <v>3420</v>
      </c>
      <c r="C647" s="11" t="s">
        <v>3094</v>
      </c>
      <c r="D647" s="12">
        <v>43415</v>
      </c>
      <c r="E647" s="12">
        <v>43612</v>
      </c>
      <c r="F647" s="10">
        <f>Table2[[#This Row],[ExitDate]]-Table2[[#This Row],[StartDate]]</f>
        <v>197</v>
      </c>
      <c r="G647" s="18">
        <f>(Table2[[#This Row],[ExitDate]]-Table2[[#This Row],[StartDate]])/365.25</f>
        <v>0.53935660506502392</v>
      </c>
      <c r="H647" s="11" t="s">
        <v>2379</v>
      </c>
      <c r="I647" s="11" t="s">
        <v>4692</v>
      </c>
      <c r="J647" s="13" t="s">
        <v>4693</v>
      </c>
      <c r="K647" s="11" t="s">
        <v>113</v>
      </c>
      <c r="L647" s="11" t="s">
        <v>2303</v>
      </c>
      <c r="M647" s="11" t="s">
        <v>66</v>
      </c>
      <c r="N647" s="11" t="s">
        <v>55</v>
      </c>
      <c r="O647" s="11" t="s">
        <v>66</v>
      </c>
      <c r="P647" s="11" t="s">
        <v>133</v>
      </c>
      <c r="Q647" s="11" t="s">
        <v>165</v>
      </c>
      <c r="R647" s="11" t="s">
        <v>57</v>
      </c>
      <c r="S647" s="12" t="s">
        <v>4694</v>
      </c>
      <c r="T647" s="11" t="s">
        <v>44</v>
      </c>
      <c r="U647" s="11" t="s">
        <v>234</v>
      </c>
      <c r="V647" s="11" t="s">
        <v>46</v>
      </c>
      <c r="W647" s="10">
        <v>16287</v>
      </c>
      <c r="X647" s="11" t="s">
        <v>48</v>
      </c>
      <c r="Y647" s="10">
        <v>3</v>
      </c>
      <c r="Z647" s="10">
        <v>1685</v>
      </c>
      <c r="AA647" s="12" t="s">
        <v>224</v>
      </c>
      <c r="AB647" s="10">
        <v>1</v>
      </c>
      <c r="AC647" s="10">
        <v>4</v>
      </c>
      <c r="AD647" s="12">
        <v>44927</v>
      </c>
      <c r="AE647" s="11" t="s">
        <v>60</v>
      </c>
      <c r="AF647" s="11" t="s">
        <v>51</v>
      </c>
      <c r="AG647" s="11" t="s">
        <v>89</v>
      </c>
      <c r="AH647" s="11" t="s">
        <v>4695</v>
      </c>
      <c r="AI647" s="11" t="s">
        <v>4696</v>
      </c>
      <c r="AJ647" s="10">
        <v>1</v>
      </c>
      <c r="AK647" s="14">
        <v>650.07000000000005</v>
      </c>
    </row>
    <row r="648" spans="1:37" x14ac:dyDescent="0.25">
      <c r="A648" s="10">
        <v>1259</v>
      </c>
      <c r="B648" s="11" t="s">
        <v>2638</v>
      </c>
      <c r="C648" s="11" t="s">
        <v>1028</v>
      </c>
      <c r="D648" s="12">
        <v>44201</v>
      </c>
      <c r="E648" s="12">
        <v>44365</v>
      </c>
      <c r="F648" s="10">
        <f>Table2[[#This Row],[ExitDate]]-Table2[[#This Row],[StartDate]]</f>
        <v>164</v>
      </c>
      <c r="G648" s="18">
        <f>(Table2[[#This Row],[ExitDate]]-Table2[[#This Row],[StartDate]])/365.25</f>
        <v>0.44900752908966463</v>
      </c>
      <c r="H648" s="11" t="s">
        <v>4464</v>
      </c>
      <c r="I648" s="11" t="s">
        <v>2706</v>
      </c>
      <c r="J648" s="13" t="s">
        <v>4697</v>
      </c>
      <c r="K648" s="11" t="s">
        <v>125</v>
      </c>
      <c r="L648" s="11" t="s">
        <v>38</v>
      </c>
      <c r="M648" s="11" t="s">
        <v>39</v>
      </c>
      <c r="N648" s="11" t="s">
        <v>40</v>
      </c>
      <c r="O648" s="11" t="s">
        <v>66</v>
      </c>
      <c r="P648" s="11" t="s">
        <v>133</v>
      </c>
      <c r="Q648" s="11" t="s">
        <v>165</v>
      </c>
      <c r="R648" s="11" t="s">
        <v>43</v>
      </c>
      <c r="S648" s="12">
        <v>19878</v>
      </c>
      <c r="T648" s="11" t="s">
        <v>44</v>
      </c>
      <c r="U648" s="11" t="s">
        <v>1522</v>
      </c>
      <c r="V648" s="11" t="s">
        <v>59</v>
      </c>
      <c r="W648" s="10">
        <v>63472</v>
      </c>
      <c r="X648" s="11" t="s">
        <v>48</v>
      </c>
      <c r="Y648" s="10">
        <v>3</v>
      </c>
      <c r="Z648" s="10">
        <v>1686</v>
      </c>
      <c r="AA648" s="12">
        <v>45079</v>
      </c>
      <c r="AB648" s="10">
        <v>2</v>
      </c>
      <c r="AC648" s="10">
        <v>4</v>
      </c>
      <c r="AD648" s="12">
        <v>44876</v>
      </c>
      <c r="AE648" s="11" t="s">
        <v>156</v>
      </c>
      <c r="AF648" s="11" t="s">
        <v>61</v>
      </c>
      <c r="AG648" s="11" t="s">
        <v>77</v>
      </c>
      <c r="AH648" s="11" t="s">
        <v>1865</v>
      </c>
      <c r="AI648" s="11" t="s">
        <v>4698</v>
      </c>
      <c r="AJ648" s="10">
        <v>2</v>
      </c>
      <c r="AK648" s="14">
        <v>851.38</v>
      </c>
    </row>
    <row r="649" spans="1:37" x14ac:dyDescent="0.25">
      <c r="A649" s="10">
        <v>1261</v>
      </c>
      <c r="B649" s="11" t="s">
        <v>4699</v>
      </c>
      <c r="C649" s="11" t="s">
        <v>4700</v>
      </c>
      <c r="D649" s="12">
        <v>43920</v>
      </c>
      <c r="E649" s="12">
        <v>45128</v>
      </c>
      <c r="F649" s="10">
        <f>Table2[[#This Row],[ExitDate]]-Table2[[#This Row],[StartDate]]</f>
        <v>1208</v>
      </c>
      <c r="G649" s="18">
        <f>(Table2[[#This Row],[ExitDate]]-Table2[[#This Row],[StartDate]])/365.25</f>
        <v>3.3073237508555784</v>
      </c>
      <c r="H649" s="11" t="s">
        <v>64</v>
      </c>
      <c r="I649" s="11" t="s">
        <v>4701</v>
      </c>
      <c r="J649" s="13" t="s">
        <v>4702</v>
      </c>
      <c r="K649" s="11" t="s">
        <v>132</v>
      </c>
      <c r="L649" s="11" t="s">
        <v>38</v>
      </c>
      <c r="M649" s="11" t="s">
        <v>66</v>
      </c>
      <c r="N649" s="11" t="s">
        <v>55</v>
      </c>
      <c r="O649" s="11" t="s">
        <v>66</v>
      </c>
      <c r="P649" s="11" t="s">
        <v>174</v>
      </c>
      <c r="Q649" s="11" t="s">
        <v>165</v>
      </c>
      <c r="R649" s="11" t="s">
        <v>300</v>
      </c>
      <c r="S649" s="12" t="s">
        <v>4703</v>
      </c>
      <c r="T649" s="11" t="s">
        <v>108</v>
      </c>
      <c r="U649" s="11" t="s">
        <v>302</v>
      </c>
      <c r="V649" s="11" t="s">
        <v>59</v>
      </c>
      <c r="W649" s="10">
        <v>34107</v>
      </c>
      <c r="X649" s="11" t="s">
        <v>48</v>
      </c>
      <c r="Y649" s="10">
        <v>3</v>
      </c>
      <c r="Z649" s="10">
        <v>1688</v>
      </c>
      <c r="AA649" s="12">
        <v>44906</v>
      </c>
      <c r="AB649" s="10">
        <v>1</v>
      </c>
      <c r="AC649" s="10">
        <v>4</v>
      </c>
      <c r="AD649" s="12">
        <v>44916</v>
      </c>
      <c r="AE649" s="11" t="s">
        <v>76</v>
      </c>
      <c r="AF649" s="11" t="s">
        <v>51</v>
      </c>
      <c r="AG649" s="11" t="s">
        <v>77</v>
      </c>
      <c r="AH649" s="11" t="s">
        <v>4704</v>
      </c>
      <c r="AI649" s="11" t="s">
        <v>4705</v>
      </c>
      <c r="AJ649" s="10">
        <v>3</v>
      </c>
      <c r="AK649" s="14">
        <v>880.67</v>
      </c>
    </row>
    <row r="650" spans="1:37" x14ac:dyDescent="0.25">
      <c r="A650" s="10">
        <v>1262</v>
      </c>
      <c r="B650" s="11" t="s">
        <v>4706</v>
      </c>
      <c r="C650" s="11" t="s">
        <v>2788</v>
      </c>
      <c r="D650" s="12">
        <v>44198</v>
      </c>
      <c r="E650" s="12">
        <v>44826</v>
      </c>
      <c r="F650" s="10">
        <f>Table2[[#This Row],[ExitDate]]-Table2[[#This Row],[StartDate]]</f>
        <v>628</v>
      </c>
      <c r="G650" s="18">
        <f>(Table2[[#This Row],[ExitDate]]-Table2[[#This Row],[StartDate]])/365.25</f>
        <v>1.7193702943189597</v>
      </c>
      <c r="H650" s="11" t="s">
        <v>2585</v>
      </c>
      <c r="I650" s="11" t="s">
        <v>4707</v>
      </c>
      <c r="J650" s="13" t="s">
        <v>4708</v>
      </c>
      <c r="K650" s="11" t="s">
        <v>132</v>
      </c>
      <c r="L650" s="11" t="s">
        <v>38</v>
      </c>
      <c r="M650" s="11" t="s">
        <v>56</v>
      </c>
      <c r="N650" s="11" t="s">
        <v>40</v>
      </c>
      <c r="O650" s="11" t="s">
        <v>41</v>
      </c>
      <c r="P650" s="11" t="s">
        <v>133</v>
      </c>
      <c r="Q650" s="11" t="s">
        <v>2588</v>
      </c>
      <c r="R650" s="11" t="s">
        <v>85</v>
      </c>
      <c r="S650" s="12">
        <v>31149</v>
      </c>
      <c r="T650" s="11" t="s">
        <v>44</v>
      </c>
      <c r="U650" s="11" t="s">
        <v>98</v>
      </c>
      <c r="V650" s="11" t="s">
        <v>59</v>
      </c>
      <c r="W650" s="10">
        <v>35372</v>
      </c>
      <c r="X650" s="11" t="s">
        <v>48</v>
      </c>
      <c r="Y650" s="10">
        <v>3</v>
      </c>
      <c r="Z650" s="10">
        <v>1689</v>
      </c>
      <c r="AA650" s="12" t="s">
        <v>1172</v>
      </c>
      <c r="AB650" s="10">
        <v>5</v>
      </c>
      <c r="AC650" s="10">
        <v>3</v>
      </c>
      <c r="AD650" s="12">
        <v>44819</v>
      </c>
      <c r="AE650" s="11" t="s">
        <v>60</v>
      </c>
      <c r="AF650" s="11" t="s">
        <v>61</v>
      </c>
      <c r="AG650" s="11" t="s">
        <v>89</v>
      </c>
      <c r="AH650" s="11" t="s">
        <v>4709</v>
      </c>
      <c r="AI650" s="11" t="s">
        <v>4710</v>
      </c>
      <c r="AJ650" s="10">
        <v>2</v>
      </c>
      <c r="AK650" s="14">
        <v>712.64</v>
      </c>
    </row>
    <row r="651" spans="1:37" x14ac:dyDescent="0.25">
      <c r="A651" s="10">
        <v>1263</v>
      </c>
      <c r="B651" s="11" t="s">
        <v>4711</v>
      </c>
      <c r="C651" s="11" t="s">
        <v>4712</v>
      </c>
      <c r="D651" s="12">
        <v>43522</v>
      </c>
      <c r="E651" s="12">
        <v>43672</v>
      </c>
      <c r="F651" s="10">
        <f>Table2[[#This Row],[ExitDate]]-Table2[[#This Row],[StartDate]]</f>
        <v>150</v>
      </c>
      <c r="G651" s="18">
        <f>(Table2[[#This Row],[ExitDate]]-Table2[[#This Row],[StartDate]])/365.25</f>
        <v>0.41067761806981518</v>
      </c>
      <c r="H651" s="11" t="s">
        <v>2585</v>
      </c>
      <c r="I651" s="11" t="s">
        <v>4713</v>
      </c>
      <c r="J651" s="13" t="s">
        <v>4714</v>
      </c>
      <c r="K651" s="11" t="s">
        <v>113</v>
      </c>
      <c r="L651" s="11" t="s">
        <v>38</v>
      </c>
      <c r="M651" s="11" t="s">
        <v>39</v>
      </c>
      <c r="N651" s="11" t="s">
        <v>55</v>
      </c>
      <c r="O651" s="11" t="s">
        <v>41</v>
      </c>
      <c r="P651" s="11" t="s">
        <v>174</v>
      </c>
      <c r="Q651" s="11" t="s">
        <v>2588</v>
      </c>
      <c r="R651" s="11" t="s">
        <v>508</v>
      </c>
      <c r="S651" s="12" t="s">
        <v>4715</v>
      </c>
      <c r="T651" s="11" t="s">
        <v>44</v>
      </c>
      <c r="U651" s="11" t="s">
        <v>625</v>
      </c>
      <c r="V651" s="11" t="s">
        <v>59</v>
      </c>
      <c r="W651" s="10">
        <v>56249</v>
      </c>
      <c r="X651" s="11" t="s">
        <v>48</v>
      </c>
      <c r="Y651" s="10">
        <v>3</v>
      </c>
      <c r="Z651" s="10">
        <v>1690</v>
      </c>
      <c r="AA651" s="12">
        <v>44906</v>
      </c>
      <c r="AB651" s="10">
        <v>3</v>
      </c>
      <c r="AC651" s="10">
        <v>1</v>
      </c>
      <c r="AD651" s="12">
        <v>44947</v>
      </c>
      <c r="AE651" s="11" t="s">
        <v>156</v>
      </c>
      <c r="AF651" s="11" t="s">
        <v>51</v>
      </c>
      <c r="AG651" s="11" t="s">
        <v>52</v>
      </c>
      <c r="AH651" s="11" t="s">
        <v>4716</v>
      </c>
      <c r="AI651" s="11" t="s">
        <v>4717</v>
      </c>
      <c r="AJ651" s="10">
        <v>3</v>
      </c>
      <c r="AK651" s="14">
        <v>504.34</v>
      </c>
    </row>
    <row r="652" spans="1:37" x14ac:dyDescent="0.25">
      <c r="A652" s="10">
        <v>1265</v>
      </c>
      <c r="B652" s="11" t="s">
        <v>4719</v>
      </c>
      <c r="C652" s="11" t="s">
        <v>1420</v>
      </c>
      <c r="D652" s="12">
        <v>43940</v>
      </c>
      <c r="E652" s="12">
        <v>44772</v>
      </c>
      <c r="F652" s="10">
        <f>Table2[[#This Row],[ExitDate]]-Table2[[#This Row],[StartDate]]</f>
        <v>832</v>
      </c>
      <c r="G652" s="18">
        <f>(Table2[[#This Row],[ExitDate]]-Table2[[#This Row],[StartDate]])/365.25</f>
        <v>2.2778918548939084</v>
      </c>
      <c r="H652" s="11" t="s">
        <v>4530</v>
      </c>
      <c r="I652" s="11" t="s">
        <v>4720</v>
      </c>
      <c r="J652" s="13" t="s">
        <v>4721</v>
      </c>
      <c r="K652" s="11" t="s">
        <v>164</v>
      </c>
      <c r="L652" s="11" t="s">
        <v>38</v>
      </c>
      <c r="M652" s="11" t="s">
        <v>56</v>
      </c>
      <c r="N652" s="11" t="s">
        <v>40</v>
      </c>
      <c r="O652" s="11" t="s">
        <v>56</v>
      </c>
      <c r="P652" s="11" t="s">
        <v>174</v>
      </c>
      <c r="Q652" s="11" t="s">
        <v>165</v>
      </c>
      <c r="R652" s="11" t="s">
        <v>107</v>
      </c>
      <c r="S652" s="12" t="s">
        <v>4722</v>
      </c>
      <c r="T652" s="11" t="s">
        <v>44</v>
      </c>
      <c r="U652" s="11" t="s">
        <v>109</v>
      </c>
      <c r="V652" s="11" t="s">
        <v>46</v>
      </c>
      <c r="W652" s="10">
        <v>23764</v>
      </c>
      <c r="X652" s="11" t="s">
        <v>48</v>
      </c>
      <c r="Y652" s="10">
        <v>3</v>
      </c>
      <c r="Z652" s="10">
        <v>1692</v>
      </c>
      <c r="AA652" s="12" t="s">
        <v>643</v>
      </c>
      <c r="AB652" s="10">
        <v>2</v>
      </c>
      <c r="AC652" s="10">
        <v>2</v>
      </c>
      <c r="AD652" s="12">
        <v>44993</v>
      </c>
      <c r="AE652" s="11" t="s">
        <v>76</v>
      </c>
      <c r="AF652" s="11" t="s">
        <v>61</v>
      </c>
      <c r="AG652" s="11" t="s">
        <v>52</v>
      </c>
      <c r="AH652" s="11" t="s">
        <v>4723</v>
      </c>
      <c r="AI652" s="11" t="s">
        <v>4724</v>
      </c>
      <c r="AJ652" s="10">
        <v>1</v>
      </c>
      <c r="AK652" s="14">
        <v>705.24</v>
      </c>
    </row>
    <row r="653" spans="1:37" x14ac:dyDescent="0.25">
      <c r="A653" s="10">
        <v>1267</v>
      </c>
      <c r="B653" s="11" t="s">
        <v>4725</v>
      </c>
      <c r="C653" s="11" t="s">
        <v>3533</v>
      </c>
      <c r="D653" s="12">
        <v>44295</v>
      </c>
      <c r="E653" s="12">
        <v>44345</v>
      </c>
      <c r="F653" s="10">
        <f>Table2[[#This Row],[ExitDate]]-Table2[[#This Row],[StartDate]]</f>
        <v>50</v>
      </c>
      <c r="G653" s="18">
        <f>(Table2[[#This Row],[ExitDate]]-Table2[[#This Row],[StartDate]])/365.25</f>
        <v>0.13689253935660506</v>
      </c>
      <c r="H653" s="11" t="s">
        <v>2376</v>
      </c>
      <c r="I653" s="11" t="s">
        <v>4726</v>
      </c>
      <c r="J653" s="13" t="s">
        <v>4727</v>
      </c>
      <c r="K653" s="11" t="s">
        <v>79</v>
      </c>
      <c r="L653" s="11" t="s">
        <v>2303</v>
      </c>
      <c r="M653" s="11" t="s">
        <v>56</v>
      </c>
      <c r="N653" s="11" t="s">
        <v>55</v>
      </c>
      <c r="O653" s="11" t="s">
        <v>41</v>
      </c>
      <c r="P653" s="11" t="s">
        <v>121</v>
      </c>
      <c r="Q653" s="11" t="s">
        <v>165</v>
      </c>
      <c r="R653" s="11" t="s">
        <v>57</v>
      </c>
      <c r="S653" s="12">
        <v>22381</v>
      </c>
      <c r="T653" s="11" t="s">
        <v>44</v>
      </c>
      <c r="U653" s="11" t="s">
        <v>234</v>
      </c>
      <c r="V653" s="11" t="s">
        <v>59</v>
      </c>
      <c r="W653" s="10">
        <v>82773</v>
      </c>
      <c r="X653" s="11" t="s">
        <v>48</v>
      </c>
      <c r="Y653" s="10">
        <v>3</v>
      </c>
      <c r="Z653" s="10">
        <v>1694</v>
      </c>
      <c r="AA653" s="12" t="s">
        <v>3998</v>
      </c>
      <c r="AB653" s="10">
        <v>3</v>
      </c>
      <c r="AC653" s="10">
        <v>5</v>
      </c>
      <c r="AD653" s="12">
        <v>44803</v>
      </c>
      <c r="AE653" s="11" t="s">
        <v>156</v>
      </c>
      <c r="AF653" s="11" t="s">
        <v>51</v>
      </c>
      <c r="AG653" s="11" t="s">
        <v>77</v>
      </c>
      <c r="AH653" s="11" t="s">
        <v>2950</v>
      </c>
      <c r="AI653" s="11" t="s">
        <v>4728</v>
      </c>
      <c r="AJ653" s="10">
        <v>5</v>
      </c>
      <c r="AK653" s="14">
        <v>638.07000000000005</v>
      </c>
    </row>
    <row r="654" spans="1:37" x14ac:dyDescent="0.25">
      <c r="A654" s="10">
        <v>1268</v>
      </c>
      <c r="B654" s="11" t="s">
        <v>4729</v>
      </c>
      <c r="C654" s="11" t="s">
        <v>2436</v>
      </c>
      <c r="D654" s="12">
        <v>43347</v>
      </c>
      <c r="E654" s="12">
        <v>44911</v>
      </c>
      <c r="F654" s="10">
        <f>Table2[[#This Row],[ExitDate]]-Table2[[#This Row],[StartDate]]</f>
        <v>1564</v>
      </c>
      <c r="G654" s="18">
        <f>(Table2[[#This Row],[ExitDate]]-Table2[[#This Row],[StartDate]])/365.25</f>
        <v>4.2819986310746065</v>
      </c>
      <c r="H654" s="11" t="s">
        <v>2379</v>
      </c>
      <c r="I654" s="11" t="s">
        <v>4730</v>
      </c>
      <c r="J654" s="13" t="s">
        <v>4731</v>
      </c>
      <c r="K654" s="11" t="s">
        <v>125</v>
      </c>
      <c r="L654" s="11" t="s">
        <v>2303</v>
      </c>
      <c r="M654" s="11" t="s">
        <v>39</v>
      </c>
      <c r="N654" s="11" t="s">
        <v>40</v>
      </c>
      <c r="O654" s="11" t="s">
        <v>66</v>
      </c>
      <c r="P654" s="11" t="s">
        <v>174</v>
      </c>
      <c r="Q654" s="11" t="s">
        <v>165</v>
      </c>
      <c r="R654" s="11" t="s">
        <v>3104</v>
      </c>
      <c r="S654" s="12" t="s">
        <v>4732</v>
      </c>
      <c r="T654" s="11" t="s">
        <v>44</v>
      </c>
      <c r="U654" s="11" t="s">
        <v>207</v>
      </c>
      <c r="V654" s="11" t="s">
        <v>46</v>
      </c>
      <c r="W654" s="10">
        <v>20654</v>
      </c>
      <c r="X654" s="11" t="s">
        <v>48</v>
      </c>
      <c r="Y654" s="10">
        <v>3</v>
      </c>
      <c r="Z654" s="10">
        <v>1695</v>
      </c>
      <c r="AA654" s="12" t="s">
        <v>1369</v>
      </c>
      <c r="AB654" s="10">
        <v>3</v>
      </c>
      <c r="AC654" s="10">
        <v>3</v>
      </c>
      <c r="AD654" s="12">
        <v>44929</v>
      </c>
      <c r="AE654" s="11" t="s">
        <v>50</v>
      </c>
      <c r="AF654" s="11" t="s">
        <v>51</v>
      </c>
      <c r="AG654" s="11" t="s">
        <v>89</v>
      </c>
      <c r="AH654" s="11" t="s">
        <v>4733</v>
      </c>
      <c r="AI654" s="11" t="s">
        <v>4734</v>
      </c>
      <c r="AJ654" s="10">
        <v>2</v>
      </c>
      <c r="AK654" s="14">
        <v>913.34</v>
      </c>
    </row>
    <row r="655" spans="1:37" x14ac:dyDescent="0.25">
      <c r="A655" s="10">
        <v>1270</v>
      </c>
      <c r="B655" s="11" t="s">
        <v>4735</v>
      </c>
      <c r="C655" s="11" t="s">
        <v>1186</v>
      </c>
      <c r="D655" s="12">
        <v>45070</v>
      </c>
      <c r="E655" s="12">
        <v>45128</v>
      </c>
      <c r="F655" s="10">
        <f>Table2[[#This Row],[ExitDate]]-Table2[[#This Row],[StartDate]]</f>
        <v>58</v>
      </c>
      <c r="G655" s="18">
        <f>(Table2[[#This Row],[ExitDate]]-Table2[[#This Row],[StartDate]])/365.25</f>
        <v>0.15879534565366188</v>
      </c>
      <c r="H655" s="11" t="s">
        <v>4464</v>
      </c>
      <c r="I655" s="11" t="s">
        <v>4736</v>
      </c>
      <c r="J655" s="13" t="s">
        <v>4737</v>
      </c>
      <c r="K655" s="11" t="s">
        <v>132</v>
      </c>
      <c r="L655" s="11" t="s">
        <v>38</v>
      </c>
      <c r="M655" s="11" t="s">
        <v>66</v>
      </c>
      <c r="N655" s="11" t="s">
        <v>67</v>
      </c>
      <c r="O655" s="11" t="s">
        <v>56</v>
      </c>
      <c r="P655" s="11" t="s">
        <v>133</v>
      </c>
      <c r="Q655" s="11" t="s">
        <v>165</v>
      </c>
      <c r="R655" s="11" t="s">
        <v>80</v>
      </c>
      <c r="S655" s="12" t="s">
        <v>4738</v>
      </c>
      <c r="T655" s="11" t="s">
        <v>44</v>
      </c>
      <c r="U655" s="11" t="s">
        <v>234</v>
      </c>
      <c r="V655" s="11" t="s">
        <v>59</v>
      </c>
      <c r="W655" s="10">
        <v>3758</v>
      </c>
      <c r="X655" s="11" t="s">
        <v>48</v>
      </c>
      <c r="Y655" s="10">
        <v>3</v>
      </c>
      <c r="Z655" s="10">
        <v>1697</v>
      </c>
      <c r="AA655" s="12" t="s">
        <v>127</v>
      </c>
      <c r="AB655" s="10">
        <v>1</v>
      </c>
      <c r="AC655" s="10">
        <v>5</v>
      </c>
      <c r="AD655" s="12">
        <v>44848</v>
      </c>
      <c r="AE655" s="11" t="s">
        <v>50</v>
      </c>
      <c r="AF655" s="11" t="s">
        <v>61</v>
      </c>
      <c r="AG655" s="11" t="s">
        <v>89</v>
      </c>
      <c r="AH655" s="11" t="s">
        <v>4739</v>
      </c>
      <c r="AI655" s="11" t="s">
        <v>4740</v>
      </c>
      <c r="AJ655" s="10">
        <v>4</v>
      </c>
      <c r="AK655" s="14">
        <v>503.3</v>
      </c>
    </row>
    <row r="656" spans="1:37" x14ac:dyDescent="0.25">
      <c r="A656" s="10">
        <v>1271</v>
      </c>
      <c r="B656" s="11" t="s">
        <v>4741</v>
      </c>
      <c r="C656" s="11" t="s">
        <v>283</v>
      </c>
      <c r="D656" s="12">
        <v>44242</v>
      </c>
      <c r="E656" s="12">
        <v>44352</v>
      </c>
      <c r="F656" s="10">
        <f>Table2[[#This Row],[ExitDate]]-Table2[[#This Row],[StartDate]]</f>
        <v>110</v>
      </c>
      <c r="G656" s="18">
        <f>(Table2[[#This Row],[ExitDate]]-Table2[[#This Row],[StartDate]])/365.25</f>
        <v>0.30116358658453113</v>
      </c>
      <c r="H656" s="11" t="s">
        <v>64</v>
      </c>
      <c r="I656" s="11" t="s">
        <v>4742</v>
      </c>
      <c r="J656" s="13" t="s">
        <v>4743</v>
      </c>
      <c r="K656" s="11" t="s">
        <v>54</v>
      </c>
      <c r="L656" s="11" t="s">
        <v>38</v>
      </c>
      <c r="M656" s="11" t="s">
        <v>66</v>
      </c>
      <c r="N656" s="11" t="s">
        <v>55</v>
      </c>
      <c r="O656" s="11" t="s">
        <v>56</v>
      </c>
      <c r="P656" s="11" t="s">
        <v>121</v>
      </c>
      <c r="Q656" s="11" t="s">
        <v>165</v>
      </c>
      <c r="R656" s="11" t="s">
        <v>953</v>
      </c>
      <c r="S656" s="12" t="s">
        <v>4744</v>
      </c>
      <c r="T656" s="11" t="s">
        <v>44</v>
      </c>
      <c r="U656" s="11" t="s">
        <v>109</v>
      </c>
      <c r="V656" s="11" t="s">
        <v>59</v>
      </c>
      <c r="W656" s="10">
        <v>5156</v>
      </c>
      <c r="X656" s="11" t="s">
        <v>48</v>
      </c>
      <c r="Y656" s="10">
        <v>3</v>
      </c>
      <c r="Z656" s="10">
        <v>1698</v>
      </c>
      <c r="AA656" s="12" t="s">
        <v>2898</v>
      </c>
      <c r="AB656" s="10">
        <v>3</v>
      </c>
      <c r="AC656" s="10">
        <v>5</v>
      </c>
      <c r="AD656" s="12">
        <v>44888</v>
      </c>
      <c r="AE656" s="11" t="s">
        <v>83</v>
      </c>
      <c r="AF656" s="11" t="s">
        <v>61</v>
      </c>
      <c r="AG656" s="11" t="s">
        <v>89</v>
      </c>
      <c r="AH656" s="11" t="s">
        <v>4745</v>
      </c>
      <c r="AI656" s="11" t="s">
        <v>4746</v>
      </c>
      <c r="AJ656" s="10">
        <v>5</v>
      </c>
      <c r="AK656" s="14">
        <v>218.31</v>
      </c>
    </row>
    <row r="657" spans="1:37" x14ac:dyDescent="0.25">
      <c r="A657" s="10">
        <v>1272</v>
      </c>
      <c r="B657" s="11" t="s">
        <v>4747</v>
      </c>
      <c r="C657" s="11" t="s">
        <v>1046</v>
      </c>
      <c r="D657" s="12">
        <v>44503</v>
      </c>
      <c r="E657" s="12">
        <v>44792</v>
      </c>
      <c r="F657" s="10">
        <f>Table2[[#This Row],[ExitDate]]-Table2[[#This Row],[StartDate]]</f>
        <v>289</v>
      </c>
      <c r="G657" s="18">
        <f>(Table2[[#This Row],[ExitDate]]-Table2[[#This Row],[StartDate]])/365.25</f>
        <v>0.79123887748117727</v>
      </c>
      <c r="H657" s="11" t="s">
        <v>2585</v>
      </c>
      <c r="I657" s="11" t="s">
        <v>4748</v>
      </c>
      <c r="J657" s="13" t="s">
        <v>4749</v>
      </c>
      <c r="K657" s="11" t="s">
        <v>65</v>
      </c>
      <c r="L657" s="11" t="s">
        <v>38</v>
      </c>
      <c r="M657" s="11" t="s">
        <v>39</v>
      </c>
      <c r="N657" s="11" t="s">
        <v>40</v>
      </c>
      <c r="O657" s="11" t="s">
        <v>56</v>
      </c>
      <c r="P657" s="11" t="s">
        <v>174</v>
      </c>
      <c r="Q657" s="11" t="s">
        <v>2588</v>
      </c>
      <c r="R657" s="11" t="s">
        <v>114</v>
      </c>
      <c r="S657" s="12" t="s">
        <v>4750</v>
      </c>
      <c r="T657" s="11" t="s">
        <v>44</v>
      </c>
      <c r="U657" s="11" t="s">
        <v>250</v>
      </c>
      <c r="V657" s="11" t="s">
        <v>59</v>
      </c>
      <c r="W657" s="10">
        <v>64233</v>
      </c>
      <c r="X657" s="11" t="s">
        <v>48</v>
      </c>
      <c r="Y657" s="10">
        <v>3</v>
      </c>
      <c r="Z657" s="10">
        <v>1699</v>
      </c>
      <c r="AA657" s="12" t="s">
        <v>2435</v>
      </c>
      <c r="AB657" s="10">
        <v>2</v>
      </c>
      <c r="AC657" s="10">
        <v>4</v>
      </c>
      <c r="AD657" s="12">
        <v>45131</v>
      </c>
      <c r="AE657" s="11" t="s">
        <v>60</v>
      </c>
      <c r="AF657" s="11" t="s">
        <v>61</v>
      </c>
      <c r="AG657" s="11" t="s">
        <v>62</v>
      </c>
      <c r="AH657" s="11" t="s">
        <v>4751</v>
      </c>
      <c r="AI657" s="11" t="s">
        <v>4752</v>
      </c>
      <c r="AJ657" s="10">
        <v>3</v>
      </c>
      <c r="AK657" s="14">
        <v>730.86</v>
      </c>
    </row>
    <row r="658" spans="1:37" x14ac:dyDescent="0.25">
      <c r="A658" s="10">
        <v>1274</v>
      </c>
      <c r="B658" s="11" t="s">
        <v>4753</v>
      </c>
      <c r="C658" s="11" t="s">
        <v>4754</v>
      </c>
      <c r="D658" s="12">
        <v>43669</v>
      </c>
      <c r="E658" s="12">
        <v>44933</v>
      </c>
      <c r="F658" s="10">
        <f>Table2[[#This Row],[ExitDate]]-Table2[[#This Row],[StartDate]]</f>
        <v>1264</v>
      </c>
      <c r="G658" s="18">
        <f>(Table2[[#This Row],[ExitDate]]-Table2[[#This Row],[StartDate]])/365.25</f>
        <v>3.460643394934976</v>
      </c>
      <c r="H658" s="11" t="s">
        <v>2585</v>
      </c>
      <c r="I658" s="11" t="s">
        <v>4755</v>
      </c>
      <c r="J658" s="13" t="s">
        <v>4756</v>
      </c>
      <c r="K658" s="11" t="s">
        <v>37</v>
      </c>
      <c r="L658" s="11" t="s">
        <v>38</v>
      </c>
      <c r="M658" s="11" t="s">
        <v>39</v>
      </c>
      <c r="N658" s="11" t="s">
        <v>55</v>
      </c>
      <c r="O658" s="11" t="s">
        <v>66</v>
      </c>
      <c r="P658" s="11" t="s">
        <v>95</v>
      </c>
      <c r="Q658" s="11" t="s">
        <v>165</v>
      </c>
      <c r="R658" s="11" t="s">
        <v>175</v>
      </c>
      <c r="S658" s="12">
        <v>19886</v>
      </c>
      <c r="T658" s="11" t="s">
        <v>44</v>
      </c>
      <c r="U658" s="11" t="s">
        <v>307</v>
      </c>
      <c r="V658" s="11" t="s">
        <v>59</v>
      </c>
      <c r="W658" s="10">
        <v>36731</v>
      </c>
      <c r="X658" s="11" t="s">
        <v>48</v>
      </c>
      <c r="Y658" s="10">
        <v>3</v>
      </c>
      <c r="Z658" s="10">
        <v>1701</v>
      </c>
      <c r="AA658" s="12" t="s">
        <v>177</v>
      </c>
      <c r="AB658" s="10">
        <v>5</v>
      </c>
      <c r="AC658" s="10">
        <v>3</v>
      </c>
      <c r="AD658" s="12">
        <v>45095</v>
      </c>
      <c r="AE658" s="11" t="s">
        <v>83</v>
      </c>
      <c r="AF658" s="11" t="s">
        <v>51</v>
      </c>
      <c r="AG658" s="11" t="s">
        <v>89</v>
      </c>
      <c r="AH658" s="11" t="s">
        <v>4757</v>
      </c>
      <c r="AI658" s="11" t="s">
        <v>1835</v>
      </c>
      <c r="AJ658" s="10">
        <v>1</v>
      </c>
      <c r="AK658" s="14">
        <v>460.53</v>
      </c>
    </row>
    <row r="659" spans="1:37" x14ac:dyDescent="0.25">
      <c r="A659" s="10">
        <v>1279</v>
      </c>
      <c r="B659" s="11" t="s">
        <v>4760</v>
      </c>
      <c r="C659" s="11" t="s">
        <v>4023</v>
      </c>
      <c r="D659" s="12">
        <v>44167</v>
      </c>
      <c r="E659" s="12">
        <v>44982</v>
      </c>
      <c r="F659" s="10">
        <f>Table2[[#This Row],[ExitDate]]-Table2[[#This Row],[StartDate]]</f>
        <v>815</v>
      </c>
      <c r="G659" s="18">
        <f>(Table2[[#This Row],[ExitDate]]-Table2[[#This Row],[StartDate]])/365.25</f>
        <v>2.2313483915126624</v>
      </c>
      <c r="H659" s="11" t="s">
        <v>4464</v>
      </c>
      <c r="I659" s="11" t="s">
        <v>4761</v>
      </c>
      <c r="J659" s="13" t="s">
        <v>4762</v>
      </c>
      <c r="K659" s="11" t="s">
        <v>113</v>
      </c>
      <c r="L659" s="11" t="s">
        <v>38</v>
      </c>
      <c r="M659" s="11" t="s">
        <v>39</v>
      </c>
      <c r="N659" s="11" t="s">
        <v>55</v>
      </c>
      <c r="O659" s="11" t="s">
        <v>66</v>
      </c>
      <c r="P659" s="11" t="s">
        <v>95</v>
      </c>
      <c r="Q659" s="11" t="s">
        <v>165</v>
      </c>
      <c r="R659" s="11" t="s">
        <v>57</v>
      </c>
      <c r="S659" s="12">
        <v>32936</v>
      </c>
      <c r="T659" s="11" t="s">
        <v>44</v>
      </c>
      <c r="U659" s="11" t="s">
        <v>5</v>
      </c>
      <c r="V659" s="11" t="s">
        <v>46</v>
      </c>
      <c r="W659" s="10">
        <v>81407</v>
      </c>
      <c r="X659" s="11" t="s">
        <v>48</v>
      </c>
      <c r="Y659" s="10">
        <v>3</v>
      </c>
      <c r="Z659" s="10">
        <v>1706</v>
      </c>
      <c r="AA659" s="12" t="s">
        <v>444</v>
      </c>
      <c r="AB659" s="10">
        <v>3</v>
      </c>
      <c r="AC659" s="10">
        <v>2</v>
      </c>
      <c r="AD659" s="12">
        <v>44825</v>
      </c>
      <c r="AE659" s="11" t="s">
        <v>60</v>
      </c>
      <c r="AF659" s="11" t="s">
        <v>61</v>
      </c>
      <c r="AG659" s="11" t="s">
        <v>62</v>
      </c>
      <c r="AH659" s="11" t="s">
        <v>3970</v>
      </c>
      <c r="AI659" s="11" t="s">
        <v>4763</v>
      </c>
      <c r="AJ659" s="10">
        <v>1</v>
      </c>
      <c r="AK659" s="14">
        <v>970.01</v>
      </c>
    </row>
    <row r="660" spans="1:37" x14ac:dyDescent="0.25">
      <c r="A660" s="10">
        <v>1280</v>
      </c>
      <c r="B660" s="11" t="s">
        <v>4764</v>
      </c>
      <c r="C660" s="11" t="s">
        <v>4765</v>
      </c>
      <c r="D660" s="12">
        <v>44463</v>
      </c>
      <c r="E660" s="12">
        <v>45127</v>
      </c>
      <c r="F660" s="10">
        <f>Table2[[#This Row],[ExitDate]]-Table2[[#This Row],[StartDate]]</f>
        <v>664</v>
      </c>
      <c r="G660" s="18">
        <f>(Table2[[#This Row],[ExitDate]]-Table2[[#This Row],[StartDate]])/365.25</f>
        <v>1.8179329226557153</v>
      </c>
      <c r="H660" s="11" t="s">
        <v>4464</v>
      </c>
      <c r="I660" s="11" t="s">
        <v>4766</v>
      </c>
      <c r="J660" s="13" t="s">
        <v>4767</v>
      </c>
      <c r="K660" s="11" t="s">
        <v>65</v>
      </c>
      <c r="L660" s="11" t="s">
        <v>38</v>
      </c>
      <c r="M660" s="11" t="s">
        <v>56</v>
      </c>
      <c r="N660" s="11" t="s">
        <v>40</v>
      </c>
      <c r="O660" s="11" t="s">
        <v>66</v>
      </c>
      <c r="P660" s="11" t="s">
        <v>174</v>
      </c>
      <c r="Q660" s="11" t="s">
        <v>165</v>
      </c>
      <c r="R660" s="11" t="s">
        <v>320</v>
      </c>
      <c r="S660" s="12" t="s">
        <v>4768</v>
      </c>
      <c r="T660" s="11" t="s">
        <v>44</v>
      </c>
      <c r="U660" s="11" t="s">
        <v>74</v>
      </c>
      <c r="V660" s="11" t="s">
        <v>59</v>
      </c>
      <c r="W660" s="10">
        <v>93935</v>
      </c>
      <c r="X660" s="11" t="s">
        <v>48</v>
      </c>
      <c r="Y660" s="10">
        <v>3</v>
      </c>
      <c r="Z660" s="10">
        <v>1707</v>
      </c>
      <c r="AA660" s="12" t="s">
        <v>827</v>
      </c>
      <c r="AB660" s="10">
        <v>5</v>
      </c>
      <c r="AC660" s="10">
        <v>4</v>
      </c>
      <c r="AD660" s="12">
        <v>45072</v>
      </c>
      <c r="AE660" s="11" t="s">
        <v>60</v>
      </c>
      <c r="AF660" s="11" t="s">
        <v>51</v>
      </c>
      <c r="AG660" s="11" t="s">
        <v>89</v>
      </c>
      <c r="AH660" s="11" t="s">
        <v>4769</v>
      </c>
      <c r="AI660" s="11" t="s">
        <v>3695</v>
      </c>
      <c r="AJ660" s="10">
        <v>3</v>
      </c>
      <c r="AK660" s="14">
        <v>496.31</v>
      </c>
    </row>
    <row r="661" spans="1:37" x14ac:dyDescent="0.25">
      <c r="A661" s="10">
        <v>1281</v>
      </c>
      <c r="B661" s="11" t="s">
        <v>4770</v>
      </c>
      <c r="C661" s="11" t="s">
        <v>1623</v>
      </c>
      <c r="D661" s="12">
        <v>44084</v>
      </c>
      <c r="E661" s="12">
        <v>44338</v>
      </c>
      <c r="F661" s="10">
        <f>Table2[[#This Row],[ExitDate]]-Table2[[#This Row],[StartDate]]</f>
        <v>254</v>
      </c>
      <c r="G661" s="18">
        <f>(Table2[[#This Row],[ExitDate]]-Table2[[#This Row],[StartDate]])/365.25</f>
        <v>0.69541409993155368</v>
      </c>
      <c r="H661" s="11" t="s">
        <v>4464</v>
      </c>
      <c r="I661" s="11" t="s">
        <v>4771</v>
      </c>
      <c r="J661" s="13" t="s">
        <v>4772</v>
      </c>
      <c r="K661" s="11" t="s">
        <v>164</v>
      </c>
      <c r="L661" s="11" t="s">
        <v>38</v>
      </c>
      <c r="M661" s="11" t="s">
        <v>66</v>
      </c>
      <c r="N661" s="11" t="s">
        <v>55</v>
      </c>
      <c r="O661" s="11" t="s">
        <v>41</v>
      </c>
      <c r="P661" s="11" t="s">
        <v>95</v>
      </c>
      <c r="Q661" s="11" t="s">
        <v>165</v>
      </c>
      <c r="R661" s="11" t="s">
        <v>142</v>
      </c>
      <c r="S661" s="12">
        <v>33212</v>
      </c>
      <c r="T661" s="11" t="s">
        <v>44</v>
      </c>
      <c r="U661" s="11" t="s">
        <v>1248</v>
      </c>
      <c r="V661" s="11" t="s">
        <v>59</v>
      </c>
      <c r="W661" s="10">
        <v>65055</v>
      </c>
      <c r="X661" s="11" t="s">
        <v>48</v>
      </c>
      <c r="Y661" s="10">
        <v>3</v>
      </c>
      <c r="Z661" s="10">
        <v>1708</v>
      </c>
      <c r="AA661" s="12" t="s">
        <v>1032</v>
      </c>
      <c r="AB661" s="10">
        <v>4</v>
      </c>
      <c r="AC661" s="10">
        <v>5</v>
      </c>
      <c r="AD661" s="12">
        <v>45097</v>
      </c>
      <c r="AE661" s="11" t="s">
        <v>60</v>
      </c>
      <c r="AF661" s="11" t="s">
        <v>51</v>
      </c>
      <c r="AG661" s="11" t="s">
        <v>62</v>
      </c>
      <c r="AH661" s="11" t="s">
        <v>4773</v>
      </c>
      <c r="AI661" s="11" t="s">
        <v>4774</v>
      </c>
      <c r="AJ661" s="10">
        <v>5</v>
      </c>
      <c r="AK661" s="14">
        <v>640.01</v>
      </c>
    </row>
    <row r="662" spans="1:37" x14ac:dyDescent="0.25">
      <c r="A662" s="10">
        <v>1282</v>
      </c>
      <c r="B662" s="11" t="s">
        <v>2165</v>
      </c>
      <c r="C662" s="11" t="s">
        <v>4215</v>
      </c>
      <c r="D662" s="12">
        <v>44706</v>
      </c>
      <c r="E662" s="12">
        <v>44882</v>
      </c>
      <c r="F662" s="10">
        <f>Table2[[#This Row],[ExitDate]]-Table2[[#This Row],[StartDate]]</f>
        <v>176</v>
      </c>
      <c r="G662" s="18">
        <f>(Table2[[#This Row],[ExitDate]]-Table2[[#This Row],[StartDate]])/365.25</f>
        <v>0.48186173853524983</v>
      </c>
      <c r="H662" s="11" t="s">
        <v>64</v>
      </c>
      <c r="I662" s="11" t="s">
        <v>4775</v>
      </c>
      <c r="J662" s="13" t="s">
        <v>4776</v>
      </c>
      <c r="K662" s="11" t="s">
        <v>125</v>
      </c>
      <c r="L662" s="11" t="s">
        <v>38</v>
      </c>
      <c r="M662" s="11" t="s">
        <v>66</v>
      </c>
      <c r="N662" s="11" t="s">
        <v>40</v>
      </c>
      <c r="O662" s="11" t="s">
        <v>41</v>
      </c>
      <c r="P662" s="11" t="s">
        <v>95</v>
      </c>
      <c r="Q662" s="11" t="s">
        <v>165</v>
      </c>
      <c r="R662" s="11" t="s">
        <v>69</v>
      </c>
      <c r="S662" s="12" t="s">
        <v>4777</v>
      </c>
      <c r="T662" s="11" t="s">
        <v>108</v>
      </c>
      <c r="U662" s="11" t="s">
        <v>250</v>
      </c>
      <c r="V662" s="11" t="s">
        <v>59</v>
      </c>
      <c r="W662" s="10">
        <v>55354</v>
      </c>
      <c r="X662" s="11" t="s">
        <v>48</v>
      </c>
      <c r="Y662" s="10">
        <v>3</v>
      </c>
      <c r="Z662" s="10">
        <v>1709</v>
      </c>
      <c r="AA662" s="12">
        <v>45204</v>
      </c>
      <c r="AB662" s="10">
        <v>5</v>
      </c>
      <c r="AC662" s="10">
        <v>4</v>
      </c>
      <c r="AD662" s="12">
        <v>45080</v>
      </c>
      <c r="AE662" s="11" t="s">
        <v>83</v>
      </c>
      <c r="AF662" s="11" t="s">
        <v>61</v>
      </c>
      <c r="AG662" s="11" t="s">
        <v>52</v>
      </c>
      <c r="AH662" s="11" t="s">
        <v>4778</v>
      </c>
      <c r="AI662" s="11" t="s">
        <v>4779</v>
      </c>
      <c r="AJ662" s="10">
        <v>4</v>
      </c>
      <c r="AK662" s="14">
        <v>858.8</v>
      </c>
    </row>
    <row r="663" spans="1:37" x14ac:dyDescent="0.25">
      <c r="A663" s="10">
        <v>1283</v>
      </c>
      <c r="B663" s="11" t="s">
        <v>4780</v>
      </c>
      <c r="C663" s="11" t="s">
        <v>934</v>
      </c>
      <c r="D663" s="12">
        <v>43511</v>
      </c>
      <c r="E663" s="12">
        <v>43808</v>
      </c>
      <c r="F663" s="10">
        <f>Table2[[#This Row],[ExitDate]]-Table2[[#This Row],[StartDate]]</f>
        <v>297</v>
      </c>
      <c r="G663" s="18">
        <f>(Table2[[#This Row],[ExitDate]]-Table2[[#This Row],[StartDate]])/365.25</f>
        <v>0.81314168377823404</v>
      </c>
      <c r="H663" s="11" t="s">
        <v>2585</v>
      </c>
      <c r="I663" s="11" t="s">
        <v>4781</v>
      </c>
      <c r="J663" s="13" t="s">
        <v>4782</v>
      </c>
      <c r="K663" s="11" t="s">
        <v>65</v>
      </c>
      <c r="L663" s="11" t="s">
        <v>38</v>
      </c>
      <c r="M663" s="11" t="s">
        <v>56</v>
      </c>
      <c r="N663" s="11" t="s">
        <v>55</v>
      </c>
      <c r="O663" s="11" t="s">
        <v>56</v>
      </c>
      <c r="P663" s="11" t="s">
        <v>121</v>
      </c>
      <c r="Q663" s="11" t="s">
        <v>2588</v>
      </c>
      <c r="R663" s="11" t="s">
        <v>85</v>
      </c>
      <c r="S663" s="12" t="s">
        <v>4783</v>
      </c>
      <c r="T663" s="11" t="s">
        <v>44</v>
      </c>
      <c r="U663" s="11" t="s">
        <v>98</v>
      </c>
      <c r="V663" s="11" t="s">
        <v>59</v>
      </c>
      <c r="W663" s="10">
        <v>46239</v>
      </c>
      <c r="X663" s="11" t="s">
        <v>48</v>
      </c>
      <c r="Y663" s="10">
        <v>3</v>
      </c>
      <c r="Z663" s="10">
        <v>1710</v>
      </c>
      <c r="AA663" s="12">
        <v>44992</v>
      </c>
      <c r="AB663" s="10">
        <v>1</v>
      </c>
      <c r="AC663" s="10">
        <v>2</v>
      </c>
      <c r="AD663" s="12">
        <v>44906</v>
      </c>
      <c r="AE663" s="11" t="s">
        <v>156</v>
      </c>
      <c r="AF663" s="11" t="s">
        <v>61</v>
      </c>
      <c r="AG663" s="11" t="s">
        <v>89</v>
      </c>
      <c r="AH663" s="11" t="s">
        <v>4784</v>
      </c>
      <c r="AI663" s="11" t="s">
        <v>4785</v>
      </c>
      <c r="AJ663" s="10">
        <v>2</v>
      </c>
      <c r="AK663" s="14">
        <v>300.52</v>
      </c>
    </row>
    <row r="664" spans="1:37" x14ac:dyDescent="0.25">
      <c r="A664" s="10">
        <v>1284</v>
      </c>
      <c r="B664" s="11" t="s">
        <v>4786</v>
      </c>
      <c r="C664" s="11" t="s">
        <v>987</v>
      </c>
      <c r="D664" s="12">
        <v>43371</v>
      </c>
      <c r="E664" s="12">
        <v>44958</v>
      </c>
      <c r="F664" s="10">
        <f>Table2[[#This Row],[ExitDate]]-Table2[[#This Row],[StartDate]]</f>
        <v>1587</v>
      </c>
      <c r="G664" s="18">
        <f>(Table2[[#This Row],[ExitDate]]-Table2[[#This Row],[StartDate]])/365.25</f>
        <v>4.344969199178645</v>
      </c>
      <c r="H664" s="11" t="s">
        <v>2585</v>
      </c>
      <c r="I664" s="11" t="s">
        <v>4787</v>
      </c>
      <c r="J664" s="13" t="s">
        <v>4788</v>
      </c>
      <c r="K664" s="11" t="s">
        <v>84</v>
      </c>
      <c r="L664" s="11" t="s">
        <v>38</v>
      </c>
      <c r="M664" s="11" t="s">
        <v>66</v>
      </c>
      <c r="N664" s="11" t="s">
        <v>55</v>
      </c>
      <c r="O664" s="11" t="s">
        <v>41</v>
      </c>
      <c r="P664" s="11" t="s">
        <v>174</v>
      </c>
      <c r="Q664" s="11" t="s">
        <v>165</v>
      </c>
      <c r="R664" s="11" t="s">
        <v>80</v>
      </c>
      <c r="S664" s="12" t="s">
        <v>4112</v>
      </c>
      <c r="T664" s="11" t="s">
        <v>44</v>
      </c>
      <c r="U664" s="11" t="s">
        <v>81</v>
      </c>
      <c r="V664" s="11" t="s">
        <v>59</v>
      </c>
      <c r="W664" s="10">
        <v>43594</v>
      </c>
      <c r="X664" s="11" t="s">
        <v>48</v>
      </c>
      <c r="Y664" s="10">
        <v>3</v>
      </c>
      <c r="Z664" s="10">
        <v>1711</v>
      </c>
      <c r="AA664" s="12">
        <v>45051</v>
      </c>
      <c r="AB664" s="10">
        <v>5</v>
      </c>
      <c r="AC664" s="10">
        <v>1</v>
      </c>
      <c r="AD664" s="12">
        <v>44834</v>
      </c>
      <c r="AE664" s="11" t="s">
        <v>83</v>
      </c>
      <c r="AF664" s="11" t="s">
        <v>61</v>
      </c>
      <c r="AG664" s="11" t="s">
        <v>52</v>
      </c>
      <c r="AH664" s="11" t="s">
        <v>4789</v>
      </c>
      <c r="AI664" s="11" t="s">
        <v>4790</v>
      </c>
      <c r="AJ664" s="10">
        <v>3</v>
      </c>
      <c r="AK664" s="14">
        <v>102.19</v>
      </c>
    </row>
    <row r="665" spans="1:37" x14ac:dyDescent="0.25">
      <c r="A665" s="10">
        <v>1288</v>
      </c>
      <c r="B665" s="11" t="s">
        <v>4792</v>
      </c>
      <c r="C665" s="11" t="s">
        <v>4793</v>
      </c>
      <c r="D665" s="12">
        <v>44131</v>
      </c>
      <c r="E665" s="12">
        <v>44832</v>
      </c>
      <c r="F665" s="10">
        <f>Table2[[#This Row],[ExitDate]]-Table2[[#This Row],[StartDate]]</f>
        <v>701</v>
      </c>
      <c r="G665" s="18">
        <f>(Table2[[#This Row],[ExitDate]]-Table2[[#This Row],[StartDate]])/365.25</f>
        <v>1.9192334017796031</v>
      </c>
      <c r="H665" s="11" t="s">
        <v>2376</v>
      </c>
      <c r="I665" s="11" t="s">
        <v>4794</v>
      </c>
      <c r="J665" s="13" t="s">
        <v>4795</v>
      </c>
      <c r="K665" s="11" t="s">
        <v>94</v>
      </c>
      <c r="L665" s="11" t="s">
        <v>38</v>
      </c>
      <c r="M665" s="11" t="s">
        <v>66</v>
      </c>
      <c r="N665" s="11" t="s">
        <v>67</v>
      </c>
      <c r="O665" s="11" t="s">
        <v>56</v>
      </c>
      <c r="P665" s="11" t="s">
        <v>95</v>
      </c>
      <c r="Q665" s="11" t="s">
        <v>165</v>
      </c>
      <c r="R665" s="11" t="s">
        <v>57</v>
      </c>
      <c r="S665" s="12">
        <v>24381</v>
      </c>
      <c r="T665" s="11" t="s">
        <v>44</v>
      </c>
      <c r="U665" s="11" t="s">
        <v>234</v>
      </c>
      <c r="V665" s="11" t="s">
        <v>46</v>
      </c>
      <c r="W665" s="10">
        <v>86362</v>
      </c>
      <c r="X665" s="11" t="s">
        <v>48</v>
      </c>
      <c r="Y665" s="10">
        <v>3</v>
      </c>
      <c r="Z665" s="10">
        <v>1715</v>
      </c>
      <c r="AA665" s="12" t="s">
        <v>1269</v>
      </c>
      <c r="AB665" s="10">
        <v>2</v>
      </c>
      <c r="AC665" s="10">
        <v>2</v>
      </c>
      <c r="AD665" s="12">
        <v>44974</v>
      </c>
      <c r="AE665" s="11" t="s">
        <v>50</v>
      </c>
      <c r="AF665" s="11" t="s">
        <v>51</v>
      </c>
      <c r="AG665" s="11" t="s">
        <v>62</v>
      </c>
      <c r="AH665" s="11" t="s">
        <v>4796</v>
      </c>
      <c r="AI665" s="11" t="s">
        <v>4797</v>
      </c>
      <c r="AJ665" s="10">
        <v>3</v>
      </c>
      <c r="AK665" s="14">
        <v>788.64</v>
      </c>
    </row>
    <row r="666" spans="1:37" x14ac:dyDescent="0.25">
      <c r="A666" s="10">
        <v>1289</v>
      </c>
      <c r="B666" s="11" t="s">
        <v>4798</v>
      </c>
      <c r="C666" s="11" t="s">
        <v>4799</v>
      </c>
      <c r="D666" s="12">
        <v>44137</v>
      </c>
      <c r="E666" s="12">
        <v>44733</v>
      </c>
      <c r="F666" s="10">
        <f>Table2[[#This Row],[ExitDate]]-Table2[[#This Row],[StartDate]]</f>
        <v>596</v>
      </c>
      <c r="G666" s="18">
        <f>(Table2[[#This Row],[ExitDate]]-Table2[[#This Row],[StartDate]])/365.25</f>
        <v>1.6317590691307324</v>
      </c>
      <c r="H666" s="11" t="s">
        <v>2379</v>
      </c>
      <c r="I666" s="11" t="s">
        <v>4800</v>
      </c>
      <c r="J666" s="13" t="s">
        <v>4801</v>
      </c>
      <c r="K666" s="11" t="s">
        <v>113</v>
      </c>
      <c r="L666" s="11" t="s">
        <v>38</v>
      </c>
      <c r="M666" s="11" t="s">
        <v>39</v>
      </c>
      <c r="N666" s="11" t="s">
        <v>40</v>
      </c>
      <c r="O666" s="11" t="s">
        <v>56</v>
      </c>
      <c r="P666" s="11" t="s">
        <v>95</v>
      </c>
      <c r="Q666" s="11" t="s">
        <v>165</v>
      </c>
      <c r="R666" s="11" t="s">
        <v>80</v>
      </c>
      <c r="S666" s="12" t="s">
        <v>4802</v>
      </c>
      <c r="T666" s="11" t="s">
        <v>44</v>
      </c>
      <c r="U666" s="11" t="s">
        <v>307</v>
      </c>
      <c r="V666" s="11" t="s">
        <v>46</v>
      </c>
      <c r="W666" s="10">
        <v>21457</v>
      </c>
      <c r="X666" s="11" t="s">
        <v>48</v>
      </c>
      <c r="Y666" s="10">
        <v>3</v>
      </c>
      <c r="Z666" s="10">
        <v>1716</v>
      </c>
      <c r="AA666" s="12" t="s">
        <v>4803</v>
      </c>
      <c r="AB666" s="10">
        <v>2</v>
      </c>
      <c r="AC666" s="10">
        <v>1</v>
      </c>
      <c r="AD666" s="12">
        <v>44970</v>
      </c>
      <c r="AE666" s="11" t="s">
        <v>156</v>
      </c>
      <c r="AF666" s="11" t="s">
        <v>61</v>
      </c>
      <c r="AG666" s="11" t="s">
        <v>62</v>
      </c>
      <c r="AH666" s="11" t="s">
        <v>4804</v>
      </c>
      <c r="AI666" s="11" t="s">
        <v>4805</v>
      </c>
      <c r="AJ666" s="10">
        <v>2</v>
      </c>
      <c r="AK666" s="14">
        <v>234.05</v>
      </c>
    </row>
    <row r="667" spans="1:37" x14ac:dyDescent="0.25">
      <c r="A667" s="10">
        <v>1290</v>
      </c>
      <c r="B667" s="11" t="s">
        <v>594</v>
      </c>
      <c r="C667" s="11" t="s">
        <v>4290</v>
      </c>
      <c r="D667" s="12">
        <v>44310</v>
      </c>
      <c r="E667" s="12">
        <v>44985</v>
      </c>
      <c r="F667" s="10">
        <f>Table2[[#This Row],[ExitDate]]-Table2[[#This Row],[StartDate]]</f>
        <v>675</v>
      </c>
      <c r="G667" s="18">
        <f>(Table2[[#This Row],[ExitDate]]-Table2[[#This Row],[StartDate]])/365.25</f>
        <v>1.8480492813141685</v>
      </c>
      <c r="H667" s="11" t="s">
        <v>4464</v>
      </c>
      <c r="I667" s="11" t="s">
        <v>4806</v>
      </c>
      <c r="J667" s="13" t="s">
        <v>4807</v>
      </c>
      <c r="K667" s="11" t="s">
        <v>84</v>
      </c>
      <c r="L667" s="11" t="s">
        <v>38</v>
      </c>
      <c r="M667" s="11" t="s">
        <v>56</v>
      </c>
      <c r="N667" s="11" t="s">
        <v>67</v>
      </c>
      <c r="O667" s="11" t="s">
        <v>56</v>
      </c>
      <c r="P667" s="11" t="s">
        <v>133</v>
      </c>
      <c r="Q667" s="11" t="s">
        <v>165</v>
      </c>
      <c r="R667" s="11" t="s">
        <v>80</v>
      </c>
      <c r="S667" s="12" t="s">
        <v>4808</v>
      </c>
      <c r="T667" s="11" t="s">
        <v>44</v>
      </c>
      <c r="U667" s="11" t="s">
        <v>399</v>
      </c>
      <c r="V667" s="11" t="s">
        <v>59</v>
      </c>
      <c r="W667" s="10">
        <v>49370</v>
      </c>
      <c r="X667" s="11" t="s">
        <v>48</v>
      </c>
      <c r="Y667" s="10">
        <v>3</v>
      </c>
      <c r="Z667" s="10">
        <v>1717</v>
      </c>
      <c r="AA667" s="12">
        <v>45080</v>
      </c>
      <c r="AB667" s="10">
        <v>4</v>
      </c>
      <c r="AC667" s="10">
        <v>2</v>
      </c>
      <c r="AD667" s="12">
        <v>44870</v>
      </c>
      <c r="AE667" s="11" t="s">
        <v>60</v>
      </c>
      <c r="AF667" s="11" t="s">
        <v>61</v>
      </c>
      <c r="AG667" s="11" t="s">
        <v>62</v>
      </c>
      <c r="AH667" s="11" t="s">
        <v>4809</v>
      </c>
      <c r="AI667" s="11" t="s">
        <v>4810</v>
      </c>
      <c r="AJ667" s="10">
        <v>1</v>
      </c>
      <c r="AK667" s="14">
        <v>381.33</v>
      </c>
    </row>
    <row r="668" spans="1:37" x14ac:dyDescent="0.25">
      <c r="A668" s="10">
        <v>1291</v>
      </c>
      <c r="B668" s="11" t="s">
        <v>3935</v>
      </c>
      <c r="C668" s="11" t="s">
        <v>2050</v>
      </c>
      <c r="D668" s="12">
        <v>44011</v>
      </c>
      <c r="E668" s="12">
        <v>45141</v>
      </c>
      <c r="F668" s="10">
        <f>Table2[[#This Row],[ExitDate]]-Table2[[#This Row],[StartDate]]</f>
        <v>1130</v>
      </c>
      <c r="G668" s="18">
        <f>(Table2[[#This Row],[ExitDate]]-Table2[[#This Row],[StartDate]])/365.25</f>
        <v>3.0937713894592744</v>
      </c>
      <c r="H668" s="11" t="s">
        <v>4464</v>
      </c>
      <c r="I668" s="11" t="s">
        <v>4811</v>
      </c>
      <c r="J668" s="13" t="s">
        <v>4812</v>
      </c>
      <c r="K668" s="11" t="s">
        <v>37</v>
      </c>
      <c r="L668" s="11" t="s">
        <v>38</v>
      </c>
      <c r="M668" s="11" t="s">
        <v>66</v>
      </c>
      <c r="N668" s="11" t="s">
        <v>67</v>
      </c>
      <c r="O668" s="11" t="s">
        <v>41</v>
      </c>
      <c r="P668" s="11" t="s">
        <v>95</v>
      </c>
      <c r="Q668" s="11" t="s">
        <v>165</v>
      </c>
      <c r="R668" s="11" t="s">
        <v>85</v>
      </c>
      <c r="S668" s="12">
        <v>36982</v>
      </c>
      <c r="T668" s="11" t="s">
        <v>44</v>
      </c>
      <c r="U668" s="11" t="s">
        <v>192</v>
      </c>
      <c r="V668" s="11" t="s">
        <v>59</v>
      </c>
      <c r="W668" s="10">
        <v>17318</v>
      </c>
      <c r="X668" s="11" t="s">
        <v>48</v>
      </c>
      <c r="Y668" s="10">
        <v>3</v>
      </c>
      <c r="Z668" s="10">
        <v>1718</v>
      </c>
      <c r="AA668" s="12" t="s">
        <v>1708</v>
      </c>
      <c r="AB668" s="10">
        <v>5</v>
      </c>
      <c r="AC668" s="10">
        <v>4</v>
      </c>
      <c r="AD668" s="12">
        <v>44919</v>
      </c>
      <c r="AE668" s="11" t="s">
        <v>50</v>
      </c>
      <c r="AF668" s="11" t="s">
        <v>51</v>
      </c>
      <c r="AG668" s="11" t="s">
        <v>89</v>
      </c>
      <c r="AH668" s="11" t="s">
        <v>4813</v>
      </c>
      <c r="AI668" s="11" t="s">
        <v>4814</v>
      </c>
      <c r="AJ668" s="10">
        <v>3</v>
      </c>
      <c r="AK668" s="14">
        <v>527.62</v>
      </c>
    </row>
    <row r="669" spans="1:37" x14ac:dyDescent="0.25">
      <c r="A669" s="10">
        <v>1294</v>
      </c>
      <c r="B669" s="11" t="s">
        <v>2709</v>
      </c>
      <c r="C669" s="11" t="s">
        <v>3139</v>
      </c>
      <c r="D669" s="12">
        <v>43730</v>
      </c>
      <c r="E669" s="12">
        <v>44875</v>
      </c>
      <c r="F669" s="10">
        <f>Table2[[#This Row],[ExitDate]]-Table2[[#This Row],[StartDate]]</f>
        <v>1145</v>
      </c>
      <c r="G669" s="18">
        <f>(Table2[[#This Row],[ExitDate]]-Table2[[#This Row],[StartDate]])/365.25</f>
        <v>3.1348391512662559</v>
      </c>
      <c r="H669" s="11" t="s">
        <v>2585</v>
      </c>
      <c r="I669" s="11" t="s">
        <v>4817</v>
      </c>
      <c r="J669" s="13" t="s">
        <v>4818</v>
      </c>
      <c r="K669" s="11" t="s">
        <v>113</v>
      </c>
      <c r="L669" s="11" t="s">
        <v>38</v>
      </c>
      <c r="M669" s="11" t="s">
        <v>66</v>
      </c>
      <c r="N669" s="11" t="s">
        <v>67</v>
      </c>
      <c r="O669" s="11" t="s">
        <v>66</v>
      </c>
      <c r="P669" s="11" t="s">
        <v>133</v>
      </c>
      <c r="Q669" s="11" t="s">
        <v>165</v>
      </c>
      <c r="R669" s="11" t="s">
        <v>43</v>
      </c>
      <c r="S669" s="12" t="s">
        <v>4819</v>
      </c>
      <c r="T669" s="11" t="s">
        <v>44</v>
      </c>
      <c r="U669" s="11" t="s">
        <v>70</v>
      </c>
      <c r="V669" s="11" t="s">
        <v>59</v>
      </c>
      <c r="W669" s="10">
        <v>46552</v>
      </c>
      <c r="X669" s="11" t="s">
        <v>48</v>
      </c>
      <c r="Y669" s="10">
        <v>3</v>
      </c>
      <c r="Z669" s="10">
        <v>1721</v>
      </c>
      <c r="AA669" s="12" t="s">
        <v>216</v>
      </c>
      <c r="AB669" s="10">
        <v>5</v>
      </c>
      <c r="AC669" s="10">
        <v>4</v>
      </c>
      <c r="AD669" s="12">
        <v>44973</v>
      </c>
      <c r="AE669" s="11" t="s">
        <v>76</v>
      </c>
      <c r="AF669" s="11" t="s">
        <v>61</v>
      </c>
      <c r="AG669" s="11" t="s">
        <v>52</v>
      </c>
      <c r="AH669" s="11" t="s">
        <v>3970</v>
      </c>
      <c r="AI669" s="11" t="s">
        <v>4820</v>
      </c>
      <c r="AJ669" s="10">
        <v>2</v>
      </c>
      <c r="AK669" s="14">
        <v>730.31</v>
      </c>
    </row>
    <row r="670" spans="1:37" x14ac:dyDescent="0.25">
      <c r="A670" s="10">
        <v>1296</v>
      </c>
      <c r="B670" s="11" t="s">
        <v>4821</v>
      </c>
      <c r="C670" s="11" t="s">
        <v>3303</v>
      </c>
      <c r="D670" s="12">
        <v>44013</v>
      </c>
      <c r="E670" s="12">
        <v>44738</v>
      </c>
      <c r="F670" s="10">
        <f>Table2[[#This Row],[ExitDate]]-Table2[[#This Row],[StartDate]]</f>
        <v>725</v>
      </c>
      <c r="G670" s="18">
        <f>(Table2[[#This Row],[ExitDate]]-Table2[[#This Row],[StartDate]])/365.25</f>
        <v>1.9849418206707734</v>
      </c>
      <c r="H670" s="11" t="s">
        <v>4530</v>
      </c>
      <c r="I670" s="11" t="s">
        <v>2613</v>
      </c>
      <c r="J670" s="13" t="s">
        <v>4822</v>
      </c>
      <c r="K670" s="11" t="s">
        <v>164</v>
      </c>
      <c r="L670" s="11" t="s">
        <v>38</v>
      </c>
      <c r="M670" s="11" t="s">
        <v>66</v>
      </c>
      <c r="N670" s="11" t="s">
        <v>67</v>
      </c>
      <c r="O670" s="11" t="s">
        <v>66</v>
      </c>
      <c r="P670" s="11" t="s">
        <v>133</v>
      </c>
      <c r="Q670" s="11" t="s">
        <v>68</v>
      </c>
      <c r="R670" s="11" t="s">
        <v>96</v>
      </c>
      <c r="S670" s="12">
        <v>25388</v>
      </c>
      <c r="T670" s="11" t="s">
        <v>44</v>
      </c>
      <c r="U670" s="11" t="s">
        <v>176</v>
      </c>
      <c r="V670" s="11" t="s">
        <v>46</v>
      </c>
      <c r="W670" s="10">
        <v>34649</v>
      </c>
      <c r="X670" s="11" t="s">
        <v>48</v>
      </c>
      <c r="Y670" s="10">
        <v>3</v>
      </c>
      <c r="Z670" s="10">
        <v>1723</v>
      </c>
      <c r="AA670" s="12" t="s">
        <v>400</v>
      </c>
      <c r="AB670" s="10">
        <v>5</v>
      </c>
      <c r="AC670" s="10">
        <v>1</v>
      </c>
      <c r="AD670" s="12">
        <v>44829</v>
      </c>
      <c r="AE670" s="11" t="s">
        <v>83</v>
      </c>
      <c r="AF670" s="11" t="s">
        <v>61</v>
      </c>
      <c r="AG670" s="11" t="s">
        <v>89</v>
      </c>
      <c r="AH670" s="11" t="s">
        <v>4823</v>
      </c>
      <c r="AI670" s="11" t="s">
        <v>4824</v>
      </c>
      <c r="AJ670" s="10">
        <v>5</v>
      </c>
      <c r="AK670" s="14">
        <v>942.63</v>
      </c>
    </row>
    <row r="671" spans="1:37" x14ac:dyDescent="0.25">
      <c r="A671" s="10">
        <v>1297</v>
      </c>
      <c r="B671" s="11" t="s">
        <v>4825</v>
      </c>
      <c r="C671" s="11" t="s">
        <v>1541</v>
      </c>
      <c r="D671" s="12">
        <v>44329</v>
      </c>
      <c r="E671" s="12">
        <v>44541</v>
      </c>
      <c r="F671" s="10">
        <f>Table2[[#This Row],[ExitDate]]-Table2[[#This Row],[StartDate]]</f>
        <v>212</v>
      </c>
      <c r="G671" s="18">
        <f>(Table2[[#This Row],[ExitDate]]-Table2[[#This Row],[StartDate]])/365.25</f>
        <v>0.58042436687200549</v>
      </c>
      <c r="H671" s="11" t="s">
        <v>2376</v>
      </c>
      <c r="I671" s="11" t="s">
        <v>4826</v>
      </c>
      <c r="J671" s="13" t="s">
        <v>4827</v>
      </c>
      <c r="K671" s="11" t="s">
        <v>79</v>
      </c>
      <c r="L671" s="11" t="s">
        <v>38</v>
      </c>
      <c r="M671" s="11" t="s">
        <v>56</v>
      </c>
      <c r="N671" s="11" t="s">
        <v>40</v>
      </c>
      <c r="O671" s="11" t="s">
        <v>56</v>
      </c>
      <c r="P671" s="11" t="s">
        <v>133</v>
      </c>
      <c r="Q671" s="11" t="s">
        <v>165</v>
      </c>
      <c r="R671" s="11" t="s">
        <v>508</v>
      </c>
      <c r="S671" s="12" t="s">
        <v>4385</v>
      </c>
      <c r="T671" s="11" t="s">
        <v>44</v>
      </c>
      <c r="U671" s="11" t="s">
        <v>176</v>
      </c>
      <c r="V671" s="11" t="s">
        <v>46</v>
      </c>
      <c r="W671" s="10">
        <v>46050</v>
      </c>
      <c r="X671" s="11" t="s">
        <v>48</v>
      </c>
      <c r="Y671" s="10">
        <v>3</v>
      </c>
      <c r="Z671" s="10">
        <v>1724</v>
      </c>
      <c r="AA671" s="12" t="s">
        <v>4027</v>
      </c>
      <c r="AB671" s="10">
        <v>4</v>
      </c>
      <c r="AC671" s="10">
        <v>2</v>
      </c>
      <c r="AD671" s="12">
        <v>45027</v>
      </c>
      <c r="AE671" s="11" t="s">
        <v>60</v>
      </c>
      <c r="AF671" s="11" t="s">
        <v>51</v>
      </c>
      <c r="AG671" s="11" t="s">
        <v>52</v>
      </c>
      <c r="AH671" s="11" t="s">
        <v>4828</v>
      </c>
      <c r="AI671" s="11" t="s">
        <v>4829</v>
      </c>
      <c r="AJ671" s="10">
        <v>5</v>
      </c>
      <c r="AK671" s="14">
        <v>733.63</v>
      </c>
    </row>
    <row r="672" spans="1:37" x14ac:dyDescent="0.25">
      <c r="A672" s="10">
        <v>1300</v>
      </c>
      <c r="B672" s="11" t="s">
        <v>4831</v>
      </c>
      <c r="C672" s="11" t="s">
        <v>4832</v>
      </c>
      <c r="D672" s="12">
        <v>43616</v>
      </c>
      <c r="E672" s="12">
        <v>44712</v>
      </c>
      <c r="F672" s="10">
        <f>Table2[[#This Row],[ExitDate]]-Table2[[#This Row],[StartDate]]</f>
        <v>1096</v>
      </c>
      <c r="G672" s="18">
        <f>(Table2[[#This Row],[ExitDate]]-Table2[[#This Row],[StartDate]])/365.25</f>
        <v>3.0006844626967832</v>
      </c>
      <c r="H672" s="11" t="s">
        <v>4464</v>
      </c>
      <c r="I672" s="11" t="s">
        <v>4833</v>
      </c>
      <c r="J672" s="13" t="s">
        <v>4834</v>
      </c>
      <c r="K672" s="11" t="s">
        <v>132</v>
      </c>
      <c r="L672" s="11" t="s">
        <v>38</v>
      </c>
      <c r="M672" s="11" t="s">
        <v>66</v>
      </c>
      <c r="N672" s="11" t="s">
        <v>67</v>
      </c>
      <c r="O672" s="11" t="s">
        <v>66</v>
      </c>
      <c r="P672" s="11" t="s">
        <v>95</v>
      </c>
      <c r="Q672" s="11" t="s">
        <v>165</v>
      </c>
      <c r="R672" s="11" t="s">
        <v>80</v>
      </c>
      <c r="S672" s="12" t="s">
        <v>4835</v>
      </c>
      <c r="T672" s="11" t="s">
        <v>44</v>
      </c>
      <c r="U672" s="11" t="s">
        <v>234</v>
      </c>
      <c r="V672" s="11" t="s">
        <v>59</v>
      </c>
      <c r="W672" s="10">
        <v>50024</v>
      </c>
      <c r="X672" s="11" t="s">
        <v>48</v>
      </c>
      <c r="Y672" s="10">
        <v>3</v>
      </c>
      <c r="Z672" s="10">
        <v>1727</v>
      </c>
      <c r="AA672" s="12" t="s">
        <v>1796</v>
      </c>
      <c r="AB672" s="10">
        <v>4</v>
      </c>
      <c r="AC672" s="10">
        <v>2</v>
      </c>
      <c r="AD672" s="12">
        <v>44973</v>
      </c>
      <c r="AE672" s="11" t="s">
        <v>83</v>
      </c>
      <c r="AF672" s="11" t="s">
        <v>51</v>
      </c>
      <c r="AG672" s="11" t="s">
        <v>52</v>
      </c>
      <c r="AH672" s="11" t="s">
        <v>4836</v>
      </c>
      <c r="AI672" s="11" t="s">
        <v>4837</v>
      </c>
      <c r="AJ672" s="10">
        <v>5</v>
      </c>
      <c r="AK672" s="14">
        <v>252.22</v>
      </c>
    </row>
    <row r="673" spans="1:37" x14ac:dyDescent="0.25">
      <c r="A673" s="10">
        <v>1302</v>
      </c>
      <c r="B673" s="11" t="s">
        <v>4838</v>
      </c>
      <c r="C673" s="11" t="s">
        <v>4839</v>
      </c>
      <c r="D673" s="12">
        <v>43836</v>
      </c>
      <c r="E673" s="12">
        <v>44189</v>
      </c>
      <c r="F673" s="10">
        <f>Table2[[#This Row],[ExitDate]]-Table2[[#This Row],[StartDate]]</f>
        <v>353</v>
      </c>
      <c r="G673" s="18">
        <f>(Table2[[#This Row],[ExitDate]]-Table2[[#This Row],[StartDate]])/365.25</f>
        <v>0.96646132785763172</v>
      </c>
      <c r="H673" s="11" t="s">
        <v>36</v>
      </c>
      <c r="I673" s="11" t="s">
        <v>4840</v>
      </c>
      <c r="J673" s="13" t="s">
        <v>4841</v>
      </c>
      <c r="K673" s="11" t="s">
        <v>54</v>
      </c>
      <c r="L673" s="11" t="s">
        <v>752</v>
      </c>
      <c r="M673" s="11" t="s">
        <v>39</v>
      </c>
      <c r="N673" s="11" t="s">
        <v>55</v>
      </c>
      <c r="O673" s="11" t="s">
        <v>56</v>
      </c>
      <c r="P673" s="11" t="s">
        <v>174</v>
      </c>
      <c r="Q673" s="11" t="s">
        <v>42</v>
      </c>
      <c r="R673" s="11" t="s">
        <v>80</v>
      </c>
      <c r="S673" s="12" t="s">
        <v>4842</v>
      </c>
      <c r="T673" s="11" t="s">
        <v>44</v>
      </c>
      <c r="U673" s="11" t="s">
        <v>234</v>
      </c>
      <c r="V673" s="11" t="s">
        <v>46</v>
      </c>
      <c r="W673" s="10">
        <v>1701</v>
      </c>
      <c r="X673" s="11" t="s">
        <v>48</v>
      </c>
      <c r="Y673" s="10">
        <v>3</v>
      </c>
      <c r="Z673" s="10">
        <v>1729</v>
      </c>
      <c r="AA673" s="12" t="s">
        <v>2259</v>
      </c>
      <c r="AB673" s="10">
        <v>1</v>
      </c>
      <c r="AC673" s="10">
        <v>1</v>
      </c>
      <c r="AD673" s="12">
        <v>45007</v>
      </c>
      <c r="AE673" s="11" t="s">
        <v>83</v>
      </c>
      <c r="AF673" s="11" t="s">
        <v>51</v>
      </c>
      <c r="AG673" s="11" t="s">
        <v>62</v>
      </c>
      <c r="AH673" s="11" t="s">
        <v>4843</v>
      </c>
      <c r="AI673" s="11" t="s">
        <v>4844</v>
      </c>
      <c r="AJ673" s="10">
        <v>2</v>
      </c>
      <c r="AK673" s="14">
        <v>386.87</v>
      </c>
    </row>
    <row r="674" spans="1:37" x14ac:dyDescent="0.25">
      <c r="A674" s="10">
        <v>1304</v>
      </c>
      <c r="B674" s="11" t="s">
        <v>4846</v>
      </c>
      <c r="C674" s="11" t="s">
        <v>4847</v>
      </c>
      <c r="D674" s="12">
        <v>44388</v>
      </c>
      <c r="E674" s="12">
        <v>44600</v>
      </c>
      <c r="F674" s="10">
        <f>Table2[[#This Row],[ExitDate]]-Table2[[#This Row],[StartDate]]</f>
        <v>212</v>
      </c>
      <c r="G674" s="18">
        <f>(Table2[[#This Row],[ExitDate]]-Table2[[#This Row],[StartDate]])/365.25</f>
        <v>0.58042436687200549</v>
      </c>
      <c r="H674" s="11" t="s">
        <v>738</v>
      </c>
      <c r="I674" s="11" t="s">
        <v>4848</v>
      </c>
      <c r="J674" s="13" t="s">
        <v>4849</v>
      </c>
      <c r="K674" s="11" t="s">
        <v>94</v>
      </c>
      <c r="L674" s="11" t="s">
        <v>38</v>
      </c>
      <c r="M674" s="11" t="s">
        <v>39</v>
      </c>
      <c r="N674" s="11" t="s">
        <v>67</v>
      </c>
      <c r="O674" s="11" t="s">
        <v>41</v>
      </c>
      <c r="P674" s="11" t="s">
        <v>133</v>
      </c>
      <c r="Q674" s="11" t="s">
        <v>42</v>
      </c>
      <c r="R674" s="11" t="s">
        <v>107</v>
      </c>
      <c r="S674" s="12" t="s">
        <v>4850</v>
      </c>
      <c r="T674" s="11" t="s">
        <v>44</v>
      </c>
      <c r="U674" s="11" t="s">
        <v>109</v>
      </c>
      <c r="V674" s="11" t="s">
        <v>59</v>
      </c>
      <c r="W674" s="10">
        <v>1450</v>
      </c>
      <c r="X674" s="11" t="s">
        <v>48</v>
      </c>
      <c r="Y674" s="10">
        <v>3</v>
      </c>
      <c r="Z674" s="10">
        <v>1731</v>
      </c>
      <c r="AA674" s="12" t="s">
        <v>1005</v>
      </c>
      <c r="AB674" s="10">
        <v>1</v>
      </c>
      <c r="AC674" s="10">
        <v>4</v>
      </c>
      <c r="AD674" s="12">
        <v>44984</v>
      </c>
      <c r="AE674" s="11" t="s">
        <v>60</v>
      </c>
      <c r="AF674" s="11" t="s">
        <v>51</v>
      </c>
      <c r="AG674" s="11" t="s">
        <v>52</v>
      </c>
      <c r="AH674" s="11" t="s">
        <v>3513</v>
      </c>
      <c r="AI674" s="11" t="s">
        <v>4851</v>
      </c>
      <c r="AJ674" s="10">
        <v>1</v>
      </c>
      <c r="AK674" s="14">
        <v>578.80999999999995</v>
      </c>
    </row>
    <row r="675" spans="1:37" x14ac:dyDescent="0.25">
      <c r="A675" s="10">
        <v>1305</v>
      </c>
      <c r="B675" s="11" t="s">
        <v>4852</v>
      </c>
      <c r="C675" s="11" t="s">
        <v>4455</v>
      </c>
      <c r="D675" s="12">
        <v>44379</v>
      </c>
      <c r="E675" s="12">
        <v>44543</v>
      </c>
      <c r="F675" s="10">
        <f>Table2[[#This Row],[ExitDate]]-Table2[[#This Row],[StartDate]]</f>
        <v>164</v>
      </c>
      <c r="G675" s="18">
        <f>(Table2[[#This Row],[ExitDate]]-Table2[[#This Row],[StartDate]])/365.25</f>
        <v>0.44900752908966463</v>
      </c>
      <c r="H675" s="11" t="s">
        <v>738</v>
      </c>
      <c r="I675" s="11" t="s">
        <v>4853</v>
      </c>
      <c r="J675" s="13" t="s">
        <v>4854</v>
      </c>
      <c r="K675" s="11" t="s">
        <v>94</v>
      </c>
      <c r="L675" s="11" t="s">
        <v>752</v>
      </c>
      <c r="M675" s="11" t="s">
        <v>39</v>
      </c>
      <c r="N675" s="11" t="s">
        <v>67</v>
      </c>
      <c r="O675" s="11" t="s">
        <v>41</v>
      </c>
      <c r="P675" s="11" t="s">
        <v>174</v>
      </c>
      <c r="Q675" s="11" t="s">
        <v>42</v>
      </c>
      <c r="R675" s="11" t="s">
        <v>238</v>
      </c>
      <c r="S675" s="12" t="s">
        <v>4855</v>
      </c>
      <c r="T675" s="11" t="s">
        <v>44</v>
      </c>
      <c r="U675" s="11" t="s">
        <v>109</v>
      </c>
      <c r="V675" s="11" t="s">
        <v>46</v>
      </c>
      <c r="W675" s="10">
        <v>1902</v>
      </c>
      <c r="X675" s="11" t="s">
        <v>48</v>
      </c>
      <c r="Y675" s="10">
        <v>3</v>
      </c>
      <c r="Z675" s="10">
        <v>1732</v>
      </c>
      <c r="AA675" s="12" t="s">
        <v>2133</v>
      </c>
      <c r="AB675" s="10">
        <v>1</v>
      </c>
      <c r="AC675" s="10">
        <v>5</v>
      </c>
      <c r="AD675" s="12">
        <v>45113</v>
      </c>
      <c r="AE675" s="11" t="s">
        <v>76</v>
      </c>
      <c r="AF675" s="11" t="s">
        <v>51</v>
      </c>
      <c r="AG675" s="11" t="s">
        <v>77</v>
      </c>
      <c r="AH675" s="11" t="s">
        <v>4856</v>
      </c>
      <c r="AI675" s="11" t="s">
        <v>4857</v>
      </c>
      <c r="AJ675" s="10">
        <v>1</v>
      </c>
      <c r="AK675" s="14">
        <v>562.05999999999995</v>
      </c>
    </row>
    <row r="676" spans="1:37" x14ac:dyDescent="0.25">
      <c r="A676" s="10">
        <v>1306</v>
      </c>
      <c r="B676" s="11" t="s">
        <v>3860</v>
      </c>
      <c r="C676" s="11" t="s">
        <v>4858</v>
      </c>
      <c r="D676" s="12">
        <v>43761</v>
      </c>
      <c r="E676" s="12">
        <v>44168</v>
      </c>
      <c r="F676" s="10">
        <f>Table2[[#This Row],[ExitDate]]-Table2[[#This Row],[StartDate]]</f>
        <v>407</v>
      </c>
      <c r="G676" s="18">
        <f>(Table2[[#This Row],[ExitDate]]-Table2[[#This Row],[StartDate]])/365.25</f>
        <v>1.1143052703627652</v>
      </c>
      <c r="H676" s="11" t="s">
        <v>36</v>
      </c>
      <c r="I676" s="11" t="s">
        <v>4859</v>
      </c>
      <c r="J676" s="13" t="s">
        <v>4860</v>
      </c>
      <c r="K676" s="11" t="s">
        <v>54</v>
      </c>
      <c r="L676" s="11" t="s">
        <v>38</v>
      </c>
      <c r="M676" s="11" t="s">
        <v>66</v>
      </c>
      <c r="N676" s="11" t="s">
        <v>55</v>
      </c>
      <c r="O676" s="11" t="s">
        <v>41</v>
      </c>
      <c r="P676" s="11" t="s">
        <v>121</v>
      </c>
      <c r="Q676" s="11" t="s">
        <v>42</v>
      </c>
      <c r="R676" s="11" t="s">
        <v>85</v>
      </c>
      <c r="S676" s="12" t="s">
        <v>4861</v>
      </c>
      <c r="T676" s="11" t="s">
        <v>44</v>
      </c>
      <c r="U676" s="11" t="s">
        <v>81</v>
      </c>
      <c r="V676" s="11" t="s">
        <v>46</v>
      </c>
      <c r="W676" s="10">
        <v>2330</v>
      </c>
      <c r="X676" s="11" t="s">
        <v>48</v>
      </c>
      <c r="Y676" s="10">
        <v>3</v>
      </c>
      <c r="Z676" s="10">
        <v>1733</v>
      </c>
      <c r="AA676" s="12" t="s">
        <v>269</v>
      </c>
      <c r="AB676" s="10">
        <v>4</v>
      </c>
      <c r="AC676" s="10">
        <v>5</v>
      </c>
      <c r="AD676" s="12">
        <v>44934</v>
      </c>
      <c r="AE676" s="11" t="s">
        <v>50</v>
      </c>
      <c r="AF676" s="11" t="s">
        <v>61</v>
      </c>
      <c r="AG676" s="11" t="s">
        <v>62</v>
      </c>
      <c r="AH676" s="11" t="s">
        <v>4862</v>
      </c>
      <c r="AI676" s="11" t="s">
        <v>4863</v>
      </c>
      <c r="AJ676" s="10">
        <v>5</v>
      </c>
      <c r="AK676" s="14">
        <v>845.86</v>
      </c>
    </row>
    <row r="677" spans="1:37" x14ac:dyDescent="0.25">
      <c r="A677" s="10">
        <v>1308</v>
      </c>
      <c r="B677" s="11" t="s">
        <v>3137</v>
      </c>
      <c r="C677" s="11" t="s">
        <v>4865</v>
      </c>
      <c r="D677" s="12">
        <v>44204</v>
      </c>
      <c r="E677" s="12">
        <v>44940</v>
      </c>
      <c r="F677" s="10">
        <f>Table2[[#This Row],[ExitDate]]-Table2[[#This Row],[StartDate]]</f>
        <v>736</v>
      </c>
      <c r="G677" s="18">
        <f>(Table2[[#This Row],[ExitDate]]-Table2[[#This Row],[StartDate]])/365.25</f>
        <v>2.0150581793292264</v>
      </c>
      <c r="H677" s="11" t="s">
        <v>36</v>
      </c>
      <c r="I677" s="11" t="s">
        <v>4866</v>
      </c>
      <c r="J677" s="13" t="s">
        <v>4867</v>
      </c>
      <c r="K677" s="11" t="s">
        <v>113</v>
      </c>
      <c r="L677" s="11" t="s">
        <v>752</v>
      </c>
      <c r="M677" s="11" t="s">
        <v>66</v>
      </c>
      <c r="N677" s="11" t="s">
        <v>55</v>
      </c>
      <c r="O677" s="11" t="s">
        <v>66</v>
      </c>
      <c r="P677" s="11" t="s">
        <v>121</v>
      </c>
      <c r="Q677" s="11" t="s">
        <v>42</v>
      </c>
      <c r="R677" s="11" t="s">
        <v>300</v>
      </c>
      <c r="S677" s="12">
        <v>15557</v>
      </c>
      <c r="T677" s="11" t="s">
        <v>44</v>
      </c>
      <c r="U677" s="11" t="s">
        <v>302</v>
      </c>
      <c r="V677" s="11" t="s">
        <v>46</v>
      </c>
      <c r="W677" s="10">
        <v>1902</v>
      </c>
      <c r="X677" s="11" t="s">
        <v>48</v>
      </c>
      <c r="Y677" s="10">
        <v>3</v>
      </c>
      <c r="Z677" s="10">
        <v>1735</v>
      </c>
      <c r="AA677" s="12">
        <v>45204</v>
      </c>
      <c r="AB677" s="10">
        <v>4</v>
      </c>
      <c r="AC677" s="10">
        <v>4</v>
      </c>
      <c r="AD677" s="12">
        <v>45129</v>
      </c>
      <c r="AE677" s="11" t="s">
        <v>76</v>
      </c>
      <c r="AF677" s="11" t="s">
        <v>51</v>
      </c>
      <c r="AG677" s="11" t="s">
        <v>89</v>
      </c>
      <c r="AH677" s="11" t="s">
        <v>4868</v>
      </c>
      <c r="AI677" s="11" t="s">
        <v>4869</v>
      </c>
      <c r="AJ677" s="10">
        <v>1</v>
      </c>
      <c r="AK677" s="14">
        <v>203.04</v>
      </c>
    </row>
    <row r="678" spans="1:37" x14ac:dyDescent="0.25">
      <c r="A678" s="10">
        <v>1309</v>
      </c>
      <c r="B678" s="11" t="s">
        <v>4870</v>
      </c>
      <c r="C678" s="11" t="s">
        <v>4871</v>
      </c>
      <c r="D678" s="12">
        <v>43494</v>
      </c>
      <c r="E678" s="12">
        <v>44750</v>
      </c>
      <c r="F678" s="10">
        <f>Table2[[#This Row],[ExitDate]]-Table2[[#This Row],[StartDate]]</f>
        <v>1256</v>
      </c>
      <c r="G678" s="18">
        <f>(Table2[[#This Row],[ExitDate]]-Table2[[#This Row],[StartDate]])/365.25</f>
        <v>3.4387405886379194</v>
      </c>
      <c r="H678" s="11" t="s">
        <v>36</v>
      </c>
      <c r="I678" s="11" t="s">
        <v>4872</v>
      </c>
      <c r="J678" s="13" t="s">
        <v>4873</v>
      </c>
      <c r="K678" s="11" t="s">
        <v>79</v>
      </c>
      <c r="L678" s="11" t="s">
        <v>38</v>
      </c>
      <c r="M678" s="11" t="s">
        <v>39</v>
      </c>
      <c r="N678" s="11" t="s">
        <v>55</v>
      </c>
      <c r="O678" s="11" t="s">
        <v>56</v>
      </c>
      <c r="P678" s="11" t="s">
        <v>95</v>
      </c>
      <c r="Q678" s="11" t="s">
        <v>42</v>
      </c>
      <c r="R678" s="11" t="s">
        <v>85</v>
      </c>
      <c r="S678" s="12" t="s">
        <v>4874</v>
      </c>
      <c r="T678" s="11" t="s">
        <v>44</v>
      </c>
      <c r="U678" s="11" t="s">
        <v>98</v>
      </c>
      <c r="V678" s="11" t="s">
        <v>59</v>
      </c>
      <c r="W678" s="10">
        <v>2048</v>
      </c>
      <c r="X678" s="11" t="s">
        <v>48</v>
      </c>
      <c r="Y678" s="10">
        <v>3</v>
      </c>
      <c r="Z678" s="10">
        <v>1736</v>
      </c>
      <c r="AA678" s="12" t="s">
        <v>110</v>
      </c>
      <c r="AB678" s="10">
        <v>3</v>
      </c>
      <c r="AC678" s="10">
        <v>1</v>
      </c>
      <c r="AD678" s="12">
        <v>44994</v>
      </c>
      <c r="AE678" s="11" t="s">
        <v>50</v>
      </c>
      <c r="AF678" s="11" t="s">
        <v>51</v>
      </c>
      <c r="AG678" s="11" t="s">
        <v>62</v>
      </c>
      <c r="AH678" s="11" t="s">
        <v>4875</v>
      </c>
      <c r="AI678" s="11" t="s">
        <v>4876</v>
      </c>
      <c r="AJ678" s="10">
        <v>4</v>
      </c>
      <c r="AK678" s="14">
        <v>717.29</v>
      </c>
    </row>
    <row r="679" spans="1:37" x14ac:dyDescent="0.25">
      <c r="A679" s="10">
        <v>1311</v>
      </c>
      <c r="B679" s="11" t="s">
        <v>4877</v>
      </c>
      <c r="C679" s="11" t="s">
        <v>4878</v>
      </c>
      <c r="D679" s="12">
        <v>45076</v>
      </c>
      <c r="E679" s="12">
        <v>45112</v>
      </c>
      <c r="F679" s="10">
        <f>Table2[[#This Row],[ExitDate]]-Table2[[#This Row],[StartDate]]</f>
        <v>36</v>
      </c>
      <c r="G679" s="18">
        <f>(Table2[[#This Row],[ExitDate]]-Table2[[#This Row],[StartDate]])/365.25</f>
        <v>9.856262833675565E-2</v>
      </c>
      <c r="H679" s="11" t="s">
        <v>738</v>
      </c>
      <c r="I679" s="11" t="s">
        <v>4879</v>
      </c>
      <c r="J679" s="13" t="s">
        <v>4880</v>
      </c>
      <c r="K679" s="11" t="s">
        <v>37</v>
      </c>
      <c r="L679" s="11" t="s">
        <v>752</v>
      </c>
      <c r="M679" s="11" t="s">
        <v>39</v>
      </c>
      <c r="N679" s="11" t="s">
        <v>55</v>
      </c>
      <c r="O679" s="11" t="s">
        <v>56</v>
      </c>
      <c r="P679" s="11" t="s">
        <v>95</v>
      </c>
      <c r="Q679" s="11" t="s">
        <v>42</v>
      </c>
      <c r="R679" s="11" t="s">
        <v>96</v>
      </c>
      <c r="S679" s="12" t="s">
        <v>4881</v>
      </c>
      <c r="T679" s="11" t="s">
        <v>44</v>
      </c>
      <c r="U679" s="11" t="s">
        <v>176</v>
      </c>
      <c r="V679" s="11" t="s">
        <v>59</v>
      </c>
      <c r="W679" s="10">
        <v>2169</v>
      </c>
      <c r="X679" s="11" t="s">
        <v>48</v>
      </c>
      <c r="Y679" s="10">
        <v>3</v>
      </c>
      <c r="Z679" s="10">
        <v>1738</v>
      </c>
      <c r="AA679" s="12" t="s">
        <v>3337</v>
      </c>
      <c r="AB679" s="10">
        <v>4</v>
      </c>
      <c r="AC679" s="10">
        <v>1</v>
      </c>
      <c r="AD679" s="12">
        <v>44935</v>
      </c>
      <c r="AE679" s="11" t="s">
        <v>60</v>
      </c>
      <c r="AF679" s="11" t="s">
        <v>61</v>
      </c>
      <c r="AG679" s="11" t="s">
        <v>62</v>
      </c>
      <c r="AH679" s="11" t="s">
        <v>4882</v>
      </c>
      <c r="AI679" s="11" t="s">
        <v>4883</v>
      </c>
      <c r="AJ679" s="10">
        <v>5</v>
      </c>
      <c r="AK679" s="14">
        <v>802.66</v>
      </c>
    </row>
    <row r="680" spans="1:37" x14ac:dyDescent="0.25">
      <c r="A680" s="10">
        <v>1312</v>
      </c>
      <c r="B680" s="11" t="s">
        <v>4884</v>
      </c>
      <c r="C680" s="11" t="s">
        <v>4885</v>
      </c>
      <c r="D680" s="12">
        <v>43661</v>
      </c>
      <c r="E680" s="12">
        <v>45047</v>
      </c>
      <c r="F680" s="10">
        <f>Table2[[#This Row],[ExitDate]]-Table2[[#This Row],[StartDate]]</f>
        <v>1386</v>
      </c>
      <c r="G680" s="18">
        <f>(Table2[[#This Row],[ExitDate]]-Table2[[#This Row],[StartDate]])/365.25</f>
        <v>3.7946611909650922</v>
      </c>
      <c r="H680" s="11" t="s">
        <v>738</v>
      </c>
      <c r="I680" s="11" t="s">
        <v>4886</v>
      </c>
      <c r="J680" s="13" t="s">
        <v>4887</v>
      </c>
      <c r="K680" s="11" t="s">
        <v>37</v>
      </c>
      <c r="L680" s="11" t="s">
        <v>38</v>
      </c>
      <c r="M680" s="11" t="s">
        <v>39</v>
      </c>
      <c r="N680" s="11" t="s">
        <v>67</v>
      </c>
      <c r="O680" s="11" t="s">
        <v>66</v>
      </c>
      <c r="P680" s="11" t="s">
        <v>95</v>
      </c>
      <c r="Q680" s="11" t="s">
        <v>42</v>
      </c>
      <c r="R680" s="11" t="s">
        <v>57</v>
      </c>
      <c r="S680" s="12">
        <v>30256</v>
      </c>
      <c r="T680" s="11" t="s">
        <v>44</v>
      </c>
      <c r="U680" s="11" t="s">
        <v>81</v>
      </c>
      <c r="V680" s="11" t="s">
        <v>46</v>
      </c>
      <c r="W680" s="10">
        <v>2302</v>
      </c>
      <c r="X680" s="11" t="s">
        <v>48</v>
      </c>
      <c r="Y680" s="10">
        <v>3</v>
      </c>
      <c r="Z680" s="10">
        <v>1739</v>
      </c>
      <c r="AA680" s="12">
        <v>44844</v>
      </c>
      <c r="AB680" s="10">
        <v>2</v>
      </c>
      <c r="AC680" s="10">
        <v>5</v>
      </c>
      <c r="AD680" s="12">
        <v>45111</v>
      </c>
      <c r="AE680" s="11" t="s">
        <v>156</v>
      </c>
      <c r="AF680" s="11" t="s">
        <v>51</v>
      </c>
      <c r="AG680" s="11" t="s">
        <v>62</v>
      </c>
      <c r="AH680" s="11" t="s">
        <v>4845</v>
      </c>
      <c r="AI680" s="11" t="s">
        <v>4888</v>
      </c>
      <c r="AJ680" s="10">
        <v>1</v>
      </c>
      <c r="AK680" s="14">
        <v>388.07</v>
      </c>
    </row>
    <row r="681" spans="1:37" x14ac:dyDescent="0.25">
      <c r="A681" s="10">
        <v>1313</v>
      </c>
      <c r="B681" s="11" t="s">
        <v>4889</v>
      </c>
      <c r="C681" s="11" t="s">
        <v>129</v>
      </c>
      <c r="D681" s="12">
        <v>43907</v>
      </c>
      <c r="E681" s="12">
        <v>44410</v>
      </c>
      <c r="F681" s="10">
        <f>Table2[[#This Row],[ExitDate]]-Table2[[#This Row],[StartDate]]</f>
        <v>503</v>
      </c>
      <c r="G681" s="18">
        <f>(Table2[[#This Row],[ExitDate]]-Table2[[#This Row],[StartDate]])/365.25</f>
        <v>1.377138945927447</v>
      </c>
      <c r="H681" s="11" t="s">
        <v>36</v>
      </c>
      <c r="I681" s="11" t="s">
        <v>4890</v>
      </c>
      <c r="J681" s="13" t="s">
        <v>4891</v>
      </c>
      <c r="K681" s="11" t="s">
        <v>113</v>
      </c>
      <c r="L681" s="11" t="s">
        <v>38</v>
      </c>
      <c r="M681" s="11" t="s">
        <v>39</v>
      </c>
      <c r="N681" s="11" t="s">
        <v>67</v>
      </c>
      <c r="O681" s="11" t="s">
        <v>56</v>
      </c>
      <c r="P681" s="11" t="s">
        <v>174</v>
      </c>
      <c r="Q681" s="11" t="s">
        <v>42</v>
      </c>
      <c r="R681" s="11" t="s">
        <v>80</v>
      </c>
      <c r="S681" s="12">
        <v>23074</v>
      </c>
      <c r="T681" s="11" t="s">
        <v>44</v>
      </c>
      <c r="U681" s="11" t="s">
        <v>81</v>
      </c>
      <c r="V681" s="11" t="s">
        <v>46</v>
      </c>
      <c r="W681" s="10">
        <v>2132</v>
      </c>
      <c r="X681" s="11" t="s">
        <v>48</v>
      </c>
      <c r="Y681" s="10">
        <v>3</v>
      </c>
      <c r="Z681" s="10">
        <v>1740</v>
      </c>
      <c r="AA681" s="12" t="s">
        <v>4173</v>
      </c>
      <c r="AB681" s="10">
        <v>5</v>
      </c>
      <c r="AC681" s="10">
        <v>4</v>
      </c>
      <c r="AD681" s="12">
        <v>44975</v>
      </c>
      <c r="AE681" s="11" t="s">
        <v>76</v>
      </c>
      <c r="AF681" s="11" t="s">
        <v>51</v>
      </c>
      <c r="AG681" s="11" t="s">
        <v>77</v>
      </c>
      <c r="AH681" s="11" t="s">
        <v>4892</v>
      </c>
      <c r="AI681" s="11" t="s">
        <v>4893</v>
      </c>
      <c r="AJ681" s="10">
        <v>2</v>
      </c>
      <c r="AK681" s="14">
        <v>350.26</v>
      </c>
    </row>
    <row r="682" spans="1:37" x14ac:dyDescent="0.25">
      <c r="A682" s="10">
        <v>1319</v>
      </c>
      <c r="B682" s="11" t="s">
        <v>4895</v>
      </c>
      <c r="C682" s="11" t="s">
        <v>4896</v>
      </c>
      <c r="D682" s="12">
        <v>43944</v>
      </c>
      <c r="E682" s="12">
        <v>44568</v>
      </c>
      <c r="F682" s="10">
        <f>Table2[[#This Row],[ExitDate]]-Table2[[#This Row],[StartDate]]</f>
        <v>624</v>
      </c>
      <c r="G682" s="18">
        <f>(Table2[[#This Row],[ExitDate]]-Table2[[#This Row],[StartDate]])/365.25</f>
        <v>1.7084188911704312</v>
      </c>
      <c r="H682" s="11" t="s">
        <v>36</v>
      </c>
      <c r="I682" s="11" t="s">
        <v>2591</v>
      </c>
      <c r="J682" s="13" t="s">
        <v>4897</v>
      </c>
      <c r="K682" s="11" t="s">
        <v>94</v>
      </c>
      <c r="L682" s="11" t="s">
        <v>38</v>
      </c>
      <c r="M682" s="11" t="s">
        <v>66</v>
      </c>
      <c r="N682" s="11" t="s">
        <v>55</v>
      </c>
      <c r="O682" s="11" t="s">
        <v>66</v>
      </c>
      <c r="P682" s="11" t="s">
        <v>174</v>
      </c>
      <c r="Q682" s="11" t="s">
        <v>42</v>
      </c>
      <c r="R682" s="11" t="s">
        <v>69</v>
      </c>
      <c r="S682" s="12">
        <v>22801</v>
      </c>
      <c r="T682" s="11" t="s">
        <v>44</v>
      </c>
      <c r="U682" s="11" t="s">
        <v>724</v>
      </c>
      <c r="V682" s="11" t="s">
        <v>59</v>
      </c>
      <c r="W682" s="10">
        <v>2451</v>
      </c>
      <c r="X682" s="11" t="s">
        <v>48</v>
      </c>
      <c r="Y682" s="10">
        <v>3</v>
      </c>
      <c r="Z682" s="10">
        <v>1746</v>
      </c>
      <c r="AA682" s="12" t="s">
        <v>4226</v>
      </c>
      <c r="AB682" s="10">
        <v>4</v>
      </c>
      <c r="AC682" s="10">
        <v>3</v>
      </c>
      <c r="AD682" s="12">
        <v>44883</v>
      </c>
      <c r="AE682" s="11" t="s">
        <v>156</v>
      </c>
      <c r="AF682" s="11" t="s">
        <v>51</v>
      </c>
      <c r="AG682" s="11" t="s">
        <v>62</v>
      </c>
      <c r="AH682" s="11" t="s">
        <v>4898</v>
      </c>
      <c r="AI682" s="11" t="s">
        <v>4899</v>
      </c>
      <c r="AJ682" s="10">
        <v>2</v>
      </c>
      <c r="AK682" s="14">
        <v>787.19</v>
      </c>
    </row>
    <row r="683" spans="1:37" x14ac:dyDescent="0.25">
      <c r="A683" s="10">
        <v>1320</v>
      </c>
      <c r="B683" s="11" t="s">
        <v>748</v>
      </c>
      <c r="C683" s="11" t="s">
        <v>3423</v>
      </c>
      <c r="D683" s="12">
        <v>45100</v>
      </c>
      <c r="E683" s="12">
        <v>45117</v>
      </c>
      <c r="F683" s="10">
        <f>Table2[[#This Row],[ExitDate]]-Table2[[#This Row],[StartDate]]</f>
        <v>17</v>
      </c>
      <c r="G683" s="18">
        <f>(Table2[[#This Row],[ExitDate]]-Table2[[#This Row],[StartDate]])/365.25</f>
        <v>4.6543463381245723E-2</v>
      </c>
      <c r="H683" s="11" t="s">
        <v>738</v>
      </c>
      <c r="I683" s="11" t="s">
        <v>4900</v>
      </c>
      <c r="J683" s="13" t="s">
        <v>4901</v>
      </c>
      <c r="K683" s="11" t="s">
        <v>65</v>
      </c>
      <c r="L683" s="11" t="s">
        <v>1816</v>
      </c>
      <c r="M683" s="11" t="s">
        <v>66</v>
      </c>
      <c r="N683" s="11" t="s">
        <v>55</v>
      </c>
      <c r="O683" s="11" t="s">
        <v>41</v>
      </c>
      <c r="P683" s="11" t="s">
        <v>121</v>
      </c>
      <c r="Q683" s="11" t="s">
        <v>42</v>
      </c>
      <c r="R683" s="11" t="s">
        <v>85</v>
      </c>
      <c r="S683" s="12">
        <v>33642</v>
      </c>
      <c r="T683" s="11" t="s">
        <v>44</v>
      </c>
      <c r="U683" s="11" t="s">
        <v>145</v>
      </c>
      <c r="V683" s="11" t="s">
        <v>46</v>
      </c>
      <c r="W683" s="10">
        <v>1886</v>
      </c>
      <c r="X683" s="11" t="s">
        <v>48</v>
      </c>
      <c r="Y683" s="10">
        <v>3</v>
      </c>
      <c r="Z683" s="10">
        <v>1747</v>
      </c>
      <c r="AA683" s="12" t="s">
        <v>208</v>
      </c>
      <c r="AB683" s="10">
        <v>1</v>
      </c>
      <c r="AC683" s="10">
        <v>4</v>
      </c>
      <c r="AD683" s="12">
        <v>44987</v>
      </c>
      <c r="AE683" s="11" t="s">
        <v>76</v>
      </c>
      <c r="AF683" s="11" t="s">
        <v>61</v>
      </c>
      <c r="AG683" s="11" t="s">
        <v>89</v>
      </c>
      <c r="AH683" s="11" t="s">
        <v>4902</v>
      </c>
      <c r="AI683" s="11" t="s">
        <v>4903</v>
      </c>
      <c r="AJ683" s="10">
        <v>3</v>
      </c>
      <c r="AK683" s="14">
        <v>853.43</v>
      </c>
    </row>
    <row r="684" spans="1:37" x14ac:dyDescent="0.25">
      <c r="A684" s="10">
        <v>1321</v>
      </c>
      <c r="B684" s="11" t="s">
        <v>2710</v>
      </c>
      <c r="C684" s="11" t="s">
        <v>3816</v>
      </c>
      <c r="D684" s="12">
        <v>44574</v>
      </c>
      <c r="E684" s="12">
        <v>44747</v>
      </c>
      <c r="F684" s="10">
        <f>Table2[[#This Row],[ExitDate]]-Table2[[#This Row],[StartDate]]</f>
        <v>173</v>
      </c>
      <c r="G684" s="18">
        <f>(Table2[[#This Row],[ExitDate]]-Table2[[#This Row],[StartDate]])/365.25</f>
        <v>0.47364818617385351</v>
      </c>
      <c r="H684" s="11" t="s">
        <v>36</v>
      </c>
      <c r="I684" s="11" t="s">
        <v>4904</v>
      </c>
      <c r="J684" s="13" t="s">
        <v>4905</v>
      </c>
      <c r="K684" s="11" t="s">
        <v>164</v>
      </c>
      <c r="L684" s="11" t="s">
        <v>38</v>
      </c>
      <c r="M684" s="11" t="s">
        <v>56</v>
      </c>
      <c r="N684" s="11" t="s">
        <v>55</v>
      </c>
      <c r="O684" s="11" t="s">
        <v>41</v>
      </c>
      <c r="P684" s="11" t="s">
        <v>133</v>
      </c>
      <c r="Q684" s="11" t="s">
        <v>42</v>
      </c>
      <c r="R684" s="11" t="s">
        <v>804</v>
      </c>
      <c r="S684" s="12">
        <v>26908</v>
      </c>
      <c r="T684" s="11" t="s">
        <v>44</v>
      </c>
      <c r="U684" s="11" t="s">
        <v>81</v>
      </c>
      <c r="V684" s="11" t="s">
        <v>46</v>
      </c>
      <c r="W684" s="10">
        <v>1886</v>
      </c>
      <c r="X684" s="11" t="s">
        <v>48</v>
      </c>
      <c r="Y684" s="10">
        <v>3</v>
      </c>
      <c r="Z684" s="10">
        <v>1748</v>
      </c>
      <c r="AA684" s="12">
        <v>45262</v>
      </c>
      <c r="AB684" s="10">
        <v>3</v>
      </c>
      <c r="AC684" s="10">
        <v>2</v>
      </c>
      <c r="AD684" s="12">
        <v>45011</v>
      </c>
      <c r="AE684" s="11" t="s">
        <v>50</v>
      </c>
      <c r="AF684" s="11" t="s">
        <v>61</v>
      </c>
      <c r="AG684" s="11" t="s">
        <v>52</v>
      </c>
      <c r="AH684" s="11" t="s">
        <v>4906</v>
      </c>
      <c r="AI684" s="11" t="s">
        <v>4907</v>
      </c>
      <c r="AJ684" s="10">
        <v>5</v>
      </c>
      <c r="AK684" s="14">
        <v>433.03</v>
      </c>
    </row>
    <row r="685" spans="1:37" x14ac:dyDescent="0.25">
      <c r="A685" s="10">
        <v>1325</v>
      </c>
      <c r="B685" s="11" t="s">
        <v>4909</v>
      </c>
      <c r="C685" s="11" t="s">
        <v>4644</v>
      </c>
      <c r="D685" s="12">
        <v>44625</v>
      </c>
      <c r="E685" s="12">
        <v>44659</v>
      </c>
      <c r="F685" s="10">
        <f>Table2[[#This Row],[ExitDate]]-Table2[[#This Row],[StartDate]]</f>
        <v>34</v>
      </c>
      <c r="G685" s="18">
        <f>(Table2[[#This Row],[ExitDate]]-Table2[[#This Row],[StartDate]])/365.25</f>
        <v>9.3086926762491445E-2</v>
      </c>
      <c r="H685" s="11" t="s">
        <v>36</v>
      </c>
      <c r="I685" s="11" t="s">
        <v>4910</v>
      </c>
      <c r="J685" s="13" t="s">
        <v>4911</v>
      </c>
      <c r="K685" s="11" t="s">
        <v>65</v>
      </c>
      <c r="L685" s="11" t="s">
        <v>38</v>
      </c>
      <c r="M685" s="11" t="s">
        <v>56</v>
      </c>
      <c r="N685" s="11" t="s">
        <v>67</v>
      </c>
      <c r="O685" s="11" t="s">
        <v>41</v>
      </c>
      <c r="P685" s="11" t="s">
        <v>121</v>
      </c>
      <c r="Q685" s="11" t="s">
        <v>42</v>
      </c>
      <c r="R685" s="11" t="s">
        <v>80</v>
      </c>
      <c r="S685" s="12">
        <v>30052</v>
      </c>
      <c r="T685" s="11" t="s">
        <v>44</v>
      </c>
      <c r="U685" s="11" t="s">
        <v>302</v>
      </c>
      <c r="V685" s="11" t="s">
        <v>59</v>
      </c>
      <c r="W685" s="10">
        <v>56894</v>
      </c>
      <c r="X685" s="11" t="s">
        <v>48</v>
      </c>
      <c r="Y685" s="10">
        <v>3</v>
      </c>
      <c r="Z685" s="10">
        <v>1752</v>
      </c>
      <c r="AA685" s="12">
        <v>44877</v>
      </c>
      <c r="AB685" s="10">
        <v>2</v>
      </c>
      <c r="AC685" s="10">
        <v>1</v>
      </c>
      <c r="AD685" s="12">
        <v>44843</v>
      </c>
      <c r="AE685" s="11" t="s">
        <v>50</v>
      </c>
      <c r="AF685" s="11" t="s">
        <v>61</v>
      </c>
      <c r="AG685" s="11" t="s">
        <v>62</v>
      </c>
      <c r="AH685" s="11" t="s">
        <v>4912</v>
      </c>
      <c r="AI685" s="11" t="s">
        <v>4913</v>
      </c>
      <c r="AJ685" s="10">
        <v>3</v>
      </c>
      <c r="AK685" s="14">
        <v>560.54999999999995</v>
      </c>
    </row>
    <row r="686" spans="1:37" x14ac:dyDescent="0.25">
      <c r="A686" s="10">
        <v>1326</v>
      </c>
      <c r="B686" s="11" t="s">
        <v>4914</v>
      </c>
      <c r="C686" s="11" t="s">
        <v>72</v>
      </c>
      <c r="D686" s="12">
        <v>43636</v>
      </c>
      <c r="E686" s="12">
        <v>43752</v>
      </c>
      <c r="F686" s="10">
        <f>Table2[[#This Row],[ExitDate]]-Table2[[#This Row],[StartDate]]</f>
        <v>116</v>
      </c>
      <c r="G686" s="18">
        <f>(Table2[[#This Row],[ExitDate]]-Table2[[#This Row],[StartDate]])/365.25</f>
        <v>0.31759069130732376</v>
      </c>
      <c r="H686" s="11" t="s">
        <v>36</v>
      </c>
      <c r="I686" s="11" t="s">
        <v>4915</v>
      </c>
      <c r="J686" s="13" t="s">
        <v>4916</v>
      </c>
      <c r="K686" s="11" t="s">
        <v>84</v>
      </c>
      <c r="L686" s="11" t="s">
        <v>38</v>
      </c>
      <c r="M686" s="11" t="s">
        <v>39</v>
      </c>
      <c r="N686" s="11" t="s">
        <v>40</v>
      </c>
      <c r="O686" s="11" t="s">
        <v>66</v>
      </c>
      <c r="P686" s="11" t="s">
        <v>121</v>
      </c>
      <c r="Q686" s="11" t="s">
        <v>42</v>
      </c>
      <c r="R686" s="11" t="s">
        <v>85</v>
      </c>
      <c r="S686" s="12">
        <v>15890</v>
      </c>
      <c r="T686" s="11" t="s">
        <v>44</v>
      </c>
      <c r="U686" s="11" t="s">
        <v>70</v>
      </c>
      <c r="V686" s="11" t="s">
        <v>59</v>
      </c>
      <c r="W686" s="10">
        <v>42759</v>
      </c>
      <c r="X686" s="11" t="s">
        <v>48</v>
      </c>
      <c r="Y686" s="10">
        <v>3</v>
      </c>
      <c r="Z686" s="10">
        <v>1753</v>
      </c>
      <c r="AA686" s="12" t="s">
        <v>1180</v>
      </c>
      <c r="AB686" s="10">
        <v>5</v>
      </c>
      <c r="AC686" s="10">
        <v>3</v>
      </c>
      <c r="AD686" s="12">
        <v>45003</v>
      </c>
      <c r="AE686" s="11" t="s">
        <v>60</v>
      </c>
      <c r="AF686" s="11" t="s">
        <v>51</v>
      </c>
      <c r="AG686" s="11" t="s">
        <v>77</v>
      </c>
      <c r="AH686" s="11" t="s">
        <v>4917</v>
      </c>
      <c r="AI686" s="11" t="s">
        <v>4918</v>
      </c>
      <c r="AJ686" s="10">
        <v>1</v>
      </c>
      <c r="AK686" s="14">
        <v>711.71</v>
      </c>
    </row>
    <row r="687" spans="1:37" x14ac:dyDescent="0.25">
      <c r="A687" s="10">
        <v>1332</v>
      </c>
      <c r="B687" s="11" t="s">
        <v>4921</v>
      </c>
      <c r="C687" s="11" t="s">
        <v>934</v>
      </c>
      <c r="D687" s="12">
        <v>44219</v>
      </c>
      <c r="E687" s="12">
        <v>44857</v>
      </c>
      <c r="F687" s="10">
        <f>Table2[[#This Row],[ExitDate]]-Table2[[#This Row],[StartDate]]</f>
        <v>638</v>
      </c>
      <c r="G687" s="18">
        <f>(Table2[[#This Row],[ExitDate]]-Table2[[#This Row],[StartDate]])/365.25</f>
        <v>1.7467488021902806</v>
      </c>
      <c r="H687" s="11" t="s">
        <v>36</v>
      </c>
      <c r="I687" s="11" t="s">
        <v>4922</v>
      </c>
      <c r="J687" s="13" t="s">
        <v>4923</v>
      </c>
      <c r="K687" s="11" t="s">
        <v>164</v>
      </c>
      <c r="L687" s="11" t="s">
        <v>38</v>
      </c>
      <c r="M687" s="11" t="s">
        <v>39</v>
      </c>
      <c r="N687" s="11" t="s">
        <v>67</v>
      </c>
      <c r="O687" s="11" t="s">
        <v>56</v>
      </c>
      <c r="P687" s="11" t="s">
        <v>133</v>
      </c>
      <c r="Q687" s="11" t="s">
        <v>42</v>
      </c>
      <c r="R687" s="11" t="s">
        <v>80</v>
      </c>
      <c r="S687" s="12">
        <v>17483</v>
      </c>
      <c r="T687" s="11" t="s">
        <v>44</v>
      </c>
      <c r="U687" s="11" t="s">
        <v>176</v>
      </c>
      <c r="V687" s="11" t="s">
        <v>59</v>
      </c>
      <c r="W687" s="10">
        <v>40003</v>
      </c>
      <c r="X687" s="11" t="s">
        <v>48</v>
      </c>
      <c r="Y687" s="10">
        <v>3</v>
      </c>
      <c r="Z687" s="10">
        <v>1759</v>
      </c>
      <c r="AA687" s="12" t="s">
        <v>400</v>
      </c>
      <c r="AB687" s="10">
        <v>5</v>
      </c>
      <c r="AC687" s="10">
        <v>2</v>
      </c>
      <c r="AD687" s="12">
        <v>44855</v>
      </c>
      <c r="AE687" s="11" t="s">
        <v>76</v>
      </c>
      <c r="AF687" s="11" t="s">
        <v>51</v>
      </c>
      <c r="AG687" s="11" t="s">
        <v>77</v>
      </c>
      <c r="AH687" s="11" t="s">
        <v>4924</v>
      </c>
      <c r="AI687" s="11" t="s">
        <v>4925</v>
      </c>
      <c r="AJ687" s="10">
        <v>4</v>
      </c>
      <c r="AK687" s="14">
        <v>220.06</v>
      </c>
    </row>
    <row r="688" spans="1:37" x14ac:dyDescent="0.25">
      <c r="A688" s="10">
        <v>1333</v>
      </c>
      <c r="B688" s="11" t="s">
        <v>4926</v>
      </c>
      <c r="C688" s="11" t="s">
        <v>405</v>
      </c>
      <c r="D688" s="12">
        <v>43869</v>
      </c>
      <c r="E688" s="12">
        <v>43955</v>
      </c>
      <c r="F688" s="10">
        <f>Table2[[#This Row],[ExitDate]]-Table2[[#This Row],[StartDate]]</f>
        <v>86</v>
      </c>
      <c r="G688" s="18">
        <f>(Table2[[#This Row],[ExitDate]]-Table2[[#This Row],[StartDate]])/365.25</f>
        <v>0.23545516769336072</v>
      </c>
      <c r="H688" s="11" t="s">
        <v>36</v>
      </c>
      <c r="I688" s="11" t="s">
        <v>4927</v>
      </c>
      <c r="J688" s="13" t="s">
        <v>4928</v>
      </c>
      <c r="K688" s="11" t="s">
        <v>94</v>
      </c>
      <c r="L688" s="11" t="s">
        <v>38</v>
      </c>
      <c r="M688" s="11" t="s">
        <v>56</v>
      </c>
      <c r="N688" s="11" t="s">
        <v>40</v>
      </c>
      <c r="O688" s="11" t="s">
        <v>56</v>
      </c>
      <c r="P688" s="11" t="s">
        <v>174</v>
      </c>
      <c r="Q688" s="11" t="s">
        <v>42</v>
      </c>
      <c r="R688" s="11" t="s">
        <v>80</v>
      </c>
      <c r="S688" s="12" t="s">
        <v>4929</v>
      </c>
      <c r="T688" s="11" t="s">
        <v>44</v>
      </c>
      <c r="U688" s="11" t="s">
        <v>234</v>
      </c>
      <c r="V688" s="11" t="s">
        <v>59</v>
      </c>
      <c r="W688" s="10">
        <v>93320</v>
      </c>
      <c r="X688" s="11" t="s">
        <v>48</v>
      </c>
      <c r="Y688" s="10">
        <v>3</v>
      </c>
      <c r="Z688" s="10">
        <v>1760</v>
      </c>
      <c r="AA688" s="12" t="s">
        <v>2354</v>
      </c>
      <c r="AB688" s="10">
        <v>5</v>
      </c>
      <c r="AC688" s="10">
        <v>3</v>
      </c>
      <c r="AD688" s="12">
        <v>44946</v>
      </c>
      <c r="AE688" s="11" t="s">
        <v>83</v>
      </c>
      <c r="AF688" s="11" t="s">
        <v>61</v>
      </c>
      <c r="AG688" s="11" t="s">
        <v>89</v>
      </c>
      <c r="AH688" s="11" t="s">
        <v>4930</v>
      </c>
      <c r="AI688" s="11" t="s">
        <v>4931</v>
      </c>
      <c r="AJ688" s="10">
        <v>3</v>
      </c>
      <c r="AK688" s="14">
        <v>378.51</v>
      </c>
    </row>
    <row r="689" spans="1:37" x14ac:dyDescent="0.25">
      <c r="A689" s="10">
        <v>1334</v>
      </c>
      <c r="B689" s="11" t="s">
        <v>4932</v>
      </c>
      <c r="C689" s="11" t="s">
        <v>428</v>
      </c>
      <c r="D689" s="12">
        <v>44498</v>
      </c>
      <c r="E689" s="12">
        <v>44775</v>
      </c>
      <c r="F689" s="10">
        <f>Table2[[#This Row],[ExitDate]]-Table2[[#This Row],[StartDate]]</f>
        <v>277</v>
      </c>
      <c r="G689" s="18">
        <f>(Table2[[#This Row],[ExitDate]]-Table2[[#This Row],[StartDate]])/365.25</f>
        <v>0.75838466803559201</v>
      </c>
      <c r="H689" s="11" t="s">
        <v>36</v>
      </c>
      <c r="I689" s="11" t="s">
        <v>4933</v>
      </c>
      <c r="J689" s="13" t="s">
        <v>4934</v>
      </c>
      <c r="K689" s="11" t="s">
        <v>113</v>
      </c>
      <c r="L689" s="11" t="s">
        <v>752</v>
      </c>
      <c r="M689" s="11" t="s">
        <v>39</v>
      </c>
      <c r="N689" s="11" t="s">
        <v>40</v>
      </c>
      <c r="O689" s="11" t="s">
        <v>41</v>
      </c>
      <c r="P689" s="11" t="s">
        <v>174</v>
      </c>
      <c r="Q689" s="11" t="s">
        <v>42</v>
      </c>
      <c r="R689" s="11" t="s">
        <v>85</v>
      </c>
      <c r="S689" s="12" t="s">
        <v>4935</v>
      </c>
      <c r="T689" s="11" t="s">
        <v>44</v>
      </c>
      <c r="U689" s="11" t="s">
        <v>98</v>
      </c>
      <c r="V689" s="11" t="s">
        <v>46</v>
      </c>
      <c r="W689" s="10">
        <v>97689</v>
      </c>
      <c r="X689" s="11" t="s">
        <v>48</v>
      </c>
      <c r="Y689" s="10">
        <v>3</v>
      </c>
      <c r="Z689" s="10">
        <v>1761</v>
      </c>
      <c r="AA689" s="12" t="s">
        <v>467</v>
      </c>
      <c r="AB689" s="10">
        <v>3</v>
      </c>
      <c r="AC689" s="10">
        <v>2</v>
      </c>
      <c r="AD689" s="12">
        <v>44872</v>
      </c>
      <c r="AE689" s="11" t="s">
        <v>83</v>
      </c>
      <c r="AF689" s="11" t="s">
        <v>61</v>
      </c>
      <c r="AG689" s="11" t="s">
        <v>77</v>
      </c>
      <c r="AH689" s="11" t="s">
        <v>4936</v>
      </c>
      <c r="AI689" s="11" t="s">
        <v>4937</v>
      </c>
      <c r="AJ689" s="10">
        <v>4</v>
      </c>
      <c r="AK689" s="14">
        <v>905.6</v>
      </c>
    </row>
    <row r="690" spans="1:37" x14ac:dyDescent="0.25">
      <c r="A690" s="10">
        <v>1335</v>
      </c>
      <c r="B690" s="11" t="s">
        <v>4938</v>
      </c>
      <c r="C690" s="11" t="s">
        <v>4939</v>
      </c>
      <c r="D690" s="12">
        <v>45111</v>
      </c>
      <c r="E690" s="12">
        <v>45119</v>
      </c>
      <c r="F690" s="10">
        <f>Table2[[#This Row],[ExitDate]]-Table2[[#This Row],[StartDate]]</f>
        <v>8</v>
      </c>
      <c r="G690" s="18">
        <f>(Table2[[#This Row],[ExitDate]]-Table2[[#This Row],[StartDate]])/365.25</f>
        <v>2.190280629705681E-2</v>
      </c>
      <c r="H690" s="11" t="s">
        <v>36</v>
      </c>
      <c r="I690" s="11" t="s">
        <v>4940</v>
      </c>
      <c r="J690" s="13" t="s">
        <v>4941</v>
      </c>
      <c r="K690" s="11" t="s">
        <v>65</v>
      </c>
      <c r="L690" s="11" t="s">
        <v>752</v>
      </c>
      <c r="M690" s="11" t="s">
        <v>39</v>
      </c>
      <c r="N690" s="11" t="s">
        <v>67</v>
      </c>
      <c r="O690" s="11" t="s">
        <v>56</v>
      </c>
      <c r="P690" s="11" t="s">
        <v>174</v>
      </c>
      <c r="Q690" s="11" t="s">
        <v>42</v>
      </c>
      <c r="R690" s="11" t="s">
        <v>608</v>
      </c>
      <c r="S690" s="12" t="s">
        <v>4942</v>
      </c>
      <c r="T690" s="11" t="s">
        <v>44</v>
      </c>
      <c r="U690" s="11" t="s">
        <v>234</v>
      </c>
      <c r="V690" s="11" t="s">
        <v>46</v>
      </c>
      <c r="W690" s="10">
        <v>37569</v>
      </c>
      <c r="X690" s="11" t="s">
        <v>48</v>
      </c>
      <c r="Y690" s="10">
        <v>3</v>
      </c>
      <c r="Z690" s="10">
        <v>1762</v>
      </c>
      <c r="AA690" s="12" t="s">
        <v>1475</v>
      </c>
      <c r="AB690" s="10">
        <v>3</v>
      </c>
      <c r="AC690" s="10">
        <v>3</v>
      </c>
      <c r="AD690" s="12">
        <v>44806</v>
      </c>
      <c r="AE690" s="11" t="s">
        <v>60</v>
      </c>
      <c r="AF690" s="11" t="s">
        <v>61</v>
      </c>
      <c r="AG690" s="11" t="s">
        <v>62</v>
      </c>
      <c r="AH690" s="11" t="s">
        <v>4943</v>
      </c>
      <c r="AI690" s="11" t="s">
        <v>4944</v>
      </c>
      <c r="AJ690" s="10">
        <v>3</v>
      </c>
      <c r="AK690" s="14">
        <v>669.57</v>
      </c>
    </row>
    <row r="691" spans="1:37" x14ac:dyDescent="0.25">
      <c r="A691" s="10">
        <v>1339</v>
      </c>
      <c r="B691" s="11" t="s">
        <v>2624</v>
      </c>
      <c r="C691" s="11" t="s">
        <v>4945</v>
      </c>
      <c r="D691" s="12">
        <v>43638</v>
      </c>
      <c r="E691" s="12">
        <v>44317</v>
      </c>
      <c r="F691" s="10">
        <f>Table2[[#This Row],[ExitDate]]-Table2[[#This Row],[StartDate]]</f>
        <v>679</v>
      </c>
      <c r="G691" s="18">
        <f>(Table2[[#This Row],[ExitDate]]-Table2[[#This Row],[StartDate]])/365.25</f>
        <v>1.8590006844626967</v>
      </c>
      <c r="H691" s="11" t="s">
        <v>36</v>
      </c>
      <c r="I691" s="11" t="s">
        <v>4946</v>
      </c>
      <c r="J691" s="13" t="s">
        <v>4947</v>
      </c>
      <c r="K691" s="11" t="s">
        <v>164</v>
      </c>
      <c r="L691" s="11" t="s">
        <v>38</v>
      </c>
      <c r="M691" s="11" t="s">
        <v>39</v>
      </c>
      <c r="N691" s="11" t="s">
        <v>67</v>
      </c>
      <c r="O691" s="11" t="s">
        <v>41</v>
      </c>
      <c r="P691" s="11" t="s">
        <v>121</v>
      </c>
      <c r="Q691" s="11" t="s">
        <v>42</v>
      </c>
      <c r="R691" s="11" t="s">
        <v>85</v>
      </c>
      <c r="S691" s="12" t="s">
        <v>4948</v>
      </c>
      <c r="T691" s="11" t="s">
        <v>44</v>
      </c>
      <c r="U691" s="11" t="s">
        <v>81</v>
      </c>
      <c r="V691" s="11" t="s">
        <v>46</v>
      </c>
      <c r="W691" s="10">
        <v>75004</v>
      </c>
      <c r="X691" s="11" t="s">
        <v>48</v>
      </c>
      <c r="Y691" s="10">
        <v>3</v>
      </c>
      <c r="Z691" s="10">
        <v>1766</v>
      </c>
      <c r="AA691" s="12" t="s">
        <v>1514</v>
      </c>
      <c r="AB691" s="10">
        <v>1</v>
      </c>
      <c r="AC691" s="10">
        <v>5</v>
      </c>
      <c r="AD691" s="12">
        <v>45114</v>
      </c>
      <c r="AE691" s="11" t="s">
        <v>60</v>
      </c>
      <c r="AF691" s="11" t="s">
        <v>61</v>
      </c>
      <c r="AG691" s="11" t="s">
        <v>62</v>
      </c>
      <c r="AH691" s="11" t="s">
        <v>4949</v>
      </c>
      <c r="AI691" s="11" t="s">
        <v>4950</v>
      </c>
      <c r="AJ691" s="10">
        <v>3</v>
      </c>
      <c r="AK691" s="14">
        <v>637.61</v>
      </c>
    </row>
    <row r="692" spans="1:37" x14ac:dyDescent="0.25">
      <c r="A692" s="10">
        <v>1340</v>
      </c>
      <c r="B692" s="11" t="s">
        <v>4951</v>
      </c>
      <c r="C692" s="11" t="s">
        <v>1186</v>
      </c>
      <c r="D692" s="12">
        <v>44967</v>
      </c>
      <c r="E692" s="12">
        <v>45047</v>
      </c>
      <c r="F692" s="10">
        <f>Table2[[#This Row],[ExitDate]]-Table2[[#This Row],[StartDate]]</f>
        <v>80</v>
      </c>
      <c r="G692" s="18">
        <f>(Table2[[#This Row],[ExitDate]]-Table2[[#This Row],[StartDate]])/365.25</f>
        <v>0.21902806297056809</v>
      </c>
      <c r="H692" s="11" t="s">
        <v>36</v>
      </c>
      <c r="I692" s="11" t="s">
        <v>4952</v>
      </c>
      <c r="J692" s="13" t="s">
        <v>4953</v>
      </c>
      <c r="K692" s="11" t="s">
        <v>94</v>
      </c>
      <c r="L692" s="11" t="s">
        <v>38</v>
      </c>
      <c r="M692" s="11" t="s">
        <v>39</v>
      </c>
      <c r="N692" s="11" t="s">
        <v>55</v>
      </c>
      <c r="O692" s="11" t="s">
        <v>66</v>
      </c>
      <c r="P692" s="11" t="s">
        <v>133</v>
      </c>
      <c r="Q692" s="11" t="s">
        <v>42</v>
      </c>
      <c r="R692" s="11" t="s">
        <v>80</v>
      </c>
      <c r="S692" s="12" t="s">
        <v>4954</v>
      </c>
      <c r="T692" s="11" t="s">
        <v>44</v>
      </c>
      <c r="U692" s="11" t="s">
        <v>5</v>
      </c>
      <c r="V692" s="11" t="s">
        <v>46</v>
      </c>
      <c r="W692" s="10">
        <v>39000</v>
      </c>
      <c r="X692" s="11" t="s">
        <v>48</v>
      </c>
      <c r="Y692" s="10">
        <v>3</v>
      </c>
      <c r="Z692" s="10">
        <v>1767</v>
      </c>
      <c r="AA692" s="12">
        <v>44812</v>
      </c>
      <c r="AB692" s="10">
        <v>4</v>
      </c>
      <c r="AC692" s="10">
        <v>1</v>
      </c>
      <c r="AD692" s="12">
        <v>44859</v>
      </c>
      <c r="AE692" s="11" t="s">
        <v>76</v>
      </c>
      <c r="AF692" s="11" t="s">
        <v>61</v>
      </c>
      <c r="AG692" s="11" t="s">
        <v>89</v>
      </c>
      <c r="AH692" s="11" t="s">
        <v>4955</v>
      </c>
      <c r="AI692" s="11" t="s">
        <v>4956</v>
      </c>
      <c r="AJ692" s="10">
        <v>3</v>
      </c>
      <c r="AK692" s="14">
        <v>902.11</v>
      </c>
    </row>
    <row r="693" spans="1:37" x14ac:dyDescent="0.25">
      <c r="A693" s="10">
        <v>1341</v>
      </c>
      <c r="B693" s="11" t="s">
        <v>3090</v>
      </c>
      <c r="C693" s="11" t="s">
        <v>1251</v>
      </c>
      <c r="D693" s="12">
        <v>44847</v>
      </c>
      <c r="E693" s="12">
        <v>45048</v>
      </c>
      <c r="F693" s="10">
        <f>Table2[[#This Row],[ExitDate]]-Table2[[#This Row],[StartDate]]</f>
        <v>201</v>
      </c>
      <c r="G693" s="18">
        <f>(Table2[[#This Row],[ExitDate]]-Table2[[#This Row],[StartDate]])/365.25</f>
        <v>0.55030800821355241</v>
      </c>
      <c r="H693" s="11" t="s">
        <v>36</v>
      </c>
      <c r="I693" s="11" t="s">
        <v>4957</v>
      </c>
      <c r="J693" s="13" t="s">
        <v>4958</v>
      </c>
      <c r="K693" s="11" t="s">
        <v>113</v>
      </c>
      <c r="L693" s="11" t="s">
        <v>38</v>
      </c>
      <c r="M693" s="11" t="s">
        <v>39</v>
      </c>
      <c r="N693" s="11" t="s">
        <v>40</v>
      </c>
      <c r="O693" s="11" t="s">
        <v>41</v>
      </c>
      <c r="P693" s="11" t="s">
        <v>174</v>
      </c>
      <c r="Q693" s="11" t="s">
        <v>42</v>
      </c>
      <c r="R693" s="11" t="s">
        <v>57</v>
      </c>
      <c r="S693" s="12" t="s">
        <v>4959</v>
      </c>
      <c r="T693" s="11" t="s">
        <v>44</v>
      </c>
      <c r="U693" s="11" t="s">
        <v>159</v>
      </c>
      <c r="V693" s="11" t="s">
        <v>46</v>
      </c>
      <c r="W693" s="10">
        <v>73245</v>
      </c>
      <c r="X693" s="11" t="s">
        <v>48</v>
      </c>
      <c r="Y693" s="10">
        <v>3</v>
      </c>
      <c r="Z693" s="10">
        <v>1768</v>
      </c>
      <c r="AA693" s="12">
        <v>45232</v>
      </c>
      <c r="AB693" s="10">
        <v>3</v>
      </c>
      <c r="AC693" s="10">
        <v>3</v>
      </c>
      <c r="AD693" s="12">
        <v>44834</v>
      </c>
      <c r="AE693" s="11" t="s">
        <v>50</v>
      </c>
      <c r="AF693" s="11" t="s">
        <v>61</v>
      </c>
      <c r="AG693" s="11" t="s">
        <v>89</v>
      </c>
      <c r="AH693" s="11" t="s">
        <v>4960</v>
      </c>
      <c r="AI693" s="11" t="s">
        <v>4961</v>
      </c>
      <c r="AJ693" s="10">
        <v>1</v>
      </c>
      <c r="AK693" s="14">
        <v>999.79</v>
      </c>
    </row>
    <row r="694" spans="1:37" x14ac:dyDescent="0.25">
      <c r="A694" s="10">
        <v>1342</v>
      </c>
      <c r="B694" s="11" t="s">
        <v>1293</v>
      </c>
      <c r="C694" s="11" t="s">
        <v>714</v>
      </c>
      <c r="D694" s="12">
        <v>44992</v>
      </c>
      <c r="E694" s="12">
        <v>45043</v>
      </c>
      <c r="F694" s="10">
        <f>Table2[[#This Row],[ExitDate]]-Table2[[#This Row],[StartDate]]</f>
        <v>51</v>
      </c>
      <c r="G694" s="18">
        <f>(Table2[[#This Row],[ExitDate]]-Table2[[#This Row],[StartDate]])/365.25</f>
        <v>0.13963039014373715</v>
      </c>
      <c r="H694" s="11" t="s">
        <v>36</v>
      </c>
      <c r="I694" s="11" t="s">
        <v>4962</v>
      </c>
      <c r="J694" s="13" t="s">
        <v>4963</v>
      </c>
      <c r="K694" s="11" t="s">
        <v>65</v>
      </c>
      <c r="L694" s="11" t="s">
        <v>38</v>
      </c>
      <c r="M694" s="11" t="s">
        <v>39</v>
      </c>
      <c r="N694" s="11" t="s">
        <v>67</v>
      </c>
      <c r="O694" s="11" t="s">
        <v>41</v>
      </c>
      <c r="P694" s="11" t="s">
        <v>121</v>
      </c>
      <c r="Q694" s="11" t="s">
        <v>42</v>
      </c>
      <c r="R694" s="11" t="s">
        <v>107</v>
      </c>
      <c r="S694" s="12" t="s">
        <v>4964</v>
      </c>
      <c r="T694" s="11" t="s">
        <v>44</v>
      </c>
      <c r="U694" s="11" t="s">
        <v>98</v>
      </c>
      <c r="V694" s="11" t="s">
        <v>59</v>
      </c>
      <c r="W694" s="10">
        <v>83360</v>
      </c>
      <c r="X694" s="11" t="s">
        <v>48</v>
      </c>
      <c r="Y694" s="10">
        <v>3</v>
      </c>
      <c r="Z694" s="10">
        <v>1769</v>
      </c>
      <c r="AA694" s="12">
        <v>45201</v>
      </c>
      <c r="AB694" s="10">
        <v>4</v>
      </c>
      <c r="AC694" s="10">
        <v>3</v>
      </c>
      <c r="AD694" s="12">
        <v>45012</v>
      </c>
      <c r="AE694" s="11" t="s">
        <v>50</v>
      </c>
      <c r="AF694" s="11" t="s">
        <v>51</v>
      </c>
      <c r="AG694" s="11" t="s">
        <v>89</v>
      </c>
      <c r="AH694" s="11" t="s">
        <v>4965</v>
      </c>
      <c r="AI694" s="11" t="s">
        <v>4966</v>
      </c>
      <c r="AJ694" s="10">
        <v>1</v>
      </c>
      <c r="AK694" s="14">
        <v>976.58</v>
      </c>
    </row>
    <row r="695" spans="1:37" x14ac:dyDescent="0.25">
      <c r="A695" s="10">
        <v>1345</v>
      </c>
      <c r="B695" s="11" t="s">
        <v>3500</v>
      </c>
      <c r="C695" s="11" t="s">
        <v>3002</v>
      </c>
      <c r="D695" s="12">
        <v>43462</v>
      </c>
      <c r="E695" s="12">
        <v>44589</v>
      </c>
      <c r="F695" s="10">
        <f>Table2[[#This Row],[ExitDate]]-Table2[[#This Row],[StartDate]]</f>
        <v>1127</v>
      </c>
      <c r="G695" s="18">
        <f>(Table2[[#This Row],[ExitDate]]-Table2[[#This Row],[StartDate]])/365.25</f>
        <v>3.0855578370978782</v>
      </c>
      <c r="H695" s="11" t="s">
        <v>36</v>
      </c>
      <c r="I695" s="11" t="s">
        <v>4969</v>
      </c>
      <c r="J695" s="13" t="s">
        <v>4970</v>
      </c>
      <c r="K695" s="11" t="s">
        <v>125</v>
      </c>
      <c r="L695" s="11" t="s">
        <v>38</v>
      </c>
      <c r="M695" s="11" t="s">
        <v>39</v>
      </c>
      <c r="N695" s="11" t="s">
        <v>55</v>
      </c>
      <c r="O695" s="11" t="s">
        <v>56</v>
      </c>
      <c r="P695" s="11" t="s">
        <v>121</v>
      </c>
      <c r="Q695" s="11" t="s">
        <v>42</v>
      </c>
      <c r="R695" s="11" t="s">
        <v>80</v>
      </c>
      <c r="S695" s="12" t="s">
        <v>4971</v>
      </c>
      <c r="T695" s="11" t="s">
        <v>44</v>
      </c>
      <c r="U695" s="11" t="s">
        <v>81</v>
      </c>
      <c r="V695" s="11" t="s">
        <v>59</v>
      </c>
      <c r="W695" s="10">
        <v>70792</v>
      </c>
      <c r="X695" s="11" t="s">
        <v>48</v>
      </c>
      <c r="Y695" s="10">
        <v>3</v>
      </c>
      <c r="Z695" s="10">
        <v>1772</v>
      </c>
      <c r="AA695" s="12">
        <v>44927</v>
      </c>
      <c r="AB695" s="10">
        <v>3</v>
      </c>
      <c r="AC695" s="10">
        <v>4</v>
      </c>
      <c r="AD695" s="12">
        <v>44793</v>
      </c>
      <c r="AE695" s="11" t="s">
        <v>83</v>
      </c>
      <c r="AF695" s="11" t="s">
        <v>61</v>
      </c>
      <c r="AG695" s="11" t="s">
        <v>89</v>
      </c>
      <c r="AH695" s="11" t="s">
        <v>4972</v>
      </c>
      <c r="AI695" s="11" t="s">
        <v>4973</v>
      </c>
      <c r="AJ695" s="10">
        <v>2</v>
      </c>
      <c r="AK695" s="14">
        <v>205.64</v>
      </c>
    </row>
    <row r="696" spans="1:37" x14ac:dyDescent="0.25">
      <c r="A696" s="10">
        <v>1346</v>
      </c>
      <c r="B696" s="11" t="s">
        <v>4189</v>
      </c>
      <c r="C696" s="11" t="s">
        <v>4974</v>
      </c>
      <c r="D696" s="12">
        <v>44216</v>
      </c>
      <c r="E696" s="12">
        <v>44993</v>
      </c>
      <c r="F696" s="10">
        <f>Table2[[#This Row],[ExitDate]]-Table2[[#This Row],[StartDate]]</f>
        <v>777</v>
      </c>
      <c r="G696" s="18">
        <f>(Table2[[#This Row],[ExitDate]]-Table2[[#This Row],[StartDate]])/365.25</f>
        <v>2.1273100616016429</v>
      </c>
      <c r="H696" s="11" t="s">
        <v>36</v>
      </c>
      <c r="I696" s="11" t="s">
        <v>4975</v>
      </c>
      <c r="J696" s="13" t="s">
        <v>4976</v>
      </c>
      <c r="K696" s="11" t="s">
        <v>54</v>
      </c>
      <c r="L696" s="11" t="s">
        <v>38</v>
      </c>
      <c r="M696" s="11" t="s">
        <v>56</v>
      </c>
      <c r="N696" s="11" t="s">
        <v>67</v>
      </c>
      <c r="O696" s="11" t="s">
        <v>41</v>
      </c>
      <c r="P696" s="11" t="s">
        <v>133</v>
      </c>
      <c r="Q696" s="11" t="s">
        <v>42</v>
      </c>
      <c r="R696" s="11" t="s">
        <v>96</v>
      </c>
      <c r="S696" s="12" t="s">
        <v>4977</v>
      </c>
      <c r="T696" s="11" t="s">
        <v>44</v>
      </c>
      <c r="U696" s="11" t="s">
        <v>625</v>
      </c>
      <c r="V696" s="11" t="s">
        <v>59</v>
      </c>
      <c r="W696" s="10">
        <v>25699</v>
      </c>
      <c r="X696" s="11" t="s">
        <v>48</v>
      </c>
      <c r="Y696" s="10">
        <v>3</v>
      </c>
      <c r="Z696" s="10">
        <v>1773</v>
      </c>
      <c r="AA696" s="12" t="s">
        <v>739</v>
      </c>
      <c r="AB696" s="10">
        <v>5</v>
      </c>
      <c r="AC696" s="10">
        <v>5</v>
      </c>
      <c r="AD696" s="12">
        <v>44925</v>
      </c>
      <c r="AE696" s="11" t="s">
        <v>50</v>
      </c>
      <c r="AF696" s="11" t="s">
        <v>51</v>
      </c>
      <c r="AG696" s="11" t="s">
        <v>89</v>
      </c>
      <c r="AH696" s="11" t="s">
        <v>4978</v>
      </c>
      <c r="AI696" s="11" t="s">
        <v>4979</v>
      </c>
      <c r="AJ696" s="10">
        <v>2</v>
      </c>
      <c r="AK696" s="14">
        <v>817.45</v>
      </c>
    </row>
    <row r="697" spans="1:37" x14ac:dyDescent="0.25">
      <c r="A697" s="10">
        <v>1347</v>
      </c>
      <c r="B697" s="11" t="s">
        <v>4980</v>
      </c>
      <c r="C697" s="11" t="s">
        <v>4864</v>
      </c>
      <c r="D697" s="12">
        <v>43722</v>
      </c>
      <c r="E697" s="12">
        <v>44963</v>
      </c>
      <c r="F697" s="10">
        <f>Table2[[#This Row],[ExitDate]]-Table2[[#This Row],[StartDate]]</f>
        <v>1241</v>
      </c>
      <c r="G697" s="18">
        <f>(Table2[[#This Row],[ExitDate]]-Table2[[#This Row],[StartDate]])/365.25</f>
        <v>3.3976728268309375</v>
      </c>
      <c r="H697" s="11" t="s">
        <v>36</v>
      </c>
      <c r="I697" s="11" t="s">
        <v>4981</v>
      </c>
      <c r="J697" s="13" t="s">
        <v>4982</v>
      </c>
      <c r="K697" s="11" t="s">
        <v>132</v>
      </c>
      <c r="L697" s="11" t="s">
        <v>38</v>
      </c>
      <c r="M697" s="11" t="s">
        <v>66</v>
      </c>
      <c r="N697" s="11" t="s">
        <v>67</v>
      </c>
      <c r="O697" s="11" t="s">
        <v>56</v>
      </c>
      <c r="P697" s="11" t="s">
        <v>95</v>
      </c>
      <c r="Q697" s="11" t="s">
        <v>42</v>
      </c>
      <c r="R697" s="11" t="s">
        <v>85</v>
      </c>
      <c r="S697" s="12" t="s">
        <v>4983</v>
      </c>
      <c r="T697" s="11" t="s">
        <v>44</v>
      </c>
      <c r="U697" s="11" t="s">
        <v>98</v>
      </c>
      <c r="V697" s="11" t="s">
        <v>46</v>
      </c>
      <c r="W697" s="10">
        <v>96290</v>
      </c>
      <c r="X697" s="11" t="s">
        <v>48</v>
      </c>
      <c r="Y697" s="10">
        <v>3</v>
      </c>
      <c r="Z697" s="10">
        <v>1774</v>
      </c>
      <c r="AA697" s="12">
        <v>44816</v>
      </c>
      <c r="AB697" s="10">
        <v>1</v>
      </c>
      <c r="AC697" s="10">
        <v>1</v>
      </c>
      <c r="AD697" s="12">
        <v>45085</v>
      </c>
      <c r="AE697" s="11" t="s">
        <v>60</v>
      </c>
      <c r="AF697" s="11" t="s">
        <v>61</v>
      </c>
      <c r="AG697" s="11" t="s">
        <v>52</v>
      </c>
      <c r="AH697" s="11" t="s">
        <v>4984</v>
      </c>
      <c r="AI697" s="11" t="s">
        <v>4985</v>
      </c>
      <c r="AJ697" s="10">
        <v>5</v>
      </c>
      <c r="AK697" s="14">
        <v>643.22</v>
      </c>
    </row>
    <row r="698" spans="1:37" x14ac:dyDescent="0.25">
      <c r="A698" s="10">
        <v>1348</v>
      </c>
      <c r="B698" s="11" t="s">
        <v>4594</v>
      </c>
      <c r="C698" s="11" t="s">
        <v>4222</v>
      </c>
      <c r="D698" s="12">
        <v>43379</v>
      </c>
      <c r="E698" s="12">
        <v>43811</v>
      </c>
      <c r="F698" s="10">
        <f>Table2[[#This Row],[ExitDate]]-Table2[[#This Row],[StartDate]]</f>
        <v>432</v>
      </c>
      <c r="G698" s="18">
        <f>(Table2[[#This Row],[ExitDate]]-Table2[[#This Row],[StartDate]])/365.25</f>
        <v>1.1827515400410678</v>
      </c>
      <c r="H698" s="11" t="s">
        <v>36</v>
      </c>
      <c r="I698" s="11" t="s">
        <v>4986</v>
      </c>
      <c r="J698" s="13" t="s">
        <v>4987</v>
      </c>
      <c r="K698" s="11" t="s">
        <v>79</v>
      </c>
      <c r="L698" s="11" t="s">
        <v>38</v>
      </c>
      <c r="M698" s="11" t="s">
        <v>39</v>
      </c>
      <c r="N698" s="11" t="s">
        <v>55</v>
      </c>
      <c r="O698" s="11" t="s">
        <v>66</v>
      </c>
      <c r="P698" s="11" t="s">
        <v>95</v>
      </c>
      <c r="Q698" s="11" t="s">
        <v>42</v>
      </c>
      <c r="R698" s="11" t="s">
        <v>107</v>
      </c>
      <c r="S698" s="12">
        <v>35739</v>
      </c>
      <c r="T698" s="11" t="s">
        <v>44</v>
      </c>
      <c r="U698" s="11" t="s">
        <v>109</v>
      </c>
      <c r="V698" s="11" t="s">
        <v>59</v>
      </c>
      <c r="W698" s="10">
        <v>23434</v>
      </c>
      <c r="X698" s="11" t="s">
        <v>48</v>
      </c>
      <c r="Y698" s="10">
        <v>3</v>
      </c>
      <c r="Z698" s="10">
        <v>1775</v>
      </c>
      <c r="AA698" s="12">
        <v>45204</v>
      </c>
      <c r="AB698" s="10">
        <v>4</v>
      </c>
      <c r="AC698" s="10">
        <v>2</v>
      </c>
      <c r="AD698" s="12">
        <v>45054</v>
      </c>
      <c r="AE698" s="11" t="s">
        <v>76</v>
      </c>
      <c r="AF698" s="11" t="s">
        <v>51</v>
      </c>
      <c r="AG698" s="11" t="s">
        <v>52</v>
      </c>
      <c r="AH698" s="11" t="s">
        <v>4988</v>
      </c>
      <c r="AI698" s="11" t="s">
        <v>4989</v>
      </c>
      <c r="AJ698" s="10">
        <v>4</v>
      </c>
      <c r="AK698" s="14">
        <v>795.28</v>
      </c>
    </row>
    <row r="699" spans="1:37" x14ac:dyDescent="0.25">
      <c r="A699" s="10">
        <v>1349</v>
      </c>
      <c r="B699" s="11" t="s">
        <v>3532</v>
      </c>
      <c r="C699" s="11" t="s">
        <v>1890</v>
      </c>
      <c r="D699" s="12">
        <v>44411</v>
      </c>
      <c r="E699" s="12">
        <v>44866</v>
      </c>
      <c r="F699" s="10">
        <f>Table2[[#This Row],[ExitDate]]-Table2[[#This Row],[StartDate]]</f>
        <v>455</v>
      </c>
      <c r="G699" s="18">
        <f>(Table2[[#This Row],[ExitDate]]-Table2[[#This Row],[StartDate]])/365.25</f>
        <v>1.2457221081451062</v>
      </c>
      <c r="H699" s="11" t="s">
        <v>36</v>
      </c>
      <c r="I699" s="11" t="s">
        <v>4990</v>
      </c>
      <c r="J699" s="13" t="s">
        <v>4991</v>
      </c>
      <c r="K699" s="11" t="s">
        <v>164</v>
      </c>
      <c r="L699" s="11" t="s">
        <v>38</v>
      </c>
      <c r="M699" s="11" t="s">
        <v>66</v>
      </c>
      <c r="N699" s="11" t="s">
        <v>40</v>
      </c>
      <c r="O699" s="11" t="s">
        <v>41</v>
      </c>
      <c r="P699" s="11" t="s">
        <v>133</v>
      </c>
      <c r="Q699" s="11" t="s">
        <v>42</v>
      </c>
      <c r="R699" s="11" t="s">
        <v>175</v>
      </c>
      <c r="S699" s="12">
        <v>20396</v>
      </c>
      <c r="T699" s="11" t="s">
        <v>44</v>
      </c>
      <c r="U699" s="11" t="s">
        <v>109</v>
      </c>
      <c r="V699" s="11" t="s">
        <v>59</v>
      </c>
      <c r="W699" s="10">
        <v>49243</v>
      </c>
      <c r="X699" s="11" t="s">
        <v>48</v>
      </c>
      <c r="Y699" s="10">
        <v>3</v>
      </c>
      <c r="Z699" s="10">
        <v>1776</v>
      </c>
      <c r="AA699" s="12" t="s">
        <v>3323</v>
      </c>
      <c r="AB699" s="10">
        <v>3</v>
      </c>
      <c r="AC699" s="10">
        <v>2</v>
      </c>
      <c r="AD699" s="12">
        <v>44811</v>
      </c>
      <c r="AE699" s="11" t="s">
        <v>76</v>
      </c>
      <c r="AF699" s="11" t="s">
        <v>51</v>
      </c>
      <c r="AG699" s="11" t="s">
        <v>52</v>
      </c>
      <c r="AH699" s="11" t="s">
        <v>4992</v>
      </c>
      <c r="AI699" s="11" t="s">
        <v>4993</v>
      </c>
      <c r="AJ699" s="10">
        <v>2</v>
      </c>
      <c r="AK699" s="14">
        <v>521.69000000000005</v>
      </c>
    </row>
    <row r="700" spans="1:37" x14ac:dyDescent="0.25">
      <c r="A700" s="10">
        <v>1350</v>
      </c>
      <c r="B700" s="11" t="s">
        <v>4994</v>
      </c>
      <c r="C700" s="11" t="s">
        <v>4995</v>
      </c>
      <c r="D700" s="12">
        <v>43651</v>
      </c>
      <c r="E700" s="12">
        <v>44342</v>
      </c>
      <c r="F700" s="10">
        <f>Table2[[#This Row],[ExitDate]]-Table2[[#This Row],[StartDate]]</f>
        <v>691</v>
      </c>
      <c r="G700" s="18">
        <f>(Table2[[#This Row],[ExitDate]]-Table2[[#This Row],[StartDate]])/365.25</f>
        <v>1.891854893908282</v>
      </c>
      <c r="H700" s="11" t="s">
        <v>36</v>
      </c>
      <c r="I700" s="11" t="s">
        <v>4996</v>
      </c>
      <c r="J700" s="13" t="s">
        <v>4997</v>
      </c>
      <c r="K700" s="11" t="s">
        <v>94</v>
      </c>
      <c r="L700" s="11" t="s">
        <v>38</v>
      </c>
      <c r="M700" s="11" t="s">
        <v>66</v>
      </c>
      <c r="N700" s="11" t="s">
        <v>67</v>
      </c>
      <c r="O700" s="11" t="s">
        <v>41</v>
      </c>
      <c r="P700" s="11" t="s">
        <v>95</v>
      </c>
      <c r="Q700" s="11" t="s">
        <v>42</v>
      </c>
      <c r="R700" s="11" t="s">
        <v>142</v>
      </c>
      <c r="S700" s="12" t="s">
        <v>4998</v>
      </c>
      <c r="T700" s="11" t="s">
        <v>44</v>
      </c>
      <c r="U700" s="11" t="s">
        <v>145</v>
      </c>
      <c r="V700" s="11" t="s">
        <v>46</v>
      </c>
      <c r="W700" s="10">
        <v>64893</v>
      </c>
      <c r="X700" s="11" t="s">
        <v>48</v>
      </c>
      <c r="Y700" s="10">
        <v>3</v>
      </c>
      <c r="Z700" s="10">
        <v>1777</v>
      </c>
      <c r="AA700" s="12">
        <v>44959</v>
      </c>
      <c r="AB700" s="10">
        <v>1</v>
      </c>
      <c r="AC700" s="10">
        <v>3</v>
      </c>
      <c r="AD700" s="12">
        <v>45040</v>
      </c>
      <c r="AE700" s="11" t="s">
        <v>60</v>
      </c>
      <c r="AF700" s="11" t="s">
        <v>61</v>
      </c>
      <c r="AG700" s="11" t="s">
        <v>62</v>
      </c>
      <c r="AH700" s="11" t="s">
        <v>4999</v>
      </c>
      <c r="AI700" s="11" t="s">
        <v>5000</v>
      </c>
      <c r="AJ700" s="10">
        <v>3</v>
      </c>
      <c r="AK700" s="14">
        <v>157.78</v>
      </c>
    </row>
    <row r="701" spans="1:37" x14ac:dyDescent="0.25">
      <c r="A701" s="10">
        <v>1353</v>
      </c>
      <c r="B701" s="11" t="s">
        <v>5001</v>
      </c>
      <c r="C701" s="11" t="s">
        <v>5002</v>
      </c>
      <c r="D701" s="12">
        <v>44905</v>
      </c>
      <c r="E701" s="12">
        <v>44968</v>
      </c>
      <c r="F701" s="10">
        <f>Table2[[#This Row],[ExitDate]]-Table2[[#This Row],[StartDate]]</f>
        <v>63</v>
      </c>
      <c r="G701" s="18">
        <f>(Table2[[#This Row],[ExitDate]]-Table2[[#This Row],[StartDate]])/365.25</f>
        <v>0.17248459958932238</v>
      </c>
      <c r="H701" s="11" t="s">
        <v>36</v>
      </c>
      <c r="I701" s="11" t="s">
        <v>926</v>
      </c>
      <c r="J701" s="13" t="s">
        <v>5003</v>
      </c>
      <c r="K701" s="11" t="s">
        <v>84</v>
      </c>
      <c r="L701" s="11" t="s">
        <v>38</v>
      </c>
      <c r="M701" s="11" t="s">
        <v>39</v>
      </c>
      <c r="N701" s="11" t="s">
        <v>40</v>
      </c>
      <c r="O701" s="11" t="s">
        <v>41</v>
      </c>
      <c r="P701" s="11" t="s">
        <v>133</v>
      </c>
      <c r="Q701" s="11" t="s">
        <v>42</v>
      </c>
      <c r="R701" s="11" t="s">
        <v>85</v>
      </c>
      <c r="S701" s="12">
        <v>34280</v>
      </c>
      <c r="T701" s="11" t="s">
        <v>44</v>
      </c>
      <c r="U701" s="11" t="s">
        <v>109</v>
      </c>
      <c r="V701" s="11" t="s">
        <v>46</v>
      </c>
      <c r="W701" s="10">
        <v>17208</v>
      </c>
      <c r="X701" s="11" t="s">
        <v>48</v>
      </c>
      <c r="Y701" s="10">
        <v>3</v>
      </c>
      <c r="Z701" s="10">
        <v>1780</v>
      </c>
      <c r="AA701" s="12">
        <v>44991</v>
      </c>
      <c r="AB701" s="10">
        <v>2</v>
      </c>
      <c r="AC701" s="10">
        <v>3</v>
      </c>
      <c r="AD701" s="12">
        <v>45010</v>
      </c>
      <c r="AE701" s="11" t="s">
        <v>83</v>
      </c>
      <c r="AF701" s="11" t="s">
        <v>61</v>
      </c>
      <c r="AG701" s="11" t="s">
        <v>89</v>
      </c>
      <c r="AH701" s="11" t="s">
        <v>5004</v>
      </c>
      <c r="AI701" s="11" t="s">
        <v>5005</v>
      </c>
      <c r="AJ701" s="10">
        <v>2</v>
      </c>
      <c r="AK701" s="14">
        <v>663.72</v>
      </c>
    </row>
    <row r="702" spans="1:37" x14ac:dyDescent="0.25">
      <c r="A702" s="10">
        <v>1355</v>
      </c>
      <c r="B702" s="11" t="s">
        <v>5007</v>
      </c>
      <c r="C702" s="11" t="s">
        <v>1081</v>
      </c>
      <c r="D702" s="12">
        <v>43478</v>
      </c>
      <c r="E702" s="12">
        <v>45109</v>
      </c>
      <c r="F702" s="10">
        <f>Table2[[#This Row],[ExitDate]]-Table2[[#This Row],[StartDate]]</f>
        <v>1631</v>
      </c>
      <c r="G702" s="18">
        <f>(Table2[[#This Row],[ExitDate]]-Table2[[#This Row],[StartDate]])/365.25</f>
        <v>4.4654346338124569</v>
      </c>
      <c r="H702" s="11" t="s">
        <v>738</v>
      </c>
      <c r="I702" s="11" t="s">
        <v>5008</v>
      </c>
      <c r="J702" s="13" t="s">
        <v>5009</v>
      </c>
      <c r="K702" s="11" t="s">
        <v>113</v>
      </c>
      <c r="L702" s="11" t="s">
        <v>752</v>
      </c>
      <c r="M702" s="11" t="s">
        <v>39</v>
      </c>
      <c r="N702" s="11" t="s">
        <v>55</v>
      </c>
      <c r="O702" s="11" t="s">
        <v>41</v>
      </c>
      <c r="P702" s="11" t="s">
        <v>133</v>
      </c>
      <c r="Q702" s="11" t="s">
        <v>42</v>
      </c>
      <c r="R702" s="11" t="s">
        <v>85</v>
      </c>
      <c r="S702" s="12">
        <v>18485</v>
      </c>
      <c r="T702" s="11" t="s">
        <v>44</v>
      </c>
      <c r="U702" s="11" t="s">
        <v>365</v>
      </c>
      <c r="V702" s="11" t="s">
        <v>46</v>
      </c>
      <c r="W702" s="10">
        <v>69805</v>
      </c>
      <c r="X702" s="11" t="s">
        <v>48</v>
      </c>
      <c r="Y702" s="10">
        <v>3</v>
      </c>
      <c r="Z702" s="10">
        <v>1782</v>
      </c>
      <c r="AA702" s="12">
        <v>45114</v>
      </c>
      <c r="AB702" s="10">
        <v>3</v>
      </c>
      <c r="AC702" s="10">
        <v>4</v>
      </c>
      <c r="AD702" s="12">
        <v>44916</v>
      </c>
      <c r="AE702" s="11" t="s">
        <v>156</v>
      </c>
      <c r="AF702" s="11" t="s">
        <v>51</v>
      </c>
      <c r="AG702" s="11" t="s">
        <v>89</v>
      </c>
      <c r="AH702" s="11" t="s">
        <v>5010</v>
      </c>
      <c r="AI702" s="11" t="s">
        <v>5011</v>
      </c>
      <c r="AJ702" s="10">
        <v>3</v>
      </c>
      <c r="AK702" s="14">
        <v>560.35</v>
      </c>
    </row>
    <row r="703" spans="1:37" x14ac:dyDescent="0.25">
      <c r="A703" s="10">
        <v>1357</v>
      </c>
      <c r="B703" s="11" t="s">
        <v>5013</v>
      </c>
      <c r="C703" s="11" t="s">
        <v>703</v>
      </c>
      <c r="D703" s="12">
        <v>45140</v>
      </c>
      <c r="E703" s="12">
        <v>45140</v>
      </c>
      <c r="F703" s="10">
        <f>Table2[[#This Row],[ExitDate]]-Table2[[#This Row],[StartDate]]</f>
        <v>0</v>
      </c>
      <c r="G703" s="18">
        <f>(Table2[[#This Row],[ExitDate]]-Table2[[#This Row],[StartDate]])/365.25</f>
        <v>0</v>
      </c>
      <c r="H703" s="11" t="s">
        <v>36</v>
      </c>
      <c r="I703" s="11" t="s">
        <v>5014</v>
      </c>
      <c r="J703" s="13" t="s">
        <v>5015</v>
      </c>
      <c r="K703" s="11" t="s">
        <v>94</v>
      </c>
      <c r="L703" s="11" t="s">
        <v>38</v>
      </c>
      <c r="M703" s="11" t="s">
        <v>56</v>
      </c>
      <c r="N703" s="11" t="s">
        <v>55</v>
      </c>
      <c r="O703" s="11" t="s">
        <v>41</v>
      </c>
      <c r="P703" s="11" t="s">
        <v>133</v>
      </c>
      <c r="Q703" s="11" t="s">
        <v>42</v>
      </c>
      <c r="R703" s="11" t="s">
        <v>80</v>
      </c>
      <c r="S703" s="12" t="s">
        <v>5016</v>
      </c>
      <c r="T703" s="11" t="s">
        <v>44</v>
      </c>
      <c r="U703" s="11" t="s">
        <v>98</v>
      </c>
      <c r="V703" s="11" t="s">
        <v>46</v>
      </c>
      <c r="W703" s="10">
        <v>14325</v>
      </c>
      <c r="X703" s="11" t="s">
        <v>48</v>
      </c>
      <c r="Y703" s="10">
        <v>3</v>
      </c>
      <c r="Z703" s="10">
        <v>1784</v>
      </c>
      <c r="AA703" s="12" t="s">
        <v>1564</v>
      </c>
      <c r="AB703" s="10">
        <v>2</v>
      </c>
      <c r="AC703" s="10">
        <v>3</v>
      </c>
      <c r="AD703" s="12">
        <v>44882</v>
      </c>
      <c r="AE703" s="11" t="s">
        <v>156</v>
      </c>
      <c r="AF703" s="11" t="s">
        <v>61</v>
      </c>
      <c r="AG703" s="11" t="s">
        <v>89</v>
      </c>
      <c r="AH703" s="11" t="s">
        <v>5017</v>
      </c>
      <c r="AI703" s="11" t="s">
        <v>5018</v>
      </c>
      <c r="AJ703" s="10">
        <v>2</v>
      </c>
      <c r="AK703" s="14">
        <v>242.18</v>
      </c>
    </row>
    <row r="704" spans="1:37" x14ac:dyDescent="0.25">
      <c r="A704" s="10">
        <v>1359</v>
      </c>
      <c r="B704" s="11" t="s">
        <v>3983</v>
      </c>
      <c r="C704" s="11" t="s">
        <v>5019</v>
      </c>
      <c r="D704" s="12">
        <v>44651</v>
      </c>
      <c r="E704" s="12">
        <v>44726</v>
      </c>
      <c r="F704" s="10">
        <f>Table2[[#This Row],[ExitDate]]-Table2[[#This Row],[StartDate]]</f>
        <v>75</v>
      </c>
      <c r="G704" s="18">
        <f>(Table2[[#This Row],[ExitDate]]-Table2[[#This Row],[StartDate]])/365.25</f>
        <v>0.20533880903490759</v>
      </c>
      <c r="H704" s="11" t="s">
        <v>36</v>
      </c>
      <c r="I704" s="11" t="s">
        <v>5020</v>
      </c>
      <c r="J704" s="13" t="s">
        <v>5021</v>
      </c>
      <c r="K704" s="11" t="s">
        <v>65</v>
      </c>
      <c r="L704" s="11" t="s">
        <v>38</v>
      </c>
      <c r="M704" s="11" t="s">
        <v>66</v>
      </c>
      <c r="N704" s="11" t="s">
        <v>55</v>
      </c>
      <c r="O704" s="11" t="s">
        <v>41</v>
      </c>
      <c r="P704" s="11" t="s">
        <v>121</v>
      </c>
      <c r="Q704" s="11" t="s">
        <v>42</v>
      </c>
      <c r="R704" s="11" t="s">
        <v>85</v>
      </c>
      <c r="S704" s="12">
        <v>29139</v>
      </c>
      <c r="T704" s="11" t="s">
        <v>44</v>
      </c>
      <c r="U704" s="11" t="s">
        <v>81</v>
      </c>
      <c r="V704" s="11" t="s">
        <v>59</v>
      </c>
      <c r="W704" s="10">
        <v>67173</v>
      </c>
      <c r="X704" s="11" t="s">
        <v>48</v>
      </c>
      <c r="Y704" s="10">
        <v>3</v>
      </c>
      <c r="Z704" s="10">
        <v>1786</v>
      </c>
      <c r="AA704" s="12">
        <v>44991</v>
      </c>
      <c r="AB704" s="10">
        <v>4</v>
      </c>
      <c r="AC704" s="10">
        <v>2</v>
      </c>
      <c r="AD704" s="12">
        <v>45039</v>
      </c>
      <c r="AE704" s="11" t="s">
        <v>156</v>
      </c>
      <c r="AF704" s="11" t="s">
        <v>61</v>
      </c>
      <c r="AG704" s="11" t="s">
        <v>77</v>
      </c>
      <c r="AH704" s="11" t="s">
        <v>5022</v>
      </c>
      <c r="AI704" s="11" t="s">
        <v>5023</v>
      </c>
      <c r="AJ704" s="10">
        <v>2</v>
      </c>
      <c r="AK704" s="14">
        <v>942.28</v>
      </c>
    </row>
    <row r="705" spans="1:37" x14ac:dyDescent="0.25">
      <c r="A705" s="10">
        <v>1360</v>
      </c>
      <c r="B705" s="11" t="s">
        <v>5024</v>
      </c>
      <c r="C705" s="11" t="s">
        <v>4256</v>
      </c>
      <c r="D705" s="12">
        <v>43561</v>
      </c>
      <c r="E705" s="12">
        <v>44058</v>
      </c>
      <c r="F705" s="10">
        <f>Table2[[#This Row],[ExitDate]]-Table2[[#This Row],[StartDate]]</f>
        <v>497</v>
      </c>
      <c r="G705" s="18">
        <f>(Table2[[#This Row],[ExitDate]]-Table2[[#This Row],[StartDate]])/365.25</f>
        <v>1.3607118412046544</v>
      </c>
      <c r="H705" s="11" t="s">
        <v>36</v>
      </c>
      <c r="I705" s="11" t="s">
        <v>5025</v>
      </c>
      <c r="J705" s="13" t="s">
        <v>5026</v>
      </c>
      <c r="K705" s="11" t="s">
        <v>84</v>
      </c>
      <c r="L705" s="11" t="s">
        <v>38</v>
      </c>
      <c r="M705" s="11" t="s">
        <v>39</v>
      </c>
      <c r="N705" s="11" t="s">
        <v>67</v>
      </c>
      <c r="O705" s="11" t="s">
        <v>41</v>
      </c>
      <c r="P705" s="11" t="s">
        <v>174</v>
      </c>
      <c r="Q705" s="11" t="s">
        <v>42</v>
      </c>
      <c r="R705" s="11" t="s">
        <v>107</v>
      </c>
      <c r="S705" s="12">
        <v>20735</v>
      </c>
      <c r="T705" s="11" t="s">
        <v>44</v>
      </c>
      <c r="U705" s="11" t="s">
        <v>109</v>
      </c>
      <c r="V705" s="11" t="s">
        <v>59</v>
      </c>
      <c r="W705" s="10">
        <v>76007</v>
      </c>
      <c r="X705" s="11" t="s">
        <v>48</v>
      </c>
      <c r="Y705" s="10">
        <v>3</v>
      </c>
      <c r="Z705" s="10">
        <v>1787</v>
      </c>
      <c r="AA705" s="12" t="s">
        <v>1564</v>
      </c>
      <c r="AB705" s="10">
        <v>2</v>
      </c>
      <c r="AC705" s="10">
        <v>5</v>
      </c>
      <c r="AD705" s="12">
        <v>44804</v>
      </c>
      <c r="AE705" s="11" t="s">
        <v>76</v>
      </c>
      <c r="AF705" s="11" t="s">
        <v>51</v>
      </c>
      <c r="AG705" s="11" t="s">
        <v>89</v>
      </c>
      <c r="AH705" s="11" t="s">
        <v>5027</v>
      </c>
      <c r="AI705" s="11" t="s">
        <v>5028</v>
      </c>
      <c r="AJ705" s="10">
        <v>2</v>
      </c>
      <c r="AK705" s="14">
        <v>756.7</v>
      </c>
    </row>
    <row r="706" spans="1:37" x14ac:dyDescent="0.25">
      <c r="A706" s="10">
        <v>1363</v>
      </c>
      <c r="B706" s="11" t="s">
        <v>4321</v>
      </c>
      <c r="C706" s="11" t="s">
        <v>4412</v>
      </c>
      <c r="D706" s="12">
        <v>44897</v>
      </c>
      <c r="E706" s="12">
        <v>45024</v>
      </c>
      <c r="F706" s="10">
        <f>Table2[[#This Row],[ExitDate]]-Table2[[#This Row],[StartDate]]</f>
        <v>127</v>
      </c>
      <c r="G706" s="18">
        <f>(Table2[[#This Row],[ExitDate]]-Table2[[#This Row],[StartDate]])/365.25</f>
        <v>0.34770704996577684</v>
      </c>
      <c r="H706" s="11" t="s">
        <v>36</v>
      </c>
      <c r="I706" s="11" t="s">
        <v>5030</v>
      </c>
      <c r="J706" s="13" t="s">
        <v>5031</v>
      </c>
      <c r="K706" s="11" t="s">
        <v>54</v>
      </c>
      <c r="L706" s="11" t="s">
        <v>38</v>
      </c>
      <c r="M706" s="11" t="s">
        <v>56</v>
      </c>
      <c r="N706" s="11" t="s">
        <v>67</v>
      </c>
      <c r="O706" s="11" t="s">
        <v>56</v>
      </c>
      <c r="P706" s="11" t="s">
        <v>121</v>
      </c>
      <c r="Q706" s="11" t="s">
        <v>42</v>
      </c>
      <c r="R706" s="11" t="s">
        <v>57</v>
      </c>
      <c r="S706" s="12">
        <v>20701</v>
      </c>
      <c r="T706" s="11" t="s">
        <v>44</v>
      </c>
      <c r="U706" s="11" t="s">
        <v>159</v>
      </c>
      <c r="V706" s="11" t="s">
        <v>46</v>
      </c>
      <c r="W706" s="10">
        <v>54589</v>
      </c>
      <c r="X706" s="11" t="s">
        <v>48</v>
      </c>
      <c r="Y706" s="10">
        <v>3</v>
      </c>
      <c r="Z706" s="10">
        <v>1790</v>
      </c>
      <c r="AA706" s="12">
        <v>44875</v>
      </c>
      <c r="AB706" s="10">
        <v>4</v>
      </c>
      <c r="AC706" s="10">
        <v>5</v>
      </c>
      <c r="AD706" s="12">
        <v>44792</v>
      </c>
      <c r="AE706" s="11" t="s">
        <v>156</v>
      </c>
      <c r="AF706" s="11" t="s">
        <v>51</v>
      </c>
      <c r="AG706" s="11" t="s">
        <v>62</v>
      </c>
      <c r="AH706" s="11" t="s">
        <v>5032</v>
      </c>
      <c r="AI706" s="11" t="s">
        <v>5033</v>
      </c>
      <c r="AJ706" s="10">
        <v>4</v>
      </c>
      <c r="AK706" s="14">
        <v>631.98</v>
      </c>
    </row>
    <row r="707" spans="1:37" x14ac:dyDescent="0.25">
      <c r="A707" s="10">
        <v>1364</v>
      </c>
      <c r="B707" s="11" t="s">
        <v>5034</v>
      </c>
      <c r="C707" s="11" t="s">
        <v>3408</v>
      </c>
      <c r="D707" s="12">
        <v>44261</v>
      </c>
      <c r="E707" s="12">
        <v>45042</v>
      </c>
      <c r="F707" s="10">
        <f>Table2[[#This Row],[ExitDate]]-Table2[[#This Row],[StartDate]]</f>
        <v>781</v>
      </c>
      <c r="G707" s="18">
        <f>(Table2[[#This Row],[ExitDate]]-Table2[[#This Row],[StartDate]])/365.25</f>
        <v>2.1382614647501712</v>
      </c>
      <c r="H707" s="11" t="s">
        <v>36</v>
      </c>
      <c r="I707" s="11" t="s">
        <v>5035</v>
      </c>
      <c r="J707" s="13" t="s">
        <v>5036</v>
      </c>
      <c r="K707" s="11" t="s">
        <v>132</v>
      </c>
      <c r="L707" s="11" t="s">
        <v>38</v>
      </c>
      <c r="M707" s="11" t="s">
        <v>39</v>
      </c>
      <c r="N707" s="11" t="s">
        <v>55</v>
      </c>
      <c r="O707" s="11" t="s">
        <v>41</v>
      </c>
      <c r="P707" s="11" t="s">
        <v>121</v>
      </c>
      <c r="Q707" s="11" t="s">
        <v>42</v>
      </c>
      <c r="R707" s="11" t="s">
        <v>320</v>
      </c>
      <c r="S707" s="12">
        <v>29625</v>
      </c>
      <c r="T707" s="11" t="s">
        <v>44</v>
      </c>
      <c r="U707" s="11" t="s">
        <v>74</v>
      </c>
      <c r="V707" s="11" t="s">
        <v>46</v>
      </c>
      <c r="W707" s="10">
        <v>9310</v>
      </c>
      <c r="X707" s="11" t="s">
        <v>48</v>
      </c>
      <c r="Y707" s="10">
        <v>3</v>
      </c>
      <c r="Z707" s="10">
        <v>1791</v>
      </c>
      <c r="AA707" s="12" t="s">
        <v>294</v>
      </c>
      <c r="AB707" s="10">
        <v>4</v>
      </c>
      <c r="AC707" s="10">
        <v>5</v>
      </c>
      <c r="AD707" s="12">
        <v>44891</v>
      </c>
      <c r="AE707" s="11" t="s">
        <v>76</v>
      </c>
      <c r="AF707" s="11" t="s">
        <v>51</v>
      </c>
      <c r="AG707" s="11" t="s">
        <v>52</v>
      </c>
      <c r="AH707" s="11" t="s">
        <v>5037</v>
      </c>
      <c r="AI707" s="11" t="s">
        <v>5038</v>
      </c>
      <c r="AJ707" s="10">
        <v>5</v>
      </c>
      <c r="AK707" s="14">
        <v>282.85000000000002</v>
      </c>
    </row>
    <row r="708" spans="1:37" x14ac:dyDescent="0.25">
      <c r="A708" s="10">
        <v>1366</v>
      </c>
      <c r="B708" s="11" t="s">
        <v>1820</v>
      </c>
      <c r="C708" s="11" t="s">
        <v>5040</v>
      </c>
      <c r="D708" s="12">
        <v>43396</v>
      </c>
      <c r="E708" s="12">
        <v>44897</v>
      </c>
      <c r="F708" s="10">
        <f>Table2[[#This Row],[ExitDate]]-Table2[[#This Row],[StartDate]]</f>
        <v>1501</v>
      </c>
      <c r="G708" s="18">
        <f>(Table2[[#This Row],[ExitDate]]-Table2[[#This Row],[StartDate]])/365.25</f>
        <v>4.1095140314852845</v>
      </c>
      <c r="H708" s="11" t="s">
        <v>36</v>
      </c>
      <c r="I708" s="11" t="s">
        <v>5041</v>
      </c>
      <c r="J708" s="13" t="s">
        <v>5042</v>
      </c>
      <c r="K708" s="11" t="s">
        <v>84</v>
      </c>
      <c r="L708" s="11" t="s">
        <v>38</v>
      </c>
      <c r="M708" s="11" t="s">
        <v>66</v>
      </c>
      <c r="N708" s="11" t="s">
        <v>67</v>
      </c>
      <c r="O708" s="11" t="s">
        <v>41</v>
      </c>
      <c r="P708" s="11" t="s">
        <v>121</v>
      </c>
      <c r="Q708" s="11" t="s">
        <v>42</v>
      </c>
      <c r="R708" s="11" t="s">
        <v>114</v>
      </c>
      <c r="S708" s="12" t="s">
        <v>5043</v>
      </c>
      <c r="T708" s="11" t="s">
        <v>44</v>
      </c>
      <c r="U708" s="11" t="s">
        <v>185</v>
      </c>
      <c r="V708" s="11" t="s">
        <v>46</v>
      </c>
      <c r="W708" s="10">
        <v>77756</v>
      </c>
      <c r="X708" s="11" t="s">
        <v>48</v>
      </c>
      <c r="Y708" s="10">
        <v>3</v>
      </c>
      <c r="Z708" s="10">
        <v>1793</v>
      </c>
      <c r="AA708" s="12">
        <v>44660</v>
      </c>
      <c r="AB708" s="10">
        <v>1</v>
      </c>
      <c r="AC708" s="10">
        <v>1</v>
      </c>
      <c r="AD708" s="12">
        <v>44985</v>
      </c>
      <c r="AE708" s="11" t="s">
        <v>156</v>
      </c>
      <c r="AF708" s="11" t="s">
        <v>61</v>
      </c>
      <c r="AG708" s="11" t="s">
        <v>89</v>
      </c>
      <c r="AH708" s="11" t="s">
        <v>5044</v>
      </c>
      <c r="AI708" s="11" t="s">
        <v>5045</v>
      </c>
      <c r="AJ708" s="10">
        <v>1</v>
      </c>
      <c r="AK708" s="14">
        <v>943.91</v>
      </c>
    </row>
    <row r="709" spans="1:37" x14ac:dyDescent="0.25">
      <c r="A709" s="10">
        <v>1368</v>
      </c>
      <c r="B709" s="11" t="s">
        <v>5046</v>
      </c>
      <c r="C709" s="11" t="s">
        <v>5047</v>
      </c>
      <c r="D709" s="12">
        <v>43800</v>
      </c>
      <c r="E709" s="12">
        <v>43990</v>
      </c>
      <c r="F709" s="10">
        <f>Table2[[#This Row],[ExitDate]]-Table2[[#This Row],[StartDate]]</f>
        <v>190</v>
      </c>
      <c r="G709" s="18">
        <f>(Table2[[#This Row],[ExitDate]]-Table2[[#This Row],[StartDate]])/365.25</f>
        <v>0.52019164955509922</v>
      </c>
      <c r="H709" s="11" t="s">
        <v>36</v>
      </c>
      <c r="I709" s="11" t="s">
        <v>5048</v>
      </c>
      <c r="J709" s="13" t="s">
        <v>5049</v>
      </c>
      <c r="K709" s="11" t="s">
        <v>54</v>
      </c>
      <c r="L709" s="11" t="s">
        <v>752</v>
      </c>
      <c r="M709" s="11" t="s">
        <v>66</v>
      </c>
      <c r="N709" s="11" t="s">
        <v>67</v>
      </c>
      <c r="O709" s="11" t="s">
        <v>56</v>
      </c>
      <c r="P709" s="11" t="s">
        <v>95</v>
      </c>
      <c r="Q709" s="11" t="s">
        <v>42</v>
      </c>
      <c r="R709" s="11" t="s">
        <v>508</v>
      </c>
      <c r="S709" s="12">
        <v>22010</v>
      </c>
      <c r="T709" s="11" t="s">
        <v>44</v>
      </c>
      <c r="U709" s="11" t="s">
        <v>250</v>
      </c>
      <c r="V709" s="11" t="s">
        <v>46</v>
      </c>
      <c r="W709" s="10">
        <v>71561</v>
      </c>
      <c r="X709" s="11" t="s">
        <v>48</v>
      </c>
      <c r="Y709" s="10">
        <v>3</v>
      </c>
      <c r="Z709" s="10">
        <v>1795</v>
      </c>
      <c r="AA709" s="12">
        <v>45205</v>
      </c>
      <c r="AB709" s="10">
        <v>5</v>
      </c>
      <c r="AC709" s="10">
        <v>1</v>
      </c>
      <c r="AD709" s="12">
        <v>44981</v>
      </c>
      <c r="AE709" s="11" t="s">
        <v>50</v>
      </c>
      <c r="AF709" s="11" t="s">
        <v>61</v>
      </c>
      <c r="AG709" s="11" t="s">
        <v>89</v>
      </c>
      <c r="AH709" s="11" t="s">
        <v>5050</v>
      </c>
      <c r="AI709" s="11" t="s">
        <v>5051</v>
      </c>
      <c r="AJ709" s="10">
        <v>2</v>
      </c>
      <c r="AK709" s="14">
        <v>145.47</v>
      </c>
    </row>
    <row r="710" spans="1:37" x14ac:dyDescent="0.25">
      <c r="A710" s="10">
        <v>1369</v>
      </c>
      <c r="B710" s="11" t="s">
        <v>5052</v>
      </c>
      <c r="C710" s="11" t="s">
        <v>4075</v>
      </c>
      <c r="D710" s="12">
        <v>44354</v>
      </c>
      <c r="E710" s="12">
        <v>44908</v>
      </c>
      <c r="F710" s="10">
        <f>Table2[[#This Row],[ExitDate]]-Table2[[#This Row],[StartDate]]</f>
        <v>554</v>
      </c>
      <c r="G710" s="18">
        <f>(Table2[[#This Row],[ExitDate]]-Table2[[#This Row],[StartDate]])/365.25</f>
        <v>1.516769336071184</v>
      </c>
      <c r="H710" s="11" t="s">
        <v>36</v>
      </c>
      <c r="I710" s="11" t="s">
        <v>5053</v>
      </c>
      <c r="J710" s="13" t="s">
        <v>5054</v>
      </c>
      <c r="K710" s="11" t="s">
        <v>132</v>
      </c>
      <c r="L710" s="11" t="s">
        <v>752</v>
      </c>
      <c r="M710" s="11" t="s">
        <v>39</v>
      </c>
      <c r="N710" s="11" t="s">
        <v>55</v>
      </c>
      <c r="O710" s="11" t="s">
        <v>66</v>
      </c>
      <c r="P710" s="11" t="s">
        <v>95</v>
      </c>
      <c r="Q710" s="11" t="s">
        <v>42</v>
      </c>
      <c r="R710" s="11" t="s">
        <v>608</v>
      </c>
      <c r="S710" s="12" t="s">
        <v>5055</v>
      </c>
      <c r="T710" s="11" t="s">
        <v>44</v>
      </c>
      <c r="U710" s="11" t="s">
        <v>87</v>
      </c>
      <c r="V710" s="11" t="s">
        <v>46</v>
      </c>
      <c r="W710" s="10">
        <v>9967</v>
      </c>
      <c r="X710" s="11" t="s">
        <v>48</v>
      </c>
      <c r="Y710" s="10">
        <v>3</v>
      </c>
      <c r="Z710" s="10">
        <v>1796</v>
      </c>
      <c r="AA710" s="12" t="s">
        <v>783</v>
      </c>
      <c r="AB710" s="10">
        <v>3</v>
      </c>
      <c r="AC710" s="10">
        <v>5</v>
      </c>
      <c r="AD710" s="12">
        <v>44861</v>
      </c>
      <c r="AE710" s="11" t="s">
        <v>60</v>
      </c>
      <c r="AF710" s="11" t="s">
        <v>61</v>
      </c>
      <c r="AG710" s="11" t="s">
        <v>52</v>
      </c>
      <c r="AH710" s="11" t="s">
        <v>5056</v>
      </c>
      <c r="AI710" s="11" t="s">
        <v>5057</v>
      </c>
      <c r="AJ710" s="10">
        <v>1</v>
      </c>
      <c r="AK710" s="14">
        <v>727.51</v>
      </c>
    </row>
    <row r="711" spans="1:37" x14ac:dyDescent="0.25">
      <c r="A711" s="10">
        <v>1370</v>
      </c>
      <c r="B711" s="11" t="s">
        <v>5058</v>
      </c>
      <c r="C711" s="11" t="s">
        <v>1497</v>
      </c>
      <c r="D711" s="12">
        <v>44117</v>
      </c>
      <c r="E711" s="12">
        <v>44874</v>
      </c>
      <c r="F711" s="10">
        <f>Table2[[#This Row],[ExitDate]]-Table2[[#This Row],[StartDate]]</f>
        <v>757</v>
      </c>
      <c r="G711" s="18">
        <f>(Table2[[#This Row],[ExitDate]]-Table2[[#This Row],[StartDate]])/365.25</f>
        <v>2.0725530458590007</v>
      </c>
      <c r="H711" s="11" t="s">
        <v>36</v>
      </c>
      <c r="I711" s="11" t="s">
        <v>5059</v>
      </c>
      <c r="J711" s="13" t="s">
        <v>5060</v>
      </c>
      <c r="K711" s="11" t="s">
        <v>113</v>
      </c>
      <c r="L711" s="11" t="s">
        <v>38</v>
      </c>
      <c r="M711" s="11" t="s">
        <v>66</v>
      </c>
      <c r="N711" s="11" t="s">
        <v>55</v>
      </c>
      <c r="O711" s="11" t="s">
        <v>66</v>
      </c>
      <c r="P711" s="11" t="s">
        <v>174</v>
      </c>
      <c r="Q711" s="11" t="s">
        <v>42</v>
      </c>
      <c r="R711" s="11" t="s">
        <v>80</v>
      </c>
      <c r="S711" s="12" t="s">
        <v>5061</v>
      </c>
      <c r="T711" s="11" t="s">
        <v>44</v>
      </c>
      <c r="U711" s="11" t="s">
        <v>81</v>
      </c>
      <c r="V711" s="11" t="s">
        <v>46</v>
      </c>
      <c r="W711" s="10">
        <v>63255</v>
      </c>
      <c r="X711" s="11" t="s">
        <v>48</v>
      </c>
      <c r="Y711" s="10">
        <v>3</v>
      </c>
      <c r="Z711" s="10">
        <v>1797</v>
      </c>
      <c r="AA711" s="12">
        <v>44990</v>
      </c>
      <c r="AB711" s="10">
        <v>3</v>
      </c>
      <c r="AC711" s="10">
        <v>3</v>
      </c>
      <c r="AD711" s="12">
        <v>44919</v>
      </c>
      <c r="AE711" s="11" t="s">
        <v>76</v>
      </c>
      <c r="AF711" s="11" t="s">
        <v>61</v>
      </c>
      <c r="AG711" s="11" t="s">
        <v>52</v>
      </c>
      <c r="AH711" s="11" t="s">
        <v>5062</v>
      </c>
      <c r="AI711" s="11" t="s">
        <v>5063</v>
      </c>
      <c r="AJ711" s="10">
        <v>5</v>
      </c>
      <c r="AK711" s="14">
        <v>581.42999999999995</v>
      </c>
    </row>
    <row r="712" spans="1:37" x14ac:dyDescent="0.25">
      <c r="A712" s="10">
        <v>1372</v>
      </c>
      <c r="B712" s="11" t="s">
        <v>5064</v>
      </c>
      <c r="C712" s="11" t="s">
        <v>3016</v>
      </c>
      <c r="D712" s="12">
        <v>44808</v>
      </c>
      <c r="E712" s="12">
        <v>45076</v>
      </c>
      <c r="F712" s="10">
        <f>Table2[[#This Row],[ExitDate]]-Table2[[#This Row],[StartDate]]</f>
        <v>268</v>
      </c>
      <c r="G712" s="18">
        <f>(Table2[[#This Row],[ExitDate]]-Table2[[#This Row],[StartDate]])/365.25</f>
        <v>0.73374401095140318</v>
      </c>
      <c r="H712" s="11" t="s">
        <v>738</v>
      </c>
      <c r="I712" s="11" t="s">
        <v>5065</v>
      </c>
      <c r="J712" s="13" t="s">
        <v>5066</v>
      </c>
      <c r="K712" s="11" t="s">
        <v>84</v>
      </c>
      <c r="L712" s="11" t="s">
        <v>752</v>
      </c>
      <c r="M712" s="11" t="s">
        <v>56</v>
      </c>
      <c r="N712" s="11" t="s">
        <v>40</v>
      </c>
      <c r="O712" s="11" t="s">
        <v>41</v>
      </c>
      <c r="P712" s="11" t="s">
        <v>95</v>
      </c>
      <c r="Q712" s="11" t="s">
        <v>42</v>
      </c>
      <c r="R712" s="11" t="s">
        <v>85</v>
      </c>
      <c r="S712" s="12" t="s">
        <v>5067</v>
      </c>
      <c r="T712" s="11" t="s">
        <v>44</v>
      </c>
      <c r="U712" s="11" t="s">
        <v>98</v>
      </c>
      <c r="V712" s="11" t="s">
        <v>59</v>
      </c>
      <c r="W712" s="10">
        <v>12152</v>
      </c>
      <c r="X712" s="11" t="s">
        <v>48</v>
      </c>
      <c r="Y712" s="10">
        <v>3</v>
      </c>
      <c r="Z712" s="10">
        <v>1799</v>
      </c>
      <c r="AA712" s="12" t="s">
        <v>3672</v>
      </c>
      <c r="AB712" s="10">
        <v>2</v>
      </c>
      <c r="AC712" s="10">
        <v>5</v>
      </c>
      <c r="AD712" s="12">
        <v>44861</v>
      </c>
      <c r="AE712" s="11" t="s">
        <v>83</v>
      </c>
      <c r="AF712" s="11" t="s">
        <v>51</v>
      </c>
      <c r="AG712" s="11" t="s">
        <v>89</v>
      </c>
      <c r="AH712" s="11" t="s">
        <v>5068</v>
      </c>
      <c r="AI712" s="11" t="s">
        <v>5069</v>
      </c>
      <c r="AJ712" s="10">
        <v>1</v>
      </c>
      <c r="AK712" s="14">
        <v>338.36</v>
      </c>
    </row>
    <row r="713" spans="1:37" x14ac:dyDescent="0.25">
      <c r="A713" s="10">
        <v>1373</v>
      </c>
      <c r="B713" s="11" t="s">
        <v>5070</v>
      </c>
      <c r="C713" s="11" t="s">
        <v>898</v>
      </c>
      <c r="D713" s="12">
        <v>43756</v>
      </c>
      <c r="E713" s="12">
        <v>44305</v>
      </c>
      <c r="F713" s="10">
        <f>Table2[[#This Row],[ExitDate]]-Table2[[#This Row],[StartDate]]</f>
        <v>549</v>
      </c>
      <c r="G713" s="18">
        <f>(Table2[[#This Row],[ExitDate]]-Table2[[#This Row],[StartDate]])/365.25</f>
        <v>1.5030800821355237</v>
      </c>
      <c r="H713" s="11" t="s">
        <v>36</v>
      </c>
      <c r="I713" s="11" t="s">
        <v>5071</v>
      </c>
      <c r="J713" s="13" t="s">
        <v>5072</v>
      </c>
      <c r="K713" s="11" t="s">
        <v>79</v>
      </c>
      <c r="L713" s="11" t="s">
        <v>38</v>
      </c>
      <c r="M713" s="11" t="s">
        <v>56</v>
      </c>
      <c r="N713" s="11" t="s">
        <v>40</v>
      </c>
      <c r="O713" s="11" t="s">
        <v>66</v>
      </c>
      <c r="P713" s="11" t="s">
        <v>121</v>
      </c>
      <c r="Q713" s="11" t="s">
        <v>42</v>
      </c>
      <c r="R713" s="11" t="s">
        <v>320</v>
      </c>
      <c r="S713" s="12">
        <v>27884</v>
      </c>
      <c r="T713" s="11" t="s">
        <v>44</v>
      </c>
      <c r="U713" s="11" t="s">
        <v>159</v>
      </c>
      <c r="V713" s="11" t="s">
        <v>46</v>
      </c>
      <c r="W713" s="10">
        <v>57065</v>
      </c>
      <c r="X713" s="11" t="s">
        <v>48</v>
      </c>
      <c r="Y713" s="10">
        <v>3</v>
      </c>
      <c r="Z713" s="10">
        <v>1800</v>
      </c>
      <c r="AA713" s="12">
        <v>44987</v>
      </c>
      <c r="AB713" s="10">
        <v>4</v>
      </c>
      <c r="AC713" s="10">
        <v>3</v>
      </c>
      <c r="AD713" s="12">
        <v>45033</v>
      </c>
      <c r="AE713" s="11" t="s">
        <v>83</v>
      </c>
      <c r="AF713" s="11" t="s">
        <v>61</v>
      </c>
      <c r="AG713" s="11" t="s">
        <v>52</v>
      </c>
      <c r="AH713" s="11" t="s">
        <v>5073</v>
      </c>
      <c r="AI713" s="11" t="s">
        <v>5074</v>
      </c>
      <c r="AJ713" s="10">
        <v>1</v>
      </c>
      <c r="AK713" s="14">
        <v>732.84</v>
      </c>
    </row>
    <row r="714" spans="1:37" x14ac:dyDescent="0.25">
      <c r="A714" s="10">
        <v>1374</v>
      </c>
      <c r="B714" s="11" t="s">
        <v>5075</v>
      </c>
      <c r="C714" s="11" t="s">
        <v>5076</v>
      </c>
      <c r="D714" s="12">
        <v>44402</v>
      </c>
      <c r="E714" s="12">
        <v>44949</v>
      </c>
      <c r="F714" s="10">
        <f>Table2[[#This Row],[ExitDate]]-Table2[[#This Row],[StartDate]]</f>
        <v>547</v>
      </c>
      <c r="G714" s="18">
        <f>(Table2[[#This Row],[ExitDate]]-Table2[[#This Row],[StartDate]])/365.25</f>
        <v>1.4976043805612593</v>
      </c>
      <c r="H714" s="11" t="s">
        <v>36</v>
      </c>
      <c r="I714" s="11" t="s">
        <v>5077</v>
      </c>
      <c r="J714" s="13" t="s">
        <v>5078</v>
      </c>
      <c r="K714" s="11" t="s">
        <v>164</v>
      </c>
      <c r="L714" s="11" t="s">
        <v>38</v>
      </c>
      <c r="M714" s="11" t="s">
        <v>66</v>
      </c>
      <c r="N714" s="11" t="s">
        <v>40</v>
      </c>
      <c r="O714" s="11" t="s">
        <v>41</v>
      </c>
      <c r="P714" s="11" t="s">
        <v>95</v>
      </c>
      <c r="Q714" s="11" t="s">
        <v>42</v>
      </c>
      <c r="R714" s="11" t="s">
        <v>80</v>
      </c>
      <c r="S714" s="12">
        <v>32667</v>
      </c>
      <c r="T714" s="11" t="s">
        <v>44</v>
      </c>
      <c r="U714" s="11" t="s">
        <v>98</v>
      </c>
      <c r="V714" s="11" t="s">
        <v>46</v>
      </c>
      <c r="W714" s="10">
        <v>17441</v>
      </c>
      <c r="X714" s="11" t="s">
        <v>48</v>
      </c>
      <c r="Y714" s="10">
        <v>3</v>
      </c>
      <c r="Z714" s="10">
        <v>1801</v>
      </c>
      <c r="AA714" s="12">
        <v>44963</v>
      </c>
      <c r="AB714" s="10">
        <v>3</v>
      </c>
      <c r="AC714" s="10">
        <v>4</v>
      </c>
      <c r="AD714" s="12">
        <v>45099</v>
      </c>
      <c r="AE714" s="11" t="s">
        <v>83</v>
      </c>
      <c r="AF714" s="11" t="s">
        <v>61</v>
      </c>
      <c r="AG714" s="11" t="s">
        <v>62</v>
      </c>
      <c r="AH714" s="11" t="s">
        <v>2873</v>
      </c>
      <c r="AI714" s="11" t="s">
        <v>5079</v>
      </c>
      <c r="AJ714" s="10">
        <v>1</v>
      </c>
      <c r="AK714" s="14">
        <v>753.69</v>
      </c>
    </row>
    <row r="715" spans="1:37" x14ac:dyDescent="0.25">
      <c r="A715" s="10">
        <v>1376</v>
      </c>
      <c r="B715" s="11" t="s">
        <v>5081</v>
      </c>
      <c r="C715" s="11" t="s">
        <v>1319</v>
      </c>
      <c r="D715" s="12">
        <v>43780</v>
      </c>
      <c r="E715" s="12">
        <v>45140</v>
      </c>
      <c r="F715" s="10">
        <f>Table2[[#This Row],[ExitDate]]-Table2[[#This Row],[StartDate]]</f>
        <v>1360</v>
      </c>
      <c r="G715" s="18">
        <f>(Table2[[#This Row],[ExitDate]]-Table2[[#This Row],[StartDate]])/365.25</f>
        <v>3.7234770704996576</v>
      </c>
      <c r="H715" s="11" t="s">
        <v>36</v>
      </c>
      <c r="I715" s="11" t="s">
        <v>5082</v>
      </c>
      <c r="J715" s="13" t="s">
        <v>5083</v>
      </c>
      <c r="K715" s="11" t="s">
        <v>113</v>
      </c>
      <c r="L715" s="11" t="s">
        <v>38</v>
      </c>
      <c r="M715" s="11" t="s">
        <v>66</v>
      </c>
      <c r="N715" s="11" t="s">
        <v>40</v>
      </c>
      <c r="O715" s="11" t="s">
        <v>66</v>
      </c>
      <c r="P715" s="11" t="s">
        <v>121</v>
      </c>
      <c r="Q715" s="11" t="s">
        <v>42</v>
      </c>
      <c r="R715" s="11" t="s">
        <v>96</v>
      </c>
      <c r="S715" s="12">
        <v>30260</v>
      </c>
      <c r="T715" s="11" t="s">
        <v>44</v>
      </c>
      <c r="U715" s="11" t="s">
        <v>696</v>
      </c>
      <c r="V715" s="11" t="s">
        <v>46</v>
      </c>
      <c r="W715" s="10">
        <v>69859</v>
      </c>
      <c r="X715" s="11" t="s">
        <v>48</v>
      </c>
      <c r="Y715" s="10">
        <v>3</v>
      </c>
      <c r="Z715" s="10">
        <v>1803</v>
      </c>
      <c r="AA715" s="12" t="s">
        <v>235</v>
      </c>
      <c r="AB715" s="10">
        <v>1</v>
      </c>
      <c r="AC715" s="10">
        <v>3</v>
      </c>
      <c r="AD715" s="12">
        <v>44824</v>
      </c>
      <c r="AE715" s="11" t="s">
        <v>50</v>
      </c>
      <c r="AF715" s="11" t="s">
        <v>61</v>
      </c>
      <c r="AG715" s="11" t="s">
        <v>89</v>
      </c>
      <c r="AH715" s="11" t="s">
        <v>3157</v>
      </c>
      <c r="AI715" s="11" t="s">
        <v>5084</v>
      </c>
      <c r="AJ715" s="10">
        <v>4</v>
      </c>
      <c r="AK715" s="14">
        <v>550.54999999999995</v>
      </c>
    </row>
    <row r="716" spans="1:37" x14ac:dyDescent="0.25">
      <c r="A716" s="10">
        <v>1377</v>
      </c>
      <c r="B716" s="11" t="s">
        <v>4747</v>
      </c>
      <c r="C716" s="11" t="s">
        <v>974</v>
      </c>
      <c r="D716" s="12">
        <v>44535</v>
      </c>
      <c r="E716" s="12">
        <v>44622</v>
      </c>
      <c r="F716" s="10">
        <f>Table2[[#This Row],[ExitDate]]-Table2[[#This Row],[StartDate]]</f>
        <v>87</v>
      </c>
      <c r="G716" s="18">
        <f>(Table2[[#This Row],[ExitDate]]-Table2[[#This Row],[StartDate]])/365.25</f>
        <v>0.23819301848049282</v>
      </c>
      <c r="H716" s="11" t="s">
        <v>36</v>
      </c>
      <c r="I716" s="11" t="s">
        <v>5085</v>
      </c>
      <c r="J716" s="13" t="s">
        <v>5086</v>
      </c>
      <c r="K716" s="11" t="s">
        <v>65</v>
      </c>
      <c r="L716" s="11" t="s">
        <v>38</v>
      </c>
      <c r="M716" s="11" t="s">
        <v>56</v>
      </c>
      <c r="N716" s="11" t="s">
        <v>55</v>
      </c>
      <c r="O716" s="11" t="s">
        <v>41</v>
      </c>
      <c r="P716" s="11" t="s">
        <v>174</v>
      </c>
      <c r="Q716" s="11" t="s">
        <v>42</v>
      </c>
      <c r="R716" s="11" t="s">
        <v>85</v>
      </c>
      <c r="S716" s="12" t="s">
        <v>2328</v>
      </c>
      <c r="T716" s="11" t="s">
        <v>44</v>
      </c>
      <c r="U716" s="11" t="s">
        <v>81</v>
      </c>
      <c r="V716" s="11" t="s">
        <v>59</v>
      </c>
      <c r="W716" s="10">
        <v>94462</v>
      </c>
      <c r="X716" s="11" t="s">
        <v>48</v>
      </c>
      <c r="Y716" s="10">
        <v>3</v>
      </c>
      <c r="Z716" s="10">
        <v>1804</v>
      </c>
      <c r="AA716" s="12" t="s">
        <v>617</v>
      </c>
      <c r="AB716" s="10">
        <v>3</v>
      </c>
      <c r="AC716" s="10">
        <v>3</v>
      </c>
      <c r="AD716" s="12">
        <v>44795</v>
      </c>
      <c r="AE716" s="11" t="s">
        <v>60</v>
      </c>
      <c r="AF716" s="11" t="s">
        <v>51</v>
      </c>
      <c r="AG716" s="11" t="s">
        <v>52</v>
      </c>
      <c r="AH716" s="11" t="s">
        <v>5087</v>
      </c>
      <c r="AI716" s="11" t="s">
        <v>5088</v>
      </c>
      <c r="AJ716" s="10">
        <v>1</v>
      </c>
      <c r="AK716" s="14">
        <v>767.49</v>
      </c>
    </row>
    <row r="717" spans="1:37" x14ac:dyDescent="0.25">
      <c r="A717" s="10">
        <v>1378</v>
      </c>
      <c r="B717" s="11" t="s">
        <v>5089</v>
      </c>
      <c r="C717" s="11" t="s">
        <v>948</v>
      </c>
      <c r="D717" s="12">
        <v>43451</v>
      </c>
      <c r="E717" s="12">
        <v>44807</v>
      </c>
      <c r="F717" s="10">
        <f>Table2[[#This Row],[ExitDate]]-Table2[[#This Row],[StartDate]]</f>
        <v>1356</v>
      </c>
      <c r="G717" s="18">
        <f>(Table2[[#This Row],[ExitDate]]-Table2[[#This Row],[StartDate]])/365.25</f>
        <v>3.7125256673511293</v>
      </c>
      <c r="H717" s="11" t="s">
        <v>36</v>
      </c>
      <c r="I717" s="11" t="s">
        <v>5090</v>
      </c>
      <c r="J717" s="13" t="s">
        <v>5091</v>
      </c>
      <c r="K717" s="11" t="s">
        <v>84</v>
      </c>
      <c r="L717" s="11" t="s">
        <v>38</v>
      </c>
      <c r="M717" s="11" t="s">
        <v>39</v>
      </c>
      <c r="N717" s="11" t="s">
        <v>55</v>
      </c>
      <c r="O717" s="11" t="s">
        <v>41</v>
      </c>
      <c r="P717" s="11" t="s">
        <v>174</v>
      </c>
      <c r="Q717" s="11" t="s">
        <v>42</v>
      </c>
      <c r="R717" s="11" t="s">
        <v>57</v>
      </c>
      <c r="S717" s="12">
        <v>25264</v>
      </c>
      <c r="T717" s="11" t="s">
        <v>44</v>
      </c>
      <c r="U717" s="11" t="s">
        <v>81</v>
      </c>
      <c r="V717" s="11" t="s">
        <v>59</v>
      </c>
      <c r="W717" s="10">
        <v>50864</v>
      </c>
      <c r="X717" s="11" t="s">
        <v>48</v>
      </c>
      <c r="Y717" s="10">
        <v>3</v>
      </c>
      <c r="Z717" s="10">
        <v>1805</v>
      </c>
      <c r="AA717" s="12">
        <v>45176</v>
      </c>
      <c r="AB717" s="10">
        <v>3</v>
      </c>
      <c r="AC717" s="10">
        <v>3</v>
      </c>
      <c r="AD717" s="12">
        <v>44968</v>
      </c>
      <c r="AE717" s="11" t="s">
        <v>156</v>
      </c>
      <c r="AF717" s="11" t="s">
        <v>51</v>
      </c>
      <c r="AG717" s="11" t="s">
        <v>62</v>
      </c>
      <c r="AH717" s="11" t="s">
        <v>5092</v>
      </c>
      <c r="AI717" s="11" t="s">
        <v>5093</v>
      </c>
      <c r="AJ717" s="10">
        <v>5</v>
      </c>
      <c r="AK717" s="14">
        <v>222.88</v>
      </c>
    </row>
    <row r="718" spans="1:37" x14ac:dyDescent="0.25">
      <c r="A718" s="10">
        <v>1382</v>
      </c>
      <c r="B718" s="11" t="s">
        <v>2927</v>
      </c>
      <c r="C718" s="11" t="s">
        <v>3423</v>
      </c>
      <c r="D718" s="12">
        <v>44914</v>
      </c>
      <c r="E718" s="12">
        <v>45065</v>
      </c>
      <c r="F718" s="10">
        <f>Table2[[#This Row],[ExitDate]]-Table2[[#This Row],[StartDate]]</f>
        <v>151</v>
      </c>
      <c r="G718" s="18">
        <f>(Table2[[#This Row],[ExitDate]]-Table2[[#This Row],[StartDate]])/365.25</f>
        <v>0.4134154688569473</v>
      </c>
      <c r="H718" s="11" t="s">
        <v>36</v>
      </c>
      <c r="I718" s="11" t="s">
        <v>5094</v>
      </c>
      <c r="J718" s="13" t="s">
        <v>5095</v>
      </c>
      <c r="K718" s="11" t="s">
        <v>132</v>
      </c>
      <c r="L718" s="11" t="s">
        <v>38</v>
      </c>
      <c r="M718" s="11" t="s">
        <v>39</v>
      </c>
      <c r="N718" s="11" t="s">
        <v>40</v>
      </c>
      <c r="O718" s="11" t="s">
        <v>56</v>
      </c>
      <c r="P718" s="11" t="s">
        <v>95</v>
      </c>
      <c r="Q718" s="11" t="s">
        <v>42</v>
      </c>
      <c r="R718" s="11" t="s">
        <v>508</v>
      </c>
      <c r="S718" s="12" t="s">
        <v>5096</v>
      </c>
      <c r="T718" s="11" t="s">
        <v>44</v>
      </c>
      <c r="U718" s="11" t="s">
        <v>5</v>
      </c>
      <c r="V718" s="11" t="s">
        <v>46</v>
      </c>
      <c r="W718" s="10">
        <v>21417</v>
      </c>
      <c r="X718" s="11" t="s">
        <v>48</v>
      </c>
      <c r="Y718" s="10">
        <v>3</v>
      </c>
      <c r="Z718" s="10">
        <v>1809</v>
      </c>
      <c r="AA718" s="12">
        <v>45111</v>
      </c>
      <c r="AB718" s="10">
        <v>5</v>
      </c>
      <c r="AC718" s="10">
        <v>2</v>
      </c>
      <c r="AD718" s="12">
        <v>44788</v>
      </c>
      <c r="AE718" s="11" t="s">
        <v>156</v>
      </c>
      <c r="AF718" s="11" t="s">
        <v>51</v>
      </c>
      <c r="AG718" s="11" t="s">
        <v>62</v>
      </c>
      <c r="AH718" s="11" t="s">
        <v>5097</v>
      </c>
      <c r="AI718" s="11" t="s">
        <v>5098</v>
      </c>
      <c r="AJ718" s="10">
        <v>5</v>
      </c>
      <c r="AK718" s="14">
        <v>488.94</v>
      </c>
    </row>
    <row r="719" spans="1:37" x14ac:dyDescent="0.25">
      <c r="A719" s="10">
        <v>1385</v>
      </c>
      <c r="B719" s="11" t="s">
        <v>2327</v>
      </c>
      <c r="C719" s="11" t="s">
        <v>2962</v>
      </c>
      <c r="D719" s="12">
        <v>44470</v>
      </c>
      <c r="E719" s="12">
        <v>45095</v>
      </c>
      <c r="F719" s="10">
        <f>Table2[[#This Row],[ExitDate]]-Table2[[#This Row],[StartDate]]</f>
        <v>625</v>
      </c>
      <c r="G719" s="18">
        <f>(Table2[[#This Row],[ExitDate]]-Table2[[#This Row],[StartDate]])/365.25</f>
        <v>1.7111567419575633</v>
      </c>
      <c r="H719" s="11" t="s">
        <v>36</v>
      </c>
      <c r="I719" s="11" t="s">
        <v>5100</v>
      </c>
      <c r="J719" s="13" t="s">
        <v>5101</v>
      </c>
      <c r="K719" s="11" t="s">
        <v>94</v>
      </c>
      <c r="L719" s="11" t="s">
        <v>752</v>
      </c>
      <c r="M719" s="11" t="s">
        <v>39</v>
      </c>
      <c r="N719" s="11" t="s">
        <v>55</v>
      </c>
      <c r="O719" s="11" t="s">
        <v>66</v>
      </c>
      <c r="P719" s="11" t="s">
        <v>95</v>
      </c>
      <c r="Q719" s="11" t="s">
        <v>42</v>
      </c>
      <c r="R719" s="11" t="s">
        <v>80</v>
      </c>
      <c r="S719" s="12" t="s">
        <v>5102</v>
      </c>
      <c r="T719" s="11" t="s">
        <v>44</v>
      </c>
      <c r="U719" s="11" t="s">
        <v>250</v>
      </c>
      <c r="V719" s="11" t="s">
        <v>46</v>
      </c>
      <c r="W719" s="10">
        <v>78363</v>
      </c>
      <c r="X719" s="11" t="s">
        <v>48</v>
      </c>
      <c r="Y719" s="10">
        <v>3</v>
      </c>
      <c r="Z719" s="10">
        <v>1812</v>
      </c>
      <c r="AA719" s="12">
        <v>44693</v>
      </c>
      <c r="AB719" s="10">
        <v>4</v>
      </c>
      <c r="AC719" s="10">
        <v>2</v>
      </c>
      <c r="AD719" s="12">
        <v>44989</v>
      </c>
      <c r="AE719" s="11" t="s">
        <v>50</v>
      </c>
      <c r="AF719" s="11" t="s">
        <v>51</v>
      </c>
      <c r="AG719" s="11" t="s">
        <v>62</v>
      </c>
      <c r="AH719" s="11" t="s">
        <v>5103</v>
      </c>
      <c r="AI719" s="11" t="s">
        <v>5104</v>
      </c>
      <c r="AJ719" s="10">
        <v>2</v>
      </c>
      <c r="AK719" s="14">
        <v>836.19</v>
      </c>
    </row>
    <row r="720" spans="1:37" x14ac:dyDescent="0.25">
      <c r="A720" s="10">
        <v>1390</v>
      </c>
      <c r="B720" s="11" t="s">
        <v>4076</v>
      </c>
      <c r="C720" s="11" t="s">
        <v>1913</v>
      </c>
      <c r="D720" s="12">
        <v>43591</v>
      </c>
      <c r="E720" s="12">
        <v>44660</v>
      </c>
      <c r="F720" s="10">
        <f>Table2[[#This Row],[ExitDate]]-Table2[[#This Row],[StartDate]]</f>
        <v>1069</v>
      </c>
      <c r="G720" s="18">
        <f>(Table2[[#This Row],[ExitDate]]-Table2[[#This Row],[StartDate]])/365.25</f>
        <v>2.9267624914442161</v>
      </c>
      <c r="H720" s="11" t="s">
        <v>738</v>
      </c>
      <c r="I720" s="11" t="s">
        <v>5107</v>
      </c>
      <c r="J720" s="13" t="s">
        <v>5108</v>
      </c>
      <c r="K720" s="11" t="s">
        <v>65</v>
      </c>
      <c r="L720" s="11" t="s">
        <v>38</v>
      </c>
      <c r="M720" s="11" t="s">
        <v>39</v>
      </c>
      <c r="N720" s="11" t="s">
        <v>55</v>
      </c>
      <c r="O720" s="11" t="s">
        <v>41</v>
      </c>
      <c r="P720" s="11" t="s">
        <v>121</v>
      </c>
      <c r="Q720" s="11" t="s">
        <v>42</v>
      </c>
      <c r="R720" s="11" t="s">
        <v>57</v>
      </c>
      <c r="S720" s="12">
        <v>31959</v>
      </c>
      <c r="T720" s="11" t="s">
        <v>44</v>
      </c>
      <c r="U720" s="11" t="s">
        <v>159</v>
      </c>
      <c r="V720" s="11" t="s">
        <v>46</v>
      </c>
      <c r="W720" s="10">
        <v>41874</v>
      </c>
      <c r="X720" s="11" t="s">
        <v>48</v>
      </c>
      <c r="Y720" s="10">
        <v>3</v>
      </c>
      <c r="Z720" s="10">
        <v>1817</v>
      </c>
      <c r="AA720" s="12" t="s">
        <v>1392</v>
      </c>
      <c r="AB720" s="10">
        <v>3</v>
      </c>
      <c r="AC720" s="10">
        <v>1</v>
      </c>
      <c r="AD720" s="12">
        <v>44793</v>
      </c>
      <c r="AE720" s="11" t="s">
        <v>50</v>
      </c>
      <c r="AF720" s="11" t="s">
        <v>51</v>
      </c>
      <c r="AG720" s="11" t="s">
        <v>77</v>
      </c>
      <c r="AH720" s="11" t="s">
        <v>3022</v>
      </c>
      <c r="AI720" s="11" t="s">
        <v>5109</v>
      </c>
      <c r="AJ720" s="10">
        <v>3</v>
      </c>
      <c r="AK720" s="14">
        <v>375.86</v>
      </c>
    </row>
    <row r="721" spans="1:37" x14ac:dyDescent="0.25">
      <c r="A721" s="10">
        <v>1396</v>
      </c>
      <c r="B721" s="11" t="s">
        <v>3289</v>
      </c>
      <c r="C721" s="11" t="s">
        <v>1526</v>
      </c>
      <c r="D721" s="12">
        <v>44325</v>
      </c>
      <c r="E721" s="12">
        <v>44877</v>
      </c>
      <c r="F721" s="10">
        <f>Table2[[#This Row],[ExitDate]]-Table2[[#This Row],[StartDate]]</f>
        <v>552</v>
      </c>
      <c r="G721" s="18">
        <f>(Table2[[#This Row],[ExitDate]]-Table2[[#This Row],[StartDate]])/365.25</f>
        <v>1.5112936344969199</v>
      </c>
      <c r="H721" s="11" t="s">
        <v>36</v>
      </c>
      <c r="I721" s="11" t="s">
        <v>5115</v>
      </c>
      <c r="J721" s="13" t="s">
        <v>5116</v>
      </c>
      <c r="K721" s="11" t="s">
        <v>65</v>
      </c>
      <c r="L721" s="11" t="s">
        <v>38</v>
      </c>
      <c r="M721" s="11" t="s">
        <v>39</v>
      </c>
      <c r="N721" s="11" t="s">
        <v>55</v>
      </c>
      <c r="O721" s="11" t="s">
        <v>66</v>
      </c>
      <c r="P721" s="11" t="s">
        <v>174</v>
      </c>
      <c r="Q721" s="11" t="s">
        <v>42</v>
      </c>
      <c r="R721" s="11" t="s">
        <v>43</v>
      </c>
      <c r="S721" s="12" t="s">
        <v>5117</v>
      </c>
      <c r="T721" s="11" t="s">
        <v>44</v>
      </c>
      <c r="U721" s="11" t="s">
        <v>70</v>
      </c>
      <c r="V721" s="11" t="s">
        <v>59</v>
      </c>
      <c r="W721" s="10">
        <v>68971</v>
      </c>
      <c r="X721" s="11" t="s">
        <v>48</v>
      </c>
      <c r="Y721" s="10">
        <v>3</v>
      </c>
      <c r="Z721" s="10">
        <v>1823</v>
      </c>
      <c r="AA721" s="12">
        <v>45265</v>
      </c>
      <c r="AB721" s="10">
        <v>4</v>
      </c>
      <c r="AC721" s="10">
        <v>4</v>
      </c>
      <c r="AD721" s="12">
        <v>45117</v>
      </c>
      <c r="AE721" s="11" t="s">
        <v>50</v>
      </c>
      <c r="AF721" s="11" t="s">
        <v>51</v>
      </c>
      <c r="AG721" s="11" t="s">
        <v>77</v>
      </c>
      <c r="AH721" s="11" t="s">
        <v>5118</v>
      </c>
      <c r="AI721" s="11" t="s">
        <v>5119</v>
      </c>
      <c r="AJ721" s="10">
        <v>4</v>
      </c>
      <c r="AK721" s="14">
        <v>977.99</v>
      </c>
    </row>
    <row r="722" spans="1:37" x14ac:dyDescent="0.25">
      <c r="A722" s="10">
        <v>1397</v>
      </c>
      <c r="B722" s="11" t="s">
        <v>2095</v>
      </c>
      <c r="C722" s="11" t="s">
        <v>317</v>
      </c>
      <c r="D722" s="12">
        <v>43839</v>
      </c>
      <c r="E722" s="12">
        <v>44630</v>
      </c>
      <c r="F722" s="10">
        <f>Table2[[#This Row],[ExitDate]]-Table2[[#This Row],[StartDate]]</f>
        <v>791</v>
      </c>
      <c r="G722" s="18">
        <f>(Table2[[#This Row],[ExitDate]]-Table2[[#This Row],[StartDate]])/365.25</f>
        <v>2.1656399726214923</v>
      </c>
      <c r="H722" s="11" t="s">
        <v>36</v>
      </c>
      <c r="I722" s="11" t="s">
        <v>5120</v>
      </c>
      <c r="J722" s="13" t="s">
        <v>5121</v>
      </c>
      <c r="K722" s="11" t="s">
        <v>84</v>
      </c>
      <c r="L722" s="11" t="s">
        <v>38</v>
      </c>
      <c r="M722" s="11" t="s">
        <v>39</v>
      </c>
      <c r="N722" s="11" t="s">
        <v>67</v>
      </c>
      <c r="O722" s="11" t="s">
        <v>41</v>
      </c>
      <c r="P722" s="11" t="s">
        <v>174</v>
      </c>
      <c r="Q722" s="11" t="s">
        <v>42</v>
      </c>
      <c r="R722" s="11" t="s">
        <v>508</v>
      </c>
      <c r="S722" s="12">
        <v>21949</v>
      </c>
      <c r="T722" s="11" t="s">
        <v>44</v>
      </c>
      <c r="U722" s="11" t="s">
        <v>724</v>
      </c>
      <c r="V722" s="11" t="s">
        <v>59</v>
      </c>
      <c r="W722" s="10">
        <v>69340</v>
      </c>
      <c r="X722" s="11" t="s">
        <v>48</v>
      </c>
      <c r="Y722" s="10">
        <v>3</v>
      </c>
      <c r="Z722" s="10">
        <v>1824</v>
      </c>
      <c r="AA722" s="12" t="s">
        <v>2231</v>
      </c>
      <c r="AB722" s="10">
        <v>3</v>
      </c>
      <c r="AC722" s="10">
        <v>1</v>
      </c>
      <c r="AD722" s="12">
        <v>44820</v>
      </c>
      <c r="AE722" s="11" t="s">
        <v>50</v>
      </c>
      <c r="AF722" s="11" t="s">
        <v>61</v>
      </c>
      <c r="AG722" s="11" t="s">
        <v>77</v>
      </c>
      <c r="AH722" s="11" t="s">
        <v>5122</v>
      </c>
      <c r="AI722" s="11" t="s">
        <v>5123</v>
      </c>
      <c r="AJ722" s="10">
        <v>5</v>
      </c>
      <c r="AK722" s="14">
        <v>136.33000000000001</v>
      </c>
    </row>
    <row r="723" spans="1:37" x14ac:dyDescent="0.25">
      <c r="A723" s="10">
        <v>1398</v>
      </c>
      <c r="B723" s="11" t="s">
        <v>5124</v>
      </c>
      <c r="C723" s="11" t="s">
        <v>3783</v>
      </c>
      <c r="D723" s="12">
        <v>44332</v>
      </c>
      <c r="E723" s="12">
        <v>45060</v>
      </c>
      <c r="F723" s="10">
        <f>Table2[[#This Row],[ExitDate]]-Table2[[#This Row],[StartDate]]</f>
        <v>728</v>
      </c>
      <c r="G723" s="18">
        <f>(Table2[[#This Row],[ExitDate]]-Table2[[#This Row],[StartDate]])/365.25</f>
        <v>1.9931553730321698</v>
      </c>
      <c r="H723" s="11" t="s">
        <v>36</v>
      </c>
      <c r="I723" s="11" t="s">
        <v>5125</v>
      </c>
      <c r="J723" s="13" t="s">
        <v>5126</v>
      </c>
      <c r="K723" s="11" t="s">
        <v>37</v>
      </c>
      <c r="L723" s="11" t="s">
        <v>38</v>
      </c>
      <c r="M723" s="11" t="s">
        <v>39</v>
      </c>
      <c r="N723" s="11" t="s">
        <v>55</v>
      </c>
      <c r="O723" s="11" t="s">
        <v>56</v>
      </c>
      <c r="P723" s="11" t="s">
        <v>174</v>
      </c>
      <c r="Q723" s="11" t="s">
        <v>42</v>
      </c>
      <c r="R723" s="11" t="s">
        <v>142</v>
      </c>
      <c r="S723" s="12">
        <v>35197</v>
      </c>
      <c r="T723" s="11" t="s">
        <v>44</v>
      </c>
      <c r="U723" s="11" t="s">
        <v>81</v>
      </c>
      <c r="V723" s="11" t="s">
        <v>59</v>
      </c>
      <c r="W723" s="10">
        <v>45326</v>
      </c>
      <c r="X723" s="11" t="s">
        <v>48</v>
      </c>
      <c r="Y723" s="10">
        <v>3</v>
      </c>
      <c r="Z723" s="10">
        <v>1825</v>
      </c>
      <c r="AA723" s="12" t="s">
        <v>915</v>
      </c>
      <c r="AB723" s="10">
        <v>1</v>
      </c>
      <c r="AC723" s="10">
        <v>3</v>
      </c>
      <c r="AD723" s="12">
        <v>44778</v>
      </c>
      <c r="AE723" s="11" t="s">
        <v>83</v>
      </c>
      <c r="AF723" s="11" t="s">
        <v>61</v>
      </c>
      <c r="AG723" s="11" t="s">
        <v>77</v>
      </c>
      <c r="AH723" s="11" t="s">
        <v>5127</v>
      </c>
      <c r="AI723" s="11" t="s">
        <v>5128</v>
      </c>
      <c r="AJ723" s="10">
        <v>4</v>
      </c>
      <c r="AK723" s="14">
        <v>946.67</v>
      </c>
    </row>
    <row r="724" spans="1:37" x14ac:dyDescent="0.25">
      <c r="A724" s="10">
        <v>1399</v>
      </c>
      <c r="B724" s="11" t="s">
        <v>3086</v>
      </c>
      <c r="C724" s="11" t="s">
        <v>5129</v>
      </c>
      <c r="D724" s="12">
        <v>44227</v>
      </c>
      <c r="E724" s="12">
        <v>44715</v>
      </c>
      <c r="F724" s="10">
        <f>Table2[[#This Row],[ExitDate]]-Table2[[#This Row],[StartDate]]</f>
        <v>488</v>
      </c>
      <c r="G724" s="18">
        <f>(Table2[[#This Row],[ExitDate]]-Table2[[#This Row],[StartDate]])/365.25</f>
        <v>1.3360711841204653</v>
      </c>
      <c r="H724" s="11" t="s">
        <v>36</v>
      </c>
      <c r="I724" s="11" t="s">
        <v>5130</v>
      </c>
      <c r="J724" s="13" t="s">
        <v>5131</v>
      </c>
      <c r="K724" s="11" t="s">
        <v>125</v>
      </c>
      <c r="L724" s="11" t="s">
        <v>38</v>
      </c>
      <c r="M724" s="11" t="s">
        <v>56</v>
      </c>
      <c r="N724" s="11" t="s">
        <v>67</v>
      </c>
      <c r="O724" s="11" t="s">
        <v>41</v>
      </c>
      <c r="P724" s="11" t="s">
        <v>121</v>
      </c>
      <c r="Q724" s="11" t="s">
        <v>42</v>
      </c>
      <c r="R724" s="11" t="s">
        <v>57</v>
      </c>
      <c r="S724" s="12" t="s">
        <v>5132</v>
      </c>
      <c r="T724" s="11" t="s">
        <v>44</v>
      </c>
      <c r="U724" s="11" t="s">
        <v>234</v>
      </c>
      <c r="V724" s="11" t="s">
        <v>46</v>
      </c>
      <c r="W724" s="10">
        <v>57901</v>
      </c>
      <c r="X724" s="11" t="s">
        <v>99</v>
      </c>
      <c r="Y724" s="10">
        <v>3</v>
      </c>
      <c r="Z724" s="10">
        <v>1826</v>
      </c>
      <c r="AA724" s="12" t="s">
        <v>1108</v>
      </c>
      <c r="AB724" s="10">
        <v>3</v>
      </c>
      <c r="AC724" s="10">
        <v>2</v>
      </c>
      <c r="AD724" s="12">
        <v>45131</v>
      </c>
      <c r="AE724" s="11" t="s">
        <v>83</v>
      </c>
      <c r="AF724" s="11" t="s">
        <v>61</v>
      </c>
      <c r="AG724" s="11" t="s">
        <v>89</v>
      </c>
      <c r="AH724" s="11" t="s">
        <v>5133</v>
      </c>
      <c r="AI724" s="11" t="s">
        <v>5134</v>
      </c>
      <c r="AJ724" s="10">
        <v>4</v>
      </c>
      <c r="AK724" s="14">
        <v>485.39</v>
      </c>
    </row>
    <row r="725" spans="1:37" x14ac:dyDescent="0.25">
      <c r="A725" s="10">
        <v>1400</v>
      </c>
      <c r="B725" s="11" t="s">
        <v>1691</v>
      </c>
      <c r="C725" s="11" t="s">
        <v>1301</v>
      </c>
      <c r="D725" s="12">
        <v>44458</v>
      </c>
      <c r="E725" s="12">
        <v>44818</v>
      </c>
      <c r="F725" s="10">
        <f>Table2[[#This Row],[ExitDate]]-Table2[[#This Row],[StartDate]]</f>
        <v>360</v>
      </c>
      <c r="G725" s="18">
        <f>(Table2[[#This Row],[ExitDate]]-Table2[[#This Row],[StartDate]])/365.25</f>
        <v>0.98562628336755642</v>
      </c>
      <c r="H725" s="11" t="s">
        <v>36</v>
      </c>
      <c r="I725" s="11" t="s">
        <v>5135</v>
      </c>
      <c r="J725" s="13" t="s">
        <v>5136</v>
      </c>
      <c r="K725" s="11" t="s">
        <v>54</v>
      </c>
      <c r="L725" s="11" t="s">
        <v>38</v>
      </c>
      <c r="M725" s="11" t="s">
        <v>39</v>
      </c>
      <c r="N725" s="11" t="s">
        <v>40</v>
      </c>
      <c r="O725" s="11" t="s">
        <v>66</v>
      </c>
      <c r="P725" s="11" t="s">
        <v>95</v>
      </c>
      <c r="Q725" s="11" t="s">
        <v>42</v>
      </c>
      <c r="R725" s="11" t="s">
        <v>85</v>
      </c>
      <c r="S725" s="12" t="s">
        <v>5137</v>
      </c>
      <c r="T725" s="11" t="s">
        <v>44</v>
      </c>
      <c r="U725" s="11" t="s">
        <v>223</v>
      </c>
      <c r="V725" s="11" t="s">
        <v>46</v>
      </c>
      <c r="W725" s="10">
        <v>18674</v>
      </c>
      <c r="X725" s="11" t="s">
        <v>242</v>
      </c>
      <c r="Y725" s="10">
        <v>3</v>
      </c>
      <c r="Z725" s="10">
        <v>1827</v>
      </c>
      <c r="AA725" s="12" t="s">
        <v>1631</v>
      </c>
      <c r="AB725" s="10">
        <v>1</v>
      </c>
      <c r="AC725" s="10">
        <v>3</v>
      </c>
      <c r="AD725" s="12">
        <v>45044</v>
      </c>
      <c r="AE725" s="11" t="s">
        <v>156</v>
      </c>
      <c r="AF725" s="11" t="s">
        <v>61</v>
      </c>
      <c r="AG725" s="11" t="s">
        <v>62</v>
      </c>
      <c r="AH725" s="11" t="s">
        <v>5138</v>
      </c>
      <c r="AI725" s="11" t="s">
        <v>5139</v>
      </c>
      <c r="AJ725" s="10">
        <v>5</v>
      </c>
      <c r="AK725" s="14">
        <v>962.02</v>
      </c>
    </row>
    <row r="726" spans="1:37" x14ac:dyDescent="0.25">
      <c r="A726" s="10">
        <v>1401</v>
      </c>
      <c r="B726" s="11" t="s">
        <v>160</v>
      </c>
      <c r="C726" s="11" t="s">
        <v>703</v>
      </c>
      <c r="D726" s="12">
        <v>43891</v>
      </c>
      <c r="E726" s="12">
        <v>44646</v>
      </c>
      <c r="F726" s="10">
        <f>Table2[[#This Row],[ExitDate]]-Table2[[#This Row],[StartDate]]</f>
        <v>755</v>
      </c>
      <c r="G726" s="18">
        <f>(Table2[[#This Row],[ExitDate]]-Table2[[#This Row],[StartDate]])/365.25</f>
        <v>2.0670773442847366</v>
      </c>
      <c r="H726" s="11" t="s">
        <v>36</v>
      </c>
      <c r="I726" s="11" t="s">
        <v>5140</v>
      </c>
      <c r="J726" s="13" t="s">
        <v>5141</v>
      </c>
      <c r="K726" s="11" t="s">
        <v>132</v>
      </c>
      <c r="L726" s="11" t="s">
        <v>38</v>
      </c>
      <c r="M726" s="11" t="s">
        <v>56</v>
      </c>
      <c r="N726" s="11" t="s">
        <v>67</v>
      </c>
      <c r="O726" s="11" t="s">
        <v>41</v>
      </c>
      <c r="P726" s="11" t="s">
        <v>121</v>
      </c>
      <c r="Q726" s="11" t="s">
        <v>42</v>
      </c>
      <c r="R726" s="11" t="s">
        <v>320</v>
      </c>
      <c r="S726" s="12">
        <v>30563</v>
      </c>
      <c r="T726" s="11" t="s">
        <v>44</v>
      </c>
      <c r="U726" s="11" t="s">
        <v>234</v>
      </c>
      <c r="V726" s="11" t="s">
        <v>59</v>
      </c>
      <c r="W726" s="10">
        <v>64947</v>
      </c>
      <c r="X726" s="11" t="s">
        <v>99</v>
      </c>
      <c r="Y726" s="10">
        <v>3</v>
      </c>
      <c r="Z726" s="10">
        <v>1828</v>
      </c>
      <c r="AA726" s="12" t="s">
        <v>605</v>
      </c>
      <c r="AB726" s="10">
        <v>3</v>
      </c>
      <c r="AC726" s="10">
        <v>3</v>
      </c>
      <c r="AD726" s="12">
        <v>45075</v>
      </c>
      <c r="AE726" s="11" t="s">
        <v>83</v>
      </c>
      <c r="AF726" s="11" t="s">
        <v>61</v>
      </c>
      <c r="AG726" s="11" t="s">
        <v>52</v>
      </c>
      <c r="AH726" s="11" t="s">
        <v>5142</v>
      </c>
      <c r="AI726" s="11" t="s">
        <v>5143</v>
      </c>
      <c r="AJ726" s="10">
        <v>1</v>
      </c>
      <c r="AK726" s="14">
        <v>620.24</v>
      </c>
    </row>
    <row r="727" spans="1:37" x14ac:dyDescent="0.25">
      <c r="A727" s="10">
        <v>1404</v>
      </c>
      <c r="B727" s="11" t="s">
        <v>947</v>
      </c>
      <c r="C727" s="11" t="s">
        <v>1365</v>
      </c>
      <c r="D727" s="12">
        <v>44738</v>
      </c>
      <c r="E727" s="12">
        <v>45092</v>
      </c>
      <c r="F727" s="10">
        <f>Table2[[#This Row],[ExitDate]]-Table2[[#This Row],[StartDate]]</f>
        <v>354</v>
      </c>
      <c r="G727" s="18">
        <f>(Table2[[#This Row],[ExitDate]]-Table2[[#This Row],[StartDate]])/365.25</f>
        <v>0.9691991786447639</v>
      </c>
      <c r="H727" s="11" t="s">
        <v>36</v>
      </c>
      <c r="I727" s="11" t="s">
        <v>5144</v>
      </c>
      <c r="J727" s="13" t="s">
        <v>5145</v>
      </c>
      <c r="K727" s="11" t="s">
        <v>94</v>
      </c>
      <c r="L727" s="11" t="s">
        <v>752</v>
      </c>
      <c r="M727" s="11" t="s">
        <v>56</v>
      </c>
      <c r="N727" s="11" t="s">
        <v>67</v>
      </c>
      <c r="O727" s="11" t="s">
        <v>41</v>
      </c>
      <c r="P727" s="11" t="s">
        <v>133</v>
      </c>
      <c r="Q727" s="11" t="s">
        <v>42</v>
      </c>
      <c r="R727" s="11" t="s">
        <v>3104</v>
      </c>
      <c r="S727" s="12" t="s">
        <v>5146</v>
      </c>
      <c r="T727" s="11" t="s">
        <v>44</v>
      </c>
      <c r="U727" s="11" t="s">
        <v>98</v>
      </c>
      <c r="V727" s="11" t="s">
        <v>46</v>
      </c>
      <c r="W727" s="10">
        <v>40762</v>
      </c>
      <c r="X727" s="11" t="s">
        <v>242</v>
      </c>
      <c r="Y727" s="10">
        <v>3</v>
      </c>
      <c r="Z727" s="10">
        <v>1831</v>
      </c>
      <c r="AA727" s="12" t="s">
        <v>100</v>
      </c>
      <c r="AB727" s="10">
        <v>2</v>
      </c>
      <c r="AC727" s="10">
        <v>2</v>
      </c>
      <c r="AD727" s="12">
        <v>44906</v>
      </c>
      <c r="AE727" s="11" t="s">
        <v>76</v>
      </c>
      <c r="AF727" s="11" t="s">
        <v>51</v>
      </c>
      <c r="AG727" s="11" t="s">
        <v>52</v>
      </c>
      <c r="AH727" s="11" t="s">
        <v>737</v>
      </c>
      <c r="AI727" s="11" t="s">
        <v>5147</v>
      </c>
      <c r="AJ727" s="10">
        <v>3</v>
      </c>
      <c r="AK727" s="14">
        <v>756.42</v>
      </c>
    </row>
    <row r="728" spans="1:37" x14ac:dyDescent="0.25">
      <c r="A728" s="10">
        <v>1407</v>
      </c>
      <c r="B728" s="11" t="s">
        <v>1912</v>
      </c>
      <c r="C728" s="11" t="s">
        <v>1945</v>
      </c>
      <c r="D728" s="12">
        <v>44043</v>
      </c>
      <c r="E728" s="12">
        <v>44291</v>
      </c>
      <c r="F728" s="10">
        <f>Table2[[#This Row],[ExitDate]]-Table2[[#This Row],[StartDate]]</f>
        <v>248</v>
      </c>
      <c r="G728" s="18">
        <f>(Table2[[#This Row],[ExitDate]]-Table2[[#This Row],[StartDate]])/365.25</f>
        <v>0.67898699520876116</v>
      </c>
      <c r="H728" s="11" t="s">
        <v>738</v>
      </c>
      <c r="I728" s="11" t="s">
        <v>5149</v>
      </c>
      <c r="J728" s="13" t="s">
        <v>5150</v>
      </c>
      <c r="K728" s="11" t="s">
        <v>37</v>
      </c>
      <c r="L728" s="11" t="s">
        <v>38</v>
      </c>
      <c r="M728" s="11" t="s">
        <v>39</v>
      </c>
      <c r="N728" s="11" t="s">
        <v>40</v>
      </c>
      <c r="O728" s="11" t="s">
        <v>66</v>
      </c>
      <c r="P728" s="11" t="s">
        <v>121</v>
      </c>
      <c r="Q728" s="11" t="s">
        <v>42</v>
      </c>
      <c r="R728" s="11" t="s">
        <v>175</v>
      </c>
      <c r="S728" s="12" t="s">
        <v>5151</v>
      </c>
      <c r="T728" s="11" t="s">
        <v>44</v>
      </c>
      <c r="U728" s="11" t="s">
        <v>176</v>
      </c>
      <c r="V728" s="11" t="s">
        <v>46</v>
      </c>
      <c r="W728" s="10">
        <v>80929</v>
      </c>
      <c r="X728" s="11" t="s">
        <v>242</v>
      </c>
      <c r="Y728" s="10">
        <v>3</v>
      </c>
      <c r="Z728" s="10">
        <v>1834</v>
      </c>
      <c r="AA728" s="12">
        <v>44785</v>
      </c>
      <c r="AB728" s="10">
        <v>4</v>
      </c>
      <c r="AC728" s="10">
        <v>5</v>
      </c>
      <c r="AD728" s="12">
        <v>44996</v>
      </c>
      <c r="AE728" s="11" t="s">
        <v>83</v>
      </c>
      <c r="AF728" s="11" t="s">
        <v>51</v>
      </c>
      <c r="AG728" s="11" t="s">
        <v>62</v>
      </c>
      <c r="AH728" s="11" t="s">
        <v>5152</v>
      </c>
      <c r="AI728" s="11" t="s">
        <v>5153</v>
      </c>
      <c r="AJ728" s="10">
        <v>1</v>
      </c>
      <c r="AK728" s="14">
        <v>845.82</v>
      </c>
    </row>
    <row r="729" spans="1:37" x14ac:dyDescent="0.25">
      <c r="A729" s="10">
        <v>1408</v>
      </c>
      <c r="B729" s="11" t="s">
        <v>5154</v>
      </c>
      <c r="C729" s="11" t="s">
        <v>5155</v>
      </c>
      <c r="D729" s="12">
        <v>44449</v>
      </c>
      <c r="E729" s="12">
        <v>44761</v>
      </c>
      <c r="F729" s="10">
        <f>Table2[[#This Row],[ExitDate]]-Table2[[#This Row],[StartDate]]</f>
        <v>312</v>
      </c>
      <c r="G729" s="18">
        <f>(Table2[[#This Row],[ExitDate]]-Table2[[#This Row],[StartDate]])/365.25</f>
        <v>0.85420944558521561</v>
      </c>
      <c r="H729" s="11" t="s">
        <v>738</v>
      </c>
      <c r="I729" s="11" t="s">
        <v>5156</v>
      </c>
      <c r="J729" s="13" t="s">
        <v>5157</v>
      </c>
      <c r="K729" s="11" t="s">
        <v>54</v>
      </c>
      <c r="L729" s="11" t="s">
        <v>38</v>
      </c>
      <c r="M729" s="11" t="s">
        <v>56</v>
      </c>
      <c r="N729" s="11" t="s">
        <v>67</v>
      </c>
      <c r="O729" s="11" t="s">
        <v>41</v>
      </c>
      <c r="P729" s="11" t="s">
        <v>121</v>
      </c>
      <c r="Q729" s="11" t="s">
        <v>42</v>
      </c>
      <c r="R729" s="11" t="s">
        <v>85</v>
      </c>
      <c r="S729" s="12" t="s">
        <v>5158</v>
      </c>
      <c r="T729" s="11" t="s">
        <v>44</v>
      </c>
      <c r="U729" s="11" t="s">
        <v>81</v>
      </c>
      <c r="V729" s="11" t="s">
        <v>46</v>
      </c>
      <c r="W729" s="10">
        <v>5480</v>
      </c>
      <c r="X729" s="11" t="s">
        <v>242</v>
      </c>
      <c r="Y729" s="10">
        <v>3</v>
      </c>
      <c r="Z729" s="10">
        <v>1835</v>
      </c>
      <c r="AA729" s="12">
        <v>45234</v>
      </c>
      <c r="AB729" s="10">
        <v>5</v>
      </c>
      <c r="AC729" s="10">
        <v>2</v>
      </c>
      <c r="AD729" s="12">
        <v>44986</v>
      </c>
      <c r="AE729" s="11" t="s">
        <v>156</v>
      </c>
      <c r="AF729" s="11" t="s">
        <v>51</v>
      </c>
      <c r="AG729" s="11" t="s">
        <v>89</v>
      </c>
      <c r="AH729" s="11" t="s">
        <v>5159</v>
      </c>
      <c r="AI729" s="11" t="s">
        <v>5160</v>
      </c>
      <c r="AJ729" s="10">
        <v>4</v>
      </c>
      <c r="AK729" s="14">
        <v>727.9</v>
      </c>
    </row>
    <row r="730" spans="1:37" x14ac:dyDescent="0.25">
      <c r="A730" s="10">
        <v>1412</v>
      </c>
      <c r="B730" s="11" t="s">
        <v>3130</v>
      </c>
      <c r="C730" s="11" t="s">
        <v>2907</v>
      </c>
      <c r="D730" s="12">
        <v>44425</v>
      </c>
      <c r="E730" s="12">
        <v>44804</v>
      </c>
      <c r="F730" s="10">
        <f>Table2[[#This Row],[ExitDate]]-Table2[[#This Row],[StartDate]]</f>
        <v>379</v>
      </c>
      <c r="G730" s="18">
        <f>(Table2[[#This Row],[ExitDate]]-Table2[[#This Row],[StartDate]])/365.25</f>
        <v>1.0376454483230664</v>
      </c>
      <c r="H730" s="11" t="s">
        <v>36</v>
      </c>
      <c r="I730" s="11" t="s">
        <v>5162</v>
      </c>
      <c r="J730" s="13" t="s">
        <v>5163</v>
      </c>
      <c r="K730" s="11" t="s">
        <v>164</v>
      </c>
      <c r="L730" s="11" t="s">
        <v>38</v>
      </c>
      <c r="M730" s="11" t="s">
        <v>66</v>
      </c>
      <c r="N730" s="11" t="s">
        <v>55</v>
      </c>
      <c r="O730" s="11" t="s">
        <v>56</v>
      </c>
      <c r="P730" s="11" t="s">
        <v>174</v>
      </c>
      <c r="Q730" s="11" t="s">
        <v>42</v>
      </c>
      <c r="R730" s="11" t="s">
        <v>711</v>
      </c>
      <c r="S730" s="12" t="s">
        <v>5164</v>
      </c>
      <c r="T730" s="11" t="s">
        <v>44</v>
      </c>
      <c r="U730" s="11" t="s">
        <v>70</v>
      </c>
      <c r="V730" s="11" t="s">
        <v>46</v>
      </c>
      <c r="W730" s="10">
        <v>74361</v>
      </c>
      <c r="X730" s="11" t="s">
        <v>99</v>
      </c>
      <c r="Y730" s="10">
        <v>3</v>
      </c>
      <c r="Z730" s="10">
        <v>1839</v>
      </c>
      <c r="AA730" s="12" t="s">
        <v>3672</v>
      </c>
      <c r="AB730" s="10">
        <v>3</v>
      </c>
      <c r="AC730" s="10">
        <v>3</v>
      </c>
      <c r="AD730" s="12">
        <v>44789</v>
      </c>
      <c r="AE730" s="11" t="s">
        <v>50</v>
      </c>
      <c r="AF730" s="11" t="s">
        <v>61</v>
      </c>
      <c r="AG730" s="11" t="s">
        <v>62</v>
      </c>
      <c r="AH730" s="11" t="s">
        <v>5165</v>
      </c>
      <c r="AI730" s="11" t="s">
        <v>5166</v>
      </c>
      <c r="AJ730" s="10">
        <v>2</v>
      </c>
      <c r="AK730" s="14">
        <v>645.16</v>
      </c>
    </row>
    <row r="731" spans="1:37" x14ac:dyDescent="0.25">
      <c r="A731" s="10">
        <v>1418</v>
      </c>
      <c r="B731" s="11" t="s">
        <v>5169</v>
      </c>
      <c r="C731" s="11" t="s">
        <v>1844</v>
      </c>
      <c r="D731" s="12">
        <v>43895</v>
      </c>
      <c r="E731" s="12">
        <v>44430</v>
      </c>
      <c r="F731" s="10">
        <f>Table2[[#This Row],[ExitDate]]-Table2[[#This Row],[StartDate]]</f>
        <v>535</v>
      </c>
      <c r="G731" s="18">
        <f>(Table2[[#This Row],[ExitDate]]-Table2[[#This Row],[StartDate]])/365.25</f>
        <v>1.4647501711156743</v>
      </c>
      <c r="H731" s="11" t="s">
        <v>36</v>
      </c>
      <c r="I731" s="11" t="s">
        <v>777</v>
      </c>
      <c r="J731" s="13" t="s">
        <v>5170</v>
      </c>
      <c r="K731" s="11" t="s">
        <v>125</v>
      </c>
      <c r="L731" s="11" t="s">
        <v>38</v>
      </c>
      <c r="M731" s="11" t="s">
        <v>56</v>
      </c>
      <c r="N731" s="11" t="s">
        <v>55</v>
      </c>
      <c r="O731" s="11" t="s">
        <v>41</v>
      </c>
      <c r="P731" s="11" t="s">
        <v>174</v>
      </c>
      <c r="Q731" s="11" t="s">
        <v>42</v>
      </c>
      <c r="R731" s="11" t="s">
        <v>57</v>
      </c>
      <c r="S731" s="12" t="s">
        <v>5171</v>
      </c>
      <c r="T731" s="11" t="s">
        <v>44</v>
      </c>
      <c r="U731" s="11" t="s">
        <v>81</v>
      </c>
      <c r="V731" s="11" t="s">
        <v>46</v>
      </c>
      <c r="W731" s="10">
        <v>78947</v>
      </c>
      <c r="X731" s="11" t="s">
        <v>242</v>
      </c>
      <c r="Y731" s="10">
        <v>3</v>
      </c>
      <c r="Z731" s="10">
        <v>1845</v>
      </c>
      <c r="AA731" s="12" t="s">
        <v>1095</v>
      </c>
      <c r="AB731" s="10">
        <v>1</v>
      </c>
      <c r="AC731" s="10">
        <v>2</v>
      </c>
      <c r="AD731" s="12">
        <v>44926</v>
      </c>
      <c r="AE731" s="11" t="s">
        <v>60</v>
      </c>
      <c r="AF731" s="11" t="s">
        <v>61</v>
      </c>
      <c r="AG731" s="11" t="s">
        <v>89</v>
      </c>
      <c r="AH731" s="11" t="s">
        <v>5172</v>
      </c>
      <c r="AI731" s="11" t="s">
        <v>5173</v>
      </c>
      <c r="AJ731" s="10">
        <v>5</v>
      </c>
      <c r="AK731" s="14">
        <v>409.99</v>
      </c>
    </row>
    <row r="732" spans="1:37" x14ac:dyDescent="0.25">
      <c r="A732" s="10">
        <v>1420</v>
      </c>
      <c r="B732" s="11" t="s">
        <v>5174</v>
      </c>
      <c r="C732" s="11" t="s">
        <v>2698</v>
      </c>
      <c r="D732" s="12">
        <v>44898</v>
      </c>
      <c r="E732" s="12">
        <v>44919</v>
      </c>
      <c r="F732" s="10">
        <f>Table2[[#This Row],[ExitDate]]-Table2[[#This Row],[StartDate]]</f>
        <v>21</v>
      </c>
      <c r="G732" s="18">
        <f>(Table2[[#This Row],[ExitDate]]-Table2[[#This Row],[StartDate]])/365.25</f>
        <v>5.7494866529774126E-2</v>
      </c>
      <c r="H732" s="11" t="s">
        <v>36</v>
      </c>
      <c r="I732" s="11" t="s">
        <v>5175</v>
      </c>
      <c r="J732" s="13" t="s">
        <v>5176</v>
      </c>
      <c r="K732" s="11" t="s">
        <v>132</v>
      </c>
      <c r="L732" s="11" t="s">
        <v>38</v>
      </c>
      <c r="M732" s="11" t="s">
        <v>66</v>
      </c>
      <c r="N732" s="11" t="s">
        <v>40</v>
      </c>
      <c r="O732" s="11" t="s">
        <v>56</v>
      </c>
      <c r="P732" s="11" t="s">
        <v>121</v>
      </c>
      <c r="Q732" s="11" t="s">
        <v>42</v>
      </c>
      <c r="R732" s="11" t="s">
        <v>175</v>
      </c>
      <c r="S732" s="12" t="s">
        <v>5177</v>
      </c>
      <c r="T732" s="11" t="s">
        <v>44</v>
      </c>
      <c r="U732" s="11" t="s">
        <v>423</v>
      </c>
      <c r="V732" s="11" t="s">
        <v>59</v>
      </c>
      <c r="W732" s="10">
        <v>16653</v>
      </c>
      <c r="X732" s="11" t="s">
        <v>242</v>
      </c>
      <c r="Y732" s="10">
        <v>3</v>
      </c>
      <c r="Z732" s="10">
        <v>1847</v>
      </c>
      <c r="AA732" s="12" t="s">
        <v>783</v>
      </c>
      <c r="AB732" s="10">
        <v>5</v>
      </c>
      <c r="AC732" s="10">
        <v>2</v>
      </c>
      <c r="AD732" s="12">
        <v>44971</v>
      </c>
      <c r="AE732" s="11" t="s">
        <v>50</v>
      </c>
      <c r="AF732" s="11" t="s">
        <v>61</v>
      </c>
      <c r="AG732" s="11" t="s">
        <v>77</v>
      </c>
      <c r="AH732" s="11" t="s">
        <v>5178</v>
      </c>
      <c r="AI732" s="11" t="s">
        <v>5179</v>
      </c>
      <c r="AJ732" s="10">
        <v>1</v>
      </c>
      <c r="AK732" s="14">
        <v>777.95</v>
      </c>
    </row>
    <row r="733" spans="1:37" x14ac:dyDescent="0.25">
      <c r="A733" s="10">
        <v>1423</v>
      </c>
      <c r="B733" s="11" t="s">
        <v>5182</v>
      </c>
      <c r="C733" s="11" t="s">
        <v>5183</v>
      </c>
      <c r="D733" s="12">
        <v>43814</v>
      </c>
      <c r="E733" s="12">
        <v>44372</v>
      </c>
      <c r="F733" s="10">
        <f>Table2[[#This Row],[ExitDate]]-Table2[[#This Row],[StartDate]]</f>
        <v>558</v>
      </c>
      <c r="G733" s="18">
        <f>(Table2[[#This Row],[ExitDate]]-Table2[[#This Row],[StartDate]])/365.25</f>
        <v>1.5277207392197125</v>
      </c>
      <c r="H733" s="11" t="s">
        <v>36</v>
      </c>
      <c r="I733" s="11" t="s">
        <v>5184</v>
      </c>
      <c r="J733" s="13" t="s">
        <v>5185</v>
      </c>
      <c r="K733" s="11" t="s">
        <v>94</v>
      </c>
      <c r="L733" s="11" t="s">
        <v>752</v>
      </c>
      <c r="M733" s="11" t="s">
        <v>39</v>
      </c>
      <c r="N733" s="11" t="s">
        <v>55</v>
      </c>
      <c r="O733" s="11" t="s">
        <v>66</v>
      </c>
      <c r="P733" s="11" t="s">
        <v>174</v>
      </c>
      <c r="Q733" s="11" t="s">
        <v>42</v>
      </c>
      <c r="R733" s="11" t="s">
        <v>57</v>
      </c>
      <c r="S733" s="12" t="s">
        <v>5186</v>
      </c>
      <c r="T733" s="11" t="s">
        <v>44</v>
      </c>
      <c r="U733" s="11" t="s">
        <v>159</v>
      </c>
      <c r="V733" s="11" t="s">
        <v>46</v>
      </c>
      <c r="W733" s="10">
        <v>78073</v>
      </c>
      <c r="X733" s="11" t="s">
        <v>746</v>
      </c>
      <c r="Y733" s="10">
        <v>3</v>
      </c>
      <c r="Z733" s="10">
        <v>1850</v>
      </c>
      <c r="AA733" s="12">
        <v>45174</v>
      </c>
      <c r="AB733" s="10">
        <v>3</v>
      </c>
      <c r="AC733" s="10">
        <v>1</v>
      </c>
      <c r="AD733" s="12">
        <v>45048</v>
      </c>
      <c r="AE733" s="11" t="s">
        <v>156</v>
      </c>
      <c r="AF733" s="11" t="s">
        <v>51</v>
      </c>
      <c r="AG733" s="11" t="s">
        <v>77</v>
      </c>
      <c r="AH733" s="11" t="s">
        <v>5187</v>
      </c>
      <c r="AI733" s="11" t="s">
        <v>5188</v>
      </c>
      <c r="AJ733" s="10">
        <v>1</v>
      </c>
      <c r="AK733" s="14">
        <v>950.45</v>
      </c>
    </row>
    <row r="734" spans="1:37" x14ac:dyDescent="0.25">
      <c r="A734" s="10">
        <v>1424</v>
      </c>
      <c r="B734" s="11" t="s">
        <v>5189</v>
      </c>
      <c r="C734" s="11" t="s">
        <v>5190</v>
      </c>
      <c r="D734" s="12">
        <v>44511</v>
      </c>
      <c r="E734" s="12">
        <v>44774</v>
      </c>
      <c r="F734" s="10">
        <f>Table2[[#This Row],[ExitDate]]-Table2[[#This Row],[StartDate]]</f>
        <v>263</v>
      </c>
      <c r="G734" s="18">
        <f>(Table2[[#This Row],[ExitDate]]-Table2[[#This Row],[StartDate]])/365.25</f>
        <v>0.72005475701574262</v>
      </c>
      <c r="H734" s="11" t="s">
        <v>36</v>
      </c>
      <c r="I734" s="11" t="s">
        <v>5191</v>
      </c>
      <c r="J734" s="13" t="s">
        <v>5192</v>
      </c>
      <c r="K734" s="11" t="s">
        <v>113</v>
      </c>
      <c r="L734" s="11" t="s">
        <v>752</v>
      </c>
      <c r="M734" s="11" t="s">
        <v>66</v>
      </c>
      <c r="N734" s="11" t="s">
        <v>67</v>
      </c>
      <c r="O734" s="11" t="s">
        <v>41</v>
      </c>
      <c r="P734" s="11" t="s">
        <v>133</v>
      </c>
      <c r="Q734" s="11" t="s">
        <v>42</v>
      </c>
      <c r="R734" s="11" t="s">
        <v>80</v>
      </c>
      <c r="S734" s="12" t="s">
        <v>5193</v>
      </c>
      <c r="T734" s="11" t="s">
        <v>44</v>
      </c>
      <c r="U734" s="11" t="s">
        <v>81</v>
      </c>
      <c r="V734" s="11" t="s">
        <v>46</v>
      </c>
      <c r="W734" s="10">
        <v>57276</v>
      </c>
      <c r="X734" s="11" t="s">
        <v>746</v>
      </c>
      <c r="Y734" s="10">
        <v>3</v>
      </c>
      <c r="Z734" s="10">
        <v>1851</v>
      </c>
      <c r="AA734" s="12">
        <v>44929</v>
      </c>
      <c r="AB734" s="10">
        <v>1</v>
      </c>
      <c r="AC734" s="10">
        <v>1</v>
      </c>
      <c r="AD734" s="12">
        <v>44808</v>
      </c>
      <c r="AE734" s="11" t="s">
        <v>156</v>
      </c>
      <c r="AF734" s="11" t="s">
        <v>61</v>
      </c>
      <c r="AG734" s="11" t="s">
        <v>89</v>
      </c>
      <c r="AH734" s="11" t="s">
        <v>5194</v>
      </c>
      <c r="AI734" s="11" t="s">
        <v>5195</v>
      </c>
      <c r="AJ734" s="10">
        <v>4</v>
      </c>
      <c r="AK734" s="14">
        <v>997.13</v>
      </c>
    </row>
    <row r="735" spans="1:37" x14ac:dyDescent="0.25">
      <c r="A735" s="10">
        <v>1425</v>
      </c>
      <c r="B735" s="11" t="s">
        <v>547</v>
      </c>
      <c r="C735" s="11" t="s">
        <v>161</v>
      </c>
      <c r="D735" s="12">
        <v>43511</v>
      </c>
      <c r="E735" s="12">
        <v>45135</v>
      </c>
      <c r="F735" s="10">
        <f>Table2[[#This Row],[ExitDate]]-Table2[[#This Row],[StartDate]]</f>
        <v>1624</v>
      </c>
      <c r="G735" s="18">
        <f>(Table2[[#This Row],[ExitDate]]-Table2[[#This Row],[StartDate]])/365.25</f>
        <v>4.4462696783025324</v>
      </c>
      <c r="H735" s="11" t="s">
        <v>36</v>
      </c>
      <c r="I735" s="11" t="s">
        <v>5196</v>
      </c>
      <c r="J735" s="13" t="s">
        <v>5197</v>
      </c>
      <c r="K735" s="11" t="s">
        <v>65</v>
      </c>
      <c r="L735" s="11" t="s">
        <v>752</v>
      </c>
      <c r="M735" s="11" t="s">
        <v>66</v>
      </c>
      <c r="N735" s="11" t="s">
        <v>55</v>
      </c>
      <c r="O735" s="11" t="s">
        <v>56</v>
      </c>
      <c r="P735" s="11" t="s">
        <v>174</v>
      </c>
      <c r="Q735" s="11" t="s">
        <v>42</v>
      </c>
      <c r="R735" s="11" t="s">
        <v>80</v>
      </c>
      <c r="S735" s="12" t="s">
        <v>5198</v>
      </c>
      <c r="T735" s="11" t="s">
        <v>44</v>
      </c>
      <c r="U735" s="11" t="s">
        <v>98</v>
      </c>
      <c r="V735" s="11" t="s">
        <v>46</v>
      </c>
      <c r="W735" s="10">
        <v>47682</v>
      </c>
      <c r="X735" s="11" t="s">
        <v>746</v>
      </c>
      <c r="Y735" s="10">
        <v>3</v>
      </c>
      <c r="Z735" s="10">
        <v>1852</v>
      </c>
      <c r="AA735" s="12">
        <v>44962</v>
      </c>
      <c r="AB735" s="10">
        <v>3</v>
      </c>
      <c r="AC735" s="10">
        <v>4</v>
      </c>
      <c r="AD735" s="12">
        <v>44850</v>
      </c>
      <c r="AE735" s="11" t="s">
        <v>60</v>
      </c>
      <c r="AF735" s="11" t="s">
        <v>51</v>
      </c>
      <c r="AG735" s="11" t="s">
        <v>77</v>
      </c>
      <c r="AH735" s="11" t="s">
        <v>5199</v>
      </c>
      <c r="AI735" s="11" t="s">
        <v>5200</v>
      </c>
      <c r="AJ735" s="10">
        <v>1</v>
      </c>
      <c r="AK735" s="14">
        <v>917.56</v>
      </c>
    </row>
    <row r="736" spans="1:37" x14ac:dyDescent="0.25">
      <c r="A736" s="10">
        <v>1427</v>
      </c>
      <c r="B736" s="11" t="s">
        <v>5202</v>
      </c>
      <c r="C736" s="11" t="s">
        <v>150</v>
      </c>
      <c r="D736" s="12">
        <v>44129</v>
      </c>
      <c r="E736" s="12">
        <v>44669</v>
      </c>
      <c r="F736" s="10">
        <f>Table2[[#This Row],[ExitDate]]-Table2[[#This Row],[StartDate]]</f>
        <v>540</v>
      </c>
      <c r="G736" s="18">
        <f>(Table2[[#This Row],[ExitDate]]-Table2[[#This Row],[StartDate]])/365.25</f>
        <v>1.4784394250513346</v>
      </c>
      <c r="H736" s="11" t="s">
        <v>738</v>
      </c>
      <c r="I736" s="11" t="s">
        <v>5203</v>
      </c>
      <c r="J736" s="13" t="s">
        <v>5204</v>
      </c>
      <c r="K736" s="11" t="s">
        <v>94</v>
      </c>
      <c r="L736" s="11" t="s">
        <v>38</v>
      </c>
      <c r="M736" s="11" t="s">
        <v>39</v>
      </c>
      <c r="N736" s="11" t="s">
        <v>55</v>
      </c>
      <c r="O736" s="11" t="s">
        <v>66</v>
      </c>
      <c r="P736" s="11" t="s">
        <v>95</v>
      </c>
      <c r="Q736" s="11" t="s">
        <v>42</v>
      </c>
      <c r="R736" s="11" t="s">
        <v>300</v>
      </c>
      <c r="S736" s="12" t="s">
        <v>5205</v>
      </c>
      <c r="T736" s="11" t="s">
        <v>44</v>
      </c>
      <c r="U736" s="11" t="s">
        <v>302</v>
      </c>
      <c r="V736" s="11" t="s">
        <v>46</v>
      </c>
      <c r="W736" s="10">
        <v>68252</v>
      </c>
      <c r="X736" s="11" t="s">
        <v>746</v>
      </c>
      <c r="Y736" s="10">
        <v>3</v>
      </c>
      <c r="Z736" s="10">
        <v>1854</v>
      </c>
      <c r="AA736" s="12" t="s">
        <v>2939</v>
      </c>
      <c r="AB736" s="10">
        <v>1</v>
      </c>
      <c r="AC736" s="10">
        <v>2</v>
      </c>
      <c r="AD736" s="12">
        <v>45064</v>
      </c>
      <c r="AE736" s="11" t="s">
        <v>83</v>
      </c>
      <c r="AF736" s="11" t="s">
        <v>61</v>
      </c>
      <c r="AG736" s="11" t="s">
        <v>52</v>
      </c>
      <c r="AH736" s="11" t="s">
        <v>5206</v>
      </c>
      <c r="AI736" s="11" t="s">
        <v>5207</v>
      </c>
      <c r="AJ736" s="10">
        <v>1</v>
      </c>
      <c r="AK736" s="14">
        <v>837.64</v>
      </c>
    </row>
    <row r="737" spans="1:37" x14ac:dyDescent="0.25">
      <c r="A737" s="10">
        <v>1428</v>
      </c>
      <c r="B737" s="11" t="s">
        <v>631</v>
      </c>
      <c r="C737" s="11" t="s">
        <v>2110</v>
      </c>
      <c r="D737" s="12">
        <v>44767</v>
      </c>
      <c r="E737" s="12">
        <v>45042</v>
      </c>
      <c r="F737" s="10">
        <f>Table2[[#This Row],[ExitDate]]-Table2[[#This Row],[StartDate]]</f>
        <v>275</v>
      </c>
      <c r="G737" s="18">
        <f>(Table2[[#This Row],[ExitDate]]-Table2[[#This Row],[StartDate]])/365.25</f>
        <v>0.75290896646132788</v>
      </c>
      <c r="H737" s="11" t="s">
        <v>738</v>
      </c>
      <c r="I737" s="11" t="s">
        <v>5114</v>
      </c>
      <c r="J737" s="13" t="s">
        <v>5208</v>
      </c>
      <c r="K737" s="11" t="s">
        <v>113</v>
      </c>
      <c r="L737" s="11" t="s">
        <v>752</v>
      </c>
      <c r="M737" s="11" t="s">
        <v>56</v>
      </c>
      <c r="N737" s="11" t="s">
        <v>67</v>
      </c>
      <c r="O737" s="11" t="s">
        <v>56</v>
      </c>
      <c r="P737" s="11" t="s">
        <v>133</v>
      </c>
      <c r="Q737" s="11" t="s">
        <v>42</v>
      </c>
      <c r="R737" s="11" t="s">
        <v>80</v>
      </c>
      <c r="S737" s="12" t="s">
        <v>5209</v>
      </c>
      <c r="T737" s="11" t="s">
        <v>44</v>
      </c>
      <c r="U737" s="11" t="s">
        <v>666</v>
      </c>
      <c r="V737" s="11" t="s">
        <v>59</v>
      </c>
      <c r="W737" s="10">
        <v>42024</v>
      </c>
      <c r="X737" s="11" t="s">
        <v>99</v>
      </c>
      <c r="Y737" s="10">
        <v>3</v>
      </c>
      <c r="Z737" s="10">
        <v>1855</v>
      </c>
      <c r="AA737" s="12" t="s">
        <v>747</v>
      </c>
      <c r="AB737" s="10">
        <v>3</v>
      </c>
      <c r="AC737" s="10">
        <v>3</v>
      </c>
      <c r="AD737" s="12">
        <v>44803</v>
      </c>
      <c r="AE737" s="11" t="s">
        <v>83</v>
      </c>
      <c r="AF737" s="11" t="s">
        <v>61</v>
      </c>
      <c r="AG737" s="11" t="s">
        <v>62</v>
      </c>
      <c r="AH737" s="11" t="s">
        <v>5210</v>
      </c>
      <c r="AI737" s="11" t="s">
        <v>5211</v>
      </c>
      <c r="AJ737" s="10">
        <v>2</v>
      </c>
      <c r="AK737" s="14">
        <v>648.72</v>
      </c>
    </row>
    <row r="738" spans="1:37" x14ac:dyDescent="0.25">
      <c r="A738" s="10">
        <v>1430</v>
      </c>
      <c r="B738" s="11" t="s">
        <v>2984</v>
      </c>
      <c r="C738" s="11" t="s">
        <v>437</v>
      </c>
      <c r="D738" s="12">
        <v>44513</v>
      </c>
      <c r="E738" s="12">
        <v>45002</v>
      </c>
      <c r="F738" s="10">
        <f>Table2[[#This Row],[ExitDate]]-Table2[[#This Row],[StartDate]]</f>
        <v>489</v>
      </c>
      <c r="G738" s="18">
        <f>(Table2[[#This Row],[ExitDate]]-Table2[[#This Row],[StartDate]])/365.25</f>
        <v>1.3388090349075976</v>
      </c>
      <c r="H738" s="11" t="s">
        <v>738</v>
      </c>
      <c r="I738" s="11" t="s">
        <v>1630</v>
      </c>
      <c r="J738" s="13" t="s">
        <v>5213</v>
      </c>
      <c r="K738" s="11" t="s">
        <v>84</v>
      </c>
      <c r="L738" s="11" t="s">
        <v>752</v>
      </c>
      <c r="M738" s="11" t="s">
        <v>39</v>
      </c>
      <c r="N738" s="11" t="s">
        <v>40</v>
      </c>
      <c r="O738" s="11" t="s">
        <v>41</v>
      </c>
      <c r="P738" s="11" t="s">
        <v>95</v>
      </c>
      <c r="Q738" s="11" t="s">
        <v>42</v>
      </c>
      <c r="R738" s="11" t="s">
        <v>953</v>
      </c>
      <c r="S738" s="12">
        <v>20551</v>
      </c>
      <c r="T738" s="11" t="s">
        <v>44</v>
      </c>
      <c r="U738" s="11" t="s">
        <v>109</v>
      </c>
      <c r="V738" s="11" t="s">
        <v>59</v>
      </c>
      <c r="W738" s="10">
        <v>93336</v>
      </c>
      <c r="X738" s="11" t="s">
        <v>99</v>
      </c>
      <c r="Y738" s="10">
        <v>3</v>
      </c>
      <c r="Z738" s="10">
        <v>1857</v>
      </c>
      <c r="AA738" s="12" t="s">
        <v>1380</v>
      </c>
      <c r="AB738" s="10">
        <v>1</v>
      </c>
      <c r="AC738" s="10">
        <v>4</v>
      </c>
      <c r="AD738" s="12">
        <v>45091</v>
      </c>
      <c r="AE738" s="11" t="s">
        <v>76</v>
      </c>
      <c r="AF738" s="11" t="s">
        <v>61</v>
      </c>
      <c r="AG738" s="11" t="s">
        <v>62</v>
      </c>
      <c r="AH738" s="11" t="s">
        <v>5214</v>
      </c>
      <c r="AI738" s="11" t="s">
        <v>5215</v>
      </c>
      <c r="AJ738" s="10">
        <v>5</v>
      </c>
      <c r="AK738" s="14">
        <v>278.62</v>
      </c>
    </row>
    <row r="739" spans="1:37" x14ac:dyDescent="0.25">
      <c r="A739" s="10">
        <v>1431</v>
      </c>
      <c r="B739" s="11" t="s">
        <v>4760</v>
      </c>
      <c r="C739" s="11" t="s">
        <v>5216</v>
      </c>
      <c r="D739" s="12">
        <v>43592</v>
      </c>
      <c r="E739" s="12">
        <v>43796</v>
      </c>
      <c r="F739" s="10">
        <f>Table2[[#This Row],[ExitDate]]-Table2[[#This Row],[StartDate]]</f>
        <v>204</v>
      </c>
      <c r="G739" s="18">
        <f>(Table2[[#This Row],[ExitDate]]-Table2[[#This Row],[StartDate]])/365.25</f>
        <v>0.55852156057494862</v>
      </c>
      <c r="H739" s="11" t="s">
        <v>36</v>
      </c>
      <c r="I739" s="11" t="s">
        <v>5217</v>
      </c>
      <c r="J739" s="13" t="s">
        <v>5218</v>
      </c>
      <c r="K739" s="11" t="s">
        <v>79</v>
      </c>
      <c r="L739" s="11" t="s">
        <v>38</v>
      </c>
      <c r="M739" s="11" t="s">
        <v>39</v>
      </c>
      <c r="N739" s="11" t="s">
        <v>55</v>
      </c>
      <c r="O739" s="11" t="s">
        <v>66</v>
      </c>
      <c r="P739" s="11" t="s">
        <v>121</v>
      </c>
      <c r="Q739" s="11" t="s">
        <v>42</v>
      </c>
      <c r="R739" s="11" t="s">
        <v>320</v>
      </c>
      <c r="S739" s="12" t="s">
        <v>5219</v>
      </c>
      <c r="T739" s="11" t="s">
        <v>44</v>
      </c>
      <c r="U739" s="11" t="s">
        <v>159</v>
      </c>
      <c r="V739" s="11" t="s">
        <v>46</v>
      </c>
      <c r="W739" s="10">
        <v>16981</v>
      </c>
      <c r="X739" s="11" t="s">
        <v>99</v>
      </c>
      <c r="Y739" s="10">
        <v>3</v>
      </c>
      <c r="Z739" s="10">
        <v>1858</v>
      </c>
      <c r="AA739" s="12" t="s">
        <v>269</v>
      </c>
      <c r="AB739" s="10">
        <v>2</v>
      </c>
      <c r="AC739" s="10">
        <v>4</v>
      </c>
      <c r="AD739" s="12">
        <v>44911</v>
      </c>
      <c r="AE739" s="11" t="s">
        <v>83</v>
      </c>
      <c r="AF739" s="11" t="s">
        <v>61</v>
      </c>
      <c r="AG739" s="11" t="s">
        <v>52</v>
      </c>
      <c r="AH739" s="11" t="s">
        <v>5220</v>
      </c>
      <c r="AI739" s="11" t="s">
        <v>5221</v>
      </c>
      <c r="AJ739" s="10">
        <v>5</v>
      </c>
      <c r="AK739" s="14">
        <v>568.57000000000005</v>
      </c>
    </row>
    <row r="740" spans="1:37" x14ac:dyDescent="0.25">
      <c r="A740" s="10">
        <v>1432</v>
      </c>
      <c r="B740" s="11" t="s">
        <v>5222</v>
      </c>
      <c r="C740" s="11" t="s">
        <v>3361</v>
      </c>
      <c r="D740" s="12">
        <v>44196</v>
      </c>
      <c r="E740" s="12">
        <v>44259</v>
      </c>
      <c r="F740" s="10">
        <f>Table2[[#This Row],[ExitDate]]-Table2[[#This Row],[StartDate]]</f>
        <v>63</v>
      </c>
      <c r="G740" s="18">
        <f>(Table2[[#This Row],[ExitDate]]-Table2[[#This Row],[StartDate]])/365.25</f>
        <v>0.17248459958932238</v>
      </c>
      <c r="H740" s="11" t="s">
        <v>36</v>
      </c>
      <c r="I740" s="11" t="s">
        <v>5223</v>
      </c>
      <c r="J740" s="13" t="s">
        <v>5224</v>
      </c>
      <c r="K740" s="11" t="s">
        <v>164</v>
      </c>
      <c r="L740" s="11" t="s">
        <v>38</v>
      </c>
      <c r="M740" s="11" t="s">
        <v>39</v>
      </c>
      <c r="N740" s="11" t="s">
        <v>55</v>
      </c>
      <c r="O740" s="11" t="s">
        <v>56</v>
      </c>
      <c r="P740" s="11" t="s">
        <v>174</v>
      </c>
      <c r="Q740" s="11" t="s">
        <v>42</v>
      </c>
      <c r="R740" s="11" t="s">
        <v>85</v>
      </c>
      <c r="S740" s="12" t="s">
        <v>5225</v>
      </c>
      <c r="T740" s="11" t="s">
        <v>44</v>
      </c>
      <c r="U740" s="11" t="s">
        <v>1184</v>
      </c>
      <c r="V740" s="11" t="s">
        <v>46</v>
      </c>
      <c r="W740" s="10">
        <v>66623</v>
      </c>
      <c r="X740" s="11" t="s">
        <v>99</v>
      </c>
      <c r="Y740" s="10">
        <v>3</v>
      </c>
      <c r="Z740" s="10">
        <v>1859</v>
      </c>
      <c r="AA740" s="12" t="s">
        <v>1304</v>
      </c>
      <c r="AB740" s="10">
        <v>4</v>
      </c>
      <c r="AC740" s="10">
        <v>2</v>
      </c>
      <c r="AD740" s="12">
        <v>44841</v>
      </c>
      <c r="AE740" s="11" t="s">
        <v>83</v>
      </c>
      <c r="AF740" s="11" t="s">
        <v>51</v>
      </c>
      <c r="AG740" s="11" t="s">
        <v>77</v>
      </c>
      <c r="AH740" s="11" t="s">
        <v>5226</v>
      </c>
      <c r="AI740" s="11" t="s">
        <v>5227</v>
      </c>
      <c r="AJ740" s="10">
        <v>4</v>
      </c>
      <c r="AK740" s="14">
        <v>764.64</v>
      </c>
    </row>
    <row r="741" spans="1:37" x14ac:dyDescent="0.25">
      <c r="A741" s="10">
        <v>1433</v>
      </c>
      <c r="B741" s="11" t="s">
        <v>958</v>
      </c>
      <c r="C741" s="11" t="s">
        <v>1334</v>
      </c>
      <c r="D741" s="12">
        <v>43809</v>
      </c>
      <c r="E741" s="12">
        <v>43897</v>
      </c>
      <c r="F741" s="10">
        <f>Table2[[#This Row],[ExitDate]]-Table2[[#This Row],[StartDate]]</f>
        <v>88</v>
      </c>
      <c r="G741" s="18">
        <f>(Table2[[#This Row],[ExitDate]]-Table2[[#This Row],[StartDate]])/365.25</f>
        <v>0.24093086926762491</v>
      </c>
      <c r="H741" s="11" t="s">
        <v>36</v>
      </c>
      <c r="I741" s="11" t="s">
        <v>5228</v>
      </c>
      <c r="J741" s="13" t="s">
        <v>5229</v>
      </c>
      <c r="K741" s="11" t="s">
        <v>94</v>
      </c>
      <c r="L741" s="11" t="s">
        <v>752</v>
      </c>
      <c r="M741" s="11" t="s">
        <v>56</v>
      </c>
      <c r="N741" s="11" t="s">
        <v>67</v>
      </c>
      <c r="O741" s="11" t="s">
        <v>66</v>
      </c>
      <c r="P741" s="11" t="s">
        <v>95</v>
      </c>
      <c r="Q741" s="11" t="s">
        <v>42</v>
      </c>
      <c r="R741" s="11" t="s">
        <v>175</v>
      </c>
      <c r="S741" s="12">
        <v>36775</v>
      </c>
      <c r="T741" s="11" t="s">
        <v>44</v>
      </c>
      <c r="U741" s="11" t="s">
        <v>176</v>
      </c>
      <c r="V741" s="11" t="s">
        <v>46</v>
      </c>
      <c r="W741" s="10">
        <v>34484</v>
      </c>
      <c r="X741" s="11" t="s">
        <v>99</v>
      </c>
      <c r="Y741" s="10">
        <v>3</v>
      </c>
      <c r="Z741" s="10">
        <v>1860</v>
      </c>
      <c r="AA741" s="12" t="s">
        <v>2898</v>
      </c>
      <c r="AB741" s="10">
        <v>1</v>
      </c>
      <c r="AC741" s="10">
        <v>4</v>
      </c>
      <c r="AD741" s="12">
        <v>44793</v>
      </c>
      <c r="AE741" s="11" t="s">
        <v>76</v>
      </c>
      <c r="AF741" s="11" t="s">
        <v>61</v>
      </c>
      <c r="AG741" s="11" t="s">
        <v>89</v>
      </c>
      <c r="AH741" s="11" t="s">
        <v>5230</v>
      </c>
      <c r="AI741" s="11" t="s">
        <v>5231</v>
      </c>
      <c r="AJ741" s="10">
        <v>3</v>
      </c>
      <c r="AK741" s="14">
        <v>551.45000000000005</v>
      </c>
    </row>
    <row r="742" spans="1:37" x14ac:dyDescent="0.25">
      <c r="A742" s="10">
        <v>1436</v>
      </c>
      <c r="B742" s="11" t="s">
        <v>4206</v>
      </c>
      <c r="C742" s="11" t="s">
        <v>1183</v>
      </c>
      <c r="D742" s="12">
        <v>43773</v>
      </c>
      <c r="E742" s="12">
        <v>44559</v>
      </c>
      <c r="F742" s="10">
        <f>Table2[[#This Row],[ExitDate]]-Table2[[#This Row],[StartDate]]</f>
        <v>786</v>
      </c>
      <c r="G742" s="18">
        <f>(Table2[[#This Row],[ExitDate]]-Table2[[#This Row],[StartDate]])/365.25</f>
        <v>2.1519507186858315</v>
      </c>
      <c r="H742" s="11" t="s">
        <v>36</v>
      </c>
      <c r="I742" s="11" t="s">
        <v>5232</v>
      </c>
      <c r="J742" s="13" t="s">
        <v>5233</v>
      </c>
      <c r="K742" s="11" t="s">
        <v>84</v>
      </c>
      <c r="L742" s="11" t="s">
        <v>38</v>
      </c>
      <c r="M742" s="11" t="s">
        <v>56</v>
      </c>
      <c r="N742" s="11" t="s">
        <v>40</v>
      </c>
      <c r="O742" s="11" t="s">
        <v>66</v>
      </c>
      <c r="P742" s="11" t="s">
        <v>95</v>
      </c>
      <c r="Q742" s="11" t="s">
        <v>42</v>
      </c>
      <c r="R742" s="11" t="s">
        <v>107</v>
      </c>
      <c r="S742" s="12" t="s">
        <v>5061</v>
      </c>
      <c r="T742" s="11" t="s">
        <v>44</v>
      </c>
      <c r="U742" s="11" t="s">
        <v>109</v>
      </c>
      <c r="V742" s="11" t="s">
        <v>46</v>
      </c>
      <c r="W742" s="10">
        <v>87036</v>
      </c>
      <c r="X742" s="11" t="s">
        <v>99</v>
      </c>
      <c r="Y742" s="10">
        <v>3</v>
      </c>
      <c r="Z742" s="10">
        <v>1863</v>
      </c>
      <c r="AA742" s="12">
        <v>45023</v>
      </c>
      <c r="AB742" s="10">
        <v>5</v>
      </c>
      <c r="AC742" s="10">
        <v>2</v>
      </c>
      <c r="AD742" s="12">
        <v>45098</v>
      </c>
      <c r="AE742" s="11" t="s">
        <v>156</v>
      </c>
      <c r="AF742" s="11" t="s">
        <v>51</v>
      </c>
      <c r="AG742" s="11" t="s">
        <v>89</v>
      </c>
      <c r="AH742" s="11" t="s">
        <v>5234</v>
      </c>
      <c r="AI742" s="11" t="s">
        <v>5235</v>
      </c>
      <c r="AJ742" s="10">
        <v>3</v>
      </c>
      <c r="AK742" s="14">
        <v>559.52</v>
      </c>
    </row>
    <row r="743" spans="1:37" x14ac:dyDescent="0.25">
      <c r="A743" s="10">
        <v>1437</v>
      </c>
      <c r="B743" s="11" t="s">
        <v>4650</v>
      </c>
      <c r="C743" s="11" t="s">
        <v>5236</v>
      </c>
      <c r="D743" s="12">
        <v>45080</v>
      </c>
      <c r="E743" s="12">
        <v>45125</v>
      </c>
      <c r="F743" s="10">
        <f>Table2[[#This Row],[ExitDate]]-Table2[[#This Row],[StartDate]]</f>
        <v>45</v>
      </c>
      <c r="G743" s="18">
        <f>(Table2[[#This Row],[ExitDate]]-Table2[[#This Row],[StartDate]])/365.25</f>
        <v>0.12320328542094455</v>
      </c>
      <c r="H743" s="11" t="s">
        <v>36</v>
      </c>
      <c r="I743" s="11" t="s">
        <v>5237</v>
      </c>
      <c r="J743" s="13" t="s">
        <v>5238</v>
      </c>
      <c r="K743" s="11" t="s">
        <v>37</v>
      </c>
      <c r="L743" s="11" t="s">
        <v>38</v>
      </c>
      <c r="M743" s="11" t="s">
        <v>66</v>
      </c>
      <c r="N743" s="11" t="s">
        <v>55</v>
      </c>
      <c r="O743" s="11" t="s">
        <v>41</v>
      </c>
      <c r="P743" s="11" t="s">
        <v>121</v>
      </c>
      <c r="Q743" s="11" t="s">
        <v>42</v>
      </c>
      <c r="R743" s="11" t="s">
        <v>85</v>
      </c>
      <c r="S743" s="12" t="s">
        <v>5239</v>
      </c>
      <c r="T743" s="11" t="s">
        <v>44</v>
      </c>
      <c r="U743" s="11" t="s">
        <v>145</v>
      </c>
      <c r="V743" s="11" t="s">
        <v>46</v>
      </c>
      <c r="W743" s="10">
        <v>51953</v>
      </c>
      <c r="X743" s="11" t="s">
        <v>99</v>
      </c>
      <c r="Y743" s="10">
        <v>3</v>
      </c>
      <c r="Z743" s="10">
        <v>1864</v>
      </c>
      <c r="AA743" s="12">
        <v>44846</v>
      </c>
      <c r="AB743" s="10">
        <v>3</v>
      </c>
      <c r="AC743" s="10">
        <v>2</v>
      </c>
      <c r="AD743" s="12">
        <v>44779</v>
      </c>
      <c r="AE743" s="11" t="s">
        <v>76</v>
      </c>
      <c r="AF743" s="11" t="s">
        <v>51</v>
      </c>
      <c r="AG743" s="11" t="s">
        <v>77</v>
      </c>
      <c r="AH743" s="11" t="s">
        <v>5240</v>
      </c>
      <c r="AI743" s="11" t="s">
        <v>5241</v>
      </c>
      <c r="AJ743" s="10">
        <v>4</v>
      </c>
      <c r="AK743" s="14">
        <v>850.57</v>
      </c>
    </row>
    <row r="744" spans="1:37" x14ac:dyDescent="0.25">
      <c r="A744" s="10">
        <v>1440</v>
      </c>
      <c r="B744" s="11" t="s">
        <v>4791</v>
      </c>
      <c r="C744" s="11" t="s">
        <v>419</v>
      </c>
      <c r="D744" s="12">
        <v>44205</v>
      </c>
      <c r="E744" s="12">
        <v>44425</v>
      </c>
      <c r="F744" s="10">
        <f>Table2[[#This Row],[ExitDate]]-Table2[[#This Row],[StartDate]]</f>
        <v>220</v>
      </c>
      <c r="G744" s="18">
        <f>(Table2[[#This Row],[ExitDate]]-Table2[[#This Row],[StartDate]])/365.25</f>
        <v>0.60232717316906226</v>
      </c>
      <c r="H744" s="11" t="s">
        <v>36</v>
      </c>
      <c r="I744" s="11" t="s">
        <v>5243</v>
      </c>
      <c r="J744" s="13" t="s">
        <v>5244</v>
      </c>
      <c r="K744" s="11" t="s">
        <v>132</v>
      </c>
      <c r="L744" s="11" t="s">
        <v>38</v>
      </c>
      <c r="M744" s="11" t="s">
        <v>66</v>
      </c>
      <c r="N744" s="11" t="s">
        <v>67</v>
      </c>
      <c r="O744" s="11" t="s">
        <v>41</v>
      </c>
      <c r="P744" s="11" t="s">
        <v>95</v>
      </c>
      <c r="Q744" s="11" t="s">
        <v>42</v>
      </c>
      <c r="R744" s="11" t="s">
        <v>107</v>
      </c>
      <c r="S744" s="12">
        <v>15352</v>
      </c>
      <c r="T744" s="11" t="s">
        <v>44</v>
      </c>
      <c r="U744" s="11" t="s">
        <v>98</v>
      </c>
      <c r="V744" s="11" t="s">
        <v>59</v>
      </c>
      <c r="W744" s="10">
        <v>25698</v>
      </c>
      <c r="X744" s="11" t="s">
        <v>242</v>
      </c>
      <c r="Y744" s="10">
        <v>3</v>
      </c>
      <c r="Z744" s="10">
        <v>1867</v>
      </c>
      <c r="AA744" s="12">
        <v>45143</v>
      </c>
      <c r="AB744" s="10">
        <v>1</v>
      </c>
      <c r="AC744" s="10">
        <v>5</v>
      </c>
      <c r="AD744" s="12">
        <v>45050</v>
      </c>
      <c r="AE744" s="11" t="s">
        <v>76</v>
      </c>
      <c r="AF744" s="11" t="s">
        <v>61</v>
      </c>
      <c r="AG744" s="11" t="s">
        <v>89</v>
      </c>
      <c r="AH744" s="11" t="s">
        <v>4898</v>
      </c>
      <c r="AI744" s="11" t="s">
        <v>5245</v>
      </c>
      <c r="AJ744" s="10">
        <v>3</v>
      </c>
      <c r="AK744" s="14">
        <v>114.45</v>
      </c>
    </row>
    <row r="745" spans="1:37" x14ac:dyDescent="0.25">
      <c r="A745" s="10">
        <v>1441</v>
      </c>
      <c r="B745" s="11" t="s">
        <v>5246</v>
      </c>
      <c r="C745" s="11" t="s">
        <v>4482</v>
      </c>
      <c r="D745" s="12">
        <v>44642</v>
      </c>
      <c r="E745" s="12">
        <v>45061</v>
      </c>
      <c r="F745" s="10">
        <f>Table2[[#This Row],[ExitDate]]-Table2[[#This Row],[StartDate]]</f>
        <v>419</v>
      </c>
      <c r="G745" s="18">
        <f>(Table2[[#This Row],[ExitDate]]-Table2[[#This Row],[StartDate]])/365.25</f>
        <v>1.1471594798083504</v>
      </c>
      <c r="H745" s="11" t="s">
        <v>36</v>
      </c>
      <c r="I745" s="11" t="s">
        <v>5247</v>
      </c>
      <c r="J745" s="13" t="s">
        <v>5248</v>
      </c>
      <c r="K745" s="11" t="s">
        <v>79</v>
      </c>
      <c r="L745" s="11" t="s">
        <v>38</v>
      </c>
      <c r="M745" s="11" t="s">
        <v>56</v>
      </c>
      <c r="N745" s="11" t="s">
        <v>55</v>
      </c>
      <c r="O745" s="11" t="s">
        <v>66</v>
      </c>
      <c r="P745" s="11" t="s">
        <v>121</v>
      </c>
      <c r="Q745" s="11" t="s">
        <v>42</v>
      </c>
      <c r="R745" s="11" t="s">
        <v>85</v>
      </c>
      <c r="S745" s="12" t="s">
        <v>5249</v>
      </c>
      <c r="T745" s="11" t="s">
        <v>44</v>
      </c>
      <c r="U745" s="11" t="s">
        <v>81</v>
      </c>
      <c r="V745" s="11" t="s">
        <v>59</v>
      </c>
      <c r="W745" s="10">
        <v>6756</v>
      </c>
      <c r="X745" s="11" t="s">
        <v>242</v>
      </c>
      <c r="Y745" s="10">
        <v>3</v>
      </c>
      <c r="Z745" s="10">
        <v>1868</v>
      </c>
      <c r="AA745" s="12" t="s">
        <v>988</v>
      </c>
      <c r="AB745" s="10">
        <v>5</v>
      </c>
      <c r="AC745" s="10">
        <v>3</v>
      </c>
      <c r="AD745" s="12">
        <v>45012</v>
      </c>
      <c r="AE745" s="11" t="s">
        <v>50</v>
      </c>
      <c r="AF745" s="11" t="s">
        <v>51</v>
      </c>
      <c r="AG745" s="11" t="s">
        <v>77</v>
      </c>
      <c r="AH745" s="11" t="s">
        <v>5250</v>
      </c>
      <c r="AI745" s="11" t="s">
        <v>5251</v>
      </c>
      <c r="AJ745" s="10">
        <v>4</v>
      </c>
      <c r="AK745" s="14">
        <v>599.79</v>
      </c>
    </row>
    <row r="746" spans="1:37" x14ac:dyDescent="0.25">
      <c r="A746" s="10">
        <v>1445</v>
      </c>
      <c r="B746" s="11" t="s">
        <v>5254</v>
      </c>
      <c r="C746" s="11" t="s">
        <v>3423</v>
      </c>
      <c r="D746" s="12">
        <v>44900</v>
      </c>
      <c r="E746" s="12">
        <v>45095</v>
      </c>
      <c r="F746" s="10">
        <f>Table2[[#This Row],[ExitDate]]-Table2[[#This Row],[StartDate]]</f>
        <v>195</v>
      </c>
      <c r="G746" s="18">
        <f>(Table2[[#This Row],[ExitDate]]-Table2[[#This Row],[StartDate]])/365.25</f>
        <v>0.53388090349075978</v>
      </c>
      <c r="H746" s="11" t="s">
        <v>36</v>
      </c>
      <c r="I746" s="11" t="s">
        <v>5255</v>
      </c>
      <c r="J746" s="13" t="s">
        <v>5256</v>
      </c>
      <c r="K746" s="11" t="s">
        <v>65</v>
      </c>
      <c r="L746" s="11" t="s">
        <v>38</v>
      </c>
      <c r="M746" s="11" t="s">
        <v>66</v>
      </c>
      <c r="N746" s="11" t="s">
        <v>67</v>
      </c>
      <c r="O746" s="11" t="s">
        <v>41</v>
      </c>
      <c r="P746" s="11" t="s">
        <v>133</v>
      </c>
      <c r="Q746" s="11" t="s">
        <v>42</v>
      </c>
      <c r="R746" s="11" t="s">
        <v>85</v>
      </c>
      <c r="S746" s="12" t="s">
        <v>5257</v>
      </c>
      <c r="T746" s="11" t="s">
        <v>44</v>
      </c>
      <c r="U746" s="11" t="s">
        <v>81</v>
      </c>
      <c r="V746" s="11" t="s">
        <v>46</v>
      </c>
      <c r="W746" s="10">
        <v>64371</v>
      </c>
      <c r="X746" s="11" t="s">
        <v>48</v>
      </c>
      <c r="Y746" s="10">
        <v>3</v>
      </c>
      <c r="Z746" s="10">
        <v>1872</v>
      </c>
      <c r="AA746" s="12" t="s">
        <v>492</v>
      </c>
      <c r="AB746" s="10">
        <v>1</v>
      </c>
      <c r="AC746" s="10">
        <v>2</v>
      </c>
      <c r="AD746" s="12">
        <v>45111</v>
      </c>
      <c r="AE746" s="11" t="s">
        <v>50</v>
      </c>
      <c r="AF746" s="11" t="s">
        <v>51</v>
      </c>
      <c r="AG746" s="11" t="s">
        <v>62</v>
      </c>
      <c r="AH746" s="11" t="s">
        <v>5258</v>
      </c>
      <c r="AI746" s="11" t="s">
        <v>5259</v>
      </c>
      <c r="AJ746" s="10">
        <v>4</v>
      </c>
      <c r="AK746" s="14">
        <v>299.55</v>
      </c>
    </row>
    <row r="747" spans="1:37" x14ac:dyDescent="0.25">
      <c r="A747" s="10">
        <v>1446</v>
      </c>
      <c r="B747" s="11" t="s">
        <v>5260</v>
      </c>
      <c r="C747" s="11" t="s">
        <v>3421</v>
      </c>
      <c r="D747" s="12">
        <v>43666</v>
      </c>
      <c r="E747" s="12">
        <v>43705</v>
      </c>
      <c r="F747" s="10">
        <f>Table2[[#This Row],[ExitDate]]-Table2[[#This Row],[StartDate]]</f>
        <v>39</v>
      </c>
      <c r="G747" s="18">
        <f>(Table2[[#This Row],[ExitDate]]-Table2[[#This Row],[StartDate]])/365.25</f>
        <v>0.10677618069815195</v>
      </c>
      <c r="H747" s="11" t="s">
        <v>738</v>
      </c>
      <c r="I747" s="11" t="s">
        <v>5261</v>
      </c>
      <c r="J747" s="13" t="s">
        <v>5262</v>
      </c>
      <c r="K747" s="11" t="s">
        <v>84</v>
      </c>
      <c r="L747" s="11" t="s">
        <v>38</v>
      </c>
      <c r="M747" s="11" t="s">
        <v>39</v>
      </c>
      <c r="N747" s="11" t="s">
        <v>40</v>
      </c>
      <c r="O747" s="11" t="s">
        <v>41</v>
      </c>
      <c r="P747" s="11" t="s">
        <v>95</v>
      </c>
      <c r="Q747" s="11" t="s">
        <v>42</v>
      </c>
      <c r="R747" s="11" t="s">
        <v>107</v>
      </c>
      <c r="S747" s="12" t="s">
        <v>1701</v>
      </c>
      <c r="T747" s="11" t="s">
        <v>44</v>
      </c>
      <c r="U747" s="11" t="s">
        <v>98</v>
      </c>
      <c r="V747" s="11" t="s">
        <v>46</v>
      </c>
      <c r="W747" s="10">
        <v>76588</v>
      </c>
      <c r="X747" s="11" t="s">
        <v>48</v>
      </c>
      <c r="Y747" s="10">
        <v>3</v>
      </c>
      <c r="Z747" s="10">
        <v>1873</v>
      </c>
      <c r="AA747" s="12" t="s">
        <v>821</v>
      </c>
      <c r="AB747" s="10">
        <v>5</v>
      </c>
      <c r="AC747" s="10">
        <v>2</v>
      </c>
      <c r="AD747" s="12">
        <v>44987</v>
      </c>
      <c r="AE747" s="11" t="s">
        <v>83</v>
      </c>
      <c r="AF747" s="11" t="s">
        <v>61</v>
      </c>
      <c r="AG747" s="11" t="s">
        <v>62</v>
      </c>
      <c r="AH747" s="11" t="s">
        <v>5263</v>
      </c>
      <c r="AI747" s="11" t="s">
        <v>5264</v>
      </c>
      <c r="AJ747" s="10">
        <v>3</v>
      </c>
      <c r="AK747" s="14">
        <v>373.67</v>
      </c>
    </row>
    <row r="748" spans="1:37" x14ac:dyDescent="0.25">
      <c r="A748" s="10">
        <v>1448</v>
      </c>
      <c r="B748" s="11" t="s">
        <v>2490</v>
      </c>
      <c r="C748" s="11" t="s">
        <v>970</v>
      </c>
      <c r="D748" s="12">
        <v>44200</v>
      </c>
      <c r="E748" s="12">
        <v>44989</v>
      </c>
      <c r="F748" s="10">
        <f>Table2[[#This Row],[ExitDate]]-Table2[[#This Row],[StartDate]]</f>
        <v>789</v>
      </c>
      <c r="G748" s="18">
        <f>(Table2[[#This Row],[ExitDate]]-Table2[[#This Row],[StartDate]])/365.25</f>
        <v>2.1601642710472277</v>
      </c>
      <c r="H748" s="11" t="s">
        <v>738</v>
      </c>
      <c r="I748" s="11" t="s">
        <v>5266</v>
      </c>
      <c r="J748" s="13" t="s">
        <v>5267</v>
      </c>
      <c r="K748" s="11" t="s">
        <v>54</v>
      </c>
      <c r="L748" s="11" t="s">
        <v>752</v>
      </c>
      <c r="M748" s="11" t="s">
        <v>66</v>
      </c>
      <c r="N748" s="11" t="s">
        <v>40</v>
      </c>
      <c r="O748" s="11" t="s">
        <v>66</v>
      </c>
      <c r="P748" s="11" t="s">
        <v>95</v>
      </c>
      <c r="Q748" s="11" t="s">
        <v>42</v>
      </c>
      <c r="R748" s="11" t="s">
        <v>80</v>
      </c>
      <c r="S748" s="12">
        <v>19367</v>
      </c>
      <c r="T748" s="11" t="s">
        <v>44</v>
      </c>
      <c r="U748" s="11" t="s">
        <v>234</v>
      </c>
      <c r="V748" s="11" t="s">
        <v>59</v>
      </c>
      <c r="W748" s="10">
        <v>24806</v>
      </c>
      <c r="X748" s="11" t="s">
        <v>48</v>
      </c>
      <c r="Y748" s="10">
        <v>3</v>
      </c>
      <c r="Z748" s="10">
        <v>1875</v>
      </c>
      <c r="AA748" s="12">
        <v>45054</v>
      </c>
      <c r="AB748" s="10">
        <v>3</v>
      </c>
      <c r="AC748" s="10">
        <v>1</v>
      </c>
      <c r="AD748" s="12">
        <v>45004</v>
      </c>
      <c r="AE748" s="11" t="s">
        <v>76</v>
      </c>
      <c r="AF748" s="11" t="s">
        <v>51</v>
      </c>
      <c r="AG748" s="11" t="s">
        <v>52</v>
      </c>
      <c r="AH748" s="11" t="s">
        <v>5268</v>
      </c>
      <c r="AI748" s="11" t="s">
        <v>5269</v>
      </c>
      <c r="AJ748" s="10">
        <v>1</v>
      </c>
      <c r="AK748" s="14">
        <v>105.61</v>
      </c>
    </row>
    <row r="749" spans="1:37" x14ac:dyDescent="0.25">
      <c r="A749" s="10">
        <v>1449</v>
      </c>
      <c r="B749" s="11" t="s">
        <v>5270</v>
      </c>
      <c r="C749" s="11" t="s">
        <v>1463</v>
      </c>
      <c r="D749" s="12">
        <v>44848</v>
      </c>
      <c r="E749" s="12">
        <v>44987</v>
      </c>
      <c r="F749" s="10">
        <f>Table2[[#This Row],[ExitDate]]-Table2[[#This Row],[StartDate]]</f>
        <v>139</v>
      </c>
      <c r="G749" s="18">
        <f>(Table2[[#This Row],[ExitDate]]-Table2[[#This Row],[StartDate]])/365.25</f>
        <v>0.3805612594113621</v>
      </c>
      <c r="H749" s="11" t="s">
        <v>738</v>
      </c>
      <c r="I749" s="11" t="s">
        <v>5271</v>
      </c>
      <c r="J749" s="13" t="s">
        <v>5272</v>
      </c>
      <c r="K749" s="11" t="s">
        <v>132</v>
      </c>
      <c r="L749" s="11" t="s">
        <v>1816</v>
      </c>
      <c r="M749" s="11" t="s">
        <v>66</v>
      </c>
      <c r="N749" s="11" t="s">
        <v>55</v>
      </c>
      <c r="O749" s="11" t="s">
        <v>56</v>
      </c>
      <c r="P749" s="11" t="s">
        <v>121</v>
      </c>
      <c r="Q749" s="11" t="s">
        <v>42</v>
      </c>
      <c r="R749" s="11" t="s">
        <v>85</v>
      </c>
      <c r="S749" s="12" t="s">
        <v>5273</v>
      </c>
      <c r="T749" s="11" t="s">
        <v>44</v>
      </c>
      <c r="U749" s="11" t="s">
        <v>223</v>
      </c>
      <c r="V749" s="11" t="s">
        <v>46</v>
      </c>
      <c r="W749" s="10">
        <v>40691</v>
      </c>
      <c r="X749" s="11" t="s">
        <v>48</v>
      </c>
      <c r="Y749" s="10">
        <v>3</v>
      </c>
      <c r="Z749" s="10">
        <v>1876</v>
      </c>
      <c r="AA749" s="12">
        <v>45170</v>
      </c>
      <c r="AB749" s="10">
        <v>4</v>
      </c>
      <c r="AC749" s="10">
        <v>2</v>
      </c>
      <c r="AD749" s="12">
        <v>44999</v>
      </c>
      <c r="AE749" s="11" t="s">
        <v>50</v>
      </c>
      <c r="AF749" s="11" t="s">
        <v>51</v>
      </c>
      <c r="AG749" s="11" t="s">
        <v>77</v>
      </c>
      <c r="AH749" s="11" t="s">
        <v>5274</v>
      </c>
      <c r="AI749" s="11" t="s">
        <v>5275</v>
      </c>
      <c r="AJ749" s="10">
        <v>5</v>
      </c>
      <c r="AK749" s="14">
        <v>445.28</v>
      </c>
    </row>
    <row r="750" spans="1:37" x14ac:dyDescent="0.25">
      <c r="A750" s="10">
        <v>1451</v>
      </c>
      <c r="B750" s="11" t="s">
        <v>5276</v>
      </c>
      <c r="C750" s="11" t="s">
        <v>3237</v>
      </c>
      <c r="D750" s="12">
        <v>44836</v>
      </c>
      <c r="E750" s="12">
        <v>45105</v>
      </c>
      <c r="F750" s="10">
        <f>Table2[[#This Row],[ExitDate]]-Table2[[#This Row],[StartDate]]</f>
        <v>269</v>
      </c>
      <c r="G750" s="18">
        <f>(Table2[[#This Row],[ExitDate]]-Table2[[#This Row],[StartDate]])/365.25</f>
        <v>0.73648186173853525</v>
      </c>
      <c r="H750" s="11" t="s">
        <v>36</v>
      </c>
      <c r="I750" s="11" t="s">
        <v>5277</v>
      </c>
      <c r="J750" s="13" t="s">
        <v>5278</v>
      </c>
      <c r="K750" s="11" t="s">
        <v>94</v>
      </c>
      <c r="L750" s="11" t="s">
        <v>38</v>
      </c>
      <c r="M750" s="11" t="s">
        <v>56</v>
      </c>
      <c r="N750" s="11" t="s">
        <v>67</v>
      </c>
      <c r="O750" s="11" t="s">
        <v>56</v>
      </c>
      <c r="P750" s="11" t="s">
        <v>174</v>
      </c>
      <c r="Q750" s="11" t="s">
        <v>42</v>
      </c>
      <c r="R750" s="11" t="s">
        <v>142</v>
      </c>
      <c r="S750" s="12" t="s">
        <v>4478</v>
      </c>
      <c r="T750" s="11" t="s">
        <v>44</v>
      </c>
      <c r="U750" s="11" t="s">
        <v>250</v>
      </c>
      <c r="V750" s="11" t="s">
        <v>46</v>
      </c>
      <c r="W750" s="10">
        <v>78562</v>
      </c>
      <c r="X750" s="11" t="s">
        <v>48</v>
      </c>
      <c r="Y750" s="10">
        <v>3</v>
      </c>
      <c r="Z750" s="10">
        <v>1878</v>
      </c>
      <c r="AA750" s="12" t="s">
        <v>421</v>
      </c>
      <c r="AB750" s="10">
        <v>5</v>
      </c>
      <c r="AC750" s="10">
        <v>3</v>
      </c>
      <c r="AD750" s="12">
        <v>45071</v>
      </c>
      <c r="AE750" s="11" t="s">
        <v>83</v>
      </c>
      <c r="AF750" s="11" t="s">
        <v>61</v>
      </c>
      <c r="AG750" s="11" t="s">
        <v>89</v>
      </c>
      <c r="AH750" s="11" t="s">
        <v>5279</v>
      </c>
      <c r="AI750" s="11" t="s">
        <v>5280</v>
      </c>
      <c r="AJ750" s="10">
        <v>5</v>
      </c>
      <c r="AK750" s="14">
        <v>932.44</v>
      </c>
    </row>
    <row r="751" spans="1:37" x14ac:dyDescent="0.25">
      <c r="A751" s="10">
        <v>1452</v>
      </c>
      <c r="B751" s="11" t="s">
        <v>2444</v>
      </c>
      <c r="C751" s="11" t="s">
        <v>5281</v>
      </c>
      <c r="D751" s="12">
        <v>43429</v>
      </c>
      <c r="E751" s="12">
        <v>43996</v>
      </c>
      <c r="F751" s="10">
        <f>Table2[[#This Row],[ExitDate]]-Table2[[#This Row],[StartDate]]</f>
        <v>567</v>
      </c>
      <c r="G751" s="18">
        <f>(Table2[[#This Row],[ExitDate]]-Table2[[#This Row],[StartDate]])/365.25</f>
        <v>1.5523613963039014</v>
      </c>
      <c r="H751" s="11" t="s">
        <v>36</v>
      </c>
      <c r="I751" s="11" t="s">
        <v>5282</v>
      </c>
      <c r="J751" s="13" t="s">
        <v>5283</v>
      </c>
      <c r="K751" s="11" t="s">
        <v>84</v>
      </c>
      <c r="L751" s="11" t="s">
        <v>752</v>
      </c>
      <c r="M751" s="11" t="s">
        <v>56</v>
      </c>
      <c r="N751" s="11" t="s">
        <v>67</v>
      </c>
      <c r="O751" s="11" t="s">
        <v>41</v>
      </c>
      <c r="P751" s="11" t="s">
        <v>95</v>
      </c>
      <c r="Q751" s="11" t="s">
        <v>42</v>
      </c>
      <c r="R751" s="11" t="s">
        <v>107</v>
      </c>
      <c r="S751" s="12" t="s">
        <v>5284</v>
      </c>
      <c r="T751" s="11" t="s">
        <v>44</v>
      </c>
      <c r="U751" s="11" t="s">
        <v>109</v>
      </c>
      <c r="V751" s="11" t="s">
        <v>46</v>
      </c>
      <c r="W751" s="10">
        <v>56517</v>
      </c>
      <c r="X751" s="11" t="s">
        <v>48</v>
      </c>
      <c r="Y751" s="10">
        <v>3</v>
      </c>
      <c r="Z751" s="10">
        <v>1879</v>
      </c>
      <c r="AA751" s="12">
        <v>45054</v>
      </c>
      <c r="AB751" s="10">
        <v>2</v>
      </c>
      <c r="AC751" s="10">
        <v>3</v>
      </c>
      <c r="AD751" s="12">
        <v>45045</v>
      </c>
      <c r="AE751" s="11" t="s">
        <v>50</v>
      </c>
      <c r="AF751" s="11" t="s">
        <v>51</v>
      </c>
      <c r="AG751" s="11" t="s">
        <v>89</v>
      </c>
      <c r="AH751" s="11" t="s">
        <v>5285</v>
      </c>
      <c r="AI751" s="11" t="s">
        <v>5286</v>
      </c>
      <c r="AJ751" s="10">
        <v>2</v>
      </c>
      <c r="AK751" s="14">
        <v>227.51</v>
      </c>
    </row>
    <row r="752" spans="1:37" x14ac:dyDescent="0.25">
      <c r="A752" s="10">
        <v>1453</v>
      </c>
      <c r="B752" s="11" t="s">
        <v>5287</v>
      </c>
      <c r="C752" s="11" t="s">
        <v>2177</v>
      </c>
      <c r="D752" s="12">
        <v>44386</v>
      </c>
      <c r="E752" s="12">
        <v>44954</v>
      </c>
      <c r="F752" s="10">
        <f>Table2[[#This Row],[ExitDate]]-Table2[[#This Row],[StartDate]]</f>
        <v>568</v>
      </c>
      <c r="G752" s="18">
        <f>(Table2[[#This Row],[ExitDate]]-Table2[[#This Row],[StartDate]])/365.25</f>
        <v>1.5550992470910336</v>
      </c>
      <c r="H752" s="11" t="s">
        <v>36</v>
      </c>
      <c r="I752" s="11" t="s">
        <v>5288</v>
      </c>
      <c r="J752" s="13" t="s">
        <v>5289</v>
      </c>
      <c r="K752" s="11" t="s">
        <v>37</v>
      </c>
      <c r="L752" s="11" t="s">
        <v>752</v>
      </c>
      <c r="M752" s="11" t="s">
        <v>66</v>
      </c>
      <c r="N752" s="11" t="s">
        <v>55</v>
      </c>
      <c r="O752" s="11" t="s">
        <v>66</v>
      </c>
      <c r="P752" s="11" t="s">
        <v>174</v>
      </c>
      <c r="Q752" s="11" t="s">
        <v>42</v>
      </c>
      <c r="R752" s="11" t="s">
        <v>175</v>
      </c>
      <c r="S752" s="12">
        <v>24289</v>
      </c>
      <c r="T752" s="11" t="s">
        <v>44</v>
      </c>
      <c r="U752" s="11" t="s">
        <v>234</v>
      </c>
      <c r="V752" s="11" t="s">
        <v>46</v>
      </c>
      <c r="W752" s="10">
        <v>10781</v>
      </c>
      <c r="X752" s="11" t="s">
        <v>48</v>
      </c>
      <c r="Y752" s="10">
        <v>3</v>
      </c>
      <c r="Z752" s="10">
        <v>1880</v>
      </c>
      <c r="AA752" s="12" t="s">
        <v>3451</v>
      </c>
      <c r="AB752" s="10">
        <v>5</v>
      </c>
      <c r="AC752" s="10">
        <v>1</v>
      </c>
      <c r="AD752" s="12">
        <v>44783</v>
      </c>
      <c r="AE752" s="11" t="s">
        <v>60</v>
      </c>
      <c r="AF752" s="11" t="s">
        <v>51</v>
      </c>
      <c r="AG752" s="11" t="s">
        <v>62</v>
      </c>
      <c r="AH752" s="11" t="s">
        <v>5290</v>
      </c>
      <c r="AI752" s="11" t="s">
        <v>5291</v>
      </c>
      <c r="AJ752" s="10">
        <v>5</v>
      </c>
      <c r="AK752" s="14">
        <v>785.05</v>
      </c>
    </row>
    <row r="753" spans="1:37" x14ac:dyDescent="0.25">
      <c r="A753" s="10">
        <v>1455</v>
      </c>
      <c r="B753" s="11" t="s">
        <v>5294</v>
      </c>
      <c r="C753" s="11" t="s">
        <v>5295</v>
      </c>
      <c r="D753" s="12">
        <v>44509</v>
      </c>
      <c r="E753" s="12">
        <v>44939</v>
      </c>
      <c r="F753" s="10">
        <f>Table2[[#This Row],[ExitDate]]-Table2[[#This Row],[StartDate]]</f>
        <v>430</v>
      </c>
      <c r="G753" s="18">
        <f>(Table2[[#This Row],[ExitDate]]-Table2[[#This Row],[StartDate]])/365.25</f>
        <v>1.1772758384668036</v>
      </c>
      <c r="H753" s="11" t="s">
        <v>36</v>
      </c>
      <c r="I753" s="11" t="s">
        <v>5296</v>
      </c>
      <c r="J753" s="13" t="s">
        <v>5297</v>
      </c>
      <c r="K753" s="11" t="s">
        <v>132</v>
      </c>
      <c r="L753" s="11" t="s">
        <v>38</v>
      </c>
      <c r="M753" s="11" t="s">
        <v>66</v>
      </c>
      <c r="N753" s="11" t="s">
        <v>55</v>
      </c>
      <c r="O753" s="11" t="s">
        <v>56</v>
      </c>
      <c r="P753" s="11" t="s">
        <v>133</v>
      </c>
      <c r="Q753" s="11" t="s">
        <v>42</v>
      </c>
      <c r="R753" s="11" t="s">
        <v>238</v>
      </c>
      <c r="S753" s="12">
        <v>16590</v>
      </c>
      <c r="T753" s="11" t="s">
        <v>44</v>
      </c>
      <c r="U753" s="11" t="s">
        <v>109</v>
      </c>
      <c r="V753" s="11" t="s">
        <v>46</v>
      </c>
      <c r="W753" s="10">
        <v>91039</v>
      </c>
      <c r="X753" s="11" t="s">
        <v>48</v>
      </c>
      <c r="Y753" s="10">
        <v>3</v>
      </c>
      <c r="Z753" s="10">
        <v>1882</v>
      </c>
      <c r="AA753" s="12">
        <v>45114</v>
      </c>
      <c r="AB753" s="10">
        <v>1</v>
      </c>
      <c r="AC753" s="10">
        <v>4</v>
      </c>
      <c r="AD753" s="12">
        <v>45027</v>
      </c>
      <c r="AE753" s="11" t="s">
        <v>50</v>
      </c>
      <c r="AF753" s="11" t="s">
        <v>51</v>
      </c>
      <c r="AG753" s="11" t="s">
        <v>62</v>
      </c>
      <c r="AH753" s="11" t="s">
        <v>5298</v>
      </c>
      <c r="AI753" s="11" t="s">
        <v>5299</v>
      </c>
      <c r="AJ753" s="10">
        <v>5</v>
      </c>
      <c r="AK753" s="14">
        <v>206.16</v>
      </c>
    </row>
    <row r="754" spans="1:37" x14ac:dyDescent="0.25">
      <c r="A754" s="10">
        <v>1456</v>
      </c>
      <c r="B754" s="11" t="s">
        <v>5300</v>
      </c>
      <c r="C754" s="11" t="s">
        <v>3124</v>
      </c>
      <c r="D754" s="12">
        <v>43339</v>
      </c>
      <c r="E754" s="12">
        <v>43547</v>
      </c>
      <c r="F754" s="10">
        <f>Table2[[#This Row],[ExitDate]]-Table2[[#This Row],[StartDate]]</f>
        <v>208</v>
      </c>
      <c r="G754" s="18">
        <f>(Table2[[#This Row],[ExitDate]]-Table2[[#This Row],[StartDate]])/365.25</f>
        <v>0.56947296372347711</v>
      </c>
      <c r="H754" s="11" t="s">
        <v>36</v>
      </c>
      <c r="I754" s="11" t="s">
        <v>5301</v>
      </c>
      <c r="J754" s="13" t="s">
        <v>5302</v>
      </c>
      <c r="K754" s="11" t="s">
        <v>113</v>
      </c>
      <c r="L754" s="11" t="s">
        <v>38</v>
      </c>
      <c r="M754" s="11" t="s">
        <v>66</v>
      </c>
      <c r="N754" s="11" t="s">
        <v>67</v>
      </c>
      <c r="O754" s="11" t="s">
        <v>41</v>
      </c>
      <c r="P754" s="11" t="s">
        <v>174</v>
      </c>
      <c r="Q754" s="11" t="s">
        <v>42</v>
      </c>
      <c r="R754" s="11" t="s">
        <v>175</v>
      </c>
      <c r="S754" s="12">
        <v>24538</v>
      </c>
      <c r="T754" s="11" t="s">
        <v>44</v>
      </c>
      <c r="U754" s="11" t="s">
        <v>423</v>
      </c>
      <c r="V754" s="11" t="s">
        <v>46</v>
      </c>
      <c r="W754" s="10">
        <v>26876</v>
      </c>
      <c r="X754" s="11" t="s">
        <v>48</v>
      </c>
      <c r="Y754" s="10">
        <v>3</v>
      </c>
      <c r="Z754" s="10">
        <v>1883</v>
      </c>
      <c r="AA754" s="12">
        <v>44814</v>
      </c>
      <c r="AB754" s="10">
        <v>3</v>
      </c>
      <c r="AC754" s="10">
        <v>4</v>
      </c>
      <c r="AD754" s="12">
        <v>45065</v>
      </c>
      <c r="AE754" s="11" t="s">
        <v>60</v>
      </c>
      <c r="AF754" s="11" t="s">
        <v>51</v>
      </c>
      <c r="AG754" s="11" t="s">
        <v>52</v>
      </c>
      <c r="AH754" s="11" t="s">
        <v>5303</v>
      </c>
      <c r="AI754" s="11" t="s">
        <v>5304</v>
      </c>
      <c r="AJ754" s="10">
        <v>1</v>
      </c>
      <c r="AK754" s="14">
        <v>483.43</v>
      </c>
    </row>
    <row r="755" spans="1:37" x14ac:dyDescent="0.25">
      <c r="A755" s="10">
        <v>1459</v>
      </c>
      <c r="B755" s="11" t="s">
        <v>587</v>
      </c>
      <c r="C755" s="11" t="s">
        <v>3877</v>
      </c>
      <c r="D755" s="12">
        <v>44838</v>
      </c>
      <c r="E755" s="12">
        <v>44990</v>
      </c>
      <c r="F755" s="10">
        <f>Table2[[#This Row],[ExitDate]]-Table2[[#This Row],[StartDate]]</f>
        <v>152</v>
      </c>
      <c r="G755" s="18">
        <f>(Table2[[#This Row],[ExitDate]]-Table2[[#This Row],[StartDate]])/365.25</f>
        <v>0.41615331964407942</v>
      </c>
      <c r="H755" s="11" t="s">
        <v>36</v>
      </c>
      <c r="I755" s="11" t="s">
        <v>5306</v>
      </c>
      <c r="J755" s="13" t="s">
        <v>5307</v>
      </c>
      <c r="K755" s="11" t="s">
        <v>125</v>
      </c>
      <c r="L755" s="11" t="s">
        <v>38</v>
      </c>
      <c r="M755" s="11" t="s">
        <v>39</v>
      </c>
      <c r="N755" s="11" t="s">
        <v>55</v>
      </c>
      <c r="O755" s="11" t="s">
        <v>41</v>
      </c>
      <c r="P755" s="11" t="s">
        <v>95</v>
      </c>
      <c r="Q755" s="11" t="s">
        <v>42</v>
      </c>
      <c r="R755" s="11" t="s">
        <v>114</v>
      </c>
      <c r="S755" s="12">
        <v>30845</v>
      </c>
      <c r="T755" s="11" t="s">
        <v>44</v>
      </c>
      <c r="U755" s="11" t="s">
        <v>412</v>
      </c>
      <c r="V755" s="11" t="s">
        <v>59</v>
      </c>
      <c r="W755" s="10">
        <v>79888</v>
      </c>
      <c r="X755" s="11" t="s">
        <v>48</v>
      </c>
      <c r="Y755" s="10">
        <v>3</v>
      </c>
      <c r="Z755" s="10">
        <v>1886</v>
      </c>
      <c r="AA755" s="12" t="s">
        <v>224</v>
      </c>
      <c r="AB755" s="10">
        <v>3</v>
      </c>
      <c r="AC755" s="10">
        <v>2</v>
      </c>
      <c r="AD755" s="12">
        <v>45087</v>
      </c>
      <c r="AE755" s="11" t="s">
        <v>60</v>
      </c>
      <c r="AF755" s="11" t="s">
        <v>61</v>
      </c>
      <c r="AG755" s="11" t="s">
        <v>77</v>
      </c>
      <c r="AH755" s="11" t="s">
        <v>5308</v>
      </c>
      <c r="AI755" s="11" t="s">
        <v>5309</v>
      </c>
      <c r="AJ755" s="10">
        <v>1</v>
      </c>
      <c r="AK755" s="14">
        <v>349.8</v>
      </c>
    </row>
    <row r="756" spans="1:37" x14ac:dyDescent="0.25">
      <c r="A756" s="10">
        <v>1461</v>
      </c>
      <c r="B756" s="11" t="s">
        <v>2952</v>
      </c>
      <c r="C756" s="11" t="s">
        <v>256</v>
      </c>
      <c r="D756" s="12">
        <v>43956</v>
      </c>
      <c r="E756" s="12">
        <v>45132</v>
      </c>
      <c r="F756" s="10">
        <f>Table2[[#This Row],[ExitDate]]-Table2[[#This Row],[StartDate]]</f>
        <v>1176</v>
      </c>
      <c r="G756" s="18">
        <f>(Table2[[#This Row],[ExitDate]]-Table2[[#This Row],[StartDate]])/365.25</f>
        <v>3.2197125256673513</v>
      </c>
      <c r="H756" s="11" t="s">
        <v>36</v>
      </c>
      <c r="I756" s="11" t="s">
        <v>5311</v>
      </c>
      <c r="J756" s="13" t="s">
        <v>5312</v>
      </c>
      <c r="K756" s="11" t="s">
        <v>94</v>
      </c>
      <c r="L756" s="11" t="s">
        <v>38</v>
      </c>
      <c r="M756" s="11" t="s">
        <v>66</v>
      </c>
      <c r="N756" s="11" t="s">
        <v>67</v>
      </c>
      <c r="O756" s="11" t="s">
        <v>41</v>
      </c>
      <c r="P756" s="11" t="s">
        <v>174</v>
      </c>
      <c r="Q756" s="11" t="s">
        <v>42</v>
      </c>
      <c r="R756" s="11" t="s">
        <v>107</v>
      </c>
      <c r="S756" s="12" t="s">
        <v>5313</v>
      </c>
      <c r="T756" s="11" t="s">
        <v>44</v>
      </c>
      <c r="U756" s="11" t="s">
        <v>109</v>
      </c>
      <c r="V756" s="11" t="s">
        <v>46</v>
      </c>
      <c r="W756" s="10">
        <v>36015</v>
      </c>
      <c r="X756" s="11" t="s">
        <v>48</v>
      </c>
      <c r="Y756" s="10">
        <v>3</v>
      </c>
      <c r="Z756" s="10">
        <v>1888</v>
      </c>
      <c r="AA756" s="12" t="s">
        <v>2217</v>
      </c>
      <c r="AB756" s="10">
        <v>1</v>
      </c>
      <c r="AC756" s="10">
        <v>5</v>
      </c>
      <c r="AD756" s="12">
        <v>44918</v>
      </c>
      <c r="AE756" s="11" t="s">
        <v>83</v>
      </c>
      <c r="AF756" s="11" t="s">
        <v>61</v>
      </c>
      <c r="AG756" s="11" t="s">
        <v>77</v>
      </c>
      <c r="AH756" s="11" t="s">
        <v>5314</v>
      </c>
      <c r="AI756" s="11" t="s">
        <v>5315</v>
      </c>
      <c r="AJ756" s="10">
        <v>2</v>
      </c>
      <c r="AK756" s="14">
        <v>961.68</v>
      </c>
    </row>
    <row r="757" spans="1:37" x14ac:dyDescent="0.25">
      <c r="A757" s="10">
        <v>1471</v>
      </c>
      <c r="B757" s="11" t="s">
        <v>5318</v>
      </c>
      <c r="C757" s="11" t="s">
        <v>2454</v>
      </c>
      <c r="D757" s="12">
        <v>43621</v>
      </c>
      <c r="E757" s="12">
        <v>44124</v>
      </c>
      <c r="F757" s="10">
        <f>Table2[[#This Row],[ExitDate]]-Table2[[#This Row],[StartDate]]</f>
        <v>503</v>
      </c>
      <c r="G757" s="18">
        <f>(Table2[[#This Row],[ExitDate]]-Table2[[#This Row],[StartDate]])/365.25</f>
        <v>1.377138945927447</v>
      </c>
      <c r="H757" s="11" t="s">
        <v>36</v>
      </c>
      <c r="I757" s="11" t="s">
        <v>5319</v>
      </c>
      <c r="J757" s="13" t="s">
        <v>5320</v>
      </c>
      <c r="K757" s="11" t="s">
        <v>132</v>
      </c>
      <c r="L757" s="11" t="s">
        <v>38</v>
      </c>
      <c r="M757" s="11" t="s">
        <v>66</v>
      </c>
      <c r="N757" s="11" t="s">
        <v>40</v>
      </c>
      <c r="O757" s="11" t="s">
        <v>41</v>
      </c>
      <c r="P757" s="11" t="s">
        <v>174</v>
      </c>
      <c r="Q757" s="11" t="s">
        <v>42</v>
      </c>
      <c r="R757" s="11" t="s">
        <v>85</v>
      </c>
      <c r="S757" s="12" t="s">
        <v>5321</v>
      </c>
      <c r="T757" s="11" t="s">
        <v>44</v>
      </c>
      <c r="U757" s="11" t="s">
        <v>81</v>
      </c>
      <c r="V757" s="11" t="s">
        <v>46</v>
      </c>
      <c r="W757" s="10">
        <v>5154</v>
      </c>
      <c r="X757" s="11" t="s">
        <v>48</v>
      </c>
      <c r="Y757" s="10">
        <v>3</v>
      </c>
      <c r="Z757" s="10">
        <v>1898</v>
      </c>
      <c r="AA757" s="12" t="s">
        <v>962</v>
      </c>
      <c r="AB757" s="10">
        <v>4</v>
      </c>
      <c r="AC757" s="10">
        <v>5</v>
      </c>
      <c r="AD757" s="12">
        <v>45117</v>
      </c>
      <c r="AE757" s="11" t="s">
        <v>76</v>
      </c>
      <c r="AF757" s="11" t="s">
        <v>51</v>
      </c>
      <c r="AG757" s="11" t="s">
        <v>77</v>
      </c>
      <c r="AH757" s="11" t="s">
        <v>3964</v>
      </c>
      <c r="AI757" s="11" t="s">
        <v>5322</v>
      </c>
      <c r="AJ757" s="10">
        <v>3</v>
      </c>
      <c r="AK757" s="14">
        <v>673.38</v>
      </c>
    </row>
    <row r="758" spans="1:37" x14ac:dyDescent="0.25">
      <c r="A758" s="10">
        <v>1472</v>
      </c>
      <c r="B758" s="11" t="s">
        <v>3384</v>
      </c>
      <c r="C758" s="11" t="s">
        <v>5323</v>
      </c>
      <c r="D758" s="12">
        <v>44177</v>
      </c>
      <c r="E758" s="12">
        <v>45074</v>
      </c>
      <c r="F758" s="10">
        <f>Table2[[#This Row],[ExitDate]]-Table2[[#This Row],[StartDate]]</f>
        <v>897</v>
      </c>
      <c r="G758" s="18">
        <f>(Table2[[#This Row],[ExitDate]]-Table2[[#This Row],[StartDate]])/365.25</f>
        <v>2.4558521560574951</v>
      </c>
      <c r="H758" s="11" t="s">
        <v>36</v>
      </c>
      <c r="I758" s="11" t="s">
        <v>5324</v>
      </c>
      <c r="J758" s="13" t="s">
        <v>5325</v>
      </c>
      <c r="K758" s="11" t="s">
        <v>79</v>
      </c>
      <c r="L758" s="11" t="s">
        <v>38</v>
      </c>
      <c r="M758" s="11" t="s">
        <v>39</v>
      </c>
      <c r="N758" s="11" t="s">
        <v>40</v>
      </c>
      <c r="O758" s="11" t="s">
        <v>66</v>
      </c>
      <c r="P758" s="11" t="s">
        <v>133</v>
      </c>
      <c r="Q758" s="11" t="s">
        <v>42</v>
      </c>
      <c r="R758" s="11" t="s">
        <v>85</v>
      </c>
      <c r="S758" s="12">
        <v>30111</v>
      </c>
      <c r="T758" s="11" t="s">
        <v>44</v>
      </c>
      <c r="U758" s="11" t="s">
        <v>81</v>
      </c>
      <c r="V758" s="11" t="s">
        <v>46</v>
      </c>
      <c r="W758" s="10">
        <v>57914</v>
      </c>
      <c r="X758" s="11" t="s">
        <v>48</v>
      </c>
      <c r="Y758" s="10">
        <v>3</v>
      </c>
      <c r="Z758" s="10">
        <v>1899</v>
      </c>
      <c r="AA758" s="12" t="s">
        <v>342</v>
      </c>
      <c r="AB758" s="10">
        <v>2</v>
      </c>
      <c r="AC758" s="10">
        <v>4</v>
      </c>
      <c r="AD758" s="12">
        <v>44955</v>
      </c>
      <c r="AE758" s="11" t="s">
        <v>50</v>
      </c>
      <c r="AF758" s="11" t="s">
        <v>51</v>
      </c>
      <c r="AG758" s="11" t="s">
        <v>62</v>
      </c>
      <c r="AH758" s="11" t="s">
        <v>5326</v>
      </c>
      <c r="AI758" s="11" t="s">
        <v>5327</v>
      </c>
      <c r="AJ758" s="10">
        <v>2</v>
      </c>
      <c r="AK758" s="14">
        <v>724.87</v>
      </c>
    </row>
    <row r="759" spans="1:37" x14ac:dyDescent="0.25">
      <c r="A759" s="10">
        <v>1475</v>
      </c>
      <c r="B759" s="11" t="s">
        <v>3181</v>
      </c>
      <c r="C759" s="11" t="s">
        <v>424</v>
      </c>
      <c r="D759" s="12">
        <v>44082</v>
      </c>
      <c r="E759" s="12">
        <v>44823</v>
      </c>
      <c r="F759" s="10">
        <f>Table2[[#This Row],[ExitDate]]-Table2[[#This Row],[StartDate]]</f>
        <v>741</v>
      </c>
      <c r="G759" s="18">
        <f>(Table2[[#This Row],[ExitDate]]-Table2[[#This Row],[StartDate]])/365.25</f>
        <v>2.0287474332648872</v>
      </c>
      <c r="H759" s="11" t="s">
        <v>36</v>
      </c>
      <c r="I759" s="11" t="s">
        <v>5329</v>
      </c>
      <c r="J759" s="13" t="s">
        <v>5330</v>
      </c>
      <c r="K759" s="11" t="s">
        <v>113</v>
      </c>
      <c r="L759" s="11" t="s">
        <v>38</v>
      </c>
      <c r="M759" s="11" t="s">
        <v>66</v>
      </c>
      <c r="N759" s="11" t="s">
        <v>55</v>
      </c>
      <c r="O759" s="11" t="s">
        <v>41</v>
      </c>
      <c r="P759" s="11" t="s">
        <v>133</v>
      </c>
      <c r="Q759" s="11" t="s">
        <v>42</v>
      </c>
      <c r="R759" s="11" t="s">
        <v>107</v>
      </c>
      <c r="S759" s="12">
        <v>19300</v>
      </c>
      <c r="T759" s="11" t="s">
        <v>44</v>
      </c>
      <c r="U759" s="11" t="s">
        <v>423</v>
      </c>
      <c r="V759" s="11" t="s">
        <v>59</v>
      </c>
      <c r="W759" s="10">
        <v>86441</v>
      </c>
      <c r="X759" s="11" t="s">
        <v>48</v>
      </c>
      <c r="Y759" s="10">
        <v>3</v>
      </c>
      <c r="Z759" s="10">
        <v>1902</v>
      </c>
      <c r="AA759" s="12" t="s">
        <v>886</v>
      </c>
      <c r="AB759" s="10">
        <v>2</v>
      </c>
      <c r="AC759" s="10">
        <v>5</v>
      </c>
      <c r="AD759" s="12">
        <v>44981</v>
      </c>
      <c r="AE759" s="11" t="s">
        <v>60</v>
      </c>
      <c r="AF759" s="11" t="s">
        <v>61</v>
      </c>
      <c r="AG759" s="11" t="s">
        <v>62</v>
      </c>
      <c r="AH759" s="11" t="s">
        <v>5331</v>
      </c>
      <c r="AI759" s="11" t="s">
        <v>5332</v>
      </c>
      <c r="AJ759" s="10">
        <v>1</v>
      </c>
      <c r="AK759" s="14">
        <v>604.92999999999995</v>
      </c>
    </row>
    <row r="760" spans="1:37" x14ac:dyDescent="0.25">
      <c r="A760" s="10">
        <v>1476</v>
      </c>
      <c r="B760" s="11" t="s">
        <v>2490</v>
      </c>
      <c r="C760" s="11" t="s">
        <v>674</v>
      </c>
      <c r="D760" s="12">
        <v>44179</v>
      </c>
      <c r="E760" s="12">
        <v>44537</v>
      </c>
      <c r="F760" s="10">
        <f>Table2[[#This Row],[ExitDate]]-Table2[[#This Row],[StartDate]]</f>
        <v>358</v>
      </c>
      <c r="G760" s="18">
        <f>(Table2[[#This Row],[ExitDate]]-Table2[[#This Row],[StartDate]])/365.25</f>
        <v>0.98015058179329229</v>
      </c>
      <c r="H760" s="11" t="s">
        <v>36</v>
      </c>
      <c r="I760" s="11" t="s">
        <v>5333</v>
      </c>
      <c r="J760" s="13" t="s">
        <v>5334</v>
      </c>
      <c r="K760" s="11" t="s">
        <v>65</v>
      </c>
      <c r="L760" s="11" t="s">
        <v>38</v>
      </c>
      <c r="M760" s="11" t="s">
        <v>56</v>
      </c>
      <c r="N760" s="11" t="s">
        <v>40</v>
      </c>
      <c r="O760" s="11" t="s">
        <v>56</v>
      </c>
      <c r="P760" s="11" t="s">
        <v>121</v>
      </c>
      <c r="Q760" s="11" t="s">
        <v>42</v>
      </c>
      <c r="R760" s="11" t="s">
        <v>85</v>
      </c>
      <c r="S760" s="12">
        <v>22224</v>
      </c>
      <c r="T760" s="11" t="s">
        <v>44</v>
      </c>
      <c r="U760" s="11" t="s">
        <v>234</v>
      </c>
      <c r="V760" s="11" t="s">
        <v>46</v>
      </c>
      <c r="W760" s="10">
        <v>39875</v>
      </c>
      <c r="X760" s="11" t="s">
        <v>48</v>
      </c>
      <c r="Y760" s="10">
        <v>3</v>
      </c>
      <c r="Z760" s="10">
        <v>1903</v>
      </c>
      <c r="AA760" s="12" t="s">
        <v>2878</v>
      </c>
      <c r="AB760" s="10">
        <v>5</v>
      </c>
      <c r="AC760" s="10">
        <v>5</v>
      </c>
      <c r="AD760" s="12">
        <v>45073</v>
      </c>
      <c r="AE760" s="11" t="s">
        <v>76</v>
      </c>
      <c r="AF760" s="11" t="s">
        <v>61</v>
      </c>
      <c r="AG760" s="11" t="s">
        <v>77</v>
      </c>
      <c r="AH760" s="11" t="s">
        <v>5335</v>
      </c>
      <c r="AI760" s="11" t="s">
        <v>5336</v>
      </c>
      <c r="AJ760" s="10">
        <v>4</v>
      </c>
      <c r="AK760" s="14">
        <v>699.97</v>
      </c>
    </row>
    <row r="761" spans="1:37" x14ac:dyDescent="0.25">
      <c r="A761" s="10">
        <v>1484</v>
      </c>
      <c r="B761" s="11" t="s">
        <v>5339</v>
      </c>
      <c r="C761" s="11" t="s">
        <v>901</v>
      </c>
      <c r="D761" s="12">
        <v>44220</v>
      </c>
      <c r="E761" s="12">
        <v>44588</v>
      </c>
      <c r="F761" s="10">
        <f>Table2[[#This Row],[ExitDate]]-Table2[[#This Row],[StartDate]]</f>
        <v>368</v>
      </c>
      <c r="G761" s="18">
        <f>(Table2[[#This Row],[ExitDate]]-Table2[[#This Row],[StartDate]])/365.25</f>
        <v>1.0075290896646132</v>
      </c>
      <c r="H761" s="11" t="s">
        <v>36</v>
      </c>
      <c r="I761" s="11" t="s">
        <v>5340</v>
      </c>
      <c r="J761" s="13" t="s">
        <v>5341</v>
      </c>
      <c r="K761" s="11" t="s">
        <v>94</v>
      </c>
      <c r="L761" s="11" t="s">
        <v>752</v>
      </c>
      <c r="M761" s="11" t="s">
        <v>56</v>
      </c>
      <c r="N761" s="11" t="s">
        <v>67</v>
      </c>
      <c r="O761" s="11" t="s">
        <v>41</v>
      </c>
      <c r="P761" s="11" t="s">
        <v>121</v>
      </c>
      <c r="Q761" s="11" t="s">
        <v>42</v>
      </c>
      <c r="R761" s="11" t="s">
        <v>320</v>
      </c>
      <c r="S761" s="12">
        <v>33578</v>
      </c>
      <c r="T761" s="11" t="s">
        <v>44</v>
      </c>
      <c r="U761" s="11" t="s">
        <v>81</v>
      </c>
      <c r="V761" s="11" t="s">
        <v>46</v>
      </c>
      <c r="W761" s="10">
        <v>36064</v>
      </c>
      <c r="X761" s="11" t="s">
        <v>48</v>
      </c>
      <c r="Y761" s="10">
        <v>3</v>
      </c>
      <c r="Z761" s="10">
        <v>1911</v>
      </c>
      <c r="AA761" s="12">
        <v>45142</v>
      </c>
      <c r="AB761" s="10">
        <v>3</v>
      </c>
      <c r="AC761" s="10">
        <v>4</v>
      </c>
      <c r="AD761" s="12">
        <v>44877</v>
      </c>
      <c r="AE761" s="11" t="s">
        <v>156</v>
      </c>
      <c r="AF761" s="11" t="s">
        <v>61</v>
      </c>
      <c r="AG761" s="11" t="s">
        <v>89</v>
      </c>
      <c r="AH761" s="11" t="s">
        <v>5342</v>
      </c>
      <c r="AI761" s="11" t="s">
        <v>5343</v>
      </c>
      <c r="AJ761" s="10">
        <v>5</v>
      </c>
      <c r="AK761" s="14">
        <v>333.08</v>
      </c>
    </row>
    <row r="762" spans="1:37" x14ac:dyDescent="0.25">
      <c r="A762" s="10">
        <v>1485</v>
      </c>
      <c r="B762" s="11" t="s">
        <v>5344</v>
      </c>
      <c r="C762" s="11" t="s">
        <v>228</v>
      </c>
      <c r="D762" s="12">
        <v>43896</v>
      </c>
      <c r="E762" s="12">
        <v>44261</v>
      </c>
      <c r="F762" s="10">
        <f>Table2[[#This Row],[ExitDate]]-Table2[[#This Row],[StartDate]]</f>
        <v>365</v>
      </c>
      <c r="G762" s="18">
        <f>(Table2[[#This Row],[ExitDate]]-Table2[[#This Row],[StartDate]])/365.25</f>
        <v>0.99931553730321698</v>
      </c>
      <c r="H762" s="11" t="s">
        <v>738</v>
      </c>
      <c r="I762" s="11" t="s">
        <v>5345</v>
      </c>
      <c r="J762" s="13" t="s">
        <v>5346</v>
      </c>
      <c r="K762" s="11" t="s">
        <v>79</v>
      </c>
      <c r="L762" s="11" t="s">
        <v>38</v>
      </c>
      <c r="M762" s="11" t="s">
        <v>56</v>
      </c>
      <c r="N762" s="11" t="s">
        <v>67</v>
      </c>
      <c r="O762" s="11" t="s">
        <v>41</v>
      </c>
      <c r="P762" s="11" t="s">
        <v>133</v>
      </c>
      <c r="Q762" s="11" t="s">
        <v>42</v>
      </c>
      <c r="R762" s="11" t="s">
        <v>107</v>
      </c>
      <c r="S762" s="12" t="s">
        <v>5347</v>
      </c>
      <c r="T762" s="11" t="s">
        <v>44</v>
      </c>
      <c r="U762" s="11" t="s">
        <v>109</v>
      </c>
      <c r="V762" s="11" t="s">
        <v>46</v>
      </c>
      <c r="W762" s="10">
        <v>7544</v>
      </c>
      <c r="X762" s="11" t="s">
        <v>48</v>
      </c>
      <c r="Y762" s="10">
        <v>3</v>
      </c>
      <c r="Z762" s="10">
        <v>1912</v>
      </c>
      <c r="AA762" s="12">
        <v>44961</v>
      </c>
      <c r="AB762" s="10">
        <v>2</v>
      </c>
      <c r="AC762" s="10">
        <v>5</v>
      </c>
      <c r="AD762" s="12">
        <v>45011</v>
      </c>
      <c r="AE762" s="11" t="s">
        <v>50</v>
      </c>
      <c r="AF762" s="11" t="s">
        <v>61</v>
      </c>
      <c r="AG762" s="11" t="s">
        <v>77</v>
      </c>
      <c r="AH762" s="11" t="s">
        <v>5348</v>
      </c>
      <c r="AI762" s="11" t="s">
        <v>5349</v>
      </c>
      <c r="AJ762" s="10">
        <v>1</v>
      </c>
      <c r="AK762" s="14">
        <v>718.38</v>
      </c>
    </row>
    <row r="763" spans="1:37" x14ac:dyDescent="0.25">
      <c r="A763" s="10">
        <v>1486</v>
      </c>
      <c r="B763" s="11" t="s">
        <v>512</v>
      </c>
      <c r="C763" s="11" t="s">
        <v>5212</v>
      </c>
      <c r="D763" s="12">
        <v>44884</v>
      </c>
      <c r="E763" s="12">
        <v>44972</v>
      </c>
      <c r="F763" s="10">
        <f>Table2[[#This Row],[ExitDate]]-Table2[[#This Row],[StartDate]]</f>
        <v>88</v>
      </c>
      <c r="G763" s="18">
        <f>(Table2[[#This Row],[ExitDate]]-Table2[[#This Row],[StartDate]])/365.25</f>
        <v>0.24093086926762491</v>
      </c>
      <c r="H763" s="11" t="s">
        <v>738</v>
      </c>
      <c r="I763" s="11" t="s">
        <v>5350</v>
      </c>
      <c r="J763" s="13" t="s">
        <v>5351</v>
      </c>
      <c r="K763" s="11" t="s">
        <v>164</v>
      </c>
      <c r="L763" s="11" t="s">
        <v>752</v>
      </c>
      <c r="M763" s="11" t="s">
        <v>66</v>
      </c>
      <c r="N763" s="11" t="s">
        <v>67</v>
      </c>
      <c r="O763" s="11" t="s">
        <v>66</v>
      </c>
      <c r="P763" s="11" t="s">
        <v>95</v>
      </c>
      <c r="Q763" s="11" t="s">
        <v>42</v>
      </c>
      <c r="R763" s="11" t="s">
        <v>80</v>
      </c>
      <c r="S763" s="12" t="s">
        <v>5352</v>
      </c>
      <c r="T763" s="11" t="s">
        <v>44</v>
      </c>
      <c r="U763" s="11" t="s">
        <v>159</v>
      </c>
      <c r="V763" s="11" t="s">
        <v>59</v>
      </c>
      <c r="W763" s="10">
        <v>70057</v>
      </c>
      <c r="X763" s="11" t="s">
        <v>48</v>
      </c>
      <c r="Y763" s="10">
        <v>3</v>
      </c>
      <c r="Z763" s="10">
        <v>1913</v>
      </c>
      <c r="AA763" s="12" t="s">
        <v>2954</v>
      </c>
      <c r="AB763" s="10">
        <v>5</v>
      </c>
      <c r="AC763" s="10">
        <v>4</v>
      </c>
      <c r="AD763" s="12">
        <v>44959</v>
      </c>
      <c r="AE763" s="11" t="s">
        <v>76</v>
      </c>
      <c r="AF763" s="11" t="s">
        <v>61</v>
      </c>
      <c r="AG763" s="11" t="s">
        <v>52</v>
      </c>
      <c r="AH763" s="11" t="s">
        <v>5353</v>
      </c>
      <c r="AI763" s="11" t="s">
        <v>5354</v>
      </c>
      <c r="AJ763" s="10">
        <v>3</v>
      </c>
      <c r="AK763" s="14">
        <v>195.29</v>
      </c>
    </row>
    <row r="764" spans="1:37" x14ac:dyDescent="0.25">
      <c r="A764" s="10">
        <v>1487</v>
      </c>
      <c r="B764" s="11" t="s">
        <v>2200</v>
      </c>
      <c r="C764" s="11" t="s">
        <v>2978</v>
      </c>
      <c r="D764" s="12">
        <v>43539</v>
      </c>
      <c r="E764" s="12">
        <v>43740</v>
      </c>
      <c r="F764" s="10">
        <f>Table2[[#This Row],[ExitDate]]-Table2[[#This Row],[StartDate]]</f>
        <v>201</v>
      </c>
      <c r="G764" s="18">
        <f>(Table2[[#This Row],[ExitDate]]-Table2[[#This Row],[StartDate]])/365.25</f>
        <v>0.55030800821355241</v>
      </c>
      <c r="H764" s="11" t="s">
        <v>738</v>
      </c>
      <c r="I764" s="11" t="s">
        <v>5355</v>
      </c>
      <c r="J764" s="13" t="s">
        <v>5356</v>
      </c>
      <c r="K764" s="11" t="s">
        <v>94</v>
      </c>
      <c r="L764" s="11" t="s">
        <v>752</v>
      </c>
      <c r="M764" s="11" t="s">
        <v>56</v>
      </c>
      <c r="N764" s="11" t="s">
        <v>67</v>
      </c>
      <c r="O764" s="11" t="s">
        <v>66</v>
      </c>
      <c r="P764" s="11" t="s">
        <v>121</v>
      </c>
      <c r="Q764" s="11" t="s">
        <v>42</v>
      </c>
      <c r="R764" s="11" t="s">
        <v>107</v>
      </c>
      <c r="S764" s="12">
        <v>29680</v>
      </c>
      <c r="T764" s="11" t="s">
        <v>44</v>
      </c>
      <c r="U764" s="11" t="s">
        <v>423</v>
      </c>
      <c r="V764" s="11" t="s">
        <v>46</v>
      </c>
      <c r="W764" s="10">
        <v>34085</v>
      </c>
      <c r="X764" s="11" t="s">
        <v>48</v>
      </c>
      <c r="Y764" s="10">
        <v>3</v>
      </c>
      <c r="Z764" s="10">
        <v>1914</v>
      </c>
      <c r="AA764" s="12" t="s">
        <v>1564</v>
      </c>
      <c r="AB764" s="10">
        <v>4</v>
      </c>
      <c r="AC764" s="10">
        <v>4</v>
      </c>
      <c r="AD764" s="12">
        <v>44937</v>
      </c>
      <c r="AE764" s="11" t="s">
        <v>50</v>
      </c>
      <c r="AF764" s="11" t="s">
        <v>61</v>
      </c>
      <c r="AG764" s="11" t="s">
        <v>89</v>
      </c>
      <c r="AH764" s="11" t="s">
        <v>5357</v>
      </c>
      <c r="AI764" s="11" t="s">
        <v>5358</v>
      </c>
      <c r="AJ764" s="10">
        <v>2</v>
      </c>
      <c r="AK764" s="14">
        <v>113.43</v>
      </c>
    </row>
    <row r="765" spans="1:37" x14ac:dyDescent="0.25">
      <c r="A765" s="10">
        <v>1488</v>
      </c>
      <c r="B765" s="11" t="s">
        <v>5359</v>
      </c>
      <c r="C765" s="11" t="s">
        <v>5360</v>
      </c>
      <c r="D765" s="12">
        <v>45057</v>
      </c>
      <c r="E765" s="12">
        <v>45112</v>
      </c>
      <c r="F765" s="10">
        <f>Table2[[#This Row],[ExitDate]]-Table2[[#This Row],[StartDate]]</f>
        <v>55</v>
      </c>
      <c r="G765" s="18">
        <f>(Table2[[#This Row],[ExitDate]]-Table2[[#This Row],[StartDate]])/365.25</f>
        <v>0.15058179329226556</v>
      </c>
      <c r="H765" s="11" t="s">
        <v>738</v>
      </c>
      <c r="I765" s="11" t="s">
        <v>5361</v>
      </c>
      <c r="J765" s="13" t="s">
        <v>5362</v>
      </c>
      <c r="K765" s="11" t="s">
        <v>113</v>
      </c>
      <c r="L765" s="11" t="s">
        <v>1816</v>
      </c>
      <c r="M765" s="11" t="s">
        <v>56</v>
      </c>
      <c r="N765" s="11" t="s">
        <v>67</v>
      </c>
      <c r="O765" s="11" t="s">
        <v>41</v>
      </c>
      <c r="P765" s="11" t="s">
        <v>174</v>
      </c>
      <c r="Q765" s="11" t="s">
        <v>42</v>
      </c>
      <c r="R765" s="11" t="s">
        <v>80</v>
      </c>
      <c r="S765" s="12" t="s">
        <v>5363</v>
      </c>
      <c r="T765" s="11" t="s">
        <v>44</v>
      </c>
      <c r="U765" s="11" t="s">
        <v>81</v>
      </c>
      <c r="V765" s="11" t="s">
        <v>46</v>
      </c>
      <c r="W765" s="10">
        <v>25099</v>
      </c>
      <c r="X765" s="11" t="s">
        <v>48</v>
      </c>
      <c r="Y765" s="10">
        <v>3</v>
      </c>
      <c r="Z765" s="10">
        <v>1915</v>
      </c>
      <c r="AA765" s="12">
        <v>45237</v>
      </c>
      <c r="AB765" s="10">
        <v>2</v>
      </c>
      <c r="AC765" s="10">
        <v>3</v>
      </c>
      <c r="AD765" s="12">
        <v>44876</v>
      </c>
      <c r="AE765" s="11" t="s">
        <v>60</v>
      </c>
      <c r="AF765" s="11" t="s">
        <v>61</v>
      </c>
      <c r="AG765" s="11" t="s">
        <v>62</v>
      </c>
      <c r="AH765" s="11" t="s">
        <v>5364</v>
      </c>
      <c r="AI765" s="11" t="s">
        <v>5365</v>
      </c>
      <c r="AJ765" s="10">
        <v>4</v>
      </c>
      <c r="AK765" s="14">
        <v>651.23</v>
      </c>
    </row>
    <row r="766" spans="1:37" x14ac:dyDescent="0.25">
      <c r="A766" s="10">
        <v>1489</v>
      </c>
      <c r="B766" s="11" t="s">
        <v>5366</v>
      </c>
      <c r="C766" s="11" t="s">
        <v>1250</v>
      </c>
      <c r="D766" s="12">
        <v>44597</v>
      </c>
      <c r="E766" s="12">
        <v>44964</v>
      </c>
      <c r="F766" s="10">
        <f>Table2[[#This Row],[ExitDate]]-Table2[[#This Row],[StartDate]]</f>
        <v>367</v>
      </c>
      <c r="G766" s="18">
        <f>(Table2[[#This Row],[ExitDate]]-Table2[[#This Row],[StartDate]])/365.25</f>
        <v>1.0047912388774811</v>
      </c>
      <c r="H766" s="11" t="s">
        <v>738</v>
      </c>
      <c r="I766" s="11" t="s">
        <v>5367</v>
      </c>
      <c r="J766" s="13" t="s">
        <v>5368</v>
      </c>
      <c r="K766" s="11" t="s">
        <v>65</v>
      </c>
      <c r="L766" s="11" t="s">
        <v>1816</v>
      </c>
      <c r="M766" s="11" t="s">
        <v>66</v>
      </c>
      <c r="N766" s="11" t="s">
        <v>55</v>
      </c>
      <c r="O766" s="11" t="s">
        <v>66</v>
      </c>
      <c r="P766" s="11" t="s">
        <v>95</v>
      </c>
      <c r="Q766" s="11" t="s">
        <v>42</v>
      </c>
      <c r="R766" s="11" t="s">
        <v>80</v>
      </c>
      <c r="S766" s="12" t="s">
        <v>5369</v>
      </c>
      <c r="T766" s="11" t="s">
        <v>44</v>
      </c>
      <c r="U766" s="11" t="s">
        <v>98</v>
      </c>
      <c r="V766" s="11" t="s">
        <v>59</v>
      </c>
      <c r="W766" s="10">
        <v>86671</v>
      </c>
      <c r="X766" s="11" t="s">
        <v>48</v>
      </c>
      <c r="Y766" s="10">
        <v>3</v>
      </c>
      <c r="Z766" s="10">
        <v>1916</v>
      </c>
      <c r="AA766" s="12" t="s">
        <v>1867</v>
      </c>
      <c r="AB766" s="10">
        <v>3</v>
      </c>
      <c r="AC766" s="10">
        <v>4</v>
      </c>
      <c r="AD766" s="12">
        <v>44832</v>
      </c>
      <c r="AE766" s="11" t="s">
        <v>83</v>
      </c>
      <c r="AF766" s="11" t="s">
        <v>51</v>
      </c>
      <c r="AG766" s="11" t="s">
        <v>62</v>
      </c>
      <c r="AH766" s="11" t="s">
        <v>5370</v>
      </c>
      <c r="AI766" s="11" t="s">
        <v>5371</v>
      </c>
      <c r="AJ766" s="10">
        <v>1</v>
      </c>
      <c r="AK766" s="14">
        <v>331.66</v>
      </c>
    </row>
    <row r="767" spans="1:37" x14ac:dyDescent="0.25">
      <c r="A767" s="10">
        <v>1491</v>
      </c>
      <c r="B767" s="11" t="s">
        <v>595</v>
      </c>
      <c r="C767" s="11" t="s">
        <v>1505</v>
      </c>
      <c r="D767" s="12">
        <v>44935</v>
      </c>
      <c r="E767" s="12">
        <v>44999</v>
      </c>
      <c r="F767" s="10">
        <f>Table2[[#This Row],[ExitDate]]-Table2[[#This Row],[StartDate]]</f>
        <v>64</v>
      </c>
      <c r="G767" s="18">
        <f>(Table2[[#This Row],[ExitDate]]-Table2[[#This Row],[StartDate]])/365.25</f>
        <v>0.17522245037645448</v>
      </c>
      <c r="H767" s="11" t="s">
        <v>36</v>
      </c>
      <c r="I767" s="11" t="s">
        <v>5374</v>
      </c>
      <c r="J767" s="13" t="s">
        <v>5375</v>
      </c>
      <c r="K767" s="11" t="s">
        <v>132</v>
      </c>
      <c r="L767" s="11" t="s">
        <v>38</v>
      </c>
      <c r="M767" s="11" t="s">
        <v>39</v>
      </c>
      <c r="N767" s="11" t="s">
        <v>67</v>
      </c>
      <c r="O767" s="11" t="s">
        <v>41</v>
      </c>
      <c r="P767" s="11" t="s">
        <v>95</v>
      </c>
      <c r="Q767" s="11" t="s">
        <v>42</v>
      </c>
      <c r="R767" s="11" t="s">
        <v>85</v>
      </c>
      <c r="S767" s="12">
        <v>33216</v>
      </c>
      <c r="T767" s="11" t="s">
        <v>44</v>
      </c>
      <c r="U767" s="11" t="s">
        <v>5</v>
      </c>
      <c r="V767" s="11" t="s">
        <v>46</v>
      </c>
      <c r="W767" s="10">
        <v>36065</v>
      </c>
      <c r="X767" s="11" t="s">
        <v>48</v>
      </c>
      <c r="Y767" s="10">
        <v>3</v>
      </c>
      <c r="Z767" s="10">
        <v>1918</v>
      </c>
      <c r="AA767" s="12">
        <v>44571</v>
      </c>
      <c r="AB767" s="10">
        <v>3</v>
      </c>
      <c r="AC767" s="10">
        <v>5</v>
      </c>
      <c r="AD767" s="12">
        <v>45141</v>
      </c>
      <c r="AE767" s="11" t="s">
        <v>156</v>
      </c>
      <c r="AF767" s="11" t="s">
        <v>51</v>
      </c>
      <c r="AG767" s="11" t="s">
        <v>62</v>
      </c>
      <c r="AH767" s="11" t="s">
        <v>5376</v>
      </c>
      <c r="AI767" s="11" t="s">
        <v>5377</v>
      </c>
      <c r="AJ767" s="10">
        <v>2</v>
      </c>
      <c r="AK767" s="14">
        <v>226.7</v>
      </c>
    </row>
    <row r="768" spans="1:37" x14ac:dyDescent="0.25">
      <c r="A768" s="10">
        <v>1492</v>
      </c>
      <c r="B768" s="11" t="s">
        <v>5113</v>
      </c>
      <c r="C768" s="11" t="s">
        <v>5378</v>
      </c>
      <c r="D768" s="12">
        <v>44682</v>
      </c>
      <c r="E768" s="12">
        <v>44886</v>
      </c>
      <c r="F768" s="10">
        <f>Table2[[#This Row],[ExitDate]]-Table2[[#This Row],[StartDate]]</f>
        <v>204</v>
      </c>
      <c r="G768" s="18">
        <f>(Table2[[#This Row],[ExitDate]]-Table2[[#This Row],[StartDate]])/365.25</f>
        <v>0.55852156057494862</v>
      </c>
      <c r="H768" s="11" t="s">
        <v>36</v>
      </c>
      <c r="I768" s="11" t="s">
        <v>5379</v>
      </c>
      <c r="J768" s="13" t="s">
        <v>5380</v>
      </c>
      <c r="K768" s="11" t="s">
        <v>79</v>
      </c>
      <c r="L768" s="11" t="s">
        <v>752</v>
      </c>
      <c r="M768" s="11" t="s">
        <v>39</v>
      </c>
      <c r="N768" s="11" t="s">
        <v>55</v>
      </c>
      <c r="O768" s="11" t="s">
        <v>66</v>
      </c>
      <c r="P768" s="11" t="s">
        <v>95</v>
      </c>
      <c r="Q768" s="11" t="s">
        <v>42</v>
      </c>
      <c r="R768" s="11" t="s">
        <v>300</v>
      </c>
      <c r="S768" s="12" t="s">
        <v>5381</v>
      </c>
      <c r="T768" s="11" t="s">
        <v>44</v>
      </c>
      <c r="U768" s="11" t="s">
        <v>3025</v>
      </c>
      <c r="V768" s="11" t="s">
        <v>46</v>
      </c>
      <c r="W768" s="10">
        <v>7972</v>
      </c>
      <c r="X768" s="11" t="s">
        <v>48</v>
      </c>
      <c r="Y768" s="10">
        <v>3</v>
      </c>
      <c r="Z768" s="10">
        <v>1919</v>
      </c>
      <c r="AA768" s="12" t="s">
        <v>2662</v>
      </c>
      <c r="AB768" s="10">
        <v>2</v>
      </c>
      <c r="AC768" s="10">
        <v>3</v>
      </c>
      <c r="AD768" s="12">
        <v>45095</v>
      </c>
      <c r="AE768" s="11" t="s">
        <v>50</v>
      </c>
      <c r="AF768" s="11" t="s">
        <v>61</v>
      </c>
      <c r="AG768" s="11" t="s">
        <v>52</v>
      </c>
      <c r="AH768" s="11" t="s">
        <v>5382</v>
      </c>
      <c r="AI768" s="11" t="s">
        <v>5383</v>
      </c>
      <c r="AJ768" s="10">
        <v>1</v>
      </c>
      <c r="AK768" s="14">
        <v>583.76</v>
      </c>
    </row>
    <row r="769" spans="1:37" x14ac:dyDescent="0.25">
      <c r="A769" s="10">
        <v>1493</v>
      </c>
      <c r="B769" s="11" t="s">
        <v>585</v>
      </c>
      <c r="C769" s="11" t="s">
        <v>297</v>
      </c>
      <c r="D769" s="12">
        <v>44222</v>
      </c>
      <c r="E769" s="12">
        <v>44414</v>
      </c>
      <c r="F769" s="10">
        <f>Table2[[#This Row],[ExitDate]]-Table2[[#This Row],[StartDate]]</f>
        <v>192</v>
      </c>
      <c r="G769" s="18">
        <f>(Table2[[#This Row],[ExitDate]]-Table2[[#This Row],[StartDate]])/365.25</f>
        <v>0.52566735112936347</v>
      </c>
      <c r="H769" s="11" t="s">
        <v>36</v>
      </c>
      <c r="I769" s="11" t="s">
        <v>5384</v>
      </c>
      <c r="J769" s="13" t="s">
        <v>5385</v>
      </c>
      <c r="K769" s="11" t="s">
        <v>164</v>
      </c>
      <c r="L769" s="11" t="s">
        <v>752</v>
      </c>
      <c r="M769" s="11" t="s">
        <v>66</v>
      </c>
      <c r="N769" s="11" t="s">
        <v>67</v>
      </c>
      <c r="O769" s="11" t="s">
        <v>66</v>
      </c>
      <c r="P769" s="11" t="s">
        <v>133</v>
      </c>
      <c r="Q769" s="11" t="s">
        <v>42</v>
      </c>
      <c r="R769" s="11" t="s">
        <v>85</v>
      </c>
      <c r="S769" s="12">
        <v>17600</v>
      </c>
      <c r="T769" s="11" t="s">
        <v>44</v>
      </c>
      <c r="U769" s="11" t="s">
        <v>293</v>
      </c>
      <c r="V769" s="11" t="s">
        <v>46</v>
      </c>
      <c r="W769" s="10">
        <v>81226</v>
      </c>
      <c r="X769" s="11" t="s">
        <v>48</v>
      </c>
      <c r="Y769" s="10">
        <v>3</v>
      </c>
      <c r="Z769" s="10">
        <v>1920</v>
      </c>
      <c r="AA769" s="12" t="s">
        <v>413</v>
      </c>
      <c r="AB769" s="10">
        <v>2</v>
      </c>
      <c r="AC769" s="10">
        <v>5</v>
      </c>
      <c r="AD769" s="12">
        <v>45020</v>
      </c>
      <c r="AE769" s="11" t="s">
        <v>60</v>
      </c>
      <c r="AF769" s="11" t="s">
        <v>51</v>
      </c>
      <c r="AG769" s="11" t="s">
        <v>52</v>
      </c>
      <c r="AH769" s="11" t="s">
        <v>5386</v>
      </c>
      <c r="AI769" s="11" t="s">
        <v>5387</v>
      </c>
      <c r="AJ769" s="10">
        <v>3</v>
      </c>
      <c r="AK769" s="14">
        <v>646.65</v>
      </c>
    </row>
    <row r="770" spans="1:37" x14ac:dyDescent="0.25">
      <c r="A770" s="10">
        <v>1494</v>
      </c>
      <c r="B770" s="11" t="s">
        <v>5388</v>
      </c>
      <c r="C770" s="11" t="s">
        <v>2752</v>
      </c>
      <c r="D770" s="12">
        <v>44445</v>
      </c>
      <c r="E770" s="12">
        <v>45109</v>
      </c>
      <c r="F770" s="10">
        <f>Table2[[#This Row],[ExitDate]]-Table2[[#This Row],[StartDate]]</f>
        <v>664</v>
      </c>
      <c r="G770" s="18">
        <f>(Table2[[#This Row],[ExitDate]]-Table2[[#This Row],[StartDate]])/365.25</f>
        <v>1.8179329226557153</v>
      </c>
      <c r="H770" s="11" t="s">
        <v>36</v>
      </c>
      <c r="I770" s="11" t="s">
        <v>5389</v>
      </c>
      <c r="J770" s="13" t="s">
        <v>5390</v>
      </c>
      <c r="K770" s="11" t="s">
        <v>94</v>
      </c>
      <c r="L770" s="11" t="s">
        <v>38</v>
      </c>
      <c r="M770" s="11" t="s">
        <v>39</v>
      </c>
      <c r="N770" s="11" t="s">
        <v>40</v>
      </c>
      <c r="O770" s="11" t="s">
        <v>66</v>
      </c>
      <c r="P770" s="11" t="s">
        <v>174</v>
      </c>
      <c r="Q770" s="11" t="s">
        <v>42</v>
      </c>
      <c r="R770" s="11" t="s">
        <v>107</v>
      </c>
      <c r="S770" s="12" t="s">
        <v>5391</v>
      </c>
      <c r="T770" s="11" t="s">
        <v>44</v>
      </c>
      <c r="U770" s="11" t="s">
        <v>109</v>
      </c>
      <c r="V770" s="11" t="s">
        <v>59</v>
      </c>
      <c r="W770" s="10">
        <v>10345</v>
      </c>
      <c r="X770" s="11" t="s">
        <v>48</v>
      </c>
      <c r="Y770" s="10">
        <v>3</v>
      </c>
      <c r="Z770" s="10">
        <v>1921</v>
      </c>
      <c r="AA770" s="12">
        <v>44928</v>
      </c>
      <c r="AB770" s="10">
        <v>3</v>
      </c>
      <c r="AC770" s="10">
        <v>2</v>
      </c>
      <c r="AD770" s="12">
        <v>45074</v>
      </c>
      <c r="AE770" s="11" t="s">
        <v>83</v>
      </c>
      <c r="AF770" s="11" t="s">
        <v>61</v>
      </c>
      <c r="AG770" s="11" t="s">
        <v>62</v>
      </c>
      <c r="AH770" s="11" t="s">
        <v>5392</v>
      </c>
      <c r="AI770" s="11" t="s">
        <v>5393</v>
      </c>
      <c r="AJ770" s="10">
        <v>2</v>
      </c>
      <c r="AK770" s="14">
        <v>813.17</v>
      </c>
    </row>
    <row r="771" spans="1:37" x14ac:dyDescent="0.25">
      <c r="A771" s="10">
        <v>1496</v>
      </c>
      <c r="B771" s="11" t="s">
        <v>5124</v>
      </c>
      <c r="C771" s="11" t="s">
        <v>701</v>
      </c>
      <c r="D771" s="12">
        <v>45016</v>
      </c>
      <c r="E771" s="12">
        <v>45046</v>
      </c>
      <c r="F771" s="10">
        <f>Table2[[#This Row],[ExitDate]]-Table2[[#This Row],[StartDate]]</f>
        <v>30</v>
      </c>
      <c r="G771" s="18">
        <f>(Table2[[#This Row],[ExitDate]]-Table2[[#This Row],[StartDate]])/365.25</f>
        <v>8.2135523613963035E-2</v>
      </c>
      <c r="H771" s="11" t="s">
        <v>36</v>
      </c>
      <c r="I771" s="11" t="s">
        <v>5394</v>
      </c>
      <c r="J771" s="13" t="s">
        <v>5395</v>
      </c>
      <c r="K771" s="11" t="s">
        <v>65</v>
      </c>
      <c r="L771" s="11" t="s">
        <v>38</v>
      </c>
      <c r="M771" s="11" t="s">
        <v>66</v>
      </c>
      <c r="N771" s="11" t="s">
        <v>67</v>
      </c>
      <c r="O771" s="11" t="s">
        <v>66</v>
      </c>
      <c r="P771" s="11" t="s">
        <v>95</v>
      </c>
      <c r="Q771" s="11" t="s">
        <v>42</v>
      </c>
      <c r="R771" s="11" t="s">
        <v>711</v>
      </c>
      <c r="S771" s="12">
        <v>24238</v>
      </c>
      <c r="T771" s="11" t="s">
        <v>44</v>
      </c>
      <c r="U771" s="11" t="s">
        <v>185</v>
      </c>
      <c r="V771" s="11" t="s">
        <v>46</v>
      </c>
      <c r="W771" s="10">
        <v>46757</v>
      </c>
      <c r="X771" s="11" t="s">
        <v>48</v>
      </c>
      <c r="Y771" s="10">
        <v>3</v>
      </c>
      <c r="Z771" s="10">
        <v>1923</v>
      </c>
      <c r="AA771" s="12" t="s">
        <v>2939</v>
      </c>
      <c r="AB771" s="10">
        <v>3</v>
      </c>
      <c r="AC771" s="10">
        <v>4</v>
      </c>
      <c r="AD771" s="12">
        <v>44882</v>
      </c>
      <c r="AE771" s="11" t="s">
        <v>76</v>
      </c>
      <c r="AF771" s="11" t="s">
        <v>61</v>
      </c>
      <c r="AG771" s="11" t="s">
        <v>52</v>
      </c>
      <c r="AH771" s="11" t="s">
        <v>5396</v>
      </c>
      <c r="AI771" s="11" t="s">
        <v>5397</v>
      </c>
      <c r="AJ771" s="10">
        <v>3</v>
      </c>
      <c r="AK771" s="14">
        <v>868.74</v>
      </c>
    </row>
    <row r="772" spans="1:37" x14ac:dyDescent="0.25">
      <c r="A772" s="10">
        <v>1497</v>
      </c>
      <c r="B772" s="11" t="s">
        <v>5398</v>
      </c>
      <c r="C772" s="11" t="s">
        <v>5399</v>
      </c>
      <c r="D772" s="12">
        <v>45062</v>
      </c>
      <c r="E772" s="12">
        <v>45075</v>
      </c>
      <c r="F772" s="10">
        <f>Table2[[#This Row],[ExitDate]]-Table2[[#This Row],[StartDate]]</f>
        <v>13</v>
      </c>
      <c r="G772" s="18">
        <f>(Table2[[#This Row],[ExitDate]]-Table2[[#This Row],[StartDate]])/365.25</f>
        <v>3.5592060232717319E-2</v>
      </c>
      <c r="H772" s="11" t="s">
        <v>36</v>
      </c>
      <c r="I772" s="11" t="s">
        <v>5400</v>
      </c>
      <c r="J772" s="13" t="s">
        <v>5401</v>
      </c>
      <c r="K772" s="11" t="s">
        <v>84</v>
      </c>
      <c r="L772" s="11" t="s">
        <v>38</v>
      </c>
      <c r="M772" s="11" t="s">
        <v>56</v>
      </c>
      <c r="N772" s="11" t="s">
        <v>67</v>
      </c>
      <c r="O772" s="11" t="s">
        <v>66</v>
      </c>
      <c r="P772" s="11" t="s">
        <v>174</v>
      </c>
      <c r="Q772" s="11" t="s">
        <v>42</v>
      </c>
      <c r="R772" s="11" t="s">
        <v>85</v>
      </c>
      <c r="S772" s="12" t="s">
        <v>5402</v>
      </c>
      <c r="T772" s="11" t="s">
        <v>44</v>
      </c>
      <c r="U772" s="11" t="s">
        <v>234</v>
      </c>
      <c r="V772" s="11" t="s">
        <v>46</v>
      </c>
      <c r="W772" s="10">
        <v>53602</v>
      </c>
      <c r="X772" s="11" t="s">
        <v>48</v>
      </c>
      <c r="Y772" s="10">
        <v>3</v>
      </c>
      <c r="Z772" s="10">
        <v>1924</v>
      </c>
      <c r="AA772" s="12">
        <v>44690</v>
      </c>
      <c r="AB772" s="10">
        <v>3</v>
      </c>
      <c r="AC772" s="10">
        <v>5</v>
      </c>
      <c r="AD772" s="12">
        <v>45121</v>
      </c>
      <c r="AE772" s="11" t="s">
        <v>60</v>
      </c>
      <c r="AF772" s="11" t="s">
        <v>61</v>
      </c>
      <c r="AG772" s="11" t="s">
        <v>52</v>
      </c>
      <c r="AH772" s="11" t="s">
        <v>5403</v>
      </c>
      <c r="AI772" s="11" t="s">
        <v>5404</v>
      </c>
      <c r="AJ772" s="10">
        <v>4</v>
      </c>
      <c r="AK772" s="14">
        <v>250.41</v>
      </c>
    </row>
    <row r="773" spans="1:37" x14ac:dyDescent="0.25">
      <c r="A773" s="10">
        <v>1498</v>
      </c>
      <c r="B773" s="11" t="s">
        <v>5405</v>
      </c>
      <c r="C773" s="11" t="s">
        <v>1623</v>
      </c>
      <c r="D773" s="12">
        <v>45045</v>
      </c>
      <c r="E773" s="12">
        <v>45114</v>
      </c>
      <c r="F773" s="10">
        <f>Table2[[#This Row],[ExitDate]]-Table2[[#This Row],[StartDate]]</f>
        <v>69</v>
      </c>
      <c r="G773" s="18">
        <f>(Table2[[#This Row],[ExitDate]]-Table2[[#This Row],[StartDate]])/365.25</f>
        <v>0.18891170431211499</v>
      </c>
      <c r="H773" s="11" t="s">
        <v>36</v>
      </c>
      <c r="I773" s="11" t="s">
        <v>5406</v>
      </c>
      <c r="J773" s="13" t="s">
        <v>5407</v>
      </c>
      <c r="K773" s="11" t="s">
        <v>37</v>
      </c>
      <c r="L773" s="11" t="s">
        <v>38</v>
      </c>
      <c r="M773" s="11" t="s">
        <v>39</v>
      </c>
      <c r="N773" s="11" t="s">
        <v>67</v>
      </c>
      <c r="O773" s="11" t="s">
        <v>66</v>
      </c>
      <c r="P773" s="11" t="s">
        <v>174</v>
      </c>
      <c r="Q773" s="11" t="s">
        <v>42</v>
      </c>
      <c r="R773" s="11" t="s">
        <v>142</v>
      </c>
      <c r="S773" s="12" t="s">
        <v>5408</v>
      </c>
      <c r="T773" s="11" t="s">
        <v>44</v>
      </c>
      <c r="U773" s="11" t="s">
        <v>81</v>
      </c>
      <c r="V773" s="11" t="s">
        <v>59</v>
      </c>
      <c r="W773" s="10">
        <v>91520</v>
      </c>
      <c r="X773" s="11" t="s">
        <v>48</v>
      </c>
      <c r="Y773" s="10">
        <v>3</v>
      </c>
      <c r="Z773" s="10">
        <v>1925</v>
      </c>
      <c r="AA773" s="12" t="s">
        <v>110</v>
      </c>
      <c r="AB773" s="10">
        <v>1</v>
      </c>
      <c r="AC773" s="10">
        <v>5</v>
      </c>
      <c r="AD773" s="12">
        <v>45058</v>
      </c>
      <c r="AE773" s="11" t="s">
        <v>156</v>
      </c>
      <c r="AF773" s="11" t="s">
        <v>51</v>
      </c>
      <c r="AG773" s="11" t="s">
        <v>77</v>
      </c>
      <c r="AH773" s="11" t="s">
        <v>5409</v>
      </c>
      <c r="AI773" s="11" t="s">
        <v>5410</v>
      </c>
      <c r="AJ773" s="10">
        <v>3</v>
      </c>
      <c r="AK773" s="14">
        <v>882.06</v>
      </c>
    </row>
    <row r="774" spans="1:37" x14ac:dyDescent="0.25">
      <c r="A774" s="10">
        <v>1500</v>
      </c>
      <c r="B774" s="11" t="s">
        <v>4208</v>
      </c>
      <c r="C774" s="11" t="s">
        <v>4077</v>
      </c>
      <c r="D774" s="12">
        <v>44868</v>
      </c>
      <c r="E774" s="12">
        <v>45018</v>
      </c>
      <c r="F774" s="10">
        <f>Table2[[#This Row],[ExitDate]]-Table2[[#This Row],[StartDate]]</f>
        <v>150</v>
      </c>
      <c r="G774" s="18">
        <f>(Table2[[#This Row],[ExitDate]]-Table2[[#This Row],[StartDate]])/365.25</f>
        <v>0.41067761806981518</v>
      </c>
      <c r="H774" s="11" t="s">
        <v>36</v>
      </c>
      <c r="I774" s="11" t="s">
        <v>5411</v>
      </c>
      <c r="J774" s="13" t="s">
        <v>5412</v>
      </c>
      <c r="K774" s="11" t="s">
        <v>54</v>
      </c>
      <c r="L774" s="11" t="s">
        <v>38</v>
      </c>
      <c r="M774" s="11" t="s">
        <v>66</v>
      </c>
      <c r="N774" s="11" t="s">
        <v>40</v>
      </c>
      <c r="O774" s="11" t="s">
        <v>66</v>
      </c>
      <c r="P774" s="11" t="s">
        <v>95</v>
      </c>
      <c r="Q774" s="11" t="s">
        <v>42</v>
      </c>
      <c r="R774" s="11" t="s">
        <v>85</v>
      </c>
      <c r="S774" s="12">
        <v>27915</v>
      </c>
      <c r="T774" s="11" t="s">
        <v>44</v>
      </c>
      <c r="U774" s="11" t="s">
        <v>98</v>
      </c>
      <c r="V774" s="11" t="s">
        <v>59</v>
      </c>
      <c r="W774" s="10">
        <v>4497</v>
      </c>
      <c r="X774" s="11" t="s">
        <v>48</v>
      </c>
      <c r="Y774" s="10">
        <v>3</v>
      </c>
      <c r="Z774" s="10">
        <v>1927</v>
      </c>
      <c r="AA774" s="12" t="s">
        <v>1677</v>
      </c>
      <c r="AB774" s="10">
        <v>3</v>
      </c>
      <c r="AC774" s="10">
        <v>2</v>
      </c>
      <c r="AD774" s="12">
        <v>44980</v>
      </c>
      <c r="AE774" s="11" t="s">
        <v>50</v>
      </c>
      <c r="AF774" s="11" t="s">
        <v>61</v>
      </c>
      <c r="AG774" s="11" t="s">
        <v>77</v>
      </c>
      <c r="AH774" s="11" t="s">
        <v>2672</v>
      </c>
      <c r="AI774" s="11" t="s">
        <v>5413</v>
      </c>
      <c r="AJ774" s="10">
        <v>5</v>
      </c>
      <c r="AK774" s="14">
        <v>571.80999999999995</v>
      </c>
    </row>
    <row r="775" spans="1:37" x14ac:dyDescent="0.25">
      <c r="A775" s="10">
        <v>1505</v>
      </c>
      <c r="B775" s="11" t="s">
        <v>3836</v>
      </c>
      <c r="C775" s="11" t="s">
        <v>1640</v>
      </c>
      <c r="D775" s="12">
        <v>43823</v>
      </c>
      <c r="E775" s="12">
        <v>44724</v>
      </c>
      <c r="F775" s="10">
        <f>Table2[[#This Row],[ExitDate]]-Table2[[#This Row],[StartDate]]</f>
        <v>901</v>
      </c>
      <c r="G775" s="18">
        <f>(Table2[[#This Row],[ExitDate]]-Table2[[#This Row],[StartDate]])/365.25</f>
        <v>2.4668035592060233</v>
      </c>
      <c r="H775" s="11" t="s">
        <v>4530</v>
      </c>
      <c r="I775" s="11" t="s">
        <v>5415</v>
      </c>
      <c r="J775" s="13" t="s">
        <v>5416</v>
      </c>
      <c r="K775" s="11" t="s">
        <v>84</v>
      </c>
      <c r="L775" s="11" t="s">
        <v>38</v>
      </c>
      <c r="M775" s="11" t="s">
        <v>66</v>
      </c>
      <c r="N775" s="11" t="s">
        <v>55</v>
      </c>
      <c r="O775" s="11" t="s">
        <v>41</v>
      </c>
      <c r="P775" s="11" t="s">
        <v>174</v>
      </c>
      <c r="Q775" s="11" t="s">
        <v>68</v>
      </c>
      <c r="R775" s="11" t="s">
        <v>69</v>
      </c>
      <c r="S775" s="12" t="s">
        <v>5417</v>
      </c>
      <c r="T775" s="11" t="s">
        <v>44</v>
      </c>
      <c r="U775" s="11" t="s">
        <v>423</v>
      </c>
      <c r="V775" s="11" t="s">
        <v>59</v>
      </c>
      <c r="W775" s="10">
        <v>1886</v>
      </c>
      <c r="X775" s="11" t="s">
        <v>48</v>
      </c>
      <c r="Y775" s="10">
        <v>3</v>
      </c>
      <c r="Z775" s="10">
        <v>1932</v>
      </c>
      <c r="AA775" s="12" t="s">
        <v>1987</v>
      </c>
      <c r="AB775" s="10">
        <v>5</v>
      </c>
      <c r="AC775" s="10">
        <v>5</v>
      </c>
      <c r="AD775" s="12">
        <v>45004</v>
      </c>
      <c r="AE775" s="11" t="s">
        <v>60</v>
      </c>
      <c r="AF775" s="11" t="s">
        <v>51</v>
      </c>
      <c r="AG775" s="11" t="s">
        <v>52</v>
      </c>
      <c r="AH775" s="11" t="s">
        <v>5418</v>
      </c>
      <c r="AI775" s="11" t="s">
        <v>5419</v>
      </c>
      <c r="AJ775" s="10">
        <v>2</v>
      </c>
      <c r="AK775" s="14">
        <v>754.08</v>
      </c>
    </row>
    <row r="776" spans="1:37" x14ac:dyDescent="0.25">
      <c r="A776" s="10">
        <v>1507</v>
      </c>
      <c r="B776" s="11" t="s">
        <v>5421</v>
      </c>
      <c r="C776" s="11" t="s">
        <v>5422</v>
      </c>
      <c r="D776" s="12">
        <v>43641</v>
      </c>
      <c r="E776" s="12">
        <v>44108</v>
      </c>
      <c r="F776" s="10">
        <f>Table2[[#This Row],[ExitDate]]-Table2[[#This Row],[StartDate]]</f>
        <v>467</v>
      </c>
      <c r="G776" s="18">
        <f>(Table2[[#This Row],[ExitDate]]-Table2[[#This Row],[StartDate]])/365.25</f>
        <v>1.2785763175906912</v>
      </c>
      <c r="H776" s="11" t="s">
        <v>4530</v>
      </c>
      <c r="I776" s="11" t="s">
        <v>5423</v>
      </c>
      <c r="J776" s="13" t="s">
        <v>5424</v>
      </c>
      <c r="K776" s="11" t="s">
        <v>94</v>
      </c>
      <c r="L776" s="11" t="s">
        <v>752</v>
      </c>
      <c r="M776" s="11" t="s">
        <v>39</v>
      </c>
      <c r="N776" s="11" t="s">
        <v>67</v>
      </c>
      <c r="O776" s="11" t="s">
        <v>66</v>
      </c>
      <c r="P776" s="11" t="s">
        <v>174</v>
      </c>
      <c r="Q776" s="11" t="s">
        <v>68</v>
      </c>
      <c r="R776" s="11" t="s">
        <v>96</v>
      </c>
      <c r="S776" s="12" t="s">
        <v>5425</v>
      </c>
      <c r="T776" s="11" t="s">
        <v>5426</v>
      </c>
      <c r="U776" s="11" t="s">
        <v>5</v>
      </c>
      <c r="V776" s="11" t="s">
        <v>46</v>
      </c>
      <c r="W776" s="10">
        <v>19444</v>
      </c>
      <c r="X776" s="11" t="s">
        <v>48</v>
      </c>
      <c r="Y776" s="10">
        <v>3</v>
      </c>
      <c r="Z776" s="10">
        <v>1934</v>
      </c>
      <c r="AA776" s="12" t="s">
        <v>521</v>
      </c>
      <c r="AB776" s="10">
        <v>2</v>
      </c>
      <c r="AC776" s="10">
        <v>5</v>
      </c>
      <c r="AD776" s="12">
        <v>45054</v>
      </c>
      <c r="AE776" s="11" t="s">
        <v>50</v>
      </c>
      <c r="AF776" s="11" t="s">
        <v>61</v>
      </c>
      <c r="AG776" s="11" t="s">
        <v>62</v>
      </c>
      <c r="AH776" s="11" t="s">
        <v>5427</v>
      </c>
      <c r="AI776" s="11" t="s">
        <v>5428</v>
      </c>
      <c r="AJ776" s="10">
        <v>2</v>
      </c>
      <c r="AK776" s="14">
        <v>993.7</v>
      </c>
    </row>
    <row r="777" spans="1:37" x14ac:dyDescent="0.25">
      <c r="A777" s="10">
        <v>1510</v>
      </c>
      <c r="B777" s="11" t="s">
        <v>2437</v>
      </c>
      <c r="C777" s="11" t="s">
        <v>3249</v>
      </c>
      <c r="D777" s="12">
        <v>44650</v>
      </c>
      <c r="E777" s="12">
        <v>44956</v>
      </c>
      <c r="F777" s="10">
        <f>Table2[[#This Row],[ExitDate]]-Table2[[#This Row],[StartDate]]</f>
        <v>306</v>
      </c>
      <c r="G777" s="18">
        <f>(Table2[[#This Row],[ExitDate]]-Table2[[#This Row],[StartDate]])/365.25</f>
        <v>0.83778234086242298</v>
      </c>
      <c r="H777" s="11" t="s">
        <v>738</v>
      </c>
      <c r="I777" s="11" t="s">
        <v>5432</v>
      </c>
      <c r="J777" s="13" t="s">
        <v>5433</v>
      </c>
      <c r="K777" s="11" t="s">
        <v>37</v>
      </c>
      <c r="L777" s="11" t="s">
        <v>752</v>
      </c>
      <c r="M777" s="11" t="s">
        <v>66</v>
      </c>
      <c r="N777" s="11" t="s">
        <v>55</v>
      </c>
      <c r="O777" s="11" t="s">
        <v>41</v>
      </c>
      <c r="P777" s="11" t="s">
        <v>95</v>
      </c>
      <c r="Q777" s="11" t="s">
        <v>68</v>
      </c>
      <c r="R777" s="11" t="s">
        <v>107</v>
      </c>
      <c r="S777" s="12" t="s">
        <v>5434</v>
      </c>
      <c r="T777" s="11" t="s">
        <v>5426</v>
      </c>
      <c r="U777" s="11" t="s">
        <v>98</v>
      </c>
      <c r="V777" s="11" t="s">
        <v>46</v>
      </c>
      <c r="W777" s="10">
        <v>34825</v>
      </c>
      <c r="X777" s="11" t="s">
        <v>48</v>
      </c>
      <c r="Y777" s="10">
        <v>3</v>
      </c>
      <c r="Z777" s="10">
        <v>1937</v>
      </c>
      <c r="AA777" s="12">
        <v>44873</v>
      </c>
      <c r="AB777" s="10">
        <v>4</v>
      </c>
      <c r="AC777" s="10">
        <v>5</v>
      </c>
      <c r="AD777" s="12">
        <v>45054</v>
      </c>
      <c r="AE777" s="11" t="s">
        <v>50</v>
      </c>
      <c r="AF777" s="11" t="s">
        <v>61</v>
      </c>
      <c r="AG777" s="11" t="s">
        <v>77</v>
      </c>
      <c r="AH777" s="11" t="s">
        <v>5435</v>
      </c>
      <c r="AI777" s="11" t="s">
        <v>5436</v>
      </c>
      <c r="AJ777" s="10">
        <v>4</v>
      </c>
      <c r="AK777" s="14">
        <v>774.74</v>
      </c>
    </row>
    <row r="778" spans="1:37" x14ac:dyDescent="0.25">
      <c r="A778" s="10">
        <v>1515</v>
      </c>
      <c r="B778" s="11" t="s">
        <v>5440</v>
      </c>
      <c r="C778" s="11" t="s">
        <v>4939</v>
      </c>
      <c r="D778" s="12">
        <v>43676</v>
      </c>
      <c r="E778" s="12">
        <v>44874</v>
      </c>
      <c r="F778" s="10">
        <f>Table2[[#This Row],[ExitDate]]-Table2[[#This Row],[StartDate]]</f>
        <v>1198</v>
      </c>
      <c r="G778" s="18">
        <f>(Table2[[#This Row],[ExitDate]]-Table2[[#This Row],[StartDate]])/365.25</f>
        <v>3.2799452429842573</v>
      </c>
      <c r="H778" s="11" t="s">
        <v>738</v>
      </c>
      <c r="I778" s="11" t="s">
        <v>5441</v>
      </c>
      <c r="J778" s="13" t="s">
        <v>5442</v>
      </c>
      <c r="K778" s="11" t="s">
        <v>79</v>
      </c>
      <c r="L778" s="11" t="s">
        <v>752</v>
      </c>
      <c r="M778" s="11" t="s">
        <v>56</v>
      </c>
      <c r="N778" s="11" t="s">
        <v>55</v>
      </c>
      <c r="O778" s="11" t="s">
        <v>56</v>
      </c>
      <c r="P778" s="11" t="s">
        <v>133</v>
      </c>
      <c r="Q778" s="11" t="s">
        <v>68</v>
      </c>
      <c r="R778" s="11" t="s">
        <v>320</v>
      </c>
      <c r="S778" s="12">
        <v>23683</v>
      </c>
      <c r="T778" s="11" t="s">
        <v>44</v>
      </c>
      <c r="U778" s="11" t="s">
        <v>81</v>
      </c>
      <c r="V778" s="11" t="s">
        <v>46</v>
      </c>
      <c r="W778" s="10">
        <v>37830</v>
      </c>
      <c r="X778" s="11" t="s">
        <v>48</v>
      </c>
      <c r="Y778" s="10">
        <v>3</v>
      </c>
      <c r="Z778" s="10">
        <v>1942</v>
      </c>
      <c r="AA778" s="12">
        <v>44784</v>
      </c>
      <c r="AB778" s="10">
        <v>2</v>
      </c>
      <c r="AC778" s="10">
        <v>4</v>
      </c>
      <c r="AD778" s="12">
        <v>45031</v>
      </c>
      <c r="AE778" s="11" t="s">
        <v>60</v>
      </c>
      <c r="AF778" s="11" t="s">
        <v>51</v>
      </c>
      <c r="AG778" s="11" t="s">
        <v>77</v>
      </c>
      <c r="AH778" s="11" t="s">
        <v>5443</v>
      </c>
      <c r="AI778" s="11" t="s">
        <v>5444</v>
      </c>
      <c r="AJ778" s="10">
        <v>3</v>
      </c>
      <c r="AK778" s="14">
        <v>250.51</v>
      </c>
    </row>
    <row r="779" spans="1:37" x14ac:dyDescent="0.25">
      <c r="A779" s="10">
        <v>1516</v>
      </c>
      <c r="B779" s="11" t="s">
        <v>2423</v>
      </c>
      <c r="C779" s="11" t="s">
        <v>1359</v>
      </c>
      <c r="D779" s="12">
        <v>44689</v>
      </c>
      <c r="E779" s="12">
        <v>44882</v>
      </c>
      <c r="F779" s="10">
        <f>Table2[[#This Row],[ExitDate]]-Table2[[#This Row],[StartDate]]</f>
        <v>193</v>
      </c>
      <c r="G779" s="18">
        <f>(Table2[[#This Row],[ExitDate]]-Table2[[#This Row],[StartDate]])/365.25</f>
        <v>0.52840520191649554</v>
      </c>
      <c r="H779" s="11" t="s">
        <v>738</v>
      </c>
      <c r="I779" s="11" t="s">
        <v>1164</v>
      </c>
      <c r="J779" s="13" t="s">
        <v>5445</v>
      </c>
      <c r="K779" s="11" t="s">
        <v>164</v>
      </c>
      <c r="L779" s="11" t="s">
        <v>752</v>
      </c>
      <c r="M779" s="11" t="s">
        <v>39</v>
      </c>
      <c r="N779" s="11" t="s">
        <v>55</v>
      </c>
      <c r="O779" s="11" t="s">
        <v>56</v>
      </c>
      <c r="P779" s="11" t="s">
        <v>133</v>
      </c>
      <c r="Q779" s="11" t="s">
        <v>68</v>
      </c>
      <c r="R779" s="11" t="s">
        <v>300</v>
      </c>
      <c r="S779" s="12" t="s">
        <v>5446</v>
      </c>
      <c r="T779" s="11" t="s">
        <v>5426</v>
      </c>
      <c r="U779" s="11" t="s">
        <v>302</v>
      </c>
      <c r="V779" s="11" t="s">
        <v>46</v>
      </c>
      <c r="W779" s="10">
        <v>34057</v>
      </c>
      <c r="X779" s="11" t="s">
        <v>48</v>
      </c>
      <c r="Y779" s="10">
        <v>3</v>
      </c>
      <c r="Z779" s="10">
        <v>1943</v>
      </c>
      <c r="AA779" s="12" t="s">
        <v>4027</v>
      </c>
      <c r="AB779" s="10">
        <v>5</v>
      </c>
      <c r="AC779" s="10">
        <v>5</v>
      </c>
      <c r="AD779" s="12">
        <v>45059</v>
      </c>
      <c r="AE779" s="11" t="s">
        <v>83</v>
      </c>
      <c r="AF779" s="11" t="s">
        <v>51</v>
      </c>
      <c r="AG779" s="11" t="s">
        <v>89</v>
      </c>
      <c r="AH779" s="11" t="s">
        <v>5447</v>
      </c>
      <c r="AI779" s="11" t="s">
        <v>5448</v>
      </c>
      <c r="AJ779" s="10">
        <v>3</v>
      </c>
      <c r="AK779" s="14">
        <v>453.4</v>
      </c>
    </row>
    <row r="780" spans="1:37" x14ac:dyDescent="0.25">
      <c r="A780" s="10">
        <v>1518</v>
      </c>
      <c r="B780" s="11" t="s">
        <v>5449</v>
      </c>
      <c r="C780" s="11" t="s">
        <v>1976</v>
      </c>
      <c r="D780" s="12">
        <v>43552</v>
      </c>
      <c r="E780" s="12">
        <v>44905</v>
      </c>
      <c r="F780" s="10">
        <f>Table2[[#This Row],[ExitDate]]-Table2[[#This Row],[StartDate]]</f>
        <v>1353</v>
      </c>
      <c r="G780" s="18">
        <f>(Table2[[#This Row],[ExitDate]]-Table2[[#This Row],[StartDate]])/365.25</f>
        <v>3.7043121149897331</v>
      </c>
      <c r="H780" s="11" t="s">
        <v>4530</v>
      </c>
      <c r="I780" s="11" t="s">
        <v>5450</v>
      </c>
      <c r="J780" s="13" t="s">
        <v>5451</v>
      </c>
      <c r="K780" s="11" t="s">
        <v>79</v>
      </c>
      <c r="L780" s="11" t="s">
        <v>752</v>
      </c>
      <c r="M780" s="11" t="s">
        <v>66</v>
      </c>
      <c r="N780" s="11" t="s">
        <v>55</v>
      </c>
      <c r="O780" s="11" t="s">
        <v>41</v>
      </c>
      <c r="P780" s="11" t="s">
        <v>121</v>
      </c>
      <c r="Q780" s="11" t="s">
        <v>68</v>
      </c>
      <c r="R780" s="11" t="s">
        <v>107</v>
      </c>
      <c r="S780" s="12" t="s">
        <v>5452</v>
      </c>
      <c r="T780" s="11" t="s">
        <v>44</v>
      </c>
      <c r="U780" s="11" t="s">
        <v>109</v>
      </c>
      <c r="V780" s="11" t="s">
        <v>46</v>
      </c>
      <c r="W780" s="10">
        <v>36863</v>
      </c>
      <c r="X780" s="11" t="s">
        <v>48</v>
      </c>
      <c r="Y780" s="10">
        <v>3</v>
      </c>
      <c r="Z780" s="10">
        <v>1945</v>
      </c>
      <c r="AA780" s="12">
        <v>45201</v>
      </c>
      <c r="AB780" s="10">
        <v>1</v>
      </c>
      <c r="AC780" s="10">
        <v>3</v>
      </c>
      <c r="AD780" s="12">
        <v>44938</v>
      </c>
      <c r="AE780" s="11" t="s">
        <v>60</v>
      </c>
      <c r="AF780" s="11" t="s">
        <v>61</v>
      </c>
      <c r="AG780" s="11" t="s">
        <v>89</v>
      </c>
      <c r="AH780" s="11" t="s">
        <v>5453</v>
      </c>
      <c r="AI780" s="11" t="s">
        <v>5454</v>
      </c>
      <c r="AJ780" s="10">
        <v>5</v>
      </c>
      <c r="AK780" s="14">
        <v>341.94</v>
      </c>
    </row>
    <row r="781" spans="1:37" x14ac:dyDescent="0.25">
      <c r="A781" s="10">
        <v>1521</v>
      </c>
      <c r="B781" s="11" t="s">
        <v>5456</v>
      </c>
      <c r="C781" s="11" t="s">
        <v>1844</v>
      </c>
      <c r="D781" s="12">
        <v>44744</v>
      </c>
      <c r="E781" s="12">
        <v>44782</v>
      </c>
      <c r="F781" s="10">
        <f>Table2[[#This Row],[ExitDate]]-Table2[[#This Row],[StartDate]]</f>
        <v>38</v>
      </c>
      <c r="G781" s="18">
        <f>(Table2[[#This Row],[ExitDate]]-Table2[[#This Row],[StartDate]])/365.25</f>
        <v>0.10403832991101986</v>
      </c>
      <c r="H781" s="11" t="s">
        <v>738</v>
      </c>
      <c r="I781" s="11" t="s">
        <v>5457</v>
      </c>
      <c r="J781" s="13" t="s">
        <v>5458</v>
      </c>
      <c r="K781" s="11" t="s">
        <v>79</v>
      </c>
      <c r="L781" s="11" t="s">
        <v>752</v>
      </c>
      <c r="M781" s="11" t="s">
        <v>56</v>
      </c>
      <c r="N781" s="11" t="s">
        <v>67</v>
      </c>
      <c r="O781" s="11" t="s">
        <v>41</v>
      </c>
      <c r="P781" s="11" t="s">
        <v>133</v>
      </c>
      <c r="Q781" s="11" t="s">
        <v>68</v>
      </c>
      <c r="R781" s="11" t="s">
        <v>142</v>
      </c>
      <c r="S781" s="12">
        <v>23235</v>
      </c>
      <c r="T781" s="11" t="s">
        <v>5426</v>
      </c>
      <c r="U781" s="11" t="s">
        <v>145</v>
      </c>
      <c r="V781" s="11" t="s">
        <v>46</v>
      </c>
      <c r="W781" s="10">
        <v>46619</v>
      </c>
      <c r="X781" s="11" t="s">
        <v>48</v>
      </c>
      <c r="Y781" s="10">
        <v>3</v>
      </c>
      <c r="Z781" s="10">
        <v>1948</v>
      </c>
      <c r="AA781" s="12" t="s">
        <v>2354</v>
      </c>
      <c r="AB781" s="10">
        <v>2</v>
      </c>
      <c r="AC781" s="10">
        <v>1</v>
      </c>
      <c r="AD781" s="12">
        <v>45069</v>
      </c>
      <c r="AE781" s="11" t="s">
        <v>76</v>
      </c>
      <c r="AF781" s="11" t="s">
        <v>61</v>
      </c>
      <c r="AG781" s="11" t="s">
        <v>52</v>
      </c>
      <c r="AH781" s="11" t="s">
        <v>5459</v>
      </c>
      <c r="AI781" s="11" t="s">
        <v>5460</v>
      </c>
      <c r="AJ781" s="10">
        <v>4</v>
      </c>
      <c r="AK781" s="14">
        <v>884.26</v>
      </c>
    </row>
    <row r="782" spans="1:37" x14ac:dyDescent="0.25">
      <c r="A782" s="10">
        <v>1523</v>
      </c>
      <c r="B782" s="11" t="s">
        <v>4347</v>
      </c>
      <c r="C782" s="11" t="s">
        <v>310</v>
      </c>
      <c r="D782" s="12">
        <v>45128</v>
      </c>
      <c r="E782" s="12">
        <v>45128</v>
      </c>
      <c r="F782" s="10">
        <f>Table2[[#This Row],[ExitDate]]-Table2[[#This Row],[StartDate]]</f>
        <v>0</v>
      </c>
      <c r="G782" s="18">
        <f>(Table2[[#This Row],[ExitDate]]-Table2[[#This Row],[StartDate]])/365.25</f>
        <v>0</v>
      </c>
      <c r="H782" s="11" t="s">
        <v>738</v>
      </c>
      <c r="I782" s="11" t="s">
        <v>3401</v>
      </c>
      <c r="J782" s="13" t="s">
        <v>5461</v>
      </c>
      <c r="K782" s="11" t="s">
        <v>79</v>
      </c>
      <c r="L782" s="11" t="s">
        <v>752</v>
      </c>
      <c r="M782" s="11" t="s">
        <v>39</v>
      </c>
      <c r="N782" s="11" t="s">
        <v>40</v>
      </c>
      <c r="O782" s="11" t="s">
        <v>41</v>
      </c>
      <c r="P782" s="11" t="s">
        <v>95</v>
      </c>
      <c r="Q782" s="11" t="s">
        <v>42</v>
      </c>
      <c r="R782" s="11" t="s">
        <v>142</v>
      </c>
      <c r="S782" s="12" t="s">
        <v>5462</v>
      </c>
      <c r="T782" s="11" t="s">
        <v>5426</v>
      </c>
      <c r="U782" s="11" t="s">
        <v>145</v>
      </c>
      <c r="V782" s="11" t="s">
        <v>46</v>
      </c>
      <c r="W782" s="10">
        <v>30495</v>
      </c>
      <c r="X782" s="11" t="s">
        <v>48</v>
      </c>
      <c r="Y782" s="10">
        <v>3</v>
      </c>
      <c r="Z782" s="10">
        <v>1950</v>
      </c>
      <c r="AA782" s="12" t="s">
        <v>239</v>
      </c>
      <c r="AB782" s="10">
        <v>3</v>
      </c>
      <c r="AC782" s="10">
        <v>2</v>
      </c>
      <c r="AD782" s="12">
        <v>44978</v>
      </c>
      <c r="AE782" s="11" t="s">
        <v>76</v>
      </c>
      <c r="AF782" s="11" t="s">
        <v>61</v>
      </c>
      <c r="AG782" s="11" t="s">
        <v>89</v>
      </c>
      <c r="AH782" s="11" t="s">
        <v>5463</v>
      </c>
      <c r="AI782" s="11" t="s">
        <v>5464</v>
      </c>
      <c r="AJ782" s="10">
        <v>2</v>
      </c>
      <c r="AK782" s="14">
        <v>801.28</v>
      </c>
    </row>
    <row r="783" spans="1:37" x14ac:dyDescent="0.25">
      <c r="A783" s="10">
        <v>1524</v>
      </c>
      <c r="B783" s="11" t="s">
        <v>5253</v>
      </c>
      <c r="C783" s="11" t="s">
        <v>2213</v>
      </c>
      <c r="D783" s="12">
        <v>44069</v>
      </c>
      <c r="E783" s="12">
        <v>44346</v>
      </c>
      <c r="F783" s="10">
        <f>Table2[[#This Row],[ExitDate]]-Table2[[#This Row],[StartDate]]</f>
        <v>277</v>
      </c>
      <c r="G783" s="18">
        <f>(Table2[[#This Row],[ExitDate]]-Table2[[#This Row],[StartDate]])/365.25</f>
        <v>0.75838466803559201</v>
      </c>
      <c r="H783" s="11" t="s">
        <v>4530</v>
      </c>
      <c r="I783" s="11" t="s">
        <v>5465</v>
      </c>
      <c r="J783" s="13" t="s">
        <v>5466</v>
      </c>
      <c r="K783" s="11" t="s">
        <v>125</v>
      </c>
      <c r="L783" s="11" t="s">
        <v>752</v>
      </c>
      <c r="M783" s="11" t="s">
        <v>66</v>
      </c>
      <c r="N783" s="11" t="s">
        <v>55</v>
      </c>
      <c r="O783" s="11" t="s">
        <v>41</v>
      </c>
      <c r="P783" s="11" t="s">
        <v>174</v>
      </c>
      <c r="Q783" s="11" t="s">
        <v>68</v>
      </c>
      <c r="R783" s="11" t="s">
        <v>57</v>
      </c>
      <c r="S783" s="12">
        <v>22169</v>
      </c>
      <c r="T783" s="11" t="s">
        <v>44</v>
      </c>
      <c r="U783" s="11" t="s">
        <v>234</v>
      </c>
      <c r="V783" s="11" t="s">
        <v>46</v>
      </c>
      <c r="W783" s="10">
        <v>32929</v>
      </c>
      <c r="X783" s="11" t="s">
        <v>48</v>
      </c>
      <c r="Y783" s="10">
        <v>3</v>
      </c>
      <c r="Z783" s="10">
        <v>1951</v>
      </c>
      <c r="AA783" s="12" t="s">
        <v>476</v>
      </c>
      <c r="AB783" s="10">
        <v>4</v>
      </c>
      <c r="AC783" s="10">
        <v>1</v>
      </c>
      <c r="AD783" s="12">
        <v>45045</v>
      </c>
      <c r="AE783" s="11" t="s">
        <v>50</v>
      </c>
      <c r="AF783" s="11" t="s">
        <v>51</v>
      </c>
      <c r="AG783" s="11" t="s">
        <v>62</v>
      </c>
      <c r="AH783" s="11" t="s">
        <v>5467</v>
      </c>
      <c r="AI783" s="11" t="s">
        <v>5468</v>
      </c>
      <c r="AJ783" s="10">
        <v>2</v>
      </c>
      <c r="AK783" s="14">
        <v>717.95</v>
      </c>
    </row>
    <row r="784" spans="1:37" x14ac:dyDescent="0.25">
      <c r="A784" s="10">
        <v>1526</v>
      </c>
      <c r="B784" s="11" t="s">
        <v>5470</v>
      </c>
      <c r="C784" s="11" t="s">
        <v>5471</v>
      </c>
      <c r="D784" s="12">
        <v>45022</v>
      </c>
      <c r="E784" s="12">
        <v>45070</v>
      </c>
      <c r="F784" s="10">
        <f>Table2[[#This Row],[ExitDate]]-Table2[[#This Row],[StartDate]]</f>
        <v>48</v>
      </c>
      <c r="G784" s="18">
        <f>(Table2[[#This Row],[ExitDate]]-Table2[[#This Row],[StartDate]])/365.25</f>
        <v>0.13141683778234087</v>
      </c>
      <c r="H784" s="11" t="s">
        <v>36</v>
      </c>
      <c r="I784" s="11" t="s">
        <v>5472</v>
      </c>
      <c r="J784" s="13" t="s">
        <v>5473</v>
      </c>
      <c r="K784" s="11" t="s">
        <v>65</v>
      </c>
      <c r="L784" s="11" t="s">
        <v>38</v>
      </c>
      <c r="M784" s="11" t="s">
        <v>66</v>
      </c>
      <c r="N784" s="11" t="s">
        <v>67</v>
      </c>
      <c r="O784" s="11" t="s">
        <v>66</v>
      </c>
      <c r="P784" s="11" t="s">
        <v>133</v>
      </c>
      <c r="Q784" s="11" t="s">
        <v>42</v>
      </c>
      <c r="R784" s="11" t="s">
        <v>43</v>
      </c>
      <c r="S784" s="12" t="s">
        <v>5474</v>
      </c>
      <c r="T784" s="11" t="s">
        <v>44</v>
      </c>
      <c r="U784" s="11" t="s">
        <v>4346</v>
      </c>
      <c r="V784" s="11" t="s">
        <v>46</v>
      </c>
      <c r="W784" s="10">
        <v>2718</v>
      </c>
      <c r="X784" s="11" t="s">
        <v>48</v>
      </c>
      <c r="Y784" s="10">
        <v>3</v>
      </c>
      <c r="Z784" s="10">
        <v>1953</v>
      </c>
      <c r="AA784" s="12">
        <v>45111</v>
      </c>
      <c r="AB784" s="10">
        <v>4</v>
      </c>
      <c r="AC784" s="10">
        <v>5</v>
      </c>
      <c r="AD784" s="12">
        <v>44786</v>
      </c>
      <c r="AE784" s="11" t="s">
        <v>50</v>
      </c>
      <c r="AF784" s="11" t="s">
        <v>61</v>
      </c>
      <c r="AG784" s="11" t="s">
        <v>89</v>
      </c>
      <c r="AH784" s="11" t="s">
        <v>5475</v>
      </c>
      <c r="AI784" s="11" t="s">
        <v>5420</v>
      </c>
      <c r="AJ784" s="10">
        <v>4</v>
      </c>
      <c r="AK784" s="14">
        <v>275.62</v>
      </c>
    </row>
    <row r="785" spans="1:37" x14ac:dyDescent="0.25">
      <c r="A785" s="10">
        <v>1527</v>
      </c>
      <c r="B785" s="11" t="s">
        <v>5476</v>
      </c>
      <c r="C785" s="11" t="s">
        <v>5477</v>
      </c>
      <c r="D785" s="12">
        <v>43514</v>
      </c>
      <c r="E785" s="12">
        <v>44865</v>
      </c>
      <c r="F785" s="10">
        <f>Table2[[#This Row],[ExitDate]]-Table2[[#This Row],[StartDate]]</f>
        <v>1351</v>
      </c>
      <c r="G785" s="18">
        <f>(Table2[[#This Row],[ExitDate]]-Table2[[#This Row],[StartDate]])/365.25</f>
        <v>3.698836413415469</v>
      </c>
      <c r="H785" s="11" t="s">
        <v>738</v>
      </c>
      <c r="I785" s="11" t="s">
        <v>5478</v>
      </c>
      <c r="J785" s="13" t="s">
        <v>5479</v>
      </c>
      <c r="K785" s="11" t="s">
        <v>125</v>
      </c>
      <c r="L785" s="11" t="s">
        <v>752</v>
      </c>
      <c r="M785" s="11" t="s">
        <v>56</v>
      </c>
      <c r="N785" s="11" t="s">
        <v>40</v>
      </c>
      <c r="O785" s="11" t="s">
        <v>41</v>
      </c>
      <c r="P785" s="11" t="s">
        <v>174</v>
      </c>
      <c r="Q785" s="11" t="s">
        <v>42</v>
      </c>
      <c r="R785" s="11" t="s">
        <v>43</v>
      </c>
      <c r="S785" s="12" t="s">
        <v>5480</v>
      </c>
      <c r="T785" s="11" t="s">
        <v>44</v>
      </c>
      <c r="U785" s="11" t="s">
        <v>1262</v>
      </c>
      <c r="V785" s="11" t="s">
        <v>46</v>
      </c>
      <c r="W785" s="10">
        <v>2129</v>
      </c>
      <c r="X785" s="11" t="s">
        <v>48</v>
      </c>
      <c r="Y785" s="10">
        <v>3</v>
      </c>
      <c r="Z785" s="10">
        <v>1954</v>
      </c>
      <c r="AA785" s="12" t="s">
        <v>2354</v>
      </c>
      <c r="AB785" s="10">
        <v>1</v>
      </c>
      <c r="AC785" s="10">
        <v>1</v>
      </c>
      <c r="AD785" s="12">
        <v>44787</v>
      </c>
      <c r="AE785" s="11" t="s">
        <v>60</v>
      </c>
      <c r="AF785" s="11" t="s">
        <v>61</v>
      </c>
      <c r="AG785" s="11" t="s">
        <v>89</v>
      </c>
      <c r="AH785" s="11" t="s">
        <v>5481</v>
      </c>
      <c r="AI785" s="11" t="s">
        <v>5482</v>
      </c>
      <c r="AJ785" s="10">
        <v>5</v>
      </c>
      <c r="AK785" s="14">
        <v>837.05</v>
      </c>
    </row>
    <row r="786" spans="1:37" x14ac:dyDescent="0.25">
      <c r="A786" s="10">
        <v>1530</v>
      </c>
      <c r="B786" s="11" t="s">
        <v>5483</v>
      </c>
      <c r="C786" s="11" t="s">
        <v>5484</v>
      </c>
      <c r="D786" s="12">
        <v>43598</v>
      </c>
      <c r="E786" s="12">
        <v>44711</v>
      </c>
      <c r="F786" s="10">
        <f>Table2[[#This Row],[ExitDate]]-Table2[[#This Row],[StartDate]]</f>
        <v>1113</v>
      </c>
      <c r="G786" s="18">
        <f>(Table2[[#This Row],[ExitDate]]-Table2[[#This Row],[StartDate]])/365.25</f>
        <v>3.0472279260780288</v>
      </c>
      <c r="H786" s="11" t="s">
        <v>36</v>
      </c>
      <c r="I786" s="11" t="s">
        <v>5485</v>
      </c>
      <c r="J786" s="13" t="s">
        <v>5486</v>
      </c>
      <c r="K786" s="11" t="s">
        <v>79</v>
      </c>
      <c r="L786" s="11" t="s">
        <v>752</v>
      </c>
      <c r="M786" s="11" t="s">
        <v>56</v>
      </c>
      <c r="N786" s="11" t="s">
        <v>40</v>
      </c>
      <c r="O786" s="11" t="s">
        <v>66</v>
      </c>
      <c r="P786" s="11" t="s">
        <v>133</v>
      </c>
      <c r="Q786" s="11" t="s">
        <v>42</v>
      </c>
      <c r="R786" s="11" t="s">
        <v>85</v>
      </c>
      <c r="S786" s="12" t="s">
        <v>5487</v>
      </c>
      <c r="T786" s="11" t="s">
        <v>44</v>
      </c>
      <c r="U786" s="11" t="s">
        <v>250</v>
      </c>
      <c r="V786" s="11" t="s">
        <v>46</v>
      </c>
      <c r="W786" s="10">
        <v>2330</v>
      </c>
      <c r="X786" s="11" t="s">
        <v>48</v>
      </c>
      <c r="Y786" s="10">
        <v>3</v>
      </c>
      <c r="Z786" s="10">
        <v>1957</v>
      </c>
      <c r="AA786" s="12" t="s">
        <v>1077</v>
      </c>
      <c r="AB786" s="10">
        <v>5</v>
      </c>
      <c r="AC786" s="10">
        <v>2</v>
      </c>
      <c r="AD786" s="12">
        <v>45030</v>
      </c>
      <c r="AE786" s="11" t="s">
        <v>60</v>
      </c>
      <c r="AF786" s="11" t="s">
        <v>61</v>
      </c>
      <c r="AG786" s="11" t="s">
        <v>52</v>
      </c>
      <c r="AH786" s="11" t="s">
        <v>5488</v>
      </c>
      <c r="AI786" s="11" t="s">
        <v>5489</v>
      </c>
      <c r="AJ786" s="10">
        <v>5</v>
      </c>
      <c r="AK786" s="14">
        <v>744.55</v>
      </c>
    </row>
    <row r="787" spans="1:37" x14ac:dyDescent="0.25">
      <c r="A787" s="10">
        <v>1532</v>
      </c>
      <c r="B787" s="11" t="s">
        <v>5491</v>
      </c>
      <c r="C787" s="11" t="s">
        <v>5492</v>
      </c>
      <c r="D787" s="12">
        <v>44652</v>
      </c>
      <c r="E787" s="12">
        <v>44679</v>
      </c>
      <c r="F787" s="10">
        <f>Table2[[#This Row],[ExitDate]]-Table2[[#This Row],[StartDate]]</f>
        <v>27</v>
      </c>
      <c r="G787" s="18">
        <f>(Table2[[#This Row],[ExitDate]]-Table2[[#This Row],[StartDate]])/365.25</f>
        <v>7.3921971252566734E-2</v>
      </c>
      <c r="H787" s="11" t="s">
        <v>36</v>
      </c>
      <c r="I787" s="11" t="s">
        <v>5493</v>
      </c>
      <c r="J787" s="13" t="s">
        <v>5494</v>
      </c>
      <c r="K787" s="11" t="s">
        <v>37</v>
      </c>
      <c r="L787" s="11" t="s">
        <v>38</v>
      </c>
      <c r="M787" s="11" t="s">
        <v>56</v>
      </c>
      <c r="N787" s="11" t="s">
        <v>67</v>
      </c>
      <c r="O787" s="11" t="s">
        <v>41</v>
      </c>
      <c r="P787" s="11" t="s">
        <v>174</v>
      </c>
      <c r="Q787" s="11" t="s">
        <v>42</v>
      </c>
      <c r="R787" s="11" t="s">
        <v>175</v>
      </c>
      <c r="S787" s="12">
        <v>32547</v>
      </c>
      <c r="T787" s="11" t="s">
        <v>44</v>
      </c>
      <c r="U787" s="11" t="s">
        <v>176</v>
      </c>
      <c r="V787" s="11" t="s">
        <v>46</v>
      </c>
      <c r="W787" s="10">
        <v>2154</v>
      </c>
      <c r="X787" s="11" t="s">
        <v>48</v>
      </c>
      <c r="Y787" s="10">
        <v>3</v>
      </c>
      <c r="Z787" s="10">
        <v>1959</v>
      </c>
      <c r="AA787" s="12">
        <v>45017</v>
      </c>
      <c r="AB787" s="10">
        <v>5</v>
      </c>
      <c r="AC787" s="10">
        <v>3</v>
      </c>
      <c r="AD787" s="12">
        <v>44817</v>
      </c>
      <c r="AE787" s="11" t="s">
        <v>76</v>
      </c>
      <c r="AF787" s="11" t="s">
        <v>61</v>
      </c>
      <c r="AG787" s="11" t="s">
        <v>77</v>
      </c>
      <c r="AH787" s="11" t="s">
        <v>5495</v>
      </c>
      <c r="AI787" s="11" t="s">
        <v>5496</v>
      </c>
      <c r="AJ787" s="10">
        <v>2</v>
      </c>
      <c r="AK787" s="14">
        <v>883.34</v>
      </c>
    </row>
    <row r="788" spans="1:37" x14ac:dyDescent="0.25">
      <c r="A788" s="10">
        <v>1534</v>
      </c>
      <c r="B788" s="11" t="s">
        <v>5497</v>
      </c>
      <c r="C788" s="11" t="s">
        <v>5498</v>
      </c>
      <c r="D788" s="12">
        <v>43384</v>
      </c>
      <c r="E788" s="12">
        <v>44685</v>
      </c>
      <c r="F788" s="10">
        <f>Table2[[#This Row],[ExitDate]]-Table2[[#This Row],[StartDate]]</f>
        <v>1301</v>
      </c>
      <c r="G788" s="18">
        <f>(Table2[[#This Row],[ExitDate]]-Table2[[#This Row],[StartDate]])/365.25</f>
        <v>3.5619438740588638</v>
      </c>
      <c r="H788" s="11" t="s">
        <v>36</v>
      </c>
      <c r="I788" s="11" t="s">
        <v>5499</v>
      </c>
      <c r="J788" s="13" t="s">
        <v>5500</v>
      </c>
      <c r="K788" s="11" t="s">
        <v>79</v>
      </c>
      <c r="L788" s="11" t="s">
        <v>752</v>
      </c>
      <c r="M788" s="11" t="s">
        <v>56</v>
      </c>
      <c r="N788" s="11" t="s">
        <v>55</v>
      </c>
      <c r="O788" s="11" t="s">
        <v>66</v>
      </c>
      <c r="P788" s="11" t="s">
        <v>174</v>
      </c>
      <c r="Q788" s="11" t="s">
        <v>42</v>
      </c>
      <c r="R788" s="11" t="s">
        <v>96</v>
      </c>
      <c r="S788" s="12" t="s">
        <v>5501</v>
      </c>
      <c r="T788" s="11" t="s">
        <v>44</v>
      </c>
      <c r="U788" s="11" t="s">
        <v>717</v>
      </c>
      <c r="V788" s="11" t="s">
        <v>46</v>
      </c>
      <c r="W788" s="10">
        <v>2351</v>
      </c>
      <c r="X788" s="11" t="s">
        <v>48</v>
      </c>
      <c r="Y788" s="10">
        <v>3</v>
      </c>
      <c r="Z788" s="10">
        <v>1961</v>
      </c>
      <c r="AA788" s="12" t="s">
        <v>2905</v>
      </c>
      <c r="AB788" s="10">
        <v>2</v>
      </c>
      <c r="AC788" s="10">
        <v>3</v>
      </c>
      <c r="AD788" s="12">
        <v>45041</v>
      </c>
      <c r="AE788" s="11" t="s">
        <v>60</v>
      </c>
      <c r="AF788" s="11" t="s">
        <v>61</v>
      </c>
      <c r="AG788" s="11" t="s">
        <v>52</v>
      </c>
      <c r="AH788" s="11" t="s">
        <v>5502</v>
      </c>
      <c r="AI788" s="11" t="s">
        <v>899</v>
      </c>
      <c r="AJ788" s="10">
        <v>1</v>
      </c>
      <c r="AK788" s="14">
        <v>767.22</v>
      </c>
    </row>
    <row r="789" spans="1:37" x14ac:dyDescent="0.25">
      <c r="A789" s="10">
        <v>1535</v>
      </c>
      <c r="B789" s="11" t="s">
        <v>5372</v>
      </c>
      <c r="C789" s="11" t="s">
        <v>5503</v>
      </c>
      <c r="D789" s="12">
        <v>45102</v>
      </c>
      <c r="E789" s="12">
        <v>45132</v>
      </c>
      <c r="F789" s="10">
        <f>Table2[[#This Row],[ExitDate]]-Table2[[#This Row],[StartDate]]</f>
        <v>30</v>
      </c>
      <c r="G789" s="18">
        <f>(Table2[[#This Row],[ExitDate]]-Table2[[#This Row],[StartDate]])/365.25</f>
        <v>8.2135523613963035E-2</v>
      </c>
      <c r="H789" s="11" t="s">
        <v>738</v>
      </c>
      <c r="I789" s="11" t="s">
        <v>5504</v>
      </c>
      <c r="J789" s="13" t="s">
        <v>5505</v>
      </c>
      <c r="K789" s="11" t="s">
        <v>37</v>
      </c>
      <c r="L789" s="11" t="s">
        <v>38</v>
      </c>
      <c r="M789" s="11" t="s">
        <v>39</v>
      </c>
      <c r="N789" s="11" t="s">
        <v>40</v>
      </c>
      <c r="O789" s="11" t="s">
        <v>56</v>
      </c>
      <c r="P789" s="11" t="s">
        <v>95</v>
      </c>
      <c r="Q789" s="11" t="s">
        <v>42</v>
      </c>
      <c r="R789" s="11" t="s">
        <v>80</v>
      </c>
      <c r="S789" s="12" t="s">
        <v>5506</v>
      </c>
      <c r="T789" s="11" t="s">
        <v>44</v>
      </c>
      <c r="U789" s="11" t="s">
        <v>74</v>
      </c>
      <c r="V789" s="11" t="s">
        <v>46</v>
      </c>
      <c r="W789" s="10">
        <v>1824</v>
      </c>
      <c r="X789" s="11" t="s">
        <v>48</v>
      </c>
      <c r="Y789" s="10">
        <v>3</v>
      </c>
      <c r="Z789" s="10">
        <v>1962</v>
      </c>
      <c r="AA789" s="12">
        <v>44690</v>
      </c>
      <c r="AB789" s="10">
        <v>2</v>
      </c>
      <c r="AC789" s="10">
        <v>4</v>
      </c>
      <c r="AD789" s="12">
        <v>44836</v>
      </c>
      <c r="AE789" s="11" t="s">
        <v>50</v>
      </c>
      <c r="AF789" s="11" t="s">
        <v>61</v>
      </c>
      <c r="AG789" s="11" t="s">
        <v>77</v>
      </c>
      <c r="AH789" s="11" t="s">
        <v>5507</v>
      </c>
      <c r="AI789" s="11" t="s">
        <v>5508</v>
      </c>
      <c r="AJ789" s="10">
        <v>5</v>
      </c>
      <c r="AK789" s="14">
        <v>555.6</v>
      </c>
    </row>
    <row r="790" spans="1:37" x14ac:dyDescent="0.25">
      <c r="A790" s="10">
        <v>1536</v>
      </c>
      <c r="B790" s="11" t="s">
        <v>5509</v>
      </c>
      <c r="C790" s="11" t="s">
        <v>5510</v>
      </c>
      <c r="D790" s="12">
        <v>44088</v>
      </c>
      <c r="E790" s="12">
        <v>44439</v>
      </c>
      <c r="F790" s="10">
        <f>Table2[[#This Row],[ExitDate]]-Table2[[#This Row],[StartDate]]</f>
        <v>351</v>
      </c>
      <c r="G790" s="18">
        <f>(Table2[[#This Row],[ExitDate]]-Table2[[#This Row],[StartDate]])/365.25</f>
        <v>0.96098562628336759</v>
      </c>
      <c r="H790" s="11" t="s">
        <v>36</v>
      </c>
      <c r="I790" s="11" t="s">
        <v>5511</v>
      </c>
      <c r="J790" s="13" t="s">
        <v>5512</v>
      </c>
      <c r="K790" s="11" t="s">
        <v>37</v>
      </c>
      <c r="L790" s="11" t="s">
        <v>752</v>
      </c>
      <c r="M790" s="11" t="s">
        <v>39</v>
      </c>
      <c r="N790" s="11" t="s">
        <v>67</v>
      </c>
      <c r="O790" s="11" t="s">
        <v>66</v>
      </c>
      <c r="P790" s="11" t="s">
        <v>121</v>
      </c>
      <c r="Q790" s="11" t="s">
        <v>42</v>
      </c>
      <c r="R790" s="11" t="s">
        <v>80</v>
      </c>
      <c r="S790" s="12">
        <v>26516</v>
      </c>
      <c r="T790" s="11" t="s">
        <v>44</v>
      </c>
      <c r="U790" s="11" t="s">
        <v>98</v>
      </c>
      <c r="V790" s="11" t="s">
        <v>46</v>
      </c>
      <c r="W790" s="10">
        <v>2446</v>
      </c>
      <c r="X790" s="11" t="s">
        <v>48</v>
      </c>
      <c r="Y790" s="10">
        <v>3</v>
      </c>
      <c r="Z790" s="10">
        <v>1963</v>
      </c>
      <c r="AA790" s="12" t="s">
        <v>3246</v>
      </c>
      <c r="AB790" s="10">
        <v>2</v>
      </c>
      <c r="AC790" s="10">
        <v>5</v>
      </c>
      <c r="AD790" s="12">
        <v>45090</v>
      </c>
      <c r="AE790" s="11" t="s">
        <v>83</v>
      </c>
      <c r="AF790" s="11" t="s">
        <v>51</v>
      </c>
      <c r="AG790" s="11" t="s">
        <v>62</v>
      </c>
      <c r="AH790" s="11" t="s">
        <v>5513</v>
      </c>
      <c r="AI790" s="11" t="s">
        <v>5514</v>
      </c>
      <c r="AJ790" s="10">
        <v>2</v>
      </c>
      <c r="AK790" s="14">
        <v>316.02999999999997</v>
      </c>
    </row>
    <row r="791" spans="1:37" x14ac:dyDescent="0.25">
      <c r="A791" s="10">
        <v>1537</v>
      </c>
      <c r="B791" s="11" t="s">
        <v>5148</v>
      </c>
      <c r="C791" s="11" t="s">
        <v>5515</v>
      </c>
      <c r="D791" s="12">
        <v>44915</v>
      </c>
      <c r="E791" s="12">
        <v>44996</v>
      </c>
      <c r="F791" s="10">
        <f>Table2[[#This Row],[ExitDate]]-Table2[[#This Row],[StartDate]]</f>
        <v>81</v>
      </c>
      <c r="G791" s="18">
        <f>(Table2[[#This Row],[ExitDate]]-Table2[[#This Row],[StartDate]])/365.25</f>
        <v>0.22176591375770022</v>
      </c>
      <c r="H791" s="11" t="s">
        <v>36</v>
      </c>
      <c r="I791" s="11" t="s">
        <v>5516</v>
      </c>
      <c r="J791" s="13" t="s">
        <v>5517</v>
      </c>
      <c r="K791" s="11" t="s">
        <v>54</v>
      </c>
      <c r="L791" s="11" t="s">
        <v>2303</v>
      </c>
      <c r="M791" s="11" t="s">
        <v>56</v>
      </c>
      <c r="N791" s="11" t="s">
        <v>67</v>
      </c>
      <c r="O791" s="11" t="s">
        <v>56</v>
      </c>
      <c r="P791" s="11" t="s">
        <v>174</v>
      </c>
      <c r="Q791" s="11" t="s">
        <v>42</v>
      </c>
      <c r="R791" s="11" t="s">
        <v>114</v>
      </c>
      <c r="S791" s="12" t="s">
        <v>5518</v>
      </c>
      <c r="T791" s="11" t="s">
        <v>44</v>
      </c>
      <c r="U791" s="11" t="s">
        <v>250</v>
      </c>
      <c r="V791" s="11" t="s">
        <v>46</v>
      </c>
      <c r="W791" s="10">
        <v>2458</v>
      </c>
      <c r="X791" s="11" t="s">
        <v>48</v>
      </c>
      <c r="Y791" s="10">
        <v>3</v>
      </c>
      <c r="Z791" s="10">
        <v>1964</v>
      </c>
      <c r="AA791" s="12" t="s">
        <v>2309</v>
      </c>
      <c r="AB791" s="10">
        <v>5</v>
      </c>
      <c r="AC791" s="10">
        <v>5</v>
      </c>
      <c r="AD791" s="12">
        <v>45068</v>
      </c>
      <c r="AE791" s="11" t="s">
        <v>60</v>
      </c>
      <c r="AF791" s="11" t="s">
        <v>51</v>
      </c>
      <c r="AG791" s="11" t="s">
        <v>52</v>
      </c>
      <c r="AH791" s="11" t="s">
        <v>5519</v>
      </c>
      <c r="AI791" s="11" t="s">
        <v>5520</v>
      </c>
      <c r="AJ791" s="10">
        <v>1</v>
      </c>
      <c r="AK791" s="14">
        <v>540.96</v>
      </c>
    </row>
    <row r="792" spans="1:37" x14ac:dyDescent="0.25">
      <c r="A792" s="10">
        <v>1542</v>
      </c>
      <c r="B792" s="11" t="s">
        <v>4428</v>
      </c>
      <c r="C792" s="11" t="s">
        <v>5521</v>
      </c>
      <c r="D792" s="12">
        <v>44213</v>
      </c>
      <c r="E792" s="12">
        <v>44355</v>
      </c>
      <c r="F792" s="10">
        <f>Table2[[#This Row],[ExitDate]]-Table2[[#This Row],[StartDate]]</f>
        <v>142</v>
      </c>
      <c r="G792" s="18">
        <f>(Table2[[#This Row],[ExitDate]]-Table2[[#This Row],[StartDate]])/365.25</f>
        <v>0.38877481177275841</v>
      </c>
      <c r="H792" s="11" t="s">
        <v>36</v>
      </c>
      <c r="I792" s="11" t="s">
        <v>5522</v>
      </c>
      <c r="J792" s="13" t="s">
        <v>5523</v>
      </c>
      <c r="K792" s="11" t="s">
        <v>132</v>
      </c>
      <c r="L792" s="11" t="s">
        <v>1816</v>
      </c>
      <c r="M792" s="11" t="s">
        <v>66</v>
      </c>
      <c r="N792" s="11" t="s">
        <v>55</v>
      </c>
      <c r="O792" s="11" t="s">
        <v>56</v>
      </c>
      <c r="P792" s="11" t="s">
        <v>133</v>
      </c>
      <c r="Q792" s="11" t="s">
        <v>42</v>
      </c>
      <c r="R792" s="11" t="s">
        <v>80</v>
      </c>
      <c r="S792" s="12">
        <v>27669</v>
      </c>
      <c r="T792" s="11" t="s">
        <v>44</v>
      </c>
      <c r="U792" s="11" t="s">
        <v>234</v>
      </c>
      <c r="V792" s="11" t="s">
        <v>46</v>
      </c>
      <c r="W792" s="10">
        <v>2122</v>
      </c>
      <c r="X792" s="11" t="s">
        <v>48</v>
      </c>
      <c r="Y792" s="10">
        <v>3</v>
      </c>
      <c r="Z792" s="10">
        <v>1969</v>
      </c>
      <c r="AA792" s="12" t="s">
        <v>476</v>
      </c>
      <c r="AB792" s="10">
        <v>4</v>
      </c>
      <c r="AC792" s="10">
        <v>3</v>
      </c>
      <c r="AD792" s="12">
        <v>44802</v>
      </c>
      <c r="AE792" s="11" t="s">
        <v>156</v>
      </c>
      <c r="AF792" s="11" t="s">
        <v>51</v>
      </c>
      <c r="AG792" s="11" t="s">
        <v>62</v>
      </c>
      <c r="AH792" s="11" t="s">
        <v>5524</v>
      </c>
      <c r="AI792" s="11" t="s">
        <v>5525</v>
      </c>
      <c r="AJ792" s="10">
        <v>4</v>
      </c>
      <c r="AK792" s="14">
        <v>967.94</v>
      </c>
    </row>
    <row r="793" spans="1:37" x14ac:dyDescent="0.25">
      <c r="A793" s="10">
        <v>1543</v>
      </c>
      <c r="B793" s="11" t="s">
        <v>5526</v>
      </c>
      <c r="C793" s="11" t="s">
        <v>5527</v>
      </c>
      <c r="D793" s="12">
        <v>44672</v>
      </c>
      <c r="E793" s="12">
        <v>44672</v>
      </c>
      <c r="F793" s="10">
        <f>Table2[[#This Row],[ExitDate]]-Table2[[#This Row],[StartDate]]</f>
        <v>0</v>
      </c>
      <c r="G793" s="18">
        <f>(Table2[[#This Row],[ExitDate]]-Table2[[#This Row],[StartDate]])/365.25</f>
        <v>0</v>
      </c>
      <c r="H793" s="11" t="s">
        <v>36</v>
      </c>
      <c r="I793" s="11" t="s">
        <v>5528</v>
      </c>
      <c r="J793" s="13" t="s">
        <v>5529</v>
      </c>
      <c r="K793" s="11" t="s">
        <v>164</v>
      </c>
      <c r="L793" s="11" t="s">
        <v>38</v>
      </c>
      <c r="M793" s="11" t="s">
        <v>56</v>
      </c>
      <c r="N793" s="11" t="s">
        <v>40</v>
      </c>
      <c r="O793" s="11" t="s">
        <v>41</v>
      </c>
      <c r="P793" s="11" t="s">
        <v>133</v>
      </c>
      <c r="Q793" s="11" t="s">
        <v>42</v>
      </c>
      <c r="R793" s="11" t="s">
        <v>85</v>
      </c>
      <c r="S793" s="12" t="s">
        <v>5530</v>
      </c>
      <c r="T793" s="11" t="s">
        <v>44</v>
      </c>
      <c r="U793" s="11" t="s">
        <v>234</v>
      </c>
      <c r="V793" s="11" t="s">
        <v>46</v>
      </c>
      <c r="W793" s="10">
        <v>1886</v>
      </c>
      <c r="X793" s="11" t="s">
        <v>48</v>
      </c>
      <c r="Y793" s="10">
        <v>3</v>
      </c>
      <c r="Z793" s="10">
        <v>1970</v>
      </c>
      <c r="AA793" s="12">
        <v>45080</v>
      </c>
      <c r="AB793" s="10">
        <v>5</v>
      </c>
      <c r="AC793" s="10">
        <v>4</v>
      </c>
      <c r="AD793" s="12">
        <v>45012</v>
      </c>
      <c r="AE793" s="11" t="s">
        <v>50</v>
      </c>
      <c r="AF793" s="11" t="s">
        <v>61</v>
      </c>
      <c r="AG793" s="11" t="s">
        <v>52</v>
      </c>
      <c r="AH793" s="11" t="s">
        <v>5531</v>
      </c>
      <c r="AI793" s="11" t="s">
        <v>5532</v>
      </c>
      <c r="AJ793" s="10">
        <v>1</v>
      </c>
      <c r="AK793" s="14">
        <v>398.23</v>
      </c>
    </row>
    <row r="794" spans="1:37" x14ac:dyDescent="0.25">
      <c r="A794" s="10">
        <v>1544</v>
      </c>
      <c r="B794" s="11" t="s">
        <v>5533</v>
      </c>
      <c r="C794" s="11" t="s">
        <v>5534</v>
      </c>
      <c r="D794" s="12">
        <v>43358</v>
      </c>
      <c r="E794" s="12">
        <v>45121</v>
      </c>
      <c r="F794" s="10">
        <f>Table2[[#This Row],[ExitDate]]-Table2[[#This Row],[StartDate]]</f>
        <v>1763</v>
      </c>
      <c r="G794" s="18">
        <f>(Table2[[#This Row],[ExitDate]]-Table2[[#This Row],[StartDate]])/365.25</f>
        <v>4.8268309377138943</v>
      </c>
      <c r="H794" s="11" t="s">
        <v>738</v>
      </c>
      <c r="I794" s="11" t="s">
        <v>5535</v>
      </c>
      <c r="J794" s="13" t="s">
        <v>5536</v>
      </c>
      <c r="K794" s="11" t="s">
        <v>132</v>
      </c>
      <c r="L794" s="11" t="s">
        <v>752</v>
      </c>
      <c r="M794" s="11" t="s">
        <v>56</v>
      </c>
      <c r="N794" s="11" t="s">
        <v>40</v>
      </c>
      <c r="O794" s="11" t="s">
        <v>66</v>
      </c>
      <c r="P794" s="11" t="s">
        <v>174</v>
      </c>
      <c r="Q794" s="11" t="s">
        <v>42</v>
      </c>
      <c r="R794" s="11" t="s">
        <v>80</v>
      </c>
      <c r="S794" s="12">
        <v>34609</v>
      </c>
      <c r="T794" s="11" t="s">
        <v>44</v>
      </c>
      <c r="U794" s="11" t="s">
        <v>159</v>
      </c>
      <c r="V794" s="11" t="s">
        <v>46</v>
      </c>
      <c r="W794" s="10">
        <v>2210</v>
      </c>
      <c r="X794" s="11" t="s">
        <v>48</v>
      </c>
      <c r="Y794" s="10">
        <v>3</v>
      </c>
      <c r="Z794" s="10">
        <v>1971</v>
      </c>
      <c r="AA794" s="12" t="s">
        <v>71</v>
      </c>
      <c r="AB794" s="10">
        <v>3</v>
      </c>
      <c r="AC794" s="10">
        <v>2</v>
      </c>
      <c r="AD794" s="12">
        <v>44915</v>
      </c>
      <c r="AE794" s="11" t="s">
        <v>50</v>
      </c>
      <c r="AF794" s="11" t="s">
        <v>61</v>
      </c>
      <c r="AG794" s="11" t="s">
        <v>62</v>
      </c>
      <c r="AH794" s="11" t="s">
        <v>5537</v>
      </c>
      <c r="AI794" s="11" t="s">
        <v>5538</v>
      </c>
      <c r="AJ794" s="10">
        <v>1</v>
      </c>
      <c r="AK794" s="14">
        <v>331.8</v>
      </c>
    </row>
    <row r="795" spans="1:37" x14ac:dyDescent="0.25">
      <c r="A795" s="10">
        <v>1545</v>
      </c>
      <c r="B795" s="11" t="s">
        <v>1797</v>
      </c>
      <c r="C795" s="11" t="s">
        <v>1640</v>
      </c>
      <c r="D795" s="12">
        <v>44534</v>
      </c>
      <c r="E795" s="12">
        <v>44568</v>
      </c>
      <c r="F795" s="10">
        <f>Table2[[#This Row],[ExitDate]]-Table2[[#This Row],[StartDate]]</f>
        <v>34</v>
      </c>
      <c r="G795" s="18">
        <f>(Table2[[#This Row],[ExitDate]]-Table2[[#This Row],[StartDate]])/365.25</f>
        <v>9.3086926762491445E-2</v>
      </c>
      <c r="H795" s="11" t="s">
        <v>738</v>
      </c>
      <c r="I795" s="11" t="s">
        <v>5539</v>
      </c>
      <c r="J795" s="13" t="s">
        <v>5540</v>
      </c>
      <c r="K795" s="11" t="s">
        <v>54</v>
      </c>
      <c r="L795" s="11" t="s">
        <v>38</v>
      </c>
      <c r="M795" s="11" t="s">
        <v>39</v>
      </c>
      <c r="N795" s="11" t="s">
        <v>55</v>
      </c>
      <c r="O795" s="11" t="s">
        <v>41</v>
      </c>
      <c r="P795" s="11" t="s">
        <v>95</v>
      </c>
      <c r="Q795" s="11" t="s">
        <v>42</v>
      </c>
      <c r="R795" s="11" t="s">
        <v>85</v>
      </c>
      <c r="S795" s="12" t="s">
        <v>5541</v>
      </c>
      <c r="T795" s="11" t="s">
        <v>44</v>
      </c>
      <c r="U795" s="11" t="s">
        <v>81</v>
      </c>
      <c r="V795" s="11" t="s">
        <v>59</v>
      </c>
      <c r="W795" s="10">
        <v>2045</v>
      </c>
      <c r="X795" s="11" t="s">
        <v>48</v>
      </c>
      <c r="Y795" s="10">
        <v>3</v>
      </c>
      <c r="Z795" s="10">
        <v>1972</v>
      </c>
      <c r="AA795" s="12" t="s">
        <v>2231</v>
      </c>
      <c r="AB795" s="10">
        <v>2</v>
      </c>
      <c r="AC795" s="10">
        <v>2</v>
      </c>
      <c r="AD795" s="12">
        <v>45042</v>
      </c>
      <c r="AE795" s="11" t="s">
        <v>50</v>
      </c>
      <c r="AF795" s="11" t="s">
        <v>61</v>
      </c>
      <c r="AG795" s="11" t="s">
        <v>62</v>
      </c>
      <c r="AH795" s="11" t="s">
        <v>5542</v>
      </c>
      <c r="AI795" s="11" t="s">
        <v>5543</v>
      </c>
      <c r="AJ795" s="10">
        <v>4</v>
      </c>
      <c r="AK795" s="14">
        <v>349.48</v>
      </c>
    </row>
    <row r="796" spans="1:37" x14ac:dyDescent="0.25">
      <c r="A796" s="10">
        <v>1550</v>
      </c>
      <c r="B796" s="11" t="s">
        <v>5545</v>
      </c>
      <c r="C796" s="11" t="s">
        <v>5546</v>
      </c>
      <c r="D796" s="12">
        <v>44921</v>
      </c>
      <c r="E796" s="12">
        <v>45111</v>
      </c>
      <c r="F796" s="10">
        <f>Table2[[#This Row],[ExitDate]]-Table2[[#This Row],[StartDate]]</f>
        <v>190</v>
      </c>
      <c r="G796" s="18">
        <f>(Table2[[#This Row],[ExitDate]]-Table2[[#This Row],[StartDate]])/365.25</f>
        <v>0.52019164955509922</v>
      </c>
      <c r="H796" s="11" t="s">
        <v>36</v>
      </c>
      <c r="I796" s="11" t="s">
        <v>5547</v>
      </c>
      <c r="J796" s="13" t="s">
        <v>5548</v>
      </c>
      <c r="K796" s="11" t="s">
        <v>132</v>
      </c>
      <c r="L796" s="11" t="s">
        <v>752</v>
      </c>
      <c r="M796" s="11" t="s">
        <v>39</v>
      </c>
      <c r="N796" s="11" t="s">
        <v>67</v>
      </c>
      <c r="O796" s="11" t="s">
        <v>66</v>
      </c>
      <c r="P796" s="11" t="s">
        <v>174</v>
      </c>
      <c r="Q796" s="11" t="s">
        <v>42</v>
      </c>
      <c r="R796" s="11" t="s">
        <v>85</v>
      </c>
      <c r="S796" s="12" t="s">
        <v>5549</v>
      </c>
      <c r="T796" s="11" t="s">
        <v>44</v>
      </c>
      <c r="U796" s="11" t="s">
        <v>98</v>
      </c>
      <c r="V796" s="11" t="s">
        <v>46</v>
      </c>
      <c r="W796" s="10">
        <v>4549</v>
      </c>
      <c r="X796" s="11" t="s">
        <v>48</v>
      </c>
      <c r="Y796" s="10">
        <v>3</v>
      </c>
      <c r="Z796" s="10">
        <v>1977</v>
      </c>
      <c r="AA796" s="12" t="s">
        <v>3796</v>
      </c>
      <c r="AB796" s="10">
        <v>2</v>
      </c>
      <c r="AC796" s="10">
        <v>5</v>
      </c>
      <c r="AD796" s="12">
        <v>45072</v>
      </c>
      <c r="AE796" s="11" t="s">
        <v>50</v>
      </c>
      <c r="AF796" s="11" t="s">
        <v>51</v>
      </c>
      <c r="AG796" s="11" t="s">
        <v>62</v>
      </c>
      <c r="AH796" s="11" t="s">
        <v>5550</v>
      </c>
      <c r="AI796" s="11" t="s">
        <v>4209</v>
      </c>
      <c r="AJ796" s="10">
        <v>5</v>
      </c>
      <c r="AK796" s="14">
        <v>781.27</v>
      </c>
    </row>
    <row r="797" spans="1:37" x14ac:dyDescent="0.25">
      <c r="A797" s="10">
        <v>1551</v>
      </c>
      <c r="B797" s="11" t="s">
        <v>4671</v>
      </c>
      <c r="C797" s="11" t="s">
        <v>1206</v>
      </c>
      <c r="D797" s="12">
        <v>44474</v>
      </c>
      <c r="E797" s="12">
        <v>45109</v>
      </c>
      <c r="F797" s="10">
        <f>Table2[[#This Row],[ExitDate]]-Table2[[#This Row],[StartDate]]</f>
        <v>635</v>
      </c>
      <c r="G797" s="18">
        <f>(Table2[[#This Row],[ExitDate]]-Table2[[#This Row],[StartDate]])/365.25</f>
        <v>1.7385352498288844</v>
      </c>
      <c r="H797" s="11" t="s">
        <v>36</v>
      </c>
      <c r="I797" s="11" t="s">
        <v>5551</v>
      </c>
      <c r="J797" s="13" t="s">
        <v>5552</v>
      </c>
      <c r="K797" s="11" t="s">
        <v>79</v>
      </c>
      <c r="L797" s="11" t="s">
        <v>752</v>
      </c>
      <c r="M797" s="11" t="s">
        <v>66</v>
      </c>
      <c r="N797" s="11" t="s">
        <v>67</v>
      </c>
      <c r="O797" s="11" t="s">
        <v>56</v>
      </c>
      <c r="P797" s="11" t="s">
        <v>174</v>
      </c>
      <c r="Q797" s="11" t="s">
        <v>42</v>
      </c>
      <c r="R797" s="11" t="s">
        <v>43</v>
      </c>
      <c r="S797" s="12" t="s">
        <v>5553</v>
      </c>
      <c r="T797" s="11" t="s">
        <v>44</v>
      </c>
      <c r="U797" s="11" t="s">
        <v>1262</v>
      </c>
      <c r="V797" s="11" t="s">
        <v>46</v>
      </c>
      <c r="W797" s="10">
        <v>61287</v>
      </c>
      <c r="X797" s="11" t="s">
        <v>48</v>
      </c>
      <c r="Y797" s="10">
        <v>3</v>
      </c>
      <c r="Z797" s="10">
        <v>1978</v>
      </c>
      <c r="AA797" s="12">
        <v>45144</v>
      </c>
      <c r="AB797" s="10">
        <v>3</v>
      </c>
      <c r="AC797" s="10">
        <v>5</v>
      </c>
      <c r="AD797" s="12">
        <v>44944</v>
      </c>
      <c r="AE797" s="11" t="s">
        <v>50</v>
      </c>
      <c r="AF797" s="11" t="s">
        <v>51</v>
      </c>
      <c r="AG797" s="11" t="s">
        <v>52</v>
      </c>
      <c r="AH797" s="11" t="s">
        <v>5554</v>
      </c>
      <c r="AI797" s="11" t="s">
        <v>5555</v>
      </c>
      <c r="AJ797" s="10">
        <v>5</v>
      </c>
      <c r="AK797" s="14">
        <v>983.61</v>
      </c>
    </row>
    <row r="798" spans="1:37" x14ac:dyDescent="0.25">
      <c r="A798" s="10">
        <v>1552</v>
      </c>
      <c r="B798" s="11" t="s">
        <v>2081</v>
      </c>
      <c r="C798" s="11" t="s">
        <v>2484</v>
      </c>
      <c r="D798" s="12">
        <v>44829</v>
      </c>
      <c r="E798" s="12">
        <v>45012</v>
      </c>
      <c r="F798" s="10">
        <f>Table2[[#This Row],[ExitDate]]-Table2[[#This Row],[StartDate]]</f>
        <v>183</v>
      </c>
      <c r="G798" s="18">
        <f>(Table2[[#This Row],[ExitDate]]-Table2[[#This Row],[StartDate]])/365.25</f>
        <v>0.50102669404517453</v>
      </c>
      <c r="H798" s="11" t="s">
        <v>36</v>
      </c>
      <c r="I798" s="11" t="s">
        <v>5556</v>
      </c>
      <c r="J798" s="13" t="s">
        <v>5557</v>
      </c>
      <c r="K798" s="11" t="s">
        <v>164</v>
      </c>
      <c r="L798" s="11" t="s">
        <v>38</v>
      </c>
      <c r="M798" s="11" t="s">
        <v>56</v>
      </c>
      <c r="N798" s="11" t="s">
        <v>67</v>
      </c>
      <c r="O798" s="11" t="s">
        <v>41</v>
      </c>
      <c r="P798" s="11" t="s">
        <v>174</v>
      </c>
      <c r="Q798" s="11" t="s">
        <v>42</v>
      </c>
      <c r="R798" s="11" t="s">
        <v>107</v>
      </c>
      <c r="S798" s="12" t="s">
        <v>5558</v>
      </c>
      <c r="T798" s="11" t="s">
        <v>44</v>
      </c>
      <c r="U798" s="11" t="s">
        <v>109</v>
      </c>
      <c r="V798" s="11" t="s">
        <v>46</v>
      </c>
      <c r="W798" s="10">
        <v>61958</v>
      </c>
      <c r="X798" s="11" t="s">
        <v>48</v>
      </c>
      <c r="Y798" s="10">
        <v>3</v>
      </c>
      <c r="Z798" s="10">
        <v>1979</v>
      </c>
      <c r="AA798" s="12" t="s">
        <v>1373</v>
      </c>
      <c r="AB798" s="10">
        <v>1</v>
      </c>
      <c r="AC798" s="10">
        <v>4</v>
      </c>
      <c r="AD798" s="12">
        <v>45065</v>
      </c>
      <c r="AE798" s="11" t="s">
        <v>156</v>
      </c>
      <c r="AF798" s="11" t="s">
        <v>51</v>
      </c>
      <c r="AG798" s="11" t="s">
        <v>52</v>
      </c>
      <c r="AH798" s="11" t="s">
        <v>5559</v>
      </c>
      <c r="AI798" s="11" t="s">
        <v>5560</v>
      </c>
      <c r="AJ798" s="10">
        <v>1</v>
      </c>
      <c r="AK798" s="14">
        <v>656.46</v>
      </c>
    </row>
    <row r="799" spans="1:37" x14ac:dyDescent="0.25">
      <c r="A799" s="10">
        <v>1554</v>
      </c>
      <c r="B799" s="11" t="s">
        <v>5561</v>
      </c>
      <c r="C799" s="11" t="s">
        <v>1766</v>
      </c>
      <c r="D799" s="12">
        <v>44294</v>
      </c>
      <c r="E799" s="12">
        <v>45123</v>
      </c>
      <c r="F799" s="10">
        <f>Table2[[#This Row],[ExitDate]]-Table2[[#This Row],[StartDate]]</f>
        <v>829</v>
      </c>
      <c r="G799" s="18">
        <f>(Table2[[#This Row],[ExitDate]]-Table2[[#This Row],[StartDate]])/365.25</f>
        <v>2.2696783025325118</v>
      </c>
      <c r="H799" s="11" t="s">
        <v>36</v>
      </c>
      <c r="I799" s="11" t="s">
        <v>5562</v>
      </c>
      <c r="J799" s="13" t="s">
        <v>5563</v>
      </c>
      <c r="K799" s="11" t="s">
        <v>113</v>
      </c>
      <c r="L799" s="11" t="s">
        <v>38</v>
      </c>
      <c r="M799" s="11" t="s">
        <v>39</v>
      </c>
      <c r="N799" s="11" t="s">
        <v>55</v>
      </c>
      <c r="O799" s="11" t="s">
        <v>41</v>
      </c>
      <c r="P799" s="11" t="s">
        <v>95</v>
      </c>
      <c r="Q799" s="11" t="s">
        <v>42</v>
      </c>
      <c r="R799" s="11" t="s">
        <v>80</v>
      </c>
      <c r="S799" s="12" t="s">
        <v>5564</v>
      </c>
      <c r="T799" s="11" t="s">
        <v>44</v>
      </c>
      <c r="U799" s="11" t="s">
        <v>234</v>
      </c>
      <c r="V799" s="11" t="s">
        <v>59</v>
      </c>
      <c r="W799" s="10">
        <v>19755</v>
      </c>
      <c r="X799" s="11" t="s">
        <v>48</v>
      </c>
      <c r="Y799" s="10">
        <v>3</v>
      </c>
      <c r="Z799" s="10">
        <v>1981</v>
      </c>
      <c r="AA799" s="12" t="s">
        <v>817</v>
      </c>
      <c r="AB799" s="10">
        <v>5</v>
      </c>
      <c r="AC799" s="10">
        <v>4</v>
      </c>
      <c r="AD799" s="12">
        <v>44783</v>
      </c>
      <c r="AE799" s="11" t="s">
        <v>50</v>
      </c>
      <c r="AF799" s="11" t="s">
        <v>51</v>
      </c>
      <c r="AG799" s="11" t="s">
        <v>89</v>
      </c>
      <c r="AH799" s="11" t="s">
        <v>5565</v>
      </c>
      <c r="AI799" s="11" t="s">
        <v>5566</v>
      </c>
      <c r="AJ799" s="10">
        <v>1</v>
      </c>
      <c r="AK799" s="14">
        <v>676.42</v>
      </c>
    </row>
    <row r="800" spans="1:37" x14ac:dyDescent="0.25">
      <c r="A800" s="10">
        <v>1556</v>
      </c>
      <c r="B800" s="11" t="s">
        <v>5568</v>
      </c>
      <c r="C800" s="11" t="s">
        <v>638</v>
      </c>
      <c r="D800" s="12">
        <v>43904</v>
      </c>
      <c r="E800" s="12">
        <v>44856</v>
      </c>
      <c r="F800" s="10">
        <f>Table2[[#This Row],[ExitDate]]-Table2[[#This Row],[StartDate]]</f>
        <v>952</v>
      </c>
      <c r="G800" s="18">
        <f>(Table2[[#This Row],[ExitDate]]-Table2[[#This Row],[StartDate]])/365.25</f>
        <v>2.6064339493497606</v>
      </c>
      <c r="H800" s="11" t="s">
        <v>36</v>
      </c>
      <c r="I800" s="11" t="s">
        <v>5569</v>
      </c>
      <c r="J800" s="13" t="s">
        <v>5570</v>
      </c>
      <c r="K800" s="11" t="s">
        <v>84</v>
      </c>
      <c r="L800" s="11" t="s">
        <v>38</v>
      </c>
      <c r="M800" s="11" t="s">
        <v>56</v>
      </c>
      <c r="N800" s="11" t="s">
        <v>40</v>
      </c>
      <c r="O800" s="11" t="s">
        <v>66</v>
      </c>
      <c r="P800" s="11" t="s">
        <v>121</v>
      </c>
      <c r="Q800" s="11" t="s">
        <v>42</v>
      </c>
      <c r="R800" s="11" t="s">
        <v>80</v>
      </c>
      <c r="S800" s="12" t="s">
        <v>5571</v>
      </c>
      <c r="T800" s="11" t="s">
        <v>44</v>
      </c>
      <c r="U800" s="11" t="s">
        <v>81</v>
      </c>
      <c r="V800" s="11" t="s">
        <v>46</v>
      </c>
      <c r="W800" s="10">
        <v>31391</v>
      </c>
      <c r="X800" s="11" t="s">
        <v>48</v>
      </c>
      <c r="Y800" s="10">
        <v>3</v>
      </c>
      <c r="Z800" s="10">
        <v>1983</v>
      </c>
      <c r="AA800" s="12" t="s">
        <v>1216</v>
      </c>
      <c r="AB800" s="10">
        <v>2</v>
      </c>
      <c r="AC800" s="10">
        <v>5</v>
      </c>
      <c r="AD800" s="12">
        <v>44923</v>
      </c>
      <c r="AE800" s="11" t="s">
        <v>60</v>
      </c>
      <c r="AF800" s="11" t="s">
        <v>51</v>
      </c>
      <c r="AG800" s="11" t="s">
        <v>52</v>
      </c>
      <c r="AH800" s="11" t="s">
        <v>5572</v>
      </c>
      <c r="AI800" s="11" t="s">
        <v>5573</v>
      </c>
      <c r="AJ800" s="10">
        <v>5</v>
      </c>
      <c r="AK800" s="14">
        <v>769.23</v>
      </c>
    </row>
    <row r="801" spans="1:37" x14ac:dyDescent="0.25">
      <c r="A801" s="10">
        <v>1558</v>
      </c>
      <c r="B801" s="11" t="s">
        <v>5007</v>
      </c>
      <c r="C801" s="11" t="s">
        <v>3876</v>
      </c>
      <c r="D801" s="12">
        <v>45004</v>
      </c>
      <c r="E801" s="12">
        <v>45020</v>
      </c>
      <c r="F801" s="10">
        <f>Table2[[#This Row],[ExitDate]]-Table2[[#This Row],[StartDate]]</f>
        <v>16</v>
      </c>
      <c r="G801" s="18">
        <f>(Table2[[#This Row],[ExitDate]]-Table2[[#This Row],[StartDate]])/365.25</f>
        <v>4.380561259411362E-2</v>
      </c>
      <c r="H801" s="11" t="s">
        <v>36</v>
      </c>
      <c r="I801" s="11" t="s">
        <v>5574</v>
      </c>
      <c r="J801" s="13" t="s">
        <v>5575</v>
      </c>
      <c r="K801" s="11" t="s">
        <v>125</v>
      </c>
      <c r="L801" s="11" t="s">
        <v>38</v>
      </c>
      <c r="M801" s="11" t="s">
        <v>39</v>
      </c>
      <c r="N801" s="11" t="s">
        <v>67</v>
      </c>
      <c r="O801" s="11" t="s">
        <v>41</v>
      </c>
      <c r="P801" s="11" t="s">
        <v>121</v>
      </c>
      <c r="Q801" s="11" t="s">
        <v>42</v>
      </c>
      <c r="R801" s="11" t="s">
        <v>80</v>
      </c>
      <c r="S801" s="12">
        <v>23265</v>
      </c>
      <c r="T801" s="11" t="s">
        <v>44</v>
      </c>
      <c r="U801" s="11" t="s">
        <v>159</v>
      </c>
      <c r="V801" s="11" t="s">
        <v>46</v>
      </c>
      <c r="W801" s="10">
        <v>88359</v>
      </c>
      <c r="X801" s="11" t="s">
        <v>48</v>
      </c>
      <c r="Y801" s="10">
        <v>3</v>
      </c>
      <c r="Z801" s="10">
        <v>1985</v>
      </c>
      <c r="AA801" s="12">
        <v>45019</v>
      </c>
      <c r="AB801" s="10">
        <v>5</v>
      </c>
      <c r="AC801" s="10">
        <v>5</v>
      </c>
      <c r="AD801" s="12">
        <v>44832</v>
      </c>
      <c r="AE801" s="11" t="s">
        <v>156</v>
      </c>
      <c r="AF801" s="11" t="s">
        <v>51</v>
      </c>
      <c r="AG801" s="11" t="s">
        <v>62</v>
      </c>
      <c r="AH801" s="11" t="s">
        <v>5576</v>
      </c>
      <c r="AI801" s="11" t="s">
        <v>5577</v>
      </c>
      <c r="AJ801" s="10">
        <v>3</v>
      </c>
      <c r="AK801" s="14">
        <v>474.95</v>
      </c>
    </row>
    <row r="802" spans="1:37" x14ac:dyDescent="0.25">
      <c r="A802" s="10">
        <v>1561</v>
      </c>
      <c r="B802" s="11" t="s">
        <v>4078</v>
      </c>
      <c r="C802" s="11" t="s">
        <v>1326</v>
      </c>
      <c r="D802" s="12">
        <v>43427</v>
      </c>
      <c r="E802" s="12">
        <v>43696</v>
      </c>
      <c r="F802" s="10">
        <f>Table2[[#This Row],[ExitDate]]-Table2[[#This Row],[StartDate]]</f>
        <v>269</v>
      </c>
      <c r="G802" s="18">
        <f>(Table2[[#This Row],[ExitDate]]-Table2[[#This Row],[StartDate]])/365.25</f>
        <v>0.73648186173853525</v>
      </c>
      <c r="H802" s="11" t="s">
        <v>36</v>
      </c>
      <c r="I802" s="11" t="s">
        <v>5578</v>
      </c>
      <c r="J802" s="13" t="s">
        <v>5579</v>
      </c>
      <c r="K802" s="11" t="s">
        <v>79</v>
      </c>
      <c r="L802" s="11" t="s">
        <v>38</v>
      </c>
      <c r="M802" s="11" t="s">
        <v>39</v>
      </c>
      <c r="N802" s="11" t="s">
        <v>55</v>
      </c>
      <c r="O802" s="11" t="s">
        <v>41</v>
      </c>
      <c r="P802" s="11" t="s">
        <v>133</v>
      </c>
      <c r="Q802" s="11" t="s">
        <v>42</v>
      </c>
      <c r="R802" s="11" t="s">
        <v>85</v>
      </c>
      <c r="S802" s="12" t="s">
        <v>5580</v>
      </c>
      <c r="T802" s="11" t="s">
        <v>44</v>
      </c>
      <c r="U802" s="11" t="s">
        <v>81</v>
      </c>
      <c r="V802" s="11" t="s">
        <v>46</v>
      </c>
      <c r="W802" s="10">
        <v>97548</v>
      </c>
      <c r="X802" s="11" t="s">
        <v>48</v>
      </c>
      <c r="Y802" s="10">
        <v>3</v>
      </c>
      <c r="Z802" s="10">
        <v>1988</v>
      </c>
      <c r="AA802" s="12">
        <v>45201</v>
      </c>
      <c r="AB802" s="10">
        <v>1</v>
      </c>
      <c r="AC802" s="10">
        <v>3</v>
      </c>
      <c r="AD802" s="12">
        <v>45064</v>
      </c>
      <c r="AE802" s="11" t="s">
        <v>76</v>
      </c>
      <c r="AF802" s="11" t="s">
        <v>61</v>
      </c>
      <c r="AG802" s="11" t="s">
        <v>77</v>
      </c>
      <c r="AH802" s="11" t="s">
        <v>5581</v>
      </c>
      <c r="AI802" s="11" t="s">
        <v>5582</v>
      </c>
      <c r="AJ802" s="10">
        <v>4</v>
      </c>
      <c r="AK802" s="14">
        <v>903.8</v>
      </c>
    </row>
    <row r="803" spans="1:37" x14ac:dyDescent="0.25">
      <c r="A803" s="10">
        <v>1563</v>
      </c>
      <c r="B803" s="11" t="s">
        <v>5583</v>
      </c>
      <c r="C803" s="11" t="s">
        <v>647</v>
      </c>
      <c r="D803" s="12">
        <v>43967</v>
      </c>
      <c r="E803" s="12">
        <v>44699</v>
      </c>
      <c r="F803" s="10">
        <f>Table2[[#This Row],[ExitDate]]-Table2[[#This Row],[StartDate]]</f>
        <v>732</v>
      </c>
      <c r="G803" s="18">
        <f>(Table2[[#This Row],[ExitDate]]-Table2[[#This Row],[StartDate]])/365.25</f>
        <v>2.0041067761806981</v>
      </c>
      <c r="H803" s="11" t="s">
        <v>738</v>
      </c>
      <c r="I803" s="11" t="s">
        <v>5584</v>
      </c>
      <c r="J803" s="13" t="s">
        <v>5585</v>
      </c>
      <c r="K803" s="11" t="s">
        <v>84</v>
      </c>
      <c r="L803" s="11" t="s">
        <v>38</v>
      </c>
      <c r="M803" s="11" t="s">
        <v>66</v>
      </c>
      <c r="N803" s="11" t="s">
        <v>40</v>
      </c>
      <c r="O803" s="11" t="s">
        <v>41</v>
      </c>
      <c r="P803" s="11" t="s">
        <v>121</v>
      </c>
      <c r="Q803" s="11" t="s">
        <v>42</v>
      </c>
      <c r="R803" s="11" t="s">
        <v>85</v>
      </c>
      <c r="S803" s="12" t="s">
        <v>5586</v>
      </c>
      <c r="T803" s="11" t="s">
        <v>44</v>
      </c>
      <c r="U803" s="11" t="s">
        <v>81</v>
      </c>
      <c r="V803" s="11" t="s">
        <v>46</v>
      </c>
      <c r="W803" s="10">
        <v>46806</v>
      </c>
      <c r="X803" s="11" t="s">
        <v>48</v>
      </c>
      <c r="Y803" s="10">
        <v>3</v>
      </c>
      <c r="Z803" s="10">
        <v>1990</v>
      </c>
      <c r="AA803" s="12" t="s">
        <v>3998</v>
      </c>
      <c r="AB803" s="10">
        <v>3</v>
      </c>
      <c r="AC803" s="10">
        <v>1</v>
      </c>
      <c r="AD803" s="12">
        <v>44822</v>
      </c>
      <c r="AE803" s="11" t="s">
        <v>50</v>
      </c>
      <c r="AF803" s="11" t="s">
        <v>51</v>
      </c>
      <c r="AG803" s="11" t="s">
        <v>62</v>
      </c>
      <c r="AH803" s="11" t="s">
        <v>5587</v>
      </c>
      <c r="AI803" s="11" t="s">
        <v>5588</v>
      </c>
      <c r="AJ803" s="10">
        <v>1</v>
      </c>
      <c r="AK803" s="14">
        <v>332.51</v>
      </c>
    </row>
    <row r="804" spans="1:37" x14ac:dyDescent="0.25">
      <c r="A804" s="10">
        <v>1564</v>
      </c>
      <c r="B804" s="11" t="s">
        <v>5589</v>
      </c>
      <c r="C804" s="11" t="s">
        <v>1107</v>
      </c>
      <c r="D804" s="12">
        <v>43634</v>
      </c>
      <c r="E804" s="12">
        <v>45112</v>
      </c>
      <c r="F804" s="10">
        <f>Table2[[#This Row],[ExitDate]]-Table2[[#This Row],[StartDate]]</f>
        <v>1478</v>
      </c>
      <c r="G804" s="18">
        <f>(Table2[[#This Row],[ExitDate]]-Table2[[#This Row],[StartDate]])/365.25</f>
        <v>4.046543463381246</v>
      </c>
      <c r="H804" s="11" t="s">
        <v>738</v>
      </c>
      <c r="I804" s="11" t="s">
        <v>5590</v>
      </c>
      <c r="J804" s="13" t="s">
        <v>5591</v>
      </c>
      <c r="K804" s="11" t="s">
        <v>37</v>
      </c>
      <c r="L804" s="11" t="s">
        <v>38</v>
      </c>
      <c r="M804" s="11" t="s">
        <v>39</v>
      </c>
      <c r="N804" s="11" t="s">
        <v>67</v>
      </c>
      <c r="O804" s="11" t="s">
        <v>41</v>
      </c>
      <c r="P804" s="11" t="s">
        <v>95</v>
      </c>
      <c r="Q804" s="11" t="s">
        <v>42</v>
      </c>
      <c r="R804" s="11" t="s">
        <v>80</v>
      </c>
      <c r="S804" s="12">
        <v>17899</v>
      </c>
      <c r="T804" s="11" t="s">
        <v>44</v>
      </c>
      <c r="U804" s="11" t="s">
        <v>98</v>
      </c>
      <c r="V804" s="11" t="s">
        <v>46</v>
      </c>
      <c r="W804" s="10">
        <v>67662</v>
      </c>
      <c r="X804" s="11" t="s">
        <v>48</v>
      </c>
      <c r="Y804" s="10">
        <v>3</v>
      </c>
      <c r="Z804" s="10">
        <v>1991</v>
      </c>
      <c r="AA804" s="12" t="s">
        <v>2126</v>
      </c>
      <c r="AB804" s="10">
        <v>2</v>
      </c>
      <c r="AC804" s="10">
        <v>1</v>
      </c>
      <c r="AD804" s="12">
        <v>44950</v>
      </c>
      <c r="AE804" s="11" t="s">
        <v>83</v>
      </c>
      <c r="AF804" s="11" t="s">
        <v>61</v>
      </c>
      <c r="AG804" s="11" t="s">
        <v>52</v>
      </c>
      <c r="AH804" s="11" t="s">
        <v>5592</v>
      </c>
      <c r="AI804" s="11" t="s">
        <v>5593</v>
      </c>
      <c r="AJ804" s="10">
        <v>2</v>
      </c>
      <c r="AK804" s="14">
        <v>643.63</v>
      </c>
    </row>
    <row r="805" spans="1:37" x14ac:dyDescent="0.25">
      <c r="A805" s="10">
        <v>1565</v>
      </c>
      <c r="B805" s="11" t="s">
        <v>1071</v>
      </c>
      <c r="C805" s="11" t="s">
        <v>5594</v>
      </c>
      <c r="D805" s="12">
        <v>43605</v>
      </c>
      <c r="E805" s="12">
        <v>44285</v>
      </c>
      <c r="F805" s="10">
        <f>Table2[[#This Row],[ExitDate]]-Table2[[#This Row],[StartDate]]</f>
        <v>680</v>
      </c>
      <c r="G805" s="18">
        <f>(Table2[[#This Row],[ExitDate]]-Table2[[#This Row],[StartDate]])/365.25</f>
        <v>1.8617385352498288</v>
      </c>
      <c r="H805" s="11" t="s">
        <v>738</v>
      </c>
      <c r="I805" s="11" t="s">
        <v>5595</v>
      </c>
      <c r="J805" s="13" t="s">
        <v>5596</v>
      </c>
      <c r="K805" s="11" t="s">
        <v>125</v>
      </c>
      <c r="L805" s="11" t="s">
        <v>38</v>
      </c>
      <c r="M805" s="11" t="s">
        <v>39</v>
      </c>
      <c r="N805" s="11" t="s">
        <v>55</v>
      </c>
      <c r="O805" s="11" t="s">
        <v>56</v>
      </c>
      <c r="P805" s="11" t="s">
        <v>95</v>
      </c>
      <c r="Q805" s="11" t="s">
        <v>42</v>
      </c>
      <c r="R805" s="11" t="s">
        <v>80</v>
      </c>
      <c r="S805" s="12" t="s">
        <v>5597</v>
      </c>
      <c r="T805" s="11" t="s">
        <v>44</v>
      </c>
      <c r="U805" s="11" t="s">
        <v>81</v>
      </c>
      <c r="V805" s="11" t="s">
        <v>46</v>
      </c>
      <c r="W805" s="10">
        <v>74114</v>
      </c>
      <c r="X805" s="11" t="s">
        <v>48</v>
      </c>
      <c r="Y805" s="10">
        <v>3</v>
      </c>
      <c r="Z805" s="10">
        <v>1992</v>
      </c>
      <c r="AA805" s="12">
        <v>45079</v>
      </c>
      <c r="AB805" s="10">
        <v>4</v>
      </c>
      <c r="AC805" s="10">
        <v>3</v>
      </c>
      <c r="AD805" s="12">
        <v>44815</v>
      </c>
      <c r="AE805" s="11" t="s">
        <v>156</v>
      </c>
      <c r="AF805" s="11" t="s">
        <v>51</v>
      </c>
      <c r="AG805" s="11" t="s">
        <v>52</v>
      </c>
      <c r="AH805" s="11" t="s">
        <v>5598</v>
      </c>
      <c r="AI805" s="11" t="s">
        <v>5599</v>
      </c>
      <c r="AJ805" s="10">
        <v>2</v>
      </c>
      <c r="AK805" s="14">
        <v>827.05</v>
      </c>
    </row>
    <row r="806" spans="1:37" x14ac:dyDescent="0.25">
      <c r="A806" s="10">
        <v>1566</v>
      </c>
      <c r="B806" s="11" t="s">
        <v>573</v>
      </c>
      <c r="C806" s="11" t="s">
        <v>5373</v>
      </c>
      <c r="D806" s="12">
        <v>44120</v>
      </c>
      <c r="E806" s="12">
        <v>44239</v>
      </c>
      <c r="F806" s="10">
        <f>Table2[[#This Row],[ExitDate]]-Table2[[#This Row],[StartDate]]</f>
        <v>119</v>
      </c>
      <c r="G806" s="18">
        <f>(Table2[[#This Row],[ExitDate]]-Table2[[#This Row],[StartDate]])/365.25</f>
        <v>0.32580424366872007</v>
      </c>
      <c r="H806" s="11" t="s">
        <v>738</v>
      </c>
      <c r="I806" s="11" t="s">
        <v>5600</v>
      </c>
      <c r="J806" s="13" t="s">
        <v>5601</v>
      </c>
      <c r="K806" s="11" t="s">
        <v>54</v>
      </c>
      <c r="L806" s="11" t="s">
        <v>38</v>
      </c>
      <c r="M806" s="11" t="s">
        <v>66</v>
      </c>
      <c r="N806" s="11" t="s">
        <v>55</v>
      </c>
      <c r="O806" s="11" t="s">
        <v>66</v>
      </c>
      <c r="P806" s="11" t="s">
        <v>174</v>
      </c>
      <c r="Q806" s="11" t="s">
        <v>42</v>
      </c>
      <c r="R806" s="11" t="s">
        <v>85</v>
      </c>
      <c r="S806" s="12" t="s">
        <v>5602</v>
      </c>
      <c r="T806" s="11" t="s">
        <v>44</v>
      </c>
      <c r="U806" s="11" t="s">
        <v>98</v>
      </c>
      <c r="V806" s="11" t="s">
        <v>46</v>
      </c>
      <c r="W806" s="10">
        <v>54589</v>
      </c>
      <c r="X806" s="11" t="s">
        <v>48</v>
      </c>
      <c r="Y806" s="10">
        <v>3</v>
      </c>
      <c r="Z806" s="10">
        <v>1993</v>
      </c>
      <c r="AA806" s="12">
        <v>44846</v>
      </c>
      <c r="AB806" s="10">
        <v>5</v>
      </c>
      <c r="AC806" s="10">
        <v>2</v>
      </c>
      <c r="AD806" s="12">
        <v>45048</v>
      </c>
      <c r="AE806" s="11" t="s">
        <v>60</v>
      </c>
      <c r="AF806" s="11" t="s">
        <v>61</v>
      </c>
      <c r="AG806" s="11" t="s">
        <v>52</v>
      </c>
      <c r="AH806" s="11" t="s">
        <v>5603</v>
      </c>
      <c r="AI806" s="11" t="s">
        <v>5604</v>
      </c>
      <c r="AJ806" s="10">
        <v>3</v>
      </c>
      <c r="AK806" s="14">
        <v>995.42</v>
      </c>
    </row>
    <row r="807" spans="1:37" x14ac:dyDescent="0.25">
      <c r="A807" s="10">
        <v>1567</v>
      </c>
      <c r="B807" s="11" t="s">
        <v>5605</v>
      </c>
      <c r="C807" s="11" t="s">
        <v>2752</v>
      </c>
      <c r="D807" s="12">
        <v>44743</v>
      </c>
      <c r="E807" s="12">
        <v>44868</v>
      </c>
      <c r="F807" s="10">
        <f>Table2[[#This Row],[ExitDate]]-Table2[[#This Row],[StartDate]]</f>
        <v>125</v>
      </c>
      <c r="G807" s="18">
        <f>(Table2[[#This Row],[ExitDate]]-Table2[[#This Row],[StartDate]])/365.25</f>
        <v>0.34223134839151265</v>
      </c>
      <c r="H807" s="11" t="s">
        <v>738</v>
      </c>
      <c r="I807" s="11" t="s">
        <v>5606</v>
      </c>
      <c r="J807" s="13" t="s">
        <v>5607</v>
      </c>
      <c r="K807" s="11" t="s">
        <v>132</v>
      </c>
      <c r="L807" s="11" t="s">
        <v>38</v>
      </c>
      <c r="M807" s="11" t="s">
        <v>66</v>
      </c>
      <c r="N807" s="11" t="s">
        <v>55</v>
      </c>
      <c r="O807" s="11" t="s">
        <v>66</v>
      </c>
      <c r="P807" s="11" t="s">
        <v>174</v>
      </c>
      <c r="Q807" s="11" t="s">
        <v>42</v>
      </c>
      <c r="R807" s="11" t="s">
        <v>80</v>
      </c>
      <c r="S807" s="12" t="s">
        <v>5608</v>
      </c>
      <c r="T807" s="11" t="s">
        <v>44</v>
      </c>
      <c r="U807" s="11" t="s">
        <v>159</v>
      </c>
      <c r="V807" s="11" t="s">
        <v>46</v>
      </c>
      <c r="W807" s="10">
        <v>43526</v>
      </c>
      <c r="X807" s="11" t="s">
        <v>48</v>
      </c>
      <c r="Y807" s="10">
        <v>3</v>
      </c>
      <c r="Z807" s="10">
        <v>1994</v>
      </c>
      <c r="AA807" s="12">
        <v>44661</v>
      </c>
      <c r="AB807" s="10">
        <v>5</v>
      </c>
      <c r="AC807" s="10">
        <v>5</v>
      </c>
      <c r="AD807" s="12">
        <v>45036</v>
      </c>
      <c r="AE807" s="11" t="s">
        <v>83</v>
      </c>
      <c r="AF807" s="11" t="s">
        <v>61</v>
      </c>
      <c r="AG807" s="11" t="s">
        <v>89</v>
      </c>
      <c r="AH807" s="11" t="s">
        <v>5609</v>
      </c>
      <c r="AI807" s="11" t="s">
        <v>5610</v>
      </c>
      <c r="AJ807" s="10">
        <v>4</v>
      </c>
      <c r="AK807" s="14">
        <v>360.61</v>
      </c>
    </row>
    <row r="808" spans="1:37" x14ac:dyDescent="0.25">
      <c r="A808" s="10">
        <v>1569</v>
      </c>
      <c r="B808" s="11" t="s">
        <v>5611</v>
      </c>
      <c r="C808" s="11" t="s">
        <v>2145</v>
      </c>
      <c r="D808" s="12">
        <v>44493</v>
      </c>
      <c r="E808" s="12">
        <v>44521</v>
      </c>
      <c r="F808" s="10">
        <f>Table2[[#This Row],[ExitDate]]-Table2[[#This Row],[StartDate]]</f>
        <v>28</v>
      </c>
      <c r="G808" s="18">
        <f>(Table2[[#This Row],[ExitDate]]-Table2[[#This Row],[StartDate]])/365.25</f>
        <v>7.665982203969883E-2</v>
      </c>
      <c r="H808" s="11" t="s">
        <v>738</v>
      </c>
      <c r="I808" s="11" t="s">
        <v>5612</v>
      </c>
      <c r="J808" s="13" t="s">
        <v>5613</v>
      </c>
      <c r="K808" s="11" t="s">
        <v>164</v>
      </c>
      <c r="L808" s="11" t="s">
        <v>38</v>
      </c>
      <c r="M808" s="11" t="s">
        <v>56</v>
      </c>
      <c r="N808" s="11" t="s">
        <v>55</v>
      </c>
      <c r="O808" s="11" t="s">
        <v>41</v>
      </c>
      <c r="P808" s="11" t="s">
        <v>121</v>
      </c>
      <c r="Q808" s="11" t="s">
        <v>42</v>
      </c>
      <c r="R808" s="11" t="s">
        <v>57</v>
      </c>
      <c r="S808" s="12">
        <v>33884</v>
      </c>
      <c r="T808" s="11" t="s">
        <v>44</v>
      </c>
      <c r="U808" s="11" t="s">
        <v>159</v>
      </c>
      <c r="V808" s="11" t="s">
        <v>46</v>
      </c>
      <c r="W808" s="10">
        <v>92216</v>
      </c>
      <c r="X808" s="11" t="s">
        <v>48</v>
      </c>
      <c r="Y808" s="10">
        <v>3</v>
      </c>
      <c r="Z808" s="10">
        <v>1996</v>
      </c>
      <c r="AA808" s="12">
        <v>44934</v>
      </c>
      <c r="AB808" s="10">
        <v>3</v>
      </c>
      <c r="AC808" s="10">
        <v>5</v>
      </c>
      <c r="AD808" s="12">
        <v>44911</v>
      </c>
      <c r="AE808" s="11" t="s">
        <v>156</v>
      </c>
      <c r="AF808" s="11" t="s">
        <v>51</v>
      </c>
      <c r="AG808" s="11" t="s">
        <v>52</v>
      </c>
      <c r="AH808" s="11" t="s">
        <v>5614</v>
      </c>
      <c r="AI808" s="11" t="s">
        <v>5615</v>
      </c>
      <c r="AJ808" s="10">
        <v>5</v>
      </c>
      <c r="AK808" s="14">
        <v>250.11</v>
      </c>
    </row>
    <row r="809" spans="1:37" x14ac:dyDescent="0.25">
      <c r="A809" s="10">
        <v>1570</v>
      </c>
      <c r="B809" s="11" t="s">
        <v>497</v>
      </c>
      <c r="C809" s="11" t="s">
        <v>828</v>
      </c>
      <c r="D809" s="12">
        <v>43524</v>
      </c>
      <c r="E809" s="12">
        <v>43749</v>
      </c>
      <c r="F809" s="10">
        <f>Table2[[#This Row],[ExitDate]]-Table2[[#This Row],[StartDate]]</f>
        <v>225</v>
      </c>
      <c r="G809" s="18">
        <f>(Table2[[#This Row],[ExitDate]]-Table2[[#This Row],[StartDate]])/365.25</f>
        <v>0.61601642710472282</v>
      </c>
      <c r="H809" s="11" t="s">
        <v>738</v>
      </c>
      <c r="I809" s="11" t="s">
        <v>5616</v>
      </c>
      <c r="J809" s="13" t="s">
        <v>5617</v>
      </c>
      <c r="K809" s="11" t="s">
        <v>94</v>
      </c>
      <c r="L809" s="11" t="s">
        <v>38</v>
      </c>
      <c r="M809" s="11" t="s">
        <v>56</v>
      </c>
      <c r="N809" s="11" t="s">
        <v>67</v>
      </c>
      <c r="O809" s="11" t="s">
        <v>66</v>
      </c>
      <c r="P809" s="11" t="s">
        <v>133</v>
      </c>
      <c r="Q809" s="11" t="s">
        <v>42</v>
      </c>
      <c r="R809" s="11" t="s">
        <v>320</v>
      </c>
      <c r="S809" s="12">
        <v>33122</v>
      </c>
      <c r="T809" s="11" t="s">
        <v>44</v>
      </c>
      <c r="U809" s="11" t="s">
        <v>423</v>
      </c>
      <c r="V809" s="11" t="s">
        <v>46</v>
      </c>
      <c r="W809" s="10">
        <v>64180</v>
      </c>
      <c r="X809" s="11" t="s">
        <v>48</v>
      </c>
      <c r="Y809" s="10">
        <v>3</v>
      </c>
      <c r="Z809" s="10">
        <v>1997</v>
      </c>
      <c r="AA809" s="12" t="s">
        <v>2801</v>
      </c>
      <c r="AB809" s="10">
        <v>3</v>
      </c>
      <c r="AC809" s="10">
        <v>3</v>
      </c>
      <c r="AD809" s="12">
        <v>45045</v>
      </c>
      <c r="AE809" s="11" t="s">
        <v>76</v>
      </c>
      <c r="AF809" s="11" t="s">
        <v>51</v>
      </c>
      <c r="AG809" s="11" t="s">
        <v>52</v>
      </c>
      <c r="AH809" s="11" t="s">
        <v>5618</v>
      </c>
      <c r="AI809" s="11" t="s">
        <v>5619</v>
      </c>
      <c r="AJ809" s="10">
        <v>4</v>
      </c>
      <c r="AK809" s="14">
        <v>819.65</v>
      </c>
    </row>
    <row r="810" spans="1:37" x14ac:dyDescent="0.25">
      <c r="A810" s="10">
        <v>1572</v>
      </c>
      <c r="B810" s="11" t="s">
        <v>2858</v>
      </c>
      <c r="C810" s="11" t="s">
        <v>5620</v>
      </c>
      <c r="D810" s="12">
        <v>44486</v>
      </c>
      <c r="E810" s="12">
        <v>44877</v>
      </c>
      <c r="F810" s="10">
        <f>Table2[[#This Row],[ExitDate]]-Table2[[#This Row],[StartDate]]</f>
        <v>391</v>
      </c>
      <c r="G810" s="18">
        <f>(Table2[[#This Row],[ExitDate]]-Table2[[#This Row],[StartDate]])/365.25</f>
        <v>1.0704996577686516</v>
      </c>
      <c r="H810" s="11" t="s">
        <v>738</v>
      </c>
      <c r="I810" s="11" t="s">
        <v>5621</v>
      </c>
      <c r="J810" s="13" t="s">
        <v>5622</v>
      </c>
      <c r="K810" s="11" t="s">
        <v>65</v>
      </c>
      <c r="L810" s="11" t="s">
        <v>38</v>
      </c>
      <c r="M810" s="11" t="s">
        <v>39</v>
      </c>
      <c r="N810" s="11" t="s">
        <v>55</v>
      </c>
      <c r="O810" s="11" t="s">
        <v>41</v>
      </c>
      <c r="P810" s="11" t="s">
        <v>95</v>
      </c>
      <c r="Q810" s="11" t="s">
        <v>42</v>
      </c>
      <c r="R810" s="11" t="s">
        <v>85</v>
      </c>
      <c r="S810" s="12" t="s">
        <v>2172</v>
      </c>
      <c r="T810" s="11" t="s">
        <v>44</v>
      </c>
      <c r="U810" s="11" t="s">
        <v>666</v>
      </c>
      <c r="V810" s="11" t="s">
        <v>46</v>
      </c>
      <c r="W810" s="10">
        <v>65306</v>
      </c>
      <c r="X810" s="11" t="s">
        <v>48</v>
      </c>
      <c r="Y810" s="10">
        <v>3</v>
      </c>
      <c r="Z810" s="10">
        <v>1999</v>
      </c>
      <c r="AA810" s="12">
        <v>45267</v>
      </c>
      <c r="AB810" s="10">
        <v>3</v>
      </c>
      <c r="AC810" s="10">
        <v>2</v>
      </c>
      <c r="AD810" s="12">
        <v>45054</v>
      </c>
      <c r="AE810" s="11" t="s">
        <v>83</v>
      </c>
      <c r="AF810" s="11" t="s">
        <v>61</v>
      </c>
      <c r="AG810" s="11" t="s">
        <v>89</v>
      </c>
      <c r="AH810" s="11" t="s">
        <v>5623</v>
      </c>
      <c r="AI810" s="11" t="s">
        <v>5624</v>
      </c>
      <c r="AJ810" s="10">
        <v>4</v>
      </c>
      <c r="AK810" s="14">
        <v>633.66999999999996</v>
      </c>
    </row>
    <row r="811" spans="1:37" x14ac:dyDescent="0.25">
      <c r="A811" s="10">
        <v>1573</v>
      </c>
      <c r="B811" s="11" t="s">
        <v>560</v>
      </c>
      <c r="C811" s="11" t="s">
        <v>2582</v>
      </c>
      <c r="D811" s="12">
        <v>44694</v>
      </c>
      <c r="E811" s="12">
        <v>44816</v>
      </c>
      <c r="F811" s="10">
        <f>Table2[[#This Row],[ExitDate]]-Table2[[#This Row],[StartDate]]</f>
        <v>122</v>
      </c>
      <c r="G811" s="18">
        <f>(Table2[[#This Row],[ExitDate]]-Table2[[#This Row],[StartDate]])/365.25</f>
        <v>0.33401779603011633</v>
      </c>
      <c r="H811" s="11" t="s">
        <v>36</v>
      </c>
      <c r="I811" s="11" t="s">
        <v>5625</v>
      </c>
      <c r="J811" s="13" t="s">
        <v>5626</v>
      </c>
      <c r="K811" s="11" t="s">
        <v>164</v>
      </c>
      <c r="L811" s="11" t="s">
        <v>38</v>
      </c>
      <c r="M811" s="11" t="s">
        <v>66</v>
      </c>
      <c r="N811" s="11" t="s">
        <v>55</v>
      </c>
      <c r="O811" s="11" t="s">
        <v>56</v>
      </c>
      <c r="P811" s="11" t="s">
        <v>95</v>
      </c>
      <c r="Q811" s="11" t="s">
        <v>42</v>
      </c>
      <c r="R811" s="11" t="s">
        <v>80</v>
      </c>
      <c r="S811" s="12">
        <v>23199</v>
      </c>
      <c r="T811" s="11" t="s">
        <v>44</v>
      </c>
      <c r="U811" s="11" t="s">
        <v>307</v>
      </c>
      <c r="V811" s="11" t="s">
        <v>46</v>
      </c>
      <c r="W811" s="10">
        <v>29557</v>
      </c>
      <c r="X811" s="11" t="s">
        <v>48</v>
      </c>
      <c r="Y811" s="10">
        <v>3</v>
      </c>
      <c r="Z811" s="10">
        <v>2000</v>
      </c>
      <c r="AA811" s="12" t="s">
        <v>1118</v>
      </c>
      <c r="AB811" s="10">
        <v>1</v>
      </c>
      <c r="AC811" s="10">
        <v>3</v>
      </c>
      <c r="AD811" s="12">
        <v>45005</v>
      </c>
      <c r="AE811" s="11" t="s">
        <v>83</v>
      </c>
      <c r="AF811" s="11" t="s">
        <v>51</v>
      </c>
      <c r="AG811" s="11" t="s">
        <v>62</v>
      </c>
      <c r="AH811" s="11" t="s">
        <v>5627</v>
      </c>
      <c r="AI811" s="11" t="s">
        <v>5628</v>
      </c>
      <c r="AJ811" s="10">
        <v>3</v>
      </c>
      <c r="AK811" s="14">
        <v>236.34</v>
      </c>
    </row>
    <row r="812" spans="1:37" x14ac:dyDescent="0.25">
      <c r="A812" s="10">
        <v>1574</v>
      </c>
      <c r="B812" s="11" t="s">
        <v>330</v>
      </c>
      <c r="C812" s="11" t="s">
        <v>5629</v>
      </c>
      <c r="D812" s="12">
        <v>43747</v>
      </c>
      <c r="E812" s="12">
        <v>44932</v>
      </c>
      <c r="F812" s="10">
        <f>Table2[[#This Row],[ExitDate]]-Table2[[#This Row],[StartDate]]</f>
        <v>1185</v>
      </c>
      <c r="G812" s="18">
        <f>(Table2[[#This Row],[ExitDate]]-Table2[[#This Row],[StartDate]])/365.25</f>
        <v>3.2443531827515399</v>
      </c>
      <c r="H812" s="11" t="s">
        <v>36</v>
      </c>
      <c r="I812" s="11" t="s">
        <v>3942</v>
      </c>
      <c r="J812" s="13" t="s">
        <v>5630</v>
      </c>
      <c r="K812" s="11" t="s">
        <v>125</v>
      </c>
      <c r="L812" s="11" t="s">
        <v>752</v>
      </c>
      <c r="M812" s="11" t="s">
        <v>39</v>
      </c>
      <c r="N812" s="11" t="s">
        <v>67</v>
      </c>
      <c r="O812" s="11" t="s">
        <v>66</v>
      </c>
      <c r="P812" s="11" t="s">
        <v>121</v>
      </c>
      <c r="Q812" s="11" t="s">
        <v>42</v>
      </c>
      <c r="R812" s="11" t="s">
        <v>508</v>
      </c>
      <c r="S812" s="12" t="s">
        <v>5631</v>
      </c>
      <c r="T812" s="11" t="s">
        <v>44</v>
      </c>
      <c r="U812" s="11" t="s">
        <v>176</v>
      </c>
      <c r="V812" s="11" t="s">
        <v>46</v>
      </c>
      <c r="W812" s="10">
        <v>18299</v>
      </c>
      <c r="X812" s="11" t="s">
        <v>48</v>
      </c>
      <c r="Y812" s="10">
        <v>3</v>
      </c>
      <c r="Z812" s="10">
        <v>2001</v>
      </c>
      <c r="AA812" s="12">
        <v>45171</v>
      </c>
      <c r="AB812" s="10">
        <v>5</v>
      </c>
      <c r="AC812" s="10">
        <v>3</v>
      </c>
      <c r="AD812" s="12">
        <v>45050</v>
      </c>
      <c r="AE812" s="11" t="s">
        <v>50</v>
      </c>
      <c r="AF812" s="11" t="s">
        <v>51</v>
      </c>
      <c r="AG812" s="11" t="s">
        <v>62</v>
      </c>
      <c r="AH812" s="11" t="s">
        <v>5632</v>
      </c>
      <c r="AI812" s="11" t="s">
        <v>5633</v>
      </c>
      <c r="AJ812" s="10">
        <v>4</v>
      </c>
      <c r="AK812" s="14">
        <v>504.62</v>
      </c>
    </row>
    <row r="813" spans="1:37" x14ac:dyDescent="0.25">
      <c r="A813" s="10">
        <v>1575</v>
      </c>
      <c r="B813" s="11" t="s">
        <v>540</v>
      </c>
      <c r="C813" s="11" t="s">
        <v>3995</v>
      </c>
      <c r="D813" s="12">
        <v>43385</v>
      </c>
      <c r="E813" s="12">
        <v>45128</v>
      </c>
      <c r="F813" s="10">
        <f>Table2[[#This Row],[ExitDate]]-Table2[[#This Row],[StartDate]]</f>
        <v>1743</v>
      </c>
      <c r="G813" s="18">
        <f>(Table2[[#This Row],[ExitDate]]-Table2[[#This Row],[StartDate]])/365.25</f>
        <v>4.7720739219712529</v>
      </c>
      <c r="H813" s="11" t="s">
        <v>36</v>
      </c>
      <c r="I813" s="11" t="s">
        <v>5634</v>
      </c>
      <c r="J813" s="13" t="s">
        <v>5635</v>
      </c>
      <c r="K813" s="11" t="s">
        <v>79</v>
      </c>
      <c r="L813" s="11" t="s">
        <v>752</v>
      </c>
      <c r="M813" s="11" t="s">
        <v>39</v>
      </c>
      <c r="N813" s="11" t="s">
        <v>67</v>
      </c>
      <c r="O813" s="11" t="s">
        <v>41</v>
      </c>
      <c r="P813" s="11" t="s">
        <v>95</v>
      </c>
      <c r="Q813" s="11" t="s">
        <v>42</v>
      </c>
      <c r="R813" s="11" t="s">
        <v>80</v>
      </c>
      <c r="S813" s="12" t="s">
        <v>5636</v>
      </c>
      <c r="T813" s="11" t="s">
        <v>44</v>
      </c>
      <c r="U813" s="11" t="s">
        <v>81</v>
      </c>
      <c r="V813" s="11" t="s">
        <v>46</v>
      </c>
      <c r="W813" s="10">
        <v>81634</v>
      </c>
      <c r="X813" s="11" t="s">
        <v>48</v>
      </c>
      <c r="Y813" s="10">
        <v>3</v>
      </c>
      <c r="Z813" s="10">
        <v>2002</v>
      </c>
      <c r="AA813" s="12">
        <v>45233</v>
      </c>
      <c r="AB813" s="10">
        <v>1</v>
      </c>
      <c r="AC813" s="10">
        <v>4</v>
      </c>
      <c r="AD813" s="12">
        <v>44860</v>
      </c>
      <c r="AE813" s="11" t="s">
        <v>76</v>
      </c>
      <c r="AF813" s="11" t="s">
        <v>61</v>
      </c>
      <c r="AG813" s="11" t="s">
        <v>62</v>
      </c>
      <c r="AH813" s="11" t="s">
        <v>5637</v>
      </c>
      <c r="AI813" s="11" t="s">
        <v>2192</v>
      </c>
      <c r="AJ813" s="10">
        <v>1</v>
      </c>
      <c r="AK813" s="14">
        <v>217.86</v>
      </c>
    </row>
    <row r="814" spans="1:37" x14ac:dyDescent="0.25">
      <c r="A814" s="10">
        <v>1576</v>
      </c>
      <c r="B814" s="11" t="s">
        <v>1350</v>
      </c>
      <c r="C814" s="11" t="s">
        <v>1097</v>
      </c>
      <c r="D814" s="12">
        <v>43934</v>
      </c>
      <c r="E814" s="12">
        <v>44893</v>
      </c>
      <c r="F814" s="10">
        <f>Table2[[#This Row],[ExitDate]]-Table2[[#This Row],[StartDate]]</f>
        <v>959</v>
      </c>
      <c r="G814" s="18">
        <f>(Table2[[#This Row],[ExitDate]]-Table2[[#This Row],[StartDate]])/365.25</f>
        <v>2.6255989048596851</v>
      </c>
      <c r="H814" s="11" t="s">
        <v>36</v>
      </c>
      <c r="I814" s="11" t="s">
        <v>5638</v>
      </c>
      <c r="J814" s="13" t="s">
        <v>5639</v>
      </c>
      <c r="K814" s="11" t="s">
        <v>94</v>
      </c>
      <c r="L814" s="11" t="s">
        <v>752</v>
      </c>
      <c r="M814" s="11" t="s">
        <v>39</v>
      </c>
      <c r="N814" s="11" t="s">
        <v>67</v>
      </c>
      <c r="O814" s="11" t="s">
        <v>56</v>
      </c>
      <c r="P814" s="11" t="s">
        <v>174</v>
      </c>
      <c r="Q814" s="11" t="s">
        <v>42</v>
      </c>
      <c r="R814" s="11" t="s">
        <v>300</v>
      </c>
      <c r="S814" s="12">
        <v>31054</v>
      </c>
      <c r="T814" s="11" t="s">
        <v>44</v>
      </c>
      <c r="U814" s="11" t="s">
        <v>966</v>
      </c>
      <c r="V814" s="11" t="s">
        <v>46</v>
      </c>
      <c r="W814" s="10">
        <v>48650</v>
      </c>
      <c r="X814" s="11" t="s">
        <v>48</v>
      </c>
      <c r="Y814" s="10">
        <v>3</v>
      </c>
      <c r="Z814" s="10">
        <v>2003</v>
      </c>
      <c r="AA814" s="12" t="s">
        <v>444</v>
      </c>
      <c r="AB814" s="10">
        <v>5</v>
      </c>
      <c r="AC814" s="10">
        <v>5</v>
      </c>
      <c r="AD814" s="12">
        <v>44907</v>
      </c>
      <c r="AE814" s="11" t="s">
        <v>83</v>
      </c>
      <c r="AF814" s="11" t="s">
        <v>61</v>
      </c>
      <c r="AG814" s="11" t="s">
        <v>77</v>
      </c>
      <c r="AH814" s="11" t="s">
        <v>5640</v>
      </c>
      <c r="AI814" s="11" t="s">
        <v>5641</v>
      </c>
      <c r="AJ814" s="10">
        <v>4</v>
      </c>
      <c r="AK814" s="14">
        <v>148.97</v>
      </c>
    </row>
    <row r="815" spans="1:37" x14ac:dyDescent="0.25">
      <c r="A815" s="10">
        <v>1578</v>
      </c>
      <c r="B815" s="11" t="s">
        <v>5642</v>
      </c>
      <c r="C815" s="11" t="s">
        <v>3982</v>
      </c>
      <c r="D815" s="12">
        <v>43455</v>
      </c>
      <c r="E815" s="12">
        <v>44881</v>
      </c>
      <c r="F815" s="10">
        <f>Table2[[#This Row],[ExitDate]]-Table2[[#This Row],[StartDate]]</f>
        <v>1426</v>
      </c>
      <c r="G815" s="18">
        <f>(Table2[[#This Row],[ExitDate]]-Table2[[#This Row],[StartDate]])/365.25</f>
        <v>3.9041752224503763</v>
      </c>
      <c r="H815" s="11" t="s">
        <v>36</v>
      </c>
      <c r="I815" s="11" t="s">
        <v>5643</v>
      </c>
      <c r="J815" s="13" t="s">
        <v>5644</v>
      </c>
      <c r="K815" s="11" t="s">
        <v>94</v>
      </c>
      <c r="L815" s="11" t="s">
        <v>38</v>
      </c>
      <c r="M815" s="11" t="s">
        <v>56</v>
      </c>
      <c r="N815" s="11" t="s">
        <v>67</v>
      </c>
      <c r="O815" s="11" t="s">
        <v>56</v>
      </c>
      <c r="P815" s="11" t="s">
        <v>133</v>
      </c>
      <c r="Q815" s="11" t="s">
        <v>42</v>
      </c>
      <c r="R815" s="11" t="s">
        <v>142</v>
      </c>
      <c r="S815" s="12">
        <v>17413</v>
      </c>
      <c r="T815" s="11" t="s">
        <v>44</v>
      </c>
      <c r="U815" s="11" t="s">
        <v>81</v>
      </c>
      <c r="V815" s="11" t="s">
        <v>46</v>
      </c>
      <c r="W815" s="10">
        <v>53844</v>
      </c>
      <c r="X815" s="11" t="s">
        <v>48</v>
      </c>
      <c r="Y815" s="10">
        <v>3</v>
      </c>
      <c r="Z815" s="10">
        <v>2005</v>
      </c>
      <c r="AA815" s="12">
        <v>44662</v>
      </c>
      <c r="AB815" s="10">
        <v>2</v>
      </c>
      <c r="AC815" s="10">
        <v>1</v>
      </c>
      <c r="AD815" s="12">
        <v>45038</v>
      </c>
      <c r="AE815" s="11" t="s">
        <v>50</v>
      </c>
      <c r="AF815" s="11" t="s">
        <v>51</v>
      </c>
      <c r="AG815" s="11" t="s">
        <v>77</v>
      </c>
      <c r="AH815" s="11" t="s">
        <v>5645</v>
      </c>
      <c r="AI815" s="11" t="s">
        <v>5646</v>
      </c>
      <c r="AJ815" s="10">
        <v>2</v>
      </c>
      <c r="AK815" s="14">
        <v>458.78</v>
      </c>
    </row>
    <row r="816" spans="1:37" x14ac:dyDescent="0.25">
      <c r="A816" s="10">
        <v>1581</v>
      </c>
      <c r="B816" s="11" t="s">
        <v>5648</v>
      </c>
      <c r="C816" s="11" t="s">
        <v>3850</v>
      </c>
      <c r="D816" s="12">
        <v>43661</v>
      </c>
      <c r="E816" s="12">
        <v>43843</v>
      </c>
      <c r="F816" s="10">
        <f>Table2[[#This Row],[ExitDate]]-Table2[[#This Row],[StartDate]]</f>
        <v>182</v>
      </c>
      <c r="G816" s="18">
        <f>(Table2[[#This Row],[ExitDate]]-Table2[[#This Row],[StartDate]])/365.25</f>
        <v>0.49828884325804246</v>
      </c>
      <c r="H816" s="11" t="s">
        <v>36</v>
      </c>
      <c r="I816" s="11" t="s">
        <v>5649</v>
      </c>
      <c r="J816" s="13" t="s">
        <v>5650</v>
      </c>
      <c r="K816" s="11" t="s">
        <v>84</v>
      </c>
      <c r="L816" s="11" t="s">
        <v>38</v>
      </c>
      <c r="M816" s="11" t="s">
        <v>56</v>
      </c>
      <c r="N816" s="11" t="s">
        <v>55</v>
      </c>
      <c r="O816" s="11" t="s">
        <v>41</v>
      </c>
      <c r="P816" s="11" t="s">
        <v>174</v>
      </c>
      <c r="Q816" s="11" t="s">
        <v>42</v>
      </c>
      <c r="R816" s="11" t="s">
        <v>85</v>
      </c>
      <c r="S816" s="12">
        <v>15044</v>
      </c>
      <c r="T816" s="11" t="s">
        <v>44</v>
      </c>
      <c r="U816" s="11" t="s">
        <v>159</v>
      </c>
      <c r="V816" s="11" t="s">
        <v>46</v>
      </c>
      <c r="W816" s="10">
        <v>67443</v>
      </c>
      <c r="X816" s="11" t="s">
        <v>48</v>
      </c>
      <c r="Y816" s="10">
        <v>3</v>
      </c>
      <c r="Z816" s="10">
        <v>2008</v>
      </c>
      <c r="AA816" s="12" t="s">
        <v>1077</v>
      </c>
      <c r="AB816" s="10">
        <v>1</v>
      </c>
      <c r="AC816" s="10">
        <v>2</v>
      </c>
      <c r="AD816" s="12">
        <v>44858</v>
      </c>
      <c r="AE816" s="11" t="s">
        <v>76</v>
      </c>
      <c r="AF816" s="11" t="s">
        <v>61</v>
      </c>
      <c r="AG816" s="11" t="s">
        <v>89</v>
      </c>
      <c r="AH816" s="11" t="s">
        <v>5651</v>
      </c>
      <c r="AI816" s="11" t="s">
        <v>5652</v>
      </c>
      <c r="AJ816" s="10">
        <v>2</v>
      </c>
      <c r="AK816" s="14">
        <v>478.95</v>
      </c>
    </row>
    <row r="817" spans="1:37" x14ac:dyDescent="0.25">
      <c r="A817" s="10">
        <v>1583</v>
      </c>
      <c r="B817" s="11" t="s">
        <v>5653</v>
      </c>
      <c r="C817" s="11" t="s">
        <v>3689</v>
      </c>
      <c r="D817" s="12">
        <v>44961</v>
      </c>
      <c r="E817" s="12">
        <v>45101</v>
      </c>
      <c r="F817" s="10">
        <f>Table2[[#This Row],[ExitDate]]-Table2[[#This Row],[StartDate]]</f>
        <v>140</v>
      </c>
      <c r="G817" s="18">
        <f>(Table2[[#This Row],[ExitDate]]-Table2[[#This Row],[StartDate]])/365.25</f>
        <v>0.38329911019849416</v>
      </c>
      <c r="H817" s="11" t="s">
        <v>36</v>
      </c>
      <c r="I817" s="11" t="s">
        <v>5654</v>
      </c>
      <c r="J817" s="13" t="s">
        <v>5655</v>
      </c>
      <c r="K817" s="11" t="s">
        <v>125</v>
      </c>
      <c r="L817" s="11" t="s">
        <v>38</v>
      </c>
      <c r="M817" s="11" t="s">
        <v>56</v>
      </c>
      <c r="N817" s="11" t="s">
        <v>67</v>
      </c>
      <c r="O817" s="11" t="s">
        <v>56</v>
      </c>
      <c r="P817" s="11" t="s">
        <v>121</v>
      </c>
      <c r="Q817" s="11" t="s">
        <v>42</v>
      </c>
      <c r="R817" s="11" t="s">
        <v>344</v>
      </c>
      <c r="S817" s="12">
        <v>18082</v>
      </c>
      <c r="T817" s="11" t="s">
        <v>44</v>
      </c>
      <c r="U817" s="11" t="s">
        <v>81</v>
      </c>
      <c r="V817" s="11" t="s">
        <v>46</v>
      </c>
      <c r="W817" s="10">
        <v>71663</v>
      </c>
      <c r="X817" s="11" t="s">
        <v>48</v>
      </c>
      <c r="Y817" s="10">
        <v>3</v>
      </c>
      <c r="Z817" s="10">
        <v>2010</v>
      </c>
      <c r="AA817" s="12" t="s">
        <v>1304</v>
      </c>
      <c r="AB817" s="10">
        <v>4</v>
      </c>
      <c r="AC817" s="10">
        <v>4</v>
      </c>
      <c r="AD817" s="12">
        <v>44795</v>
      </c>
      <c r="AE817" s="11" t="s">
        <v>156</v>
      </c>
      <c r="AF817" s="11" t="s">
        <v>51</v>
      </c>
      <c r="AG817" s="11" t="s">
        <v>89</v>
      </c>
      <c r="AH817" s="11" t="s">
        <v>5656</v>
      </c>
      <c r="AI817" s="11" t="s">
        <v>5657</v>
      </c>
      <c r="AJ817" s="10">
        <v>2</v>
      </c>
      <c r="AK817" s="14">
        <v>601.66</v>
      </c>
    </row>
    <row r="818" spans="1:37" x14ac:dyDescent="0.25">
      <c r="A818" s="10">
        <v>1584</v>
      </c>
      <c r="B818" s="11" t="s">
        <v>5658</v>
      </c>
      <c r="C818" s="11" t="s">
        <v>5659</v>
      </c>
      <c r="D818" s="12">
        <v>44745</v>
      </c>
      <c r="E818" s="12">
        <v>44754</v>
      </c>
      <c r="F818" s="10">
        <f>Table2[[#This Row],[ExitDate]]-Table2[[#This Row],[StartDate]]</f>
        <v>9</v>
      </c>
      <c r="G818" s="18">
        <f>(Table2[[#This Row],[ExitDate]]-Table2[[#This Row],[StartDate]])/365.25</f>
        <v>2.4640657084188913E-2</v>
      </c>
      <c r="H818" s="11" t="s">
        <v>36</v>
      </c>
      <c r="I818" s="11" t="s">
        <v>5660</v>
      </c>
      <c r="J818" s="13" t="s">
        <v>5661</v>
      </c>
      <c r="K818" s="11" t="s">
        <v>54</v>
      </c>
      <c r="L818" s="11" t="s">
        <v>38</v>
      </c>
      <c r="M818" s="11" t="s">
        <v>39</v>
      </c>
      <c r="N818" s="11" t="s">
        <v>67</v>
      </c>
      <c r="O818" s="11" t="s">
        <v>41</v>
      </c>
      <c r="P818" s="11" t="s">
        <v>133</v>
      </c>
      <c r="Q818" s="11" t="s">
        <v>42</v>
      </c>
      <c r="R818" s="11" t="s">
        <v>43</v>
      </c>
      <c r="S818" s="12">
        <v>34493</v>
      </c>
      <c r="T818" s="11" t="s">
        <v>44</v>
      </c>
      <c r="U818" s="11" t="s">
        <v>74</v>
      </c>
      <c r="V818" s="11" t="s">
        <v>46</v>
      </c>
      <c r="W818" s="10">
        <v>91439</v>
      </c>
      <c r="X818" s="11" t="s">
        <v>48</v>
      </c>
      <c r="Y818" s="10">
        <v>3</v>
      </c>
      <c r="Z818" s="10">
        <v>2011</v>
      </c>
      <c r="AA818" s="12" t="s">
        <v>756</v>
      </c>
      <c r="AB818" s="10">
        <v>3</v>
      </c>
      <c r="AC818" s="10">
        <v>2</v>
      </c>
      <c r="AD818" s="12">
        <v>45046</v>
      </c>
      <c r="AE818" s="11" t="s">
        <v>50</v>
      </c>
      <c r="AF818" s="11" t="s">
        <v>51</v>
      </c>
      <c r="AG818" s="11" t="s">
        <v>77</v>
      </c>
      <c r="AH818" s="11" t="s">
        <v>5662</v>
      </c>
      <c r="AI818" s="11" t="s">
        <v>5663</v>
      </c>
      <c r="AJ818" s="10">
        <v>1</v>
      </c>
      <c r="AK818" s="14">
        <v>999.96</v>
      </c>
    </row>
    <row r="819" spans="1:37" x14ac:dyDescent="0.25">
      <c r="A819" s="10">
        <v>1585</v>
      </c>
      <c r="B819" s="11" t="s">
        <v>5105</v>
      </c>
      <c r="C819" s="11" t="s">
        <v>4169</v>
      </c>
      <c r="D819" s="12">
        <v>43854</v>
      </c>
      <c r="E819" s="12">
        <v>44818</v>
      </c>
      <c r="F819" s="10">
        <f>Table2[[#This Row],[ExitDate]]-Table2[[#This Row],[StartDate]]</f>
        <v>964</v>
      </c>
      <c r="G819" s="18">
        <f>(Table2[[#This Row],[ExitDate]]-Table2[[#This Row],[StartDate]])/365.25</f>
        <v>2.6392881587953458</v>
      </c>
      <c r="H819" s="11" t="s">
        <v>36</v>
      </c>
      <c r="I819" s="11" t="s">
        <v>5664</v>
      </c>
      <c r="J819" s="13" t="s">
        <v>5665</v>
      </c>
      <c r="K819" s="11" t="s">
        <v>132</v>
      </c>
      <c r="L819" s="11" t="s">
        <v>38</v>
      </c>
      <c r="M819" s="11" t="s">
        <v>39</v>
      </c>
      <c r="N819" s="11" t="s">
        <v>67</v>
      </c>
      <c r="O819" s="11" t="s">
        <v>66</v>
      </c>
      <c r="P819" s="11" t="s">
        <v>174</v>
      </c>
      <c r="Q819" s="11" t="s">
        <v>42</v>
      </c>
      <c r="R819" s="11" t="s">
        <v>69</v>
      </c>
      <c r="S819" s="12">
        <v>30839</v>
      </c>
      <c r="T819" s="11" t="s">
        <v>44</v>
      </c>
      <c r="U819" s="11" t="s">
        <v>724</v>
      </c>
      <c r="V819" s="11" t="s">
        <v>46</v>
      </c>
      <c r="W819" s="10">
        <v>44651</v>
      </c>
      <c r="X819" s="11" t="s">
        <v>48</v>
      </c>
      <c r="Y819" s="10">
        <v>3</v>
      </c>
      <c r="Z819" s="10">
        <v>2012</v>
      </c>
      <c r="AA819" s="12" t="s">
        <v>339</v>
      </c>
      <c r="AB819" s="10">
        <v>2</v>
      </c>
      <c r="AC819" s="10">
        <v>3</v>
      </c>
      <c r="AD819" s="12">
        <v>44822</v>
      </c>
      <c r="AE819" s="11" t="s">
        <v>156</v>
      </c>
      <c r="AF819" s="11" t="s">
        <v>61</v>
      </c>
      <c r="AG819" s="11" t="s">
        <v>62</v>
      </c>
      <c r="AH819" s="11" t="s">
        <v>5666</v>
      </c>
      <c r="AI819" s="11" t="s">
        <v>5667</v>
      </c>
      <c r="AJ819" s="10">
        <v>2</v>
      </c>
      <c r="AK819" s="14">
        <v>138.66999999999999</v>
      </c>
    </row>
    <row r="820" spans="1:37" x14ac:dyDescent="0.25">
      <c r="A820" s="10">
        <v>1586</v>
      </c>
      <c r="B820" s="11" t="s">
        <v>604</v>
      </c>
      <c r="C820" s="11" t="s">
        <v>5106</v>
      </c>
      <c r="D820" s="12">
        <v>43653</v>
      </c>
      <c r="E820" s="12">
        <v>44282</v>
      </c>
      <c r="F820" s="10">
        <f>Table2[[#This Row],[ExitDate]]-Table2[[#This Row],[StartDate]]</f>
        <v>629</v>
      </c>
      <c r="G820" s="18">
        <f>(Table2[[#This Row],[ExitDate]]-Table2[[#This Row],[StartDate]])/365.25</f>
        <v>1.7221081451060918</v>
      </c>
      <c r="H820" s="11" t="s">
        <v>36</v>
      </c>
      <c r="I820" s="11" t="s">
        <v>5668</v>
      </c>
      <c r="J820" s="13" t="s">
        <v>5669</v>
      </c>
      <c r="K820" s="11" t="s">
        <v>79</v>
      </c>
      <c r="L820" s="11" t="s">
        <v>38</v>
      </c>
      <c r="M820" s="11" t="s">
        <v>39</v>
      </c>
      <c r="N820" s="11" t="s">
        <v>55</v>
      </c>
      <c r="O820" s="11" t="s">
        <v>41</v>
      </c>
      <c r="P820" s="11" t="s">
        <v>174</v>
      </c>
      <c r="Q820" s="11" t="s">
        <v>42</v>
      </c>
      <c r="R820" s="11" t="s">
        <v>80</v>
      </c>
      <c r="S820" s="12">
        <v>19210</v>
      </c>
      <c r="T820" s="11" t="s">
        <v>44</v>
      </c>
      <c r="U820" s="11" t="s">
        <v>234</v>
      </c>
      <c r="V820" s="11" t="s">
        <v>46</v>
      </c>
      <c r="W820" s="10">
        <v>61363</v>
      </c>
      <c r="X820" s="11" t="s">
        <v>48</v>
      </c>
      <c r="Y820" s="10">
        <v>3</v>
      </c>
      <c r="Z820" s="10">
        <v>2013</v>
      </c>
      <c r="AA820" s="12">
        <v>45110</v>
      </c>
      <c r="AB820" s="10">
        <v>4</v>
      </c>
      <c r="AC820" s="10">
        <v>5</v>
      </c>
      <c r="AD820" s="12">
        <v>44978</v>
      </c>
      <c r="AE820" s="11" t="s">
        <v>50</v>
      </c>
      <c r="AF820" s="11" t="s">
        <v>61</v>
      </c>
      <c r="AG820" s="11" t="s">
        <v>52</v>
      </c>
      <c r="AH820" s="11" t="s">
        <v>5670</v>
      </c>
      <c r="AI820" s="11" t="s">
        <v>5671</v>
      </c>
      <c r="AJ820" s="10">
        <v>2</v>
      </c>
      <c r="AK820" s="14">
        <v>962.76</v>
      </c>
    </row>
    <row r="821" spans="1:37" x14ac:dyDescent="0.25">
      <c r="A821" s="10">
        <v>1591</v>
      </c>
      <c r="B821" s="11" t="s">
        <v>5673</v>
      </c>
      <c r="C821" s="11" t="s">
        <v>3356</v>
      </c>
      <c r="D821" s="12">
        <v>44629</v>
      </c>
      <c r="E821" s="12">
        <v>45064</v>
      </c>
      <c r="F821" s="10">
        <f>Table2[[#This Row],[ExitDate]]-Table2[[#This Row],[StartDate]]</f>
        <v>435</v>
      </c>
      <c r="G821" s="18">
        <f>(Table2[[#This Row],[ExitDate]]-Table2[[#This Row],[StartDate]])/365.25</f>
        <v>1.1909650924024642</v>
      </c>
      <c r="H821" s="11" t="s">
        <v>738</v>
      </c>
      <c r="I821" s="11" t="s">
        <v>5674</v>
      </c>
      <c r="J821" s="13" t="s">
        <v>5675</v>
      </c>
      <c r="K821" s="11" t="s">
        <v>164</v>
      </c>
      <c r="L821" s="11" t="s">
        <v>38</v>
      </c>
      <c r="M821" s="11" t="s">
        <v>39</v>
      </c>
      <c r="N821" s="11" t="s">
        <v>40</v>
      </c>
      <c r="O821" s="11" t="s">
        <v>41</v>
      </c>
      <c r="P821" s="11" t="s">
        <v>133</v>
      </c>
      <c r="Q821" s="11" t="s">
        <v>42</v>
      </c>
      <c r="R821" s="11" t="s">
        <v>508</v>
      </c>
      <c r="S821" s="12" t="s">
        <v>5676</v>
      </c>
      <c r="T821" s="11" t="s">
        <v>44</v>
      </c>
      <c r="U821" s="11" t="s">
        <v>1068</v>
      </c>
      <c r="V821" s="11" t="s">
        <v>46</v>
      </c>
      <c r="W821" s="10">
        <v>86107</v>
      </c>
      <c r="X821" s="11" t="s">
        <v>48</v>
      </c>
      <c r="Y821" s="10">
        <v>3</v>
      </c>
      <c r="Z821" s="10">
        <v>2018</v>
      </c>
      <c r="AA821" s="12" t="s">
        <v>167</v>
      </c>
      <c r="AB821" s="10">
        <v>5</v>
      </c>
      <c r="AC821" s="10">
        <v>2</v>
      </c>
      <c r="AD821" s="12">
        <v>44794</v>
      </c>
      <c r="AE821" s="11" t="s">
        <v>60</v>
      </c>
      <c r="AF821" s="11" t="s">
        <v>61</v>
      </c>
      <c r="AG821" s="11" t="s">
        <v>62</v>
      </c>
      <c r="AH821" s="11" t="s">
        <v>5677</v>
      </c>
      <c r="AI821" s="11" t="s">
        <v>850</v>
      </c>
      <c r="AJ821" s="10">
        <v>5</v>
      </c>
      <c r="AK821" s="14">
        <v>739.74</v>
      </c>
    </row>
    <row r="822" spans="1:37" x14ac:dyDescent="0.25">
      <c r="A822" s="10">
        <v>1593</v>
      </c>
      <c r="B822" s="11" t="s">
        <v>2512</v>
      </c>
      <c r="C822" s="11" t="s">
        <v>4129</v>
      </c>
      <c r="D822" s="12">
        <v>44324</v>
      </c>
      <c r="E822" s="12">
        <v>44778</v>
      </c>
      <c r="F822" s="10">
        <f>Table2[[#This Row],[ExitDate]]-Table2[[#This Row],[StartDate]]</f>
        <v>454</v>
      </c>
      <c r="G822" s="18">
        <f>(Table2[[#This Row],[ExitDate]]-Table2[[#This Row],[StartDate]])/365.25</f>
        <v>1.2429842573579739</v>
      </c>
      <c r="H822" s="11" t="s">
        <v>738</v>
      </c>
      <c r="I822" s="11" t="s">
        <v>5678</v>
      </c>
      <c r="J822" s="13" t="s">
        <v>5679</v>
      </c>
      <c r="K822" s="11" t="s">
        <v>79</v>
      </c>
      <c r="L822" s="11" t="s">
        <v>38</v>
      </c>
      <c r="M822" s="11" t="s">
        <v>56</v>
      </c>
      <c r="N822" s="11" t="s">
        <v>55</v>
      </c>
      <c r="O822" s="11" t="s">
        <v>66</v>
      </c>
      <c r="P822" s="11" t="s">
        <v>95</v>
      </c>
      <c r="Q822" s="11" t="s">
        <v>42</v>
      </c>
      <c r="R822" s="11" t="s">
        <v>320</v>
      </c>
      <c r="S822" s="12" t="s">
        <v>5680</v>
      </c>
      <c r="T822" s="11" t="s">
        <v>44</v>
      </c>
      <c r="U822" s="11" t="s">
        <v>696</v>
      </c>
      <c r="V822" s="11" t="s">
        <v>46</v>
      </c>
      <c r="W822" s="10">
        <v>47869</v>
      </c>
      <c r="X822" s="11" t="s">
        <v>48</v>
      </c>
      <c r="Y822" s="10">
        <v>3</v>
      </c>
      <c r="Z822" s="10">
        <v>2020</v>
      </c>
      <c r="AA822" s="12" t="s">
        <v>651</v>
      </c>
      <c r="AB822" s="10">
        <v>2</v>
      </c>
      <c r="AC822" s="10">
        <v>1</v>
      </c>
      <c r="AD822" s="12">
        <v>44791</v>
      </c>
      <c r="AE822" s="11" t="s">
        <v>50</v>
      </c>
      <c r="AF822" s="11" t="s">
        <v>51</v>
      </c>
      <c r="AG822" s="11" t="s">
        <v>52</v>
      </c>
      <c r="AH822" s="11" t="s">
        <v>5681</v>
      </c>
      <c r="AI822" s="11" t="s">
        <v>3824</v>
      </c>
      <c r="AJ822" s="10">
        <v>3</v>
      </c>
      <c r="AK822" s="14">
        <v>428.51</v>
      </c>
    </row>
    <row r="823" spans="1:37" x14ac:dyDescent="0.25">
      <c r="A823" s="10">
        <v>1596</v>
      </c>
      <c r="B823" s="11" t="s">
        <v>1758</v>
      </c>
      <c r="C823" s="11" t="s">
        <v>2177</v>
      </c>
      <c r="D823" s="12">
        <v>44590</v>
      </c>
      <c r="E823" s="12">
        <v>44674</v>
      </c>
      <c r="F823" s="10">
        <f>Table2[[#This Row],[ExitDate]]-Table2[[#This Row],[StartDate]]</f>
        <v>84</v>
      </c>
      <c r="G823" s="18">
        <f>(Table2[[#This Row],[ExitDate]]-Table2[[#This Row],[StartDate]])/365.25</f>
        <v>0.2299794661190965</v>
      </c>
      <c r="H823" s="11" t="s">
        <v>738</v>
      </c>
      <c r="I823" s="11" t="s">
        <v>5683</v>
      </c>
      <c r="J823" s="13" t="s">
        <v>5684</v>
      </c>
      <c r="K823" s="11" t="s">
        <v>37</v>
      </c>
      <c r="L823" s="11" t="s">
        <v>38</v>
      </c>
      <c r="M823" s="11" t="s">
        <v>56</v>
      </c>
      <c r="N823" s="11" t="s">
        <v>40</v>
      </c>
      <c r="O823" s="11" t="s">
        <v>56</v>
      </c>
      <c r="P823" s="11" t="s">
        <v>133</v>
      </c>
      <c r="Q823" s="11" t="s">
        <v>42</v>
      </c>
      <c r="R823" s="11" t="s">
        <v>80</v>
      </c>
      <c r="S823" s="12">
        <v>22744</v>
      </c>
      <c r="T823" s="11" t="s">
        <v>44</v>
      </c>
      <c r="U823" s="11" t="s">
        <v>234</v>
      </c>
      <c r="V823" s="11" t="s">
        <v>46</v>
      </c>
      <c r="W823" s="10">
        <v>31287</v>
      </c>
      <c r="X823" s="11" t="s">
        <v>48</v>
      </c>
      <c r="Y823" s="10">
        <v>3</v>
      </c>
      <c r="Z823" s="10">
        <v>2023</v>
      </c>
      <c r="AA823" s="12">
        <v>44844</v>
      </c>
      <c r="AB823" s="10">
        <v>3</v>
      </c>
      <c r="AC823" s="10">
        <v>4</v>
      </c>
      <c r="AD823" s="12">
        <v>44890</v>
      </c>
      <c r="AE823" s="11" t="s">
        <v>156</v>
      </c>
      <c r="AF823" s="11" t="s">
        <v>61</v>
      </c>
      <c r="AG823" s="11" t="s">
        <v>62</v>
      </c>
      <c r="AH823" s="11" t="s">
        <v>5685</v>
      </c>
      <c r="AI823" s="11" t="s">
        <v>5686</v>
      </c>
      <c r="AJ823" s="10">
        <v>2</v>
      </c>
      <c r="AK823" s="14">
        <v>894.92</v>
      </c>
    </row>
    <row r="824" spans="1:37" x14ac:dyDescent="0.25">
      <c r="A824" s="10">
        <v>1597</v>
      </c>
      <c r="B824" s="11" t="s">
        <v>2451</v>
      </c>
      <c r="C824" s="11" t="s">
        <v>5687</v>
      </c>
      <c r="D824" s="12">
        <v>44383</v>
      </c>
      <c r="E824" s="12">
        <v>44634</v>
      </c>
      <c r="F824" s="10">
        <f>Table2[[#This Row],[ExitDate]]-Table2[[#This Row],[StartDate]]</f>
        <v>251</v>
      </c>
      <c r="G824" s="18">
        <f>(Table2[[#This Row],[ExitDate]]-Table2[[#This Row],[StartDate]])/365.25</f>
        <v>0.68720054757015747</v>
      </c>
      <c r="H824" s="11" t="s">
        <v>738</v>
      </c>
      <c r="I824" s="11" t="s">
        <v>5688</v>
      </c>
      <c r="J824" s="13" t="s">
        <v>5689</v>
      </c>
      <c r="K824" s="11" t="s">
        <v>54</v>
      </c>
      <c r="L824" s="11" t="s">
        <v>38</v>
      </c>
      <c r="M824" s="11" t="s">
        <v>66</v>
      </c>
      <c r="N824" s="11" t="s">
        <v>40</v>
      </c>
      <c r="O824" s="11" t="s">
        <v>66</v>
      </c>
      <c r="P824" s="11" t="s">
        <v>133</v>
      </c>
      <c r="Q824" s="11" t="s">
        <v>42</v>
      </c>
      <c r="R824" s="11" t="s">
        <v>85</v>
      </c>
      <c r="S824" s="12" t="s">
        <v>5690</v>
      </c>
      <c r="T824" s="11" t="s">
        <v>44</v>
      </c>
      <c r="U824" s="11" t="s">
        <v>176</v>
      </c>
      <c r="V824" s="11" t="s">
        <v>46</v>
      </c>
      <c r="W824" s="10">
        <v>5063</v>
      </c>
      <c r="X824" s="11" t="s">
        <v>48</v>
      </c>
      <c r="Y824" s="10">
        <v>3</v>
      </c>
      <c r="Z824" s="10">
        <v>2024</v>
      </c>
      <c r="AA824" s="12" t="s">
        <v>1118</v>
      </c>
      <c r="AB824" s="10">
        <v>2</v>
      </c>
      <c r="AC824" s="10">
        <v>1</v>
      </c>
      <c r="AD824" s="12">
        <v>45088</v>
      </c>
      <c r="AE824" s="11" t="s">
        <v>156</v>
      </c>
      <c r="AF824" s="11" t="s">
        <v>61</v>
      </c>
      <c r="AG824" s="11" t="s">
        <v>52</v>
      </c>
      <c r="AH824" s="11" t="s">
        <v>5691</v>
      </c>
      <c r="AI824" s="11" t="s">
        <v>5692</v>
      </c>
      <c r="AJ824" s="10">
        <v>1</v>
      </c>
      <c r="AK824" s="14">
        <v>222.56</v>
      </c>
    </row>
    <row r="825" spans="1:37" x14ac:dyDescent="0.25">
      <c r="A825" s="10">
        <v>1598</v>
      </c>
      <c r="B825" s="11" t="s">
        <v>1071</v>
      </c>
      <c r="C825" s="11" t="s">
        <v>3155</v>
      </c>
      <c r="D825" s="12">
        <v>44225</v>
      </c>
      <c r="E825" s="12">
        <v>44969</v>
      </c>
      <c r="F825" s="10">
        <f>Table2[[#This Row],[ExitDate]]-Table2[[#This Row],[StartDate]]</f>
        <v>744</v>
      </c>
      <c r="G825" s="18">
        <f>(Table2[[#This Row],[ExitDate]]-Table2[[#This Row],[StartDate]])/365.25</f>
        <v>2.0369609856262834</v>
      </c>
      <c r="H825" s="11" t="s">
        <v>738</v>
      </c>
      <c r="I825" s="11" t="s">
        <v>5693</v>
      </c>
      <c r="J825" s="13" t="s">
        <v>5694</v>
      </c>
      <c r="K825" s="11" t="s">
        <v>132</v>
      </c>
      <c r="L825" s="11" t="s">
        <v>38</v>
      </c>
      <c r="M825" s="11" t="s">
        <v>56</v>
      </c>
      <c r="N825" s="11" t="s">
        <v>40</v>
      </c>
      <c r="O825" s="11" t="s">
        <v>41</v>
      </c>
      <c r="P825" s="11" t="s">
        <v>121</v>
      </c>
      <c r="Q825" s="11" t="s">
        <v>42</v>
      </c>
      <c r="R825" s="11" t="s">
        <v>85</v>
      </c>
      <c r="S825" s="12">
        <v>27702</v>
      </c>
      <c r="T825" s="11" t="s">
        <v>44</v>
      </c>
      <c r="U825" s="11" t="s">
        <v>81</v>
      </c>
      <c r="V825" s="11" t="s">
        <v>46</v>
      </c>
      <c r="W825" s="10">
        <v>90678</v>
      </c>
      <c r="X825" s="11" t="s">
        <v>48</v>
      </c>
      <c r="Y825" s="10">
        <v>3</v>
      </c>
      <c r="Z825" s="10">
        <v>2025</v>
      </c>
      <c r="AA825" s="12">
        <v>44962</v>
      </c>
      <c r="AB825" s="10">
        <v>1</v>
      </c>
      <c r="AC825" s="10">
        <v>2</v>
      </c>
      <c r="AD825" s="12">
        <v>44943</v>
      </c>
      <c r="AE825" s="11" t="s">
        <v>83</v>
      </c>
      <c r="AF825" s="11" t="s">
        <v>51</v>
      </c>
      <c r="AG825" s="11" t="s">
        <v>89</v>
      </c>
      <c r="AH825" s="11" t="s">
        <v>5695</v>
      </c>
      <c r="AI825" s="11" t="s">
        <v>5696</v>
      </c>
      <c r="AJ825" s="10">
        <v>2</v>
      </c>
      <c r="AK825" s="14">
        <v>699.76</v>
      </c>
    </row>
    <row r="826" spans="1:37" x14ac:dyDescent="0.25">
      <c r="A826" s="10">
        <v>1599</v>
      </c>
      <c r="B826" s="11" t="s">
        <v>5697</v>
      </c>
      <c r="C826" s="11" t="s">
        <v>3909</v>
      </c>
      <c r="D826" s="12">
        <v>45059</v>
      </c>
      <c r="E826" s="12">
        <v>45087</v>
      </c>
      <c r="F826" s="10">
        <f>Table2[[#This Row],[ExitDate]]-Table2[[#This Row],[StartDate]]</f>
        <v>28</v>
      </c>
      <c r="G826" s="18">
        <f>(Table2[[#This Row],[ExitDate]]-Table2[[#This Row],[StartDate]])/365.25</f>
        <v>7.665982203969883E-2</v>
      </c>
      <c r="H826" s="11" t="s">
        <v>36</v>
      </c>
      <c r="I826" s="11" t="s">
        <v>5698</v>
      </c>
      <c r="J826" s="13" t="s">
        <v>5699</v>
      </c>
      <c r="K826" s="11" t="s">
        <v>125</v>
      </c>
      <c r="L826" s="11" t="s">
        <v>38</v>
      </c>
      <c r="M826" s="11" t="s">
        <v>39</v>
      </c>
      <c r="N826" s="11" t="s">
        <v>55</v>
      </c>
      <c r="O826" s="11" t="s">
        <v>66</v>
      </c>
      <c r="P826" s="11" t="s">
        <v>121</v>
      </c>
      <c r="Q826" s="11" t="s">
        <v>42</v>
      </c>
      <c r="R826" s="11" t="s">
        <v>85</v>
      </c>
      <c r="S826" s="12" t="s">
        <v>3916</v>
      </c>
      <c r="T826" s="11" t="s">
        <v>44</v>
      </c>
      <c r="U826" s="11" t="s">
        <v>666</v>
      </c>
      <c r="V826" s="11" t="s">
        <v>46</v>
      </c>
      <c r="W826" s="10">
        <v>5306</v>
      </c>
      <c r="X826" s="11" t="s">
        <v>48</v>
      </c>
      <c r="Y826" s="10">
        <v>3</v>
      </c>
      <c r="Z826" s="10">
        <v>2026</v>
      </c>
      <c r="AA826" s="12" t="s">
        <v>2235</v>
      </c>
      <c r="AB826" s="10">
        <v>2</v>
      </c>
      <c r="AC826" s="10">
        <v>4</v>
      </c>
      <c r="AD826" s="12">
        <v>44781</v>
      </c>
      <c r="AE826" s="11" t="s">
        <v>76</v>
      </c>
      <c r="AF826" s="11" t="s">
        <v>61</v>
      </c>
      <c r="AG826" s="11" t="s">
        <v>62</v>
      </c>
      <c r="AH826" s="11" t="s">
        <v>5700</v>
      </c>
      <c r="AI826" s="11" t="s">
        <v>5701</v>
      </c>
      <c r="AJ826" s="10">
        <v>3</v>
      </c>
      <c r="AK826" s="14">
        <v>124.93</v>
      </c>
    </row>
    <row r="827" spans="1:37" x14ac:dyDescent="0.25">
      <c r="A827" s="10">
        <v>1601</v>
      </c>
      <c r="B827" s="11" t="s">
        <v>1820</v>
      </c>
      <c r="C827" s="11" t="s">
        <v>2498</v>
      </c>
      <c r="D827" s="12">
        <v>44469</v>
      </c>
      <c r="E827" s="12">
        <v>44514</v>
      </c>
      <c r="F827" s="10">
        <f>Table2[[#This Row],[ExitDate]]-Table2[[#This Row],[StartDate]]</f>
        <v>45</v>
      </c>
      <c r="G827" s="18">
        <f>(Table2[[#This Row],[ExitDate]]-Table2[[#This Row],[StartDate]])/365.25</f>
        <v>0.12320328542094455</v>
      </c>
      <c r="H827" s="11" t="s">
        <v>36</v>
      </c>
      <c r="I827" s="11" t="s">
        <v>5702</v>
      </c>
      <c r="J827" s="13" t="s">
        <v>5703</v>
      </c>
      <c r="K827" s="11" t="s">
        <v>132</v>
      </c>
      <c r="L827" s="11" t="s">
        <v>752</v>
      </c>
      <c r="M827" s="11" t="s">
        <v>66</v>
      </c>
      <c r="N827" s="11" t="s">
        <v>40</v>
      </c>
      <c r="O827" s="11" t="s">
        <v>41</v>
      </c>
      <c r="P827" s="11" t="s">
        <v>133</v>
      </c>
      <c r="Q827" s="11" t="s">
        <v>42</v>
      </c>
      <c r="R827" s="11" t="s">
        <v>85</v>
      </c>
      <c r="S827" s="12">
        <v>29622</v>
      </c>
      <c r="T827" s="11" t="s">
        <v>44</v>
      </c>
      <c r="U827" s="11" t="s">
        <v>293</v>
      </c>
      <c r="V827" s="11" t="s">
        <v>46</v>
      </c>
      <c r="W827" s="10">
        <v>77958</v>
      </c>
      <c r="X827" s="11" t="s">
        <v>48</v>
      </c>
      <c r="Y827" s="10">
        <v>3</v>
      </c>
      <c r="Z827" s="10">
        <v>2028</v>
      </c>
      <c r="AA827" s="12">
        <v>44571</v>
      </c>
      <c r="AB827" s="10">
        <v>4</v>
      </c>
      <c r="AC827" s="10">
        <v>4</v>
      </c>
      <c r="AD827" s="12">
        <v>44975</v>
      </c>
      <c r="AE827" s="11" t="s">
        <v>76</v>
      </c>
      <c r="AF827" s="11" t="s">
        <v>61</v>
      </c>
      <c r="AG827" s="11" t="s">
        <v>89</v>
      </c>
      <c r="AH827" s="11" t="s">
        <v>5704</v>
      </c>
      <c r="AI827" s="11" t="s">
        <v>5705</v>
      </c>
      <c r="AJ827" s="10">
        <v>2</v>
      </c>
      <c r="AK827" s="14">
        <v>862.82</v>
      </c>
    </row>
    <row r="828" spans="1:37" x14ac:dyDescent="0.25">
      <c r="A828" s="10">
        <v>1603</v>
      </c>
      <c r="B828" s="11" t="s">
        <v>5706</v>
      </c>
      <c r="C828" s="11" t="s">
        <v>2290</v>
      </c>
      <c r="D828" s="12">
        <v>43581</v>
      </c>
      <c r="E828" s="12">
        <v>43598</v>
      </c>
      <c r="F828" s="10">
        <f>Table2[[#This Row],[ExitDate]]-Table2[[#This Row],[StartDate]]</f>
        <v>17</v>
      </c>
      <c r="G828" s="18">
        <f>(Table2[[#This Row],[ExitDate]]-Table2[[#This Row],[StartDate]])/365.25</f>
        <v>4.6543463381245723E-2</v>
      </c>
      <c r="H828" s="11" t="s">
        <v>36</v>
      </c>
      <c r="I828" s="11" t="s">
        <v>5707</v>
      </c>
      <c r="J828" s="13" t="s">
        <v>5708</v>
      </c>
      <c r="K828" s="11" t="s">
        <v>164</v>
      </c>
      <c r="L828" s="11" t="s">
        <v>38</v>
      </c>
      <c r="M828" s="11" t="s">
        <v>66</v>
      </c>
      <c r="N828" s="11" t="s">
        <v>67</v>
      </c>
      <c r="O828" s="11" t="s">
        <v>66</v>
      </c>
      <c r="P828" s="11" t="s">
        <v>121</v>
      </c>
      <c r="Q828" s="11" t="s">
        <v>42</v>
      </c>
      <c r="R828" s="11" t="s">
        <v>320</v>
      </c>
      <c r="S828" s="12" t="s">
        <v>5080</v>
      </c>
      <c r="T828" s="11" t="s">
        <v>44</v>
      </c>
      <c r="U828" s="11" t="s">
        <v>223</v>
      </c>
      <c r="V828" s="11" t="s">
        <v>46</v>
      </c>
      <c r="W828" s="10">
        <v>34988</v>
      </c>
      <c r="X828" s="11" t="s">
        <v>48</v>
      </c>
      <c r="Y828" s="10">
        <v>3</v>
      </c>
      <c r="Z828" s="10">
        <v>2030</v>
      </c>
      <c r="AA828" s="12">
        <v>45111</v>
      </c>
      <c r="AB828" s="10">
        <v>4</v>
      </c>
      <c r="AC828" s="10">
        <v>1</v>
      </c>
      <c r="AD828" s="12">
        <v>45135</v>
      </c>
      <c r="AE828" s="11" t="s">
        <v>156</v>
      </c>
      <c r="AF828" s="11" t="s">
        <v>61</v>
      </c>
      <c r="AG828" s="11" t="s">
        <v>62</v>
      </c>
      <c r="AH828" s="11" t="s">
        <v>5709</v>
      </c>
      <c r="AI828" s="11" t="s">
        <v>5710</v>
      </c>
      <c r="AJ828" s="10">
        <v>4</v>
      </c>
      <c r="AK828" s="14">
        <v>349.75</v>
      </c>
    </row>
    <row r="829" spans="1:37" x14ac:dyDescent="0.25">
      <c r="A829" s="10">
        <v>1604</v>
      </c>
      <c r="B829" s="11" t="s">
        <v>5711</v>
      </c>
      <c r="C829" s="11" t="s">
        <v>4052</v>
      </c>
      <c r="D829" s="12">
        <v>44611</v>
      </c>
      <c r="E829" s="12">
        <v>45021</v>
      </c>
      <c r="F829" s="10">
        <f>Table2[[#This Row],[ExitDate]]-Table2[[#This Row],[StartDate]]</f>
        <v>410</v>
      </c>
      <c r="G829" s="18">
        <f>(Table2[[#This Row],[ExitDate]]-Table2[[#This Row],[StartDate]])/365.25</f>
        <v>1.1225188227241616</v>
      </c>
      <c r="H829" s="11" t="s">
        <v>36</v>
      </c>
      <c r="I829" s="11" t="s">
        <v>5712</v>
      </c>
      <c r="J829" s="13" t="s">
        <v>5713</v>
      </c>
      <c r="K829" s="11" t="s">
        <v>94</v>
      </c>
      <c r="L829" s="11" t="s">
        <v>38</v>
      </c>
      <c r="M829" s="11" t="s">
        <v>66</v>
      </c>
      <c r="N829" s="11" t="s">
        <v>40</v>
      </c>
      <c r="O829" s="11" t="s">
        <v>66</v>
      </c>
      <c r="P829" s="11" t="s">
        <v>95</v>
      </c>
      <c r="Q829" s="11" t="s">
        <v>42</v>
      </c>
      <c r="R829" s="11" t="s">
        <v>175</v>
      </c>
      <c r="S829" s="12" t="s">
        <v>4456</v>
      </c>
      <c r="T829" s="11" t="s">
        <v>44</v>
      </c>
      <c r="U829" s="11" t="s">
        <v>250</v>
      </c>
      <c r="V829" s="11" t="s">
        <v>59</v>
      </c>
      <c r="W829" s="10">
        <v>8786</v>
      </c>
      <c r="X829" s="11" t="s">
        <v>48</v>
      </c>
      <c r="Y829" s="10">
        <v>3</v>
      </c>
      <c r="Z829" s="10">
        <v>2031</v>
      </c>
      <c r="AA829" s="12">
        <v>45171</v>
      </c>
      <c r="AB829" s="10">
        <v>1</v>
      </c>
      <c r="AC829" s="10">
        <v>3</v>
      </c>
      <c r="AD829" s="12">
        <v>45132</v>
      </c>
      <c r="AE829" s="11" t="s">
        <v>83</v>
      </c>
      <c r="AF829" s="11" t="s">
        <v>61</v>
      </c>
      <c r="AG829" s="11" t="s">
        <v>52</v>
      </c>
      <c r="AH829" s="11" t="s">
        <v>5714</v>
      </c>
      <c r="AI829" s="11" t="s">
        <v>5715</v>
      </c>
      <c r="AJ829" s="10">
        <v>1</v>
      </c>
      <c r="AK829" s="14">
        <v>244.5</v>
      </c>
    </row>
    <row r="830" spans="1:37" x14ac:dyDescent="0.25">
      <c r="A830" s="10">
        <v>1605</v>
      </c>
      <c r="B830" s="11" t="s">
        <v>5253</v>
      </c>
      <c r="C830" s="11" t="s">
        <v>3510</v>
      </c>
      <c r="D830" s="12">
        <v>44667</v>
      </c>
      <c r="E830" s="12">
        <v>44920</v>
      </c>
      <c r="F830" s="10">
        <f>Table2[[#This Row],[ExitDate]]-Table2[[#This Row],[StartDate]]</f>
        <v>253</v>
      </c>
      <c r="G830" s="18">
        <f>(Table2[[#This Row],[ExitDate]]-Table2[[#This Row],[StartDate]])/365.25</f>
        <v>0.69267624914442161</v>
      </c>
      <c r="H830" s="11" t="s">
        <v>36</v>
      </c>
      <c r="I830" s="11" t="s">
        <v>5716</v>
      </c>
      <c r="J830" s="13" t="s">
        <v>5717</v>
      </c>
      <c r="K830" s="11" t="s">
        <v>113</v>
      </c>
      <c r="L830" s="11" t="s">
        <v>38</v>
      </c>
      <c r="M830" s="11" t="s">
        <v>39</v>
      </c>
      <c r="N830" s="11" t="s">
        <v>40</v>
      </c>
      <c r="O830" s="11" t="s">
        <v>56</v>
      </c>
      <c r="P830" s="11" t="s">
        <v>133</v>
      </c>
      <c r="Q830" s="11" t="s">
        <v>42</v>
      </c>
      <c r="R830" s="11" t="s">
        <v>85</v>
      </c>
      <c r="S830" s="12">
        <v>35196</v>
      </c>
      <c r="T830" s="11" t="s">
        <v>44</v>
      </c>
      <c r="U830" s="11" t="s">
        <v>98</v>
      </c>
      <c r="V830" s="11" t="s">
        <v>59</v>
      </c>
      <c r="W830" s="10">
        <v>19087</v>
      </c>
      <c r="X830" s="11" t="s">
        <v>48</v>
      </c>
      <c r="Y830" s="10">
        <v>3</v>
      </c>
      <c r="Z830" s="10">
        <v>2032</v>
      </c>
      <c r="AA830" s="12">
        <v>44964</v>
      </c>
      <c r="AB830" s="10">
        <v>5</v>
      </c>
      <c r="AC830" s="10">
        <v>2</v>
      </c>
      <c r="AD830" s="12">
        <v>44886</v>
      </c>
      <c r="AE830" s="11" t="s">
        <v>60</v>
      </c>
      <c r="AF830" s="11" t="s">
        <v>51</v>
      </c>
      <c r="AG830" s="11" t="s">
        <v>77</v>
      </c>
      <c r="AH830" s="11" t="s">
        <v>5718</v>
      </c>
      <c r="AI830" s="11" t="s">
        <v>5719</v>
      </c>
      <c r="AJ830" s="10">
        <v>3</v>
      </c>
      <c r="AK830" s="14">
        <v>873.52</v>
      </c>
    </row>
    <row r="831" spans="1:37" x14ac:dyDescent="0.25">
      <c r="A831" s="10">
        <v>1607</v>
      </c>
      <c r="B831" s="11" t="s">
        <v>3235</v>
      </c>
      <c r="C831" s="11" t="s">
        <v>5720</v>
      </c>
      <c r="D831" s="12">
        <v>44434</v>
      </c>
      <c r="E831" s="12">
        <v>45141</v>
      </c>
      <c r="F831" s="10">
        <f>Table2[[#This Row],[ExitDate]]-Table2[[#This Row],[StartDate]]</f>
        <v>707</v>
      </c>
      <c r="G831" s="18">
        <f>(Table2[[#This Row],[ExitDate]]-Table2[[#This Row],[StartDate]])/365.25</f>
        <v>1.9356605065023955</v>
      </c>
      <c r="H831" s="11" t="s">
        <v>36</v>
      </c>
      <c r="I831" s="11" t="s">
        <v>5721</v>
      </c>
      <c r="J831" s="13" t="s">
        <v>5722</v>
      </c>
      <c r="K831" s="11" t="s">
        <v>84</v>
      </c>
      <c r="L831" s="11" t="s">
        <v>38</v>
      </c>
      <c r="M831" s="11" t="s">
        <v>66</v>
      </c>
      <c r="N831" s="11" t="s">
        <v>40</v>
      </c>
      <c r="O831" s="11" t="s">
        <v>56</v>
      </c>
      <c r="P831" s="11" t="s">
        <v>174</v>
      </c>
      <c r="Q831" s="11" t="s">
        <v>42</v>
      </c>
      <c r="R831" s="11" t="s">
        <v>85</v>
      </c>
      <c r="S831" s="12" t="s">
        <v>5723</v>
      </c>
      <c r="T831" s="11" t="s">
        <v>44</v>
      </c>
      <c r="U831" s="11" t="s">
        <v>87</v>
      </c>
      <c r="V831" s="11" t="s">
        <v>46</v>
      </c>
      <c r="W831" s="10">
        <v>95951</v>
      </c>
      <c r="X831" s="11" t="s">
        <v>48</v>
      </c>
      <c r="Y831" s="10">
        <v>3</v>
      </c>
      <c r="Z831" s="10">
        <v>2034</v>
      </c>
      <c r="AA831" s="12" t="s">
        <v>3175</v>
      </c>
      <c r="AB831" s="10">
        <v>2</v>
      </c>
      <c r="AC831" s="10">
        <v>4</v>
      </c>
      <c r="AD831" s="12">
        <v>44946</v>
      </c>
      <c r="AE831" s="11" t="s">
        <v>83</v>
      </c>
      <c r="AF831" s="11" t="s">
        <v>51</v>
      </c>
      <c r="AG831" s="11" t="s">
        <v>89</v>
      </c>
      <c r="AH831" s="11" t="s">
        <v>5724</v>
      </c>
      <c r="AI831" s="11" t="s">
        <v>5725</v>
      </c>
      <c r="AJ831" s="10">
        <v>1</v>
      </c>
      <c r="AK831" s="14">
        <v>632.33000000000004</v>
      </c>
    </row>
    <row r="832" spans="1:37" x14ac:dyDescent="0.25">
      <c r="A832" s="10">
        <v>1608</v>
      </c>
      <c r="B832" s="11" t="s">
        <v>424</v>
      </c>
      <c r="C832" s="11" t="s">
        <v>1140</v>
      </c>
      <c r="D832" s="12">
        <v>43988</v>
      </c>
      <c r="E832" s="12">
        <v>44523</v>
      </c>
      <c r="F832" s="10">
        <f>Table2[[#This Row],[ExitDate]]-Table2[[#This Row],[StartDate]]</f>
        <v>535</v>
      </c>
      <c r="G832" s="18">
        <f>(Table2[[#This Row],[ExitDate]]-Table2[[#This Row],[StartDate]])/365.25</f>
        <v>1.4647501711156743</v>
      </c>
      <c r="H832" s="11" t="s">
        <v>36</v>
      </c>
      <c r="I832" s="11" t="s">
        <v>5726</v>
      </c>
      <c r="J832" s="13" t="s">
        <v>5727</v>
      </c>
      <c r="K832" s="11" t="s">
        <v>37</v>
      </c>
      <c r="L832" s="11" t="s">
        <v>38</v>
      </c>
      <c r="M832" s="11" t="s">
        <v>66</v>
      </c>
      <c r="N832" s="11" t="s">
        <v>40</v>
      </c>
      <c r="O832" s="11" t="s">
        <v>66</v>
      </c>
      <c r="P832" s="11" t="s">
        <v>133</v>
      </c>
      <c r="Q832" s="11" t="s">
        <v>42</v>
      </c>
      <c r="R832" s="11" t="s">
        <v>57</v>
      </c>
      <c r="S832" s="12" t="s">
        <v>5728</v>
      </c>
      <c r="T832" s="11" t="s">
        <v>44</v>
      </c>
      <c r="U832" s="11" t="s">
        <v>159</v>
      </c>
      <c r="V832" s="11" t="s">
        <v>46</v>
      </c>
      <c r="W832" s="10">
        <v>44292</v>
      </c>
      <c r="X832" s="11" t="s">
        <v>48</v>
      </c>
      <c r="Y832" s="10">
        <v>3</v>
      </c>
      <c r="Z832" s="10">
        <v>2035</v>
      </c>
      <c r="AA832" s="12">
        <v>45231</v>
      </c>
      <c r="AB832" s="10">
        <v>4</v>
      </c>
      <c r="AC832" s="10">
        <v>2</v>
      </c>
      <c r="AD832" s="12">
        <v>44974</v>
      </c>
      <c r="AE832" s="11" t="s">
        <v>60</v>
      </c>
      <c r="AF832" s="11" t="s">
        <v>61</v>
      </c>
      <c r="AG832" s="11" t="s">
        <v>52</v>
      </c>
      <c r="AH832" s="11" t="s">
        <v>5729</v>
      </c>
      <c r="AI832" s="11" t="s">
        <v>5730</v>
      </c>
      <c r="AJ832" s="10">
        <v>2</v>
      </c>
      <c r="AK832" s="14">
        <v>565.80999999999995</v>
      </c>
    </row>
    <row r="833" spans="1:37" x14ac:dyDescent="0.25">
      <c r="A833" s="10">
        <v>1610</v>
      </c>
      <c r="B833" s="11" t="s">
        <v>5732</v>
      </c>
      <c r="C833" s="11" t="s">
        <v>1155</v>
      </c>
      <c r="D833" s="12">
        <v>44205</v>
      </c>
      <c r="E833" s="12">
        <v>44695</v>
      </c>
      <c r="F833" s="10">
        <f>Table2[[#This Row],[ExitDate]]-Table2[[#This Row],[StartDate]]</f>
        <v>490</v>
      </c>
      <c r="G833" s="18">
        <f>(Table2[[#This Row],[ExitDate]]-Table2[[#This Row],[StartDate]])/365.25</f>
        <v>1.3415468856947297</v>
      </c>
      <c r="H833" s="11" t="s">
        <v>36</v>
      </c>
      <c r="I833" s="11" t="s">
        <v>5733</v>
      </c>
      <c r="J833" s="13" t="s">
        <v>5734</v>
      </c>
      <c r="K833" s="11" t="s">
        <v>54</v>
      </c>
      <c r="L833" s="11" t="s">
        <v>38</v>
      </c>
      <c r="M833" s="11" t="s">
        <v>39</v>
      </c>
      <c r="N833" s="11" t="s">
        <v>40</v>
      </c>
      <c r="O833" s="11" t="s">
        <v>66</v>
      </c>
      <c r="P833" s="11" t="s">
        <v>95</v>
      </c>
      <c r="Q833" s="11" t="s">
        <v>42</v>
      </c>
      <c r="R833" s="11" t="s">
        <v>80</v>
      </c>
      <c r="S833" s="12" t="s">
        <v>5735</v>
      </c>
      <c r="T833" s="11" t="s">
        <v>44</v>
      </c>
      <c r="U833" s="11" t="s">
        <v>74</v>
      </c>
      <c r="V833" s="11" t="s">
        <v>46</v>
      </c>
      <c r="W833" s="10">
        <v>14973</v>
      </c>
      <c r="X833" s="11" t="s">
        <v>48</v>
      </c>
      <c r="Y833" s="10">
        <v>3</v>
      </c>
      <c r="Z833" s="10">
        <v>2037</v>
      </c>
      <c r="AA833" s="12" t="s">
        <v>473</v>
      </c>
      <c r="AB833" s="10">
        <v>2</v>
      </c>
      <c r="AC833" s="10">
        <v>5</v>
      </c>
      <c r="AD833" s="12">
        <v>45123</v>
      </c>
      <c r="AE833" s="11" t="s">
        <v>50</v>
      </c>
      <c r="AF833" s="11" t="s">
        <v>51</v>
      </c>
      <c r="AG833" s="11" t="s">
        <v>52</v>
      </c>
      <c r="AH833" s="11" t="s">
        <v>5736</v>
      </c>
      <c r="AI833" s="11" t="s">
        <v>5737</v>
      </c>
      <c r="AJ833" s="10">
        <v>1</v>
      </c>
      <c r="AK833" s="14">
        <v>519.42999999999995</v>
      </c>
    </row>
    <row r="834" spans="1:37" x14ac:dyDescent="0.25">
      <c r="A834" s="10">
        <v>1613</v>
      </c>
      <c r="B834" s="11" t="s">
        <v>5739</v>
      </c>
      <c r="C834" s="11" t="s">
        <v>3965</v>
      </c>
      <c r="D834" s="12">
        <v>44535</v>
      </c>
      <c r="E834" s="12">
        <v>45103</v>
      </c>
      <c r="F834" s="10">
        <f>Table2[[#This Row],[ExitDate]]-Table2[[#This Row],[StartDate]]</f>
        <v>568</v>
      </c>
      <c r="G834" s="18">
        <f>(Table2[[#This Row],[ExitDate]]-Table2[[#This Row],[StartDate]])/365.25</f>
        <v>1.5550992470910336</v>
      </c>
      <c r="H834" s="11" t="s">
        <v>738</v>
      </c>
      <c r="I834" s="11" t="s">
        <v>5740</v>
      </c>
      <c r="J834" s="13" t="s">
        <v>5741</v>
      </c>
      <c r="K834" s="11" t="s">
        <v>113</v>
      </c>
      <c r="L834" s="11" t="s">
        <v>199</v>
      </c>
      <c r="M834" s="11" t="s">
        <v>39</v>
      </c>
      <c r="N834" s="11" t="s">
        <v>67</v>
      </c>
      <c r="O834" s="11" t="s">
        <v>41</v>
      </c>
      <c r="P834" s="11" t="s">
        <v>95</v>
      </c>
      <c r="Q834" s="11" t="s">
        <v>42</v>
      </c>
      <c r="R834" s="11" t="s">
        <v>80</v>
      </c>
      <c r="S834" s="12">
        <v>18000</v>
      </c>
      <c r="T834" s="11" t="s">
        <v>44</v>
      </c>
      <c r="U834" s="11" t="s">
        <v>159</v>
      </c>
      <c r="V834" s="11" t="s">
        <v>46</v>
      </c>
      <c r="W834" s="10">
        <v>33621</v>
      </c>
      <c r="X834" s="11" t="s">
        <v>48</v>
      </c>
      <c r="Y834" s="10">
        <v>3</v>
      </c>
      <c r="Z834" s="10">
        <v>2040</v>
      </c>
      <c r="AA834" s="12" t="s">
        <v>1252</v>
      </c>
      <c r="AB834" s="10">
        <v>1</v>
      </c>
      <c r="AC834" s="10">
        <v>2</v>
      </c>
      <c r="AD834" s="12">
        <v>45038</v>
      </c>
      <c r="AE834" s="11" t="s">
        <v>156</v>
      </c>
      <c r="AF834" s="11" t="s">
        <v>51</v>
      </c>
      <c r="AG834" s="11" t="s">
        <v>89</v>
      </c>
      <c r="AH834" s="11" t="s">
        <v>5742</v>
      </c>
      <c r="AI834" s="11" t="s">
        <v>5743</v>
      </c>
      <c r="AJ834" s="10">
        <v>5</v>
      </c>
      <c r="AK834" s="14">
        <v>753.51</v>
      </c>
    </row>
    <row r="835" spans="1:37" x14ac:dyDescent="0.25">
      <c r="A835" s="10">
        <v>1623</v>
      </c>
      <c r="B835" s="11" t="s">
        <v>1914</v>
      </c>
      <c r="C835" s="11" t="s">
        <v>959</v>
      </c>
      <c r="D835" s="12">
        <v>44572</v>
      </c>
      <c r="E835" s="12">
        <v>44911</v>
      </c>
      <c r="F835" s="10">
        <f>Table2[[#This Row],[ExitDate]]-Table2[[#This Row],[StartDate]]</f>
        <v>339</v>
      </c>
      <c r="G835" s="18">
        <f>(Table2[[#This Row],[ExitDate]]-Table2[[#This Row],[StartDate]])/365.25</f>
        <v>0.92813141683778233</v>
      </c>
      <c r="H835" s="11" t="s">
        <v>738</v>
      </c>
      <c r="I835" s="11" t="s">
        <v>5750</v>
      </c>
      <c r="J835" s="13" t="s">
        <v>5751</v>
      </c>
      <c r="K835" s="11" t="s">
        <v>113</v>
      </c>
      <c r="L835" s="11" t="s">
        <v>38</v>
      </c>
      <c r="M835" s="11" t="s">
        <v>66</v>
      </c>
      <c r="N835" s="11" t="s">
        <v>40</v>
      </c>
      <c r="O835" s="11" t="s">
        <v>66</v>
      </c>
      <c r="P835" s="11" t="s">
        <v>133</v>
      </c>
      <c r="Q835" s="11" t="s">
        <v>42</v>
      </c>
      <c r="R835" s="11" t="s">
        <v>608</v>
      </c>
      <c r="S835" s="12">
        <v>19420</v>
      </c>
      <c r="T835" s="11" t="s">
        <v>44</v>
      </c>
      <c r="U835" s="11" t="s">
        <v>2479</v>
      </c>
      <c r="V835" s="11" t="s">
        <v>46</v>
      </c>
      <c r="W835" s="10">
        <v>17084</v>
      </c>
      <c r="X835" s="11" t="s">
        <v>48</v>
      </c>
      <c r="Y835" s="10">
        <v>3</v>
      </c>
      <c r="Z835" s="10">
        <v>2050</v>
      </c>
      <c r="AA835" s="12">
        <v>44989</v>
      </c>
      <c r="AB835" s="10">
        <v>5</v>
      </c>
      <c r="AC835" s="10">
        <v>4</v>
      </c>
      <c r="AD835" s="12">
        <v>44908</v>
      </c>
      <c r="AE835" s="11" t="s">
        <v>156</v>
      </c>
      <c r="AF835" s="11" t="s">
        <v>51</v>
      </c>
      <c r="AG835" s="11" t="s">
        <v>77</v>
      </c>
      <c r="AH835" s="11" t="s">
        <v>5752</v>
      </c>
      <c r="AI835" s="11" t="s">
        <v>5753</v>
      </c>
      <c r="AJ835" s="10">
        <v>3</v>
      </c>
      <c r="AK835" s="14">
        <v>904.54</v>
      </c>
    </row>
    <row r="836" spans="1:37" x14ac:dyDescent="0.25">
      <c r="A836" s="10">
        <v>1625</v>
      </c>
      <c r="B836" s="11" t="s">
        <v>2665</v>
      </c>
      <c r="C836" s="11" t="s">
        <v>5754</v>
      </c>
      <c r="D836" s="12">
        <v>43992</v>
      </c>
      <c r="E836" s="12">
        <v>44878</v>
      </c>
      <c r="F836" s="10">
        <f>Table2[[#This Row],[ExitDate]]-Table2[[#This Row],[StartDate]]</f>
        <v>886</v>
      </c>
      <c r="G836" s="18">
        <f>(Table2[[#This Row],[ExitDate]]-Table2[[#This Row],[StartDate]])/365.25</f>
        <v>2.4257357973990419</v>
      </c>
      <c r="H836" s="11" t="s">
        <v>36</v>
      </c>
      <c r="I836" s="11" t="s">
        <v>5755</v>
      </c>
      <c r="J836" s="13" t="s">
        <v>5756</v>
      </c>
      <c r="K836" s="11" t="s">
        <v>125</v>
      </c>
      <c r="L836" s="11" t="s">
        <v>38</v>
      </c>
      <c r="M836" s="11" t="s">
        <v>56</v>
      </c>
      <c r="N836" s="11" t="s">
        <v>67</v>
      </c>
      <c r="O836" s="11" t="s">
        <v>56</v>
      </c>
      <c r="P836" s="11" t="s">
        <v>95</v>
      </c>
      <c r="Q836" s="11" t="s">
        <v>42</v>
      </c>
      <c r="R836" s="11" t="s">
        <v>85</v>
      </c>
      <c r="S836" s="12">
        <v>20794</v>
      </c>
      <c r="T836" s="11" t="s">
        <v>44</v>
      </c>
      <c r="U836" s="11" t="s">
        <v>81</v>
      </c>
      <c r="V836" s="11" t="s">
        <v>46</v>
      </c>
      <c r="W836" s="10">
        <v>61020</v>
      </c>
      <c r="X836" s="11" t="s">
        <v>48</v>
      </c>
      <c r="Y836" s="10">
        <v>3</v>
      </c>
      <c r="Z836" s="10">
        <v>2052</v>
      </c>
      <c r="AA836" s="12">
        <v>45084</v>
      </c>
      <c r="AB836" s="10">
        <v>1</v>
      </c>
      <c r="AC836" s="10">
        <v>4</v>
      </c>
      <c r="AD836" s="12">
        <v>44871</v>
      </c>
      <c r="AE836" s="11" t="s">
        <v>76</v>
      </c>
      <c r="AF836" s="11" t="s">
        <v>51</v>
      </c>
      <c r="AG836" s="11" t="s">
        <v>77</v>
      </c>
      <c r="AH836" s="11" t="s">
        <v>571</v>
      </c>
      <c r="AI836" s="11" t="s">
        <v>5757</v>
      </c>
      <c r="AJ836" s="10">
        <v>4</v>
      </c>
      <c r="AK836" s="14">
        <v>507.49</v>
      </c>
    </row>
    <row r="837" spans="1:37" x14ac:dyDescent="0.25">
      <c r="A837" s="10">
        <v>1627</v>
      </c>
      <c r="B837" s="11" t="s">
        <v>5758</v>
      </c>
      <c r="C837" s="11" t="s">
        <v>341</v>
      </c>
      <c r="D837" s="12">
        <v>43398</v>
      </c>
      <c r="E837" s="12">
        <v>44484</v>
      </c>
      <c r="F837" s="10">
        <f>Table2[[#This Row],[ExitDate]]-Table2[[#This Row],[StartDate]]</f>
        <v>1086</v>
      </c>
      <c r="G837" s="18">
        <f>(Table2[[#This Row],[ExitDate]]-Table2[[#This Row],[StartDate]])/365.25</f>
        <v>2.9733059548254621</v>
      </c>
      <c r="H837" s="11" t="s">
        <v>36</v>
      </c>
      <c r="I837" s="11" t="s">
        <v>5759</v>
      </c>
      <c r="J837" s="13" t="s">
        <v>5760</v>
      </c>
      <c r="K837" s="11" t="s">
        <v>132</v>
      </c>
      <c r="L837" s="11" t="s">
        <v>38</v>
      </c>
      <c r="M837" s="11" t="s">
        <v>39</v>
      </c>
      <c r="N837" s="11" t="s">
        <v>40</v>
      </c>
      <c r="O837" s="11" t="s">
        <v>41</v>
      </c>
      <c r="P837" s="11" t="s">
        <v>174</v>
      </c>
      <c r="Q837" s="11" t="s">
        <v>42</v>
      </c>
      <c r="R837" s="11" t="s">
        <v>175</v>
      </c>
      <c r="S837" s="12" t="s">
        <v>5761</v>
      </c>
      <c r="T837" s="11" t="s">
        <v>44</v>
      </c>
      <c r="U837" s="11" t="s">
        <v>176</v>
      </c>
      <c r="V837" s="11" t="s">
        <v>46</v>
      </c>
      <c r="W837" s="10">
        <v>41617</v>
      </c>
      <c r="X837" s="11" t="s">
        <v>48</v>
      </c>
      <c r="Y837" s="10">
        <v>3</v>
      </c>
      <c r="Z837" s="10">
        <v>2054</v>
      </c>
      <c r="AA837" s="12">
        <v>45018</v>
      </c>
      <c r="AB837" s="10">
        <v>4</v>
      </c>
      <c r="AC837" s="10">
        <v>5</v>
      </c>
      <c r="AD837" s="12">
        <v>45083</v>
      </c>
      <c r="AE837" s="11" t="s">
        <v>50</v>
      </c>
      <c r="AF837" s="11" t="s">
        <v>51</v>
      </c>
      <c r="AG837" s="11" t="s">
        <v>62</v>
      </c>
      <c r="AH837" s="11" t="s">
        <v>5762</v>
      </c>
      <c r="AI837" s="11" t="s">
        <v>5763</v>
      </c>
      <c r="AJ837" s="10">
        <v>4</v>
      </c>
      <c r="AK837" s="14">
        <v>528.17999999999995</v>
      </c>
    </row>
    <row r="838" spans="1:37" x14ac:dyDescent="0.25">
      <c r="A838" s="10">
        <v>1629</v>
      </c>
      <c r="B838" s="11" t="s">
        <v>2108</v>
      </c>
      <c r="C838" s="11" t="s">
        <v>428</v>
      </c>
      <c r="D838" s="12">
        <v>43938</v>
      </c>
      <c r="E838" s="12">
        <v>44618</v>
      </c>
      <c r="F838" s="10">
        <f>Table2[[#This Row],[ExitDate]]-Table2[[#This Row],[StartDate]]</f>
        <v>680</v>
      </c>
      <c r="G838" s="18">
        <f>(Table2[[#This Row],[ExitDate]]-Table2[[#This Row],[StartDate]])/365.25</f>
        <v>1.8617385352498288</v>
      </c>
      <c r="H838" s="11" t="s">
        <v>36</v>
      </c>
      <c r="I838" s="11" t="s">
        <v>5764</v>
      </c>
      <c r="J838" s="13" t="s">
        <v>5765</v>
      </c>
      <c r="K838" s="11" t="s">
        <v>164</v>
      </c>
      <c r="L838" s="11" t="s">
        <v>38</v>
      </c>
      <c r="M838" s="11" t="s">
        <v>39</v>
      </c>
      <c r="N838" s="11" t="s">
        <v>55</v>
      </c>
      <c r="O838" s="11" t="s">
        <v>66</v>
      </c>
      <c r="P838" s="11" t="s">
        <v>174</v>
      </c>
      <c r="Q838" s="11" t="s">
        <v>42</v>
      </c>
      <c r="R838" s="11" t="s">
        <v>85</v>
      </c>
      <c r="S838" s="12" t="s">
        <v>5766</v>
      </c>
      <c r="T838" s="11" t="s">
        <v>44</v>
      </c>
      <c r="U838" s="11" t="s">
        <v>81</v>
      </c>
      <c r="V838" s="11" t="s">
        <v>46</v>
      </c>
      <c r="W838" s="10">
        <v>69455</v>
      </c>
      <c r="X838" s="11" t="s">
        <v>48</v>
      </c>
      <c r="Y838" s="10">
        <v>3</v>
      </c>
      <c r="Z838" s="10">
        <v>2056</v>
      </c>
      <c r="AA838" s="12">
        <v>45267</v>
      </c>
      <c r="AB838" s="10">
        <v>3</v>
      </c>
      <c r="AC838" s="10">
        <v>4</v>
      </c>
      <c r="AD838" s="12">
        <v>44959</v>
      </c>
      <c r="AE838" s="11" t="s">
        <v>83</v>
      </c>
      <c r="AF838" s="11" t="s">
        <v>61</v>
      </c>
      <c r="AG838" s="11" t="s">
        <v>52</v>
      </c>
      <c r="AH838" s="11" t="s">
        <v>5767</v>
      </c>
      <c r="AI838" s="11" t="s">
        <v>5768</v>
      </c>
      <c r="AJ838" s="10">
        <v>1</v>
      </c>
      <c r="AK838" s="14">
        <v>190.55</v>
      </c>
    </row>
    <row r="839" spans="1:37" x14ac:dyDescent="0.25">
      <c r="A839" s="10">
        <v>1631</v>
      </c>
      <c r="B839" s="11" t="s">
        <v>1976</v>
      </c>
      <c r="C839" s="11" t="s">
        <v>1487</v>
      </c>
      <c r="D839" s="12">
        <v>44668</v>
      </c>
      <c r="E839" s="12">
        <v>44715</v>
      </c>
      <c r="F839" s="10">
        <f>Table2[[#This Row],[ExitDate]]-Table2[[#This Row],[StartDate]]</f>
        <v>47</v>
      </c>
      <c r="G839" s="18">
        <f>(Table2[[#This Row],[ExitDate]]-Table2[[#This Row],[StartDate]])/365.25</f>
        <v>0.12867898699520877</v>
      </c>
      <c r="H839" s="11" t="s">
        <v>36</v>
      </c>
      <c r="I839" s="11" t="s">
        <v>5769</v>
      </c>
      <c r="J839" s="13" t="s">
        <v>5770</v>
      </c>
      <c r="K839" s="11" t="s">
        <v>113</v>
      </c>
      <c r="L839" s="11" t="s">
        <v>38</v>
      </c>
      <c r="M839" s="11" t="s">
        <v>66</v>
      </c>
      <c r="N839" s="11" t="s">
        <v>55</v>
      </c>
      <c r="O839" s="11" t="s">
        <v>41</v>
      </c>
      <c r="P839" s="11" t="s">
        <v>121</v>
      </c>
      <c r="Q839" s="11" t="s">
        <v>42</v>
      </c>
      <c r="R839" s="11" t="s">
        <v>85</v>
      </c>
      <c r="S839" s="12" t="s">
        <v>5771</v>
      </c>
      <c r="T839" s="11" t="s">
        <v>44</v>
      </c>
      <c r="U839" s="11" t="s">
        <v>81</v>
      </c>
      <c r="V839" s="11" t="s">
        <v>59</v>
      </c>
      <c r="W839" s="10">
        <v>9125</v>
      </c>
      <c r="X839" s="11" t="s">
        <v>48</v>
      </c>
      <c r="Y839" s="10">
        <v>3</v>
      </c>
      <c r="Z839" s="10">
        <v>2058</v>
      </c>
      <c r="AA839" s="12" t="s">
        <v>5772</v>
      </c>
      <c r="AB839" s="10">
        <v>5</v>
      </c>
      <c r="AC839" s="10">
        <v>5</v>
      </c>
      <c r="AD839" s="12">
        <v>44926</v>
      </c>
      <c r="AE839" s="11" t="s">
        <v>60</v>
      </c>
      <c r="AF839" s="11" t="s">
        <v>51</v>
      </c>
      <c r="AG839" s="11" t="s">
        <v>89</v>
      </c>
      <c r="AH839" s="11" t="s">
        <v>5773</v>
      </c>
      <c r="AI839" s="11" t="s">
        <v>5774</v>
      </c>
      <c r="AJ839" s="10">
        <v>1</v>
      </c>
      <c r="AK839" s="14">
        <v>338.16</v>
      </c>
    </row>
    <row r="840" spans="1:37" x14ac:dyDescent="0.25">
      <c r="A840" s="10">
        <v>1632</v>
      </c>
      <c r="B840" s="11" t="s">
        <v>5775</v>
      </c>
      <c r="C840" s="11" t="s">
        <v>5776</v>
      </c>
      <c r="D840" s="12">
        <v>45136</v>
      </c>
      <c r="E840" s="12">
        <v>45144</v>
      </c>
      <c r="F840" s="10">
        <f>Table2[[#This Row],[ExitDate]]-Table2[[#This Row],[StartDate]]</f>
        <v>8</v>
      </c>
      <c r="G840" s="18">
        <f>(Table2[[#This Row],[ExitDate]]-Table2[[#This Row],[StartDate]])/365.25</f>
        <v>2.190280629705681E-2</v>
      </c>
      <c r="H840" s="11" t="s">
        <v>36</v>
      </c>
      <c r="I840" s="11" t="s">
        <v>5777</v>
      </c>
      <c r="J840" s="13" t="s">
        <v>5778</v>
      </c>
      <c r="K840" s="11" t="s">
        <v>65</v>
      </c>
      <c r="L840" s="11" t="s">
        <v>752</v>
      </c>
      <c r="M840" s="11" t="s">
        <v>66</v>
      </c>
      <c r="N840" s="11" t="s">
        <v>40</v>
      </c>
      <c r="O840" s="11" t="s">
        <v>41</v>
      </c>
      <c r="P840" s="11" t="s">
        <v>133</v>
      </c>
      <c r="Q840" s="11" t="s">
        <v>42</v>
      </c>
      <c r="R840" s="11" t="s">
        <v>80</v>
      </c>
      <c r="S840" s="12" t="s">
        <v>5779</v>
      </c>
      <c r="T840" s="11" t="s">
        <v>44</v>
      </c>
      <c r="U840" s="11" t="s">
        <v>81</v>
      </c>
      <c r="V840" s="11" t="s">
        <v>46</v>
      </c>
      <c r="W840" s="10">
        <v>7499</v>
      </c>
      <c r="X840" s="11" t="s">
        <v>48</v>
      </c>
      <c r="Y840" s="10">
        <v>3</v>
      </c>
      <c r="Z840" s="10">
        <v>2059</v>
      </c>
      <c r="AA840" s="12">
        <v>45174</v>
      </c>
      <c r="AB840" s="10">
        <v>4</v>
      </c>
      <c r="AC840" s="10">
        <v>4</v>
      </c>
      <c r="AD840" s="12">
        <v>45052</v>
      </c>
      <c r="AE840" s="11" t="s">
        <v>60</v>
      </c>
      <c r="AF840" s="11" t="s">
        <v>61</v>
      </c>
      <c r="AG840" s="11" t="s">
        <v>77</v>
      </c>
      <c r="AH840" s="11" t="s">
        <v>5780</v>
      </c>
      <c r="AI840" s="11" t="s">
        <v>5781</v>
      </c>
      <c r="AJ840" s="10">
        <v>3</v>
      </c>
      <c r="AK840" s="14">
        <v>969.03</v>
      </c>
    </row>
    <row r="841" spans="1:37" x14ac:dyDescent="0.25">
      <c r="A841" s="10">
        <v>1637</v>
      </c>
      <c r="B841" s="11" t="s">
        <v>5784</v>
      </c>
      <c r="C841" s="11" t="s">
        <v>969</v>
      </c>
      <c r="D841" s="12">
        <v>44071</v>
      </c>
      <c r="E841" s="12">
        <v>44191</v>
      </c>
      <c r="F841" s="10">
        <f>Table2[[#This Row],[ExitDate]]-Table2[[#This Row],[StartDate]]</f>
        <v>120</v>
      </c>
      <c r="G841" s="18">
        <f>(Table2[[#This Row],[ExitDate]]-Table2[[#This Row],[StartDate]])/365.25</f>
        <v>0.32854209445585214</v>
      </c>
      <c r="H841" s="11" t="s">
        <v>36</v>
      </c>
      <c r="I841" s="11" t="s">
        <v>5785</v>
      </c>
      <c r="J841" s="13" t="s">
        <v>5786</v>
      </c>
      <c r="K841" s="11" t="s">
        <v>132</v>
      </c>
      <c r="L841" s="11" t="s">
        <v>38</v>
      </c>
      <c r="M841" s="11" t="s">
        <v>56</v>
      </c>
      <c r="N841" s="11" t="s">
        <v>40</v>
      </c>
      <c r="O841" s="11" t="s">
        <v>66</v>
      </c>
      <c r="P841" s="11" t="s">
        <v>121</v>
      </c>
      <c r="Q841" s="11" t="s">
        <v>42</v>
      </c>
      <c r="R841" s="11" t="s">
        <v>43</v>
      </c>
      <c r="S841" s="12">
        <v>23655</v>
      </c>
      <c r="T841" s="11" t="s">
        <v>44</v>
      </c>
      <c r="U841" s="11" t="s">
        <v>114</v>
      </c>
      <c r="V841" s="11" t="s">
        <v>46</v>
      </c>
      <c r="W841" s="10">
        <v>32823</v>
      </c>
      <c r="X841" s="11" t="s">
        <v>48</v>
      </c>
      <c r="Y841" s="10">
        <v>3</v>
      </c>
      <c r="Z841" s="10">
        <v>2064</v>
      </c>
      <c r="AA841" s="12" t="s">
        <v>1771</v>
      </c>
      <c r="AB841" s="10">
        <v>1</v>
      </c>
      <c r="AC841" s="10">
        <v>3</v>
      </c>
      <c r="AD841" s="12">
        <v>44814</v>
      </c>
      <c r="AE841" s="11" t="s">
        <v>83</v>
      </c>
      <c r="AF841" s="11" t="s">
        <v>51</v>
      </c>
      <c r="AG841" s="11" t="s">
        <v>89</v>
      </c>
      <c r="AH841" s="11" t="s">
        <v>5787</v>
      </c>
      <c r="AI841" s="11" t="s">
        <v>5788</v>
      </c>
      <c r="AJ841" s="10">
        <v>2</v>
      </c>
      <c r="AK841" s="14">
        <v>343.22</v>
      </c>
    </row>
    <row r="842" spans="1:37" x14ac:dyDescent="0.25">
      <c r="A842" s="10">
        <v>1639</v>
      </c>
      <c r="B842" s="11" t="s">
        <v>654</v>
      </c>
      <c r="C842" s="11" t="s">
        <v>3883</v>
      </c>
      <c r="D842" s="12">
        <v>45142</v>
      </c>
      <c r="E842" s="12">
        <v>45142</v>
      </c>
      <c r="F842" s="10">
        <f>Table2[[#This Row],[ExitDate]]-Table2[[#This Row],[StartDate]]</f>
        <v>0</v>
      </c>
      <c r="G842" s="18">
        <f>(Table2[[#This Row],[ExitDate]]-Table2[[#This Row],[StartDate]])/365.25</f>
        <v>0</v>
      </c>
      <c r="H842" s="11" t="s">
        <v>738</v>
      </c>
      <c r="I842" s="11" t="s">
        <v>5789</v>
      </c>
      <c r="J842" s="13" t="s">
        <v>5790</v>
      </c>
      <c r="K842" s="11" t="s">
        <v>132</v>
      </c>
      <c r="L842" s="11" t="s">
        <v>38</v>
      </c>
      <c r="M842" s="11" t="s">
        <v>39</v>
      </c>
      <c r="N842" s="11" t="s">
        <v>55</v>
      </c>
      <c r="O842" s="11" t="s">
        <v>66</v>
      </c>
      <c r="P842" s="11" t="s">
        <v>174</v>
      </c>
      <c r="Q842" s="11" t="s">
        <v>42</v>
      </c>
      <c r="R842" s="11" t="s">
        <v>175</v>
      </c>
      <c r="S842" s="12" t="s">
        <v>5791</v>
      </c>
      <c r="T842" s="11" t="s">
        <v>44</v>
      </c>
      <c r="U842" s="11" t="s">
        <v>250</v>
      </c>
      <c r="V842" s="11" t="s">
        <v>46</v>
      </c>
      <c r="W842" s="10">
        <v>71853</v>
      </c>
      <c r="X842" s="11" t="s">
        <v>48</v>
      </c>
      <c r="Y842" s="10">
        <v>3</v>
      </c>
      <c r="Z842" s="10">
        <v>2066</v>
      </c>
      <c r="AA842" s="12">
        <v>44783</v>
      </c>
      <c r="AB842" s="10">
        <v>1</v>
      </c>
      <c r="AC842" s="10">
        <v>5</v>
      </c>
      <c r="AD842" s="12">
        <v>44807</v>
      </c>
      <c r="AE842" s="11" t="s">
        <v>60</v>
      </c>
      <c r="AF842" s="11" t="s">
        <v>51</v>
      </c>
      <c r="AG842" s="11" t="s">
        <v>89</v>
      </c>
      <c r="AH842" s="11" t="s">
        <v>5792</v>
      </c>
      <c r="AI842" s="11" t="s">
        <v>5793</v>
      </c>
      <c r="AJ842" s="10">
        <v>5</v>
      </c>
      <c r="AK842" s="14">
        <v>107.29</v>
      </c>
    </row>
    <row r="843" spans="1:37" x14ac:dyDescent="0.25">
      <c r="A843" s="10">
        <v>1646</v>
      </c>
      <c r="B843" s="11" t="s">
        <v>2830</v>
      </c>
      <c r="C843" s="11" t="s">
        <v>498</v>
      </c>
      <c r="D843" s="12">
        <v>44988</v>
      </c>
      <c r="E843" s="12">
        <v>45144</v>
      </c>
      <c r="F843" s="10">
        <f>Table2[[#This Row],[ExitDate]]-Table2[[#This Row],[StartDate]]</f>
        <v>156</v>
      </c>
      <c r="G843" s="18">
        <f>(Table2[[#This Row],[ExitDate]]-Table2[[#This Row],[StartDate]])/365.25</f>
        <v>0.4271047227926078</v>
      </c>
      <c r="H843" s="11" t="s">
        <v>738</v>
      </c>
      <c r="I843" s="11" t="s">
        <v>5796</v>
      </c>
      <c r="J843" s="13" t="s">
        <v>5797</v>
      </c>
      <c r="K843" s="11" t="s">
        <v>164</v>
      </c>
      <c r="L843" s="11" t="s">
        <v>38</v>
      </c>
      <c r="M843" s="11" t="s">
        <v>56</v>
      </c>
      <c r="N843" s="11" t="s">
        <v>67</v>
      </c>
      <c r="O843" s="11" t="s">
        <v>66</v>
      </c>
      <c r="P843" s="11" t="s">
        <v>95</v>
      </c>
      <c r="Q843" s="11" t="s">
        <v>42</v>
      </c>
      <c r="R843" s="11" t="s">
        <v>85</v>
      </c>
      <c r="S843" s="12" t="s">
        <v>5798</v>
      </c>
      <c r="T843" s="11" t="s">
        <v>44</v>
      </c>
      <c r="U843" s="11" t="s">
        <v>250</v>
      </c>
      <c r="V843" s="11" t="s">
        <v>46</v>
      </c>
      <c r="W843" s="10">
        <v>52861</v>
      </c>
      <c r="X843" s="11" t="s">
        <v>48</v>
      </c>
      <c r="Y843" s="10">
        <v>3</v>
      </c>
      <c r="Z843" s="10">
        <v>2073</v>
      </c>
      <c r="AA843" s="12">
        <v>45262</v>
      </c>
      <c r="AB843" s="10">
        <v>1</v>
      </c>
      <c r="AC843" s="10">
        <v>2</v>
      </c>
      <c r="AD843" s="12">
        <v>45141</v>
      </c>
      <c r="AE843" s="11" t="s">
        <v>76</v>
      </c>
      <c r="AF843" s="11" t="s">
        <v>51</v>
      </c>
      <c r="AG843" s="11" t="s">
        <v>62</v>
      </c>
      <c r="AH843" s="11" t="s">
        <v>5799</v>
      </c>
      <c r="AI843" s="11" t="s">
        <v>5800</v>
      </c>
      <c r="AJ843" s="10">
        <v>3</v>
      </c>
      <c r="AK843" s="14">
        <v>760.53</v>
      </c>
    </row>
    <row r="844" spans="1:37" x14ac:dyDescent="0.25">
      <c r="A844" s="10">
        <v>1649</v>
      </c>
      <c r="B844" s="11" t="s">
        <v>2927</v>
      </c>
      <c r="C844" s="11" t="s">
        <v>5802</v>
      </c>
      <c r="D844" s="12">
        <v>44537</v>
      </c>
      <c r="E844" s="12">
        <v>44928</v>
      </c>
      <c r="F844" s="10">
        <f>Table2[[#This Row],[ExitDate]]-Table2[[#This Row],[StartDate]]</f>
        <v>391</v>
      </c>
      <c r="G844" s="18">
        <f>(Table2[[#This Row],[ExitDate]]-Table2[[#This Row],[StartDate]])/365.25</f>
        <v>1.0704996577686516</v>
      </c>
      <c r="H844" s="11" t="s">
        <v>36</v>
      </c>
      <c r="I844" s="11" t="s">
        <v>5803</v>
      </c>
      <c r="J844" s="13" t="s">
        <v>5804</v>
      </c>
      <c r="K844" s="11" t="s">
        <v>65</v>
      </c>
      <c r="L844" s="11" t="s">
        <v>38</v>
      </c>
      <c r="M844" s="11" t="s">
        <v>66</v>
      </c>
      <c r="N844" s="11" t="s">
        <v>55</v>
      </c>
      <c r="O844" s="11" t="s">
        <v>66</v>
      </c>
      <c r="P844" s="11" t="s">
        <v>174</v>
      </c>
      <c r="Q844" s="11" t="s">
        <v>42</v>
      </c>
      <c r="R844" s="11" t="s">
        <v>85</v>
      </c>
      <c r="S844" s="12" t="s">
        <v>5805</v>
      </c>
      <c r="T844" s="11" t="s">
        <v>44</v>
      </c>
      <c r="U844" s="11" t="s">
        <v>423</v>
      </c>
      <c r="V844" s="11" t="s">
        <v>46</v>
      </c>
      <c r="W844" s="10">
        <v>83667</v>
      </c>
      <c r="X844" s="11" t="s">
        <v>48</v>
      </c>
      <c r="Y844" s="10">
        <v>3</v>
      </c>
      <c r="Z844" s="10">
        <v>2076</v>
      </c>
      <c r="AA844" s="12">
        <v>45108</v>
      </c>
      <c r="AB844" s="10">
        <v>5</v>
      </c>
      <c r="AC844" s="10">
        <v>5</v>
      </c>
      <c r="AD844" s="12">
        <v>44873</v>
      </c>
      <c r="AE844" s="11" t="s">
        <v>156</v>
      </c>
      <c r="AF844" s="11" t="s">
        <v>51</v>
      </c>
      <c r="AG844" s="11" t="s">
        <v>77</v>
      </c>
      <c r="AH844" s="11" t="s">
        <v>5806</v>
      </c>
      <c r="AI844" s="11" t="s">
        <v>5807</v>
      </c>
      <c r="AJ844" s="10">
        <v>3</v>
      </c>
      <c r="AK844" s="14">
        <v>350.22</v>
      </c>
    </row>
    <row r="845" spans="1:37" x14ac:dyDescent="0.25">
      <c r="A845" s="10">
        <v>1650</v>
      </c>
      <c r="B845" s="11" t="s">
        <v>5808</v>
      </c>
      <c r="C845" s="11" t="s">
        <v>5490</v>
      </c>
      <c r="D845" s="12">
        <v>44153</v>
      </c>
      <c r="E845" s="12">
        <v>44240</v>
      </c>
      <c r="F845" s="10">
        <f>Table2[[#This Row],[ExitDate]]-Table2[[#This Row],[StartDate]]</f>
        <v>87</v>
      </c>
      <c r="G845" s="18">
        <f>(Table2[[#This Row],[ExitDate]]-Table2[[#This Row],[StartDate]])/365.25</f>
        <v>0.23819301848049282</v>
      </c>
      <c r="H845" s="11" t="s">
        <v>36</v>
      </c>
      <c r="I845" s="11" t="s">
        <v>5809</v>
      </c>
      <c r="J845" s="13" t="s">
        <v>5810</v>
      </c>
      <c r="K845" s="11" t="s">
        <v>164</v>
      </c>
      <c r="L845" s="11" t="s">
        <v>38</v>
      </c>
      <c r="M845" s="11" t="s">
        <v>66</v>
      </c>
      <c r="N845" s="11" t="s">
        <v>55</v>
      </c>
      <c r="O845" s="11" t="s">
        <v>41</v>
      </c>
      <c r="P845" s="11" t="s">
        <v>121</v>
      </c>
      <c r="Q845" s="11" t="s">
        <v>42</v>
      </c>
      <c r="R845" s="11" t="s">
        <v>80</v>
      </c>
      <c r="S845" s="12" t="s">
        <v>5811</v>
      </c>
      <c r="T845" s="11" t="s">
        <v>44</v>
      </c>
      <c r="U845" s="11" t="s">
        <v>234</v>
      </c>
      <c r="V845" s="11" t="s">
        <v>46</v>
      </c>
      <c r="W845" s="10">
        <v>50403</v>
      </c>
      <c r="X845" s="11" t="s">
        <v>48</v>
      </c>
      <c r="Y845" s="10">
        <v>3</v>
      </c>
      <c r="Z845" s="10">
        <v>2077</v>
      </c>
      <c r="AA845" s="12" t="s">
        <v>339</v>
      </c>
      <c r="AB845" s="10">
        <v>4</v>
      </c>
      <c r="AC845" s="10">
        <v>1</v>
      </c>
      <c r="AD845" s="12">
        <v>45023</v>
      </c>
      <c r="AE845" s="11" t="s">
        <v>156</v>
      </c>
      <c r="AF845" s="11" t="s">
        <v>51</v>
      </c>
      <c r="AG845" s="11" t="s">
        <v>77</v>
      </c>
      <c r="AH845" s="11" t="s">
        <v>3291</v>
      </c>
      <c r="AI845" s="11" t="s">
        <v>5812</v>
      </c>
      <c r="AJ845" s="10">
        <v>4</v>
      </c>
      <c r="AK845" s="14">
        <v>447.67</v>
      </c>
    </row>
    <row r="846" spans="1:37" x14ac:dyDescent="0.25">
      <c r="A846" s="10">
        <v>1651</v>
      </c>
      <c r="B846" s="11" t="s">
        <v>3318</v>
      </c>
      <c r="C846" s="11" t="s">
        <v>3482</v>
      </c>
      <c r="D846" s="12">
        <v>43369</v>
      </c>
      <c r="E846" s="12">
        <v>43753</v>
      </c>
      <c r="F846" s="10">
        <f>Table2[[#This Row],[ExitDate]]-Table2[[#This Row],[StartDate]]</f>
        <v>384</v>
      </c>
      <c r="G846" s="18">
        <f>(Table2[[#This Row],[ExitDate]]-Table2[[#This Row],[StartDate]])/365.25</f>
        <v>1.0513347022587269</v>
      </c>
      <c r="H846" s="11" t="s">
        <v>36</v>
      </c>
      <c r="I846" s="11" t="s">
        <v>5813</v>
      </c>
      <c r="J846" s="13" t="s">
        <v>5814</v>
      </c>
      <c r="K846" s="11" t="s">
        <v>125</v>
      </c>
      <c r="L846" s="11" t="s">
        <v>752</v>
      </c>
      <c r="M846" s="11" t="s">
        <v>66</v>
      </c>
      <c r="N846" s="11" t="s">
        <v>67</v>
      </c>
      <c r="O846" s="11" t="s">
        <v>41</v>
      </c>
      <c r="P846" s="11" t="s">
        <v>174</v>
      </c>
      <c r="Q846" s="11" t="s">
        <v>42</v>
      </c>
      <c r="R846" s="11" t="s">
        <v>85</v>
      </c>
      <c r="S846" s="12" t="s">
        <v>5815</v>
      </c>
      <c r="T846" s="11" t="s">
        <v>44</v>
      </c>
      <c r="U846" s="11" t="s">
        <v>81</v>
      </c>
      <c r="V846" s="11" t="s">
        <v>46</v>
      </c>
      <c r="W846" s="10">
        <v>50499</v>
      </c>
      <c r="X846" s="11" t="s">
        <v>48</v>
      </c>
      <c r="Y846" s="10">
        <v>3</v>
      </c>
      <c r="Z846" s="10">
        <v>2078</v>
      </c>
      <c r="AA846" s="12" t="s">
        <v>827</v>
      </c>
      <c r="AB846" s="10">
        <v>5</v>
      </c>
      <c r="AC846" s="10">
        <v>5</v>
      </c>
      <c r="AD846" s="12">
        <v>44780</v>
      </c>
      <c r="AE846" s="11" t="s">
        <v>156</v>
      </c>
      <c r="AF846" s="11" t="s">
        <v>51</v>
      </c>
      <c r="AG846" s="11" t="s">
        <v>62</v>
      </c>
      <c r="AH846" s="11" t="s">
        <v>5816</v>
      </c>
      <c r="AI846" s="11" t="s">
        <v>5817</v>
      </c>
      <c r="AJ846" s="10">
        <v>5</v>
      </c>
      <c r="AK846" s="14">
        <v>737.61</v>
      </c>
    </row>
    <row r="847" spans="1:37" x14ac:dyDescent="0.25">
      <c r="A847" s="10">
        <v>1653</v>
      </c>
      <c r="B847" s="11" t="s">
        <v>654</v>
      </c>
      <c r="C847" s="11" t="s">
        <v>1470</v>
      </c>
      <c r="D847" s="12">
        <v>44819</v>
      </c>
      <c r="E847" s="12">
        <v>44971</v>
      </c>
      <c r="F847" s="10">
        <f>Table2[[#This Row],[ExitDate]]-Table2[[#This Row],[StartDate]]</f>
        <v>152</v>
      </c>
      <c r="G847" s="18">
        <f>(Table2[[#This Row],[ExitDate]]-Table2[[#This Row],[StartDate]])/365.25</f>
        <v>0.41615331964407942</v>
      </c>
      <c r="H847" s="11" t="s">
        <v>36</v>
      </c>
      <c r="I847" s="11" t="s">
        <v>5819</v>
      </c>
      <c r="J847" s="13" t="s">
        <v>5820</v>
      </c>
      <c r="K847" s="11" t="s">
        <v>94</v>
      </c>
      <c r="L847" s="11" t="s">
        <v>38</v>
      </c>
      <c r="M847" s="11" t="s">
        <v>39</v>
      </c>
      <c r="N847" s="11" t="s">
        <v>67</v>
      </c>
      <c r="O847" s="11" t="s">
        <v>41</v>
      </c>
      <c r="P847" s="11" t="s">
        <v>95</v>
      </c>
      <c r="Q847" s="11" t="s">
        <v>42</v>
      </c>
      <c r="R847" s="11" t="s">
        <v>344</v>
      </c>
      <c r="S847" s="12">
        <v>21986</v>
      </c>
      <c r="T847" s="11" t="s">
        <v>44</v>
      </c>
      <c r="U847" s="11" t="s">
        <v>5</v>
      </c>
      <c r="V847" s="11" t="s">
        <v>46</v>
      </c>
      <c r="W847" s="10">
        <v>34104</v>
      </c>
      <c r="X847" s="11" t="s">
        <v>48</v>
      </c>
      <c r="Y847" s="10">
        <v>3</v>
      </c>
      <c r="Z847" s="10">
        <v>2080</v>
      </c>
      <c r="AA847" s="12">
        <v>45262</v>
      </c>
      <c r="AB847" s="10">
        <v>4</v>
      </c>
      <c r="AC847" s="10">
        <v>1</v>
      </c>
      <c r="AD847" s="12">
        <v>45086</v>
      </c>
      <c r="AE847" s="11" t="s">
        <v>76</v>
      </c>
      <c r="AF847" s="11" t="s">
        <v>61</v>
      </c>
      <c r="AG847" s="11" t="s">
        <v>52</v>
      </c>
      <c r="AH847" s="11" t="s">
        <v>5821</v>
      </c>
      <c r="AI847" s="11" t="s">
        <v>5822</v>
      </c>
      <c r="AJ847" s="10">
        <v>1</v>
      </c>
      <c r="AK847" s="14">
        <v>605.04999999999995</v>
      </c>
    </row>
    <row r="848" spans="1:37" x14ac:dyDescent="0.25">
      <c r="A848" s="10">
        <v>1658</v>
      </c>
      <c r="B848" s="11" t="s">
        <v>5825</v>
      </c>
      <c r="C848" s="11" t="s">
        <v>3299</v>
      </c>
      <c r="D848" s="12">
        <v>43590</v>
      </c>
      <c r="E848" s="12">
        <v>44572</v>
      </c>
      <c r="F848" s="10">
        <f>Table2[[#This Row],[ExitDate]]-Table2[[#This Row],[StartDate]]</f>
        <v>982</v>
      </c>
      <c r="G848" s="18">
        <f>(Table2[[#This Row],[ExitDate]]-Table2[[#This Row],[StartDate]])/365.25</f>
        <v>2.6885694729637235</v>
      </c>
      <c r="H848" s="11" t="s">
        <v>36</v>
      </c>
      <c r="I848" s="11" t="s">
        <v>5826</v>
      </c>
      <c r="J848" s="13" t="s">
        <v>5827</v>
      </c>
      <c r="K848" s="11" t="s">
        <v>113</v>
      </c>
      <c r="L848" s="11" t="s">
        <v>38</v>
      </c>
      <c r="M848" s="11" t="s">
        <v>39</v>
      </c>
      <c r="N848" s="11" t="s">
        <v>40</v>
      </c>
      <c r="O848" s="11" t="s">
        <v>66</v>
      </c>
      <c r="P848" s="11" t="s">
        <v>174</v>
      </c>
      <c r="Q848" s="11" t="s">
        <v>42</v>
      </c>
      <c r="R848" s="11" t="s">
        <v>107</v>
      </c>
      <c r="S848" s="12">
        <v>36501</v>
      </c>
      <c r="T848" s="11" t="s">
        <v>44</v>
      </c>
      <c r="U848" s="11" t="s">
        <v>109</v>
      </c>
      <c r="V848" s="11" t="s">
        <v>46</v>
      </c>
      <c r="W848" s="10">
        <v>8666</v>
      </c>
      <c r="X848" s="11" t="s">
        <v>48</v>
      </c>
      <c r="Y848" s="10">
        <v>3</v>
      </c>
      <c r="Z848" s="10">
        <v>2085</v>
      </c>
      <c r="AA848" s="12" t="s">
        <v>972</v>
      </c>
      <c r="AB848" s="10">
        <v>3</v>
      </c>
      <c r="AC848" s="10">
        <v>4</v>
      </c>
      <c r="AD848" s="12">
        <v>45014</v>
      </c>
      <c r="AE848" s="11" t="s">
        <v>76</v>
      </c>
      <c r="AF848" s="11" t="s">
        <v>61</v>
      </c>
      <c r="AG848" s="11" t="s">
        <v>62</v>
      </c>
      <c r="AH848" s="11" t="s">
        <v>5828</v>
      </c>
      <c r="AI848" s="11" t="s">
        <v>5829</v>
      </c>
      <c r="AJ848" s="10">
        <v>1</v>
      </c>
      <c r="AK848" s="14">
        <v>963.42</v>
      </c>
    </row>
    <row r="849" spans="1:37" x14ac:dyDescent="0.25">
      <c r="A849" s="10">
        <v>1659</v>
      </c>
      <c r="B849" s="11" t="s">
        <v>5830</v>
      </c>
      <c r="C849" s="11" t="s">
        <v>555</v>
      </c>
      <c r="D849" s="12">
        <v>44347</v>
      </c>
      <c r="E849" s="12">
        <v>44512</v>
      </c>
      <c r="F849" s="10">
        <f>Table2[[#This Row],[ExitDate]]-Table2[[#This Row],[StartDate]]</f>
        <v>165</v>
      </c>
      <c r="G849" s="18">
        <f>(Table2[[#This Row],[ExitDate]]-Table2[[#This Row],[StartDate]])/365.25</f>
        <v>0.45174537987679669</v>
      </c>
      <c r="H849" s="11" t="s">
        <v>36</v>
      </c>
      <c r="I849" s="11" t="s">
        <v>5831</v>
      </c>
      <c r="J849" s="13" t="s">
        <v>5832</v>
      </c>
      <c r="K849" s="11" t="s">
        <v>65</v>
      </c>
      <c r="L849" s="11" t="s">
        <v>38</v>
      </c>
      <c r="M849" s="11" t="s">
        <v>39</v>
      </c>
      <c r="N849" s="11" t="s">
        <v>55</v>
      </c>
      <c r="O849" s="11" t="s">
        <v>56</v>
      </c>
      <c r="P849" s="11" t="s">
        <v>133</v>
      </c>
      <c r="Q849" s="11" t="s">
        <v>42</v>
      </c>
      <c r="R849" s="11" t="s">
        <v>80</v>
      </c>
      <c r="S849" s="12" t="s">
        <v>5833</v>
      </c>
      <c r="T849" s="11" t="s">
        <v>44</v>
      </c>
      <c r="U849" s="11" t="s">
        <v>81</v>
      </c>
      <c r="V849" s="11" t="s">
        <v>46</v>
      </c>
      <c r="W849" s="10">
        <v>26272</v>
      </c>
      <c r="X849" s="11" t="s">
        <v>48</v>
      </c>
      <c r="Y849" s="10">
        <v>3</v>
      </c>
      <c r="Z849" s="10">
        <v>2086</v>
      </c>
      <c r="AA849" s="12">
        <v>44689</v>
      </c>
      <c r="AB849" s="10">
        <v>5</v>
      </c>
      <c r="AC849" s="10">
        <v>4</v>
      </c>
      <c r="AD849" s="12">
        <v>45019</v>
      </c>
      <c r="AE849" s="11" t="s">
        <v>156</v>
      </c>
      <c r="AF849" s="11" t="s">
        <v>61</v>
      </c>
      <c r="AG849" s="11" t="s">
        <v>77</v>
      </c>
      <c r="AH849" s="11" t="s">
        <v>5834</v>
      </c>
      <c r="AI849" s="11" t="s">
        <v>5835</v>
      </c>
      <c r="AJ849" s="10">
        <v>3</v>
      </c>
      <c r="AK849" s="14">
        <v>488.66</v>
      </c>
    </row>
    <row r="850" spans="1:37" x14ac:dyDescent="0.25">
      <c r="A850" s="10">
        <v>1660</v>
      </c>
      <c r="B850" s="11" t="s">
        <v>3756</v>
      </c>
      <c r="C850" s="11" t="s">
        <v>1861</v>
      </c>
      <c r="D850" s="12">
        <v>43790</v>
      </c>
      <c r="E850" s="12">
        <v>44006</v>
      </c>
      <c r="F850" s="10">
        <f>Table2[[#This Row],[ExitDate]]-Table2[[#This Row],[StartDate]]</f>
        <v>216</v>
      </c>
      <c r="G850" s="18">
        <f>(Table2[[#This Row],[ExitDate]]-Table2[[#This Row],[StartDate]])/365.25</f>
        <v>0.59137577002053388</v>
      </c>
      <c r="H850" s="11" t="s">
        <v>36</v>
      </c>
      <c r="I850" s="11" t="s">
        <v>5836</v>
      </c>
      <c r="J850" s="13" t="s">
        <v>5837</v>
      </c>
      <c r="K850" s="11" t="s">
        <v>164</v>
      </c>
      <c r="L850" s="11" t="s">
        <v>38</v>
      </c>
      <c r="M850" s="11" t="s">
        <v>56</v>
      </c>
      <c r="N850" s="11" t="s">
        <v>55</v>
      </c>
      <c r="O850" s="11" t="s">
        <v>66</v>
      </c>
      <c r="P850" s="11" t="s">
        <v>95</v>
      </c>
      <c r="Q850" s="11" t="s">
        <v>42</v>
      </c>
      <c r="R850" s="11" t="s">
        <v>85</v>
      </c>
      <c r="S850" s="12" t="s">
        <v>5838</v>
      </c>
      <c r="T850" s="11" t="s">
        <v>44</v>
      </c>
      <c r="U850" s="11" t="s">
        <v>81</v>
      </c>
      <c r="V850" s="11" t="s">
        <v>46</v>
      </c>
      <c r="W850" s="10">
        <v>11105</v>
      </c>
      <c r="X850" s="11" t="s">
        <v>48</v>
      </c>
      <c r="Y850" s="10">
        <v>3</v>
      </c>
      <c r="Z850" s="10">
        <v>2087</v>
      </c>
      <c r="AA850" s="12" t="s">
        <v>1135</v>
      </c>
      <c r="AB850" s="10">
        <v>4</v>
      </c>
      <c r="AC850" s="10">
        <v>4</v>
      </c>
      <c r="AD850" s="12">
        <v>45018</v>
      </c>
      <c r="AE850" s="11" t="s">
        <v>50</v>
      </c>
      <c r="AF850" s="11" t="s">
        <v>51</v>
      </c>
      <c r="AG850" s="11" t="s">
        <v>77</v>
      </c>
      <c r="AH850" s="11" t="s">
        <v>5839</v>
      </c>
      <c r="AI850" s="11" t="s">
        <v>5840</v>
      </c>
      <c r="AJ850" s="10">
        <v>3</v>
      </c>
      <c r="AK850" s="14">
        <v>450.94</v>
      </c>
    </row>
    <row r="851" spans="1:37" x14ac:dyDescent="0.25">
      <c r="A851" s="10">
        <v>1662</v>
      </c>
      <c r="B851" s="11" t="s">
        <v>5841</v>
      </c>
      <c r="C851" s="11" t="s">
        <v>1097</v>
      </c>
      <c r="D851" s="12">
        <v>43463</v>
      </c>
      <c r="E851" s="12">
        <v>44016</v>
      </c>
      <c r="F851" s="10">
        <f>Table2[[#This Row],[ExitDate]]-Table2[[#This Row],[StartDate]]</f>
        <v>553</v>
      </c>
      <c r="G851" s="18">
        <f>(Table2[[#This Row],[ExitDate]]-Table2[[#This Row],[StartDate]])/365.25</f>
        <v>1.514031485284052</v>
      </c>
      <c r="H851" s="11" t="s">
        <v>36</v>
      </c>
      <c r="I851" s="11" t="s">
        <v>5842</v>
      </c>
      <c r="J851" s="13" t="s">
        <v>5843</v>
      </c>
      <c r="K851" s="11" t="s">
        <v>79</v>
      </c>
      <c r="L851" s="11" t="s">
        <v>38</v>
      </c>
      <c r="M851" s="11" t="s">
        <v>39</v>
      </c>
      <c r="N851" s="11" t="s">
        <v>40</v>
      </c>
      <c r="O851" s="11" t="s">
        <v>56</v>
      </c>
      <c r="P851" s="11" t="s">
        <v>174</v>
      </c>
      <c r="Q851" s="11" t="s">
        <v>42</v>
      </c>
      <c r="R851" s="11" t="s">
        <v>1016</v>
      </c>
      <c r="S851" s="12">
        <v>24203</v>
      </c>
      <c r="T851" s="11" t="s">
        <v>44</v>
      </c>
      <c r="U851" s="11" t="s">
        <v>185</v>
      </c>
      <c r="V851" s="11" t="s">
        <v>46</v>
      </c>
      <c r="W851" s="10">
        <v>93414</v>
      </c>
      <c r="X851" s="11" t="s">
        <v>48</v>
      </c>
      <c r="Y851" s="10">
        <v>3</v>
      </c>
      <c r="Z851" s="10">
        <v>2089</v>
      </c>
      <c r="AA851" s="12" t="s">
        <v>75</v>
      </c>
      <c r="AB851" s="10">
        <v>5</v>
      </c>
      <c r="AC851" s="10">
        <v>3</v>
      </c>
      <c r="AD851" s="12">
        <v>44930</v>
      </c>
      <c r="AE851" s="11" t="s">
        <v>156</v>
      </c>
      <c r="AF851" s="11" t="s">
        <v>51</v>
      </c>
      <c r="AG851" s="11" t="s">
        <v>77</v>
      </c>
      <c r="AH851" s="11" t="s">
        <v>5844</v>
      </c>
      <c r="AI851" s="11" t="s">
        <v>5845</v>
      </c>
      <c r="AJ851" s="10">
        <v>2</v>
      </c>
      <c r="AK851" s="14">
        <v>423.31</v>
      </c>
    </row>
    <row r="852" spans="1:37" x14ac:dyDescent="0.25">
      <c r="A852" s="10">
        <v>1666</v>
      </c>
      <c r="B852" s="11" t="s">
        <v>227</v>
      </c>
      <c r="C852" s="11" t="s">
        <v>2698</v>
      </c>
      <c r="D852" s="12">
        <v>44082</v>
      </c>
      <c r="E852" s="12">
        <v>44797</v>
      </c>
      <c r="F852" s="10">
        <f>Table2[[#This Row],[ExitDate]]-Table2[[#This Row],[StartDate]]</f>
        <v>715</v>
      </c>
      <c r="G852" s="18">
        <f>(Table2[[#This Row],[ExitDate]]-Table2[[#This Row],[StartDate]])/365.25</f>
        <v>1.9575633127994525</v>
      </c>
      <c r="H852" s="11" t="s">
        <v>738</v>
      </c>
      <c r="I852" s="11" t="s">
        <v>5847</v>
      </c>
      <c r="J852" s="13" t="s">
        <v>5848</v>
      </c>
      <c r="K852" s="11" t="s">
        <v>65</v>
      </c>
      <c r="L852" s="11" t="s">
        <v>38</v>
      </c>
      <c r="M852" s="11" t="s">
        <v>39</v>
      </c>
      <c r="N852" s="11" t="s">
        <v>55</v>
      </c>
      <c r="O852" s="11" t="s">
        <v>41</v>
      </c>
      <c r="P852" s="11" t="s">
        <v>121</v>
      </c>
      <c r="Q852" s="11" t="s">
        <v>42</v>
      </c>
      <c r="R852" s="11" t="s">
        <v>80</v>
      </c>
      <c r="S852" s="12">
        <v>17689</v>
      </c>
      <c r="T852" s="11" t="s">
        <v>44</v>
      </c>
      <c r="U852" s="11" t="s">
        <v>98</v>
      </c>
      <c r="V852" s="11" t="s">
        <v>46</v>
      </c>
      <c r="W852" s="10">
        <v>18116</v>
      </c>
      <c r="X852" s="11" t="s">
        <v>48</v>
      </c>
      <c r="Y852" s="10">
        <v>3</v>
      </c>
      <c r="Z852" s="10">
        <v>2093</v>
      </c>
      <c r="AA852" s="12">
        <v>44928</v>
      </c>
      <c r="AB852" s="10">
        <v>2</v>
      </c>
      <c r="AC852" s="10">
        <v>3</v>
      </c>
      <c r="AD852" s="12">
        <v>45039</v>
      </c>
      <c r="AE852" s="11" t="s">
        <v>50</v>
      </c>
      <c r="AF852" s="11" t="s">
        <v>61</v>
      </c>
      <c r="AG852" s="11" t="s">
        <v>52</v>
      </c>
      <c r="AH852" s="11" t="s">
        <v>5849</v>
      </c>
      <c r="AI852" s="11" t="s">
        <v>5850</v>
      </c>
      <c r="AJ852" s="10">
        <v>5</v>
      </c>
      <c r="AK852" s="14">
        <v>628.62</v>
      </c>
    </row>
    <row r="853" spans="1:37" x14ac:dyDescent="0.25">
      <c r="A853" s="10">
        <v>1667</v>
      </c>
      <c r="B853" s="11" t="s">
        <v>5851</v>
      </c>
      <c r="C853" s="11" t="s">
        <v>3643</v>
      </c>
      <c r="D853" s="12">
        <v>43632</v>
      </c>
      <c r="E853" s="12">
        <v>44446</v>
      </c>
      <c r="F853" s="10">
        <f>Table2[[#This Row],[ExitDate]]-Table2[[#This Row],[StartDate]]</f>
        <v>814</v>
      </c>
      <c r="G853" s="18">
        <f>(Table2[[#This Row],[ExitDate]]-Table2[[#This Row],[StartDate]])/365.25</f>
        <v>2.2286105407255303</v>
      </c>
      <c r="H853" s="11" t="s">
        <v>738</v>
      </c>
      <c r="I853" s="11" t="s">
        <v>5852</v>
      </c>
      <c r="J853" s="13" t="s">
        <v>5853</v>
      </c>
      <c r="K853" s="11" t="s">
        <v>164</v>
      </c>
      <c r="L853" s="11" t="s">
        <v>38</v>
      </c>
      <c r="M853" s="11" t="s">
        <v>56</v>
      </c>
      <c r="N853" s="11" t="s">
        <v>40</v>
      </c>
      <c r="O853" s="11" t="s">
        <v>56</v>
      </c>
      <c r="P853" s="11" t="s">
        <v>95</v>
      </c>
      <c r="Q853" s="11" t="s">
        <v>42</v>
      </c>
      <c r="R853" s="11" t="s">
        <v>85</v>
      </c>
      <c r="S853" s="12">
        <v>23712</v>
      </c>
      <c r="T853" s="11" t="s">
        <v>44</v>
      </c>
      <c r="U853" s="11" t="s">
        <v>365</v>
      </c>
      <c r="V853" s="11" t="s">
        <v>46</v>
      </c>
      <c r="W853" s="10">
        <v>67210</v>
      </c>
      <c r="X853" s="11" t="s">
        <v>48</v>
      </c>
      <c r="Y853" s="10">
        <v>3</v>
      </c>
      <c r="Z853" s="10">
        <v>2094</v>
      </c>
      <c r="AA853" s="12" t="s">
        <v>521</v>
      </c>
      <c r="AB853" s="10">
        <v>2</v>
      </c>
      <c r="AC853" s="10">
        <v>5</v>
      </c>
      <c r="AD853" s="12">
        <v>44996</v>
      </c>
      <c r="AE853" s="11" t="s">
        <v>50</v>
      </c>
      <c r="AF853" s="11" t="s">
        <v>51</v>
      </c>
      <c r="AG853" s="11" t="s">
        <v>89</v>
      </c>
      <c r="AH853" s="11" t="s">
        <v>5854</v>
      </c>
      <c r="AI853" s="11" t="s">
        <v>5855</v>
      </c>
      <c r="AJ853" s="10">
        <v>4</v>
      </c>
      <c r="AK853" s="14">
        <v>739.32</v>
      </c>
    </row>
    <row r="854" spans="1:37" x14ac:dyDescent="0.25">
      <c r="A854" s="10">
        <v>1668</v>
      </c>
      <c r="B854" s="11" t="s">
        <v>5856</v>
      </c>
      <c r="C854" s="11" t="s">
        <v>1868</v>
      </c>
      <c r="D854" s="12">
        <v>45121</v>
      </c>
      <c r="E854" s="12">
        <v>45123</v>
      </c>
      <c r="F854" s="10">
        <f>Table2[[#This Row],[ExitDate]]-Table2[[#This Row],[StartDate]]</f>
        <v>2</v>
      </c>
      <c r="G854" s="18">
        <f>(Table2[[#This Row],[ExitDate]]-Table2[[#This Row],[StartDate]])/365.25</f>
        <v>5.4757015742642025E-3</v>
      </c>
      <c r="H854" s="11" t="s">
        <v>738</v>
      </c>
      <c r="I854" s="11" t="s">
        <v>5857</v>
      </c>
      <c r="J854" s="13" t="s">
        <v>5858</v>
      </c>
      <c r="K854" s="11" t="s">
        <v>125</v>
      </c>
      <c r="L854" s="11" t="s">
        <v>38</v>
      </c>
      <c r="M854" s="11" t="s">
        <v>66</v>
      </c>
      <c r="N854" s="11" t="s">
        <v>55</v>
      </c>
      <c r="O854" s="11" t="s">
        <v>66</v>
      </c>
      <c r="P854" s="11" t="s">
        <v>133</v>
      </c>
      <c r="Q854" s="11" t="s">
        <v>42</v>
      </c>
      <c r="R854" s="11" t="s">
        <v>175</v>
      </c>
      <c r="S854" s="12" t="s">
        <v>5859</v>
      </c>
      <c r="T854" s="11" t="s">
        <v>44</v>
      </c>
      <c r="U854" s="11" t="s">
        <v>250</v>
      </c>
      <c r="V854" s="11" t="s">
        <v>46</v>
      </c>
      <c r="W854" s="10">
        <v>60616</v>
      </c>
      <c r="X854" s="11" t="s">
        <v>48</v>
      </c>
      <c r="Y854" s="10">
        <v>3</v>
      </c>
      <c r="Z854" s="10">
        <v>2095</v>
      </c>
      <c r="AA854" s="12" t="s">
        <v>452</v>
      </c>
      <c r="AB854" s="10">
        <v>5</v>
      </c>
      <c r="AC854" s="10">
        <v>3</v>
      </c>
      <c r="AD854" s="12">
        <v>44879</v>
      </c>
      <c r="AE854" s="11" t="s">
        <v>50</v>
      </c>
      <c r="AF854" s="11" t="s">
        <v>51</v>
      </c>
      <c r="AG854" s="11" t="s">
        <v>89</v>
      </c>
      <c r="AH854" s="11" t="s">
        <v>5860</v>
      </c>
      <c r="AI854" s="11" t="s">
        <v>5861</v>
      </c>
      <c r="AJ854" s="10">
        <v>3</v>
      </c>
      <c r="AK854" s="14">
        <v>773.16</v>
      </c>
    </row>
    <row r="855" spans="1:37" x14ac:dyDescent="0.25">
      <c r="A855" s="10">
        <v>1670</v>
      </c>
      <c r="B855" s="11" t="s">
        <v>1372</v>
      </c>
      <c r="C855" s="11" t="s">
        <v>4919</v>
      </c>
      <c r="D855" s="12">
        <v>43440</v>
      </c>
      <c r="E855" s="12">
        <v>43564</v>
      </c>
      <c r="F855" s="10">
        <f>Table2[[#This Row],[ExitDate]]-Table2[[#This Row],[StartDate]]</f>
        <v>124</v>
      </c>
      <c r="G855" s="18">
        <f>(Table2[[#This Row],[ExitDate]]-Table2[[#This Row],[StartDate]])/365.25</f>
        <v>0.33949349760438058</v>
      </c>
      <c r="H855" s="11" t="s">
        <v>738</v>
      </c>
      <c r="I855" s="11" t="s">
        <v>5862</v>
      </c>
      <c r="J855" s="13" t="s">
        <v>5863</v>
      </c>
      <c r="K855" s="11" t="s">
        <v>94</v>
      </c>
      <c r="L855" s="11" t="s">
        <v>38</v>
      </c>
      <c r="M855" s="11" t="s">
        <v>56</v>
      </c>
      <c r="N855" s="11" t="s">
        <v>40</v>
      </c>
      <c r="O855" s="11" t="s">
        <v>66</v>
      </c>
      <c r="P855" s="11" t="s">
        <v>133</v>
      </c>
      <c r="Q855" s="11" t="s">
        <v>42</v>
      </c>
      <c r="R855" s="11" t="s">
        <v>57</v>
      </c>
      <c r="S855" s="12" t="s">
        <v>5864</v>
      </c>
      <c r="T855" s="11" t="s">
        <v>44</v>
      </c>
      <c r="U855" s="11" t="s">
        <v>159</v>
      </c>
      <c r="V855" s="11" t="s">
        <v>46</v>
      </c>
      <c r="W855" s="10">
        <v>29605</v>
      </c>
      <c r="X855" s="11" t="s">
        <v>746</v>
      </c>
      <c r="Y855" s="10">
        <v>2</v>
      </c>
      <c r="Z855" s="10">
        <v>2097</v>
      </c>
      <c r="AA855" s="12" t="s">
        <v>1156</v>
      </c>
      <c r="AB855" s="10">
        <v>2</v>
      </c>
      <c r="AC855" s="10">
        <v>1</v>
      </c>
      <c r="AD855" s="12">
        <v>44891</v>
      </c>
      <c r="AE855" s="11" t="s">
        <v>83</v>
      </c>
      <c r="AF855" s="11" t="s">
        <v>61</v>
      </c>
      <c r="AG855" s="11" t="s">
        <v>62</v>
      </c>
      <c r="AH855" s="11" t="s">
        <v>5865</v>
      </c>
      <c r="AI855" s="11" t="s">
        <v>5866</v>
      </c>
      <c r="AJ855" s="10">
        <v>3</v>
      </c>
      <c r="AK855" s="14">
        <v>426.55</v>
      </c>
    </row>
    <row r="856" spans="1:37" x14ac:dyDescent="0.25">
      <c r="A856" s="10">
        <v>1674</v>
      </c>
      <c r="B856" s="11" t="s">
        <v>1350</v>
      </c>
      <c r="C856" s="11" t="s">
        <v>5868</v>
      </c>
      <c r="D856" s="12">
        <v>44923</v>
      </c>
      <c r="E856" s="12">
        <v>45059</v>
      </c>
      <c r="F856" s="10">
        <f>Table2[[#This Row],[ExitDate]]-Table2[[#This Row],[StartDate]]</f>
        <v>136</v>
      </c>
      <c r="G856" s="18">
        <f>(Table2[[#This Row],[ExitDate]]-Table2[[#This Row],[StartDate]])/365.25</f>
        <v>0.37234770704996578</v>
      </c>
      <c r="H856" s="11" t="s">
        <v>36</v>
      </c>
      <c r="I856" s="11" t="s">
        <v>5869</v>
      </c>
      <c r="J856" s="13" t="s">
        <v>5870</v>
      </c>
      <c r="K856" s="11" t="s">
        <v>125</v>
      </c>
      <c r="L856" s="11" t="s">
        <v>752</v>
      </c>
      <c r="M856" s="11" t="s">
        <v>66</v>
      </c>
      <c r="N856" s="11" t="s">
        <v>67</v>
      </c>
      <c r="O856" s="11" t="s">
        <v>41</v>
      </c>
      <c r="P856" s="11" t="s">
        <v>95</v>
      </c>
      <c r="Q856" s="11" t="s">
        <v>42</v>
      </c>
      <c r="R856" s="11" t="s">
        <v>238</v>
      </c>
      <c r="S856" s="12" t="s">
        <v>5871</v>
      </c>
      <c r="T856" s="11" t="s">
        <v>44</v>
      </c>
      <c r="U856" s="11" t="s">
        <v>109</v>
      </c>
      <c r="V856" s="11" t="s">
        <v>46</v>
      </c>
      <c r="W856" s="10">
        <v>35098</v>
      </c>
      <c r="X856" s="11" t="s">
        <v>746</v>
      </c>
      <c r="Y856" s="10">
        <v>5</v>
      </c>
      <c r="Z856" s="10">
        <v>2101</v>
      </c>
      <c r="AA856" s="12">
        <v>45200</v>
      </c>
      <c r="AB856" s="10">
        <v>4</v>
      </c>
      <c r="AC856" s="10">
        <v>4</v>
      </c>
      <c r="AD856" s="12">
        <v>45106</v>
      </c>
      <c r="AE856" s="11" t="s">
        <v>50</v>
      </c>
      <c r="AF856" s="11" t="s">
        <v>61</v>
      </c>
      <c r="AG856" s="11" t="s">
        <v>77</v>
      </c>
      <c r="AH856" s="11" t="s">
        <v>5872</v>
      </c>
      <c r="AI856" s="11" t="s">
        <v>5873</v>
      </c>
      <c r="AJ856" s="10">
        <v>1</v>
      </c>
      <c r="AK856" s="14">
        <v>751.81</v>
      </c>
    </row>
    <row r="857" spans="1:37" x14ac:dyDescent="0.25">
      <c r="A857" s="10">
        <v>1679</v>
      </c>
      <c r="B857" s="11" t="s">
        <v>5875</v>
      </c>
      <c r="C857" s="11" t="s">
        <v>2370</v>
      </c>
      <c r="D857" s="12">
        <v>43569</v>
      </c>
      <c r="E857" s="12">
        <v>44946</v>
      </c>
      <c r="F857" s="10">
        <f>Table2[[#This Row],[ExitDate]]-Table2[[#This Row],[StartDate]]</f>
        <v>1377</v>
      </c>
      <c r="G857" s="18">
        <f>(Table2[[#This Row],[ExitDate]]-Table2[[#This Row],[StartDate]])/365.25</f>
        <v>3.7700205338809036</v>
      </c>
      <c r="H857" s="11" t="s">
        <v>36</v>
      </c>
      <c r="I857" s="11" t="s">
        <v>5876</v>
      </c>
      <c r="J857" s="13" t="s">
        <v>5877</v>
      </c>
      <c r="K857" s="11" t="s">
        <v>94</v>
      </c>
      <c r="L857" s="11" t="s">
        <v>38</v>
      </c>
      <c r="M857" s="11" t="s">
        <v>39</v>
      </c>
      <c r="N857" s="11" t="s">
        <v>40</v>
      </c>
      <c r="O857" s="11" t="s">
        <v>41</v>
      </c>
      <c r="P857" s="11" t="s">
        <v>121</v>
      </c>
      <c r="Q857" s="11" t="s">
        <v>42</v>
      </c>
      <c r="R857" s="11" t="s">
        <v>320</v>
      </c>
      <c r="S857" s="12" t="s">
        <v>5878</v>
      </c>
      <c r="T857" s="11" t="s">
        <v>44</v>
      </c>
      <c r="U857" s="11" t="s">
        <v>234</v>
      </c>
      <c r="V857" s="11" t="s">
        <v>59</v>
      </c>
      <c r="W857" s="10">
        <v>47601</v>
      </c>
      <c r="X857" s="11" t="s">
        <v>99</v>
      </c>
      <c r="Y857" s="10">
        <v>2</v>
      </c>
      <c r="Z857" s="10">
        <v>2106</v>
      </c>
      <c r="AA857" s="12" t="s">
        <v>135</v>
      </c>
      <c r="AB857" s="10">
        <v>5</v>
      </c>
      <c r="AC857" s="10">
        <v>5</v>
      </c>
      <c r="AD857" s="12">
        <v>45122</v>
      </c>
      <c r="AE857" s="11" t="s">
        <v>60</v>
      </c>
      <c r="AF857" s="11" t="s">
        <v>51</v>
      </c>
      <c r="AG857" s="11" t="s">
        <v>89</v>
      </c>
      <c r="AH857" s="11" t="s">
        <v>5879</v>
      </c>
      <c r="AI857" s="11" t="s">
        <v>5880</v>
      </c>
      <c r="AJ857" s="10">
        <v>4</v>
      </c>
      <c r="AK857" s="14">
        <v>782.43</v>
      </c>
    </row>
    <row r="858" spans="1:37" x14ac:dyDescent="0.25">
      <c r="A858" s="10">
        <v>1680</v>
      </c>
      <c r="B858" s="11" t="s">
        <v>1672</v>
      </c>
      <c r="C858" s="11" t="s">
        <v>88</v>
      </c>
      <c r="D858" s="12">
        <v>45079</v>
      </c>
      <c r="E858" s="12">
        <v>45131</v>
      </c>
      <c r="F858" s="10">
        <f>Table2[[#This Row],[ExitDate]]-Table2[[#This Row],[StartDate]]</f>
        <v>52</v>
      </c>
      <c r="G858" s="18">
        <f>(Table2[[#This Row],[ExitDate]]-Table2[[#This Row],[StartDate]])/365.25</f>
        <v>0.14236824093086928</v>
      </c>
      <c r="H858" s="11" t="s">
        <v>36</v>
      </c>
      <c r="I858" s="11" t="s">
        <v>5881</v>
      </c>
      <c r="J858" s="13" t="s">
        <v>5882</v>
      </c>
      <c r="K858" s="11" t="s">
        <v>113</v>
      </c>
      <c r="L858" s="11" t="s">
        <v>38</v>
      </c>
      <c r="M858" s="11" t="s">
        <v>39</v>
      </c>
      <c r="N858" s="11" t="s">
        <v>67</v>
      </c>
      <c r="O858" s="11" t="s">
        <v>41</v>
      </c>
      <c r="P858" s="11" t="s">
        <v>133</v>
      </c>
      <c r="Q858" s="11" t="s">
        <v>42</v>
      </c>
      <c r="R858" s="11" t="s">
        <v>85</v>
      </c>
      <c r="S858" s="12" t="s">
        <v>5883</v>
      </c>
      <c r="T858" s="11" t="s">
        <v>44</v>
      </c>
      <c r="U858" s="11" t="s">
        <v>423</v>
      </c>
      <c r="V858" s="11" t="s">
        <v>46</v>
      </c>
      <c r="W858" s="10">
        <v>68361</v>
      </c>
      <c r="X858" s="11" t="s">
        <v>99</v>
      </c>
      <c r="Y858" s="10">
        <v>1</v>
      </c>
      <c r="Z858" s="10">
        <v>2107</v>
      </c>
      <c r="AA858" s="12" t="s">
        <v>82</v>
      </c>
      <c r="AB858" s="10">
        <v>4</v>
      </c>
      <c r="AC858" s="10">
        <v>1</v>
      </c>
      <c r="AD858" s="12">
        <v>44990</v>
      </c>
      <c r="AE858" s="11" t="s">
        <v>156</v>
      </c>
      <c r="AF858" s="11" t="s">
        <v>61</v>
      </c>
      <c r="AG858" s="11" t="s">
        <v>89</v>
      </c>
      <c r="AH858" s="11" t="s">
        <v>5884</v>
      </c>
      <c r="AI858" s="11" t="s">
        <v>5885</v>
      </c>
      <c r="AJ858" s="10">
        <v>1</v>
      </c>
      <c r="AK858" s="14">
        <v>668.91</v>
      </c>
    </row>
    <row r="859" spans="1:37" x14ac:dyDescent="0.25">
      <c r="A859" s="10">
        <v>1681</v>
      </c>
      <c r="B859" s="11" t="s">
        <v>5886</v>
      </c>
      <c r="C859" s="11" t="s">
        <v>860</v>
      </c>
      <c r="D859" s="12">
        <v>44690</v>
      </c>
      <c r="E859" s="12">
        <v>44929</v>
      </c>
      <c r="F859" s="10">
        <f>Table2[[#This Row],[ExitDate]]-Table2[[#This Row],[StartDate]]</f>
        <v>239</v>
      </c>
      <c r="G859" s="18">
        <f>(Table2[[#This Row],[ExitDate]]-Table2[[#This Row],[StartDate]])/365.25</f>
        <v>0.65434633812457221</v>
      </c>
      <c r="H859" s="11" t="s">
        <v>36</v>
      </c>
      <c r="I859" s="11" t="s">
        <v>5887</v>
      </c>
      <c r="J859" s="13" t="s">
        <v>5888</v>
      </c>
      <c r="K859" s="11" t="s">
        <v>65</v>
      </c>
      <c r="L859" s="11" t="s">
        <v>752</v>
      </c>
      <c r="M859" s="11" t="s">
        <v>56</v>
      </c>
      <c r="N859" s="11" t="s">
        <v>55</v>
      </c>
      <c r="O859" s="11" t="s">
        <v>41</v>
      </c>
      <c r="P859" s="11" t="s">
        <v>133</v>
      </c>
      <c r="Q859" s="11" t="s">
        <v>42</v>
      </c>
      <c r="R859" s="11" t="s">
        <v>85</v>
      </c>
      <c r="S859" s="12" t="s">
        <v>5889</v>
      </c>
      <c r="T859" s="11" t="s">
        <v>44</v>
      </c>
      <c r="U859" s="11" t="s">
        <v>192</v>
      </c>
      <c r="V859" s="11" t="s">
        <v>46</v>
      </c>
      <c r="W859" s="10">
        <v>71922</v>
      </c>
      <c r="X859" s="11" t="s">
        <v>242</v>
      </c>
      <c r="Y859" s="10">
        <v>2</v>
      </c>
      <c r="Z859" s="10">
        <v>2108</v>
      </c>
      <c r="AA859" s="12">
        <v>45203</v>
      </c>
      <c r="AB859" s="10">
        <v>1</v>
      </c>
      <c r="AC859" s="10">
        <v>2</v>
      </c>
      <c r="AD859" s="12">
        <v>44809</v>
      </c>
      <c r="AE859" s="11" t="s">
        <v>60</v>
      </c>
      <c r="AF859" s="11" t="s">
        <v>51</v>
      </c>
      <c r="AG859" s="11" t="s">
        <v>77</v>
      </c>
      <c r="AH859" s="11" t="s">
        <v>5890</v>
      </c>
      <c r="AI859" s="11" t="s">
        <v>5891</v>
      </c>
      <c r="AJ859" s="10">
        <v>5</v>
      </c>
      <c r="AK859" s="14">
        <v>804.37</v>
      </c>
    </row>
    <row r="860" spans="1:37" x14ac:dyDescent="0.25">
      <c r="A860" s="10">
        <v>1684</v>
      </c>
      <c r="B860" s="11" t="s">
        <v>5892</v>
      </c>
      <c r="C860" s="11" t="s">
        <v>4123</v>
      </c>
      <c r="D860" s="12">
        <v>44649</v>
      </c>
      <c r="E860" s="12">
        <v>44772</v>
      </c>
      <c r="F860" s="10">
        <f>Table2[[#This Row],[ExitDate]]-Table2[[#This Row],[StartDate]]</f>
        <v>123</v>
      </c>
      <c r="G860" s="18">
        <f>(Table2[[#This Row],[ExitDate]]-Table2[[#This Row],[StartDate]])/365.25</f>
        <v>0.33675564681724846</v>
      </c>
      <c r="H860" s="11" t="s">
        <v>36</v>
      </c>
      <c r="I860" s="11" t="s">
        <v>5893</v>
      </c>
      <c r="J860" s="13" t="s">
        <v>5894</v>
      </c>
      <c r="K860" s="11" t="s">
        <v>125</v>
      </c>
      <c r="L860" s="11" t="s">
        <v>38</v>
      </c>
      <c r="M860" s="11" t="s">
        <v>66</v>
      </c>
      <c r="N860" s="11" t="s">
        <v>55</v>
      </c>
      <c r="O860" s="11" t="s">
        <v>41</v>
      </c>
      <c r="P860" s="11" t="s">
        <v>95</v>
      </c>
      <c r="Q860" s="11" t="s">
        <v>42</v>
      </c>
      <c r="R860" s="11" t="s">
        <v>80</v>
      </c>
      <c r="S860" s="12" t="s">
        <v>5895</v>
      </c>
      <c r="T860" s="11" t="s">
        <v>44</v>
      </c>
      <c r="U860" s="11" t="s">
        <v>159</v>
      </c>
      <c r="V860" s="11" t="s">
        <v>46</v>
      </c>
      <c r="W860" s="10">
        <v>92067</v>
      </c>
      <c r="X860" s="11" t="s">
        <v>242</v>
      </c>
      <c r="Y860" s="10">
        <v>5</v>
      </c>
      <c r="Z860" s="10">
        <v>2111</v>
      </c>
      <c r="AA860" s="12" t="s">
        <v>1172</v>
      </c>
      <c r="AB860" s="10">
        <v>2</v>
      </c>
      <c r="AC860" s="10">
        <v>3</v>
      </c>
      <c r="AD860" s="12">
        <v>44882</v>
      </c>
      <c r="AE860" s="11" t="s">
        <v>60</v>
      </c>
      <c r="AF860" s="11" t="s">
        <v>51</v>
      </c>
      <c r="AG860" s="11" t="s">
        <v>89</v>
      </c>
      <c r="AH860" s="11" t="s">
        <v>5896</v>
      </c>
      <c r="AI860" s="11" t="s">
        <v>5897</v>
      </c>
      <c r="AJ860" s="10">
        <v>4</v>
      </c>
      <c r="AK860" s="14">
        <v>470.24</v>
      </c>
    </row>
    <row r="861" spans="1:37" x14ac:dyDescent="0.25">
      <c r="A861" s="10">
        <v>1685</v>
      </c>
      <c r="B861" s="11" t="s">
        <v>5818</v>
      </c>
      <c r="C861" s="11" t="s">
        <v>1890</v>
      </c>
      <c r="D861" s="12">
        <v>43676</v>
      </c>
      <c r="E861" s="12">
        <v>43851</v>
      </c>
      <c r="F861" s="10">
        <f>Table2[[#This Row],[ExitDate]]-Table2[[#This Row],[StartDate]]</f>
        <v>175</v>
      </c>
      <c r="G861" s="18">
        <f>(Table2[[#This Row],[ExitDate]]-Table2[[#This Row],[StartDate]])/365.25</f>
        <v>0.4791238877481177</v>
      </c>
      <c r="H861" s="11" t="s">
        <v>36</v>
      </c>
      <c r="I861" s="11" t="s">
        <v>5898</v>
      </c>
      <c r="J861" s="13" t="s">
        <v>5899</v>
      </c>
      <c r="K861" s="11" t="s">
        <v>54</v>
      </c>
      <c r="L861" s="11" t="s">
        <v>38</v>
      </c>
      <c r="M861" s="11" t="s">
        <v>56</v>
      </c>
      <c r="N861" s="11" t="s">
        <v>67</v>
      </c>
      <c r="O861" s="11" t="s">
        <v>41</v>
      </c>
      <c r="P861" s="11" t="s">
        <v>174</v>
      </c>
      <c r="Q861" s="11" t="s">
        <v>42</v>
      </c>
      <c r="R861" s="11" t="s">
        <v>107</v>
      </c>
      <c r="S861" s="12" t="s">
        <v>5900</v>
      </c>
      <c r="T861" s="11" t="s">
        <v>44</v>
      </c>
      <c r="U861" s="11" t="s">
        <v>98</v>
      </c>
      <c r="V861" s="11" t="s">
        <v>46</v>
      </c>
      <c r="W861" s="10">
        <v>65114</v>
      </c>
      <c r="X861" s="11" t="s">
        <v>99</v>
      </c>
      <c r="Y861" s="10">
        <v>4</v>
      </c>
      <c r="Z861" s="10">
        <v>2112</v>
      </c>
      <c r="AA861" s="12">
        <v>44928</v>
      </c>
      <c r="AB861" s="10">
        <v>4</v>
      </c>
      <c r="AC861" s="10">
        <v>3</v>
      </c>
      <c r="AD861" s="12">
        <v>44821</v>
      </c>
      <c r="AE861" s="11" t="s">
        <v>60</v>
      </c>
      <c r="AF861" s="11" t="s">
        <v>61</v>
      </c>
      <c r="AG861" s="11" t="s">
        <v>52</v>
      </c>
      <c r="AH861" s="11" t="s">
        <v>5901</v>
      </c>
      <c r="AI861" s="11" t="s">
        <v>5902</v>
      </c>
      <c r="AJ861" s="10">
        <v>2</v>
      </c>
      <c r="AK861" s="14">
        <v>157.04</v>
      </c>
    </row>
    <row r="862" spans="1:37" x14ac:dyDescent="0.25">
      <c r="A862" s="10">
        <v>1686</v>
      </c>
      <c r="B862" s="11" t="s">
        <v>947</v>
      </c>
      <c r="C862" s="11" t="s">
        <v>4601</v>
      </c>
      <c r="D862" s="12">
        <v>44021</v>
      </c>
      <c r="E862" s="12">
        <v>44905</v>
      </c>
      <c r="F862" s="10">
        <f>Table2[[#This Row],[ExitDate]]-Table2[[#This Row],[StartDate]]</f>
        <v>884</v>
      </c>
      <c r="G862" s="18">
        <f>(Table2[[#This Row],[ExitDate]]-Table2[[#This Row],[StartDate]])/365.25</f>
        <v>2.4202600958247777</v>
      </c>
      <c r="H862" s="11" t="s">
        <v>36</v>
      </c>
      <c r="I862" s="11" t="s">
        <v>5903</v>
      </c>
      <c r="J862" s="13" t="s">
        <v>5904</v>
      </c>
      <c r="K862" s="11" t="s">
        <v>132</v>
      </c>
      <c r="L862" s="11" t="s">
        <v>38</v>
      </c>
      <c r="M862" s="11" t="s">
        <v>56</v>
      </c>
      <c r="N862" s="11" t="s">
        <v>67</v>
      </c>
      <c r="O862" s="11" t="s">
        <v>66</v>
      </c>
      <c r="P862" s="11" t="s">
        <v>95</v>
      </c>
      <c r="Q862" s="11" t="s">
        <v>42</v>
      </c>
      <c r="R862" s="11" t="s">
        <v>80</v>
      </c>
      <c r="S862" s="12" t="s">
        <v>5905</v>
      </c>
      <c r="T862" s="11" t="s">
        <v>44</v>
      </c>
      <c r="U862" s="11" t="s">
        <v>74</v>
      </c>
      <c r="V862" s="11" t="s">
        <v>46</v>
      </c>
      <c r="W862" s="10">
        <v>9677</v>
      </c>
      <c r="X862" s="11" t="s">
        <v>99</v>
      </c>
      <c r="Y862" s="10">
        <v>2</v>
      </c>
      <c r="Z862" s="10">
        <v>2113</v>
      </c>
      <c r="AA862" s="12" t="s">
        <v>3998</v>
      </c>
      <c r="AB862" s="10">
        <v>5</v>
      </c>
      <c r="AC862" s="10">
        <v>1</v>
      </c>
      <c r="AD862" s="12">
        <v>44791</v>
      </c>
      <c r="AE862" s="11" t="s">
        <v>76</v>
      </c>
      <c r="AF862" s="11" t="s">
        <v>51</v>
      </c>
      <c r="AG862" s="11" t="s">
        <v>89</v>
      </c>
      <c r="AH862" s="11" t="s">
        <v>5906</v>
      </c>
      <c r="AI862" s="11" t="s">
        <v>5907</v>
      </c>
      <c r="AJ862" s="10">
        <v>2</v>
      </c>
      <c r="AK862" s="14">
        <v>394.54</v>
      </c>
    </row>
    <row r="863" spans="1:37" x14ac:dyDescent="0.25">
      <c r="A863" s="10">
        <v>1688</v>
      </c>
      <c r="B863" s="11" t="s">
        <v>4542</v>
      </c>
      <c r="C863" s="11" t="s">
        <v>1698</v>
      </c>
      <c r="D863" s="12">
        <v>43570</v>
      </c>
      <c r="E863" s="12">
        <v>45056</v>
      </c>
      <c r="F863" s="10">
        <f>Table2[[#This Row],[ExitDate]]-Table2[[#This Row],[StartDate]]</f>
        <v>1486</v>
      </c>
      <c r="G863" s="18">
        <f>(Table2[[#This Row],[ExitDate]]-Table2[[#This Row],[StartDate]])/365.25</f>
        <v>4.0684462696783026</v>
      </c>
      <c r="H863" s="11" t="s">
        <v>738</v>
      </c>
      <c r="I863" s="11" t="s">
        <v>5909</v>
      </c>
      <c r="J863" s="13" t="s">
        <v>5910</v>
      </c>
      <c r="K863" s="11" t="s">
        <v>65</v>
      </c>
      <c r="L863" s="11" t="s">
        <v>38</v>
      </c>
      <c r="M863" s="11" t="s">
        <v>39</v>
      </c>
      <c r="N863" s="11" t="s">
        <v>55</v>
      </c>
      <c r="O863" s="11" t="s">
        <v>56</v>
      </c>
      <c r="P863" s="11" t="s">
        <v>174</v>
      </c>
      <c r="Q863" s="11" t="s">
        <v>42</v>
      </c>
      <c r="R863" s="11" t="s">
        <v>953</v>
      </c>
      <c r="S863" s="12" t="s">
        <v>5911</v>
      </c>
      <c r="T863" s="11" t="s">
        <v>44</v>
      </c>
      <c r="U863" s="11" t="s">
        <v>109</v>
      </c>
      <c r="V863" s="11" t="s">
        <v>46</v>
      </c>
      <c r="W863" s="10">
        <v>25166</v>
      </c>
      <c r="X863" s="11" t="s">
        <v>99</v>
      </c>
      <c r="Y863" s="10">
        <v>2</v>
      </c>
      <c r="Z863" s="10">
        <v>2115</v>
      </c>
      <c r="AA863" s="12" t="s">
        <v>350</v>
      </c>
      <c r="AB863" s="10">
        <v>5</v>
      </c>
      <c r="AC863" s="10">
        <v>2</v>
      </c>
      <c r="AD863" s="12">
        <v>44828</v>
      </c>
      <c r="AE863" s="11" t="s">
        <v>50</v>
      </c>
      <c r="AF863" s="11" t="s">
        <v>51</v>
      </c>
      <c r="AG863" s="11" t="s">
        <v>62</v>
      </c>
      <c r="AH863" s="11" t="s">
        <v>5912</v>
      </c>
      <c r="AI863" s="11" t="s">
        <v>5913</v>
      </c>
      <c r="AJ863" s="10">
        <v>5</v>
      </c>
      <c r="AK863" s="14">
        <v>752.82</v>
      </c>
    </row>
    <row r="864" spans="1:37" x14ac:dyDescent="0.25">
      <c r="A864" s="10">
        <v>1695</v>
      </c>
      <c r="B864" s="11" t="s">
        <v>427</v>
      </c>
      <c r="C864" s="11" t="s">
        <v>4939</v>
      </c>
      <c r="D864" s="12">
        <v>44358</v>
      </c>
      <c r="E864" s="12">
        <v>44879</v>
      </c>
      <c r="F864" s="10">
        <f>Table2[[#This Row],[ExitDate]]-Table2[[#This Row],[StartDate]]</f>
        <v>521</v>
      </c>
      <c r="G864" s="18">
        <f>(Table2[[#This Row],[ExitDate]]-Table2[[#This Row],[StartDate]])/365.25</f>
        <v>1.4264202600958247</v>
      </c>
      <c r="H864" s="11" t="s">
        <v>36</v>
      </c>
      <c r="I864" s="11" t="s">
        <v>5915</v>
      </c>
      <c r="J864" s="13" t="s">
        <v>5916</v>
      </c>
      <c r="K864" s="11" t="s">
        <v>84</v>
      </c>
      <c r="L864" s="11" t="s">
        <v>38</v>
      </c>
      <c r="M864" s="11" t="s">
        <v>66</v>
      </c>
      <c r="N864" s="11" t="s">
        <v>40</v>
      </c>
      <c r="O864" s="11" t="s">
        <v>41</v>
      </c>
      <c r="P864" s="11" t="s">
        <v>121</v>
      </c>
      <c r="Q864" s="11" t="s">
        <v>42</v>
      </c>
      <c r="R864" s="11" t="s">
        <v>80</v>
      </c>
      <c r="S864" s="12" t="s">
        <v>5917</v>
      </c>
      <c r="T864" s="11" t="s">
        <v>44</v>
      </c>
      <c r="U864" s="11" t="s">
        <v>666</v>
      </c>
      <c r="V864" s="11" t="s">
        <v>46</v>
      </c>
      <c r="W864" s="10">
        <v>65636</v>
      </c>
      <c r="X864" s="11" t="s">
        <v>242</v>
      </c>
      <c r="Y864" s="10">
        <v>5</v>
      </c>
      <c r="Z864" s="10">
        <v>2122</v>
      </c>
      <c r="AA864" s="12" t="s">
        <v>350</v>
      </c>
      <c r="AB864" s="10">
        <v>3</v>
      </c>
      <c r="AC864" s="10">
        <v>3</v>
      </c>
      <c r="AD864" s="12">
        <v>44928</v>
      </c>
      <c r="AE864" s="11" t="s">
        <v>83</v>
      </c>
      <c r="AF864" s="11" t="s">
        <v>61</v>
      </c>
      <c r="AG864" s="11" t="s">
        <v>89</v>
      </c>
      <c r="AH864" s="11" t="s">
        <v>5918</v>
      </c>
      <c r="AI864" s="11" t="s">
        <v>5919</v>
      </c>
      <c r="AJ864" s="10">
        <v>1</v>
      </c>
      <c r="AK864" s="14">
        <v>949.46</v>
      </c>
    </row>
    <row r="865" spans="1:37" x14ac:dyDescent="0.25">
      <c r="A865" s="10">
        <v>1697</v>
      </c>
      <c r="B865" s="11" t="s">
        <v>5921</v>
      </c>
      <c r="C865" s="11" t="s">
        <v>477</v>
      </c>
      <c r="D865" s="12">
        <v>44978</v>
      </c>
      <c r="E865" s="12">
        <v>45116</v>
      </c>
      <c r="F865" s="10">
        <f>Table2[[#This Row],[ExitDate]]-Table2[[#This Row],[StartDate]]</f>
        <v>138</v>
      </c>
      <c r="G865" s="18">
        <f>(Table2[[#This Row],[ExitDate]]-Table2[[#This Row],[StartDate]])/365.25</f>
        <v>0.37782340862422997</v>
      </c>
      <c r="H865" s="11" t="s">
        <v>36</v>
      </c>
      <c r="I865" s="11" t="s">
        <v>5922</v>
      </c>
      <c r="J865" s="13" t="s">
        <v>5923</v>
      </c>
      <c r="K865" s="11" t="s">
        <v>125</v>
      </c>
      <c r="L865" s="11" t="s">
        <v>752</v>
      </c>
      <c r="M865" s="11" t="s">
        <v>39</v>
      </c>
      <c r="N865" s="11" t="s">
        <v>67</v>
      </c>
      <c r="O865" s="11" t="s">
        <v>41</v>
      </c>
      <c r="P865" s="11" t="s">
        <v>174</v>
      </c>
      <c r="Q865" s="11" t="s">
        <v>42</v>
      </c>
      <c r="R865" s="11" t="s">
        <v>320</v>
      </c>
      <c r="S865" s="12">
        <v>18514</v>
      </c>
      <c r="T865" s="11" t="s">
        <v>44</v>
      </c>
      <c r="U865" s="11" t="s">
        <v>81</v>
      </c>
      <c r="V865" s="11" t="s">
        <v>46</v>
      </c>
      <c r="W865" s="10">
        <v>42707</v>
      </c>
      <c r="X865" s="11" t="s">
        <v>99</v>
      </c>
      <c r="Y865" s="10">
        <v>2</v>
      </c>
      <c r="Z865" s="10">
        <v>2124</v>
      </c>
      <c r="AA865" s="12" t="s">
        <v>110</v>
      </c>
      <c r="AB865" s="10">
        <v>4</v>
      </c>
      <c r="AC865" s="10">
        <v>1</v>
      </c>
      <c r="AD865" s="12">
        <v>45042</v>
      </c>
      <c r="AE865" s="11" t="s">
        <v>50</v>
      </c>
      <c r="AF865" s="11" t="s">
        <v>51</v>
      </c>
      <c r="AG865" s="11" t="s">
        <v>77</v>
      </c>
      <c r="AH865" s="11" t="s">
        <v>5924</v>
      </c>
      <c r="AI865" s="11" t="s">
        <v>5925</v>
      </c>
      <c r="AJ865" s="10">
        <v>2</v>
      </c>
      <c r="AK865" s="14">
        <v>238.23</v>
      </c>
    </row>
    <row r="866" spans="1:37" x14ac:dyDescent="0.25">
      <c r="A866" s="10">
        <v>1699</v>
      </c>
      <c r="B866" s="11" t="s">
        <v>5926</v>
      </c>
      <c r="C866" s="11" t="s">
        <v>1400</v>
      </c>
      <c r="D866" s="12">
        <v>44263</v>
      </c>
      <c r="E866" s="12">
        <v>44841</v>
      </c>
      <c r="F866" s="10">
        <f>Table2[[#This Row],[ExitDate]]-Table2[[#This Row],[StartDate]]</f>
        <v>578</v>
      </c>
      <c r="G866" s="18">
        <f>(Table2[[#This Row],[ExitDate]]-Table2[[#This Row],[StartDate]])/365.25</f>
        <v>1.5824777549623545</v>
      </c>
      <c r="H866" s="11" t="s">
        <v>36</v>
      </c>
      <c r="I866" s="11" t="s">
        <v>5927</v>
      </c>
      <c r="J866" s="13" t="s">
        <v>5928</v>
      </c>
      <c r="K866" s="11" t="s">
        <v>132</v>
      </c>
      <c r="L866" s="11" t="s">
        <v>38</v>
      </c>
      <c r="M866" s="11" t="s">
        <v>56</v>
      </c>
      <c r="N866" s="11" t="s">
        <v>40</v>
      </c>
      <c r="O866" s="11" t="s">
        <v>41</v>
      </c>
      <c r="P866" s="11" t="s">
        <v>95</v>
      </c>
      <c r="Q866" s="11" t="s">
        <v>42</v>
      </c>
      <c r="R866" s="11" t="s">
        <v>1016</v>
      </c>
      <c r="S866" s="12" t="s">
        <v>5929</v>
      </c>
      <c r="T866" s="11" t="s">
        <v>44</v>
      </c>
      <c r="U866" s="11" t="s">
        <v>5930</v>
      </c>
      <c r="V866" s="11" t="s">
        <v>46</v>
      </c>
      <c r="W866" s="10">
        <v>35121</v>
      </c>
      <c r="X866" s="11" t="s">
        <v>746</v>
      </c>
      <c r="Y866" s="10">
        <v>1</v>
      </c>
      <c r="Z866" s="10">
        <v>2126</v>
      </c>
      <c r="AA866" s="12" t="s">
        <v>617</v>
      </c>
      <c r="AB866" s="10">
        <v>3</v>
      </c>
      <c r="AC866" s="10">
        <v>4</v>
      </c>
      <c r="AD866" s="12">
        <v>44950</v>
      </c>
      <c r="AE866" s="11" t="s">
        <v>156</v>
      </c>
      <c r="AF866" s="11" t="s">
        <v>61</v>
      </c>
      <c r="AG866" s="11" t="s">
        <v>52</v>
      </c>
      <c r="AH866" s="11" t="s">
        <v>5931</v>
      </c>
      <c r="AI866" s="11" t="s">
        <v>5932</v>
      </c>
      <c r="AJ866" s="10">
        <v>2</v>
      </c>
      <c r="AK866" s="14">
        <v>692.5</v>
      </c>
    </row>
    <row r="867" spans="1:37" x14ac:dyDescent="0.25">
      <c r="A867" s="10">
        <v>1704</v>
      </c>
      <c r="B867" s="11" t="s">
        <v>5933</v>
      </c>
      <c r="C867" s="11" t="s">
        <v>2145</v>
      </c>
      <c r="D867" s="12">
        <v>43988</v>
      </c>
      <c r="E867" s="12">
        <v>44632</v>
      </c>
      <c r="F867" s="10">
        <f>Table2[[#This Row],[ExitDate]]-Table2[[#This Row],[StartDate]]</f>
        <v>644</v>
      </c>
      <c r="G867" s="18">
        <f>(Table2[[#This Row],[ExitDate]]-Table2[[#This Row],[StartDate]])/365.25</f>
        <v>1.7631759069130732</v>
      </c>
      <c r="H867" s="11" t="s">
        <v>36</v>
      </c>
      <c r="I867" s="11" t="s">
        <v>5934</v>
      </c>
      <c r="J867" s="13" t="s">
        <v>5935</v>
      </c>
      <c r="K867" s="11" t="s">
        <v>65</v>
      </c>
      <c r="L867" s="11" t="s">
        <v>752</v>
      </c>
      <c r="M867" s="11" t="s">
        <v>56</v>
      </c>
      <c r="N867" s="11" t="s">
        <v>40</v>
      </c>
      <c r="O867" s="11" t="s">
        <v>56</v>
      </c>
      <c r="P867" s="11" t="s">
        <v>121</v>
      </c>
      <c r="Q867" s="11" t="s">
        <v>42</v>
      </c>
      <c r="R867" s="11" t="s">
        <v>85</v>
      </c>
      <c r="S867" s="12">
        <v>18965</v>
      </c>
      <c r="T867" s="11" t="s">
        <v>44</v>
      </c>
      <c r="U867" s="11" t="s">
        <v>81</v>
      </c>
      <c r="V867" s="11" t="s">
        <v>46</v>
      </c>
      <c r="W867" s="10">
        <v>88590</v>
      </c>
      <c r="X867" s="11" t="s">
        <v>242</v>
      </c>
      <c r="Y867" s="10">
        <v>4</v>
      </c>
      <c r="Z867" s="10">
        <v>2131</v>
      </c>
      <c r="AA867" s="12" t="s">
        <v>1104</v>
      </c>
      <c r="AB867" s="10">
        <v>1</v>
      </c>
      <c r="AC867" s="10">
        <v>2</v>
      </c>
      <c r="AD867" s="12">
        <v>44947</v>
      </c>
      <c r="AE867" s="11" t="s">
        <v>76</v>
      </c>
      <c r="AF867" s="11" t="s">
        <v>51</v>
      </c>
      <c r="AG867" s="11" t="s">
        <v>89</v>
      </c>
      <c r="AH867" s="11" t="s">
        <v>5936</v>
      </c>
      <c r="AI867" s="11" t="s">
        <v>1254</v>
      </c>
      <c r="AJ867" s="10">
        <v>5</v>
      </c>
      <c r="AK867" s="14">
        <v>591.83000000000004</v>
      </c>
    </row>
    <row r="868" spans="1:37" x14ac:dyDescent="0.25">
      <c r="A868" s="10">
        <v>1707</v>
      </c>
      <c r="B868" s="11" t="s">
        <v>764</v>
      </c>
      <c r="C868" s="11" t="s">
        <v>5937</v>
      </c>
      <c r="D868" s="12">
        <v>44620</v>
      </c>
      <c r="E868" s="12">
        <v>45077</v>
      </c>
      <c r="F868" s="10">
        <f>Table2[[#This Row],[ExitDate]]-Table2[[#This Row],[StartDate]]</f>
        <v>457</v>
      </c>
      <c r="G868" s="18">
        <f>(Table2[[#This Row],[ExitDate]]-Table2[[#This Row],[StartDate]])/365.25</f>
        <v>1.2511978097193703</v>
      </c>
      <c r="H868" s="11" t="s">
        <v>36</v>
      </c>
      <c r="I868" s="11" t="s">
        <v>5938</v>
      </c>
      <c r="J868" s="13" t="s">
        <v>5939</v>
      </c>
      <c r="K868" s="11" t="s">
        <v>125</v>
      </c>
      <c r="L868" s="11" t="s">
        <v>38</v>
      </c>
      <c r="M868" s="11" t="s">
        <v>56</v>
      </c>
      <c r="N868" s="11" t="s">
        <v>67</v>
      </c>
      <c r="O868" s="11" t="s">
        <v>41</v>
      </c>
      <c r="P868" s="11" t="s">
        <v>121</v>
      </c>
      <c r="Q868" s="11" t="s">
        <v>42</v>
      </c>
      <c r="R868" s="11" t="s">
        <v>57</v>
      </c>
      <c r="S868" s="12">
        <v>37141</v>
      </c>
      <c r="T868" s="11" t="s">
        <v>44</v>
      </c>
      <c r="U868" s="11" t="s">
        <v>234</v>
      </c>
      <c r="V868" s="11" t="s">
        <v>46</v>
      </c>
      <c r="W868" s="10">
        <v>36904</v>
      </c>
      <c r="X868" s="11" t="s">
        <v>99</v>
      </c>
      <c r="Y868" s="10">
        <v>2</v>
      </c>
      <c r="Z868" s="10">
        <v>2134</v>
      </c>
      <c r="AA868" s="12" t="s">
        <v>570</v>
      </c>
      <c r="AB868" s="10">
        <v>4</v>
      </c>
      <c r="AC868" s="10">
        <v>2</v>
      </c>
      <c r="AD868" s="12">
        <v>44854</v>
      </c>
      <c r="AE868" s="11" t="s">
        <v>83</v>
      </c>
      <c r="AF868" s="11" t="s">
        <v>51</v>
      </c>
      <c r="AG868" s="11" t="s">
        <v>77</v>
      </c>
      <c r="AH868" s="11" t="s">
        <v>5940</v>
      </c>
      <c r="AI868" s="11" t="s">
        <v>5941</v>
      </c>
      <c r="AJ868" s="10">
        <v>1</v>
      </c>
      <c r="AK868" s="14">
        <v>420.72</v>
      </c>
    </row>
    <row r="869" spans="1:37" x14ac:dyDescent="0.25">
      <c r="A869" s="10">
        <v>1708</v>
      </c>
      <c r="B869" s="11" t="s">
        <v>5874</v>
      </c>
      <c r="C869" s="11" t="s">
        <v>5942</v>
      </c>
      <c r="D869" s="12">
        <v>44494</v>
      </c>
      <c r="E869" s="12">
        <v>44975</v>
      </c>
      <c r="F869" s="10">
        <f>Table2[[#This Row],[ExitDate]]-Table2[[#This Row],[StartDate]]</f>
        <v>481</v>
      </c>
      <c r="G869" s="18">
        <f>(Table2[[#This Row],[ExitDate]]-Table2[[#This Row],[StartDate]])/365.25</f>
        <v>1.3169062286105406</v>
      </c>
      <c r="H869" s="11" t="s">
        <v>36</v>
      </c>
      <c r="I869" s="11" t="s">
        <v>5943</v>
      </c>
      <c r="J869" s="13" t="s">
        <v>5944</v>
      </c>
      <c r="K869" s="11" t="s">
        <v>54</v>
      </c>
      <c r="L869" s="11" t="s">
        <v>38</v>
      </c>
      <c r="M869" s="11" t="s">
        <v>39</v>
      </c>
      <c r="N869" s="11" t="s">
        <v>55</v>
      </c>
      <c r="O869" s="11" t="s">
        <v>56</v>
      </c>
      <c r="P869" s="11" t="s">
        <v>174</v>
      </c>
      <c r="Q869" s="11" t="s">
        <v>42</v>
      </c>
      <c r="R869" s="11" t="s">
        <v>107</v>
      </c>
      <c r="S869" s="12" t="s">
        <v>5945</v>
      </c>
      <c r="T869" s="11" t="s">
        <v>44</v>
      </c>
      <c r="U869" s="11" t="s">
        <v>98</v>
      </c>
      <c r="V869" s="11" t="s">
        <v>46</v>
      </c>
      <c r="W869" s="10">
        <v>65653</v>
      </c>
      <c r="X869" s="11" t="s">
        <v>99</v>
      </c>
      <c r="Y869" s="10">
        <v>2</v>
      </c>
      <c r="Z869" s="10">
        <v>2135</v>
      </c>
      <c r="AA869" s="12">
        <v>44965</v>
      </c>
      <c r="AB869" s="10">
        <v>2</v>
      </c>
      <c r="AC869" s="10">
        <v>2</v>
      </c>
      <c r="AD869" s="12">
        <v>44886</v>
      </c>
      <c r="AE869" s="11" t="s">
        <v>83</v>
      </c>
      <c r="AF869" s="11" t="s">
        <v>51</v>
      </c>
      <c r="AG869" s="11" t="s">
        <v>77</v>
      </c>
      <c r="AH869" s="11" t="s">
        <v>5946</v>
      </c>
      <c r="AI869" s="11" t="s">
        <v>5947</v>
      </c>
      <c r="AJ869" s="10">
        <v>5</v>
      </c>
      <c r="AK869" s="14">
        <v>218.13</v>
      </c>
    </row>
    <row r="870" spans="1:37" x14ac:dyDescent="0.25">
      <c r="A870" s="10">
        <v>1709</v>
      </c>
      <c r="B870" s="11" t="s">
        <v>3272</v>
      </c>
      <c r="C870" s="11" t="s">
        <v>3489</v>
      </c>
      <c r="D870" s="12">
        <v>43355</v>
      </c>
      <c r="E870" s="12">
        <v>44023</v>
      </c>
      <c r="F870" s="10">
        <f>Table2[[#This Row],[ExitDate]]-Table2[[#This Row],[StartDate]]</f>
        <v>668</v>
      </c>
      <c r="G870" s="18">
        <f>(Table2[[#This Row],[ExitDate]]-Table2[[#This Row],[StartDate]])/365.25</f>
        <v>1.8288843258042438</v>
      </c>
      <c r="H870" s="11" t="s">
        <v>36</v>
      </c>
      <c r="I870" s="11" t="s">
        <v>5948</v>
      </c>
      <c r="J870" s="13" t="s">
        <v>5949</v>
      </c>
      <c r="K870" s="11" t="s">
        <v>132</v>
      </c>
      <c r="L870" s="11" t="s">
        <v>38</v>
      </c>
      <c r="M870" s="11" t="s">
        <v>56</v>
      </c>
      <c r="N870" s="11" t="s">
        <v>55</v>
      </c>
      <c r="O870" s="11" t="s">
        <v>56</v>
      </c>
      <c r="P870" s="11" t="s">
        <v>95</v>
      </c>
      <c r="Q870" s="11" t="s">
        <v>42</v>
      </c>
      <c r="R870" s="11" t="s">
        <v>804</v>
      </c>
      <c r="S870" s="12">
        <v>33460</v>
      </c>
      <c r="T870" s="11" t="s">
        <v>44</v>
      </c>
      <c r="U870" s="11" t="s">
        <v>58</v>
      </c>
      <c r="V870" s="11" t="s">
        <v>46</v>
      </c>
      <c r="W870" s="10">
        <v>19006</v>
      </c>
      <c r="X870" s="11" t="s">
        <v>99</v>
      </c>
      <c r="Y870" s="10">
        <v>1</v>
      </c>
      <c r="Z870" s="10">
        <v>2136</v>
      </c>
      <c r="AA870" s="12" t="s">
        <v>2719</v>
      </c>
      <c r="AB870" s="10">
        <v>2</v>
      </c>
      <c r="AC870" s="10">
        <v>2</v>
      </c>
      <c r="AD870" s="12">
        <v>44893</v>
      </c>
      <c r="AE870" s="11" t="s">
        <v>156</v>
      </c>
      <c r="AF870" s="11" t="s">
        <v>51</v>
      </c>
      <c r="AG870" s="11" t="s">
        <v>62</v>
      </c>
      <c r="AH870" s="11" t="s">
        <v>4654</v>
      </c>
      <c r="AI870" s="11" t="s">
        <v>5950</v>
      </c>
      <c r="AJ870" s="10">
        <v>1</v>
      </c>
      <c r="AK870" s="14">
        <v>659.25</v>
      </c>
    </row>
    <row r="871" spans="1:37" x14ac:dyDescent="0.25">
      <c r="A871" s="10">
        <v>1710</v>
      </c>
      <c r="B871" s="11" t="s">
        <v>1827</v>
      </c>
      <c r="C871" s="11" t="s">
        <v>2644</v>
      </c>
      <c r="D871" s="12">
        <v>44926</v>
      </c>
      <c r="E871" s="12">
        <v>44941</v>
      </c>
      <c r="F871" s="10">
        <f>Table2[[#This Row],[ExitDate]]-Table2[[#This Row],[StartDate]]</f>
        <v>15</v>
      </c>
      <c r="G871" s="18">
        <f>(Table2[[#This Row],[ExitDate]]-Table2[[#This Row],[StartDate]])/365.25</f>
        <v>4.1067761806981518E-2</v>
      </c>
      <c r="H871" s="11" t="s">
        <v>738</v>
      </c>
      <c r="I871" s="11" t="s">
        <v>5951</v>
      </c>
      <c r="J871" s="13" t="s">
        <v>5952</v>
      </c>
      <c r="K871" s="11" t="s">
        <v>37</v>
      </c>
      <c r="L871" s="11" t="s">
        <v>199</v>
      </c>
      <c r="M871" s="11" t="s">
        <v>39</v>
      </c>
      <c r="N871" s="11" t="s">
        <v>67</v>
      </c>
      <c r="O871" s="11" t="s">
        <v>66</v>
      </c>
      <c r="P871" s="11" t="s">
        <v>95</v>
      </c>
      <c r="Q871" s="11" t="s">
        <v>42</v>
      </c>
      <c r="R871" s="11" t="s">
        <v>80</v>
      </c>
      <c r="S871" s="12" t="s">
        <v>5953</v>
      </c>
      <c r="T871" s="11" t="s">
        <v>44</v>
      </c>
      <c r="U871" s="11" t="s">
        <v>81</v>
      </c>
      <c r="V871" s="11" t="s">
        <v>46</v>
      </c>
      <c r="W871" s="10">
        <v>53948</v>
      </c>
      <c r="X871" s="11" t="s">
        <v>99</v>
      </c>
      <c r="Y871" s="10">
        <v>5</v>
      </c>
      <c r="Z871" s="10">
        <v>2137</v>
      </c>
      <c r="AA871" s="12" t="s">
        <v>706</v>
      </c>
      <c r="AB871" s="10">
        <v>1</v>
      </c>
      <c r="AC871" s="10">
        <v>3</v>
      </c>
      <c r="AD871" s="12">
        <v>45017</v>
      </c>
      <c r="AE871" s="11" t="s">
        <v>83</v>
      </c>
      <c r="AF871" s="11" t="s">
        <v>61</v>
      </c>
      <c r="AG871" s="11" t="s">
        <v>77</v>
      </c>
      <c r="AH871" s="11" t="s">
        <v>5954</v>
      </c>
      <c r="AI871" s="11" t="s">
        <v>5955</v>
      </c>
      <c r="AJ871" s="10">
        <v>1</v>
      </c>
      <c r="AK871" s="14">
        <v>187.31</v>
      </c>
    </row>
    <row r="872" spans="1:37" x14ac:dyDescent="0.25">
      <c r="A872" s="10">
        <v>1711</v>
      </c>
      <c r="B872" s="11" t="s">
        <v>1765</v>
      </c>
      <c r="C872" s="11" t="s">
        <v>823</v>
      </c>
      <c r="D872" s="12">
        <v>44504</v>
      </c>
      <c r="E872" s="12">
        <v>45087</v>
      </c>
      <c r="F872" s="10">
        <f>Table2[[#This Row],[ExitDate]]-Table2[[#This Row],[StartDate]]</f>
        <v>583</v>
      </c>
      <c r="G872" s="18">
        <f>(Table2[[#This Row],[ExitDate]]-Table2[[#This Row],[StartDate]])/365.25</f>
        <v>1.5961670088980151</v>
      </c>
      <c r="H872" s="11" t="s">
        <v>738</v>
      </c>
      <c r="I872" s="11" t="s">
        <v>5956</v>
      </c>
      <c r="J872" s="13" t="s">
        <v>5957</v>
      </c>
      <c r="K872" s="11" t="s">
        <v>54</v>
      </c>
      <c r="L872" s="11" t="s">
        <v>38</v>
      </c>
      <c r="M872" s="11" t="s">
        <v>39</v>
      </c>
      <c r="N872" s="11" t="s">
        <v>40</v>
      </c>
      <c r="O872" s="11" t="s">
        <v>41</v>
      </c>
      <c r="P872" s="11" t="s">
        <v>95</v>
      </c>
      <c r="Q872" s="11" t="s">
        <v>42</v>
      </c>
      <c r="R872" s="11" t="s">
        <v>175</v>
      </c>
      <c r="S872" s="12">
        <v>24419</v>
      </c>
      <c r="T872" s="11" t="s">
        <v>44</v>
      </c>
      <c r="U872" s="11" t="s">
        <v>5958</v>
      </c>
      <c r="V872" s="11" t="s">
        <v>46</v>
      </c>
      <c r="W872" s="10">
        <v>69346</v>
      </c>
      <c r="X872" s="11" t="s">
        <v>99</v>
      </c>
      <c r="Y872" s="10">
        <v>2</v>
      </c>
      <c r="Z872" s="10">
        <v>2138</v>
      </c>
      <c r="AA872" s="12" t="s">
        <v>496</v>
      </c>
      <c r="AB872" s="10">
        <v>1</v>
      </c>
      <c r="AC872" s="10">
        <v>5</v>
      </c>
      <c r="AD872" s="12">
        <v>44790</v>
      </c>
      <c r="AE872" s="11" t="s">
        <v>76</v>
      </c>
      <c r="AF872" s="11" t="s">
        <v>51</v>
      </c>
      <c r="AG872" s="11" t="s">
        <v>77</v>
      </c>
      <c r="AH872" s="11" t="s">
        <v>1727</v>
      </c>
      <c r="AI872" s="11" t="s">
        <v>5959</v>
      </c>
      <c r="AJ872" s="10">
        <v>3</v>
      </c>
      <c r="AK872" s="14">
        <v>282.20999999999998</v>
      </c>
    </row>
    <row r="873" spans="1:37" x14ac:dyDescent="0.25">
      <c r="A873" s="10">
        <v>1714</v>
      </c>
      <c r="B873" s="11" t="s">
        <v>5167</v>
      </c>
      <c r="C873" s="11" t="s">
        <v>927</v>
      </c>
      <c r="D873" s="12">
        <v>43372</v>
      </c>
      <c r="E873" s="12">
        <v>45066</v>
      </c>
      <c r="F873" s="10">
        <f>Table2[[#This Row],[ExitDate]]-Table2[[#This Row],[StartDate]]</f>
        <v>1694</v>
      </c>
      <c r="G873" s="18">
        <f>(Table2[[#This Row],[ExitDate]]-Table2[[#This Row],[StartDate]])/365.25</f>
        <v>4.6379192334017798</v>
      </c>
      <c r="H873" s="11" t="s">
        <v>738</v>
      </c>
      <c r="I873" s="11" t="s">
        <v>5960</v>
      </c>
      <c r="J873" s="13" t="s">
        <v>5961</v>
      </c>
      <c r="K873" s="11" t="s">
        <v>65</v>
      </c>
      <c r="L873" s="11" t="s">
        <v>38</v>
      </c>
      <c r="M873" s="11" t="s">
        <v>39</v>
      </c>
      <c r="N873" s="11" t="s">
        <v>40</v>
      </c>
      <c r="O873" s="11" t="s">
        <v>66</v>
      </c>
      <c r="P873" s="11" t="s">
        <v>121</v>
      </c>
      <c r="Q873" s="11" t="s">
        <v>42</v>
      </c>
      <c r="R873" s="11" t="s">
        <v>57</v>
      </c>
      <c r="S873" s="12" t="s">
        <v>5962</v>
      </c>
      <c r="T873" s="11" t="s">
        <v>44</v>
      </c>
      <c r="U873" s="11" t="s">
        <v>234</v>
      </c>
      <c r="V873" s="11" t="s">
        <v>46</v>
      </c>
      <c r="W873" s="10">
        <v>73814</v>
      </c>
      <c r="X873" s="11" t="s">
        <v>99</v>
      </c>
      <c r="Y873" s="10">
        <v>2</v>
      </c>
      <c r="Z873" s="10">
        <v>2141</v>
      </c>
      <c r="AA873" s="12" t="s">
        <v>1135</v>
      </c>
      <c r="AB873" s="10">
        <v>2</v>
      </c>
      <c r="AC873" s="10">
        <v>3</v>
      </c>
      <c r="AD873" s="12">
        <v>45084</v>
      </c>
      <c r="AE873" s="11" t="s">
        <v>60</v>
      </c>
      <c r="AF873" s="11" t="s">
        <v>51</v>
      </c>
      <c r="AG873" s="11" t="s">
        <v>77</v>
      </c>
      <c r="AH873" s="11" t="s">
        <v>5801</v>
      </c>
      <c r="AI873" s="11" t="s">
        <v>5963</v>
      </c>
      <c r="AJ873" s="10">
        <v>1</v>
      </c>
      <c r="AK873" s="14">
        <v>619.72</v>
      </c>
    </row>
    <row r="874" spans="1:37" x14ac:dyDescent="0.25">
      <c r="A874" s="10">
        <v>1715</v>
      </c>
      <c r="B874" s="11" t="s">
        <v>5964</v>
      </c>
      <c r="C874" s="11" t="s">
        <v>728</v>
      </c>
      <c r="D874" s="12">
        <v>43839</v>
      </c>
      <c r="E874" s="12">
        <v>44137</v>
      </c>
      <c r="F874" s="10">
        <f>Table2[[#This Row],[ExitDate]]-Table2[[#This Row],[StartDate]]</f>
        <v>298</v>
      </c>
      <c r="G874" s="18">
        <f>(Table2[[#This Row],[ExitDate]]-Table2[[#This Row],[StartDate]])/365.25</f>
        <v>0.81587953456536622</v>
      </c>
      <c r="H874" s="11" t="s">
        <v>738</v>
      </c>
      <c r="I874" s="11" t="s">
        <v>5965</v>
      </c>
      <c r="J874" s="13" t="s">
        <v>5966</v>
      </c>
      <c r="K874" s="11" t="s">
        <v>164</v>
      </c>
      <c r="L874" s="11" t="s">
        <v>38</v>
      </c>
      <c r="M874" s="11" t="s">
        <v>39</v>
      </c>
      <c r="N874" s="11" t="s">
        <v>55</v>
      </c>
      <c r="O874" s="11" t="s">
        <v>41</v>
      </c>
      <c r="P874" s="11" t="s">
        <v>95</v>
      </c>
      <c r="Q874" s="11" t="s">
        <v>42</v>
      </c>
      <c r="R874" s="11" t="s">
        <v>107</v>
      </c>
      <c r="S874" s="12" t="s">
        <v>5967</v>
      </c>
      <c r="T874" s="11" t="s">
        <v>44</v>
      </c>
      <c r="U874" s="11" t="s">
        <v>109</v>
      </c>
      <c r="V874" s="11" t="s">
        <v>46</v>
      </c>
      <c r="W874" s="10">
        <v>40697</v>
      </c>
      <c r="X874" s="11" t="s">
        <v>99</v>
      </c>
      <c r="Y874" s="10">
        <v>2</v>
      </c>
      <c r="Z874" s="10">
        <v>2142</v>
      </c>
      <c r="AA874" s="12">
        <v>45082</v>
      </c>
      <c r="AB874" s="10">
        <v>2</v>
      </c>
      <c r="AC874" s="10">
        <v>5</v>
      </c>
      <c r="AD874" s="12">
        <v>44937</v>
      </c>
      <c r="AE874" s="11" t="s">
        <v>50</v>
      </c>
      <c r="AF874" s="11" t="s">
        <v>51</v>
      </c>
      <c r="AG874" s="11" t="s">
        <v>52</v>
      </c>
      <c r="AH874" s="11" t="s">
        <v>5968</v>
      </c>
      <c r="AI874" s="11" t="s">
        <v>5969</v>
      </c>
      <c r="AJ874" s="10">
        <v>3</v>
      </c>
      <c r="AK874" s="14">
        <v>248.83</v>
      </c>
    </row>
    <row r="875" spans="1:37" x14ac:dyDescent="0.25">
      <c r="A875" s="10">
        <v>1716</v>
      </c>
      <c r="B875" s="11" t="s">
        <v>5970</v>
      </c>
      <c r="C875" s="11" t="s">
        <v>1117</v>
      </c>
      <c r="D875" s="12">
        <v>44013</v>
      </c>
      <c r="E875" s="12">
        <v>44865</v>
      </c>
      <c r="F875" s="10">
        <f>Table2[[#This Row],[ExitDate]]-Table2[[#This Row],[StartDate]]</f>
        <v>852</v>
      </c>
      <c r="G875" s="18">
        <f>(Table2[[#This Row],[ExitDate]]-Table2[[#This Row],[StartDate]])/365.25</f>
        <v>2.3326488706365502</v>
      </c>
      <c r="H875" s="11" t="s">
        <v>738</v>
      </c>
      <c r="I875" s="11" t="s">
        <v>5971</v>
      </c>
      <c r="J875" s="13" t="s">
        <v>5972</v>
      </c>
      <c r="K875" s="11" t="s">
        <v>125</v>
      </c>
      <c r="L875" s="11" t="s">
        <v>199</v>
      </c>
      <c r="M875" s="11" t="s">
        <v>39</v>
      </c>
      <c r="N875" s="11" t="s">
        <v>55</v>
      </c>
      <c r="O875" s="11" t="s">
        <v>41</v>
      </c>
      <c r="P875" s="11" t="s">
        <v>95</v>
      </c>
      <c r="Q875" s="11" t="s">
        <v>42</v>
      </c>
      <c r="R875" s="11" t="s">
        <v>508</v>
      </c>
      <c r="S875" s="12" t="s">
        <v>5973</v>
      </c>
      <c r="T875" s="11" t="s">
        <v>44</v>
      </c>
      <c r="U875" s="11" t="s">
        <v>176</v>
      </c>
      <c r="V875" s="11" t="s">
        <v>46</v>
      </c>
      <c r="W875" s="10">
        <v>46121</v>
      </c>
      <c r="X875" s="11" t="s">
        <v>99</v>
      </c>
      <c r="Y875" s="10">
        <v>1</v>
      </c>
      <c r="Z875" s="10">
        <v>2143</v>
      </c>
      <c r="AA875" s="12" t="s">
        <v>186</v>
      </c>
      <c r="AB875" s="10">
        <v>2</v>
      </c>
      <c r="AC875" s="10">
        <v>1</v>
      </c>
      <c r="AD875" s="12">
        <v>44784</v>
      </c>
      <c r="AE875" s="11" t="s">
        <v>156</v>
      </c>
      <c r="AF875" s="11" t="s">
        <v>51</v>
      </c>
      <c r="AG875" s="11" t="s">
        <v>62</v>
      </c>
      <c r="AH875" s="11" t="s">
        <v>5974</v>
      </c>
      <c r="AI875" s="11" t="s">
        <v>5975</v>
      </c>
      <c r="AJ875" s="10">
        <v>2</v>
      </c>
      <c r="AK875" s="14">
        <v>322.33</v>
      </c>
    </row>
    <row r="876" spans="1:37" x14ac:dyDescent="0.25">
      <c r="A876" s="10">
        <v>1719</v>
      </c>
      <c r="B876" s="11" t="s">
        <v>958</v>
      </c>
      <c r="C876" s="11" t="s">
        <v>574</v>
      </c>
      <c r="D876" s="12">
        <v>43824</v>
      </c>
      <c r="E876" s="12">
        <v>45081</v>
      </c>
      <c r="F876" s="10">
        <f>Table2[[#This Row],[ExitDate]]-Table2[[#This Row],[StartDate]]</f>
        <v>1257</v>
      </c>
      <c r="G876" s="18">
        <f>(Table2[[#This Row],[ExitDate]]-Table2[[#This Row],[StartDate]])/365.25</f>
        <v>3.4414784394250515</v>
      </c>
      <c r="H876" s="11" t="s">
        <v>36</v>
      </c>
      <c r="I876" s="11" t="s">
        <v>5977</v>
      </c>
      <c r="J876" s="13" t="s">
        <v>5978</v>
      </c>
      <c r="K876" s="11" t="s">
        <v>132</v>
      </c>
      <c r="L876" s="11" t="s">
        <v>752</v>
      </c>
      <c r="M876" s="11" t="s">
        <v>66</v>
      </c>
      <c r="N876" s="11" t="s">
        <v>55</v>
      </c>
      <c r="O876" s="11" t="s">
        <v>41</v>
      </c>
      <c r="P876" s="11" t="s">
        <v>121</v>
      </c>
      <c r="Q876" s="11" t="s">
        <v>42</v>
      </c>
      <c r="R876" s="11" t="s">
        <v>142</v>
      </c>
      <c r="S876" s="12">
        <v>15776</v>
      </c>
      <c r="T876" s="11" t="s">
        <v>44</v>
      </c>
      <c r="U876" s="11" t="s">
        <v>399</v>
      </c>
      <c r="V876" s="11" t="s">
        <v>46</v>
      </c>
      <c r="W876" s="10">
        <v>73772</v>
      </c>
      <c r="X876" s="11" t="s">
        <v>99</v>
      </c>
      <c r="Y876" s="10">
        <v>2</v>
      </c>
      <c r="Z876" s="10">
        <v>2146</v>
      </c>
      <c r="AA876" s="12" t="s">
        <v>607</v>
      </c>
      <c r="AB876" s="10">
        <v>3</v>
      </c>
      <c r="AC876" s="10">
        <v>1</v>
      </c>
      <c r="AD876" s="12">
        <v>44994</v>
      </c>
      <c r="AE876" s="11" t="s">
        <v>50</v>
      </c>
      <c r="AF876" s="11" t="s">
        <v>61</v>
      </c>
      <c r="AG876" s="11" t="s">
        <v>77</v>
      </c>
      <c r="AH876" s="11" t="s">
        <v>5979</v>
      </c>
      <c r="AI876" s="11" t="s">
        <v>5980</v>
      </c>
      <c r="AJ876" s="10">
        <v>1</v>
      </c>
      <c r="AK876" s="14">
        <v>386.89</v>
      </c>
    </row>
    <row r="877" spans="1:37" x14ac:dyDescent="0.25">
      <c r="A877" s="10">
        <v>1720</v>
      </c>
      <c r="B877" s="11" t="s">
        <v>345</v>
      </c>
      <c r="C877" s="11" t="s">
        <v>5981</v>
      </c>
      <c r="D877" s="12">
        <v>44057</v>
      </c>
      <c r="E877" s="12">
        <v>44496</v>
      </c>
      <c r="F877" s="10">
        <f>Table2[[#This Row],[ExitDate]]-Table2[[#This Row],[StartDate]]</f>
        <v>439</v>
      </c>
      <c r="G877" s="18">
        <f>(Table2[[#This Row],[ExitDate]]-Table2[[#This Row],[StartDate]])/365.25</f>
        <v>1.2019164955509924</v>
      </c>
      <c r="H877" s="11" t="s">
        <v>36</v>
      </c>
      <c r="I877" s="11" t="s">
        <v>5982</v>
      </c>
      <c r="J877" s="13" t="s">
        <v>5983</v>
      </c>
      <c r="K877" s="11" t="s">
        <v>113</v>
      </c>
      <c r="L877" s="11" t="s">
        <v>38</v>
      </c>
      <c r="M877" s="11" t="s">
        <v>39</v>
      </c>
      <c r="N877" s="11" t="s">
        <v>67</v>
      </c>
      <c r="O877" s="11" t="s">
        <v>41</v>
      </c>
      <c r="P877" s="11" t="s">
        <v>95</v>
      </c>
      <c r="Q877" s="11" t="s">
        <v>42</v>
      </c>
      <c r="R877" s="11" t="s">
        <v>57</v>
      </c>
      <c r="S877" s="12">
        <v>29748</v>
      </c>
      <c r="T877" s="11" t="s">
        <v>44</v>
      </c>
      <c r="U877" s="11" t="s">
        <v>159</v>
      </c>
      <c r="V877" s="11" t="s">
        <v>46</v>
      </c>
      <c r="W877" s="10">
        <v>80599</v>
      </c>
      <c r="X877" s="11" t="s">
        <v>99</v>
      </c>
      <c r="Y877" s="10">
        <v>4</v>
      </c>
      <c r="Z877" s="10">
        <v>2147</v>
      </c>
      <c r="AA877" s="12">
        <v>44631</v>
      </c>
      <c r="AB877" s="10">
        <v>2</v>
      </c>
      <c r="AC877" s="10">
        <v>1</v>
      </c>
      <c r="AD877" s="12">
        <v>44951</v>
      </c>
      <c r="AE877" s="11" t="s">
        <v>83</v>
      </c>
      <c r="AF877" s="11" t="s">
        <v>61</v>
      </c>
      <c r="AG877" s="11" t="s">
        <v>89</v>
      </c>
      <c r="AH877" s="11" t="s">
        <v>5984</v>
      </c>
      <c r="AI877" s="11" t="s">
        <v>5985</v>
      </c>
      <c r="AJ877" s="10">
        <v>3</v>
      </c>
      <c r="AK877" s="14">
        <v>535.19000000000005</v>
      </c>
    </row>
    <row r="878" spans="1:37" x14ac:dyDescent="0.25">
      <c r="A878" s="10">
        <v>1722</v>
      </c>
      <c r="B878" s="11" t="s">
        <v>5986</v>
      </c>
      <c r="C878" s="11" t="s">
        <v>2185</v>
      </c>
      <c r="D878" s="12">
        <v>44318</v>
      </c>
      <c r="E878" s="12">
        <v>45104</v>
      </c>
      <c r="F878" s="10">
        <f>Table2[[#This Row],[ExitDate]]-Table2[[#This Row],[StartDate]]</f>
        <v>786</v>
      </c>
      <c r="G878" s="18">
        <f>(Table2[[#This Row],[ExitDate]]-Table2[[#This Row],[StartDate]])/365.25</f>
        <v>2.1519507186858315</v>
      </c>
      <c r="H878" s="11" t="s">
        <v>36</v>
      </c>
      <c r="I878" s="11" t="s">
        <v>5987</v>
      </c>
      <c r="J878" s="13" t="s">
        <v>5988</v>
      </c>
      <c r="K878" s="11" t="s">
        <v>164</v>
      </c>
      <c r="L878" s="11" t="s">
        <v>752</v>
      </c>
      <c r="M878" s="11" t="s">
        <v>66</v>
      </c>
      <c r="N878" s="11" t="s">
        <v>55</v>
      </c>
      <c r="O878" s="11" t="s">
        <v>41</v>
      </c>
      <c r="P878" s="11" t="s">
        <v>95</v>
      </c>
      <c r="Q878" s="11" t="s">
        <v>42</v>
      </c>
      <c r="R878" s="11" t="s">
        <v>175</v>
      </c>
      <c r="S878" s="12" t="s">
        <v>5989</v>
      </c>
      <c r="T878" s="11" t="s">
        <v>44</v>
      </c>
      <c r="U878" s="11" t="s">
        <v>176</v>
      </c>
      <c r="V878" s="11" t="s">
        <v>46</v>
      </c>
      <c r="W878" s="10">
        <v>90636</v>
      </c>
      <c r="X878" s="11" t="s">
        <v>99</v>
      </c>
      <c r="Y878" s="10">
        <v>5</v>
      </c>
      <c r="Z878" s="10">
        <v>2149</v>
      </c>
      <c r="AA878" s="12" t="s">
        <v>193</v>
      </c>
      <c r="AB878" s="10">
        <v>5</v>
      </c>
      <c r="AC878" s="10">
        <v>3</v>
      </c>
      <c r="AD878" s="12">
        <v>45054</v>
      </c>
      <c r="AE878" s="11" t="s">
        <v>83</v>
      </c>
      <c r="AF878" s="11" t="s">
        <v>51</v>
      </c>
      <c r="AG878" s="11" t="s">
        <v>52</v>
      </c>
      <c r="AH878" s="11" t="s">
        <v>5990</v>
      </c>
      <c r="AI878" s="11" t="s">
        <v>5991</v>
      </c>
      <c r="AJ878" s="10">
        <v>2</v>
      </c>
      <c r="AK878" s="14">
        <v>747.63</v>
      </c>
    </row>
    <row r="879" spans="1:37" x14ac:dyDescent="0.25">
      <c r="A879" s="10">
        <v>1723</v>
      </c>
      <c r="B879" s="11" t="s">
        <v>5697</v>
      </c>
      <c r="C879" s="11" t="s">
        <v>3433</v>
      </c>
      <c r="D879" s="12">
        <v>44947</v>
      </c>
      <c r="E879" s="12">
        <v>45014</v>
      </c>
      <c r="F879" s="10">
        <f>Table2[[#This Row],[ExitDate]]-Table2[[#This Row],[StartDate]]</f>
        <v>67</v>
      </c>
      <c r="G879" s="18">
        <f>(Table2[[#This Row],[ExitDate]]-Table2[[#This Row],[StartDate]])/365.25</f>
        <v>0.1834360027378508</v>
      </c>
      <c r="H879" s="11" t="s">
        <v>36</v>
      </c>
      <c r="I879" s="11" t="s">
        <v>5992</v>
      </c>
      <c r="J879" s="13" t="s">
        <v>5993</v>
      </c>
      <c r="K879" s="11" t="s">
        <v>125</v>
      </c>
      <c r="L879" s="11" t="s">
        <v>38</v>
      </c>
      <c r="M879" s="11" t="s">
        <v>66</v>
      </c>
      <c r="N879" s="11" t="s">
        <v>67</v>
      </c>
      <c r="O879" s="11" t="s">
        <v>66</v>
      </c>
      <c r="P879" s="11" t="s">
        <v>174</v>
      </c>
      <c r="Q879" s="11" t="s">
        <v>42</v>
      </c>
      <c r="R879" s="11" t="s">
        <v>142</v>
      </c>
      <c r="S879" s="12">
        <v>26094</v>
      </c>
      <c r="T879" s="11" t="s">
        <v>44</v>
      </c>
      <c r="U879" s="11" t="s">
        <v>145</v>
      </c>
      <c r="V879" s="11" t="s">
        <v>46</v>
      </c>
      <c r="W879" s="10">
        <v>73850</v>
      </c>
      <c r="X879" s="11" t="s">
        <v>99</v>
      </c>
      <c r="Y879" s="10">
        <v>5</v>
      </c>
      <c r="Z879" s="10">
        <v>2150</v>
      </c>
      <c r="AA879" s="12" t="s">
        <v>2707</v>
      </c>
      <c r="AB879" s="10">
        <v>2</v>
      </c>
      <c r="AC879" s="10">
        <v>1</v>
      </c>
      <c r="AD879" s="12">
        <v>45141</v>
      </c>
      <c r="AE879" s="11" t="s">
        <v>76</v>
      </c>
      <c r="AF879" s="11" t="s">
        <v>61</v>
      </c>
      <c r="AG879" s="11" t="s">
        <v>62</v>
      </c>
      <c r="AH879" s="11" t="s">
        <v>5994</v>
      </c>
      <c r="AI879" s="11" t="s">
        <v>5995</v>
      </c>
      <c r="AJ879" s="10">
        <v>3</v>
      </c>
      <c r="AK879" s="14">
        <v>794.12</v>
      </c>
    </row>
    <row r="880" spans="1:37" x14ac:dyDescent="0.25">
      <c r="A880" s="10">
        <v>1724</v>
      </c>
      <c r="B880" s="11" t="s">
        <v>5996</v>
      </c>
      <c r="C880" s="11" t="s">
        <v>1374</v>
      </c>
      <c r="D880" s="12">
        <v>44216</v>
      </c>
      <c r="E880" s="12">
        <v>45104</v>
      </c>
      <c r="F880" s="10">
        <f>Table2[[#This Row],[ExitDate]]-Table2[[#This Row],[StartDate]]</f>
        <v>888</v>
      </c>
      <c r="G880" s="18">
        <f>(Table2[[#This Row],[ExitDate]]-Table2[[#This Row],[StartDate]])/365.25</f>
        <v>2.431211498973306</v>
      </c>
      <c r="H880" s="11" t="s">
        <v>36</v>
      </c>
      <c r="I880" s="11" t="s">
        <v>5997</v>
      </c>
      <c r="J880" s="13" t="s">
        <v>5998</v>
      </c>
      <c r="K880" s="11" t="s">
        <v>79</v>
      </c>
      <c r="L880" s="11" t="s">
        <v>38</v>
      </c>
      <c r="M880" s="11" t="s">
        <v>39</v>
      </c>
      <c r="N880" s="11" t="s">
        <v>67</v>
      </c>
      <c r="O880" s="11" t="s">
        <v>41</v>
      </c>
      <c r="P880" s="11" t="s">
        <v>95</v>
      </c>
      <c r="Q880" s="11" t="s">
        <v>42</v>
      </c>
      <c r="R880" s="11" t="s">
        <v>238</v>
      </c>
      <c r="S880" s="12">
        <v>18395</v>
      </c>
      <c r="T880" s="11" t="s">
        <v>44</v>
      </c>
      <c r="U880" s="11" t="s">
        <v>109</v>
      </c>
      <c r="V880" s="11" t="s">
        <v>46</v>
      </c>
      <c r="W880" s="10">
        <v>47622</v>
      </c>
      <c r="X880" s="11" t="s">
        <v>99</v>
      </c>
      <c r="Y880" s="10">
        <v>1</v>
      </c>
      <c r="Z880" s="10">
        <v>2151</v>
      </c>
      <c r="AA880" s="12">
        <v>45234</v>
      </c>
      <c r="AB880" s="10">
        <v>4</v>
      </c>
      <c r="AC880" s="10">
        <v>4</v>
      </c>
      <c r="AD880" s="12">
        <v>44995</v>
      </c>
      <c r="AE880" s="11" t="s">
        <v>50</v>
      </c>
      <c r="AF880" s="11" t="s">
        <v>61</v>
      </c>
      <c r="AG880" s="11" t="s">
        <v>52</v>
      </c>
      <c r="AH880" s="11" t="s">
        <v>5999</v>
      </c>
      <c r="AI880" s="11" t="s">
        <v>6000</v>
      </c>
      <c r="AJ880" s="10">
        <v>3</v>
      </c>
      <c r="AK880" s="14">
        <v>845.94</v>
      </c>
    </row>
    <row r="881" spans="1:37" x14ac:dyDescent="0.25">
      <c r="A881" s="10">
        <v>1728</v>
      </c>
      <c r="B881" s="11" t="s">
        <v>1557</v>
      </c>
      <c r="C881" s="11" t="s">
        <v>1765</v>
      </c>
      <c r="D881" s="12">
        <v>43645</v>
      </c>
      <c r="E881" s="12">
        <v>44976</v>
      </c>
      <c r="F881" s="10">
        <f>Table2[[#This Row],[ExitDate]]-Table2[[#This Row],[StartDate]]</f>
        <v>1331</v>
      </c>
      <c r="G881" s="18">
        <f>(Table2[[#This Row],[ExitDate]]-Table2[[#This Row],[StartDate]])/365.25</f>
        <v>3.6440793976728267</v>
      </c>
      <c r="H881" s="11" t="s">
        <v>36</v>
      </c>
      <c r="I881" s="11" t="s">
        <v>6001</v>
      </c>
      <c r="J881" s="13" t="s">
        <v>6002</v>
      </c>
      <c r="K881" s="11" t="s">
        <v>54</v>
      </c>
      <c r="L881" s="11" t="s">
        <v>752</v>
      </c>
      <c r="M881" s="11" t="s">
        <v>56</v>
      </c>
      <c r="N881" s="11" t="s">
        <v>67</v>
      </c>
      <c r="O881" s="11" t="s">
        <v>66</v>
      </c>
      <c r="P881" s="11" t="s">
        <v>121</v>
      </c>
      <c r="Q881" s="11" t="s">
        <v>42</v>
      </c>
      <c r="R881" s="11" t="s">
        <v>43</v>
      </c>
      <c r="S881" s="12" t="s">
        <v>2598</v>
      </c>
      <c r="T881" s="11" t="s">
        <v>44</v>
      </c>
      <c r="U881" s="11" t="s">
        <v>176</v>
      </c>
      <c r="V881" s="11" t="s">
        <v>46</v>
      </c>
      <c r="W881" s="10">
        <v>72455</v>
      </c>
      <c r="X881" s="11" t="s">
        <v>99</v>
      </c>
      <c r="Y881" s="10">
        <v>4</v>
      </c>
      <c r="Z881" s="10">
        <v>2155</v>
      </c>
      <c r="AA881" s="12" t="s">
        <v>1771</v>
      </c>
      <c r="AB881" s="10">
        <v>1</v>
      </c>
      <c r="AC881" s="10">
        <v>2</v>
      </c>
      <c r="AD881" s="12">
        <v>45006</v>
      </c>
      <c r="AE881" s="11" t="s">
        <v>60</v>
      </c>
      <c r="AF881" s="11" t="s">
        <v>51</v>
      </c>
      <c r="AG881" s="11" t="s">
        <v>89</v>
      </c>
      <c r="AH881" s="11" t="s">
        <v>6003</v>
      </c>
      <c r="AI881" s="11" t="s">
        <v>6004</v>
      </c>
      <c r="AJ881" s="10">
        <v>1</v>
      </c>
      <c r="AK881" s="14">
        <v>972.82</v>
      </c>
    </row>
    <row r="882" spans="1:37" x14ac:dyDescent="0.25">
      <c r="A882" s="10">
        <v>1729</v>
      </c>
      <c r="B882" s="11" t="s">
        <v>6005</v>
      </c>
      <c r="C882" s="11" t="s">
        <v>6006</v>
      </c>
      <c r="D882" s="12">
        <v>43354</v>
      </c>
      <c r="E882" s="12">
        <v>43904</v>
      </c>
      <c r="F882" s="10">
        <f>Table2[[#This Row],[ExitDate]]-Table2[[#This Row],[StartDate]]</f>
        <v>550</v>
      </c>
      <c r="G882" s="18">
        <f>(Table2[[#This Row],[ExitDate]]-Table2[[#This Row],[StartDate]])/365.25</f>
        <v>1.5058179329226558</v>
      </c>
      <c r="H882" s="11" t="s">
        <v>36</v>
      </c>
      <c r="I882" s="11" t="s">
        <v>6007</v>
      </c>
      <c r="J882" s="13" t="s">
        <v>6008</v>
      </c>
      <c r="K882" s="11" t="s">
        <v>132</v>
      </c>
      <c r="L882" s="11" t="s">
        <v>38</v>
      </c>
      <c r="M882" s="11" t="s">
        <v>56</v>
      </c>
      <c r="N882" s="11" t="s">
        <v>67</v>
      </c>
      <c r="O882" s="11" t="s">
        <v>41</v>
      </c>
      <c r="P882" s="11" t="s">
        <v>174</v>
      </c>
      <c r="Q882" s="11" t="s">
        <v>42</v>
      </c>
      <c r="R882" s="11" t="s">
        <v>114</v>
      </c>
      <c r="S882" s="12" t="s">
        <v>2347</v>
      </c>
      <c r="T882" s="11" t="s">
        <v>44</v>
      </c>
      <c r="U882" s="11" t="s">
        <v>250</v>
      </c>
      <c r="V882" s="11" t="s">
        <v>46</v>
      </c>
      <c r="W882" s="10">
        <v>94916</v>
      </c>
      <c r="X882" s="11" t="s">
        <v>99</v>
      </c>
      <c r="Y882" s="10">
        <v>3</v>
      </c>
      <c r="Z882" s="10">
        <v>2156</v>
      </c>
      <c r="AA882" s="12">
        <v>44988</v>
      </c>
      <c r="AB882" s="10">
        <v>5</v>
      </c>
      <c r="AC882" s="10">
        <v>1</v>
      </c>
      <c r="AD882" s="12">
        <v>44945</v>
      </c>
      <c r="AE882" s="11" t="s">
        <v>60</v>
      </c>
      <c r="AF882" s="11" t="s">
        <v>51</v>
      </c>
      <c r="AG882" s="11" t="s">
        <v>52</v>
      </c>
      <c r="AH882" s="11" t="s">
        <v>3974</v>
      </c>
      <c r="AI882" s="11" t="s">
        <v>6009</v>
      </c>
      <c r="AJ882" s="10">
        <v>2</v>
      </c>
      <c r="AK882" s="14">
        <v>763.44</v>
      </c>
    </row>
    <row r="883" spans="1:37" x14ac:dyDescent="0.25">
      <c r="A883" s="10">
        <v>1730</v>
      </c>
      <c r="B883" s="11" t="s">
        <v>2581</v>
      </c>
      <c r="C883" s="11" t="s">
        <v>1100</v>
      </c>
      <c r="D883" s="12">
        <v>43966</v>
      </c>
      <c r="E883" s="12">
        <v>44552</v>
      </c>
      <c r="F883" s="10">
        <f>Table2[[#This Row],[ExitDate]]-Table2[[#This Row],[StartDate]]</f>
        <v>586</v>
      </c>
      <c r="G883" s="18">
        <f>(Table2[[#This Row],[ExitDate]]-Table2[[#This Row],[StartDate]])/365.25</f>
        <v>1.6043805612594113</v>
      </c>
      <c r="H883" s="11" t="s">
        <v>36</v>
      </c>
      <c r="I883" s="11" t="s">
        <v>6010</v>
      </c>
      <c r="J883" s="13" t="s">
        <v>6011</v>
      </c>
      <c r="K883" s="11" t="s">
        <v>113</v>
      </c>
      <c r="L883" s="11" t="s">
        <v>38</v>
      </c>
      <c r="M883" s="11" t="s">
        <v>39</v>
      </c>
      <c r="N883" s="11" t="s">
        <v>55</v>
      </c>
      <c r="O883" s="11" t="s">
        <v>66</v>
      </c>
      <c r="P883" s="11" t="s">
        <v>133</v>
      </c>
      <c r="Q883" s="11" t="s">
        <v>42</v>
      </c>
      <c r="R883" s="11" t="s">
        <v>69</v>
      </c>
      <c r="S883" s="12">
        <v>18296</v>
      </c>
      <c r="T883" s="11" t="s">
        <v>44</v>
      </c>
      <c r="U883" s="11" t="s">
        <v>70</v>
      </c>
      <c r="V883" s="11" t="s">
        <v>46</v>
      </c>
      <c r="W883" s="10">
        <v>1687</v>
      </c>
      <c r="X883" s="11" t="s">
        <v>99</v>
      </c>
      <c r="Y883" s="10">
        <v>4</v>
      </c>
      <c r="Z883" s="10">
        <v>2157</v>
      </c>
      <c r="AA883" s="12">
        <v>44846</v>
      </c>
      <c r="AB883" s="10">
        <v>4</v>
      </c>
      <c r="AC883" s="10">
        <v>2</v>
      </c>
      <c r="AD883" s="12">
        <v>44836</v>
      </c>
      <c r="AE883" s="11" t="s">
        <v>50</v>
      </c>
      <c r="AF883" s="11" t="s">
        <v>51</v>
      </c>
      <c r="AG883" s="11" t="s">
        <v>62</v>
      </c>
      <c r="AH883" s="11" t="s">
        <v>6012</v>
      </c>
      <c r="AI883" s="11" t="s">
        <v>6013</v>
      </c>
      <c r="AJ883" s="10">
        <v>1</v>
      </c>
      <c r="AK883" s="14">
        <v>152.69</v>
      </c>
    </row>
    <row r="884" spans="1:37" x14ac:dyDescent="0.25">
      <c r="A884" s="10">
        <v>1732</v>
      </c>
      <c r="B884" s="11" t="s">
        <v>6014</v>
      </c>
      <c r="C884" s="11" t="s">
        <v>6015</v>
      </c>
      <c r="D884" s="12">
        <v>44278</v>
      </c>
      <c r="E884" s="12">
        <v>44642</v>
      </c>
      <c r="F884" s="10">
        <f>Table2[[#This Row],[ExitDate]]-Table2[[#This Row],[StartDate]]</f>
        <v>364</v>
      </c>
      <c r="G884" s="18">
        <f>(Table2[[#This Row],[ExitDate]]-Table2[[#This Row],[StartDate]])/365.25</f>
        <v>0.99657768651608492</v>
      </c>
      <c r="H884" s="11" t="s">
        <v>36</v>
      </c>
      <c r="I884" s="11" t="s">
        <v>6016</v>
      </c>
      <c r="J884" s="13" t="s">
        <v>6017</v>
      </c>
      <c r="K884" s="11" t="s">
        <v>164</v>
      </c>
      <c r="L884" s="11" t="s">
        <v>38</v>
      </c>
      <c r="M884" s="11" t="s">
        <v>66</v>
      </c>
      <c r="N884" s="11" t="s">
        <v>40</v>
      </c>
      <c r="O884" s="11" t="s">
        <v>41</v>
      </c>
      <c r="P884" s="11" t="s">
        <v>121</v>
      </c>
      <c r="Q884" s="11" t="s">
        <v>42</v>
      </c>
      <c r="R884" s="11" t="s">
        <v>57</v>
      </c>
      <c r="S884" s="12" t="s">
        <v>6018</v>
      </c>
      <c r="T884" s="11" t="s">
        <v>44</v>
      </c>
      <c r="U884" s="11" t="s">
        <v>159</v>
      </c>
      <c r="V884" s="11" t="s">
        <v>46</v>
      </c>
      <c r="W884" s="10">
        <v>73141</v>
      </c>
      <c r="X884" s="11" t="s">
        <v>99</v>
      </c>
      <c r="Y884" s="10">
        <v>5</v>
      </c>
      <c r="Z884" s="10">
        <v>2159</v>
      </c>
      <c r="AA884" s="12" t="s">
        <v>4173</v>
      </c>
      <c r="AB884" s="10">
        <v>1</v>
      </c>
      <c r="AC884" s="10">
        <v>1</v>
      </c>
      <c r="AD884" s="12">
        <v>44950</v>
      </c>
      <c r="AE884" s="11" t="s">
        <v>60</v>
      </c>
      <c r="AF884" s="11" t="s">
        <v>61</v>
      </c>
      <c r="AG884" s="11" t="s">
        <v>77</v>
      </c>
      <c r="AH884" s="11" t="s">
        <v>6019</v>
      </c>
      <c r="AI884" s="11" t="s">
        <v>6020</v>
      </c>
      <c r="AJ884" s="10">
        <v>3</v>
      </c>
      <c r="AK884" s="14">
        <v>833.52</v>
      </c>
    </row>
    <row r="885" spans="1:37" x14ac:dyDescent="0.25">
      <c r="A885" s="10">
        <v>1733</v>
      </c>
      <c r="B885" s="11" t="s">
        <v>6021</v>
      </c>
      <c r="C885" s="11" t="s">
        <v>807</v>
      </c>
      <c r="D885" s="12">
        <v>44872</v>
      </c>
      <c r="E885" s="12">
        <v>45022</v>
      </c>
      <c r="F885" s="10">
        <f>Table2[[#This Row],[ExitDate]]-Table2[[#This Row],[StartDate]]</f>
        <v>150</v>
      </c>
      <c r="G885" s="18">
        <f>(Table2[[#This Row],[ExitDate]]-Table2[[#This Row],[StartDate]])/365.25</f>
        <v>0.41067761806981518</v>
      </c>
      <c r="H885" s="11" t="s">
        <v>36</v>
      </c>
      <c r="I885" s="11" t="s">
        <v>6022</v>
      </c>
      <c r="J885" s="13" t="s">
        <v>6023</v>
      </c>
      <c r="K885" s="11" t="s">
        <v>125</v>
      </c>
      <c r="L885" s="11" t="s">
        <v>38</v>
      </c>
      <c r="M885" s="11" t="s">
        <v>66</v>
      </c>
      <c r="N885" s="11" t="s">
        <v>55</v>
      </c>
      <c r="O885" s="11" t="s">
        <v>56</v>
      </c>
      <c r="P885" s="11" t="s">
        <v>95</v>
      </c>
      <c r="Q885" s="11" t="s">
        <v>42</v>
      </c>
      <c r="R885" s="11" t="s">
        <v>80</v>
      </c>
      <c r="S885" s="12" t="s">
        <v>6024</v>
      </c>
      <c r="T885" s="11" t="s">
        <v>44</v>
      </c>
      <c r="U885" s="11" t="s">
        <v>81</v>
      </c>
      <c r="V885" s="11" t="s">
        <v>46</v>
      </c>
      <c r="W885" s="10">
        <v>5804</v>
      </c>
      <c r="X885" s="11" t="s">
        <v>99</v>
      </c>
      <c r="Y885" s="10">
        <v>3</v>
      </c>
      <c r="Z885" s="10">
        <v>2160</v>
      </c>
      <c r="AA885" s="12" t="s">
        <v>2774</v>
      </c>
      <c r="AB885" s="10">
        <v>1</v>
      </c>
      <c r="AC885" s="10">
        <v>1</v>
      </c>
      <c r="AD885" s="12">
        <v>45093</v>
      </c>
      <c r="AE885" s="11" t="s">
        <v>60</v>
      </c>
      <c r="AF885" s="11" t="s">
        <v>51</v>
      </c>
      <c r="AG885" s="11" t="s">
        <v>77</v>
      </c>
      <c r="AH885" s="11" t="s">
        <v>6025</v>
      </c>
      <c r="AI885" s="11" t="s">
        <v>6026</v>
      </c>
      <c r="AJ885" s="10">
        <v>5</v>
      </c>
      <c r="AK885" s="14">
        <v>329.65</v>
      </c>
    </row>
    <row r="886" spans="1:37" x14ac:dyDescent="0.25">
      <c r="A886" s="10">
        <v>1738</v>
      </c>
      <c r="B886" s="11" t="s">
        <v>6029</v>
      </c>
      <c r="C886" s="11" t="s">
        <v>4023</v>
      </c>
      <c r="D886" s="12">
        <v>43540</v>
      </c>
      <c r="E886" s="12">
        <v>43947</v>
      </c>
      <c r="F886" s="10">
        <f>Table2[[#This Row],[ExitDate]]-Table2[[#This Row],[StartDate]]</f>
        <v>407</v>
      </c>
      <c r="G886" s="18">
        <f>(Table2[[#This Row],[ExitDate]]-Table2[[#This Row],[StartDate]])/365.25</f>
        <v>1.1143052703627652</v>
      </c>
      <c r="H886" s="11" t="s">
        <v>738</v>
      </c>
      <c r="I886" s="11" t="s">
        <v>6030</v>
      </c>
      <c r="J886" s="13" t="s">
        <v>6031</v>
      </c>
      <c r="K886" s="11" t="s">
        <v>84</v>
      </c>
      <c r="L886" s="11" t="s">
        <v>38</v>
      </c>
      <c r="M886" s="11" t="s">
        <v>39</v>
      </c>
      <c r="N886" s="11" t="s">
        <v>40</v>
      </c>
      <c r="O886" s="11" t="s">
        <v>66</v>
      </c>
      <c r="P886" s="11" t="s">
        <v>95</v>
      </c>
      <c r="Q886" s="11" t="s">
        <v>42</v>
      </c>
      <c r="R886" s="11" t="s">
        <v>85</v>
      </c>
      <c r="S886" s="12">
        <v>17686</v>
      </c>
      <c r="T886" s="11" t="s">
        <v>44</v>
      </c>
      <c r="U886" s="11" t="s">
        <v>81</v>
      </c>
      <c r="V886" s="11" t="s">
        <v>46</v>
      </c>
      <c r="W886" s="10">
        <v>26451</v>
      </c>
      <c r="X886" s="11" t="s">
        <v>99</v>
      </c>
      <c r="Y886" s="10">
        <v>3</v>
      </c>
      <c r="Z886" s="10">
        <v>2165</v>
      </c>
      <c r="AA886" s="12" t="s">
        <v>135</v>
      </c>
      <c r="AB886" s="10">
        <v>5</v>
      </c>
      <c r="AC886" s="10">
        <v>3</v>
      </c>
      <c r="AD886" s="12">
        <v>45130</v>
      </c>
      <c r="AE886" s="11" t="s">
        <v>76</v>
      </c>
      <c r="AF886" s="11" t="s">
        <v>61</v>
      </c>
      <c r="AG886" s="11" t="s">
        <v>52</v>
      </c>
      <c r="AH886" s="11" t="s">
        <v>6032</v>
      </c>
      <c r="AI886" s="11" t="s">
        <v>6033</v>
      </c>
      <c r="AJ886" s="10">
        <v>4</v>
      </c>
      <c r="AK886" s="14">
        <v>652.57000000000005</v>
      </c>
    </row>
    <row r="887" spans="1:37" x14ac:dyDescent="0.25">
      <c r="A887" s="10">
        <v>1740</v>
      </c>
      <c r="B887" s="11" t="s">
        <v>6034</v>
      </c>
      <c r="C887" s="11" t="s">
        <v>2710</v>
      </c>
      <c r="D887" s="12">
        <v>43464</v>
      </c>
      <c r="E887" s="12">
        <v>44053</v>
      </c>
      <c r="F887" s="10">
        <f>Table2[[#This Row],[ExitDate]]-Table2[[#This Row],[StartDate]]</f>
        <v>589</v>
      </c>
      <c r="G887" s="18">
        <f>(Table2[[#This Row],[ExitDate]]-Table2[[#This Row],[StartDate]])/365.25</f>
        <v>1.6125941136208077</v>
      </c>
      <c r="H887" s="11" t="s">
        <v>738</v>
      </c>
      <c r="I887" s="11" t="s">
        <v>6035</v>
      </c>
      <c r="J887" s="13" t="s">
        <v>6036</v>
      </c>
      <c r="K887" s="11" t="s">
        <v>125</v>
      </c>
      <c r="L887" s="11" t="s">
        <v>199</v>
      </c>
      <c r="M887" s="11" t="s">
        <v>56</v>
      </c>
      <c r="N887" s="11" t="s">
        <v>67</v>
      </c>
      <c r="O887" s="11" t="s">
        <v>41</v>
      </c>
      <c r="P887" s="11" t="s">
        <v>174</v>
      </c>
      <c r="Q887" s="11" t="s">
        <v>42</v>
      </c>
      <c r="R887" s="11" t="s">
        <v>1016</v>
      </c>
      <c r="S887" s="12" t="s">
        <v>6037</v>
      </c>
      <c r="T887" s="11" t="s">
        <v>44</v>
      </c>
      <c r="U887" s="11" t="s">
        <v>412</v>
      </c>
      <c r="V887" s="11" t="s">
        <v>46</v>
      </c>
      <c r="W887" s="10">
        <v>5348</v>
      </c>
      <c r="X887" s="11" t="s">
        <v>99</v>
      </c>
      <c r="Y887" s="10">
        <v>3</v>
      </c>
      <c r="Z887" s="10">
        <v>2167</v>
      </c>
      <c r="AA887" s="12">
        <v>44629</v>
      </c>
      <c r="AB887" s="10">
        <v>2</v>
      </c>
      <c r="AC887" s="10">
        <v>4</v>
      </c>
      <c r="AD887" s="12">
        <v>45013</v>
      </c>
      <c r="AE887" s="11" t="s">
        <v>50</v>
      </c>
      <c r="AF887" s="11" t="s">
        <v>61</v>
      </c>
      <c r="AG887" s="11" t="s">
        <v>77</v>
      </c>
      <c r="AH887" s="11" t="s">
        <v>6038</v>
      </c>
      <c r="AI887" s="11" t="s">
        <v>4920</v>
      </c>
      <c r="AJ887" s="10">
        <v>5</v>
      </c>
      <c r="AK887" s="14">
        <v>163.16999999999999</v>
      </c>
    </row>
    <row r="888" spans="1:37" x14ac:dyDescent="0.25">
      <c r="A888" s="10">
        <v>1742</v>
      </c>
      <c r="B888" s="11" t="s">
        <v>3474</v>
      </c>
      <c r="C888" s="11" t="s">
        <v>1594</v>
      </c>
      <c r="D888" s="12">
        <v>44016</v>
      </c>
      <c r="E888" s="12">
        <v>44692</v>
      </c>
      <c r="F888" s="10">
        <f>Table2[[#This Row],[ExitDate]]-Table2[[#This Row],[StartDate]]</f>
        <v>676</v>
      </c>
      <c r="G888" s="18">
        <f>(Table2[[#This Row],[ExitDate]]-Table2[[#This Row],[StartDate]])/365.25</f>
        <v>1.8507871321013005</v>
      </c>
      <c r="H888" s="11" t="s">
        <v>738</v>
      </c>
      <c r="I888" s="11" t="s">
        <v>6039</v>
      </c>
      <c r="J888" s="13" t="s">
        <v>3475</v>
      </c>
      <c r="K888" s="11" t="s">
        <v>132</v>
      </c>
      <c r="L888" s="11" t="s">
        <v>38</v>
      </c>
      <c r="M888" s="11" t="s">
        <v>66</v>
      </c>
      <c r="N888" s="11" t="s">
        <v>55</v>
      </c>
      <c r="O888" s="11" t="s">
        <v>66</v>
      </c>
      <c r="P888" s="11" t="s">
        <v>133</v>
      </c>
      <c r="Q888" s="11" t="s">
        <v>42</v>
      </c>
      <c r="R888" s="11" t="s">
        <v>80</v>
      </c>
      <c r="S888" s="12" t="s">
        <v>6040</v>
      </c>
      <c r="T888" s="11" t="s">
        <v>44</v>
      </c>
      <c r="U888" s="11" t="s">
        <v>307</v>
      </c>
      <c r="V888" s="11" t="s">
        <v>46</v>
      </c>
      <c r="W888" s="10">
        <v>81396</v>
      </c>
      <c r="X888" s="11" t="s">
        <v>99</v>
      </c>
      <c r="Y888" s="10">
        <v>3</v>
      </c>
      <c r="Z888" s="10">
        <v>2169</v>
      </c>
      <c r="AA888" s="12" t="s">
        <v>1471</v>
      </c>
      <c r="AB888" s="10">
        <v>5</v>
      </c>
      <c r="AC888" s="10">
        <v>2</v>
      </c>
      <c r="AD888" s="12">
        <v>45002</v>
      </c>
      <c r="AE888" s="11" t="s">
        <v>60</v>
      </c>
      <c r="AF888" s="11" t="s">
        <v>61</v>
      </c>
      <c r="AG888" s="11" t="s">
        <v>52</v>
      </c>
      <c r="AH888" s="11" t="s">
        <v>6041</v>
      </c>
      <c r="AI888" s="11" t="s">
        <v>6042</v>
      </c>
      <c r="AJ888" s="10">
        <v>1</v>
      </c>
      <c r="AK888" s="14">
        <v>200.13</v>
      </c>
    </row>
    <row r="889" spans="1:37" x14ac:dyDescent="0.25">
      <c r="A889" s="10">
        <v>1744</v>
      </c>
      <c r="B889" s="11" t="s">
        <v>1219</v>
      </c>
      <c r="C889" s="11" t="s">
        <v>3234</v>
      </c>
      <c r="D889" s="12">
        <v>44417</v>
      </c>
      <c r="E889" s="12">
        <v>44708</v>
      </c>
      <c r="F889" s="10">
        <f>Table2[[#This Row],[ExitDate]]-Table2[[#This Row],[StartDate]]</f>
        <v>291</v>
      </c>
      <c r="G889" s="18">
        <f>(Table2[[#This Row],[ExitDate]]-Table2[[#This Row],[StartDate]])/365.25</f>
        <v>0.79671457905544152</v>
      </c>
      <c r="H889" s="11" t="s">
        <v>36</v>
      </c>
      <c r="I889" s="11" t="s">
        <v>6043</v>
      </c>
      <c r="J889" s="13" t="s">
        <v>6044</v>
      </c>
      <c r="K889" s="11" t="s">
        <v>84</v>
      </c>
      <c r="L889" s="11" t="s">
        <v>38</v>
      </c>
      <c r="M889" s="11" t="s">
        <v>66</v>
      </c>
      <c r="N889" s="11" t="s">
        <v>55</v>
      </c>
      <c r="O889" s="11" t="s">
        <v>56</v>
      </c>
      <c r="P889" s="11" t="s">
        <v>121</v>
      </c>
      <c r="Q889" s="11" t="s">
        <v>42</v>
      </c>
      <c r="R889" s="11" t="s">
        <v>114</v>
      </c>
      <c r="S889" s="12">
        <v>33910</v>
      </c>
      <c r="T889" s="11" t="s">
        <v>44</v>
      </c>
      <c r="U889" s="11" t="s">
        <v>116</v>
      </c>
      <c r="V889" s="11" t="s">
        <v>46</v>
      </c>
      <c r="W889" s="10">
        <v>34460</v>
      </c>
      <c r="X889" s="11" t="s">
        <v>99</v>
      </c>
      <c r="Y889" s="10">
        <v>3</v>
      </c>
      <c r="Z889" s="10">
        <v>2171</v>
      </c>
      <c r="AA889" s="12" t="s">
        <v>2354</v>
      </c>
      <c r="AB889" s="10">
        <v>1</v>
      </c>
      <c r="AC889" s="10">
        <v>3</v>
      </c>
      <c r="AD889" s="12">
        <v>45096</v>
      </c>
      <c r="AE889" s="11" t="s">
        <v>156</v>
      </c>
      <c r="AF889" s="11" t="s">
        <v>61</v>
      </c>
      <c r="AG889" s="11" t="s">
        <v>89</v>
      </c>
      <c r="AH889" s="11" t="s">
        <v>6045</v>
      </c>
      <c r="AI889" s="11" t="s">
        <v>6046</v>
      </c>
      <c r="AJ889" s="10">
        <v>3</v>
      </c>
      <c r="AK889" s="14">
        <v>243.07</v>
      </c>
    </row>
    <row r="890" spans="1:37" x14ac:dyDescent="0.25">
      <c r="A890" s="10">
        <v>1745</v>
      </c>
      <c r="B890" s="11" t="s">
        <v>6047</v>
      </c>
      <c r="C890" s="11" t="s">
        <v>658</v>
      </c>
      <c r="D890" s="12">
        <v>44332</v>
      </c>
      <c r="E890" s="12">
        <v>45107</v>
      </c>
      <c r="F890" s="10">
        <f>Table2[[#This Row],[ExitDate]]-Table2[[#This Row],[StartDate]]</f>
        <v>775</v>
      </c>
      <c r="G890" s="18">
        <f>(Table2[[#This Row],[ExitDate]]-Table2[[#This Row],[StartDate]])/365.25</f>
        <v>2.1218343600273784</v>
      </c>
      <c r="H890" s="11" t="s">
        <v>36</v>
      </c>
      <c r="I890" s="11" t="s">
        <v>6048</v>
      </c>
      <c r="J890" s="13" t="s">
        <v>6049</v>
      </c>
      <c r="K890" s="11" t="s">
        <v>37</v>
      </c>
      <c r="L890" s="11" t="s">
        <v>752</v>
      </c>
      <c r="M890" s="11" t="s">
        <v>56</v>
      </c>
      <c r="N890" s="11" t="s">
        <v>40</v>
      </c>
      <c r="O890" s="11" t="s">
        <v>41</v>
      </c>
      <c r="P890" s="11" t="s">
        <v>133</v>
      </c>
      <c r="Q890" s="11" t="s">
        <v>42</v>
      </c>
      <c r="R890" s="11" t="s">
        <v>85</v>
      </c>
      <c r="S890" s="12">
        <v>34340</v>
      </c>
      <c r="T890" s="11" t="s">
        <v>44</v>
      </c>
      <c r="U890" s="11" t="s">
        <v>81</v>
      </c>
      <c r="V890" s="11" t="s">
        <v>46</v>
      </c>
      <c r="W890" s="10">
        <v>84884</v>
      </c>
      <c r="X890" s="11" t="s">
        <v>99</v>
      </c>
      <c r="Y890" s="10">
        <v>3</v>
      </c>
      <c r="Z890" s="10">
        <v>2172</v>
      </c>
      <c r="AA890" s="12" t="s">
        <v>1077</v>
      </c>
      <c r="AB890" s="10">
        <v>2</v>
      </c>
      <c r="AC890" s="10">
        <v>4</v>
      </c>
      <c r="AD890" s="12">
        <v>45100</v>
      </c>
      <c r="AE890" s="11" t="s">
        <v>76</v>
      </c>
      <c r="AF890" s="11" t="s">
        <v>61</v>
      </c>
      <c r="AG890" s="11" t="s">
        <v>62</v>
      </c>
      <c r="AH890" s="11" t="s">
        <v>6050</v>
      </c>
      <c r="AI890" s="11" t="s">
        <v>6051</v>
      </c>
      <c r="AJ890" s="10">
        <v>2</v>
      </c>
      <c r="AK890" s="14">
        <v>198.08</v>
      </c>
    </row>
    <row r="891" spans="1:37" x14ac:dyDescent="0.25">
      <c r="A891" s="10">
        <v>1746</v>
      </c>
      <c r="B891" s="11" t="s">
        <v>2380</v>
      </c>
      <c r="C891" s="11" t="s">
        <v>4634</v>
      </c>
      <c r="D891" s="12">
        <v>44422</v>
      </c>
      <c r="E891" s="12">
        <v>44477</v>
      </c>
      <c r="F891" s="10">
        <f>Table2[[#This Row],[ExitDate]]-Table2[[#This Row],[StartDate]]</f>
        <v>55</v>
      </c>
      <c r="G891" s="18">
        <f>(Table2[[#This Row],[ExitDate]]-Table2[[#This Row],[StartDate]])/365.25</f>
        <v>0.15058179329226556</v>
      </c>
      <c r="H891" s="11" t="s">
        <v>36</v>
      </c>
      <c r="I891" s="11" t="s">
        <v>6052</v>
      </c>
      <c r="J891" s="13" t="s">
        <v>6053</v>
      </c>
      <c r="K891" s="11" t="s">
        <v>125</v>
      </c>
      <c r="L891" s="11" t="s">
        <v>752</v>
      </c>
      <c r="M891" s="11" t="s">
        <v>39</v>
      </c>
      <c r="N891" s="11" t="s">
        <v>55</v>
      </c>
      <c r="O891" s="11" t="s">
        <v>56</v>
      </c>
      <c r="P891" s="11" t="s">
        <v>133</v>
      </c>
      <c r="Q891" s="11" t="s">
        <v>42</v>
      </c>
      <c r="R891" s="11" t="s">
        <v>107</v>
      </c>
      <c r="S891" s="12">
        <v>31877</v>
      </c>
      <c r="T891" s="11" t="s">
        <v>44</v>
      </c>
      <c r="U891" s="11" t="s">
        <v>109</v>
      </c>
      <c r="V891" s="11" t="s">
        <v>46</v>
      </c>
      <c r="W891" s="10">
        <v>6115</v>
      </c>
      <c r="X891" s="11" t="s">
        <v>99</v>
      </c>
      <c r="Y891" s="10">
        <v>3</v>
      </c>
      <c r="Z891" s="10">
        <v>2173</v>
      </c>
      <c r="AA891" s="12" t="s">
        <v>1859</v>
      </c>
      <c r="AB891" s="10">
        <v>1</v>
      </c>
      <c r="AC891" s="10">
        <v>4</v>
      </c>
      <c r="AD891" s="12">
        <v>45034</v>
      </c>
      <c r="AE891" s="11" t="s">
        <v>83</v>
      </c>
      <c r="AF891" s="11" t="s">
        <v>61</v>
      </c>
      <c r="AG891" s="11" t="s">
        <v>77</v>
      </c>
      <c r="AH891" s="11" t="s">
        <v>6054</v>
      </c>
      <c r="AI891" s="11" t="s">
        <v>6055</v>
      </c>
      <c r="AJ891" s="10">
        <v>5</v>
      </c>
      <c r="AK891" s="14">
        <v>372.55</v>
      </c>
    </row>
    <row r="892" spans="1:37" x14ac:dyDescent="0.25">
      <c r="A892" s="10">
        <v>1748</v>
      </c>
      <c r="B892" s="11" t="s">
        <v>6057</v>
      </c>
      <c r="C892" s="11" t="s">
        <v>882</v>
      </c>
      <c r="D892" s="12">
        <v>43815</v>
      </c>
      <c r="E892" s="12">
        <v>44003</v>
      </c>
      <c r="F892" s="10">
        <f>Table2[[#This Row],[ExitDate]]-Table2[[#This Row],[StartDate]]</f>
        <v>188</v>
      </c>
      <c r="G892" s="18">
        <f>(Table2[[#This Row],[ExitDate]]-Table2[[#This Row],[StartDate]])/365.25</f>
        <v>0.51471594798083509</v>
      </c>
      <c r="H892" s="11" t="s">
        <v>36</v>
      </c>
      <c r="I892" s="11" t="s">
        <v>6058</v>
      </c>
      <c r="J892" s="13" t="s">
        <v>6059</v>
      </c>
      <c r="K892" s="11" t="s">
        <v>132</v>
      </c>
      <c r="L892" s="11" t="s">
        <v>38</v>
      </c>
      <c r="M892" s="11" t="s">
        <v>39</v>
      </c>
      <c r="N892" s="11" t="s">
        <v>40</v>
      </c>
      <c r="O892" s="11" t="s">
        <v>41</v>
      </c>
      <c r="P892" s="11" t="s">
        <v>174</v>
      </c>
      <c r="Q892" s="11" t="s">
        <v>42</v>
      </c>
      <c r="R892" s="11" t="s">
        <v>85</v>
      </c>
      <c r="S892" s="12">
        <v>31818</v>
      </c>
      <c r="T892" s="11" t="s">
        <v>44</v>
      </c>
      <c r="U892" s="11" t="s">
        <v>98</v>
      </c>
      <c r="V892" s="11" t="s">
        <v>46</v>
      </c>
      <c r="W892" s="10">
        <v>71740</v>
      </c>
      <c r="X892" s="11" t="s">
        <v>99</v>
      </c>
      <c r="Y892" s="10">
        <v>2</v>
      </c>
      <c r="Z892" s="10">
        <v>2175</v>
      </c>
      <c r="AA892" s="12" t="s">
        <v>2354</v>
      </c>
      <c r="AB892" s="10">
        <v>1</v>
      </c>
      <c r="AC892" s="10">
        <v>3</v>
      </c>
      <c r="AD892" s="12">
        <v>44979</v>
      </c>
      <c r="AE892" s="11" t="s">
        <v>156</v>
      </c>
      <c r="AF892" s="11" t="s">
        <v>61</v>
      </c>
      <c r="AG892" s="11" t="s">
        <v>77</v>
      </c>
      <c r="AH892" s="11" t="s">
        <v>6060</v>
      </c>
      <c r="AI892" s="11" t="s">
        <v>6061</v>
      </c>
      <c r="AJ892" s="10">
        <v>2</v>
      </c>
      <c r="AK892" s="14">
        <v>512.6</v>
      </c>
    </row>
    <row r="893" spans="1:37" x14ac:dyDescent="0.25">
      <c r="A893" s="10">
        <v>1752</v>
      </c>
      <c r="B893" s="11" t="s">
        <v>1024</v>
      </c>
      <c r="C893" s="11" t="s">
        <v>1868</v>
      </c>
      <c r="D893" s="12">
        <v>44862</v>
      </c>
      <c r="E893" s="12">
        <v>45073</v>
      </c>
      <c r="F893" s="10">
        <f>Table2[[#This Row],[ExitDate]]-Table2[[#This Row],[StartDate]]</f>
        <v>211</v>
      </c>
      <c r="G893" s="18">
        <f>(Table2[[#This Row],[ExitDate]]-Table2[[#This Row],[StartDate]])/365.25</f>
        <v>0.57768651608487342</v>
      </c>
      <c r="H893" s="11" t="s">
        <v>36</v>
      </c>
      <c r="I893" s="11" t="s">
        <v>6062</v>
      </c>
      <c r="J893" s="13" t="s">
        <v>6063</v>
      </c>
      <c r="K893" s="11" t="s">
        <v>113</v>
      </c>
      <c r="L893" s="11" t="s">
        <v>752</v>
      </c>
      <c r="M893" s="11" t="s">
        <v>39</v>
      </c>
      <c r="N893" s="11" t="s">
        <v>67</v>
      </c>
      <c r="O893" s="11" t="s">
        <v>66</v>
      </c>
      <c r="P893" s="11" t="s">
        <v>133</v>
      </c>
      <c r="Q893" s="11" t="s">
        <v>42</v>
      </c>
      <c r="R893" s="11" t="s">
        <v>175</v>
      </c>
      <c r="S893" s="12">
        <v>35156</v>
      </c>
      <c r="T893" s="11" t="s">
        <v>44</v>
      </c>
      <c r="U893" s="11" t="s">
        <v>5</v>
      </c>
      <c r="V893" s="11" t="s">
        <v>46</v>
      </c>
      <c r="W893" s="10">
        <v>28181</v>
      </c>
      <c r="X893" s="11" t="s">
        <v>746</v>
      </c>
      <c r="Y893" s="10">
        <v>4</v>
      </c>
      <c r="Z893" s="10">
        <v>2179</v>
      </c>
      <c r="AA893" s="12" t="s">
        <v>75</v>
      </c>
      <c r="AB893" s="10">
        <v>1</v>
      </c>
      <c r="AC893" s="10">
        <v>3</v>
      </c>
      <c r="AD893" s="12">
        <v>44812</v>
      </c>
      <c r="AE893" s="11" t="s">
        <v>50</v>
      </c>
      <c r="AF893" s="11" t="s">
        <v>61</v>
      </c>
      <c r="AG893" s="11" t="s">
        <v>89</v>
      </c>
      <c r="AH893" s="11" t="s">
        <v>6064</v>
      </c>
      <c r="AI893" s="11" t="s">
        <v>6065</v>
      </c>
      <c r="AJ893" s="10">
        <v>4</v>
      </c>
      <c r="AK893" s="14">
        <v>937.57</v>
      </c>
    </row>
    <row r="894" spans="1:37" x14ac:dyDescent="0.25">
      <c r="A894" s="10">
        <v>1753</v>
      </c>
      <c r="B894" s="11" t="s">
        <v>604</v>
      </c>
      <c r="C894" s="11" t="s">
        <v>6066</v>
      </c>
      <c r="D894" s="12">
        <v>43407</v>
      </c>
      <c r="E894" s="12">
        <v>45049</v>
      </c>
      <c r="F894" s="10">
        <f>Table2[[#This Row],[ExitDate]]-Table2[[#This Row],[StartDate]]</f>
        <v>1642</v>
      </c>
      <c r="G894" s="18">
        <f>(Table2[[#This Row],[ExitDate]]-Table2[[#This Row],[StartDate]])/365.25</f>
        <v>4.4955509924709105</v>
      </c>
      <c r="H894" s="11" t="s">
        <v>36</v>
      </c>
      <c r="I894" s="11" t="s">
        <v>6067</v>
      </c>
      <c r="J894" s="13" t="s">
        <v>6068</v>
      </c>
      <c r="K894" s="11" t="s">
        <v>65</v>
      </c>
      <c r="L894" s="11" t="s">
        <v>38</v>
      </c>
      <c r="M894" s="11" t="s">
        <v>66</v>
      </c>
      <c r="N894" s="11" t="s">
        <v>55</v>
      </c>
      <c r="O894" s="11" t="s">
        <v>66</v>
      </c>
      <c r="P894" s="11" t="s">
        <v>121</v>
      </c>
      <c r="Q894" s="11" t="s">
        <v>42</v>
      </c>
      <c r="R894" s="11" t="s">
        <v>85</v>
      </c>
      <c r="S894" s="12">
        <v>29502</v>
      </c>
      <c r="T894" s="11" t="s">
        <v>44</v>
      </c>
      <c r="U894" s="11" t="s">
        <v>98</v>
      </c>
      <c r="V894" s="11" t="s">
        <v>46</v>
      </c>
      <c r="W894" s="10">
        <v>74027</v>
      </c>
      <c r="X894" s="11" t="s">
        <v>746</v>
      </c>
      <c r="Y894" s="10">
        <v>5</v>
      </c>
      <c r="Z894" s="10">
        <v>2180</v>
      </c>
      <c r="AA894" s="12" t="s">
        <v>5772</v>
      </c>
      <c r="AB894" s="10">
        <v>4</v>
      </c>
      <c r="AC894" s="10">
        <v>4</v>
      </c>
      <c r="AD894" s="12">
        <v>44962</v>
      </c>
      <c r="AE894" s="11" t="s">
        <v>83</v>
      </c>
      <c r="AF894" s="11" t="s">
        <v>61</v>
      </c>
      <c r="AG894" s="11" t="s">
        <v>62</v>
      </c>
      <c r="AH894" s="11" t="s">
        <v>6069</v>
      </c>
      <c r="AI894" s="11" t="s">
        <v>6070</v>
      </c>
      <c r="AJ894" s="10">
        <v>4</v>
      </c>
      <c r="AK894" s="14">
        <v>706.08</v>
      </c>
    </row>
    <row r="895" spans="1:37" x14ac:dyDescent="0.25">
      <c r="A895" s="10">
        <v>1754</v>
      </c>
      <c r="B895" s="11" t="s">
        <v>3178</v>
      </c>
      <c r="C895" s="11" t="s">
        <v>1844</v>
      </c>
      <c r="D895" s="12">
        <v>43529</v>
      </c>
      <c r="E895" s="12">
        <v>43906</v>
      </c>
      <c r="F895" s="10">
        <f>Table2[[#This Row],[ExitDate]]-Table2[[#This Row],[StartDate]]</f>
        <v>377</v>
      </c>
      <c r="G895" s="18">
        <f>(Table2[[#This Row],[ExitDate]]-Table2[[#This Row],[StartDate]])/365.25</f>
        <v>1.0321697467488022</v>
      </c>
      <c r="H895" s="11" t="s">
        <v>36</v>
      </c>
      <c r="I895" s="11" t="s">
        <v>6071</v>
      </c>
      <c r="J895" s="13" t="s">
        <v>6072</v>
      </c>
      <c r="K895" s="11" t="s">
        <v>84</v>
      </c>
      <c r="L895" s="11" t="s">
        <v>38</v>
      </c>
      <c r="M895" s="11" t="s">
        <v>39</v>
      </c>
      <c r="N895" s="11" t="s">
        <v>55</v>
      </c>
      <c r="O895" s="11" t="s">
        <v>41</v>
      </c>
      <c r="P895" s="11" t="s">
        <v>121</v>
      </c>
      <c r="Q895" s="11" t="s">
        <v>42</v>
      </c>
      <c r="R895" s="11" t="s">
        <v>85</v>
      </c>
      <c r="S895" s="12" t="s">
        <v>6073</v>
      </c>
      <c r="T895" s="11" t="s">
        <v>44</v>
      </c>
      <c r="U895" s="11" t="s">
        <v>234</v>
      </c>
      <c r="V895" s="11" t="s">
        <v>46</v>
      </c>
      <c r="W895" s="10">
        <v>94011</v>
      </c>
      <c r="X895" s="11" t="s">
        <v>746</v>
      </c>
      <c r="Y895" s="10">
        <v>5</v>
      </c>
      <c r="Z895" s="10">
        <v>2181</v>
      </c>
      <c r="AA895" s="12">
        <v>45018</v>
      </c>
      <c r="AB895" s="10">
        <v>2</v>
      </c>
      <c r="AC895" s="10">
        <v>1</v>
      </c>
      <c r="AD895" s="12">
        <v>45105</v>
      </c>
      <c r="AE895" s="11" t="s">
        <v>156</v>
      </c>
      <c r="AF895" s="11" t="s">
        <v>51</v>
      </c>
      <c r="AG895" s="11" t="s">
        <v>62</v>
      </c>
      <c r="AH895" s="11" t="s">
        <v>6074</v>
      </c>
      <c r="AI895" s="11" t="s">
        <v>6075</v>
      </c>
      <c r="AJ895" s="10">
        <v>2</v>
      </c>
      <c r="AK895" s="14">
        <v>542.94000000000005</v>
      </c>
    </row>
    <row r="896" spans="1:37" x14ac:dyDescent="0.25">
      <c r="A896" s="10">
        <v>1757</v>
      </c>
      <c r="B896" s="11" t="s">
        <v>3781</v>
      </c>
      <c r="C896" s="11" t="s">
        <v>2037</v>
      </c>
      <c r="D896" s="12">
        <v>44444</v>
      </c>
      <c r="E896" s="12">
        <v>45016</v>
      </c>
      <c r="F896" s="10">
        <f>Table2[[#This Row],[ExitDate]]-Table2[[#This Row],[StartDate]]</f>
        <v>572</v>
      </c>
      <c r="G896" s="18">
        <f>(Table2[[#This Row],[ExitDate]]-Table2[[#This Row],[StartDate]])/365.25</f>
        <v>1.5660506502395619</v>
      </c>
      <c r="H896" s="11" t="s">
        <v>36</v>
      </c>
      <c r="I896" s="11" t="s">
        <v>6076</v>
      </c>
      <c r="J896" s="13" t="s">
        <v>6077</v>
      </c>
      <c r="K896" s="11" t="s">
        <v>54</v>
      </c>
      <c r="L896" s="11" t="s">
        <v>38</v>
      </c>
      <c r="M896" s="11" t="s">
        <v>66</v>
      </c>
      <c r="N896" s="11" t="s">
        <v>40</v>
      </c>
      <c r="O896" s="11" t="s">
        <v>56</v>
      </c>
      <c r="P896" s="11" t="s">
        <v>133</v>
      </c>
      <c r="Q896" s="11" t="s">
        <v>42</v>
      </c>
      <c r="R896" s="11" t="s">
        <v>57</v>
      </c>
      <c r="S896" s="12" t="s">
        <v>6078</v>
      </c>
      <c r="T896" s="11" t="s">
        <v>44</v>
      </c>
      <c r="U896" s="11" t="s">
        <v>81</v>
      </c>
      <c r="V896" s="11" t="s">
        <v>46</v>
      </c>
      <c r="W896" s="10">
        <v>22258</v>
      </c>
      <c r="X896" s="11" t="s">
        <v>99</v>
      </c>
      <c r="Y896" s="10">
        <v>2</v>
      </c>
      <c r="Z896" s="10">
        <v>2184</v>
      </c>
      <c r="AA896" s="12">
        <v>45172</v>
      </c>
      <c r="AB896" s="10">
        <v>2</v>
      </c>
      <c r="AC896" s="10">
        <v>4</v>
      </c>
      <c r="AD896" s="12">
        <v>44829</v>
      </c>
      <c r="AE896" s="11" t="s">
        <v>156</v>
      </c>
      <c r="AF896" s="11" t="s">
        <v>61</v>
      </c>
      <c r="AG896" s="11" t="s">
        <v>52</v>
      </c>
      <c r="AH896" s="11" t="s">
        <v>6079</v>
      </c>
      <c r="AI896" s="11" t="s">
        <v>6080</v>
      </c>
      <c r="AJ896" s="10">
        <v>3</v>
      </c>
      <c r="AK896" s="14">
        <v>661.36</v>
      </c>
    </row>
    <row r="897" spans="1:37" x14ac:dyDescent="0.25">
      <c r="A897" s="10">
        <v>1758</v>
      </c>
      <c r="B897" s="11" t="s">
        <v>1579</v>
      </c>
      <c r="C897" s="11" t="s">
        <v>5687</v>
      </c>
      <c r="D897" s="12">
        <v>43968</v>
      </c>
      <c r="E897" s="12">
        <v>44610</v>
      </c>
      <c r="F897" s="10">
        <f>Table2[[#This Row],[ExitDate]]-Table2[[#This Row],[StartDate]]</f>
        <v>642</v>
      </c>
      <c r="G897" s="18">
        <f>(Table2[[#This Row],[ExitDate]]-Table2[[#This Row],[StartDate]])/365.25</f>
        <v>1.7577002053388091</v>
      </c>
      <c r="H897" s="11" t="s">
        <v>738</v>
      </c>
      <c r="I897" s="11" t="s">
        <v>6081</v>
      </c>
      <c r="J897" s="13" t="s">
        <v>6082</v>
      </c>
      <c r="K897" s="11" t="s">
        <v>94</v>
      </c>
      <c r="L897" s="11" t="s">
        <v>752</v>
      </c>
      <c r="M897" s="11" t="s">
        <v>39</v>
      </c>
      <c r="N897" s="11" t="s">
        <v>55</v>
      </c>
      <c r="O897" s="11" t="s">
        <v>66</v>
      </c>
      <c r="P897" s="11" t="s">
        <v>95</v>
      </c>
      <c r="Q897" s="11" t="s">
        <v>42</v>
      </c>
      <c r="R897" s="11" t="s">
        <v>57</v>
      </c>
      <c r="S897" s="12" t="s">
        <v>6083</v>
      </c>
      <c r="T897" s="11" t="s">
        <v>44</v>
      </c>
      <c r="U897" s="11" t="s">
        <v>365</v>
      </c>
      <c r="V897" s="11" t="s">
        <v>46</v>
      </c>
      <c r="W897" s="10">
        <v>13138</v>
      </c>
      <c r="X897" s="11" t="s">
        <v>99</v>
      </c>
      <c r="Y897" s="10">
        <v>5</v>
      </c>
      <c r="Z897" s="10">
        <v>2185</v>
      </c>
      <c r="AA897" s="12">
        <v>44753</v>
      </c>
      <c r="AB897" s="10">
        <v>4</v>
      </c>
      <c r="AC897" s="10">
        <v>5</v>
      </c>
      <c r="AD897" s="12">
        <v>45139</v>
      </c>
      <c r="AE897" s="11" t="s">
        <v>60</v>
      </c>
      <c r="AF897" s="11" t="s">
        <v>51</v>
      </c>
      <c r="AG897" s="11" t="s">
        <v>62</v>
      </c>
      <c r="AH897" s="11" t="s">
        <v>6084</v>
      </c>
      <c r="AI897" s="11" t="s">
        <v>6085</v>
      </c>
      <c r="AJ897" s="10">
        <v>5</v>
      </c>
      <c r="AK897" s="14">
        <v>220.95</v>
      </c>
    </row>
    <row r="898" spans="1:37" x14ac:dyDescent="0.25">
      <c r="A898" s="10">
        <v>1759</v>
      </c>
      <c r="B898" s="11" t="s">
        <v>6086</v>
      </c>
      <c r="C898" s="11" t="s">
        <v>2258</v>
      </c>
      <c r="D898" s="12">
        <v>44988</v>
      </c>
      <c r="E898" s="12">
        <v>45008</v>
      </c>
      <c r="F898" s="10">
        <f>Table2[[#This Row],[ExitDate]]-Table2[[#This Row],[StartDate]]</f>
        <v>20</v>
      </c>
      <c r="G898" s="18">
        <f>(Table2[[#This Row],[ExitDate]]-Table2[[#This Row],[StartDate]])/365.25</f>
        <v>5.4757015742642023E-2</v>
      </c>
      <c r="H898" s="11" t="s">
        <v>738</v>
      </c>
      <c r="I898" s="11" t="s">
        <v>6087</v>
      </c>
      <c r="J898" s="13" t="s">
        <v>6088</v>
      </c>
      <c r="K898" s="11" t="s">
        <v>113</v>
      </c>
      <c r="L898" s="11" t="s">
        <v>38</v>
      </c>
      <c r="M898" s="11" t="s">
        <v>56</v>
      </c>
      <c r="N898" s="11" t="s">
        <v>55</v>
      </c>
      <c r="O898" s="11" t="s">
        <v>41</v>
      </c>
      <c r="P898" s="11" t="s">
        <v>174</v>
      </c>
      <c r="Q898" s="11" t="s">
        <v>42</v>
      </c>
      <c r="R898" s="11" t="s">
        <v>85</v>
      </c>
      <c r="S898" s="12" t="s">
        <v>6089</v>
      </c>
      <c r="T898" s="11" t="s">
        <v>44</v>
      </c>
      <c r="U898" s="11" t="s">
        <v>98</v>
      </c>
      <c r="V898" s="11" t="s">
        <v>59</v>
      </c>
      <c r="W898" s="10">
        <v>74447</v>
      </c>
      <c r="X898" s="11" t="s">
        <v>99</v>
      </c>
      <c r="Y898" s="10">
        <v>1</v>
      </c>
      <c r="Z898" s="10">
        <v>2186</v>
      </c>
      <c r="AA898" s="12" t="s">
        <v>239</v>
      </c>
      <c r="AB898" s="10">
        <v>4</v>
      </c>
      <c r="AC898" s="10">
        <v>1</v>
      </c>
      <c r="AD898" s="12">
        <v>44825</v>
      </c>
      <c r="AE898" s="11" t="s">
        <v>50</v>
      </c>
      <c r="AF898" s="11" t="s">
        <v>61</v>
      </c>
      <c r="AG898" s="11" t="s">
        <v>52</v>
      </c>
      <c r="AH898" s="11" t="s">
        <v>1910</v>
      </c>
      <c r="AI898" s="11" t="s">
        <v>6090</v>
      </c>
      <c r="AJ898" s="10">
        <v>5</v>
      </c>
      <c r="AK898" s="14">
        <v>747.61</v>
      </c>
    </row>
    <row r="899" spans="1:37" x14ac:dyDescent="0.25">
      <c r="A899" s="10">
        <v>1761</v>
      </c>
      <c r="B899" s="11" t="s">
        <v>1750</v>
      </c>
      <c r="C899" s="11" t="s">
        <v>4968</v>
      </c>
      <c r="D899" s="12">
        <v>44238</v>
      </c>
      <c r="E899" s="12">
        <v>45105</v>
      </c>
      <c r="F899" s="10">
        <f>Table2[[#This Row],[ExitDate]]-Table2[[#This Row],[StartDate]]</f>
        <v>867</v>
      </c>
      <c r="G899" s="18">
        <f>(Table2[[#This Row],[ExitDate]]-Table2[[#This Row],[StartDate]])/365.25</f>
        <v>2.3737166324435317</v>
      </c>
      <c r="H899" s="11" t="s">
        <v>738</v>
      </c>
      <c r="I899" s="11" t="s">
        <v>6091</v>
      </c>
      <c r="J899" s="13" t="s">
        <v>6092</v>
      </c>
      <c r="K899" s="11" t="s">
        <v>84</v>
      </c>
      <c r="L899" s="11" t="s">
        <v>38</v>
      </c>
      <c r="M899" s="11" t="s">
        <v>56</v>
      </c>
      <c r="N899" s="11" t="s">
        <v>55</v>
      </c>
      <c r="O899" s="11" t="s">
        <v>56</v>
      </c>
      <c r="P899" s="11" t="s">
        <v>95</v>
      </c>
      <c r="Q899" s="11" t="s">
        <v>42</v>
      </c>
      <c r="R899" s="11" t="s">
        <v>85</v>
      </c>
      <c r="S899" s="12" t="s">
        <v>6093</v>
      </c>
      <c r="T899" s="11" t="s">
        <v>44</v>
      </c>
      <c r="U899" s="11" t="s">
        <v>81</v>
      </c>
      <c r="V899" s="11" t="s">
        <v>46</v>
      </c>
      <c r="W899" s="10">
        <v>1509</v>
      </c>
      <c r="X899" s="11" t="s">
        <v>99</v>
      </c>
      <c r="Y899" s="10">
        <v>2</v>
      </c>
      <c r="Z899" s="10">
        <v>2188</v>
      </c>
      <c r="AA899" s="12" t="s">
        <v>350</v>
      </c>
      <c r="AB899" s="10">
        <v>5</v>
      </c>
      <c r="AC899" s="10">
        <v>4</v>
      </c>
      <c r="AD899" s="12">
        <v>45094</v>
      </c>
      <c r="AE899" s="11" t="s">
        <v>50</v>
      </c>
      <c r="AF899" s="11" t="s">
        <v>51</v>
      </c>
      <c r="AG899" s="11" t="s">
        <v>62</v>
      </c>
      <c r="AH899" s="11" t="s">
        <v>6094</v>
      </c>
      <c r="AI899" s="11" t="s">
        <v>6095</v>
      </c>
      <c r="AJ899" s="10">
        <v>2</v>
      </c>
      <c r="AK899" s="14">
        <v>754.8</v>
      </c>
    </row>
    <row r="900" spans="1:37" x14ac:dyDescent="0.25">
      <c r="A900" s="10">
        <v>1763</v>
      </c>
      <c r="B900" s="11" t="s">
        <v>2194</v>
      </c>
      <c r="C900" s="11" t="s">
        <v>3958</v>
      </c>
      <c r="D900" s="12">
        <v>45041</v>
      </c>
      <c r="E900" s="12">
        <v>45092</v>
      </c>
      <c r="F900" s="10">
        <f>Table2[[#This Row],[ExitDate]]-Table2[[#This Row],[StartDate]]</f>
        <v>51</v>
      </c>
      <c r="G900" s="18">
        <f>(Table2[[#This Row],[ExitDate]]-Table2[[#This Row],[StartDate]])/365.25</f>
        <v>0.13963039014373715</v>
      </c>
      <c r="H900" s="11" t="s">
        <v>738</v>
      </c>
      <c r="I900" s="11" t="s">
        <v>6096</v>
      </c>
      <c r="J900" s="13" t="s">
        <v>6097</v>
      </c>
      <c r="K900" s="11" t="s">
        <v>125</v>
      </c>
      <c r="L900" s="11" t="s">
        <v>38</v>
      </c>
      <c r="M900" s="11" t="s">
        <v>56</v>
      </c>
      <c r="N900" s="11" t="s">
        <v>40</v>
      </c>
      <c r="O900" s="11" t="s">
        <v>66</v>
      </c>
      <c r="P900" s="11" t="s">
        <v>174</v>
      </c>
      <c r="Q900" s="11" t="s">
        <v>42</v>
      </c>
      <c r="R900" s="11" t="s">
        <v>80</v>
      </c>
      <c r="S900" s="12" t="s">
        <v>6098</v>
      </c>
      <c r="T900" s="11" t="s">
        <v>44</v>
      </c>
      <c r="U900" s="11" t="s">
        <v>81</v>
      </c>
      <c r="V900" s="11" t="s">
        <v>46</v>
      </c>
      <c r="W900" s="10">
        <v>46637</v>
      </c>
      <c r="X900" s="11" t="s">
        <v>242</v>
      </c>
      <c r="Y900" s="10">
        <v>5</v>
      </c>
      <c r="Z900" s="10">
        <v>2190</v>
      </c>
      <c r="AA900" s="12" t="s">
        <v>489</v>
      </c>
      <c r="AB900" s="10">
        <v>5</v>
      </c>
      <c r="AC900" s="10">
        <v>2</v>
      </c>
      <c r="AD900" s="12">
        <v>45045</v>
      </c>
      <c r="AE900" s="11" t="s">
        <v>83</v>
      </c>
      <c r="AF900" s="11" t="s">
        <v>51</v>
      </c>
      <c r="AG900" s="11" t="s">
        <v>77</v>
      </c>
      <c r="AH900" s="11" t="s">
        <v>6099</v>
      </c>
      <c r="AI900" s="11" t="s">
        <v>6100</v>
      </c>
      <c r="AJ900" s="10">
        <v>2</v>
      </c>
      <c r="AK900" s="14">
        <v>623.98</v>
      </c>
    </row>
    <row r="901" spans="1:37" x14ac:dyDescent="0.25">
      <c r="A901" s="10">
        <v>1764</v>
      </c>
      <c r="B901" s="11" t="s">
        <v>3779</v>
      </c>
      <c r="C901" s="11" t="s">
        <v>2819</v>
      </c>
      <c r="D901" s="12">
        <v>44241</v>
      </c>
      <c r="E901" s="12">
        <v>45035</v>
      </c>
      <c r="F901" s="10">
        <f>Table2[[#This Row],[ExitDate]]-Table2[[#This Row],[StartDate]]</f>
        <v>794</v>
      </c>
      <c r="G901" s="18">
        <f>(Table2[[#This Row],[ExitDate]]-Table2[[#This Row],[StartDate]])/365.25</f>
        <v>2.1738535249828885</v>
      </c>
      <c r="H901" s="11" t="s">
        <v>738</v>
      </c>
      <c r="I901" s="11" t="s">
        <v>6101</v>
      </c>
      <c r="J901" s="13" t="s">
        <v>6102</v>
      </c>
      <c r="K901" s="11" t="s">
        <v>54</v>
      </c>
      <c r="L901" s="11" t="s">
        <v>38</v>
      </c>
      <c r="M901" s="11" t="s">
        <v>39</v>
      </c>
      <c r="N901" s="11" t="s">
        <v>40</v>
      </c>
      <c r="O901" s="11" t="s">
        <v>56</v>
      </c>
      <c r="P901" s="11" t="s">
        <v>133</v>
      </c>
      <c r="Q901" s="11" t="s">
        <v>42</v>
      </c>
      <c r="R901" s="11" t="s">
        <v>107</v>
      </c>
      <c r="S901" s="12" t="s">
        <v>6103</v>
      </c>
      <c r="T901" s="11" t="s">
        <v>44</v>
      </c>
      <c r="U901" s="11" t="s">
        <v>109</v>
      </c>
      <c r="V901" s="11" t="s">
        <v>46</v>
      </c>
      <c r="W901" s="10">
        <v>47342</v>
      </c>
      <c r="X901" s="11" t="s">
        <v>242</v>
      </c>
      <c r="Y901" s="10">
        <v>5</v>
      </c>
      <c r="Z901" s="10">
        <v>2191</v>
      </c>
      <c r="AA901" s="12">
        <v>45234</v>
      </c>
      <c r="AB901" s="10">
        <v>2</v>
      </c>
      <c r="AC901" s="10">
        <v>2</v>
      </c>
      <c r="AD901" s="12">
        <v>45059</v>
      </c>
      <c r="AE901" s="11" t="s">
        <v>156</v>
      </c>
      <c r="AF901" s="11" t="s">
        <v>51</v>
      </c>
      <c r="AG901" s="11" t="s">
        <v>52</v>
      </c>
      <c r="AH901" s="11" t="s">
        <v>6104</v>
      </c>
      <c r="AI901" s="11" t="s">
        <v>6105</v>
      </c>
      <c r="AJ901" s="10">
        <v>3</v>
      </c>
      <c r="AK901" s="14">
        <v>774.02</v>
      </c>
    </row>
    <row r="902" spans="1:37" x14ac:dyDescent="0.25">
      <c r="A902" s="10">
        <v>1765</v>
      </c>
      <c r="B902" s="11" t="s">
        <v>6106</v>
      </c>
      <c r="C902" s="11" t="s">
        <v>3063</v>
      </c>
      <c r="D902" s="12">
        <v>44111</v>
      </c>
      <c r="E902" s="12">
        <v>44944</v>
      </c>
      <c r="F902" s="10">
        <f>Table2[[#This Row],[ExitDate]]-Table2[[#This Row],[StartDate]]</f>
        <v>833</v>
      </c>
      <c r="G902" s="18">
        <f>(Table2[[#This Row],[ExitDate]]-Table2[[#This Row],[StartDate]])/365.25</f>
        <v>2.2806297056810405</v>
      </c>
      <c r="H902" s="11" t="s">
        <v>738</v>
      </c>
      <c r="I902" s="11" t="s">
        <v>6107</v>
      </c>
      <c r="J902" s="13" t="s">
        <v>6108</v>
      </c>
      <c r="K902" s="11" t="s">
        <v>132</v>
      </c>
      <c r="L902" s="11" t="s">
        <v>38</v>
      </c>
      <c r="M902" s="11" t="s">
        <v>56</v>
      </c>
      <c r="N902" s="11" t="s">
        <v>40</v>
      </c>
      <c r="O902" s="11" t="s">
        <v>56</v>
      </c>
      <c r="P902" s="11" t="s">
        <v>174</v>
      </c>
      <c r="Q902" s="11" t="s">
        <v>42</v>
      </c>
      <c r="R902" s="11" t="s">
        <v>80</v>
      </c>
      <c r="S902" s="12" t="s">
        <v>6109</v>
      </c>
      <c r="T902" s="11" t="s">
        <v>44</v>
      </c>
      <c r="U902" s="11" t="s">
        <v>1262</v>
      </c>
      <c r="V902" s="11" t="s">
        <v>46</v>
      </c>
      <c r="W902" s="10">
        <v>41219</v>
      </c>
      <c r="X902" s="11" t="s">
        <v>242</v>
      </c>
      <c r="Y902" s="10">
        <v>1</v>
      </c>
      <c r="Z902" s="10">
        <v>2192</v>
      </c>
      <c r="AA902" s="12" t="s">
        <v>436</v>
      </c>
      <c r="AB902" s="10">
        <v>5</v>
      </c>
      <c r="AC902" s="10">
        <v>3</v>
      </c>
      <c r="AD902" s="12">
        <v>44836</v>
      </c>
      <c r="AE902" s="11" t="s">
        <v>50</v>
      </c>
      <c r="AF902" s="11" t="s">
        <v>61</v>
      </c>
      <c r="AG902" s="11" t="s">
        <v>77</v>
      </c>
      <c r="AH902" s="11" t="s">
        <v>6110</v>
      </c>
      <c r="AI902" s="11" t="s">
        <v>6111</v>
      </c>
      <c r="AJ902" s="10">
        <v>4</v>
      </c>
      <c r="AK902" s="14">
        <v>866.14</v>
      </c>
    </row>
    <row r="903" spans="1:37" x14ac:dyDescent="0.25">
      <c r="A903" s="10">
        <v>1766</v>
      </c>
      <c r="B903" s="11" t="s">
        <v>439</v>
      </c>
      <c r="C903" s="11" t="s">
        <v>1183</v>
      </c>
      <c r="D903" s="12">
        <v>43524</v>
      </c>
      <c r="E903" s="12">
        <v>45078</v>
      </c>
      <c r="F903" s="10">
        <f>Table2[[#This Row],[ExitDate]]-Table2[[#This Row],[StartDate]]</f>
        <v>1554</v>
      </c>
      <c r="G903" s="18">
        <f>(Table2[[#This Row],[ExitDate]]-Table2[[#This Row],[StartDate]])/365.25</f>
        <v>4.2546201232032859</v>
      </c>
      <c r="H903" s="11" t="s">
        <v>36</v>
      </c>
      <c r="I903" s="11" t="s">
        <v>6112</v>
      </c>
      <c r="J903" s="13" t="s">
        <v>6113</v>
      </c>
      <c r="K903" s="11" t="s">
        <v>113</v>
      </c>
      <c r="L903" s="11" t="s">
        <v>752</v>
      </c>
      <c r="M903" s="11" t="s">
        <v>56</v>
      </c>
      <c r="N903" s="11" t="s">
        <v>55</v>
      </c>
      <c r="O903" s="11" t="s">
        <v>56</v>
      </c>
      <c r="P903" s="11" t="s">
        <v>95</v>
      </c>
      <c r="Q903" s="11" t="s">
        <v>42</v>
      </c>
      <c r="R903" s="11" t="s">
        <v>85</v>
      </c>
      <c r="S903" s="12">
        <v>23019</v>
      </c>
      <c r="T903" s="11" t="s">
        <v>44</v>
      </c>
      <c r="U903" s="11" t="s">
        <v>81</v>
      </c>
      <c r="V903" s="11" t="s">
        <v>59</v>
      </c>
      <c r="W903" s="10">
        <v>67704</v>
      </c>
      <c r="X903" s="11" t="s">
        <v>242</v>
      </c>
      <c r="Y903" s="10">
        <v>4</v>
      </c>
      <c r="Z903" s="10">
        <v>2193</v>
      </c>
      <c r="AA903" s="12">
        <v>45206</v>
      </c>
      <c r="AB903" s="10">
        <v>2</v>
      </c>
      <c r="AC903" s="10">
        <v>2</v>
      </c>
      <c r="AD903" s="12">
        <v>45123</v>
      </c>
      <c r="AE903" s="11" t="s">
        <v>83</v>
      </c>
      <c r="AF903" s="11" t="s">
        <v>61</v>
      </c>
      <c r="AG903" s="11" t="s">
        <v>62</v>
      </c>
      <c r="AH903" s="11" t="s">
        <v>6114</v>
      </c>
      <c r="AI903" s="11" t="s">
        <v>6115</v>
      </c>
      <c r="AJ903" s="10">
        <v>2</v>
      </c>
      <c r="AK903" s="14">
        <v>704.42</v>
      </c>
    </row>
    <row r="904" spans="1:37" x14ac:dyDescent="0.25">
      <c r="A904" s="10">
        <v>1768</v>
      </c>
      <c r="B904" s="11" t="s">
        <v>6117</v>
      </c>
      <c r="C904" s="11" t="s">
        <v>1402</v>
      </c>
      <c r="D904" s="12">
        <v>45079</v>
      </c>
      <c r="E904" s="12">
        <v>45114</v>
      </c>
      <c r="F904" s="10">
        <f>Table2[[#This Row],[ExitDate]]-Table2[[#This Row],[StartDate]]</f>
        <v>35</v>
      </c>
      <c r="G904" s="18">
        <f>(Table2[[#This Row],[ExitDate]]-Table2[[#This Row],[StartDate]])/365.25</f>
        <v>9.5824777549623541E-2</v>
      </c>
      <c r="H904" s="11" t="s">
        <v>36</v>
      </c>
      <c r="I904" s="11" t="s">
        <v>6118</v>
      </c>
      <c r="J904" s="13" t="s">
        <v>6119</v>
      </c>
      <c r="K904" s="11" t="s">
        <v>84</v>
      </c>
      <c r="L904" s="11" t="s">
        <v>38</v>
      </c>
      <c r="M904" s="11" t="s">
        <v>39</v>
      </c>
      <c r="N904" s="11" t="s">
        <v>40</v>
      </c>
      <c r="O904" s="11" t="s">
        <v>56</v>
      </c>
      <c r="P904" s="11" t="s">
        <v>174</v>
      </c>
      <c r="Q904" s="11" t="s">
        <v>42</v>
      </c>
      <c r="R904" s="11" t="s">
        <v>804</v>
      </c>
      <c r="S904" s="12" t="s">
        <v>6120</v>
      </c>
      <c r="T904" s="11" t="s">
        <v>44</v>
      </c>
      <c r="U904" s="11" t="s">
        <v>81</v>
      </c>
      <c r="V904" s="11" t="s">
        <v>46</v>
      </c>
      <c r="W904" s="10">
        <v>46366</v>
      </c>
      <c r="X904" s="11" t="s">
        <v>242</v>
      </c>
      <c r="Y904" s="10">
        <v>2</v>
      </c>
      <c r="Z904" s="10">
        <v>2195</v>
      </c>
      <c r="AA904" s="12" t="s">
        <v>1227</v>
      </c>
      <c r="AB904" s="10">
        <v>1</v>
      </c>
      <c r="AC904" s="10">
        <v>5</v>
      </c>
      <c r="AD904" s="12">
        <v>45054</v>
      </c>
      <c r="AE904" s="11" t="s">
        <v>76</v>
      </c>
      <c r="AF904" s="11" t="s">
        <v>61</v>
      </c>
      <c r="AG904" s="11" t="s">
        <v>52</v>
      </c>
      <c r="AH904" s="11" t="s">
        <v>4310</v>
      </c>
      <c r="AI904" s="11" t="s">
        <v>6121</v>
      </c>
      <c r="AJ904" s="10">
        <v>3</v>
      </c>
      <c r="AK904" s="14">
        <v>559.87</v>
      </c>
    </row>
    <row r="905" spans="1:37" x14ac:dyDescent="0.25">
      <c r="A905" s="10">
        <v>1769</v>
      </c>
      <c r="B905" s="11" t="s">
        <v>654</v>
      </c>
      <c r="C905" s="11" t="s">
        <v>5099</v>
      </c>
      <c r="D905" s="12">
        <v>44879</v>
      </c>
      <c r="E905" s="12">
        <v>44930</v>
      </c>
      <c r="F905" s="10">
        <f>Table2[[#This Row],[ExitDate]]-Table2[[#This Row],[StartDate]]</f>
        <v>51</v>
      </c>
      <c r="G905" s="18">
        <f>(Table2[[#This Row],[ExitDate]]-Table2[[#This Row],[StartDate]])/365.25</f>
        <v>0.13963039014373715</v>
      </c>
      <c r="H905" s="11" t="s">
        <v>36</v>
      </c>
      <c r="I905" s="11" t="s">
        <v>6122</v>
      </c>
      <c r="J905" s="13" t="s">
        <v>6123</v>
      </c>
      <c r="K905" s="11" t="s">
        <v>37</v>
      </c>
      <c r="L905" s="11" t="s">
        <v>752</v>
      </c>
      <c r="M905" s="11" t="s">
        <v>66</v>
      </c>
      <c r="N905" s="11" t="s">
        <v>55</v>
      </c>
      <c r="O905" s="11" t="s">
        <v>66</v>
      </c>
      <c r="P905" s="11" t="s">
        <v>121</v>
      </c>
      <c r="Q905" s="11" t="s">
        <v>42</v>
      </c>
      <c r="R905" s="11" t="s">
        <v>804</v>
      </c>
      <c r="S905" s="12" t="s">
        <v>6124</v>
      </c>
      <c r="T905" s="11" t="s">
        <v>44</v>
      </c>
      <c r="U905" s="11" t="s">
        <v>223</v>
      </c>
      <c r="V905" s="11" t="s">
        <v>59</v>
      </c>
      <c r="W905" s="10">
        <v>15989</v>
      </c>
      <c r="X905" s="11" t="s">
        <v>242</v>
      </c>
      <c r="Y905" s="10">
        <v>5</v>
      </c>
      <c r="Z905" s="10">
        <v>2196</v>
      </c>
      <c r="AA905" s="12">
        <v>44934</v>
      </c>
      <c r="AB905" s="10">
        <v>5</v>
      </c>
      <c r="AC905" s="10">
        <v>2</v>
      </c>
      <c r="AD905" s="12">
        <v>44905</v>
      </c>
      <c r="AE905" s="11" t="s">
        <v>83</v>
      </c>
      <c r="AF905" s="11" t="s">
        <v>61</v>
      </c>
      <c r="AG905" s="11" t="s">
        <v>77</v>
      </c>
      <c r="AH905" s="11" t="s">
        <v>6125</v>
      </c>
      <c r="AI905" s="11" t="s">
        <v>6126</v>
      </c>
      <c r="AJ905" s="10">
        <v>2</v>
      </c>
      <c r="AK905" s="14">
        <v>572.11</v>
      </c>
    </row>
    <row r="906" spans="1:37" x14ac:dyDescent="0.25">
      <c r="A906" s="10">
        <v>1770</v>
      </c>
      <c r="B906" s="11" t="s">
        <v>2035</v>
      </c>
      <c r="C906" s="11" t="s">
        <v>1928</v>
      </c>
      <c r="D906" s="12">
        <v>43334</v>
      </c>
      <c r="E906" s="12">
        <v>44510</v>
      </c>
      <c r="F906" s="10">
        <f>Table2[[#This Row],[ExitDate]]-Table2[[#This Row],[StartDate]]</f>
        <v>1176</v>
      </c>
      <c r="G906" s="18">
        <f>(Table2[[#This Row],[ExitDate]]-Table2[[#This Row],[StartDate]])/365.25</f>
        <v>3.2197125256673513</v>
      </c>
      <c r="H906" s="11" t="s">
        <v>36</v>
      </c>
      <c r="I906" s="11" t="s">
        <v>6127</v>
      </c>
      <c r="J906" s="13" t="s">
        <v>6128</v>
      </c>
      <c r="K906" s="11" t="s">
        <v>125</v>
      </c>
      <c r="L906" s="11" t="s">
        <v>752</v>
      </c>
      <c r="M906" s="11" t="s">
        <v>39</v>
      </c>
      <c r="N906" s="11" t="s">
        <v>40</v>
      </c>
      <c r="O906" s="11" t="s">
        <v>66</v>
      </c>
      <c r="P906" s="11" t="s">
        <v>95</v>
      </c>
      <c r="Q906" s="11" t="s">
        <v>42</v>
      </c>
      <c r="R906" s="11" t="s">
        <v>320</v>
      </c>
      <c r="S906" s="12">
        <v>30654</v>
      </c>
      <c r="T906" s="11" t="s">
        <v>44</v>
      </c>
      <c r="U906" s="11" t="s">
        <v>223</v>
      </c>
      <c r="V906" s="11" t="s">
        <v>46</v>
      </c>
      <c r="W906" s="10">
        <v>77437</v>
      </c>
      <c r="X906" s="11" t="s">
        <v>242</v>
      </c>
      <c r="Y906" s="10">
        <v>4</v>
      </c>
      <c r="Z906" s="10">
        <v>2197</v>
      </c>
      <c r="AA906" s="12" t="s">
        <v>1669</v>
      </c>
      <c r="AB906" s="10">
        <v>2</v>
      </c>
      <c r="AC906" s="10">
        <v>3</v>
      </c>
      <c r="AD906" s="12">
        <v>45002</v>
      </c>
      <c r="AE906" s="11" t="s">
        <v>83</v>
      </c>
      <c r="AF906" s="11" t="s">
        <v>61</v>
      </c>
      <c r="AG906" s="11" t="s">
        <v>89</v>
      </c>
      <c r="AH906" s="11" t="s">
        <v>6129</v>
      </c>
      <c r="AI906" s="11" t="s">
        <v>6130</v>
      </c>
      <c r="AJ906" s="10">
        <v>2</v>
      </c>
      <c r="AK906" s="14">
        <v>724.83</v>
      </c>
    </row>
    <row r="907" spans="1:37" x14ac:dyDescent="0.25">
      <c r="A907" s="10">
        <v>1771</v>
      </c>
      <c r="B907" s="11" t="s">
        <v>6131</v>
      </c>
      <c r="C907" s="11" t="s">
        <v>3287</v>
      </c>
      <c r="D907" s="12">
        <v>44910</v>
      </c>
      <c r="E907" s="12">
        <v>44924</v>
      </c>
      <c r="F907" s="10">
        <f>Table2[[#This Row],[ExitDate]]-Table2[[#This Row],[StartDate]]</f>
        <v>14</v>
      </c>
      <c r="G907" s="18">
        <f>(Table2[[#This Row],[ExitDate]]-Table2[[#This Row],[StartDate]])/365.25</f>
        <v>3.8329911019849415E-2</v>
      </c>
      <c r="H907" s="11" t="s">
        <v>36</v>
      </c>
      <c r="I907" s="11" t="s">
        <v>6116</v>
      </c>
      <c r="J907" s="13" t="s">
        <v>6132</v>
      </c>
      <c r="K907" s="11" t="s">
        <v>54</v>
      </c>
      <c r="L907" s="11" t="s">
        <v>38</v>
      </c>
      <c r="M907" s="11" t="s">
        <v>39</v>
      </c>
      <c r="N907" s="11" t="s">
        <v>67</v>
      </c>
      <c r="O907" s="11" t="s">
        <v>41</v>
      </c>
      <c r="P907" s="11" t="s">
        <v>133</v>
      </c>
      <c r="Q907" s="11" t="s">
        <v>42</v>
      </c>
      <c r="R907" s="11" t="s">
        <v>85</v>
      </c>
      <c r="S907" s="12">
        <v>23018</v>
      </c>
      <c r="T907" s="11" t="s">
        <v>44</v>
      </c>
      <c r="U907" s="11" t="s">
        <v>87</v>
      </c>
      <c r="V907" s="11" t="s">
        <v>46</v>
      </c>
      <c r="W907" s="10">
        <v>63184</v>
      </c>
      <c r="X907" s="11" t="s">
        <v>99</v>
      </c>
      <c r="Y907" s="10">
        <v>1</v>
      </c>
      <c r="Z907" s="10">
        <v>2198</v>
      </c>
      <c r="AA907" s="12" t="s">
        <v>3156</v>
      </c>
      <c r="AB907" s="10">
        <v>2</v>
      </c>
      <c r="AC907" s="10">
        <v>4</v>
      </c>
      <c r="AD907" s="12">
        <v>44787</v>
      </c>
      <c r="AE907" s="11" t="s">
        <v>50</v>
      </c>
      <c r="AF907" s="11" t="s">
        <v>51</v>
      </c>
      <c r="AG907" s="11" t="s">
        <v>52</v>
      </c>
      <c r="AH907" s="11" t="s">
        <v>6133</v>
      </c>
      <c r="AI907" s="11" t="s">
        <v>6134</v>
      </c>
      <c r="AJ907" s="10">
        <v>5</v>
      </c>
      <c r="AK907" s="14">
        <v>198.35</v>
      </c>
    </row>
    <row r="908" spans="1:37" x14ac:dyDescent="0.25">
      <c r="A908" s="10">
        <v>1776</v>
      </c>
      <c r="B908" s="11" t="s">
        <v>5001</v>
      </c>
      <c r="C908" s="11" t="s">
        <v>1412</v>
      </c>
      <c r="D908" s="12">
        <v>43890</v>
      </c>
      <c r="E908" s="12">
        <v>44336</v>
      </c>
      <c r="F908" s="10">
        <f>Table2[[#This Row],[ExitDate]]-Table2[[#This Row],[StartDate]]</f>
        <v>446</v>
      </c>
      <c r="G908" s="18">
        <f>(Table2[[#This Row],[ExitDate]]-Table2[[#This Row],[StartDate]])/365.25</f>
        <v>1.2210814510609171</v>
      </c>
      <c r="H908" s="11" t="s">
        <v>36</v>
      </c>
      <c r="I908" s="11" t="s">
        <v>6135</v>
      </c>
      <c r="J908" s="13" t="s">
        <v>6136</v>
      </c>
      <c r="K908" s="11" t="s">
        <v>113</v>
      </c>
      <c r="L908" s="11" t="s">
        <v>752</v>
      </c>
      <c r="M908" s="11" t="s">
        <v>39</v>
      </c>
      <c r="N908" s="11" t="s">
        <v>55</v>
      </c>
      <c r="O908" s="11" t="s">
        <v>56</v>
      </c>
      <c r="P908" s="11" t="s">
        <v>95</v>
      </c>
      <c r="Q908" s="11" t="s">
        <v>42</v>
      </c>
      <c r="R908" s="11" t="s">
        <v>80</v>
      </c>
      <c r="S908" s="12">
        <v>31536</v>
      </c>
      <c r="T908" s="11" t="s">
        <v>44</v>
      </c>
      <c r="U908" s="11" t="s">
        <v>98</v>
      </c>
      <c r="V908" s="11" t="s">
        <v>46</v>
      </c>
      <c r="W908" s="10">
        <v>42742</v>
      </c>
      <c r="X908" s="11" t="s">
        <v>99</v>
      </c>
      <c r="Y908" s="10">
        <v>1</v>
      </c>
      <c r="Z908" s="10">
        <v>2203</v>
      </c>
      <c r="AA908" s="12" t="s">
        <v>832</v>
      </c>
      <c r="AB908" s="10">
        <v>1</v>
      </c>
      <c r="AC908" s="10">
        <v>4</v>
      </c>
      <c r="AD908" s="12">
        <v>44909</v>
      </c>
      <c r="AE908" s="11" t="s">
        <v>83</v>
      </c>
      <c r="AF908" s="11" t="s">
        <v>61</v>
      </c>
      <c r="AG908" s="11" t="s">
        <v>62</v>
      </c>
      <c r="AH908" s="11" t="s">
        <v>6137</v>
      </c>
      <c r="AI908" s="11" t="s">
        <v>6138</v>
      </c>
      <c r="AJ908" s="10">
        <v>2</v>
      </c>
      <c r="AK908" s="14">
        <v>333.27</v>
      </c>
    </row>
    <row r="909" spans="1:37" x14ac:dyDescent="0.25">
      <c r="A909" s="10">
        <v>1777</v>
      </c>
      <c r="B909" s="11" t="s">
        <v>6139</v>
      </c>
      <c r="C909" s="11" t="s">
        <v>35</v>
      </c>
      <c r="D909" s="12">
        <v>44463</v>
      </c>
      <c r="E909" s="12">
        <v>44589</v>
      </c>
      <c r="F909" s="10">
        <f>Table2[[#This Row],[ExitDate]]-Table2[[#This Row],[StartDate]]</f>
        <v>126</v>
      </c>
      <c r="G909" s="18">
        <f>(Table2[[#This Row],[ExitDate]]-Table2[[#This Row],[StartDate]])/365.25</f>
        <v>0.34496919917864477</v>
      </c>
      <c r="H909" s="11" t="s">
        <v>36</v>
      </c>
      <c r="I909" s="11" t="s">
        <v>6140</v>
      </c>
      <c r="J909" s="13" t="s">
        <v>6141</v>
      </c>
      <c r="K909" s="11" t="s">
        <v>65</v>
      </c>
      <c r="L909" s="11" t="s">
        <v>38</v>
      </c>
      <c r="M909" s="11" t="s">
        <v>56</v>
      </c>
      <c r="N909" s="11" t="s">
        <v>67</v>
      </c>
      <c r="O909" s="11" t="s">
        <v>56</v>
      </c>
      <c r="P909" s="11" t="s">
        <v>133</v>
      </c>
      <c r="Q909" s="11" t="s">
        <v>42</v>
      </c>
      <c r="R909" s="11" t="s">
        <v>300</v>
      </c>
      <c r="S909" s="12" t="s">
        <v>6142</v>
      </c>
      <c r="T909" s="11" t="s">
        <v>44</v>
      </c>
      <c r="U909" s="11" t="s">
        <v>5</v>
      </c>
      <c r="V909" s="11" t="s">
        <v>46</v>
      </c>
      <c r="W909" s="10">
        <v>58905</v>
      </c>
      <c r="X909" s="11" t="s">
        <v>242</v>
      </c>
      <c r="Y909" s="10">
        <v>2</v>
      </c>
      <c r="Z909" s="10">
        <v>2204</v>
      </c>
      <c r="AA909" s="12">
        <v>44571</v>
      </c>
      <c r="AB909" s="10">
        <v>5</v>
      </c>
      <c r="AC909" s="10">
        <v>2</v>
      </c>
      <c r="AD909" s="12">
        <v>44892</v>
      </c>
      <c r="AE909" s="11" t="s">
        <v>60</v>
      </c>
      <c r="AF909" s="11" t="s">
        <v>51</v>
      </c>
      <c r="AG909" s="11" t="s">
        <v>89</v>
      </c>
      <c r="AH909" s="11" t="s">
        <v>2455</v>
      </c>
      <c r="AI909" s="11" t="s">
        <v>6143</v>
      </c>
      <c r="AJ909" s="10">
        <v>3</v>
      </c>
      <c r="AK909" s="14">
        <v>284.05</v>
      </c>
    </row>
    <row r="910" spans="1:37" x14ac:dyDescent="0.25">
      <c r="A910" s="10">
        <v>1778</v>
      </c>
      <c r="B910" s="11" t="s">
        <v>6144</v>
      </c>
      <c r="C910" s="11" t="s">
        <v>1004</v>
      </c>
      <c r="D910" s="12">
        <v>44664</v>
      </c>
      <c r="E910" s="12">
        <v>45137</v>
      </c>
      <c r="F910" s="10">
        <f>Table2[[#This Row],[ExitDate]]-Table2[[#This Row],[StartDate]]</f>
        <v>473</v>
      </c>
      <c r="G910" s="18">
        <f>(Table2[[#This Row],[ExitDate]]-Table2[[#This Row],[StartDate]])/365.25</f>
        <v>1.2950034223134839</v>
      </c>
      <c r="H910" s="11" t="s">
        <v>36</v>
      </c>
      <c r="I910" s="11" t="s">
        <v>6145</v>
      </c>
      <c r="J910" s="13" t="s">
        <v>6146</v>
      </c>
      <c r="K910" s="11" t="s">
        <v>84</v>
      </c>
      <c r="L910" s="11" t="s">
        <v>38</v>
      </c>
      <c r="M910" s="11" t="s">
        <v>66</v>
      </c>
      <c r="N910" s="11" t="s">
        <v>67</v>
      </c>
      <c r="O910" s="11" t="s">
        <v>66</v>
      </c>
      <c r="P910" s="11" t="s">
        <v>95</v>
      </c>
      <c r="Q910" s="11" t="s">
        <v>42</v>
      </c>
      <c r="R910" s="11" t="s">
        <v>69</v>
      </c>
      <c r="S910" s="12" t="s">
        <v>6147</v>
      </c>
      <c r="T910" s="11" t="s">
        <v>44</v>
      </c>
      <c r="U910" s="11" t="s">
        <v>412</v>
      </c>
      <c r="V910" s="11" t="s">
        <v>46</v>
      </c>
      <c r="W910" s="10">
        <v>32235</v>
      </c>
      <c r="X910" s="11" t="s">
        <v>242</v>
      </c>
      <c r="Y910" s="10">
        <v>4</v>
      </c>
      <c r="Z910" s="10">
        <v>2205</v>
      </c>
      <c r="AA910" s="12">
        <v>44690</v>
      </c>
      <c r="AB910" s="10">
        <v>2</v>
      </c>
      <c r="AC910" s="10">
        <v>3</v>
      </c>
      <c r="AD910" s="12">
        <v>45100</v>
      </c>
      <c r="AE910" s="11" t="s">
        <v>50</v>
      </c>
      <c r="AF910" s="11" t="s">
        <v>51</v>
      </c>
      <c r="AG910" s="11" t="s">
        <v>62</v>
      </c>
      <c r="AH910" s="11" t="s">
        <v>6148</v>
      </c>
      <c r="AI910" s="11" t="s">
        <v>6149</v>
      </c>
      <c r="AJ910" s="10">
        <v>1</v>
      </c>
      <c r="AK910" s="14">
        <v>271.69</v>
      </c>
    </row>
    <row r="911" spans="1:37" x14ac:dyDescent="0.25">
      <c r="A911" s="10">
        <v>1783</v>
      </c>
      <c r="B911" s="11" t="s">
        <v>2327</v>
      </c>
      <c r="C911" s="11" t="s">
        <v>338</v>
      </c>
      <c r="D911" s="12">
        <v>44347</v>
      </c>
      <c r="E911" s="12">
        <v>44865</v>
      </c>
      <c r="F911" s="10">
        <f>Table2[[#This Row],[ExitDate]]-Table2[[#This Row],[StartDate]]</f>
        <v>518</v>
      </c>
      <c r="G911" s="18">
        <f>(Table2[[#This Row],[ExitDate]]-Table2[[#This Row],[StartDate]])/365.25</f>
        <v>1.4182067077344285</v>
      </c>
      <c r="H911" s="11" t="s">
        <v>1781</v>
      </c>
      <c r="I911" s="11" t="s">
        <v>6151</v>
      </c>
      <c r="J911" s="13" t="s">
        <v>6152</v>
      </c>
      <c r="K911" s="11" t="s">
        <v>65</v>
      </c>
      <c r="L911" s="11" t="s">
        <v>38</v>
      </c>
      <c r="M911" s="11" t="s">
        <v>56</v>
      </c>
      <c r="N911" s="11" t="s">
        <v>40</v>
      </c>
      <c r="O911" s="11" t="s">
        <v>41</v>
      </c>
      <c r="P911" s="11" t="s">
        <v>121</v>
      </c>
      <c r="Q911" s="11" t="s">
        <v>165</v>
      </c>
      <c r="R911" s="11" t="s">
        <v>320</v>
      </c>
      <c r="S911" s="12">
        <v>24078</v>
      </c>
      <c r="T911" s="11" t="s">
        <v>44</v>
      </c>
      <c r="U911" s="11" t="s">
        <v>724</v>
      </c>
      <c r="V911" s="11" t="s">
        <v>46</v>
      </c>
      <c r="W911" s="10">
        <v>2360</v>
      </c>
      <c r="X911" s="11" t="s">
        <v>99</v>
      </c>
      <c r="Y911" s="10">
        <v>4</v>
      </c>
      <c r="Z911" s="10">
        <v>2210</v>
      </c>
      <c r="AA911" s="12">
        <v>45170</v>
      </c>
      <c r="AB911" s="10">
        <v>1</v>
      </c>
      <c r="AC911" s="10">
        <v>5</v>
      </c>
      <c r="AD911" s="12">
        <v>45124</v>
      </c>
      <c r="AE911" s="11" t="s">
        <v>83</v>
      </c>
      <c r="AF911" s="11" t="s">
        <v>51</v>
      </c>
      <c r="AG911" s="11" t="s">
        <v>77</v>
      </c>
      <c r="AH911" s="11" t="s">
        <v>6153</v>
      </c>
      <c r="AI911" s="11" t="s">
        <v>6154</v>
      </c>
      <c r="AJ911" s="10">
        <v>5</v>
      </c>
      <c r="AK911" s="14">
        <v>220.14</v>
      </c>
    </row>
    <row r="912" spans="1:37" x14ac:dyDescent="0.25">
      <c r="A912" s="10">
        <v>1785</v>
      </c>
      <c r="B912" s="11" t="s">
        <v>6155</v>
      </c>
      <c r="C912" s="11" t="s">
        <v>5942</v>
      </c>
      <c r="D912" s="12">
        <v>44745</v>
      </c>
      <c r="E912" s="12">
        <v>45007</v>
      </c>
      <c r="F912" s="10">
        <f>Table2[[#This Row],[ExitDate]]-Table2[[#This Row],[StartDate]]</f>
        <v>262</v>
      </c>
      <c r="G912" s="18">
        <f>(Table2[[#This Row],[ExitDate]]-Table2[[#This Row],[StartDate]])/365.25</f>
        <v>0.71731690622861055</v>
      </c>
      <c r="H912" s="11" t="s">
        <v>1781</v>
      </c>
      <c r="I912" s="11" t="s">
        <v>6156</v>
      </c>
      <c r="J912" s="13" t="s">
        <v>6157</v>
      </c>
      <c r="K912" s="11" t="s">
        <v>132</v>
      </c>
      <c r="L912" s="11" t="s">
        <v>38</v>
      </c>
      <c r="M912" s="11" t="s">
        <v>66</v>
      </c>
      <c r="N912" s="11" t="s">
        <v>40</v>
      </c>
      <c r="O912" s="11" t="s">
        <v>56</v>
      </c>
      <c r="P912" s="11" t="s">
        <v>95</v>
      </c>
      <c r="Q912" s="11" t="s">
        <v>165</v>
      </c>
      <c r="R912" s="11" t="s">
        <v>85</v>
      </c>
      <c r="S912" s="12">
        <v>33547</v>
      </c>
      <c r="T912" s="11" t="s">
        <v>44</v>
      </c>
      <c r="U912" s="11" t="s">
        <v>4346</v>
      </c>
      <c r="V912" s="11" t="s">
        <v>46</v>
      </c>
      <c r="W912" s="10">
        <v>74179</v>
      </c>
      <c r="X912" s="11" t="s">
        <v>99</v>
      </c>
      <c r="Y912" s="10">
        <v>1</v>
      </c>
      <c r="Z912" s="10">
        <v>2212</v>
      </c>
      <c r="AA912" s="12" t="s">
        <v>339</v>
      </c>
      <c r="AB912" s="10">
        <v>4</v>
      </c>
      <c r="AC912" s="10">
        <v>1</v>
      </c>
      <c r="AD912" s="12">
        <v>45126</v>
      </c>
      <c r="AE912" s="11" t="s">
        <v>83</v>
      </c>
      <c r="AF912" s="11" t="s">
        <v>51</v>
      </c>
      <c r="AG912" s="11" t="s">
        <v>62</v>
      </c>
      <c r="AH912" s="11" t="s">
        <v>6158</v>
      </c>
      <c r="AI912" s="11" t="s">
        <v>6159</v>
      </c>
      <c r="AJ912" s="10">
        <v>1</v>
      </c>
      <c r="AK912" s="14">
        <v>160.81</v>
      </c>
    </row>
    <row r="913" spans="1:37" x14ac:dyDescent="0.25">
      <c r="A913" s="10">
        <v>1786</v>
      </c>
      <c r="B913" s="11" t="s">
        <v>6160</v>
      </c>
      <c r="C913" s="11" t="s">
        <v>6161</v>
      </c>
      <c r="D913" s="12">
        <v>45000</v>
      </c>
      <c r="E913" s="12">
        <v>45056</v>
      </c>
      <c r="F913" s="10">
        <f>Table2[[#This Row],[ExitDate]]-Table2[[#This Row],[StartDate]]</f>
        <v>56</v>
      </c>
      <c r="G913" s="18">
        <f>(Table2[[#This Row],[ExitDate]]-Table2[[#This Row],[StartDate]])/365.25</f>
        <v>0.15331964407939766</v>
      </c>
      <c r="H913" s="11" t="s">
        <v>1781</v>
      </c>
      <c r="I913" s="11" t="s">
        <v>6162</v>
      </c>
      <c r="J913" s="13" t="s">
        <v>6163</v>
      </c>
      <c r="K913" s="11" t="s">
        <v>54</v>
      </c>
      <c r="L913" s="11" t="s">
        <v>38</v>
      </c>
      <c r="M913" s="11" t="s">
        <v>56</v>
      </c>
      <c r="N913" s="11" t="s">
        <v>55</v>
      </c>
      <c r="O913" s="11" t="s">
        <v>66</v>
      </c>
      <c r="P913" s="11" t="s">
        <v>133</v>
      </c>
      <c r="Q913" s="11" t="s">
        <v>165</v>
      </c>
      <c r="R913" s="11" t="s">
        <v>300</v>
      </c>
      <c r="S913" s="12">
        <v>23810</v>
      </c>
      <c r="T913" s="11" t="s">
        <v>44</v>
      </c>
      <c r="U913" s="11" t="s">
        <v>3025</v>
      </c>
      <c r="V913" s="11" t="s">
        <v>46</v>
      </c>
      <c r="W913" s="10">
        <v>8415</v>
      </c>
      <c r="X913" s="11" t="s">
        <v>99</v>
      </c>
      <c r="Y913" s="10">
        <v>5</v>
      </c>
      <c r="Z913" s="10">
        <v>2213</v>
      </c>
      <c r="AA913" s="12">
        <v>45051</v>
      </c>
      <c r="AB913" s="10">
        <v>1</v>
      </c>
      <c r="AC913" s="10">
        <v>4</v>
      </c>
      <c r="AD913" s="12">
        <v>45025</v>
      </c>
      <c r="AE913" s="11" t="s">
        <v>83</v>
      </c>
      <c r="AF913" s="11" t="s">
        <v>51</v>
      </c>
      <c r="AG913" s="11" t="s">
        <v>89</v>
      </c>
      <c r="AH913" s="11" t="s">
        <v>6164</v>
      </c>
      <c r="AI913" s="11" t="s">
        <v>6165</v>
      </c>
      <c r="AJ913" s="10">
        <v>1</v>
      </c>
      <c r="AK913" s="14">
        <v>196.03</v>
      </c>
    </row>
    <row r="914" spans="1:37" x14ac:dyDescent="0.25">
      <c r="A914" s="10">
        <v>1787</v>
      </c>
      <c r="B914" s="11" t="s">
        <v>6166</v>
      </c>
      <c r="C914" s="11" t="s">
        <v>5337</v>
      </c>
      <c r="D914" s="12">
        <v>44406</v>
      </c>
      <c r="E914" s="12">
        <v>44785</v>
      </c>
      <c r="F914" s="10">
        <f>Table2[[#This Row],[ExitDate]]-Table2[[#This Row],[StartDate]]</f>
        <v>379</v>
      </c>
      <c r="G914" s="18">
        <f>(Table2[[#This Row],[ExitDate]]-Table2[[#This Row],[StartDate]])/365.25</f>
        <v>1.0376454483230664</v>
      </c>
      <c r="H914" s="11" t="s">
        <v>1781</v>
      </c>
      <c r="I914" s="11" t="s">
        <v>6167</v>
      </c>
      <c r="J914" s="13" t="s">
        <v>6168</v>
      </c>
      <c r="K914" s="11" t="s">
        <v>37</v>
      </c>
      <c r="L914" s="11" t="s">
        <v>38</v>
      </c>
      <c r="M914" s="11" t="s">
        <v>39</v>
      </c>
      <c r="N914" s="11" t="s">
        <v>40</v>
      </c>
      <c r="O914" s="11" t="s">
        <v>66</v>
      </c>
      <c r="P914" s="11" t="s">
        <v>121</v>
      </c>
      <c r="Q914" s="11" t="s">
        <v>165</v>
      </c>
      <c r="R914" s="11" t="s">
        <v>85</v>
      </c>
      <c r="S914" s="12" t="s">
        <v>6169</v>
      </c>
      <c r="T914" s="11" t="s">
        <v>44</v>
      </c>
      <c r="U914" s="11" t="s">
        <v>293</v>
      </c>
      <c r="V914" s="11" t="s">
        <v>46</v>
      </c>
      <c r="W914" s="10">
        <v>8196</v>
      </c>
      <c r="X914" s="11" t="s">
        <v>99</v>
      </c>
      <c r="Y914" s="10">
        <v>4</v>
      </c>
      <c r="Z914" s="10">
        <v>2214</v>
      </c>
      <c r="AA914" s="12" t="s">
        <v>988</v>
      </c>
      <c r="AB914" s="10">
        <v>1</v>
      </c>
      <c r="AC914" s="10">
        <v>1</v>
      </c>
      <c r="AD914" s="12">
        <v>45001</v>
      </c>
      <c r="AE914" s="11" t="s">
        <v>50</v>
      </c>
      <c r="AF914" s="11" t="s">
        <v>51</v>
      </c>
      <c r="AG914" s="11" t="s">
        <v>89</v>
      </c>
      <c r="AH914" s="11" t="s">
        <v>6170</v>
      </c>
      <c r="AI914" s="11" t="s">
        <v>6171</v>
      </c>
      <c r="AJ914" s="10">
        <v>4</v>
      </c>
      <c r="AK914" s="14">
        <v>973.62</v>
      </c>
    </row>
    <row r="915" spans="1:37" x14ac:dyDescent="0.25">
      <c r="A915" s="10">
        <v>1788</v>
      </c>
      <c r="B915" s="11" t="s">
        <v>6172</v>
      </c>
      <c r="C915" s="11" t="s">
        <v>1485</v>
      </c>
      <c r="D915" s="12">
        <v>44597</v>
      </c>
      <c r="E915" s="12">
        <v>44939</v>
      </c>
      <c r="F915" s="10">
        <f>Table2[[#This Row],[ExitDate]]-Table2[[#This Row],[StartDate]]</f>
        <v>342</v>
      </c>
      <c r="G915" s="18">
        <f>(Table2[[#This Row],[ExitDate]]-Table2[[#This Row],[StartDate]])/365.25</f>
        <v>0.93634496919917864</v>
      </c>
      <c r="H915" s="11" t="s">
        <v>1781</v>
      </c>
      <c r="I915" s="11" t="s">
        <v>6173</v>
      </c>
      <c r="J915" s="13" t="s">
        <v>6174</v>
      </c>
      <c r="K915" s="11" t="s">
        <v>84</v>
      </c>
      <c r="L915" s="11" t="s">
        <v>38</v>
      </c>
      <c r="M915" s="11" t="s">
        <v>39</v>
      </c>
      <c r="N915" s="11" t="s">
        <v>67</v>
      </c>
      <c r="O915" s="11" t="s">
        <v>41</v>
      </c>
      <c r="P915" s="11" t="s">
        <v>121</v>
      </c>
      <c r="Q915" s="11" t="s">
        <v>165</v>
      </c>
      <c r="R915" s="11" t="s">
        <v>107</v>
      </c>
      <c r="S915" s="12" t="s">
        <v>6175</v>
      </c>
      <c r="T915" s="11" t="s">
        <v>44</v>
      </c>
      <c r="U915" s="11" t="s">
        <v>109</v>
      </c>
      <c r="V915" s="11" t="s">
        <v>46</v>
      </c>
      <c r="W915" s="10">
        <v>95814</v>
      </c>
      <c r="X915" s="11" t="s">
        <v>99</v>
      </c>
      <c r="Y915" s="10">
        <v>1</v>
      </c>
      <c r="Z915" s="10">
        <v>2215</v>
      </c>
      <c r="AA915" s="12" t="s">
        <v>279</v>
      </c>
      <c r="AB915" s="10">
        <v>1</v>
      </c>
      <c r="AC915" s="10">
        <v>5</v>
      </c>
      <c r="AD915" s="12">
        <v>44834</v>
      </c>
      <c r="AE915" s="11" t="s">
        <v>60</v>
      </c>
      <c r="AF915" s="11" t="s">
        <v>61</v>
      </c>
      <c r="AG915" s="11" t="s">
        <v>52</v>
      </c>
      <c r="AH915" s="11" t="s">
        <v>6176</v>
      </c>
      <c r="AI915" s="11" t="s">
        <v>6177</v>
      </c>
      <c r="AJ915" s="10">
        <v>3</v>
      </c>
      <c r="AK915" s="14">
        <v>227</v>
      </c>
    </row>
    <row r="916" spans="1:37" x14ac:dyDescent="0.25">
      <c r="A916" s="10">
        <v>1790</v>
      </c>
      <c r="B916" s="11" t="s">
        <v>2453</v>
      </c>
      <c r="C916" s="11" t="s">
        <v>2986</v>
      </c>
      <c r="D916" s="12">
        <v>44158</v>
      </c>
      <c r="E916" s="12">
        <v>44179</v>
      </c>
      <c r="F916" s="10">
        <f>Table2[[#This Row],[ExitDate]]-Table2[[#This Row],[StartDate]]</f>
        <v>21</v>
      </c>
      <c r="G916" s="18">
        <f>(Table2[[#This Row],[ExitDate]]-Table2[[#This Row],[StartDate]])/365.25</f>
        <v>5.7494866529774126E-2</v>
      </c>
      <c r="H916" s="11" t="s">
        <v>6180</v>
      </c>
      <c r="I916" s="11" t="s">
        <v>6181</v>
      </c>
      <c r="J916" s="13" t="s">
        <v>6182</v>
      </c>
      <c r="K916" s="11" t="s">
        <v>79</v>
      </c>
      <c r="L916" s="11" t="s">
        <v>38</v>
      </c>
      <c r="M916" s="11" t="s">
        <v>56</v>
      </c>
      <c r="N916" s="11" t="s">
        <v>55</v>
      </c>
      <c r="O916" s="11" t="s">
        <v>41</v>
      </c>
      <c r="P916" s="11" t="s">
        <v>174</v>
      </c>
      <c r="Q916" s="11" t="s">
        <v>165</v>
      </c>
      <c r="R916" s="11" t="s">
        <v>711</v>
      </c>
      <c r="S916" s="12" t="s">
        <v>6183</v>
      </c>
      <c r="T916" s="11" t="s">
        <v>86</v>
      </c>
      <c r="U916" s="11" t="s">
        <v>185</v>
      </c>
      <c r="V916" s="11" t="s">
        <v>46</v>
      </c>
      <c r="W916" s="10">
        <v>52244</v>
      </c>
      <c r="X916" s="11" t="s">
        <v>99</v>
      </c>
      <c r="Y916" s="10">
        <v>4</v>
      </c>
      <c r="Z916" s="10">
        <v>2217</v>
      </c>
      <c r="AA916" s="12">
        <v>44691</v>
      </c>
      <c r="AB916" s="10">
        <v>2</v>
      </c>
      <c r="AC916" s="10">
        <v>1</v>
      </c>
      <c r="AD916" s="12">
        <v>45008</v>
      </c>
      <c r="AE916" s="11" t="s">
        <v>156</v>
      </c>
      <c r="AF916" s="11" t="s">
        <v>61</v>
      </c>
      <c r="AG916" s="11" t="s">
        <v>52</v>
      </c>
      <c r="AH916" s="11" t="s">
        <v>5801</v>
      </c>
      <c r="AI916" s="11" t="s">
        <v>6184</v>
      </c>
      <c r="AJ916" s="10">
        <v>1</v>
      </c>
      <c r="AK916" s="14">
        <v>315.39</v>
      </c>
    </row>
    <row r="917" spans="1:37" x14ac:dyDescent="0.25">
      <c r="A917" s="10">
        <v>1791</v>
      </c>
      <c r="B917" s="11" t="s">
        <v>881</v>
      </c>
      <c r="C917" s="11" t="s">
        <v>6185</v>
      </c>
      <c r="D917" s="12">
        <v>43517</v>
      </c>
      <c r="E917" s="12">
        <v>44855</v>
      </c>
      <c r="F917" s="10">
        <f>Table2[[#This Row],[ExitDate]]-Table2[[#This Row],[StartDate]]</f>
        <v>1338</v>
      </c>
      <c r="G917" s="18">
        <f>(Table2[[#This Row],[ExitDate]]-Table2[[#This Row],[StartDate]])/365.25</f>
        <v>3.6632443531827517</v>
      </c>
      <c r="H917" s="11" t="s">
        <v>6186</v>
      </c>
      <c r="I917" s="11" t="s">
        <v>6187</v>
      </c>
      <c r="J917" s="13" t="s">
        <v>6188</v>
      </c>
      <c r="K917" s="11" t="s">
        <v>125</v>
      </c>
      <c r="L917" s="11" t="s">
        <v>38</v>
      </c>
      <c r="M917" s="11" t="s">
        <v>56</v>
      </c>
      <c r="N917" s="11" t="s">
        <v>67</v>
      </c>
      <c r="O917" s="11" t="s">
        <v>56</v>
      </c>
      <c r="P917" s="11" t="s">
        <v>121</v>
      </c>
      <c r="Q917" s="11" t="s">
        <v>165</v>
      </c>
      <c r="R917" s="11" t="s">
        <v>85</v>
      </c>
      <c r="S917" s="12">
        <v>24695</v>
      </c>
      <c r="T917" s="11" t="s">
        <v>44</v>
      </c>
      <c r="U917" s="11" t="s">
        <v>234</v>
      </c>
      <c r="V917" s="11" t="s">
        <v>46</v>
      </c>
      <c r="W917" s="10">
        <v>29237</v>
      </c>
      <c r="X917" s="11" t="s">
        <v>99</v>
      </c>
      <c r="Y917" s="10">
        <v>4</v>
      </c>
      <c r="Z917" s="10">
        <v>2218</v>
      </c>
      <c r="AA917" s="12">
        <v>44844</v>
      </c>
      <c r="AB917" s="10">
        <v>4</v>
      </c>
      <c r="AC917" s="10">
        <v>1</v>
      </c>
      <c r="AD917" s="12">
        <v>44922</v>
      </c>
      <c r="AE917" s="11" t="s">
        <v>83</v>
      </c>
      <c r="AF917" s="11" t="s">
        <v>51</v>
      </c>
      <c r="AG917" s="11" t="s">
        <v>62</v>
      </c>
      <c r="AH917" s="11" t="s">
        <v>6189</v>
      </c>
      <c r="AI917" s="11" t="s">
        <v>6190</v>
      </c>
      <c r="AJ917" s="10">
        <v>5</v>
      </c>
      <c r="AK917" s="14">
        <v>222.99</v>
      </c>
    </row>
    <row r="918" spans="1:37" x14ac:dyDescent="0.25">
      <c r="A918" s="10">
        <v>1792</v>
      </c>
      <c r="B918" s="11" t="s">
        <v>1600</v>
      </c>
      <c r="C918" s="11" t="s">
        <v>1228</v>
      </c>
      <c r="D918" s="12">
        <v>44829</v>
      </c>
      <c r="E918" s="12">
        <v>45052</v>
      </c>
      <c r="F918" s="10">
        <f>Table2[[#This Row],[ExitDate]]-Table2[[#This Row],[StartDate]]</f>
        <v>223</v>
      </c>
      <c r="G918" s="18">
        <f>(Table2[[#This Row],[ExitDate]]-Table2[[#This Row],[StartDate]])/365.25</f>
        <v>0.61054072553045857</v>
      </c>
      <c r="H918" s="11" t="s">
        <v>1781</v>
      </c>
      <c r="I918" s="11" t="s">
        <v>6191</v>
      </c>
      <c r="J918" s="13" t="s">
        <v>6192</v>
      </c>
      <c r="K918" s="11" t="s">
        <v>125</v>
      </c>
      <c r="L918" s="11" t="s">
        <v>38</v>
      </c>
      <c r="M918" s="11" t="s">
        <v>56</v>
      </c>
      <c r="N918" s="11" t="s">
        <v>40</v>
      </c>
      <c r="O918" s="11" t="s">
        <v>56</v>
      </c>
      <c r="P918" s="11" t="s">
        <v>133</v>
      </c>
      <c r="Q918" s="11" t="s">
        <v>165</v>
      </c>
      <c r="R918" s="11" t="s">
        <v>320</v>
      </c>
      <c r="S918" s="12" t="s">
        <v>6193</v>
      </c>
      <c r="T918" s="11" t="s">
        <v>44</v>
      </c>
      <c r="U918" s="11" t="s">
        <v>81</v>
      </c>
      <c r="V918" s="11" t="s">
        <v>46</v>
      </c>
      <c r="W918" s="10">
        <v>8635</v>
      </c>
      <c r="X918" s="11" t="s">
        <v>99</v>
      </c>
      <c r="Y918" s="10">
        <v>5</v>
      </c>
      <c r="Z918" s="10">
        <v>2219</v>
      </c>
      <c r="AA918" s="12" t="s">
        <v>2753</v>
      </c>
      <c r="AB918" s="10">
        <v>5</v>
      </c>
      <c r="AC918" s="10">
        <v>2</v>
      </c>
      <c r="AD918" s="12">
        <v>44929</v>
      </c>
      <c r="AE918" s="11" t="s">
        <v>83</v>
      </c>
      <c r="AF918" s="11" t="s">
        <v>61</v>
      </c>
      <c r="AG918" s="11" t="s">
        <v>52</v>
      </c>
      <c r="AH918" s="11" t="s">
        <v>4253</v>
      </c>
      <c r="AI918" s="11" t="s">
        <v>6194</v>
      </c>
      <c r="AJ918" s="10">
        <v>5</v>
      </c>
      <c r="AK918" s="14">
        <v>401.35</v>
      </c>
    </row>
    <row r="919" spans="1:37" x14ac:dyDescent="0.25">
      <c r="A919" s="10">
        <v>1795</v>
      </c>
      <c r="B919" s="11" t="s">
        <v>554</v>
      </c>
      <c r="C919" s="11" t="s">
        <v>4229</v>
      </c>
      <c r="D919" s="12">
        <v>44033</v>
      </c>
      <c r="E919" s="12">
        <v>44426</v>
      </c>
      <c r="F919" s="10">
        <f>Table2[[#This Row],[ExitDate]]-Table2[[#This Row],[StartDate]]</f>
        <v>393</v>
      </c>
      <c r="G919" s="18">
        <f>(Table2[[#This Row],[ExitDate]]-Table2[[#This Row],[StartDate]])/365.25</f>
        <v>1.0759753593429158</v>
      </c>
      <c r="H919" s="11" t="s">
        <v>1781</v>
      </c>
      <c r="I919" s="11" t="s">
        <v>6195</v>
      </c>
      <c r="J919" s="13" t="s">
        <v>6196</v>
      </c>
      <c r="K919" s="11" t="s">
        <v>79</v>
      </c>
      <c r="L919" s="11" t="s">
        <v>38</v>
      </c>
      <c r="M919" s="11" t="s">
        <v>56</v>
      </c>
      <c r="N919" s="11" t="s">
        <v>55</v>
      </c>
      <c r="O919" s="11" t="s">
        <v>41</v>
      </c>
      <c r="P919" s="11" t="s">
        <v>121</v>
      </c>
      <c r="Q919" s="11" t="s">
        <v>165</v>
      </c>
      <c r="R919" s="11" t="s">
        <v>320</v>
      </c>
      <c r="S919" s="12" t="s">
        <v>6197</v>
      </c>
      <c r="T919" s="11" t="s">
        <v>44</v>
      </c>
      <c r="U919" s="11" t="s">
        <v>81</v>
      </c>
      <c r="V919" s="11" t="s">
        <v>46</v>
      </c>
      <c r="W919" s="10">
        <v>77955</v>
      </c>
      <c r="X919" s="11" t="s">
        <v>99</v>
      </c>
      <c r="Y919" s="10">
        <v>4</v>
      </c>
      <c r="Z919" s="10">
        <v>2222</v>
      </c>
      <c r="AA919" s="12" t="s">
        <v>662</v>
      </c>
      <c r="AB919" s="10">
        <v>2</v>
      </c>
      <c r="AC919" s="10">
        <v>3</v>
      </c>
      <c r="AD919" s="12">
        <v>45081</v>
      </c>
      <c r="AE919" s="11" t="s">
        <v>76</v>
      </c>
      <c r="AF919" s="11" t="s">
        <v>61</v>
      </c>
      <c r="AG919" s="11" t="s">
        <v>52</v>
      </c>
      <c r="AH919" s="11" t="s">
        <v>6198</v>
      </c>
      <c r="AI919" s="11" t="s">
        <v>6199</v>
      </c>
      <c r="AJ919" s="10">
        <v>3</v>
      </c>
      <c r="AK919" s="14">
        <v>303.01</v>
      </c>
    </row>
    <row r="920" spans="1:37" x14ac:dyDescent="0.25">
      <c r="A920" s="10">
        <v>1799</v>
      </c>
      <c r="B920" s="11" t="s">
        <v>6202</v>
      </c>
      <c r="C920" s="11" t="s">
        <v>3715</v>
      </c>
      <c r="D920" s="12">
        <v>43546</v>
      </c>
      <c r="E920" s="12">
        <v>44364</v>
      </c>
      <c r="F920" s="10">
        <f>Table2[[#This Row],[ExitDate]]-Table2[[#This Row],[StartDate]]</f>
        <v>818</v>
      </c>
      <c r="G920" s="18">
        <f>(Table2[[#This Row],[ExitDate]]-Table2[[#This Row],[StartDate]])/365.25</f>
        <v>2.239561943874059</v>
      </c>
      <c r="H920" s="11" t="s">
        <v>1781</v>
      </c>
      <c r="I920" s="11" t="s">
        <v>6203</v>
      </c>
      <c r="J920" s="13" t="s">
        <v>6204</v>
      </c>
      <c r="K920" s="11" t="s">
        <v>125</v>
      </c>
      <c r="L920" s="11" t="s">
        <v>38</v>
      </c>
      <c r="M920" s="11" t="s">
        <v>39</v>
      </c>
      <c r="N920" s="11" t="s">
        <v>55</v>
      </c>
      <c r="O920" s="11" t="s">
        <v>66</v>
      </c>
      <c r="P920" s="11" t="s">
        <v>121</v>
      </c>
      <c r="Q920" s="11" t="s">
        <v>165</v>
      </c>
      <c r="R920" s="11" t="s">
        <v>96</v>
      </c>
      <c r="S920" s="12">
        <v>22106</v>
      </c>
      <c r="T920" s="11" t="s">
        <v>44</v>
      </c>
      <c r="U920" s="11" t="s">
        <v>625</v>
      </c>
      <c r="V920" s="11" t="s">
        <v>46</v>
      </c>
      <c r="W920" s="10">
        <v>73392</v>
      </c>
      <c r="X920" s="11" t="s">
        <v>99</v>
      </c>
      <c r="Y920" s="10">
        <v>1</v>
      </c>
      <c r="Z920" s="10">
        <v>2226</v>
      </c>
      <c r="AA920" s="12" t="s">
        <v>473</v>
      </c>
      <c r="AB920" s="10">
        <v>4</v>
      </c>
      <c r="AC920" s="10">
        <v>4</v>
      </c>
      <c r="AD920" s="12">
        <v>44814</v>
      </c>
      <c r="AE920" s="11" t="s">
        <v>76</v>
      </c>
      <c r="AF920" s="11" t="s">
        <v>51</v>
      </c>
      <c r="AG920" s="11" t="s">
        <v>77</v>
      </c>
      <c r="AH920" s="11" t="s">
        <v>6205</v>
      </c>
      <c r="AI920" s="11" t="s">
        <v>6206</v>
      </c>
      <c r="AJ920" s="10">
        <v>3</v>
      </c>
      <c r="AK920" s="14">
        <v>125.06</v>
      </c>
    </row>
    <row r="921" spans="1:37" x14ac:dyDescent="0.25">
      <c r="A921" s="10">
        <v>1801</v>
      </c>
      <c r="B921" s="11" t="s">
        <v>967</v>
      </c>
      <c r="C921" s="11" t="s">
        <v>6208</v>
      </c>
      <c r="D921" s="12">
        <v>43324</v>
      </c>
      <c r="E921" s="12">
        <v>44725</v>
      </c>
      <c r="F921" s="10">
        <f>Table2[[#This Row],[ExitDate]]-Table2[[#This Row],[StartDate]]</f>
        <v>1401</v>
      </c>
      <c r="G921" s="18">
        <f>(Table2[[#This Row],[ExitDate]]-Table2[[#This Row],[StartDate]])/365.25</f>
        <v>3.8357289527720737</v>
      </c>
      <c r="H921" s="11" t="s">
        <v>1781</v>
      </c>
      <c r="I921" s="11" t="s">
        <v>6209</v>
      </c>
      <c r="J921" s="13" t="s">
        <v>6210</v>
      </c>
      <c r="K921" s="11" t="s">
        <v>132</v>
      </c>
      <c r="L921" s="11" t="s">
        <v>38</v>
      </c>
      <c r="M921" s="11" t="s">
        <v>56</v>
      </c>
      <c r="N921" s="11" t="s">
        <v>67</v>
      </c>
      <c r="O921" s="11" t="s">
        <v>56</v>
      </c>
      <c r="P921" s="11" t="s">
        <v>121</v>
      </c>
      <c r="Q921" s="11" t="s">
        <v>165</v>
      </c>
      <c r="R921" s="11" t="s">
        <v>608</v>
      </c>
      <c r="S921" s="12" t="s">
        <v>6211</v>
      </c>
      <c r="T921" s="11" t="s">
        <v>44</v>
      </c>
      <c r="U921" s="11" t="s">
        <v>81</v>
      </c>
      <c r="V921" s="11" t="s">
        <v>46</v>
      </c>
      <c r="W921" s="10">
        <v>58630</v>
      </c>
      <c r="X921" s="11" t="s">
        <v>746</v>
      </c>
      <c r="Y921" s="10">
        <v>4</v>
      </c>
      <c r="Z921" s="10">
        <v>2228</v>
      </c>
      <c r="AA921" s="12" t="s">
        <v>2774</v>
      </c>
      <c r="AB921" s="10">
        <v>3</v>
      </c>
      <c r="AC921" s="10">
        <v>2</v>
      </c>
      <c r="AD921" s="12">
        <v>44978</v>
      </c>
      <c r="AE921" s="11" t="s">
        <v>83</v>
      </c>
      <c r="AF921" s="11" t="s">
        <v>61</v>
      </c>
      <c r="AG921" s="11" t="s">
        <v>89</v>
      </c>
      <c r="AH921" s="11" t="s">
        <v>6212</v>
      </c>
      <c r="AI921" s="11" t="s">
        <v>6213</v>
      </c>
      <c r="AJ921" s="10">
        <v>3</v>
      </c>
      <c r="AK921" s="14">
        <v>713.03</v>
      </c>
    </row>
    <row r="922" spans="1:37" x14ac:dyDescent="0.25">
      <c r="A922" s="10">
        <v>1807</v>
      </c>
      <c r="B922" s="11" t="s">
        <v>6005</v>
      </c>
      <c r="C922" s="11" t="s">
        <v>3482</v>
      </c>
      <c r="D922" s="12">
        <v>44247</v>
      </c>
      <c r="E922" s="12">
        <v>44570</v>
      </c>
      <c r="F922" s="10">
        <f>Table2[[#This Row],[ExitDate]]-Table2[[#This Row],[StartDate]]</f>
        <v>323</v>
      </c>
      <c r="G922" s="18">
        <f>(Table2[[#This Row],[ExitDate]]-Table2[[#This Row],[StartDate]])/365.25</f>
        <v>0.88432580424366869</v>
      </c>
      <c r="H922" s="11" t="s">
        <v>1781</v>
      </c>
      <c r="I922" s="11" t="s">
        <v>6214</v>
      </c>
      <c r="J922" s="13" t="s">
        <v>6215</v>
      </c>
      <c r="K922" s="11" t="s">
        <v>54</v>
      </c>
      <c r="L922" s="11" t="s">
        <v>38</v>
      </c>
      <c r="M922" s="11" t="s">
        <v>56</v>
      </c>
      <c r="N922" s="11" t="s">
        <v>40</v>
      </c>
      <c r="O922" s="11" t="s">
        <v>66</v>
      </c>
      <c r="P922" s="11" t="s">
        <v>121</v>
      </c>
      <c r="Q922" s="11" t="s">
        <v>165</v>
      </c>
      <c r="R922" s="11" t="s">
        <v>320</v>
      </c>
      <c r="S922" s="12" t="s">
        <v>6216</v>
      </c>
      <c r="T922" s="11" t="s">
        <v>44</v>
      </c>
      <c r="U922" s="11" t="s">
        <v>81</v>
      </c>
      <c r="V922" s="11" t="s">
        <v>46</v>
      </c>
      <c r="W922" s="10">
        <v>87474</v>
      </c>
      <c r="X922" s="11" t="s">
        <v>48</v>
      </c>
      <c r="Y922" s="10">
        <v>2</v>
      </c>
      <c r="Z922" s="10">
        <v>2234</v>
      </c>
      <c r="AA922" s="12" t="s">
        <v>3246</v>
      </c>
      <c r="AB922" s="10">
        <v>1</v>
      </c>
      <c r="AC922" s="10">
        <v>1</v>
      </c>
      <c r="AD922" s="12">
        <v>44961</v>
      </c>
      <c r="AE922" s="11" t="s">
        <v>156</v>
      </c>
      <c r="AF922" s="11" t="s">
        <v>61</v>
      </c>
      <c r="AG922" s="11" t="s">
        <v>77</v>
      </c>
      <c r="AH922" s="11" t="s">
        <v>6217</v>
      </c>
      <c r="AI922" s="11" t="s">
        <v>6218</v>
      </c>
      <c r="AJ922" s="10">
        <v>3</v>
      </c>
      <c r="AK922" s="14">
        <v>693.52</v>
      </c>
    </row>
    <row r="923" spans="1:37" x14ac:dyDescent="0.25">
      <c r="A923" s="10">
        <v>1809</v>
      </c>
      <c r="B923" s="11" t="s">
        <v>6220</v>
      </c>
      <c r="C923" s="11" t="s">
        <v>6221</v>
      </c>
      <c r="D923" s="12">
        <v>43457</v>
      </c>
      <c r="E923" s="12">
        <v>44480</v>
      </c>
      <c r="F923" s="10">
        <f>Table2[[#This Row],[ExitDate]]-Table2[[#This Row],[StartDate]]</f>
        <v>1023</v>
      </c>
      <c r="G923" s="18">
        <f>(Table2[[#This Row],[ExitDate]]-Table2[[#This Row],[StartDate]])/365.25</f>
        <v>2.8008213552361396</v>
      </c>
      <c r="H923" s="11" t="s">
        <v>1781</v>
      </c>
      <c r="I923" s="11" t="s">
        <v>6222</v>
      </c>
      <c r="J923" s="13" t="s">
        <v>6223</v>
      </c>
      <c r="K923" s="11" t="s">
        <v>84</v>
      </c>
      <c r="L923" s="11" t="s">
        <v>38</v>
      </c>
      <c r="M923" s="11" t="s">
        <v>66</v>
      </c>
      <c r="N923" s="11" t="s">
        <v>55</v>
      </c>
      <c r="O923" s="11" t="s">
        <v>41</v>
      </c>
      <c r="P923" s="11" t="s">
        <v>95</v>
      </c>
      <c r="Q923" s="11" t="s">
        <v>165</v>
      </c>
      <c r="R923" s="11" t="s">
        <v>107</v>
      </c>
      <c r="S923" s="12" t="s">
        <v>6224</v>
      </c>
      <c r="T923" s="11" t="s">
        <v>86</v>
      </c>
      <c r="U923" s="11" t="s">
        <v>423</v>
      </c>
      <c r="V923" s="11" t="s">
        <v>46</v>
      </c>
      <c r="W923" s="10">
        <v>44145</v>
      </c>
      <c r="X923" s="11" t="s">
        <v>48</v>
      </c>
      <c r="Y923" s="10">
        <v>1</v>
      </c>
      <c r="Z923" s="10">
        <v>2236</v>
      </c>
      <c r="AA923" s="12" t="s">
        <v>303</v>
      </c>
      <c r="AB923" s="10">
        <v>2</v>
      </c>
      <c r="AC923" s="10">
        <v>1</v>
      </c>
      <c r="AD923" s="12">
        <v>45120</v>
      </c>
      <c r="AE923" s="11" t="s">
        <v>60</v>
      </c>
      <c r="AF923" s="11" t="s">
        <v>61</v>
      </c>
      <c r="AG923" s="11" t="s">
        <v>89</v>
      </c>
      <c r="AH923" s="11" t="s">
        <v>6225</v>
      </c>
      <c r="AI923" s="11" t="s">
        <v>6226</v>
      </c>
      <c r="AJ923" s="10">
        <v>2</v>
      </c>
      <c r="AK923" s="14">
        <v>144.74</v>
      </c>
    </row>
    <row r="924" spans="1:37" x14ac:dyDescent="0.25">
      <c r="A924" s="10">
        <v>1810</v>
      </c>
      <c r="B924" s="11" t="s">
        <v>6227</v>
      </c>
      <c r="C924" s="11" t="s">
        <v>4634</v>
      </c>
      <c r="D924" s="12">
        <v>44571</v>
      </c>
      <c r="E924" s="12">
        <v>44930</v>
      </c>
      <c r="F924" s="10">
        <f>Table2[[#This Row],[ExitDate]]-Table2[[#This Row],[StartDate]]</f>
        <v>359</v>
      </c>
      <c r="G924" s="18">
        <f>(Table2[[#This Row],[ExitDate]]-Table2[[#This Row],[StartDate]])/365.25</f>
        <v>0.98288843258042435</v>
      </c>
      <c r="H924" s="11" t="s">
        <v>6179</v>
      </c>
      <c r="I924" s="11" t="s">
        <v>6228</v>
      </c>
      <c r="J924" s="13" t="s">
        <v>6229</v>
      </c>
      <c r="K924" s="11" t="s">
        <v>94</v>
      </c>
      <c r="L924" s="11" t="s">
        <v>38</v>
      </c>
      <c r="M924" s="11" t="s">
        <v>66</v>
      </c>
      <c r="N924" s="11" t="s">
        <v>67</v>
      </c>
      <c r="O924" s="11" t="s">
        <v>41</v>
      </c>
      <c r="P924" s="11" t="s">
        <v>121</v>
      </c>
      <c r="Q924" s="11" t="s">
        <v>165</v>
      </c>
      <c r="R924" s="11" t="s">
        <v>804</v>
      </c>
      <c r="S924" s="12" t="s">
        <v>6230</v>
      </c>
      <c r="T924" s="11" t="s">
        <v>86</v>
      </c>
      <c r="U924" s="11" t="s">
        <v>81</v>
      </c>
      <c r="V924" s="11" t="s">
        <v>46</v>
      </c>
      <c r="W924" s="10">
        <v>25760</v>
      </c>
      <c r="X924" s="11" t="s">
        <v>48</v>
      </c>
      <c r="Y924" s="10">
        <v>2</v>
      </c>
      <c r="Z924" s="10">
        <v>2237</v>
      </c>
      <c r="AA924" s="12">
        <v>45144</v>
      </c>
      <c r="AB924" s="10">
        <v>2</v>
      </c>
      <c r="AC924" s="10">
        <v>5</v>
      </c>
      <c r="AD924" s="12">
        <v>45056</v>
      </c>
      <c r="AE924" s="11" t="s">
        <v>50</v>
      </c>
      <c r="AF924" s="11" t="s">
        <v>61</v>
      </c>
      <c r="AG924" s="11" t="s">
        <v>77</v>
      </c>
      <c r="AH924" s="11" t="s">
        <v>6231</v>
      </c>
      <c r="AI924" s="11" t="s">
        <v>6232</v>
      </c>
      <c r="AJ924" s="10">
        <v>3</v>
      </c>
      <c r="AK924" s="14">
        <v>240.77</v>
      </c>
    </row>
    <row r="925" spans="1:37" x14ac:dyDescent="0.25">
      <c r="A925" s="10">
        <v>1811</v>
      </c>
      <c r="B925" s="11" t="s">
        <v>2705</v>
      </c>
      <c r="C925" s="11" t="s">
        <v>2667</v>
      </c>
      <c r="D925" s="12">
        <v>44259</v>
      </c>
      <c r="E925" s="12">
        <v>44536</v>
      </c>
      <c r="F925" s="10">
        <f>Table2[[#This Row],[ExitDate]]-Table2[[#This Row],[StartDate]]</f>
        <v>277</v>
      </c>
      <c r="G925" s="18">
        <f>(Table2[[#This Row],[ExitDate]]-Table2[[#This Row],[StartDate]])/365.25</f>
        <v>0.75838466803559201</v>
      </c>
      <c r="H925" s="11" t="s">
        <v>6180</v>
      </c>
      <c r="I925" s="11" t="s">
        <v>6233</v>
      </c>
      <c r="J925" s="13" t="s">
        <v>6234</v>
      </c>
      <c r="K925" s="11" t="s">
        <v>79</v>
      </c>
      <c r="L925" s="11" t="s">
        <v>38</v>
      </c>
      <c r="M925" s="11" t="s">
        <v>56</v>
      </c>
      <c r="N925" s="11" t="s">
        <v>67</v>
      </c>
      <c r="O925" s="11" t="s">
        <v>41</v>
      </c>
      <c r="P925" s="11" t="s">
        <v>121</v>
      </c>
      <c r="Q925" s="11" t="s">
        <v>165</v>
      </c>
      <c r="R925" s="11" t="s">
        <v>175</v>
      </c>
      <c r="S925" s="12" t="s">
        <v>6235</v>
      </c>
      <c r="T925" s="11" t="s">
        <v>86</v>
      </c>
      <c r="U925" s="11" t="s">
        <v>2222</v>
      </c>
      <c r="V925" s="11" t="s">
        <v>59</v>
      </c>
      <c r="W925" s="10">
        <v>55252</v>
      </c>
      <c r="X925" s="11" t="s">
        <v>48</v>
      </c>
      <c r="Y925" s="10">
        <v>2</v>
      </c>
      <c r="Z925" s="10">
        <v>2238</v>
      </c>
      <c r="AA925" s="12" t="s">
        <v>208</v>
      </c>
      <c r="AB925" s="10">
        <v>4</v>
      </c>
      <c r="AC925" s="10">
        <v>4</v>
      </c>
      <c r="AD925" s="12">
        <v>45030</v>
      </c>
      <c r="AE925" s="11" t="s">
        <v>156</v>
      </c>
      <c r="AF925" s="11" t="s">
        <v>61</v>
      </c>
      <c r="AG925" s="11" t="s">
        <v>77</v>
      </c>
      <c r="AH925" s="11" t="s">
        <v>6236</v>
      </c>
      <c r="AI925" s="11" t="s">
        <v>6237</v>
      </c>
      <c r="AJ925" s="10">
        <v>5</v>
      </c>
      <c r="AK925" s="14">
        <v>905.56</v>
      </c>
    </row>
    <row r="926" spans="1:37" x14ac:dyDescent="0.25">
      <c r="A926" s="10">
        <v>1812</v>
      </c>
      <c r="B926" s="11" t="s">
        <v>5439</v>
      </c>
      <c r="C926" s="11" t="s">
        <v>3547</v>
      </c>
      <c r="D926" s="12">
        <v>44995</v>
      </c>
      <c r="E926" s="12">
        <v>45020</v>
      </c>
      <c r="F926" s="10">
        <f>Table2[[#This Row],[ExitDate]]-Table2[[#This Row],[StartDate]]</f>
        <v>25</v>
      </c>
      <c r="G926" s="18">
        <f>(Table2[[#This Row],[ExitDate]]-Table2[[#This Row],[StartDate]])/365.25</f>
        <v>6.8446269678302529E-2</v>
      </c>
      <c r="H926" s="11" t="s">
        <v>6186</v>
      </c>
      <c r="I926" s="11" t="s">
        <v>6238</v>
      </c>
      <c r="J926" s="13" t="s">
        <v>6239</v>
      </c>
      <c r="K926" s="11" t="s">
        <v>125</v>
      </c>
      <c r="L926" s="11" t="s">
        <v>38</v>
      </c>
      <c r="M926" s="11" t="s">
        <v>66</v>
      </c>
      <c r="N926" s="11" t="s">
        <v>40</v>
      </c>
      <c r="O926" s="11" t="s">
        <v>56</v>
      </c>
      <c r="P926" s="11" t="s">
        <v>133</v>
      </c>
      <c r="Q926" s="11" t="s">
        <v>165</v>
      </c>
      <c r="R926" s="11" t="s">
        <v>344</v>
      </c>
      <c r="S926" s="12">
        <v>22962</v>
      </c>
      <c r="T926" s="11" t="s">
        <v>44</v>
      </c>
      <c r="U926" s="11" t="s">
        <v>250</v>
      </c>
      <c r="V926" s="11" t="s">
        <v>59</v>
      </c>
      <c r="W926" s="10">
        <v>62468</v>
      </c>
      <c r="X926" s="11" t="s">
        <v>48</v>
      </c>
      <c r="Y926" s="10">
        <v>5</v>
      </c>
      <c r="Z926" s="10">
        <v>2239</v>
      </c>
      <c r="AA926" s="12" t="s">
        <v>797</v>
      </c>
      <c r="AB926" s="10">
        <v>1</v>
      </c>
      <c r="AC926" s="10">
        <v>3</v>
      </c>
      <c r="AD926" s="12">
        <v>45027</v>
      </c>
      <c r="AE926" s="11" t="s">
        <v>83</v>
      </c>
      <c r="AF926" s="11" t="s">
        <v>51</v>
      </c>
      <c r="AG926" s="11" t="s">
        <v>89</v>
      </c>
      <c r="AH926" s="11" t="s">
        <v>6240</v>
      </c>
      <c r="AI926" s="11" t="s">
        <v>6241</v>
      </c>
      <c r="AJ926" s="10">
        <v>4</v>
      </c>
      <c r="AK926" s="14">
        <v>273.83999999999997</v>
      </c>
    </row>
    <row r="927" spans="1:37" x14ac:dyDescent="0.25">
      <c r="A927" s="10">
        <v>1815</v>
      </c>
      <c r="B927" s="11" t="s">
        <v>6244</v>
      </c>
      <c r="C927" s="11" t="s">
        <v>6245</v>
      </c>
      <c r="D927" s="12">
        <v>44691</v>
      </c>
      <c r="E927" s="12">
        <v>44758</v>
      </c>
      <c r="F927" s="10">
        <f>Table2[[#This Row],[ExitDate]]-Table2[[#This Row],[StartDate]]</f>
        <v>67</v>
      </c>
      <c r="G927" s="18">
        <f>(Table2[[#This Row],[ExitDate]]-Table2[[#This Row],[StartDate]])/365.25</f>
        <v>0.1834360027378508</v>
      </c>
      <c r="H927" s="11" t="s">
        <v>1781</v>
      </c>
      <c r="I927" s="11" t="s">
        <v>6246</v>
      </c>
      <c r="J927" s="13" t="s">
        <v>6247</v>
      </c>
      <c r="K927" s="11" t="s">
        <v>132</v>
      </c>
      <c r="L927" s="11" t="s">
        <v>38</v>
      </c>
      <c r="M927" s="11" t="s">
        <v>66</v>
      </c>
      <c r="N927" s="11" t="s">
        <v>40</v>
      </c>
      <c r="O927" s="11" t="s">
        <v>41</v>
      </c>
      <c r="P927" s="11" t="s">
        <v>121</v>
      </c>
      <c r="Q927" s="11" t="s">
        <v>165</v>
      </c>
      <c r="R927" s="11" t="s">
        <v>85</v>
      </c>
      <c r="S927" s="12" t="s">
        <v>6248</v>
      </c>
      <c r="T927" s="11" t="s">
        <v>44</v>
      </c>
      <c r="U927" s="11" t="s">
        <v>1068</v>
      </c>
      <c r="V927" s="11" t="s">
        <v>46</v>
      </c>
      <c r="W927" s="10">
        <v>48114</v>
      </c>
      <c r="X927" s="11" t="s">
        <v>48</v>
      </c>
      <c r="Y927" s="10">
        <v>4</v>
      </c>
      <c r="Z927" s="10">
        <v>2242</v>
      </c>
      <c r="AA927" s="12" t="s">
        <v>988</v>
      </c>
      <c r="AB927" s="10">
        <v>3</v>
      </c>
      <c r="AC927" s="10">
        <v>2</v>
      </c>
      <c r="AD927" s="12">
        <v>44912</v>
      </c>
      <c r="AE927" s="11" t="s">
        <v>76</v>
      </c>
      <c r="AF927" s="11" t="s">
        <v>61</v>
      </c>
      <c r="AG927" s="11" t="s">
        <v>52</v>
      </c>
      <c r="AH927" s="11" t="s">
        <v>6249</v>
      </c>
      <c r="AI927" s="11" t="s">
        <v>6250</v>
      </c>
      <c r="AJ927" s="10">
        <v>1</v>
      </c>
      <c r="AK927" s="14">
        <v>627.11</v>
      </c>
    </row>
    <row r="928" spans="1:37" x14ac:dyDescent="0.25">
      <c r="A928" s="10">
        <v>1816</v>
      </c>
      <c r="B928" s="11" t="s">
        <v>3118</v>
      </c>
      <c r="C928" s="11" t="s">
        <v>1547</v>
      </c>
      <c r="D928" s="12">
        <v>45029</v>
      </c>
      <c r="E928" s="12">
        <v>45049</v>
      </c>
      <c r="F928" s="10">
        <f>Table2[[#This Row],[ExitDate]]-Table2[[#This Row],[StartDate]]</f>
        <v>20</v>
      </c>
      <c r="G928" s="18">
        <f>(Table2[[#This Row],[ExitDate]]-Table2[[#This Row],[StartDate]])/365.25</f>
        <v>5.4757015742642023E-2</v>
      </c>
      <c r="H928" s="11" t="s">
        <v>1781</v>
      </c>
      <c r="I928" s="11" t="s">
        <v>3936</v>
      </c>
      <c r="J928" s="13" t="s">
        <v>6251</v>
      </c>
      <c r="K928" s="11" t="s">
        <v>79</v>
      </c>
      <c r="L928" s="11" t="s">
        <v>38</v>
      </c>
      <c r="M928" s="11" t="s">
        <v>66</v>
      </c>
      <c r="N928" s="11" t="s">
        <v>55</v>
      </c>
      <c r="O928" s="11" t="s">
        <v>56</v>
      </c>
      <c r="P928" s="11" t="s">
        <v>95</v>
      </c>
      <c r="Q928" s="11" t="s">
        <v>165</v>
      </c>
      <c r="R928" s="11" t="s">
        <v>43</v>
      </c>
      <c r="S928" s="12" t="s">
        <v>6252</v>
      </c>
      <c r="T928" s="11" t="s">
        <v>86</v>
      </c>
      <c r="U928" s="11" t="s">
        <v>45</v>
      </c>
      <c r="V928" s="11" t="s">
        <v>46</v>
      </c>
      <c r="W928" s="10">
        <v>90316</v>
      </c>
      <c r="X928" s="11" t="s">
        <v>48</v>
      </c>
      <c r="Y928" s="10">
        <v>4</v>
      </c>
      <c r="Z928" s="10">
        <v>2243</v>
      </c>
      <c r="AA928" s="12" t="s">
        <v>810</v>
      </c>
      <c r="AB928" s="10">
        <v>1</v>
      </c>
      <c r="AC928" s="10">
        <v>3</v>
      </c>
      <c r="AD928" s="12">
        <v>44925</v>
      </c>
      <c r="AE928" s="11" t="s">
        <v>50</v>
      </c>
      <c r="AF928" s="11" t="s">
        <v>61</v>
      </c>
      <c r="AG928" s="11" t="s">
        <v>89</v>
      </c>
      <c r="AH928" s="11" t="s">
        <v>6253</v>
      </c>
      <c r="AI928" s="11" t="s">
        <v>4816</v>
      </c>
      <c r="AJ928" s="10">
        <v>4</v>
      </c>
      <c r="AK928" s="14">
        <v>242.22</v>
      </c>
    </row>
    <row r="929" spans="1:37" x14ac:dyDescent="0.25">
      <c r="A929" s="10">
        <v>1818</v>
      </c>
      <c r="B929" s="11" t="s">
        <v>6254</v>
      </c>
      <c r="C929" s="11" t="s">
        <v>1933</v>
      </c>
      <c r="D929" s="12">
        <v>44255</v>
      </c>
      <c r="E929" s="12">
        <v>44755</v>
      </c>
      <c r="F929" s="10">
        <f>Table2[[#This Row],[ExitDate]]-Table2[[#This Row],[StartDate]]</f>
        <v>500</v>
      </c>
      <c r="G929" s="18">
        <f>(Table2[[#This Row],[ExitDate]]-Table2[[#This Row],[StartDate]])/365.25</f>
        <v>1.3689253935660506</v>
      </c>
      <c r="H929" s="11" t="s">
        <v>6180</v>
      </c>
      <c r="I929" s="11" t="s">
        <v>6255</v>
      </c>
      <c r="J929" s="13" t="s">
        <v>6256</v>
      </c>
      <c r="K929" s="11" t="s">
        <v>94</v>
      </c>
      <c r="L929" s="11" t="s">
        <v>38</v>
      </c>
      <c r="M929" s="11" t="s">
        <v>56</v>
      </c>
      <c r="N929" s="11" t="s">
        <v>40</v>
      </c>
      <c r="O929" s="11" t="s">
        <v>56</v>
      </c>
      <c r="P929" s="11" t="s">
        <v>121</v>
      </c>
      <c r="Q929" s="11" t="s">
        <v>165</v>
      </c>
      <c r="R929" s="11" t="s">
        <v>107</v>
      </c>
      <c r="S929" s="12" t="s">
        <v>1416</v>
      </c>
      <c r="T929" s="11" t="s">
        <v>44</v>
      </c>
      <c r="U929" s="11" t="s">
        <v>5</v>
      </c>
      <c r="V929" s="11" t="s">
        <v>59</v>
      </c>
      <c r="W929" s="10">
        <v>54056</v>
      </c>
      <c r="X929" s="11" t="s">
        <v>48</v>
      </c>
      <c r="Y929" s="10">
        <v>5</v>
      </c>
      <c r="Z929" s="10">
        <v>2245</v>
      </c>
      <c r="AA929" s="12">
        <v>45145</v>
      </c>
      <c r="AB929" s="10">
        <v>2</v>
      </c>
      <c r="AC929" s="10">
        <v>4</v>
      </c>
      <c r="AD929" s="12">
        <v>45020</v>
      </c>
      <c r="AE929" s="11" t="s">
        <v>76</v>
      </c>
      <c r="AF929" s="11" t="s">
        <v>51</v>
      </c>
      <c r="AG929" s="11" t="s">
        <v>62</v>
      </c>
      <c r="AH929" s="11" t="s">
        <v>6257</v>
      </c>
      <c r="AI929" s="11" t="s">
        <v>6258</v>
      </c>
      <c r="AJ929" s="10">
        <v>1</v>
      </c>
      <c r="AK929" s="14">
        <v>968.2</v>
      </c>
    </row>
    <row r="930" spans="1:37" x14ac:dyDescent="0.25">
      <c r="A930" s="10">
        <v>1819</v>
      </c>
      <c r="B930" s="11" t="s">
        <v>2107</v>
      </c>
      <c r="C930" s="11" t="s">
        <v>2930</v>
      </c>
      <c r="D930" s="12">
        <v>44118</v>
      </c>
      <c r="E930" s="12">
        <v>44661</v>
      </c>
      <c r="F930" s="10">
        <f>Table2[[#This Row],[ExitDate]]-Table2[[#This Row],[StartDate]]</f>
        <v>543</v>
      </c>
      <c r="G930" s="18">
        <f>(Table2[[#This Row],[ExitDate]]-Table2[[#This Row],[StartDate]])/365.25</f>
        <v>1.4866529774127311</v>
      </c>
      <c r="H930" s="11" t="s">
        <v>6186</v>
      </c>
      <c r="I930" s="11" t="s">
        <v>6259</v>
      </c>
      <c r="J930" s="13" t="s">
        <v>6260</v>
      </c>
      <c r="K930" s="11" t="s">
        <v>113</v>
      </c>
      <c r="L930" s="11" t="s">
        <v>38</v>
      </c>
      <c r="M930" s="11" t="s">
        <v>39</v>
      </c>
      <c r="N930" s="11" t="s">
        <v>67</v>
      </c>
      <c r="O930" s="11" t="s">
        <v>56</v>
      </c>
      <c r="P930" s="11" t="s">
        <v>121</v>
      </c>
      <c r="Q930" s="11" t="s">
        <v>165</v>
      </c>
      <c r="R930" s="11" t="s">
        <v>85</v>
      </c>
      <c r="S930" s="12" t="s">
        <v>6261</v>
      </c>
      <c r="T930" s="11" t="s">
        <v>44</v>
      </c>
      <c r="U930" s="11" t="s">
        <v>98</v>
      </c>
      <c r="V930" s="11" t="s">
        <v>59</v>
      </c>
      <c r="W930" s="10">
        <v>7728</v>
      </c>
      <c r="X930" s="11" t="s">
        <v>48</v>
      </c>
      <c r="Y930" s="10">
        <v>4</v>
      </c>
      <c r="Z930" s="10">
        <v>2246</v>
      </c>
      <c r="AA930" s="12" t="s">
        <v>1315</v>
      </c>
      <c r="AB930" s="10">
        <v>3</v>
      </c>
      <c r="AC930" s="10">
        <v>4</v>
      </c>
      <c r="AD930" s="12">
        <v>44967</v>
      </c>
      <c r="AE930" s="11" t="s">
        <v>76</v>
      </c>
      <c r="AF930" s="11" t="s">
        <v>51</v>
      </c>
      <c r="AG930" s="11" t="s">
        <v>77</v>
      </c>
      <c r="AH930" s="11" t="s">
        <v>6262</v>
      </c>
      <c r="AI930" s="11" t="s">
        <v>6263</v>
      </c>
      <c r="AJ930" s="10">
        <v>2</v>
      </c>
      <c r="AK930" s="14">
        <v>364.36</v>
      </c>
    </row>
    <row r="931" spans="1:37" x14ac:dyDescent="0.25">
      <c r="A931" s="10">
        <v>1820</v>
      </c>
      <c r="B931" s="11" t="s">
        <v>2252</v>
      </c>
      <c r="C931" s="11" t="s">
        <v>3755</v>
      </c>
      <c r="D931" s="12">
        <v>43353</v>
      </c>
      <c r="E931" s="12">
        <v>45085</v>
      </c>
      <c r="F931" s="10">
        <f>Table2[[#This Row],[ExitDate]]-Table2[[#This Row],[StartDate]]</f>
        <v>1732</v>
      </c>
      <c r="G931" s="18">
        <f>(Table2[[#This Row],[ExitDate]]-Table2[[#This Row],[StartDate]])/365.25</f>
        <v>4.7419575633127993</v>
      </c>
      <c r="H931" s="11" t="s">
        <v>1781</v>
      </c>
      <c r="I931" s="11" t="s">
        <v>6264</v>
      </c>
      <c r="J931" s="13" t="s">
        <v>6265</v>
      </c>
      <c r="K931" s="11" t="s">
        <v>125</v>
      </c>
      <c r="L931" s="11" t="s">
        <v>38</v>
      </c>
      <c r="M931" s="11" t="s">
        <v>56</v>
      </c>
      <c r="N931" s="11" t="s">
        <v>67</v>
      </c>
      <c r="O931" s="11" t="s">
        <v>41</v>
      </c>
      <c r="P931" s="11" t="s">
        <v>121</v>
      </c>
      <c r="Q931" s="11" t="s">
        <v>165</v>
      </c>
      <c r="R931" s="11" t="s">
        <v>238</v>
      </c>
      <c r="S931" s="12">
        <v>30593</v>
      </c>
      <c r="T931" s="11" t="s">
        <v>44</v>
      </c>
      <c r="U931" s="11" t="s">
        <v>109</v>
      </c>
      <c r="V931" s="11" t="s">
        <v>46</v>
      </c>
      <c r="W931" s="10">
        <v>70092</v>
      </c>
      <c r="X931" s="11" t="s">
        <v>48</v>
      </c>
      <c r="Y931" s="10">
        <v>2</v>
      </c>
      <c r="Z931" s="10">
        <v>2247</v>
      </c>
      <c r="AA931" s="12" t="s">
        <v>2801</v>
      </c>
      <c r="AB931" s="10">
        <v>3</v>
      </c>
      <c r="AC931" s="10">
        <v>4</v>
      </c>
      <c r="AD931" s="12">
        <v>45035</v>
      </c>
      <c r="AE931" s="11" t="s">
        <v>156</v>
      </c>
      <c r="AF931" s="11" t="s">
        <v>61</v>
      </c>
      <c r="AG931" s="11" t="s">
        <v>62</v>
      </c>
      <c r="AH931" s="11" t="s">
        <v>6266</v>
      </c>
      <c r="AI931" s="11" t="s">
        <v>6267</v>
      </c>
      <c r="AJ931" s="10">
        <v>3</v>
      </c>
      <c r="AK931" s="14">
        <v>803.16</v>
      </c>
    </row>
    <row r="932" spans="1:37" x14ac:dyDescent="0.25">
      <c r="A932" s="10">
        <v>1821</v>
      </c>
      <c r="B932" s="11" t="s">
        <v>6005</v>
      </c>
      <c r="C932" s="11" t="s">
        <v>416</v>
      </c>
      <c r="D932" s="12">
        <v>44911</v>
      </c>
      <c r="E932" s="12">
        <v>45074</v>
      </c>
      <c r="F932" s="10">
        <f>Table2[[#This Row],[ExitDate]]-Table2[[#This Row],[StartDate]]</f>
        <v>163</v>
      </c>
      <c r="G932" s="18">
        <f>(Table2[[#This Row],[ExitDate]]-Table2[[#This Row],[StartDate]])/365.25</f>
        <v>0.4462696783025325</v>
      </c>
      <c r="H932" s="11" t="s">
        <v>1781</v>
      </c>
      <c r="I932" s="11" t="s">
        <v>6268</v>
      </c>
      <c r="J932" s="13" t="s">
        <v>6269</v>
      </c>
      <c r="K932" s="11" t="s">
        <v>54</v>
      </c>
      <c r="L932" s="11" t="s">
        <v>38</v>
      </c>
      <c r="M932" s="11" t="s">
        <v>56</v>
      </c>
      <c r="N932" s="11" t="s">
        <v>67</v>
      </c>
      <c r="O932" s="11" t="s">
        <v>41</v>
      </c>
      <c r="P932" s="11" t="s">
        <v>133</v>
      </c>
      <c r="Q932" s="11" t="s">
        <v>165</v>
      </c>
      <c r="R932" s="11" t="s">
        <v>85</v>
      </c>
      <c r="S932" s="12" t="s">
        <v>6270</v>
      </c>
      <c r="T932" s="11" t="s">
        <v>44</v>
      </c>
      <c r="U932" s="11" t="s">
        <v>81</v>
      </c>
      <c r="V932" s="11" t="s">
        <v>46</v>
      </c>
      <c r="W932" s="10">
        <v>71142</v>
      </c>
      <c r="X932" s="11" t="s">
        <v>48</v>
      </c>
      <c r="Y932" s="10">
        <v>2</v>
      </c>
      <c r="Z932" s="10">
        <v>2248</v>
      </c>
      <c r="AA932" s="12" t="s">
        <v>864</v>
      </c>
      <c r="AB932" s="10">
        <v>1</v>
      </c>
      <c r="AC932" s="10">
        <v>5</v>
      </c>
      <c r="AD932" s="12">
        <v>45014</v>
      </c>
      <c r="AE932" s="11" t="s">
        <v>50</v>
      </c>
      <c r="AF932" s="11" t="s">
        <v>61</v>
      </c>
      <c r="AG932" s="11" t="s">
        <v>62</v>
      </c>
      <c r="AH932" s="11" t="s">
        <v>4871</v>
      </c>
      <c r="AI932" s="11" t="s">
        <v>6271</v>
      </c>
      <c r="AJ932" s="10">
        <v>2</v>
      </c>
      <c r="AK932" s="14">
        <v>571.12</v>
      </c>
    </row>
    <row r="933" spans="1:37" x14ac:dyDescent="0.25">
      <c r="A933" s="10">
        <v>1822</v>
      </c>
      <c r="B933" s="11" t="s">
        <v>6272</v>
      </c>
      <c r="C933" s="11" t="s">
        <v>6273</v>
      </c>
      <c r="D933" s="12">
        <v>43371</v>
      </c>
      <c r="E933" s="12">
        <v>43491</v>
      </c>
      <c r="F933" s="10">
        <f>Table2[[#This Row],[ExitDate]]-Table2[[#This Row],[StartDate]]</f>
        <v>120</v>
      </c>
      <c r="G933" s="18">
        <f>(Table2[[#This Row],[ExitDate]]-Table2[[#This Row],[StartDate]])/365.25</f>
        <v>0.32854209445585214</v>
      </c>
      <c r="H933" s="11" t="s">
        <v>1781</v>
      </c>
      <c r="I933" s="11" t="s">
        <v>6274</v>
      </c>
      <c r="J933" s="13" t="s">
        <v>6275</v>
      </c>
      <c r="K933" s="11" t="s">
        <v>132</v>
      </c>
      <c r="L933" s="11" t="s">
        <v>38</v>
      </c>
      <c r="M933" s="11" t="s">
        <v>39</v>
      </c>
      <c r="N933" s="11" t="s">
        <v>40</v>
      </c>
      <c r="O933" s="11" t="s">
        <v>56</v>
      </c>
      <c r="P933" s="11" t="s">
        <v>174</v>
      </c>
      <c r="Q933" s="11" t="s">
        <v>165</v>
      </c>
      <c r="R933" s="11" t="s">
        <v>85</v>
      </c>
      <c r="S933" s="12">
        <v>34526</v>
      </c>
      <c r="T933" s="11" t="s">
        <v>44</v>
      </c>
      <c r="U933" s="11" t="s">
        <v>81</v>
      </c>
      <c r="V933" s="11" t="s">
        <v>46</v>
      </c>
      <c r="W933" s="10">
        <v>2760</v>
      </c>
      <c r="X933" s="11" t="s">
        <v>48</v>
      </c>
      <c r="Y933" s="10">
        <v>4</v>
      </c>
      <c r="Z933" s="10">
        <v>2249</v>
      </c>
      <c r="AA933" s="12" t="s">
        <v>5772</v>
      </c>
      <c r="AB933" s="10">
        <v>3</v>
      </c>
      <c r="AC933" s="10">
        <v>5</v>
      </c>
      <c r="AD933" s="12">
        <v>45113</v>
      </c>
      <c r="AE933" s="11" t="s">
        <v>60</v>
      </c>
      <c r="AF933" s="11" t="s">
        <v>61</v>
      </c>
      <c r="AG933" s="11" t="s">
        <v>52</v>
      </c>
      <c r="AH933" s="11" t="s">
        <v>6276</v>
      </c>
      <c r="AI933" s="11" t="s">
        <v>6277</v>
      </c>
      <c r="AJ933" s="10">
        <v>2</v>
      </c>
      <c r="AK933" s="14">
        <v>705.36</v>
      </c>
    </row>
    <row r="934" spans="1:37" x14ac:dyDescent="0.25">
      <c r="A934" s="10">
        <v>1823</v>
      </c>
      <c r="B934" s="11" t="s">
        <v>3544</v>
      </c>
      <c r="C934" s="11" t="s">
        <v>3888</v>
      </c>
      <c r="D934" s="12">
        <v>44628</v>
      </c>
      <c r="E934" s="12">
        <v>44677</v>
      </c>
      <c r="F934" s="10">
        <f>Table2[[#This Row],[ExitDate]]-Table2[[#This Row],[StartDate]]</f>
        <v>49</v>
      </c>
      <c r="G934" s="18">
        <f>(Table2[[#This Row],[ExitDate]]-Table2[[#This Row],[StartDate]])/365.25</f>
        <v>0.13415468856947296</v>
      </c>
      <c r="H934" s="11" t="s">
        <v>1781</v>
      </c>
      <c r="I934" s="11" t="s">
        <v>6278</v>
      </c>
      <c r="J934" s="13" t="s">
        <v>6279</v>
      </c>
      <c r="K934" s="11" t="s">
        <v>79</v>
      </c>
      <c r="L934" s="11" t="s">
        <v>38</v>
      </c>
      <c r="M934" s="11" t="s">
        <v>39</v>
      </c>
      <c r="N934" s="11" t="s">
        <v>40</v>
      </c>
      <c r="O934" s="11" t="s">
        <v>41</v>
      </c>
      <c r="P934" s="11" t="s">
        <v>95</v>
      </c>
      <c r="Q934" s="11" t="s">
        <v>165</v>
      </c>
      <c r="R934" s="11" t="s">
        <v>57</v>
      </c>
      <c r="S934" s="12">
        <v>22686</v>
      </c>
      <c r="T934" s="11" t="s">
        <v>86</v>
      </c>
      <c r="U934" s="11" t="s">
        <v>365</v>
      </c>
      <c r="V934" s="11" t="s">
        <v>46</v>
      </c>
      <c r="W934" s="10">
        <v>13557</v>
      </c>
      <c r="X934" s="11" t="s">
        <v>48</v>
      </c>
      <c r="Y934" s="10">
        <v>5</v>
      </c>
      <c r="Z934" s="10">
        <v>2250</v>
      </c>
      <c r="AA934" s="12" t="s">
        <v>5772</v>
      </c>
      <c r="AB934" s="10">
        <v>4</v>
      </c>
      <c r="AC934" s="10">
        <v>2</v>
      </c>
      <c r="AD934" s="12">
        <v>45024</v>
      </c>
      <c r="AE934" s="11" t="s">
        <v>156</v>
      </c>
      <c r="AF934" s="11" t="s">
        <v>51</v>
      </c>
      <c r="AG934" s="11" t="s">
        <v>52</v>
      </c>
      <c r="AH934" s="11" t="s">
        <v>6280</v>
      </c>
      <c r="AI934" s="11" t="s">
        <v>6281</v>
      </c>
      <c r="AJ934" s="10">
        <v>5</v>
      </c>
      <c r="AK934" s="14">
        <v>565.78</v>
      </c>
    </row>
    <row r="935" spans="1:37" x14ac:dyDescent="0.25">
      <c r="A935" s="10">
        <v>1828</v>
      </c>
      <c r="B935" s="11" t="s">
        <v>3165</v>
      </c>
      <c r="C935" s="11" t="s">
        <v>1402</v>
      </c>
      <c r="D935" s="12">
        <v>44089</v>
      </c>
      <c r="E935" s="12">
        <v>44470</v>
      </c>
      <c r="F935" s="10">
        <f>Table2[[#This Row],[ExitDate]]-Table2[[#This Row],[StartDate]]</f>
        <v>381</v>
      </c>
      <c r="G935" s="18">
        <f>(Table2[[#This Row],[ExitDate]]-Table2[[#This Row],[StartDate]])/365.25</f>
        <v>1.0431211498973305</v>
      </c>
      <c r="H935" s="11" t="s">
        <v>1781</v>
      </c>
      <c r="I935" s="11" t="s">
        <v>6283</v>
      </c>
      <c r="J935" s="13" t="s">
        <v>6284</v>
      </c>
      <c r="K935" s="11" t="s">
        <v>79</v>
      </c>
      <c r="L935" s="11" t="s">
        <v>38</v>
      </c>
      <c r="M935" s="11" t="s">
        <v>66</v>
      </c>
      <c r="N935" s="11" t="s">
        <v>40</v>
      </c>
      <c r="O935" s="11" t="s">
        <v>56</v>
      </c>
      <c r="P935" s="11" t="s">
        <v>95</v>
      </c>
      <c r="Q935" s="11" t="s">
        <v>165</v>
      </c>
      <c r="R935" s="11" t="s">
        <v>320</v>
      </c>
      <c r="S935" s="12" t="s">
        <v>6285</v>
      </c>
      <c r="T935" s="11" t="s">
        <v>44</v>
      </c>
      <c r="U935" s="11" t="s">
        <v>159</v>
      </c>
      <c r="V935" s="11" t="s">
        <v>46</v>
      </c>
      <c r="W935" s="10">
        <v>67812</v>
      </c>
      <c r="X935" s="11" t="s">
        <v>48</v>
      </c>
      <c r="Y935" s="10">
        <v>2</v>
      </c>
      <c r="Z935" s="10">
        <v>2255</v>
      </c>
      <c r="AA935" s="12">
        <v>45265</v>
      </c>
      <c r="AB935" s="10">
        <v>1</v>
      </c>
      <c r="AC935" s="10">
        <v>4</v>
      </c>
      <c r="AD935" s="12">
        <v>44962</v>
      </c>
      <c r="AE935" s="11" t="s">
        <v>60</v>
      </c>
      <c r="AF935" s="11" t="s">
        <v>51</v>
      </c>
      <c r="AG935" s="11" t="s">
        <v>77</v>
      </c>
      <c r="AH935" s="11" t="s">
        <v>6286</v>
      </c>
      <c r="AI935" s="11" t="s">
        <v>6287</v>
      </c>
      <c r="AJ935" s="10">
        <v>1</v>
      </c>
      <c r="AK935" s="14">
        <v>357.69</v>
      </c>
    </row>
    <row r="936" spans="1:37" x14ac:dyDescent="0.25">
      <c r="A936" s="10">
        <v>1830</v>
      </c>
      <c r="B936" s="11" t="s">
        <v>6288</v>
      </c>
      <c r="C936" s="11" t="s">
        <v>6289</v>
      </c>
      <c r="D936" s="12">
        <v>44315</v>
      </c>
      <c r="E936" s="12">
        <v>44722</v>
      </c>
      <c r="F936" s="10">
        <f>Table2[[#This Row],[ExitDate]]-Table2[[#This Row],[StartDate]]</f>
        <v>407</v>
      </c>
      <c r="G936" s="18">
        <f>(Table2[[#This Row],[ExitDate]]-Table2[[#This Row],[StartDate]])/365.25</f>
        <v>1.1143052703627652</v>
      </c>
      <c r="H936" s="11" t="s">
        <v>6179</v>
      </c>
      <c r="I936" s="11" t="s">
        <v>6290</v>
      </c>
      <c r="J936" s="13" t="s">
        <v>6291</v>
      </c>
      <c r="K936" s="11" t="s">
        <v>94</v>
      </c>
      <c r="L936" s="11" t="s">
        <v>38</v>
      </c>
      <c r="M936" s="11" t="s">
        <v>39</v>
      </c>
      <c r="N936" s="11" t="s">
        <v>67</v>
      </c>
      <c r="O936" s="11" t="s">
        <v>66</v>
      </c>
      <c r="P936" s="11" t="s">
        <v>174</v>
      </c>
      <c r="Q936" s="11" t="s">
        <v>165</v>
      </c>
      <c r="R936" s="11" t="s">
        <v>96</v>
      </c>
      <c r="S936" s="12" t="s">
        <v>6292</v>
      </c>
      <c r="T936" s="11" t="s">
        <v>44</v>
      </c>
      <c r="U936" s="11" t="s">
        <v>625</v>
      </c>
      <c r="V936" s="11" t="s">
        <v>59</v>
      </c>
      <c r="W936" s="10">
        <v>77019</v>
      </c>
      <c r="X936" s="11" t="s">
        <v>48</v>
      </c>
      <c r="Y936" s="10">
        <v>2</v>
      </c>
      <c r="Z936" s="10">
        <v>2257</v>
      </c>
      <c r="AA936" s="12" t="s">
        <v>380</v>
      </c>
      <c r="AB936" s="10">
        <v>4</v>
      </c>
      <c r="AC936" s="10">
        <v>3</v>
      </c>
      <c r="AD936" s="12">
        <v>45010</v>
      </c>
      <c r="AE936" s="11" t="s">
        <v>60</v>
      </c>
      <c r="AF936" s="11" t="s">
        <v>61</v>
      </c>
      <c r="AG936" s="11" t="s">
        <v>62</v>
      </c>
      <c r="AH936" s="11" t="s">
        <v>6293</v>
      </c>
      <c r="AI936" s="11" t="s">
        <v>6294</v>
      </c>
      <c r="AJ936" s="10">
        <v>2</v>
      </c>
      <c r="AK936" s="14">
        <v>456.3</v>
      </c>
    </row>
    <row r="937" spans="1:37" x14ac:dyDescent="0.25">
      <c r="A937" s="10">
        <v>1833</v>
      </c>
      <c r="B937" s="11" t="s">
        <v>6295</v>
      </c>
      <c r="C937" s="11" t="s">
        <v>3489</v>
      </c>
      <c r="D937" s="12">
        <v>43847</v>
      </c>
      <c r="E937" s="12">
        <v>44469</v>
      </c>
      <c r="F937" s="10">
        <f>Table2[[#This Row],[ExitDate]]-Table2[[#This Row],[StartDate]]</f>
        <v>622</v>
      </c>
      <c r="G937" s="18">
        <f>(Table2[[#This Row],[ExitDate]]-Table2[[#This Row],[StartDate]])/365.25</f>
        <v>1.7029431895961671</v>
      </c>
      <c r="H937" s="11" t="s">
        <v>1781</v>
      </c>
      <c r="I937" s="11" t="s">
        <v>6296</v>
      </c>
      <c r="J937" s="13" t="s">
        <v>6297</v>
      </c>
      <c r="K937" s="11" t="s">
        <v>54</v>
      </c>
      <c r="L937" s="11" t="s">
        <v>38</v>
      </c>
      <c r="M937" s="11" t="s">
        <v>56</v>
      </c>
      <c r="N937" s="11" t="s">
        <v>67</v>
      </c>
      <c r="O937" s="11" t="s">
        <v>41</v>
      </c>
      <c r="P937" s="11" t="s">
        <v>174</v>
      </c>
      <c r="Q937" s="11" t="s">
        <v>165</v>
      </c>
      <c r="R937" s="11" t="s">
        <v>107</v>
      </c>
      <c r="S937" s="12" t="s">
        <v>2563</v>
      </c>
      <c r="T937" s="11" t="s">
        <v>44</v>
      </c>
      <c r="U937" s="11" t="s">
        <v>696</v>
      </c>
      <c r="V937" s="11" t="s">
        <v>46</v>
      </c>
      <c r="W937" s="10">
        <v>17501</v>
      </c>
      <c r="X937" s="11" t="s">
        <v>48</v>
      </c>
      <c r="Y937" s="10">
        <v>1</v>
      </c>
      <c r="Z937" s="10">
        <v>2260</v>
      </c>
      <c r="AA937" s="12">
        <v>45054</v>
      </c>
      <c r="AB937" s="10">
        <v>3</v>
      </c>
      <c r="AC937" s="10">
        <v>1</v>
      </c>
      <c r="AD937" s="12">
        <v>44796</v>
      </c>
      <c r="AE937" s="11" t="s">
        <v>60</v>
      </c>
      <c r="AF937" s="11" t="s">
        <v>51</v>
      </c>
      <c r="AG937" s="11" t="s">
        <v>62</v>
      </c>
      <c r="AH937" s="11" t="s">
        <v>6298</v>
      </c>
      <c r="AI937" s="11" t="s">
        <v>6299</v>
      </c>
      <c r="AJ937" s="10">
        <v>2</v>
      </c>
      <c r="AK937" s="14">
        <v>377.64</v>
      </c>
    </row>
    <row r="938" spans="1:37" x14ac:dyDescent="0.25">
      <c r="A938" s="10">
        <v>1837</v>
      </c>
      <c r="B938" s="11" t="s">
        <v>6301</v>
      </c>
      <c r="C938" s="11" t="s">
        <v>890</v>
      </c>
      <c r="D938" s="12">
        <v>44251</v>
      </c>
      <c r="E938" s="12">
        <v>44559</v>
      </c>
      <c r="F938" s="10">
        <f>Table2[[#This Row],[ExitDate]]-Table2[[#This Row],[StartDate]]</f>
        <v>308</v>
      </c>
      <c r="G938" s="18">
        <f>(Table2[[#This Row],[ExitDate]]-Table2[[#This Row],[StartDate]])/365.25</f>
        <v>0.84325804243668723</v>
      </c>
      <c r="H938" s="11" t="s">
        <v>6180</v>
      </c>
      <c r="I938" s="11" t="s">
        <v>6302</v>
      </c>
      <c r="J938" s="13" t="s">
        <v>6303</v>
      </c>
      <c r="K938" s="11" t="s">
        <v>94</v>
      </c>
      <c r="L938" s="11" t="s">
        <v>38</v>
      </c>
      <c r="M938" s="11" t="s">
        <v>56</v>
      </c>
      <c r="N938" s="11" t="s">
        <v>55</v>
      </c>
      <c r="O938" s="11" t="s">
        <v>56</v>
      </c>
      <c r="P938" s="11" t="s">
        <v>95</v>
      </c>
      <c r="Q938" s="11" t="s">
        <v>165</v>
      </c>
      <c r="R938" s="11" t="s">
        <v>114</v>
      </c>
      <c r="S938" s="12">
        <v>28978</v>
      </c>
      <c r="T938" s="11" t="s">
        <v>44</v>
      </c>
      <c r="U938" s="11" t="s">
        <v>250</v>
      </c>
      <c r="V938" s="11" t="s">
        <v>59</v>
      </c>
      <c r="W938" s="10">
        <v>4377</v>
      </c>
      <c r="X938" s="11" t="s">
        <v>48</v>
      </c>
      <c r="Y938" s="10">
        <v>5</v>
      </c>
      <c r="Z938" s="10">
        <v>2264</v>
      </c>
      <c r="AA938" s="12">
        <v>44784</v>
      </c>
      <c r="AB938" s="10">
        <v>1</v>
      </c>
      <c r="AC938" s="10">
        <v>2</v>
      </c>
      <c r="AD938" s="12">
        <v>45052</v>
      </c>
      <c r="AE938" s="11" t="s">
        <v>156</v>
      </c>
      <c r="AF938" s="11" t="s">
        <v>61</v>
      </c>
      <c r="AG938" s="11" t="s">
        <v>52</v>
      </c>
      <c r="AH938" s="11" t="s">
        <v>6304</v>
      </c>
      <c r="AI938" s="11" t="s">
        <v>6305</v>
      </c>
      <c r="AJ938" s="10">
        <v>3</v>
      </c>
      <c r="AK938" s="14">
        <v>465.3</v>
      </c>
    </row>
    <row r="939" spans="1:37" x14ac:dyDescent="0.25">
      <c r="A939" s="10">
        <v>1839</v>
      </c>
      <c r="B939" s="11" t="s">
        <v>6306</v>
      </c>
      <c r="C939" s="11" t="s">
        <v>4169</v>
      </c>
      <c r="D939" s="12">
        <v>43963</v>
      </c>
      <c r="E939" s="12">
        <v>44272</v>
      </c>
      <c r="F939" s="10">
        <f>Table2[[#This Row],[ExitDate]]-Table2[[#This Row],[StartDate]]</f>
        <v>309</v>
      </c>
      <c r="G939" s="18">
        <f>(Table2[[#This Row],[ExitDate]]-Table2[[#This Row],[StartDate]])/365.25</f>
        <v>0.8459958932238193</v>
      </c>
      <c r="H939" s="11" t="s">
        <v>1781</v>
      </c>
      <c r="I939" s="11" t="s">
        <v>6307</v>
      </c>
      <c r="J939" s="13" t="s">
        <v>6308</v>
      </c>
      <c r="K939" s="11" t="s">
        <v>54</v>
      </c>
      <c r="L939" s="11" t="s">
        <v>38</v>
      </c>
      <c r="M939" s="11" t="s">
        <v>66</v>
      </c>
      <c r="N939" s="11" t="s">
        <v>67</v>
      </c>
      <c r="O939" s="11" t="s">
        <v>41</v>
      </c>
      <c r="P939" s="11" t="s">
        <v>121</v>
      </c>
      <c r="Q939" s="11" t="s">
        <v>165</v>
      </c>
      <c r="R939" s="11" t="s">
        <v>85</v>
      </c>
      <c r="S939" s="12">
        <v>27669</v>
      </c>
      <c r="T939" s="11" t="s">
        <v>44</v>
      </c>
      <c r="U939" s="11" t="s">
        <v>846</v>
      </c>
      <c r="V939" s="11" t="s">
        <v>46</v>
      </c>
      <c r="W939" s="10">
        <v>84988</v>
      </c>
      <c r="X939" s="11" t="s">
        <v>48</v>
      </c>
      <c r="Y939" s="10">
        <v>5</v>
      </c>
      <c r="Z939" s="10">
        <v>2266</v>
      </c>
      <c r="AA939" s="12" t="s">
        <v>825</v>
      </c>
      <c r="AB939" s="10">
        <v>5</v>
      </c>
      <c r="AC939" s="10">
        <v>3</v>
      </c>
      <c r="AD939" s="12">
        <v>44857</v>
      </c>
      <c r="AE939" s="11" t="s">
        <v>50</v>
      </c>
      <c r="AF939" s="11" t="s">
        <v>61</v>
      </c>
      <c r="AG939" s="11" t="s">
        <v>77</v>
      </c>
      <c r="AH939" s="11" t="s">
        <v>6309</v>
      </c>
      <c r="AI939" s="11" t="s">
        <v>6310</v>
      </c>
      <c r="AJ939" s="10">
        <v>5</v>
      </c>
      <c r="AK939" s="14">
        <v>898.01</v>
      </c>
    </row>
    <row r="940" spans="1:37" x14ac:dyDescent="0.25">
      <c r="A940" s="10">
        <v>1841</v>
      </c>
      <c r="B940" s="11" t="s">
        <v>2830</v>
      </c>
      <c r="C940" s="11" t="s">
        <v>2313</v>
      </c>
      <c r="D940" s="12">
        <v>44200</v>
      </c>
      <c r="E940" s="12">
        <v>44679</v>
      </c>
      <c r="F940" s="10">
        <f>Table2[[#This Row],[ExitDate]]-Table2[[#This Row],[StartDate]]</f>
        <v>479</v>
      </c>
      <c r="G940" s="18">
        <f>(Table2[[#This Row],[ExitDate]]-Table2[[#This Row],[StartDate]])/365.25</f>
        <v>1.3114305270362765</v>
      </c>
      <c r="H940" s="11" t="s">
        <v>1781</v>
      </c>
      <c r="I940" s="11" t="s">
        <v>6311</v>
      </c>
      <c r="J940" s="13" t="s">
        <v>6312</v>
      </c>
      <c r="K940" s="11" t="s">
        <v>79</v>
      </c>
      <c r="L940" s="11" t="s">
        <v>38</v>
      </c>
      <c r="M940" s="11" t="s">
        <v>39</v>
      </c>
      <c r="N940" s="11" t="s">
        <v>40</v>
      </c>
      <c r="O940" s="11" t="s">
        <v>66</v>
      </c>
      <c r="P940" s="11" t="s">
        <v>121</v>
      </c>
      <c r="Q940" s="11" t="s">
        <v>165</v>
      </c>
      <c r="R940" s="11" t="s">
        <v>80</v>
      </c>
      <c r="S940" s="12">
        <v>23170</v>
      </c>
      <c r="T940" s="11" t="s">
        <v>86</v>
      </c>
      <c r="U940" s="11" t="s">
        <v>98</v>
      </c>
      <c r="V940" s="11" t="s">
        <v>59</v>
      </c>
      <c r="W940" s="10">
        <v>58818</v>
      </c>
      <c r="X940" s="11" t="s">
        <v>48</v>
      </c>
      <c r="Y940" s="10">
        <v>2</v>
      </c>
      <c r="Z940" s="10">
        <v>2268</v>
      </c>
      <c r="AA940" s="12">
        <v>44992</v>
      </c>
      <c r="AB940" s="10">
        <v>2</v>
      </c>
      <c r="AC940" s="10">
        <v>3</v>
      </c>
      <c r="AD940" s="12">
        <v>44891</v>
      </c>
      <c r="AE940" s="11" t="s">
        <v>156</v>
      </c>
      <c r="AF940" s="11" t="s">
        <v>51</v>
      </c>
      <c r="AG940" s="11" t="s">
        <v>52</v>
      </c>
      <c r="AH940" s="11" t="s">
        <v>6313</v>
      </c>
      <c r="AI940" s="11" t="s">
        <v>6314</v>
      </c>
      <c r="AJ940" s="10">
        <v>2</v>
      </c>
      <c r="AK940" s="14">
        <v>677.84</v>
      </c>
    </row>
    <row r="941" spans="1:37" x14ac:dyDescent="0.25">
      <c r="A941" s="10">
        <v>1842</v>
      </c>
      <c r="B941" s="11" t="s">
        <v>4437</v>
      </c>
      <c r="C941" s="11" t="s">
        <v>6315</v>
      </c>
      <c r="D941" s="12">
        <v>43949</v>
      </c>
      <c r="E941" s="12">
        <v>44896</v>
      </c>
      <c r="F941" s="10">
        <f>Table2[[#This Row],[ExitDate]]-Table2[[#This Row],[StartDate]]</f>
        <v>947</v>
      </c>
      <c r="G941" s="18">
        <f>(Table2[[#This Row],[ExitDate]]-Table2[[#This Row],[StartDate]])/365.25</f>
        <v>2.5927446954140998</v>
      </c>
      <c r="H941" s="11" t="s">
        <v>6179</v>
      </c>
      <c r="I941" s="11" t="s">
        <v>6316</v>
      </c>
      <c r="J941" s="13" t="s">
        <v>6317</v>
      </c>
      <c r="K941" s="11" t="s">
        <v>164</v>
      </c>
      <c r="L941" s="11" t="s">
        <v>38</v>
      </c>
      <c r="M941" s="11" t="s">
        <v>66</v>
      </c>
      <c r="N941" s="11" t="s">
        <v>40</v>
      </c>
      <c r="O941" s="11" t="s">
        <v>66</v>
      </c>
      <c r="P941" s="11" t="s">
        <v>121</v>
      </c>
      <c r="Q941" s="11" t="s">
        <v>165</v>
      </c>
      <c r="R941" s="11" t="s">
        <v>114</v>
      </c>
      <c r="S941" s="12" t="s">
        <v>6318</v>
      </c>
      <c r="T941" s="11" t="s">
        <v>44</v>
      </c>
      <c r="U941" s="11" t="s">
        <v>3333</v>
      </c>
      <c r="V941" s="11" t="s">
        <v>59</v>
      </c>
      <c r="W941" s="10">
        <v>42997</v>
      </c>
      <c r="X941" s="11" t="s">
        <v>48</v>
      </c>
      <c r="Y941" s="10">
        <v>1</v>
      </c>
      <c r="Z941" s="10">
        <v>2269</v>
      </c>
      <c r="AA941" s="12" t="s">
        <v>262</v>
      </c>
      <c r="AB941" s="10">
        <v>5</v>
      </c>
      <c r="AC941" s="10">
        <v>5</v>
      </c>
      <c r="AD941" s="12">
        <v>44904</v>
      </c>
      <c r="AE941" s="11" t="s">
        <v>83</v>
      </c>
      <c r="AF941" s="11" t="s">
        <v>51</v>
      </c>
      <c r="AG941" s="11" t="s">
        <v>62</v>
      </c>
      <c r="AH941" s="11" t="s">
        <v>6319</v>
      </c>
      <c r="AI941" s="11" t="s">
        <v>6320</v>
      </c>
      <c r="AJ941" s="10">
        <v>1</v>
      </c>
      <c r="AK941" s="14">
        <v>109.33</v>
      </c>
    </row>
    <row r="942" spans="1:37" x14ac:dyDescent="0.25">
      <c r="A942" s="10">
        <v>1843</v>
      </c>
      <c r="B942" s="11" t="s">
        <v>6321</v>
      </c>
      <c r="C942" s="11" t="s">
        <v>2667</v>
      </c>
      <c r="D942" s="12">
        <v>43571</v>
      </c>
      <c r="E942" s="12">
        <v>44408</v>
      </c>
      <c r="F942" s="10">
        <f>Table2[[#This Row],[ExitDate]]-Table2[[#This Row],[StartDate]]</f>
        <v>837</v>
      </c>
      <c r="G942" s="18">
        <f>(Table2[[#This Row],[ExitDate]]-Table2[[#This Row],[StartDate]])/365.25</f>
        <v>2.2915811088295688</v>
      </c>
      <c r="H942" s="11" t="s">
        <v>1781</v>
      </c>
      <c r="I942" s="11" t="s">
        <v>6322</v>
      </c>
      <c r="J942" s="13" t="s">
        <v>6323</v>
      </c>
      <c r="K942" s="11" t="s">
        <v>164</v>
      </c>
      <c r="L942" s="11" t="s">
        <v>38</v>
      </c>
      <c r="M942" s="11" t="s">
        <v>39</v>
      </c>
      <c r="N942" s="11" t="s">
        <v>40</v>
      </c>
      <c r="O942" s="11" t="s">
        <v>56</v>
      </c>
      <c r="P942" s="11" t="s">
        <v>121</v>
      </c>
      <c r="Q942" s="11" t="s">
        <v>165</v>
      </c>
      <c r="R942" s="11" t="s">
        <v>175</v>
      </c>
      <c r="S942" s="12" t="s">
        <v>6324</v>
      </c>
      <c r="T942" s="11" t="s">
        <v>44</v>
      </c>
      <c r="U942" s="11" t="s">
        <v>250</v>
      </c>
      <c r="V942" s="11" t="s">
        <v>46</v>
      </c>
      <c r="W942" s="10">
        <v>93829</v>
      </c>
      <c r="X942" s="11" t="s">
        <v>48</v>
      </c>
      <c r="Y942" s="10">
        <v>4</v>
      </c>
      <c r="Z942" s="10">
        <v>2270</v>
      </c>
      <c r="AA942" s="12" t="s">
        <v>3796</v>
      </c>
      <c r="AB942" s="10">
        <v>4</v>
      </c>
      <c r="AC942" s="10">
        <v>4</v>
      </c>
      <c r="AD942" s="12">
        <v>45057</v>
      </c>
      <c r="AE942" s="11" t="s">
        <v>83</v>
      </c>
      <c r="AF942" s="11" t="s">
        <v>51</v>
      </c>
      <c r="AG942" s="11" t="s">
        <v>89</v>
      </c>
      <c r="AH942" s="11" t="s">
        <v>6325</v>
      </c>
      <c r="AI942" s="11" t="s">
        <v>6326</v>
      </c>
      <c r="AJ942" s="10">
        <v>2</v>
      </c>
      <c r="AK942" s="14">
        <v>781.35</v>
      </c>
    </row>
    <row r="943" spans="1:37" x14ac:dyDescent="0.25">
      <c r="A943" s="10">
        <v>1845</v>
      </c>
      <c r="B943" s="11" t="s">
        <v>6328</v>
      </c>
      <c r="C943" s="11" t="s">
        <v>4124</v>
      </c>
      <c r="D943" s="12">
        <v>44802</v>
      </c>
      <c r="E943" s="12">
        <v>44941</v>
      </c>
      <c r="F943" s="10">
        <f>Table2[[#This Row],[ExitDate]]-Table2[[#This Row],[StartDate]]</f>
        <v>139</v>
      </c>
      <c r="G943" s="18">
        <f>(Table2[[#This Row],[ExitDate]]-Table2[[#This Row],[StartDate]])/365.25</f>
        <v>0.3805612594113621</v>
      </c>
      <c r="H943" s="11" t="s">
        <v>1781</v>
      </c>
      <c r="I943" s="11" t="s">
        <v>6329</v>
      </c>
      <c r="J943" s="13" t="s">
        <v>6330</v>
      </c>
      <c r="K943" s="11" t="s">
        <v>79</v>
      </c>
      <c r="L943" s="11" t="s">
        <v>38</v>
      </c>
      <c r="M943" s="11" t="s">
        <v>56</v>
      </c>
      <c r="N943" s="11" t="s">
        <v>40</v>
      </c>
      <c r="O943" s="11" t="s">
        <v>66</v>
      </c>
      <c r="P943" s="11" t="s">
        <v>133</v>
      </c>
      <c r="Q943" s="11" t="s">
        <v>165</v>
      </c>
      <c r="R943" s="11" t="s">
        <v>85</v>
      </c>
      <c r="S943" s="12">
        <v>31871</v>
      </c>
      <c r="T943" s="11" t="s">
        <v>86</v>
      </c>
      <c r="U943" s="11" t="s">
        <v>81</v>
      </c>
      <c r="V943" s="11" t="s">
        <v>46</v>
      </c>
      <c r="W943" s="10">
        <v>62715</v>
      </c>
      <c r="X943" s="11" t="s">
        <v>48</v>
      </c>
      <c r="Y943" s="10">
        <v>2</v>
      </c>
      <c r="Z943" s="10">
        <v>2272</v>
      </c>
      <c r="AA943" s="12">
        <v>44689</v>
      </c>
      <c r="AB943" s="10">
        <v>5</v>
      </c>
      <c r="AC943" s="10">
        <v>5</v>
      </c>
      <c r="AD943" s="12">
        <v>45031</v>
      </c>
      <c r="AE943" s="11" t="s">
        <v>156</v>
      </c>
      <c r="AF943" s="11" t="s">
        <v>51</v>
      </c>
      <c r="AG943" s="11" t="s">
        <v>89</v>
      </c>
      <c r="AH943" s="11" t="s">
        <v>6331</v>
      </c>
      <c r="AI943" s="11" t="s">
        <v>6332</v>
      </c>
      <c r="AJ943" s="10">
        <v>5</v>
      </c>
      <c r="AK943" s="14">
        <v>233.42</v>
      </c>
    </row>
    <row r="944" spans="1:37" x14ac:dyDescent="0.25">
      <c r="A944" s="10">
        <v>1846</v>
      </c>
      <c r="B944" s="11" t="s">
        <v>6333</v>
      </c>
      <c r="C944" s="11" t="s">
        <v>902</v>
      </c>
      <c r="D944" s="12">
        <v>43856</v>
      </c>
      <c r="E944" s="12">
        <v>44176</v>
      </c>
      <c r="F944" s="10">
        <f>Table2[[#This Row],[ExitDate]]-Table2[[#This Row],[StartDate]]</f>
        <v>320</v>
      </c>
      <c r="G944" s="18">
        <f>(Table2[[#This Row],[ExitDate]]-Table2[[#This Row],[StartDate]])/365.25</f>
        <v>0.87611225188227237</v>
      </c>
      <c r="H944" s="11" t="s">
        <v>1781</v>
      </c>
      <c r="I944" s="11" t="s">
        <v>6334</v>
      </c>
      <c r="J944" s="13" t="s">
        <v>6335</v>
      </c>
      <c r="K944" s="11" t="s">
        <v>94</v>
      </c>
      <c r="L944" s="11" t="s">
        <v>38</v>
      </c>
      <c r="M944" s="11" t="s">
        <v>66</v>
      </c>
      <c r="N944" s="11" t="s">
        <v>55</v>
      </c>
      <c r="O944" s="11" t="s">
        <v>56</v>
      </c>
      <c r="P944" s="11" t="s">
        <v>121</v>
      </c>
      <c r="Q944" s="11" t="s">
        <v>165</v>
      </c>
      <c r="R944" s="11" t="s">
        <v>248</v>
      </c>
      <c r="S944" s="12" t="s">
        <v>6336</v>
      </c>
      <c r="T944" s="11" t="s">
        <v>86</v>
      </c>
      <c r="U944" s="11" t="s">
        <v>1555</v>
      </c>
      <c r="V944" s="11" t="s">
        <v>59</v>
      </c>
      <c r="W944" s="10">
        <v>75785</v>
      </c>
      <c r="X944" s="11" t="s">
        <v>48</v>
      </c>
      <c r="Y944" s="10">
        <v>4</v>
      </c>
      <c r="Z944" s="10">
        <v>2273</v>
      </c>
      <c r="AA944" s="12" t="s">
        <v>269</v>
      </c>
      <c r="AB944" s="10">
        <v>5</v>
      </c>
      <c r="AC944" s="10">
        <v>2</v>
      </c>
      <c r="AD944" s="12">
        <v>45017</v>
      </c>
      <c r="AE944" s="11" t="s">
        <v>50</v>
      </c>
      <c r="AF944" s="11" t="s">
        <v>61</v>
      </c>
      <c r="AG944" s="11" t="s">
        <v>89</v>
      </c>
      <c r="AH944" s="11" t="s">
        <v>6337</v>
      </c>
      <c r="AI944" s="11" t="s">
        <v>6338</v>
      </c>
      <c r="AJ944" s="10">
        <v>4</v>
      </c>
      <c r="AK944" s="14">
        <v>301.14999999999998</v>
      </c>
    </row>
    <row r="945" spans="1:37" x14ac:dyDescent="0.25">
      <c r="A945" s="10">
        <v>1853</v>
      </c>
      <c r="B945" s="11" t="s">
        <v>6339</v>
      </c>
      <c r="C945" s="11" t="s">
        <v>3039</v>
      </c>
      <c r="D945" s="12">
        <v>43438</v>
      </c>
      <c r="E945" s="12">
        <v>45114</v>
      </c>
      <c r="F945" s="10">
        <f>Table2[[#This Row],[ExitDate]]-Table2[[#This Row],[StartDate]]</f>
        <v>1676</v>
      </c>
      <c r="G945" s="18">
        <f>(Table2[[#This Row],[ExitDate]]-Table2[[#This Row],[StartDate]])/365.25</f>
        <v>4.5886379192334017</v>
      </c>
      <c r="H945" s="11" t="s">
        <v>2953</v>
      </c>
      <c r="I945" s="11" t="s">
        <v>6340</v>
      </c>
      <c r="J945" s="13" t="s">
        <v>6341</v>
      </c>
      <c r="K945" s="11" t="s">
        <v>164</v>
      </c>
      <c r="L945" s="11" t="s">
        <v>752</v>
      </c>
      <c r="M945" s="11" t="s">
        <v>39</v>
      </c>
      <c r="N945" s="11" t="s">
        <v>55</v>
      </c>
      <c r="O945" s="11" t="s">
        <v>41</v>
      </c>
      <c r="P945" s="11" t="s">
        <v>133</v>
      </c>
      <c r="Q945" s="11" t="s">
        <v>42</v>
      </c>
      <c r="R945" s="11" t="s">
        <v>344</v>
      </c>
      <c r="S945" s="12">
        <v>31201</v>
      </c>
      <c r="T945" s="11" t="s">
        <v>44</v>
      </c>
      <c r="U945" s="11" t="s">
        <v>234</v>
      </c>
      <c r="V945" s="11" t="s">
        <v>46</v>
      </c>
      <c r="W945" s="10">
        <v>2030</v>
      </c>
      <c r="X945" s="11" t="s">
        <v>48</v>
      </c>
      <c r="Y945" s="10">
        <v>4</v>
      </c>
      <c r="Z945" s="10">
        <v>2280</v>
      </c>
      <c r="AA945" s="12" t="s">
        <v>1564</v>
      </c>
      <c r="AB945" s="10">
        <v>4</v>
      </c>
      <c r="AC945" s="10">
        <v>2</v>
      </c>
      <c r="AD945" s="12">
        <v>45021</v>
      </c>
      <c r="AE945" s="11" t="s">
        <v>60</v>
      </c>
      <c r="AF945" s="11" t="s">
        <v>61</v>
      </c>
      <c r="AG945" s="11" t="s">
        <v>89</v>
      </c>
      <c r="AH945" s="11" t="s">
        <v>6342</v>
      </c>
      <c r="AI945" s="11" t="s">
        <v>6343</v>
      </c>
      <c r="AJ945" s="10">
        <v>3</v>
      </c>
      <c r="AK945" s="14">
        <v>493.98</v>
      </c>
    </row>
    <row r="946" spans="1:37" x14ac:dyDescent="0.25">
      <c r="A946" s="10">
        <v>1856</v>
      </c>
      <c r="B946" s="11" t="s">
        <v>2800</v>
      </c>
      <c r="C946" s="11" t="s">
        <v>758</v>
      </c>
      <c r="D946" s="12">
        <v>43376</v>
      </c>
      <c r="E946" s="12">
        <v>43643</v>
      </c>
      <c r="F946" s="10">
        <f>Table2[[#This Row],[ExitDate]]-Table2[[#This Row],[StartDate]]</f>
        <v>267</v>
      </c>
      <c r="G946" s="18">
        <f>(Table2[[#This Row],[ExitDate]]-Table2[[#This Row],[StartDate]])/365.25</f>
        <v>0.731006160164271</v>
      </c>
      <c r="H946" s="11" t="s">
        <v>2576</v>
      </c>
      <c r="I946" s="11" t="s">
        <v>6344</v>
      </c>
      <c r="J946" s="13" t="s">
        <v>6345</v>
      </c>
      <c r="K946" s="11" t="s">
        <v>94</v>
      </c>
      <c r="L946" s="11" t="s">
        <v>752</v>
      </c>
      <c r="M946" s="11" t="s">
        <v>56</v>
      </c>
      <c r="N946" s="11" t="s">
        <v>67</v>
      </c>
      <c r="O946" s="11" t="s">
        <v>41</v>
      </c>
      <c r="P946" s="11" t="s">
        <v>133</v>
      </c>
      <c r="Q946" s="11" t="s">
        <v>2588</v>
      </c>
      <c r="R946" s="11" t="s">
        <v>85</v>
      </c>
      <c r="S946" s="12" t="s">
        <v>6346</v>
      </c>
      <c r="T946" s="11" t="s">
        <v>44</v>
      </c>
      <c r="U946" s="11" t="s">
        <v>98</v>
      </c>
      <c r="V946" s="11" t="s">
        <v>59</v>
      </c>
      <c r="W946" s="10">
        <v>2045</v>
      </c>
      <c r="X946" s="11" t="s">
        <v>48</v>
      </c>
      <c r="Y946" s="10">
        <v>4</v>
      </c>
      <c r="Z946" s="10">
        <v>2283</v>
      </c>
      <c r="AA946" s="12" t="s">
        <v>2097</v>
      </c>
      <c r="AB946" s="10">
        <v>4</v>
      </c>
      <c r="AC946" s="10">
        <v>2</v>
      </c>
      <c r="AD946" s="12">
        <v>45039</v>
      </c>
      <c r="AE946" s="11" t="s">
        <v>50</v>
      </c>
      <c r="AF946" s="11" t="s">
        <v>61</v>
      </c>
      <c r="AG946" s="11" t="s">
        <v>52</v>
      </c>
      <c r="AH946" s="11" t="s">
        <v>6347</v>
      </c>
      <c r="AI946" s="11" t="s">
        <v>6348</v>
      </c>
      <c r="AJ946" s="10">
        <v>1</v>
      </c>
      <c r="AK946" s="14">
        <v>183.88</v>
      </c>
    </row>
    <row r="947" spans="1:37" x14ac:dyDescent="0.25">
      <c r="A947" s="10">
        <v>1859</v>
      </c>
      <c r="B947" s="11" t="s">
        <v>6350</v>
      </c>
      <c r="C947" s="11" t="s">
        <v>2190</v>
      </c>
      <c r="D947" s="12">
        <v>43367</v>
      </c>
      <c r="E947" s="12">
        <v>44214</v>
      </c>
      <c r="F947" s="10">
        <f>Table2[[#This Row],[ExitDate]]-Table2[[#This Row],[StartDate]]</f>
        <v>847</v>
      </c>
      <c r="G947" s="18">
        <f>(Table2[[#This Row],[ExitDate]]-Table2[[#This Row],[StartDate]])/365.25</f>
        <v>2.3189596167008899</v>
      </c>
      <c r="H947" s="11" t="s">
        <v>2953</v>
      </c>
      <c r="I947" s="11" t="s">
        <v>6351</v>
      </c>
      <c r="J947" s="13" t="s">
        <v>6352</v>
      </c>
      <c r="K947" s="11" t="s">
        <v>113</v>
      </c>
      <c r="L947" s="11" t="s">
        <v>38</v>
      </c>
      <c r="M947" s="11" t="s">
        <v>39</v>
      </c>
      <c r="N947" s="11" t="s">
        <v>67</v>
      </c>
      <c r="O947" s="11" t="s">
        <v>41</v>
      </c>
      <c r="P947" s="11" t="s">
        <v>174</v>
      </c>
      <c r="Q947" s="11" t="s">
        <v>42</v>
      </c>
      <c r="R947" s="11" t="s">
        <v>96</v>
      </c>
      <c r="S947" s="12">
        <v>29869</v>
      </c>
      <c r="T947" s="11" t="s">
        <v>44</v>
      </c>
      <c r="U947" s="11" t="s">
        <v>207</v>
      </c>
      <c r="V947" s="11" t="s">
        <v>59</v>
      </c>
      <c r="W947" s="10">
        <v>2045</v>
      </c>
      <c r="X947" s="11" t="s">
        <v>48</v>
      </c>
      <c r="Y947" s="10">
        <v>2</v>
      </c>
      <c r="Z947" s="10">
        <v>2286</v>
      </c>
      <c r="AA947" s="12" t="s">
        <v>2774</v>
      </c>
      <c r="AB947" s="10">
        <v>4</v>
      </c>
      <c r="AC947" s="10">
        <v>4</v>
      </c>
      <c r="AD947" s="12">
        <v>44831</v>
      </c>
      <c r="AE947" s="11" t="s">
        <v>76</v>
      </c>
      <c r="AF947" s="11" t="s">
        <v>61</v>
      </c>
      <c r="AG947" s="11" t="s">
        <v>52</v>
      </c>
      <c r="AH947" s="11" t="s">
        <v>6353</v>
      </c>
      <c r="AI947" s="11" t="s">
        <v>6354</v>
      </c>
      <c r="AJ947" s="10">
        <v>5</v>
      </c>
      <c r="AK947" s="14">
        <v>107.64</v>
      </c>
    </row>
    <row r="948" spans="1:37" x14ac:dyDescent="0.25">
      <c r="A948" s="10">
        <v>1860</v>
      </c>
      <c r="B948" s="11" t="s">
        <v>6355</v>
      </c>
      <c r="C948" s="11" t="s">
        <v>6356</v>
      </c>
      <c r="D948" s="12">
        <v>44629</v>
      </c>
      <c r="E948" s="12">
        <v>45024</v>
      </c>
      <c r="F948" s="10">
        <f>Table2[[#This Row],[ExitDate]]-Table2[[#This Row],[StartDate]]</f>
        <v>395</v>
      </c>
      <c r="G948" s="18">
        <f>(Table2[[#This Row],[ExitDate]]-Table2[[#This Row],[StartDate]])/365.25</f>
        <v>1.0814510609171799</v>
      </c>
      <c r="H948" s="11" t="s">
        <v>2953</v>
      </c>
      <c r="I948" s="11" t="s">
        <v>6357</v>
      </c>
      <c r="J948" s="13" t="s">
        <v>6358</v>
      </c>
      <c r="K948" s="11" t="s">
        <v>164</v>
      </c>
      <c r="L948" s="11" t="s">
        <v>38</v>
      </c>
      <c r="M948" s="11" t="s">
        <v>39</v>
      </c>
      <c r="N948" s="11" t="s">
        <v>67</v>
      </c>
      <c r="O948" s="11" t="s">
        <v>56</v>
      </c>
      <c r="P948" s="11" t="s">
        <v>95</v>
      </c>
      <c r="Q948" s="11" t="s">
        <v>42</v>
      </c>
      <c r="R948" s="11" t="s">
        <v>80</v>
      </c>
      <c r="S948" s="12" t="s">
        <v>6359</v>
      </c>
      <c r="T948" s="11" t="s">
        <v>44</v>
      </c>
      <c r="U948" s="11" t="s">
        <v>98</v>
      </c>
      <c r="V948" s="11" t="s">
        <v>46</v>
      </c>
      <c r="W948" s="10">
        <v>2110</v>
      </c>
      <c r="X948" s="11" t="s">
        <v>48</v>
      </c>
      <c r="Y948" s="10">
        <v>2</v>
      </c>
      <c r="Z948" s="10">
        <v>2287</v>
      </c>
      <c r="AA948" s="12">
        <v>44876</v>
      </c>
      <c r="AB948" s="10">
        <v>4</v>
      </c>
      <c r="AC948" s="10">
        <v>4</v>
      </c>
      <c r="AD948" s="12">
        <v>45014</v>
      </c>
      <c r="AE948" s="11" t="s">
        <v>156</v>
      </c>
      <c r="AF948" s="11" t="s">
        <v>51</v>
      </c>
      <c r="AG948" s="11" t="s">
        <v>89</v>
      </c>
      <c r="AH948" s="11" t="s">
        <v>6360</v>
      </c>
      <c r="AI948" s="11" t="s">
        <v>6361</v>
      </c>
      <c r="AJ948" s="10">
        <v>4</v>
      </c>
      <c r="AK948" s="14">
        <v>560.64</v>
      </c>
    </row>
    <row r="949" spans="1:37" x14ac:dyDescent="0.25">
      <c r="A949" s="10">
        <v>1861</v>
      </c>
      <c r="B949" s="11" t="s">
        <v>475</v>
      </c>
      <c r="C949" s="11" t="s">
        <v>6362</v>
      </c>
      <c r="D949" s="12">
        <v>43411</v>
      </c>
      <c r="E949" s="12">
        <v>43976</v>
      </c>
      <c r="F949" s="10">
        <f>Table2[[#This Row],[ExitDate]]-Table2[[#This Row],[StartDate]]</f>
        <v>565</v>
      </c>
      <c r="G949" s="18">
        <f>(Table2[[#This Row],[ExitDate]]-Table2[[#This Row],[StartDate]])/365.25</f>
        <v>1.5468856947296372</v>
      </c>
      <c r="H949" s="11" t="s">
        <v>2953</v>
      </c>
      <c r="I949" s="11" t="s">
        <v>6363</v>
      </c>
      <c r="J949" s="13" t="s">
        <v>6364</v>
      </c>
      <c r="K949" s="11" t="s">
        <v>113</v>
      </c>
      <c r="L949" s="11" t="s">
        <v>38</v>
      </c>
      <c r="M949" s="11" t="s">
        <v>66</v>
      </c>
      <c r="N949" s="11" t="s">
        <v>55</v>
      </c>
      <c r="O949" s="11" t="s">
        <v>41</v>
      </c>
      <c r="P949" s="11" t="s">
        <v>95</v>
      </c>
      <c r="Q949" s="11" t="s">
        <v>42</v>
      </c>
      <c r="R949" s="11" t="s">
        <v>238</v>
      </c>
      <c r="S949" s="12">
        <v>30934</v>
      </c>
      <c r="T949" s="11" t="s">
        <v>44</v>
      </c>
      <c r="U949" s="11" t="s">
        <v>109</v>
      </c>
      <c r="V949" s="11" t="s">
        <v>46</v>
      </c>
      <c r="W949" s="10">
        <v>2451</v>
      </c>
      <c r="X949" s="11" t="s">
        <v>48</v>
      </c>
      <c r="Y949" s="10">
        <v>5</v>
      </c>
      <c r="Z949" s="10">
        <v>2288</v>
      </c>
      <c r="AA949" s="12">
        <v>45176</v>
      </c>
      <c r="AB949" s="10">
        <v>5</v>
      </c>
      <c r="AC949" s="10">
        <v>1</v>
      </c>
      <c r="AD949" s="12">
        <v>44829</v>
      </c>
      <c r="AE949" s="11" t="s">
        <v>156</v>
      </c>
      <c r="AF949" s="11" t="s">
        <v>51</v>
      </c>
      <c r="AG949" s="11" t="s">
        <v>52</v>
      </c>
      <c r="AH949" s="11" t="s">
        <v>6365</v>
      </c>
      <c r="AI949" s="11" t="s">
        <v>6366</v>
      </c>
      <c r="AJ949" s="10">
        <v>2</v>
      </c>
      <c r="AK949" s="14">
        <v>187.85</v>
      </c>
    </row>
    <row r="950" spans="1:37" x14ac:dyDescent="0.25">
      <c r="A950" s="10">
        <v>1863</v>
      </c>
      <c r="B950" s="11" t="s">
        <v>6367</v>
      </c>
      <c r="C950" s="11" t="s">
        <v>6368</v>
      </c>
      <c r="D950" s="12">
        <v>44162</v>
      </c>
      <c r="E950" s="12">
        <v>45112</v>
      </c>
      <c r="F950" s="10">
        <f>Table2[[#This Row],[ExitDate]]-Table2[[#This Row],[StartDate]]</f>
        <v>950</v>
      </c>
      <c r="G950" s="18">
        <f>(Table2[[#This Row],[ExitDate]]-Table2[[#This Row],[StartDate]])/365.25</f>
        <v>2.6009582477754964</v>
      </c>
      <c r="H950" s="11" t="s">
        <v>6369</v>
      </c>
      <c r="I950" s="11" t="s">
        <v>6370</v>
      </c>
      <c r="J950" s="13" t="s">
        <v>6371</v>
      </c>
      <c r="K950" s="11" t="s">
        <v>54</v>
      </c>
      <c r="L950" s="11" t="s">
        <v>38</v>
      </c>
      <c r="M950" s="11" t="s">
        <v>66</v>
      </c>
      <c r="N950" s="11" t="s">
        <v>67</v>
      </c>
      <c r="O950" s="11" t="s">
        <v>41</v>
      </c>
      <c r="P950" s="11" t="s">
        <v>133</v>
      </c>
      <c r="Q950" s="11" t="s">
        <v>68</v>
      </c>
      <c r="R950" s="11" t="s">
        <v>320</v>
      </c>
      <c r="S950" s="12" t="s">
        <v>6372</v>
      </c>
      <c r="T950" s="11" t="s">
        <v>6373</v>
      </c>
      <c r="U950" s="11" t="s">
        <v>365</v>
      </c>
      <c r="V950" s="11" t="s">
        <v>46</v>
      </c>
      <c r="W950" s="10">
        <v>2908</v>
      </c>
      <c r="X950" s="11" t="s">
        <v>48</v>
      </c>
      <c r="Y950" s="10">
        <v>2</v>
      </c>
      <c r="Z950" s="10">
        <v>2290</v>
      </c>
      <c r="AA950" s="12" t="s">
        <v>617</v>
      </c>
      <c r="AB950" s="10">
        <v>4</v>
      </c>
      <c r="AC950" s="10">
        <v>1</v>
      </c>
      <c r="AD950" s="12">
        <v>45039</v>
      </c>
      <c r="AE950" s="11" t="s">
        <v>156</v>
      </c>
      <c r="AF950" s="11" t="s">
        <v>51</v>
      </c>
      <c r="AG950" s="11" t="s">
        <v>52</v>
      </c>
      <c r="AH950" s="11" t="s">
        <v>6374</v>
      </c>
      <c r="AI950" s="11" t="s">
        <v>6375</v>
      </c>
      <c r="AJ950" s="10">
        <v>4</v>
      </c>
      <c r="AK950" s="14">
        <v>575.54999999999995</v>
      </c>
    </row>
    <row r="951" spans="1:37" x14ac:dyDescent="0.25">
      <c r="A951" s="10">
        <v>1866</v>
      </c>
      <c r="B951" s="11" t="s">
        <v>3286</v>
      </c>
      <c r="C951" s="11" t="s">
        <v>1111</v>
      </c>
      <c r="D951" s="12">
        <v>43997</v>
      </c>
      <c r="E951" s="12">
        <v>44444</v>
      </c>
      <c r="F951" s="10">
        <f>Table2[[#This Row],[ExitDate]]-Table2[[#This Row],[StartDate]]</f>
        <v>447</v>
      </c>
      <c r="G951" s="18">
        <f>(Table2[[#This Row],[ExitDate]]-Table2[[#This Row],[StartDate]])/365.25</f>
        <v>1.2238193018480492</v>
      </c>
      <c r="H951" s="11" t="s">
        <v>2953</v>
      </c>
      <c r="I951" s="11" t="s">
        <v>6377</v>
      </c>
      <c r="J951" s="13" t="s">
        <v>6378</v>
      </c>
      <c r="K951" s="11" t="s">
        <v>37</v>
      </c>
      <c r="L951" s="11" t="s">
        <v>38</v>
      </c>
      <c r="M951" s="11" t="s">
        <v>39</v>
      </c>
      <c r="N951" s="11" t="s">
        <v>67</v>
      </c>
      <c r="O951" s="11" t="s">
        <v>66</v>
      </c>
      <c r="P951" s="11" t="s">
        <v>95</v>
      </c>
      <c r="Q951" s="11" t="s">
        <v>42</v>
      </c>
      <c r="R951" s="11" t="s">
        <v>85</v>
      </c>
      <c r="S951" s="12">
        <v>35799</v>
      </c>
      <c r="T951" s="11" t="s">
        <v>44</v>
      </c>
      <c r="U951" s="11" t="s">
        <v>81</v>
      </c>
      <c r="V951" s="11" t="s">
        <v>59</v>
      </c>
      <c r="W951" s="10">
        <v>1803</v>
      </c>
      <c r="X951" s="11" t="s">
        <v>48</v>
      </c>
      <c r="Y951" s="10">
        <v>2</v>
      </c>
      <c r="Z951" s="10">
        <v>2293</v>
      </c>
      <c r="AA951" s="12" t="s">
        <v>444</v>
      </c>
      <c r="AB951" s="10">
        <v>5</v>
      </c>
      <c r="AC951" s="10">
        <v>3</v>
      </c>
      <c r="AD951" s="12">
        <v>45033</v>
      </c>
      <c r="AE951" s="11" t="s">
        <v>76</v>
      </c>
      <c r="AF951" s="11" t="s">
        <v>51</v>
      </c>
      <c r="AG951" s="11" t="s">
        <v>52</v>
      </c>
      <c r="AH951" s="11" t="s">
        <v>6379</v>
      </c>
      <c r="AI951" s="11" t="s">
        <v>3091</v>
      </c>
      <c r="AJ951" s="10">
        <v>1</v>
      </c>
      <c r="AK951" s="14">
        <v>510.67</v>
      </c>
    </row>
    <row r="952" spans="1:37" x14ac:dyDescent="0.25">
      <c r="A952" s="10">
        <v>1868</v>
      </c>
      <c r="B952" s="11" t="s">
        <v>852</v>
      </c>
      <c r="C952" s="11" t="s">
        <v>1540</v>
      </c>
      <c r="D952" s="12">
        <v>44700</v>
      </c>
      <c r="E952" s="12">
        <v>45026</v>
      </c>
      <c r="F952" s="10">
        <f>Table2[[#This Row],[ExitDate]]-Table2[[#This Row],[StartDate]]</f>
        <v>326</v>
      </c>
      <c r="G952" s="18">
        <f>(Table2[[#This Row],[ExitDate]]-Table2[[#This Row],[StartDate]])/365.25</f>
        <v>0.892539356605065</v>
      </c>
      <c r="H952" s="11" t="s">
        <v>2953</v>
      </c>
      <c r="I952" s="11" t="s">
        <v>6380</v>
      </c>
      <c r="J952" s="13" t="s">
        <v>6381</v>
      </c>
      <c r="K952" s="11" t="s">
        <v>125</v>
      </c>
      <c r="L952" s="11" t="s">
        <v>38</v>
      </c>
      <c r="M952" s="11" t="s">
        <v>66</v>
      </c>
      <c r="N952" s="11" t="s">
        <v>67</v>
      </c>
      <c r="O952" s="11" t="s">
        <v>41</v>
      </c>
      <c r="P952" s="11" t="s">
        <v>95</v>
      </c>
      <c r="Q952" s="11" t="s">
        <v>42</v>
      </c>
      <c r="R952" s="11" t="s">
        <v>85</v>
      </c>
      <c r="S952" s="12" t="s">
        <v>2431</v>
      </c>
      <c r="T952" s="11" t="s">
        <v>44</v>
      </c>
      <c r="U952" s="11" t="s">
        <v>192</v>
      </c>
      <c r="V952" s="11" t="s">
        <v>46</v>
      </c>
      <c r="W952" s="10">
        <v>53295</v>
      </c>
      <c r="X952" s="11" t="s">
        <v>48</v>
      </c>
      <c r="Y952" s="10">
        <v>5</v>
      </c>
      <c r="Z952" s="10">
        <v>2295</v>
      </c>
      <c r="AA952" s="12" t="s">
        <v>2707</v>
      </c>
      <c r="AB952" s="10">
        <v>3</v>
      </c>
      <c r="AC952" s="10">
        <v>5</v>
      </c>
      <c r="AD952" s="12">
        <v>44877</v>
      </c>
      <c r="AE952" s="11" t="s">
        <v>156</v>
      </c>
      <c r="AF952" s="11" t="s">
        <v>51</v>
      </c>
      <c r="AG952" s="11" t="s">
        <v>89</v>
      </c>
      <c r="AH952" s="11" t="s">
        <v>6382</v>
      </c>
      <c r="AI952" s="11" t="s">
        <v>6383</v>
      </c>
      <c r="AJ952" s="10">
        <v>5</v>
      </c>
      <c r="AK952" s="14">
        <v>448.38</v>
      </c>
    </row>
    <row r="953" spans="1:37" x14ac:dyDescent="0.25">
      <c r="A953" s="10">
        <v>1870</v>
      </c>
      <c r="B953" s="11" t="s">
        <v>6384</v>
      </c>
      <c r="C953" s="11" t="s">
        <v>2970</v>
      </c>
      <c r="D953" s="12">
        <v>43452</v>
      </c>
      <c r="E953" s="12">
        <v>43733</v>
      </c>
      <c r="F953" s="10">
        <f>Table2[[#This Row],[ExitDate]]-Table2[[#This Row],[StartDate]]</f>
        <v>281</v>
      </c>
      <c r="G953" s="18">
        <f>(Table2[[#This Row],[ExitDate]]-Table2[[#This Row],[StartDate]])/365.25</f>
        <v>0.76933607118412051</v>
      </c>
      <c r="H953" s="11" t="s">
        <v>2953</v>
      </c>
      <c r="I953" s="11" t="s">
        <v>6385</v>
      </c>
      <c r="J953" s="13" t="s">
        <v>6386</v>
      </c>
      <c r="K953" s="11" t="s">
        <v>94</v>
      </c>
      <c r="L953" s="11" t="s">
        <v>752</v>
      </c>
      <c r="M953" s="11" t="s">
        <v>56</v>
      </c>
      <c r="N953" s="11" t="s">
        <v>40</v>
      </c>
      <c r="O953" s="11" t="s">
        <v>66</v>
      </c>
      <c r="P953" s="11" t="s">
        <v>121</v>
      </c>
      <c r="Q953" s="11" t="s">
        <v>42</v>
      </c>
      <c r="R953" s="11" t="s">
        <v>57</v>
      </c>
      <c r="S953" s="12" t="s">
        <v>6387</v>
      </c>
      <c r="T953" s="11" t="s">
        <v>44</v>
      </c>
      <c r="U953" s="11" t="s">
        <v>81</v>
      </c>
      <c r="V953" s="11" t="s">
        <v>46</v>
      </c>
      <c r="W953" s="10">
        <v>92649</v>
      </c>
      <c r="X953" s="11" t="s">
        <v>48</v>
      </c>
      <c r="Y953" s="10">
        <v>2</v>
      </c>
      <c r="Z953" s="10">
        <v>2297</v>
      </c>
      <c r="AA953" s="12" t="s">
        <v>662</v>
      </c>
      <c r="AB953" s="10">
        <v>5</v>
      </c>
      <c r="AC953" s="10">
        <v>4</v>
      </c>
      <c r="AD953" s="12">
        <v>44923</v>
      </c>
      <c r="AE953" s="11" t="s">
        <v>50</v>
      </c>
      <c r="AF953" s="11" t="s">
        <v>51</v>
      </c>
      <c r="AG953" s="11" t="s">
        <v>77</v>
      </c>
      <c r="AH953" s="11" t="s">
        <v>6388</v>
      </c>
      <c r="AI953" s="11" t="s">
        <v>6389</v>
      </c>
      <c r="AJ953" s="10">
        <v>5</v>
      </c>
      <c r="AK953" s="14">
        <v>691.71</v>
      </c>
    </row>
    <row r="954" spans="1:37" x14ac:dyDescent="0.25">
      <c r="A954" s="10">
        <v>1872</v>
      </c>
      <c r="B954" s="11" t="s">
        <v>3780</v>
      </c>
      <c r="C954" s="11" t="s">
        <v>6390</v>
      </c>
      <c r="D954" s="12">
        <v>44664</v>
      </c>
      <c r="E954" s="12">
        <v>45033</v>
      </c>
      <c r="F954" s="10">
        <f>Table2[[#This Row],[ExitDate]]-Table2[[#This Row],[StartDate]]</f>
        <v>369</v>
      </c>
      <c r="G954" s="18">
        <f>(Table2[[#This Row],[ExitDate]]-Table2[[#This Row],[StartDate]])/365.25</f>
        <v>1.0102669404517455</v>
      </c>
      <c r="H954" s="11" t="s">
        <v>2953</v>
      </c>
      <c r="I954" s="11" t="s">
        <v>6391</v>
      </c>
      <c r="J954" s="13" t="s">
        <v>6392</v>
      </c>
      <c r="K954" s="11" t="s">
        <v>79</v>
      </c>
      <c r="L954" s="11" t="s">
        <v>38</v>
      </c>
      <c r="M954" s="11" t="s">
        <v>56</v>
      </c>
      <c r="N954" s="11" t="s">
        <v>55</v>
      </c>
      <c r="O954" s="11" t="s">
        <v>41</v>
      </c>
      <c r="P954" s="11" t="s">
        <v>121</v>
      </c>
      <c r="Q954" s="11" t="s">
        <v>42</v>
      </c>
      <c r="R954" s="11" t="s">
        <v>85</v>
      </c>
      <c r="S954" s="12" t="s">
        <v>2598</v>
      </c>
      <c r="T954" s="11" t="s">
        <v>44</v>
      </c>
      <c r="U954" s="11" t="s">
        <v>81</v>
      </c>
      <c r="V954" s="11" t="s">
        <v>46</v>
      </c>
      <c r="W954" s="10">
        <v>12684</v>
      </c>
      <c r="X954" s="11" t="s">
        <v>48</v>
      </c>
      <c r="Y954" s="10">
        <v>2</v>
      </c>
      <c r="Z954" s="10">
        <v>2299</v>
      </c>
      <c r="AA954" s="12" t="s">
        <v>3212</v>
      </c>
      <c r="AB954" s="10">
        <v>2</v>
      </c>
      <c r="AC954" s="10">
        <v>1</v>
      </c>
      <c r="AD954" s="12">
        <v>45029</v>
      </c>
      <c r="AE954" s="11" t="s">
        <v>60</v>
      </c>
      <c r="AF954" s="11" t="s">
        <v>61</v>
      </c>
      <c r="AG954" s="11" t="s">
        <v>52</v>
      </c>
      <c r="AH954" s="11" t="s">
        <v>6393</v>
      </c>
      <c r="AI954" s="11" t="s">
        <v>6394</v>
      </c>
      <c r="AJ954" s="10">
        <v>4</v>
      </c>
      <c r="AK954" s="14">
        <v>922.03</v>
      </c>
    </row>
    <row r="955" spans="1:37" x14ac:dyDescent="0.25">
      <c r="A955" s="10">
        <v>1874</v>
      </c>
      <c r="B955" s="11" t="s">
        <v>4938</v>
      </c>
      <c r="C955" s="11" t="s">
        <v>631</v>
      </c>
      <c r="D955" s="12">
        <v>44239</v>
      </c>
      <c r="E955" s="12">
        <v>44776</v>
      </c>
      <c r="F955" s="10">
        <f>Table2[[#This Row],[ExitDate]]-Table2[[#This Row],[StartDate]]</f>
        <v>537</v>
      </c>
      <c r="G955" s="18">
        <f>(Table2[[#This Row],[ExitDate]]-Table2[[#This Row],[StartDate]])/365.25</f>
        <v>1.4702258726899384</v>
      </c>
      <c r="H955" s="11" t="s">
        <v>2953</v>
      </c>
      <c r="I955" s="11" t="s">
        <v>6278</v>
      </c>
      <c r="J955" s="13" t="s">
        <v>6395</v>
      </c>
      <c r="K955" s="11" t="s">
        <v>164</v>
      </c>
      <c r="L955" s="11" t="s">
        <v>38</v>
      </c>
      <c r="M955" s="11" t="s">
        <v>56</v>
      </c>
      <c r="N955" s="11" t="s">
        <v>40</v>
      </c>
      <c r="O955" s="11" t="s">
        <v>41</v>
      </c>
      <c r="P955" s="11" t="s">
        <v>174</v>
      </c>
      <c r="Q955" s="11" t="s">
        <v>42</v>
      </c>
      <c r="R955" s="11" t="s">
        <v>804</v>
      </c>
      <c r="S955" s="12">
        <v>17144</v>
      </c>
      <c r="T955" s="11" t="s">
        <v>44</v>
      </c>
      <c r="U955" s="11" t="s">
        <v>223</v>
      </c>
      <c r="V955" s="11" t="s">
        <v>46</v>
      </c>
      <c r="W955" s="10">
        <v>1425</v>
      </c>
      <c r="X955" s="11" t="s">
        <v>48</v>
      </c>
      <c r="Y955" s="10">
        <v>1</v>
      </c>
      <c r="Z955" s="10">
        <v>2301</v>
      </c>
      <c r="AA955" s="12" t="s">
        <v>339</v>
      </c>
      <c r="AB955" s="10">
        <v>3</v>
      </c>
      <c r="AC955" s="10">
        <v>1</v>
      </c>
      <c r="AD955" s="12">
        <v>44984</v>
      </c>
      <c r="AE955" s="11" t="s">
        <v>83</v>
      </c>
      <c r="AF955" s="11" t="s">
        <v>51</v>
      </c>
      <c r="AG955" s="11" t="s">
        <v>62</v>
      </c>
      <c r="AH955" s="11" t="s">
        <v>6396</v>
      </c>
      <c r="AI955" s="11" t="s">
        <v>6397</v>
      </c>
      <c r="AJ955" s="10">
        <v>4</v>
      </c>
      <c r="AK955" s="14">
        <v>475.03</v>
      </c>
    </row>
    <row r="956" spans="1:37" x14ac:dyDescent="0.25">
      <c r="A956" s="10">
        <v>1875</v>
      </c>
      <c r="B956" s="11" t="s">
        <v>1393</v>
      </c>
      <c r="C956" s="11" t="s">
        <v>1097</v>
      </c>
      <c r="D956" s="12">
        <v>43467</v>
      </c>
      <c r="E956" s="12">
        <v>44113</v>
      </c>
      <c r="F956" s="10">
        <f>Table2[[#This Row],[ExitDate]]-Table2[[#This Row],[StartDate]]</f>
        <v>646</v>
      </c>
      <c r="G956" s="18">
        <f>(Table2[[#This Row],[ExitDate]]-Table2[[#This Row],[StartDate]])/365.25</f>
        <v>1.7686516084873374</v>
      </c>
      <c r="H956" s="11" t="s">
        <v>2953</v>
      </c>
      <c r="I956" s="11" t="s">
        <v>6398</v>
      </c>
      <c r="J956" s="13" t="s">
        <v>6399</v>
      </c>
      <c r="K956" s="11" t="s">
        <v>65</v>
      </c>
      <c r="L956" s="11" t="s">
        <v>2303</v>
      </c>
      <c r="M956" s="11" t="s">
        <v>39</v>
      </c>
      <c r="N956" s="11" t="s">
        <v>40</v>
      </c>
      <c r="O956" s="11" t="s">
        <v>41</v>
      </c>
      <c r="P956" s="11" t="s">
        <v>121</v>
      </c>
      <c r="Q956" s="11" t="s">
        <v>42</v>
      </c>
      <c r="R956" s="11" t="s">
        <v>320</v>
      </c>
      <c r="S956" s="12" t="s">
        <v>6400</v>
      </c>
      <c r="T956" s="11" t="s">
        <v>44</v>
      </c>
      <c r="U956" s="11" t="s">
        <v>223</v>
      </c>
      <c r="V956" s="11" t="s">
        <v>46</v>
      </c>
      <c r="W956" s="10">
        <v>23761</v>
      </c>
      <c r="X956" s="11" t="s">
        <v>48</v>
      </c>
      <c r="Y956" s="10">
        <v>4</v>
      </c>
      <c r="Z956" s="10">
        <v>2302</v>
      </c>
      <c r="AA956" s="12">
        <v>45264</v>
      </c>
      <c r="AB956" s="10">
        <v>2</v>
      </c>
      <c r="AC956" s="10">
        <v>5</v>
      </c>
      <c r="AD956" s="12">
        <v>44996</v>
      </c>
      <c r="AE956" s="11" t="s">
        <v>76</v>
      </c>
      <c r="AF956" s="11" t="s">
        <v>51</v>
      </c>
      <c r="AG956" s="11" t="s">
        <v>89</v>
      </c>
      <c r="AH956" s="11" t="s">
        <v>6401</v>
      </c>
      <c r="AI956" s="11" t="s">
        <v>6402</v>
      </c>
      <c r="AJ956" s="10">
        <v>2</v>
      </c>
      <c r="AK956" s="14">
        <v>173.45</v>
      </c>
    </row>
    <row r="957" spans="1:37" x14ac:dyDescent="0.25">
      <c r="A957" s="10">
        <v>1876</v>
      </c>
      <c r="B957" s="11" t="s">
        <v>6403</v>
      </c>
      <c r="C957" s="11" t="s">
        <v>1540</v>
      </c>
      <c r="D957" s="12">
        <v>43764</v>
      </c>
      <c r="E957" s="12">
        <v>45129</v>
      </c>
      <c r="F957" s="10">
        <f>Table2[[#This Row],[ExitDate]]-Table2[[#This Row],[StartDate]]</f>
        <v>1365</v>
      </c>
      <c r="G957" s="18">
        <f>(Table2[[#This Row],[ExitDate]]-Table2[[#This Row],[StartDate]])/365.25</f>
        <v>3.7371663244353184</v>
      </c>
      <c r="H957" s="11" t="s">
        <v>2953</v>
      </c>
      <c r="I957" s="11" t="s">
        <v>3180</v>
      </c>
      <c r="J957" s="13" t="s">
        <v>6404</v>
      </c>
      <c r="K957" s="11" t="s">
        <v>113</v>
      </c>
      <c r="L957" s="11" t="s">
        <v>2303</v>
      </c>
      <c r="M957" s="11" t="s">
        <v>39</v>
      </c>
      <c r="N957" s="11" t="s">
        <v>40</v>
      </c>
      <c r="O957" s="11" t="s">
        <v>41</v>
      </c>
      <c r="P957" s="11" t="s">
        <v>121</v>
      </c>
      <c r="Q957" s="11" t="s">
        <v>42</v>
      </c>
      <c r="R957" s="11" t="s">
        <v>85</v>
      </c>
      <c r="S957" s="12" t="s">
        <v>6405</v>
      </c>
      <c r="T957" s="11" t="s">
        <v>44</v>
      </c>
      <c r="U957" s="11" t="s">
        <v>87</v>
      </c>
      <c r="V957" s="11" t="s">
        <v>46</v>
      </c>
      <c r="W957" s="10">
        <v>73691</v>
      </c>
      <c r="X957" s="11" t="s">
        <v>48</v>
      </c>
      <c r="Y957" s="10">
        <v>5</v>
      </c>
      <c r="Z957" s="10">
        <v>2303</v>
      </c>
      <c r="AA957" s="12">
        <v>44928</v>
      </c>
      <c r="AB957" s="10">
        <v>5</v>
      </c>
      <c r="AC957" s="10">
        <v>5</v>
      </c>
      <c r="AD957" s="12">
        <v>44939</v>
      </c>
      <c r="AE957" s="11" t="s">
        <v>60</v>
      </c>
      <c r="AF957" s="11" t="s">
        <v>61</v>
      </c>
      <c r="AG957" s="11" t="s">
        <v>89</v>
      </c>
      <c r="AH957" s="11" t="s">
        <v>6406</v>
      </c>
      <c r="AI957" s="11" t="s">
        <v>6407</v>
      </c>
      <c r="AJ957" s="10">
        <v>2</v>
      </c>
      <c r="AK957" s="14">
        <v>813.39</v>
      </c>
    </row>
    <row r="958" spans="1:37" x14ac:dyDescent="0.25">
      <c r="A958" s="10">
        <v>1878</v>
      </c>
      <c r="B958" s="11" t="s">
        <v>6408</v>
      </c>
      <c r="C958" s="11" t="s">
        <v>3002</v>
      </c>
      <c r="D958" s="12">
        <v>43810</v>
      </c>
      <c r="E958" s="12">
        <v>44328</v>
      </c>
      <c r="F958" s="10">
        <f>Table2[[#This Row],[ExitDate]]-Table2[[#This Row],[StartDate]]</f>
        <v>518</v>
      </c>
      <c r="G958" s="18">
        <f>(Table2[[#This Row],[ExitDate]]-Table2[[#This Row],[StartDate]])/365.25</f>
        <v>1.4182067077344285</v>
      </c>
      <c r="H958" s="11" t="s">
        <v>1789</v>
      </c>
      <c r="I958" s="11" t="s">
        <v>6409</v>
      </c>
      <c r="J958" s="13" t="s">
        <v>6410</v>
      </c>
      <c r="K958" s="11" t="s">
        <v>54</v>
      </c>
      <c r="L958" s="11" t="s">
        <v>38</v>
      </c>
      <c r="M958" s="11" t="s">
        <v>56</v>
      </c>
      <c r="N958" s="11" t="s">
        <v>55</v>
      </c>
      <c r="O958" s="11" t="s">
        <v>66</v>
      </c>
      <c r="P958" s="11" t="s">
        <v>121</v>
      </c>
      <c r="Q958" s="11" t="s">
        <v>42</v>
      </c>
      <c r="R958" s="11" t="s">
        <v>85</v>
      </c>
      <c r="S958" s="12">
        <v>25637</v>
      </c>
      <c r="T958" s="11" t="s">
        <v>44</v>
      </c>
      <c r="U958" s="11" t="s">
        <v>81</v>
      </c>
      <c r="V958" s="11" t="s">
        <v>46</v>
      </c>
      <c r="W958" s="10">
        <v>18379</v>
      </c>
      <c r="X958" s="11" t="s">
        <v>48</v>
      </c>
      <c r="Y958" s="10">
        <v>2</v>
      </c>
      <c r="Z958" s="10">
        <v>2305</v>
      </c>
      <c r="AA958" s="12" t="s">
        <v>2026</v>
      </c>
      <c r="AB958" s="10">
        <v>4</v>
      </c>
      <c r="AC958" s="10">
        <v>5</v>
      </c>
      <c r="AD958" s="12">
        <v>45040</v>
      </c>
      <c r="AE958" s="11" t="s">
        <v>156</v>
      </c>
      <c r="AF958" s="11" t="s">
        <v>61</v>
      </c>
      <c r="AG958" s="11" t="s">
        <v>62</v>
      </c>
      <c r="AH958" s="11" t="s">
        <v>2193</v>
      </c>
      <c r="AI958" s="11" t="s">
        <v>6411</v>
      </c>
      <c r="AJ958" s="10">
        <v>2</v>
      </c>
      <c r="AK958" s="14">
        <v>933.39</v>
      </c>
    </row>
    <row r="959" spans="1:37" x14ac:dyDescent="0.25">
      <c r="A959" s="10">
        <v>1879</v>
      </c>
      <c r="B959" s="11" t="s">
        <v>5561</v>
      </c>
      <c r="C959" s="11" t="s">
        <v>5746</v>
      </c>
      <c r="D959" s="12">
        <v>44125</v>
      </c>
      <c r="E959" s="12">
        <v>45060</v>
      </c>
      <c r="F959" s="10">
        <f>Table2[[#This Row],[ExitDate]]-Table2[[#This Row],[StartDate]]</f>
        <v>935</v>
      </c>
      <c r="G959" s="18">
        <f>(Table2[[#This Row],[ExitDate]]-Table2[[#This Row],[StartDate]])/365.25</f>
        <v>2.5598904859685145</v>
      </c>
      <c r="H959" s="11" t="s">
        <v>1789</v>
      </c>
      <c r="I959" s="11" t="s">
        <v>6412</v>
      </c>
      <c r="J959" s="13" t="s">
        <v>6413</v>
      </c>
      <c r="K959" s="11" t="s">
        <v>37</v>
      </c>
      <c r="L959" s="11" t="s">
        <v>38</v>
      </c>
      <c r="M959" s="11" t="s">
        <v>56</v>
      </c>
      <c r="N959" s="11" t="s">
        <v>67</v>
      </c>
      <c r="O959" s="11" t="s">
        <v>66</v>
      </c>
      <c r="P959" s="11" t="s">
        <v>121</v>
      </c>
      <c r="Q959" s="11" t="s">
        <v>42</v>
      </c>
      <c r="R959" s="11" t="s">
        <v>175</v>
      </c>
      <c r="S959" s="12">
        <v>36322</v>
      </c>
      <c r="T959" s="11" t="s">
        <v>44</v>
      </c>
      <c r="U959" s="11" t="s">
        <v>98</v>
      </c>
      <c r="V959" s="11" t="s">
        <v>59</v>
      </c>
      <c r="W959" s="10">
        <v>91517</v>
      </c>
      <c r="X959" s="11" t="s">
        <v>48</v>
      </c>
      <c r="Y959" s="10">
        <v>1</v>
      </c>
      <c r="Z959" s="10">
        <v>2306</v>
      </c>
      <c r="AA959" s="12" t="s">
        <v>2435</v>
      </c>
      <c r="AB959" s="10">
        <v>3</v>
      </c>
      <c r="AC959" s="10">
        <v>4</v>
      </c>
      <c r="AD959" s="12">
        <v>44985</v>
      </c>
      <c r="AE959" s="11" t="s">
        <v>156</v>
      </c>
      <c r="AF959" s="11" t="s">
        <v>61</v>
      </c>
      <c r="AG959" s="11" t="s">
        <v>52</v>
      </c>
      <c r="AH959" s="11" t="s">
        <v>6414</v>
      </c>
      <c r="AI959" s="11" t="s">
        <v>6415</v>
      </c>
      <c r="AJ959" s="10">
        <v>2</v>
      </c>
      <c r="AK959" s="14">
        <v>217.33</v>
      </c>
    </row>
    <row r="960" spans="1:37" x14ac:dyDescent="0.25">
      <c r="A960" s="10">
        <v>1881</v>
      </c>
      <c r="B960" s="11" t="s">
        <v>6416</v>
      </c>
      <c r="C960" s="11" t="s">
        <v>5794</v>
      </c>
      <c r="D960" s="12">
        <v>44705</v>
      </c>
      <c r="E960" s="12">
        <v>44847</v>
      </c>
      <c r="F960" s="10">
        <f>Table2[[#This Row],[ExitDate]]-Table2[[#This Row],[StartDate]]</f>
        <v>142</v>
      </c>
      <c r="G960" s="18">
        <f>(Table2[[#This Row],[ExitDate]]-Table2[[#This Row],[StartDate]])/365.25</f>
        <v>0.38877481177275841</v>
      </c>
      <c r="H960" s="11" t="s">
        <v>2310</v>
      </c>
      <c r="I960" s="11" t="s">
        <v>6417</v>
      </c>
      <c r="J960" s="13" t="s">
        <v>6418</v>
      </c>
      <c r="K960" s="11" t="s">
        <v>54</v>
      </c>
      <c r="L960" s="11" t="s">
        <v>38</v>
      </c>
      <c r="M960" s="11" t="s">
        <v>66</v>
      </c>
      <c r="N960" s="11" t="s">
        <v>55</v>
      </c>
      <c r="O960" s="11" t="s">
        <v>66</v>
      </c>
      <c r="P960" s="11" t="s">
        <v>133</v>
      </c>
      <c r="Q960" s="11" t="s">
        <v>42</v>
      </c>
      <c r="R960" s="11" t="s">
        <v>85</v>
      </c>
      <c r="S960" s="12">
        <v>36408</v>
      </c>
      <c r="T960" s="11" t="s">
        <v>44</v>
      </c>
      <c r="U960" s="11" t="s">
        <v>176</v>
      </c>
      <c r="V960" s="11" t="s">
        <v>59</v>
      </c>
      <c r="W960" s="10">
        <v>20854</v>
      </c>
      <c r="X960" s="11" t="s">
        <v>48</v>
      </c>
      <c r="Y960" s="10">
        <v>5</v>
      </c>
      <c r="Z960" s="10">
        <v>2308</v>
      </c>
      <c r="AA960" s="12">
        <v>45233</v>
      </c>
      <c r="AB960" s="10">
        <v>1</v>
      </c>
      <c r="AC960" s="10">
        <v>2</v>
      </c>
      <c r="AD960" s="12">
        <v>44812</v>
      </c>
      <c r="AE960" s="11" t="s">
        <v>156</v>
      </c>
      <c r="AF960" s="11" t="s">
        <v>51</v>
      </c>
      <c r="AG960" s="11" t="s">
        <v>77</v>
      </c>
      <c r="AH960" s="11" t="s">
        <v>6419</v>
      </c>
      <c r="AI960" s="11" t="s">
        <v>6420</v>
      </c>
      <c r="AJ960" s="10">
        <v>4</v>
      </c>
      <c r="AK960" s="14">
        <v>751.86</v>
      </c>
    </row>
    <row r="961" spans="1:37" x14ac:dyDescent="0.25">
      <c r="A961" s="10">
        <v>1884</v>
      </c>
      <c r="B961" s="11" t="s">
        <v>5653</v>
      </c>
      <c r="C961" s="11" t="s">
        <v>4168</v>
      </c>
      <c r="D961" s="12">
        <v>43809</v>
      </c>
      <c r="E961" s="12">
        <v>44978</v>
      </c>
      <c r="F961" s="10">
        <f>Table2[[#This Row],[ExitDate]]-Table2[[#This Row],[StartDate]]</f>
        <v>1169</v>
      </c>
      <c r="G961" s="18">
        <f>(Table2[[#This Row],[ExitDate]]-Table2[[#This Row],[StartDate]])/365.25</f>
        <v>3.2005475701574264</v>
      </c>
      <c r="H961" s="11" t="s">
        <v>2310</v>
      </c>
      <c r="I961" s="11" t="s">
        <v>6421</v>
      </c>
      <c r="J961" s="13" t="s">
        <v>6422</v>
      </c>
      <c r="K961" s="11" t="s">
        <v>164</v>
      </c>
      <c r="L961" s="11" t="s">
        <v>38</v>
      </c>
      <c r="M961" s="11" t="s">
        <v>56</v>
      </c>
      <c r="N961" s="11" t="s">
        <v>55</v>
      </c>
      <c r="O961" s="11" t="s">
        <v>66</v>
      </c>
      <c r="P961" s="11" t="s">
        <v>174</v>
      </c>
      <c r="Q961" s="11" t="s">
        <v>42</v>
      </c>
      <c r="R961" s="11" t="s">
        <v>85</v>
      </c>
      <c r="S961" s="12" t="s">
        <v>6423</v>
      </c>
      <c r="T961" s="11" t="s">
        <v>44</v>
      </c>
      <c r="U961" s="11" t="s">
        <v>81</v>
      </c>
      <c r="V961" s="11" t="s">
        <v>46</v>
      </c>
      <c r="W961" s="10">
        <v>85441</v>
      </c>
      <c r="X961" s="11" t="s">
        <v>48</v>
      </c>
      <c r="Y961" s="10">
        <v>2</v>
      </c>
      <c r="Z961" s="10">
        <v>2311</v>
      </c>
      <c r="AA961" s="12" t="s">
        <v>2231</v>
      </c>
      <c r="AB961" s="10">
        <v>5</v>
      </c>
      <c r="AC961" s="10">
        <v>3</v>
      </c>
      <c r="AD961" s="12">
        <v>45020</v>
      </c>
      <c r="AE961" s="11" t="s">
        <v>50</v>
      </c>
      <c r="AF961" s="11" t="s">
        <v>61</v>
      </c>
      <c r="AG961" s="11" t="s">
        <v>89</v>
      </c>
      <c r="AH961" s="11" t="s">
        <v>2797</v>
      </c>
      <c r="AI961" s="11" t="s">
        <v>6424</v>
      </c>
      <c r="AJ961" s="10">
        <v>5</v>
      </c>
      <c r="AK961" s="14">
        <v>616.42999999999995</v>
      </c>
    </row>
    <row r="962" spans="1:37" x14ac:dyDescent="0.25">
      <c r="A962" s="10">
        <v>1888</v>
      </c>
      <c r="B962" s="11" t="s">
        <v>6425</v>
      </c>
      <c r="C962" s="11" t="s">
        <v>524</v>
      </c>
      <c r="D962" s="12">
        <v>44724</v>
      </c>
      <c r="E962" s="12">
        <v>45116</v>
      </c>
      <c r="F962" s="10">
        <f>Table2[[#This Row],[ExitDate]]-Table2[[#This Row],[StartDate]]</f>
        <v>392</v>
      </c>
      <c r="G962" s="18">
        <f>(Table2[[#This Row],[ExitDate]]-Table2[[#This Row],[StartDate]])/365.25</f>
        <v>1.0732375085557837</v>
      </c>
      <c r="H962" s="11" t="s">
        <v>2953</v>
      </c>
      <c r="I962" s="11" t="s">
        <v>6426</v>
      </c>
      <c r="J962" s="13" t="s">
        <v>6427</v>
      </c>
      <c r="K962" s="11" t="s">
        <v>37</v>
      </c>
      <c r="L962" s="11" t="s">
        <v>38</v>
      </c>
      <c r="M962" s="11" t="s">
        <v>66</v>
      </c>
      <c r="N962" s="11" t="s">
        <v>55</v>
      </c>
      <c r="O962" s="11" t="s">
        <v>66</v>
      </c>
      <c r="P962" s="11" t="s">
        <v>174</v>
      </c>
      <c r="Q962" s="11" t="s">
        <v>42</v>
      </c>
      <c r="R962" s="11" t="s">
        <v>175</v>
      </c>
      <c r="S962" s="12" t="s">
        <v>6428</v>
      </c>
      <c r="T962" s="11" t="s">
        <v>44</v>
      </c>
      <c r="U962" s="11" t="s">
        <v>423</v>
      </c>
      <c r="V962" s="11" t="s">
        <v>46</v>
      </c>
      <c r="W962" s="10">
        <v>83033</v>
      </c>
      <c r="X962" s="11" t="s">
        <v>48</v>
      </c>
      <c r="Y962" s="10">
        <v>4</v>
      </c>
      <c r="Z962" s="10">
        <v>2315</v>
      </c>
      <c r="AA962" s="12">
        <v>44842</v>
      </c>
      <c r="AB962" s="10">
        <v>4</v>
      </c>
      <c r="AC962" s="10">
        <v>3</v>
      </c>
      <c r="AD962" s="12">
        <v>44900</v>
      </c>
      <c r="AE962" s="11" t="s">
        <v>60</v>
      </c>
      <c r="AF962" s="11" t="s">
        <v>61</v>
      </c>
      <c r="AG962" s="11" t="s">
        <v>62</v>
      </c>
      <c r="AH962" s="11" t="s">
        <v>6429</v>
      </c>
      <c r="AI962" s="11" t="s">
        <v>6430</v>
      </c>
      <c r="AJ962" s="10">
        <v>1</v>
      </c>
      <c r="AK962" s="14">
        <v>252.59</v>
      </c>
    </row>
    <row r="963" spans="1:37" x14ac:dyDescent="0.25">
      <c r="A963" s="10">
        <v>1892</v>
      </c>
      <c r="B963" s="11" t="s">
        <v>1146</v>
      </c>
      <c r="C963" s="11" t="s">
        <v>6432</v>
      </c>
      <c r="D963" s="12">
        <v>43552</v>
      </c>
      <c r="E963" s="12">
        <v>44665</v>
      </c>
      <c r="F963" s="10">
        <f>Table2[[#This Row],[ExitDate]]-Table2[[#This Row],[StartDate]]</f>
        <v>1113</v>
      </c>
      <c r="G963" s="18">
        <f>(Table2[[#This Row],[ExitDate]]-Table2[[#This Row],[StartDate]])/365.25</f>
        <v>3.0472279260780288</v>
      </c>
      <c r="H963" s="11" t="s">
        <v>2953</v>
      </c>
      <c r="I963" s="11" t="s">
        <v>6433</v>
      </c>
      <c r="J963" s="13" t="s">
        <v>6434</v>
      </c>
      <c r="K963" s="11" t="s">
        <v>79</v>
      </c>
      <c r="L963" s="11" t="s">
        <v>752</v>
      </c>
      <c r="M963" s="11" t="s">
        <v>39</v>
      </c>
      <c r="N963" s="11" t="s">
        <v>55</v>
      </c>
      <c r="O963" s="11" t="s">
        <v>56</v>
      </c>
      <c r="P963" s="11" t="s">
        <v>174</v>
      </c>
      <c r="Q963" s="11" t="s">
        <v>42</v>
      </c>
      <c r="R963" s="11" t="s">
        <v>69</v>
      </c>
      <c r="S963" s="12" t="s">
        <v>6435</v>
      </c>
      <c r="T963" s="11" t="s">
        <v>44</v>
      </c>
      <c r="U963" s="11" t="s">
        <v>412</v>
      </c>
      <c r="V963" s="11" t="s">
        <v>46</v>
      </c>
      <c r="W963" s="10">
        <v>31008</v>
      </c>
      <c r="X963" s="11" t="s">
        <v>48</v>
      </c>
      <c r="Y963" s="10">
        <v>5</v>
      </c>
      <c r="Z963" s="10">
        <v>2319</v>
      </c>
      <c r="AA963" s="12" t="s">
        <v>2753</v>
      </c>
      <c r="AB963" s="10">
        <v>5</v>
      </c>
      <c r="AC963" s="10">
        <v>4</v>
      </c>
      <c r="AD963" s="12">
        <v>44916</v>
      </c>
      <c r="AE963" s="11" t="s">
        <v>60</v>
      </c>
      <c r="AF963" s="11" t="s">
        <v>51</v>
      </c>
      <c r="AG963" s="11" t="s">
        <v>89</v>
      </c>
      <c r="AH963" s="11" t="s">
        <v>6436</v>
      </c>
      <c r="AI963" s="11" t="s">
        <v>6437</v>
      </c>
      <c r="AJ963" s="10">
        <v>3</v>
      </c>
      <c r="AK963" s="14">
        <v>832.15</v>
      </c>
    </row>
    <row r="964" spans="1:37" x14ac:dyDescent="0.25">
      <c r="A964" s="10">
        <v>1893</v>
      </c>
      <c r="B964" s="11" t="s">
        <v>170</v>
      </c>
      <c r="C964" s="11" t="s">
        <v>1186</v>
      </c>
      <c r="D964" s="12">
        <v>44860</v>
      </c>
      <c r="E964" s="12">
        <v>45094</v>
      </c>
      <c r="F964" s="10">
        <f>Table2[[#This Row],[ExitDate]]-Table2[[#This Row],[StartDate]]</f>
        <v>234</v>
      </c>
      <c r="G964" s="18">
        <f>(Table2[[#This Row],[ExitDate]]-Table2[[#This Row],[StartDate]])/365.25</f>
        <v>0.64065708418891165</v>
      </c>
      <c r="H964" s="11" t="s">
        <v>2953</v>
      </c>
      <c r="I964" s="11" t="s">
        <v>6438</v>
      </c>
      <c r="J964" s="13" t="s">
        <v>6439</v>
      </c>
      <c r="K964" s="11" t="s">
        <v>164</v>
      </c>
      <c r="L964" s="11" t="s">
        <v>752</v>
      </c>
      <c r="M964" s="11" t="s">
        <v>56</v>
      </c>
      <c r="N964" s="11" t="s">
        <v>55</v>
      </c>
      <c r="O964" s="11" t="s">
        <v>66</v>
      </c>
      <c r="P964" s="11" t="s">
        <v>174</v>
      </c>
      <c r="Q964" s="11" t="s">
        <v>42</v>
      </c>
      <c r="R964" s="11" t="s">
        <v>238</v>
      </c>
      <c r="S964" s="12">
        <v>23629</v>
      </c>
      <c r="T964" s="11" t="s">
        <v>44</v>
      </c>
      <c r="U964" s="11" t="s">
        <v>109</v>
      </c>
      <c r="V964" s="11" t="s">
        <v>46</v>
      </c>
      <c r="W964" s="10">
        <v>64961</v>
      </c>
      <c r="X964" s="11" t="s">
        <v>48</v>
      </c>
      <c r="Y964" s="10">
        <v>4</v>
      </c>
      <c r="Z964" s="10">
        <v>2320</v>
      </c>
      <c r="AA964" s="12">
        <v>45262</v>
      </c>
      <c r="AB964" s="10">
        <v>5</v>
      </c>
      <c r="AC964" s="10">
        <v>1</v>
      </c>
      <c r="AD964" s="12">
        <v>45132</v>
      </c>
      <c r="AE964" s="11" t="s">
        <v>156</v>
      </c>
      <c r="AF964" s="11" t="s">
        <v>61</v>
      </c>
      <c r="AG964" s="11" t="s">
        <v>62</v>
      </c>
      <c r="AH964" s="11" t="s">
        <v>6440</v>
      </c>
      <c r="AI964" s="11" t="s">
        <v>6441</v>
      </c>
      <c r="AJ964" s="10">
        <v>5</v>
      </c>
      <c r="AK964" s="14">
        <v>509.71</v>
      </c>
    </row>
    <row r="965" spans="1:37" x14ac:dyDescent="0.25">
      <c r="A965" s="10">
        <v>1894</v>
      </c>
      <c r="B965" s="11" t="s">
        <v>2176</v>
      </c>
      <c r="C965" s="11" t="s">
        <v>6442</v>
      </c>
      <c r="D965" s="12">
        <v>45056</v>
      </c>
      <c r="E965" s="12">
        <v>45060</v>
      </c>
      <c r="F965" s="10">
        <f>Table2[[#This Row],[ExitDate]]-Table2[[#This Row],[StartDate]]</f>
        <v>4</v>
      </c>
      <c r="G965" s="18">
        <f>(Table2[[#This Row],[ExitDate]]-Table2[[#This Row],[StartDate]])/365.25</f>
        <v>1.0951403148528405E-2</v>
      </c>
      <c r="H965" s="11" t="s">
        <v>2953</v>
      </c>
      <c r="I965" s="11" t="s">
        <v>6443</v>
      </c>
      <c r="J965" s="13" t="s">
        <v>6444</v>
      </c>
      <c r="K965" s="11" t="s">
        <v>94</v>
      </c>
      <c r="L965" s="11" t="s">
        <v>38</v>
      </c>
      <c r="M965" s="11" t="s">
        <v>66</v>
      </c>
      <c r="N965" s="11" t="s">
        <v>40</v>
      </c>
      <c r="O965" s="11" t="s">
        <v>66</v>
      </c>
      <c r="P965" s="11" t="s">
        <v>174</v>
      </c>
      <c r="Q965" s="11" t="s">
        <v>42</v>
      </c>
      <c r="R965" s="11" t="s">
        <v>85</v>
      </c>
      <c r="S965" s="12" t="s">
        <v>6445</v>
      </c>
      <c r="T965" s="11" t="s">
        <v>44</v>
      </c>
      <c r="U965" s="11" t="s">
        <v>98</v>
      </c>
      <c r="V965" s="11" t="s">
        <v>46</v>
      </c>
      <c r="W965" s="10">
        <v>1269</v>
      </c>
      <c r="X965" s="11" t="s">
        <v>48</v>
      </c>
      <c r="Y965" s="10">
        <v>2</v>
      </c>
      <c r="Z965" s="10">
        <v>2321</v>
      </c>
      <c r="AA965" s="12">
        <v>44753</v>
      </c>
      <c r="AB965" s="10">
        <v>4</v>
      </c>
      <c r="AC965" s="10">
        <v>2</v>
      </c>
      <c r="AD965" s="12">
        <v>44810</v>
      </c>
      <c r="AE965" s="11" t="s">
        <v>156</v>
      </c>
      <c r="AF965" s="11" t="s">
        <v>51</v>
      </c>
      <c r="AG965" s="11" t="s">
        <v>62</v>
      </c>
      <c r="AH965" s="11" t="s">
        <v>6446</v>
      </c>
      <c r="AI965" s="11" t="s">
        <v>6447</v>
      </c>
      <c r="AJ965" s="10">
        <v>3</v>
      </c>
      <c r="AK965" s="14">
        <v>781.95</v>
      </c>
    </row>
    <row r="966" spans="1:37" x14ac:dyDescent="0.25">
      <c r="A966" s="10">
        <v>1896</v>
      </c>
      <c r="B966" s="11" t="s">
        <v>6448</v>
      </c>
      <c r="C966" s="11" t="s">
        <v>1441</v>
      </c>
      <c r="D966" s="12">
        <v>44307</v>
      </c>
      <c r="E966" s="12">
        <v>44425</v>
      </c>
      <c r="F966" s="10">
        <f>Table2[[#This Row],[ExitDate]]-Table2[[#This Row],[StartDate]]</f>
        <v>118</v>
      </c>
      <c r="G966" s="18">
        <f>(Table2[[#This Row],[ExitDate]]-Table2[[#This Row],[StartDate]])/365.25</f>
        <v>0.32306639288158795</v>
      </c>
      <c r="H966" s="11" t="s">
        <v>2953</v>
      </c>
      <c r="I966" s="11" t="s">
        <v>6449</v>
      </c>
      <c r="J966" s="13" t="s">
        <v>6450</v>
      </c>
      <c r="K966" s="11" t="s">
        <v>65</v>
      </c>
      <c r="L966" s="11" t="s">
        <v>38</v>
      </c>
      <c r="M966" s="11" t="s">
        <v>56</v>
      </c>
      <c r="N966" s="11" t="s">
        <v>40</v>
      </c>
      <c r="O966" s="11" t="s">
        <v>41</v>
      </c>
      <c r="P966" s="11" t="s">
        <v>133</v>
      </c>
      <c r="Q966" s="11" t="s">
        <v>42</v>
      </c>
      <c r="R966" s="11" t="s">
        <v>175</v>
      </c>
      <c r="S966" s="12">
        <v>21677</v>
      </c>
      <c r="T966" s="11" t="s">
        <v>44</v>
      </c>
      <c r="U966" s="11" t="s">
        <v>250</v>
      </c>
      <c r="V966" s="11" t="s">
        <v>46</v>
      </c>
      <c r="W966" s="10">
        <v>35263</v>
      </c>
      <c r="X966" s="11" t="s">
        <v>48</v>
      </c>
      <c r="Y966" s="10">
        <v>5</v>
      </c>
      <c r="Z966" s="10">
        <v>2323</v>
      </c>
      <c r="AA966" s="12" t="s">
        <v>2309</v>
      </c>
      <c r="AB966" s="10">
        <v>2</v>
      </c>
      <c r="AC966" s="10">
        <v>1</v>
      </c>
      <c r="AD966" s="12">
        <v>44925</v>
      </c>
      <c r="AE966" s="11" t="s">
        <v>76</v>
      </c>
      <c r="AF966" s="11" t="s">
        <v>61</v>
      </c>
      <c r="AG966" s="11" t="s">
        <v>62</v>
      </c>
      <c r="AH966" s="11" t="s">
        <v>6451</v>
      </c>
      <c r="AI966" s="11" t="s">
        <v>6452</v>
      </c>
      <c r="AJ966" s="10">
        <v>3</v>
      </c>
      <c r="AK966" s="14">
        <v>964.4</v>
      </c>
    </row>
    <row r="967" spans="1:37" x14ac:dyDescent="0.25">
      <c r="A967" s="10">
        <v>1897</v>
      </c>
      <c r="B967" s="11" t="s">
        <v>434</v>
      </c>
      <c r="C967" s="11" t="s">
        <v>927</v>
      </c>
      <c r="D967" s="12">
        <v>44400</v>
      </c>
      <c r="E967" s="12">
        <v>44972</v>
      </c>
      <c r="F967" s="10">
        <f>Table2[[#This Row],[ExitDate]]-Table2[[#This Row],[StartDate]]</f>
        <v>572</v>
      </c>
      <c r="G967" s="18">
        <f>(Table2[[#This Row],[ExitDate]]-Table2[[#This Row],[StartDate]])/365.25</f>
        <v>1.5660506502395619</v>
      </c>
      <c r="H967" s="11" t="s">
        <v>2953</v>
      </c>
      <c r="I967" s="11" t="s">
        <v>6453</v>
      </c>
      <c r="J967" s="13" t="s">
        <v>6454</v>
      </c>
      <c r="K967" s="11" t="s">
        <v>84</v>
      </c>
      <c r="L967" s="11" t="s">
        <v>2303</v>
      </c>
      <c r="M967" s="11" t="s">
        <v>56</v>
      </c>
      <c r="N967" s="11" t="s">
        <v>55</v>
      </c>
      <c r="O967" s="11" t="s">
        <v>41</v>
      </c>
      <c r="P967" s="11" t="s">
        <v>95</v>
      </c>
      <c r="Q967" s="11" t="s">
        <v>42</v>
      </c>
      <c r="R967" s="11" t="s">
        <v>80</v>
      </c>
      <c r="S967" s="12" t="s">
        <v>6455</v>
      </c>
      <c r="T967" s="11" t="s">
        <v>44</v>
      </c>
      <c r="U967" s="11" t="s">
        <v>145</v>
      </c>
      <c r="V967" s="11" t="s">
        <v>46</v>
      </c>
      <c r="W967" s="10">
        <v>94592</v>
      </c>
      <c r="X967" s="11" t="s">
        <v>48</v>
      </c>
      <c r="Y967" s="10">
        <v>4</v>
      </c>
      <c r="Z967" s="10">
        <v>2324</v>
      </c>
      <c r="AA967" s="12" t="s">
        <v>1824</v>
      </c>
      <c r="AB967" s="10">
        <v>1</v>
      </c>
      <c r="AC967" s="10">
        <v>2</v>
      </c>
      <c r="AD967" s="12">
        <v>45045</v>
      </c>
      <c r="AE967" s="11" t="s">
        <v>156</v>
      </c>
      <c r="AF967" s="11" t="s">
        <v>61</v>
      </c>
      <c r="AG967" s="11" t="s">
        <v>62</v>
      </c>
      <c r="AH967" s="11" t="s">
        <v>6456</v>
      </c>
      <c r="AI967" s="11" t="s">
        <v>6457</v>
      </c>
      <c r="AJ967" s="10">
        <v>1</v>
      </c>
      <c r="AK967" s="14">
        <v>299.75</v>
      </c>
    </row>
    <row r="968" spans="1:37" x14ac:dyDescent="0.25">
      <c r="A968" s="10">
        <v>1902</v>
      </c>
      <c r="B968" s="11" t="s">
        <v>6448</v>
      </c>
      <c r="C968" s="11" t="s">
        <v>1168</v>
      </c>
      <c r="D968" s="12">
        <v>43671</v>
      </c>
      <c r="E968" s="12">
        <v>44807</v>
      </c>
      <c r="F968" s="10">
        <f>Table2[[#This Row],[ExitDate]]-Table2[[#This Row],[StartDate]]</f>
        <v>1136</v>
      </c>
      <c r="G968" s="18">
        <f>(Table2[[#This Row],[ExitDate]]-Table2[[#This Row],[StartDate]])/365.25</f>
        <v>3.1101984941820673</v>
      </c>
      <c r="H968" s="11" t="s">
        <v>1789</v>
      </c>
      <c r="I968" s="11" t="s">
        <v>6459</v>
      </c>
      <c r="J968" s="13" t="s">
        <v>6460</v>
      </c>
      <c r="K968" s="11" t="s">
        <v>79</v>
      </c>
      <c r="L968" s="11" t="s">
        <v>38</v>
      </c>
      <c r="M968" s="11" t="s">
        <v>66</v>
      </c>
      <c r="N968" s="11" t="s">
        <v>55</v>
      </c>
      <c r="O968" s="11" t="s">
        <v>66</v>
      </c>
      <c r="P968" s="11" t="s">
        <v>133</v>
      </c>
      <c r="Q968" s="11" t="s">
        <v>1847</v>
      </c>
      <c r="R968" s="11" t="s">
        <v>57</v>
      </c>
      <c r="S968" s="12" t="s">
        <v>6461</v>
      </c>
      <c r="T968" s="11" t="s">
        <v>44</v>
      </c>
      <c r="U968" s="11" t="s">
        <v>159</v>
      </c>
      <c r="V968" s="11" t="s">
        <v>59</v>
      </c>
      <c r="W968" s="10">
        <v>82740</v>
      </c>
      <c r="X968" s="11" t="s">
        <v>48</v>
      </c>
      <c r="Y968" s="10">
        <v>2</v>
      </c>
      <c r="Z968" s="10">
        <v>2329</v>
      </c>
      <c r="AA968" s="12">
        <v>44601</v>
      </c>
      <c r="AB968" s="10">
        <v>2</v>
      </c>
      <c r="AC968" s="10">
        <v>3</v>
      </c>
      <c r="AD968" s="12">
        <v>44947</v>
      </c>
      <c r="AE968" s="11" t="s">
        <v>50</v>
      </c>
      <c r="AF968" s="11" t="s">
        <v>61</v>
      </c>
      <c r="AG968" s="11" t="s">
        <v>62</v>
      </c>
      <c r="AH968" s="11" t="s">
        <v>6462</v>
      </c>
      <c r="AI968" s="11" t="s">
        <v>6463</v>
      </c>
      <c r="AJ968" s="10">
        <v>2</v>
      </c>
      <c r="AK968" s="14">
        <v>209.86</v>
      </c>
    </row>
    <row r="969" spans="1:37" x14ac:dyDescent="0.25">
      <c r="A969" s="10">
        <v>1904</v>
      </c>
      <c r="B969" s="11" t="s">
        <v>6464</v>
      </c>
      <c r="C969" s="11" t="s">
        <v>3029</v>
      </c>
      <c r="D969" s="12">
        <v>43805</v>
      </c>
      <c r="E969" s="12">
        <v>44498</v>
      </c>
      <c r="F969" s="10">
        <f>Table2[[#This Row],[ExitDate]]-Table2[[#This Row],[StartDate]]</f>
        <v>693</v>
      </c>
      <c r="G969" s="18">
        <f>(Table2[[#This Row],[ExitDate]]-Table2[[#This Row],[StartDate]])/365.25</f>
        <v>1.8973305954825461</v>
      </c>
      <c r="H969" s="11" t="s">
        <v>2310</v>
      </c>
      <c r="I969" s="11" t="s">
        <v>675</v>
      </c>
      <c r="J969" s="13" t="s">
        <v>6465</v>
      </c>
      <c r="K969" s="11" t="s">
        <v>79</v>
      </c>
      <c r="L969" s="11" t="s">
        <v>38</v>
      </c>
      <c r="M969" s="11" t="s">
        <v>39</v>
      </c>
      <c r="N969" s="11" t="s">
        <v>40</v>
      </c>
      <c r="O969" s="11" t="s">
        <v>56</v>
      </c>
      <c r="P969" s="11" t="s">
        <v>133</v>
      </c>
      <c r="Q969" s="11" t="s">
        <v>42</v>
      </c>
      <c r="R969" s="11" t="s">
        <v>320</v>
      </c>
      <c r="S969" s="12" t="s">
        <v>6466</v>
      </c>
      <c r="T969" s="11" t="s">
        <v>44</v>
      </c>
      <c r="U969" s="11" t="s">
        <v>5</v>
      </c>
      <c r="V969" s="11" t="s">
        <v>59</v>
      </c>
      <c r="W969" s="10">
        <v>34849</v>
      </c>
      <c r="X969" s="11" t="s">
        <v>48</v>
      </c>
      <c r="Y969" s="10">
        <v>1</v>
      </c>
      <c r="Z969" s="10">
        <v>2331</v>
      </c>
      <c r="AA969" s="12">
        <v>44877</v>
      </c>
      <c r="AB969" s="10">
        <v>2</v>
      </c>
      <c r="AC969" s="10">
        <v>5</v>
      </c>
      <c r="AD969" s="12">
        <v>44942</v>
      </c>
      <c r="AE969" s="11" t="s">
        <v>83</v>
      </c>
      <c r="AF969" s="11" t="s">
        <v>51</v>
      </c>
      <c r="AG969" s="11" t="s">
        <v>52</v>
      </c>
      <c r="AH969" s="11" t="s">
        <v>6467</v>
      </c>
      <c r="AI969" s="11" t="s">
        <v>6468</v>
      </c>
      <c r="AJ969" s="10">
        <v>3</v>
      </c>
      <c r="AK969" s="14">
        <v>108.2</v>
      </c>
    </row>
    <row r="970" spans="1:37" x14ac:dyDescent="0.25">
      <c r="A970" s="10">
        <v>1905</v>
      </c>
      <c r="B970" s="11" t="s">
        <v>5201</v>
      </c>
      <c r="C970" s="11" t="s">
        <v>6469</v>
      </c>
      <c r="D970" s="12">
        <v>43645</v>
      </c>
      <c r="E970" s="12">
        <v>44033</v>
      </c>
      <c r="F970" s="10">
        <f>Table2[[#This Row],[ExitDate]]-Table2[[#This Row],[StartDate]]</f>
        <v>388</v>
      </c>
      <c r="G970" s="18">
        <f>(Table2[[#This Row],[ExitDate]]-Table2[[#This Row],[StartDate]])/365.25</f>
        <v>1.0622861054072552</v>
      </c>
      <c r="H970" s="11" t="s">
        <v>2322</v>
      </c>
      <c r="I970" s="11" t="s">
        <v>6470</v>
      </c>
      <c r="J970" s="13" t="s">
        <v>6471</v>
      </c>
      <c r="K970" s="11" t="s">
        <v>94</v>
      </c>
      <c r="L970" s="11" t="s">
        <v>38</v>
      </c>
      <c r="M970" s="11" t="s">
        <v>39</v>
      </c>
      <c r="N970" s="11" t="s">
        <v>40</v>
      </c>
      <c r="O970" s="11" t="s">
        <v>66</v>
      </c>
      <c r="P970" s="11" t="s">
        <v>95</v>
      </c>
      <c r="Q970" s="11" t="s">
        <v>42</v>
      </c>
      <c r="R970" s="11" t="s">
        <v>238</v>
      </c>
      <c r="S970" s="12" t="s">
        <v>6472</v>
      </c>
      <c r="T970" s="11" t="s">
        <v>44</v>
      </c>
      <c r="U970" s="11" t="s">
        <v>109</v>
      </c>
      <c r="V970" s="11" t="s">
        <v>59</v>
      </c>
      <c r="W970" s="10">
        <v>31351</v>
      </c>
      <c r="X970" s="11" t="s">
        <v>48</v>
      </c>
      <c r="Y970" s="10">
        <v>4</v>
      </c>
      <c r="Z970" s="10">
        <v>2332</v>
      </c>
      <c r="AA970" s="12">
        <v>44603</v>
      </c>
      <c r="AB970" s="10">
        <v>1</v>
      </c>
      <c r="AC970" s="10">
        <v>1</v>
      </c>
      <c r="AD970" s="12">
        <v>44894</v>
      </c>
      <c r="AE970" s="11" t="s">
        <v>156</v>
      </c>
      <c r="AF970" s="11" t="s">
        <v>51</v>
      </c>
      <c r="AG970" s="11" t="s">
        <v>77</v>
      </c>
      <c r="AH970" s="11" t="s">
        <v>6473</v>
      </c>
      <c r="AI970" s="11" t="s">
        <v>6474</v>
      </c>
      <c r="AJ970" s="10">
        <v>3</v>
      </c>
      <c r="AK970" s="14">
        <v>144.68</v>
      </c>
    </row>
    <row r="971" spans="1:37" x14ac:dyDescent="0.25">
      <c r="A971" s="10">
        <v>1907</v>
      </c>
      <c r="B971" s="11" t="s">
        <v>3327</v>
      </c>
      <c r="C971" s="11" t="s">
        <v>212</v>
      </c>
      <c r="D971" s="12">
        <v>44398</v>
      </c>
      <c r="E971" s="12">
        <v>44807</v>
      </c>
      <c r="F971" s="10">
        <f>Table2[[#This Row],[ExitDate]]-Table2[[#This Row],[StartDate]]</f>
        <v>409</v>
      </c>
      <c r="G971" s="18">
        <f>(Table2[[#This Row],[ExitDate]]-Table2[[#This Row],[StartDate]])/365.25</f>
        <v>1.1197809719370295</v>
      </c>
      <c r="H971" s="11" t="s">
        <v>2310</v>
      </c>
      <c r="I971" s="11" t="s">
        <v>6475</v>
      </c>
      <c r="J971" s="13" t="s">
        <v>6476</v>
      </c>
      <c r="K971" s="11" t="s">
        <v>37</v>
      </c>
      <c r="L971" s="11" t="s">
        <v>38</v>
      </c>
      <c r="M971" s="11" t="s">
        <v>39</v>
      </c>
      <c r="N971" s="11" t="s">
        <v>55</v>
      </c>
      <c r="O971" s="11" t="s">
        <v>41</v>
      </c>
      <c r="P971" s="11" t="s">
        <v>133</v>
      </c>
      <c r="Q971" s="11" t="s">
        <v>165</v>
      </c>
      <c r="R971" s="11" t="s">
        <v>107</v>
      </c>
      <c r="S971" s="12" t="s">
        <v>6477</v>
      </c>
      <c r="T971" s="11" t="s">
        <v>44</v>
      </c>
      <c r="U971" s="11" t="s">
        <v>109</v>
      </c>
      <c r="V971" s="11" t="s">
        <v>59</v>
      </c>
      <c r="W971" s="10">
        <v>93589</v>
      </c>
      <c r="X971" s="11" t="s">
        <v>48</v>
      </c>
      <c r="Y971" s="10">
        <v>4</v>
      </c>
      <c r="Z971" s="10">
        <v>2334</v>
      </c>
      <c r="AA971" s="12">
        <v>44573</v>
      </c>
      <c r="AB971" s="10">
        <v>3</v>
      </c>
      <c r="AC971" s="10">
        <v>3</v>
      </c>
      <c r="AD971" s="12">
        <v>45006</v>
      </c>
      <c r="AE971" s="11" t="s">
        <v>76</v>
      </c>
      <c r="AF971" s="11" t="s">
        <v>51</v>
      </c>
      <c r="AG971" s="11" t="s">
        <v>52</v>
      </c>
      <c r="AH971" s="11" t="s">
        <v>6478</v>
      </c>
      <c r="AI971" s="11" t="s">
        <v>6243</v>
      </c>
      <c r="AJ971" s="10">
        <v>5</v>
      </c>
      <c r="AK971" s="14">
        <v>860.16</v>
      </c>
    </row>
    <row r="972" spans="1:37" x14ac:dyDescent="0.25">
      <c r="A972" s="10">
        <v>1911</v>
      </c>
      <c r="B972" s="11" t="s">
        <v>484</v>
      </c>
      <c r="C972" s="11" t="s">
        <v>6480</v>
      </c>
      <c r="D972" s="12">
        <v>43383</v>
      </c>
      <c r="E972" s="12">
        <v>44683</v>
      </c>
      <c r="F972" s="10">
        <f>Table2[[#This Row],[ExitDate]]-Table2[[#This Row],[StartDate]]</f>
        <v>1300</v>
      </c>
      <c r="G972" s="18">
        <f>(Table2[[#This Row],[ExitDate]]-Table2[[#This Row],[StartDate]])/365.25</f>
        <v>3.5592060232717317</v>
      </c>
      <c r="H972" s="11" t="s">
        <v>2953</v>
      </c>
      <c r="I972" s="11" t="s">
        <v>2893</v>
      </c>
      <c r="J972" s="13" t="s">
        <v>6481</v>
      </c>
      <c r="K972" s="11" t="s">
        <v>54</v>
      </c>
      <c r="L972" s="11" t="s">
        <v>38</v>
      </c>
      <c r="M972" s="11" t="s">
        <v>56</v>
      </c>
      <c r="N972" s="11" t="s">
        <v>40</v>
      </c>
      <c r="O972" s="11" t="s">
        <v>41</v>
      </c>
      <c r="P972" s="11" t="s">
        <v>95</v>
      </c>
      <c r="Q972" s="11" t="s">
        <v>42</v>
      </c>
      <c r="R972" s="11" t="s">
        <v>175</v>
      </c>
      <c r="S972" s="12">
        <v>26092</v>
      </c>
      <c r="T972" s="11" t="s">
        <v>44</v>
      </c>
      <c r="U972" s="11" t="s">
        <v>5</v>
      </c>
      <c r="V972" s="11" t="s">
        <v>46</v>
      </c>
      <c r="W972" s="10">
        <v>6536</v>
      </c>
      <c r="X972" s="11" t="s">
        <v>48</v>
      </c>
      <c r="Y972" s="10">
        <v>4</v>
      </c>
      <c r="Z972" s="10">
        <v>2338</v>
      </c>
      <c r="AA972" s="12">
        <v>44813</v>
      </c>
      <c r="AB972" s="10">
        <v>2</v>
      </c>
      <c r="AC972" s="10">
        <v>3</v>
      </c>
      <c r="AD972" s="12">
        <v>45095</v>
      </c>
      <c r="AE972" s="11" t="s">
        <v>60</v>
      </c>
      <c r="AF972" s="11" t="s">
        <v>61</v>
      </c>
      <c r="AG972" s="11" t="s">
        <v>77</v>
      </c>
      <c r="AH972" s="11" t="s">
        <v>6482</v>
      </c>
      <c r="AI972" s="11" t="s">
        <v>6483</v>
      </c>
      <c r="AJ972" s="10">
        <v>2</v>
      </c>
      <c r="AK972" s="14">
        <v>819.8</v>
      </c>
    </row>
    <row r="973" spans="1:37" x14ac:dyDescent="0.25">
      <c r="A973" s="10">
        <v>1912</v>
      </c>
      <c r="B973" s="11" t="s">
        <v>6484</v>
      </c>
      <c r="C973" s="11" t="s">
        <v>1134</v>
      </c>
      <c r="D973" s="12">
        <v>44767</v>
      </c>
      <c r="E973" s="12">
        <v>44873</v>
      </c>
      <c r="F973" s="10">
        <f>Table2[[#This Row],[ExitDate]]-Table2[[#This Row],[StartDate]]</f>
        <v>106</v>
      </c>
      <c r="G973" s="18">
        <f>(Table2[[#This Row],[ExitDate]]-Table2[[#This Row],[StartDate]])/365.25</f>
        <v>0.29021218343600275</v>
      </c>
      <c r="H973" s="11" t="s">
        <v>2953</v>
      </c>
      <c r="I973" s="11" t="s">
        <v>6485</v>
      </c>
      <c r="J973" s="13" t="s">
        <v>6486</v>
      </c>
      <c r="K973" s="11" t="s">
        <v>132</v>
      </c>
      <c r="L973" s="11" t="s">
        <v>752</v>
      </c>
      <c r="M973" s="11" t="s">
        <v>66</v>
      </c>
      <c r="N973" s="11" t="s">
        <v>67</v>
      </c>
      <c r="O973" s="11" t="s">
        <v>56</v>
      </c>
      <c r="P973" s="11" t="s">
        <v>133</v>
      </c>
      <c r="Q973" s="11" t="s">
        <v>42</v>
      </c>
      <c r="R973" s="11" t="s">
        <v>69</v>
      </c>
      <c r="S973" s="12">
        <v>26458</v>
      </c>
      <c r="T973" s="11" t="s">
        <v>44</v>
      </c>
      <c r="U973" s="11" t="s">
        <v>412</v>
      </c>
      <c r="V973" s="11" t="s">
        <v>46</v>
      </c>
      <c r="W973" s="10">
        <v>19049</v>
      </c>
      <c r="X973" s="11" t="s">
        <v>48</v>
      </c>
      <c r="Y973" s="10">
        <v>1</v>
      </c>
      <c r="Z973" s="10">
        <v>2339</v>
      </c>
      <c r="AA973" s="12" t="s">
        <v>2235</v>
      </c>
      <c r="AB973" s="10">
        <v>3</v>
      </c>
      <c r="AC973" s="10">
        <v>1</v>
      </c>
      <c r="AD973" s="12">
        <v>44897</v>
      </c>
      <c r="AE973" s="11" t="s">
        <v>50</v>
      </c>
      <c r="AF973" s="11" t="s">
        <v>51</v>
      </c>
      <c r="AG973" s="11" t="s">
        <v>52</v>
      </c>
      <c r="AH973" s="11" t="s">
        <v>6487</v>
      </c>
      <c r="AI973" s="11" t="s">
        <v>6488</v>
      </c>
      <c r="AJ973" s="10">
        <v>5</v>
      </c>
      <c r="AK973" s="14">
        <v>369.94</v>
      </c>
    </row>
    <row r="974" spans="1:37" x14ac:dyDescent="0.25">
      <c r="A974" s="10">
        <v>1913</v>
      </c>
      <c r="B974" s="11" t="s">
        <v>4130</v>
      </c>
      <c r="C974" s="11" t="s">
        <v>6489</v>
      </c>
      <c r="D974" s="12">
        <v>44272</v>
      </c>
      <c r="E974" s="12">
        <v>45059</v>
      </c>
      <c r="F974" s="10">
        <f>Table2[[#This Row],[ExitDate]]-Table2[[#This Row],[StartDate]]</f>
        <v>787</v>
      </c>
      <c r="G974" s="18">
        <f>(Table2[[#This Row],[ExitDate]]-Table2[[#This Row],[StartDate]])/365.25</f>
        <v>2.1546885694729636</v>
      </c>
      <c r="H974" s="11" t="s">
        <v>2953</v>
      </c>
      <c r="I974" s="11" t="s">
        <v>6490</v>
      </c>
      <c r="J974" s="13" t="s">
        <v>6491</v>
      </c>
      <c r="K974" s="11" t="s">
        <v>79</v>
      </c>
      <c r="L974" s="11" t="s">
        <v>752</v>
      </c>
      <c r="M974" s="11" t="s">
        <v>39</v>
      </c>
      <c r="N974" s="11" t="s">
        <v>55</v>
      </c>
      <c r="O974" s="11" t="s">
        <v>41</v>
      </c>
      <c r="P974" s="11" t="s">
        <v>121</v>
      </c>
      <c r="Q974" s="11" t="s">
        <v>42</v>
      </c>
      <c r="R974" s="11" t="s">
        <v>80</v>
      </c>
      <c r="S974" s="12" t="s">
        <v>6492</v>
      </c>
      <c r="T974" s="11" t="s">
        <v>44</v>
      </c>
      <c r="U974" s="11" t="s">
        <v>81</v>
      </c>
      <c r="V974" s="11" t="s">
        <v>46</v>
      </c>
      <c r="W974" s="10">
        <v>29529</v>
      </c>
      <c r="X974" s="11" t="s">
        <v>48</v>
      </c>
      <c r="Y974" s="10">
        <v>5</v>
      </c>
      <c r="Z974" s="10">
        <v>2340</v>
      </c>
      <c r="AA974" s="12" t="s">
        <v>1514</v>
      </c>
      <c r="AB974" s="10">
        <v>4</v>
      </c>
      <c r="AC974" s="10">
        <v>5</v>
      </c>
      <c r="AD974" s="12">
        <v>45051</v>
      </c>
      <c r="AE974" s="11" t="s">
        <v>76</v>
      </c>
      <c r="AF974" s="11" t="s">
        <v>61</v>
      </c>
      <c r="AG974" s="11" t="s">
        <v>52</v>
      </c>
      <c r="AH974" s="11" t="s">
        <v>6493</v>
      </c>
      <c r="AI974" s="11" t="s">
        <v>6494</v>
      </c>
      <c r="AJ974" s="10">
        <v>1</v>
      </c>
      <c r="AK974" s="14">
        <v>811.91</v>
      </c>
    </row>
    <row r="975" spans="1:37" x14ac:dyDescent="0.25">
      <c r="A975" s="10">
        <v>1917</v>
      </c>
      <c r="B975" s="11" t="s">
        <v>4780</v>
      </c>
      <c r="C975" s="11" t="s">
        <v>1067</v>
      </c>
      <c r="D975" s="12">
        <v>43764</v>
      </c>
      <c r="E975" s="12">
        <v>43900</v>
      </c>
      <c r="F975" s="10">
        <f>Table2[[#This Row],[ExitDate]]-Table2[[#This Row],[StartDate]]</f>
        <v>136</v>
      </c>
      <c r="G975" s="18">
        <f>(Table2[[#This Row],[ExitDate]]-Table2[[#This Row],[StartDate]])/365.25</f>
        <v>0.37234770704996578</v>
      </c>
      <c r="H975" s="11" t="s">
        <v>2953</v>
      </c>
      <c r="I975" s="11" t="s">
        <v>6496</v>
      </c>
      <c r="J975" s="13" t="s">
        <v>6497</v>
      </c>
      <c r="K975" s="11" t="s">
        <v>65</v>
      </c>
      <c r="L975" s="11" t="s">
        <v>38</v>
      </c>
      <c r="M975" s="11" t="s">
        <v>39</v>
      </c>
      <c r="N975" s="11" t="s">
        <v>40</v>
      </c>
      <c r="O975" s="11" t="s">
        <v>41</v>
      </c>
      <c r="P975" s="11" t="s">
        <v>133</v>
      </c>
      <c r="Q975" s="11" t="s">
        <v>42</v>
      </c>
      <c r="R975" s="11" t="s">
        <v>508</v>
      </c>
      <c r="S975" s="12" t="s">
        <v>6498</v>
      </c>
      <c r="T975" s="11" t="s">
        <v>44</v>
      </c>
      <c r="U975" s="11" t="s">
        <v>109</v>
      </c>
      <c r="V975" s="11" t="s">
        <v>46</v>
      </c>
      <c r="W975" s="10">
        <v>42542</v>
      </c>
      <c r="X975" s="11" t="s">
        <v>48</v>
      </c>
      <c r="Y975" s="10">
        <v>1</v>
      </c>
      <c r="Z975" s="10">
        <v>2344</v>
      </c>
      <c r="AA975" s="12">
        <v>45140</v>
      </c>
      <c r="AB975" s="10">
        <v>2</v>
      </c>
      <c r="AC975" s="10">
        <v>5</v>
      </c>
      <c r="AD975" s="12">
        <v>44998</v>
      </c>
      <c r="AE975" s="11" t="s">
        <v>83</v>
      </c>
      <c r="AF975" s="11" t="s">
        <v>61</v>
      </c>
      <c r="AG975" s="11" t="s">
        <v>77</v>
      </c>
      <c r="AH975" s="11" t="s">
        <v>6499</v>
      </c>
      <c r="AI975" s="11" t="s">
        <v>6500</v>
      </c>
      <c r="AJ975" s="10">
        <v>2</v>
      </c>
      <c r="AK975" s="14">
        <v>967.05</v>
      </c>
    </row>
    <row r="976" spans="1:37" x14ac:dyDescent="0.25">
      <c r="A976" s="10">
        <v>1918</v>
      </c>
      <c r="B976" s="11" t="s">
        <v>6501</v>
      </c>
      <c r="C976" s="11" t="s">
        <v>1448</v>
      </c>
      <c r="D976" s="12">
        <v>44088</v>
      </c>
      <c r="E976" s="12">
        <v>45076</v>
      </c>
      <c r="F976" s="10">
        <f>Table2[[#This Row],[ExitDate]]-Table2[[#This Row],[StartDate]]</f>
        <v>988</v>
      </c>
      <c r="G976" s="18">
        <f>(Table2[[#This Row],[ExitDate]]-Table2[[#This Row],[StartDate]])/365.25</f>
        <v>2.7049965776865159</v>
      </c>
      <c r="H976" s="11" t="s">
        <v>2953</v>
      </c>
      <c r="I976" s="11" t="s">
        <v>6502</v>
      </c>
      <c r="J976" s="13" t="s">
        <v>6503</v>
      </c>
      <c r="K976" s="11" t="s">
        <v>84</v>
      </c>
      <c r="L976" s="11" t="s">
        <v>2303</v>
      </c>
      <c r="M976" s="11" t="s">
        <v>66</v>
      </c>
      <c r="N976" s="11" t="s">
        <v>67</v>
      </c>
      <c r="O976" s="11" t="s">
        <v>41</v>
      </c>
      <c r="P976" s="11" t="s">
        <v>95</v>
      </c>
      <c r="Q976" s="11" t="s">
        <v>42</v>
      </c>
      <c r="R976" s="11" t="s">
        <v>85</v>
      </c>
      <c r="S976" s="12">
        <v>26207</v>
      </c>
      <c r="T976" s="11" t="s">
        <v>44</v>
      </c>
      <c r="U976" s="11" t="s">
        <v>207</v>
      </c>
      <c r="V976" s="11" t="s">
        <v>46</v>
      </c>
      <c r="W976" s="10">
        <v>7521</v>
      </c>
      <c r="X976" s="11" t="s">
        <v>48</v>
      </c>
      <c r="Y976" s="10">
        <v>2</v>
      </c>
      <c r="Z976" s="10">
        <v>2345</v>
      </c>
      <c r="AA976" s="12" t="s">
        <v>49</v>
      </c>
      <c r="AB976" s="10">
        <v>2</v>
      </c>
      <c r="AC976" s="10">
        <v>1</v>
      </c>
      <c r="AD976" s="12">
        <v>44843</v>
      </c>
      <c r="AE976" s="11" t="s">
        <v>76</v>
      </c>
      <c r="AF976" s="11" t="s">
        <v>61</v>
      </c>
      <c r="AG976" s="11" t="s">
        <v>62</v>
      </c>
      <c r="AH976" s="11" t="s">
        <v>6504</v>
      </c>
      <c r="AI976" s="11" t="s">
        <v>6505</v>
      </c>
      <c r="AJ976" s="10">
        <v>3</v>
      </c>
      <c r="AK976" s="14">
        <v>379.57</v>
      </c>
    </row>
    <row r="977" spans="1:37" x14ac:dyDescent="0.25">
      <c r="A977" s="10">
        <v>1922</v>
      </c>
      <c r="B977" s="11" t="s">
        <v>1158</v>
      </c>
      <c r="C977" s="11" t="s">
        <v>692</v>
      </c>
      <c r="D977" s="12">
        <v>44952</v>
      </c>
      <c r="E977" s="12">
        <v>44984</v>
      </c>
      <c r="F977" s="10">
        <f>Table2[[#This Row],[ExitDate]]-Table2[[#This Row],[StartDate]]</f>
        <v>32</v>
      </c>
      <c r="G977" s="18">
        <f>(Table2[[#This Row],[ExitDate]]-Table2[[#This Row],[StartDate]])/365.25</f>
        <v>8.761122518822724E-2</v>
      </c>
      <c r="H977" s="11" t="s">
        <v>1789</v>
      </c>
      <c r="I977" s="11" t="s">
        <v>6508</v>
      </c>
      <c r="J977" s="13" t="s">
        <v>6509</v>
      </c>
      <c r="K977" s="11" t="s">
        <v>132</v>
      </c>
      <c r="L977" s="11" t="s">
        <v>38</v>
      </c>
      <c r="M977" s="11" t="s">
        <v>56</v>
      </c>
      <c r="N977" s="11" t="s">
        <v>40</v>
      </c>
      <c r="O977" s="11" t="s">
        <v>66</v>
      </c>
      <c r="P977" s="11" t="s">
        <v>174</v>
      </c>
      <c r="Q977" s="11" t="s">
        <v>42</v>
      </c>
      <c r="R977" s="11" t="s">
        <v>80</v>
      </c>
      <c r="S977" s="12">
        <v>20520</v>
      </c>
      <c r="T977" s="11" t="s">
        <v>44</v>
      </c>
      <c r="U977" s="11" t="s">
        <v>81</v>
      </c>
      <c r="V977" s="11" t="s">
        <v>59</v>
      </c>
      <c r="W977" s="10">
        <v>38286</v>
      </c>
      <c r="X977" s="11" t="s">
        <v>48</v>
      </c>
      <c r="Y977" s="10">
        <v>4</v>
      </c>
      <c r="Z977" s="10">
        <v>2349</v>
      </c>
      <c r="AA977" s="12">
        <v>44692</v>
      </c>
      <c r="AB977" s="10">
        <v>5</v>
      </c>
      <c r="AC977" s="10">
        <v>5</v>
      </c>
      <c r="AD977" s="12">
        <v>45038</v>
      </c>
      <c r="AE977" s="11" t="s">
        <v>156</v>
      </c>
      <c r="AF977" s="11" t="s">
        <v>51</v>
      </c>
      <c r="AG977" s="11" t="s">
        <v>77</v>
      </c>
      <c r="AH977" s="11" t="s">
        <v>6510</v>
      </c>
      <c r="AI977" s="11" t="s">
        <v>6511</v>
      </c>
      <c r="AJ977" s="10">
        <v>2</v>
      </c>
      <c r="AK977" s="14">
        <v>317.31</v>
      </c>
    </row>
    <row r="978" spans="1:37" x14ac:dyDescent="0.25">
      <c r="A978" s="10">
        <v>1924</v>
      </c>
      <c r="B978" s="11" t="s">
        <v>6512</v>
      </c>
      <c r="C978" s="11" t="s">
        <v>4377</v>
      </c>
      <c r="D978" s="12">
        <v>43823</v>
      </c>
      <c r="E978" s="12">
        <v>44003</v>
      </c>
      <c r="F978" s="10">
        <f>Table2[[#This Row],[ExitDate]]-Table2[[#This Row],[StartDate]]</f>
        <v>180</v>
      </c>
      <c r="G978" s="18">
        <f>(Table2[[#This Row],[ExitDate]]-Table2[[#This Row],[StartDate]])/365.25</f>
        <v>0.49281314168377821</v>
      </c>
      <c r="H978" s="11" t="s">
        <v>2310</v>
      </c>
      <c r="I978" s="11" t="s">
        <v>6513</v>
      </c>
      <c r="J978" s="13" t="s">
        <v>6514</v>
      </c>
      <c r="K978" s="11" t="s">
        <v>54</v>
      </c>
      <c r="L978" s="11" t="s">
        <v>38</v>
      </c>
      <c r="M978" s="11" t="s">
        <v>39</v>
      </c>
      <c r="N978" s="11" t="s">
        <v>67</v>
      </c>
      <c r="O978" s="11" t="s">
        <v>41</v>
      </c>
      <c r="P978" s="11" t="s">
        <v>133</v>
      </c>
      <c r="Q978" s="11" t="s">
        <v>42</v>
      </c>
      <c r="R978" s="11" t="s">
        <v>107</v>
      </c>
      <c r="S978" s="12" t="s">
        <v>6515</v>
      </c>
      <c r="T978" s="11" t="s">
        <v>44</v>
      </c>
      <c r="U978" s="11" t="s">
        <v>98</v>
      </c>
      <c r="V978" s="11" t="s">
        <v>59</v>
      </c>
      <c r="W978" s="10">
        <v>25767</v>
      </c>
      <c r="X978" s="11" t="s">
        <v>48</v>
      </c>
      <c r="Y978" s="10">
        <v>4</v>
      </c>
      <c r="Z978" s="10">
        <v>2351</v>
      </c>
      <c r="AA978" s="12" t="s">
        <v>1869</v>
      </c>
      <c r="AB978" s="10">
        <v>3</v>
      </c>
      <c r="AC978" s="10">
        <v>3</v>
      </c>
      <c r="AD978" s="12">
        <v>44996</v>
      </c>
      <c r="AE978" s="11" t="s">
        <v>156</v>
      </c>
      <c r="AF978" s="11" t="s">
        <v>51</v>
      </c>
      <c r="AG978" s="11" t="s">
        <v>62</v>
      </c>
      <c r="AH978" s="11" t="s">
        <v>6516</v>
      </c>
      <c r="AI978" s="11" t="s">
        <v>6517</v>
      </c>
      <c r="AJ978" s="10">
        <v>4</v>
      </c>
      <c r="AK978" s="14">
        <v>173.96</v>
      </c>
    </row>
    <row r="979" spans="1:37" x14ac:dyDescent="0.25">
      <c r="A979" s="10">
        <v>1925</v>
      </c>
      <c r="B979" s="11" t="s">
        <v>6518</v>
      </c>
      <c r="C979" s="11" t="s">
        <v>616</v>
      </c>
      <c r="D979" s="12">
        <v>44120</v>
      </c>
      <c r="E979" s="12">
        <v>44150</v>
      </c>
      <c r="F979" s="10">
        <f>Table2[[#This Row],[ExitDate]]-Table2[[#This Row],[StartDate]]</f>
        <v>30</v>
      </c>
      <c r="G979" s="18">
        <f>(Table2[[#This Row],[ExitDate]]-Table2[[#This Row],[StartDate]])/365.25</f>
        <v>8.2135523613963035E-2</v>
      </c>
      <c r="H979" s="11" t="s">
        <v>2310</v>
      </c>
      <c r="I979" s="11" t="s">
        <v>6519</v>
      </c>
      <c r="J979" s="13" t="s">
        <v>6520</v>
      </c>
      <c r="K979" s="11" t="s">
        <v>132</v>
      </c>
      <c r="L979" s="11" t="s">
        <v>38</v>
      </c>
      <c r="M979" s="11" t="s">
        <v>66</v>
      </c>
      <c r="N979" s="11" t="s">
        <v>67</v>
      </c>
      <c r="O979" s="11" t="s">
        <v>41</v>
      </c>
      <c r="P979" s="11" t="s">
        <v>133</v>
      </c>
      <c r="Q979" s="11" t="s">
        <v>42</v>
      </c>
      <c r="R979" s="11" t="s">
        <v>80</v>
      </c>
      <c r="S979" s="12" t="s">
        <v>6521</v>
      </c>
      <c r="T979" s="11" t="s">
        <v>44</v>
      </c>
      <c r="U979" s="11" t="s">
        <v>159</v>
      </c>
      <c r="V979" s="11" t="s">
        <v>59</v>
      </c>
      <c r="W979" s="10">
        <v>19689</v>
      </c>
      <c r="X979" s="11" t="s">
        <v>48</v>
      </c>
      <c r="Y979" s="10">
        <v>2</v>
      </c>
      <c r="Z979" s="10">
        <v>2352</v>
      </c>
      <c r="AA979" s="12">
        <v>45237</v>
      </c>
      <c r="AB979" s="10">
        <v>2</v>
      </c>
      <c r="AC979" s="10">
        <v>3</v>
      </c>
      <c r="AD979" s="12">
        <v>44815</v>
      </c>
      <c r="AE979" s="11" t="s">
        <v>156</v>
      </c>
      <c r="AF979" s="11" t="s">
        <v>61</v>
      </c>
      <c r="AG979" s="11" t="s">
        <v>77</v>
      </c>
      <c r="AH979" s="11" t="s">
        <v>6522</v>
      </c>
      <c r="AI979" s="11" t="s">
        <v>6523</v>
      </c>
      <c r="AJ979" s="10">
        <v>4</v>
      </c>
      <c r="AK979" s="14">
        <v>889.07</v>
      </c>
    </row>
    <row r="980" spans="1:37" x14ac:dyDescent="0.25">
      <c r="A980" s="10">
        <v>1927</v>
      </c>
      <c r="B980" s="11" t="s">
        <v>989</v>
      </c>
      <c r="C980" s="11" t="s">
        <v>5749</v>
      </c>
      <c r="D980" s="12">
        <v>44568</v>
      </c>
      <c r="E980" s="12">
        <v>44741</v>
      </c>
      <c r="F980" s="10">
        <f>Table2[[#This Row],[ExitDate]]-Table2[[#This Row],[StartDate]]</f>
        <v>173</v>
      </c>
      <c r="G980" s="18">
        <f>(Table2[[#This Row],[ExitDate]]-Table2[[#This Row],[StartDate]])/365.25</f>
        <v>0.47364818617385351</v>
      </c>
      <c r="H980" s="11" t="s">
        <v>2310</v>
      </c>
      <c r="I980" s="11" t="s">
        <v>6524</v>
      </c>
      <c r="J980" s="13" t="s">
        <v>6525</v>
      </c>
      <c r="K980" s="11" t="s">
        <v>164</v>
      </c>
      <c r="L980" s="11" t="s">
        <v>38</v>
      </c>
      <c r="M980" s="11" t="s">
        <v>56</v>
      </c>
      <c r="N980" s="11" t="s">
        <v>40</v>
      </c>
      <c r="O980" s="11" t="s">
        <v>66</v>
      </c>
      <c r="P980" s="11" t="s">
        <v>133</v>
      </c>
      <c r="Q980" s="11" t="s">
        <v>165</v>
      </c>
      <c r="R980" s="11" t="s">
        <v>320</v>
      </c>
      <c r="S980" s="12">
        <v>25973</v>
      </c>
      <c r="T980" s="11" t="s">
        <v>44</v>
      </c>
      <c r="U980" s="11" t="s">
        <v>74</v>
      </c>
      <c r="V980" s="11" t="s">
        <v>46</v>
      </c>
      <c r="W980" s="10">
        <v>61793</v>
      </c>
      <c r="X980" s="11" t="s">
        <v>48</v>
      </c>
      <c r="Y980" s="10">
        <v>2</v>
      </c>
      <c r="Z980" s="10">
        <v>2354</v>
      </c>
      <c r="AA980" s="12">
        <v>45205</v>
      </c>
      <c r="AB980" s="10">
        <v>5</v>
      </c>
      <c r="AC980" s="10">
        <v>1</v>
      </c>
      <c r="AD980" s="12">
        <v>45090</v>
      </c>
      <c r="AE980" s="11" t="s">
        <v>156</v>
      </c>
      <c r="AF980" s="11" t="s">
        <v>61</v>
      </c>
      <c r="AG980" s="11" t="s">
        <v>77</v>
      </c>
      <c r="AH980" s="11" t="s">
        <v>3513</v>
      </c>
      <c r="AI980" s="11" t="s">
        <v>6526</v>
      </c>
      <c r="AJ980" s="10">
        <v>5</v>
      </c>
      <c r="AK980" s="14">
        <v>572.14</v>
      </c>
    </row>
    <row r="981" spans="1:37" x14ac:dyDescent="0.25">
      <c r="A981" s="10">
        <v>1928</v>
      </c>
      <c r="B981" s="11" t="s">
        <v>6527</v>
      </c>
      <c r="C981" s="11" t="s">
        <v>2907</v>
      </c>
      <c r="D981" s="12">
        <v>43549</v>
      </c>
      <c r="E981" s="12">
        <v>43578</v>
      </c>
      <c r="F981" s="10">
        <f>Table2[[#This Row],[ExitDate]]-Table2[[#This Row],[StartDate]]</f>
        <v>29</v>
      </c>
      <c r="G981" s="18">
        <f>(Table2[[#This Row],[ExitDate]]-Table2[[#This Row],[StartDate]])/365.25</f>
        <v>7.939767282683094E-2</v>
      </c>
      <c r="H981" s="11" t="s">
        <v>2310</v>
      </c>
      <c r="I981" s="11" t="s">
        <v>6528</v>
      </c>
      <c r="J981" s="13" t="s">
        <v>6529</v>
      </c>
      <c r="K981" s="11" t="s">
        <v>94</v>
      </c>
      <c r="L981" s="11" t="s">
        <v>38</v>
      </c>
      <c r="M981" s="11" t="s">
        <v>39</v>
      </c>
      <c r="N981" s="11" t="s">
        <v>40</v>
      </c>
      <c r="O981" s="11" t="s">
        <v>41</v>
      </c>
      <c r="P981" s="11" t="s">
        <v>133</v>
      </c>
      <c r="Q981" s="11" t="s">
        <v>165</v>
      </c>
      <c r="R981" s="11" t="s">
        <v>85</v>
      </c>
      <c r="S981" s="12" t="s">
        <v>6530</v>
      </c>
      <c r="T981" s="11" t="s">
        <v>44</v>
      </c>
      <c r="U981" s="11" t="s">
        <v>6531</v>
      </c>
      <c r="V981" s="11" t="s">
        <v>59</v>
      </c>
      <c r="W981" s="10">
        <v>91193</v>
      </c>
      <c r="X981" s="11" t="s">
        <v>48</v>
      </c>
      <c r="Y981" s="10">
        <v>1</v>
      </c>
      <c r="Z981" s="10">
        <v>2355</v>
      </c>
      <c r="AA981" s="12" t="s">
        <v>535</v>
      </c>
      <c r="AB981" s="10">
        <v>1</v>
      </c>
      <c r="AC981" s="10">
        <v>1</v>
      </c>
      <c r="AD981" s="12">
        <v>45123</v>
      </c>
      <c r="AE981" s="11" t="s">
        <v>60</v>
      </c>
      <c r="AF981" s="11" t="s">
        <v>61</v>
      </c>
      <c r="AG981" s="11" t="s">
        <v>52</v>
      </c>
      <c r="AH981" s="11" t="s">
        <v>6532</v>
      </c>
      <c r="AI981" s="11" t="s">
        <v>6533</v>
      </c>
      <c r="AJ981" s="10">
        <v>3</v>
      </c>
      <c r="AK981" s="14">
        <v>945.93</v>
      </c>
    </row>
    <row r="982" spans="1:37" x14ac:dyDescent="0.25">
      <c r="A982" s="10">
        <v>1929</v>
      </c>
      <c r="B982" s="11" t="s">
        <v>6534</v>
      </c>
      <c r="C982" s="11" t="s">
        <v>6535</v>
      </c>
      <c r="D982" s="12">
        <v>44518</v>
      </c>
      <c r="E982" s="12">
        <v>44912</v>
      </c>
      <c r="F982" s="10">
        <f>Table2[[#This Row],[ExitDate]]-Table2[[#This Row],[StartDate]]</f>
        <v>394</v>
      </c>
      <c r="G982" s="18">
        <f>(Table2[[#This Row],[ExitDate]]-Table2[[#This Row],[StartDate]])/365.25</f>
        <v>1.0787132101300478</v>
      </c>
      <c r="H982" s="11" t="s">
        <v>2310</v>
      </c>
      <c r="I982" s="11" t="s">
        <v>6536</v>
      </c>
      <c r="J982" s="13" t="s">
        <v>6537</v>
      </c>
      <c r="K982" s="11" t="s">
        <v>113</v>
      </c>
      <c r="L982" s="11" t="s">
        <v>38</v>
      </c>
      <c r="M982" s="11" t="s">
        <v>56</v>
      </c>
      <c r="N982" s="11" t="s">
        <v>40</v>
      </c>
      <c r="O982" s="11" t="s">
        <v>41</v>
      </c>
      <c r="P982" s="11" t="s">
        <v>133</v>
      </c>
      <c r="Q982" s="11" t="s">
        <v>165</v>
      </c>
      <c r="R982" s="11" t="s">
        <v>344</v>
      </c>
      <c r="S982" s="12" t="s">
        <v>6538</v>
      </c>
      <c r="T982" s="11" t="s">
        <v>44</v>
      </c>
      <c r="U982" s="11" t="s">
        <v>81</v>
      </c>
      <c r="V982" s="11" t="s">
        <v>59</v>
      </c>
      <c r="W982" s="10">
        <v>11058</v>
      </c>
      <c r="X982" s="11" t="s">
        <v>48</v>
      </c>
      <c r="Y982" s="10">
        <v>4</v>
      </c>
      <c r="Z982" s="10">
        <v>2356</v>
      </c>
      <c r="AA982" s="12">
        <v>45110</v>
      </c>
      <c r="AB982" s="10">
        <v>4</v>
      </c>
      <c r="AC982" s="10">
        <v>1</v>
      </c>
      <c r="AD982" s="12">
        <v>45071</v>
      </c>
      <c r="AE982" s="11" t="s">
        <v>83</v>
      </c>
      <c r="AF982" s="11" t="s">
        <v>61</v>
      </c>
      <c r="AG982" s="11" t="s">
        <v>89</v>
      </c>
      <c r="AH982" s="11" t="s">
        <v>6539</v>
      </c>
      <c r="AI982" s="11" t="s">
        <v>6540</v>
      </c>
      <c r="AJ982" s="10">
        <v>4</v>
      </c>
      <c r="AK982" s="14">
        <v>668.66</v>
      </c>
    </row>
    <row r="983" spans="1:37" x14ac:dyDescent="0.25">
      <c r="A983" s="10">
        <v>1930</v>
      </c>
      <c r="B983" s="11" t="s">
        <v>3908</v>
      </c>
      <c r="C983" s="11" t="s">
        <v>2312</v>
      </c>
      <c r="D983" s="12">
        <v>44926</v>
      </c>
      <c r="E983" s="12">
        <v>45128</v>
      </c>
      <c r="F983" s="10">
        <f>Table2[[#This Row],[ExitDate]]-Table2[[#This Row],[StartDate]]</f>
        <v>202</v>
      </c>
      <c r="G983" s="18">
        <f>(Table2[[#This Row],[ExitDate]]-Table2[[#This Row],[StartDate]])/365.25</f>
        <v>0.55304585900068448</v>
      </c>
      <c r="H983" s="11" t="s">
        <v>2953</v>
      </c>
      <c r="I983" s="11" t="s">
        <v>6541</v>
      </c>
      <c r="J983" s="13" t="s">
        <v>6542</v>
      </c>
      <c r="K983" s="11" t="s">
        <v>65</v>
      </c>
      <c r="L983" s="11" t="s">
        <v>38</v>
      </c>
      <c r="M983" s="11" t="s">
        <v>39</v>
      </c>
      <c r="N983" s="11" t="s">
        <v>67</v>
      </c>
      <c r="O983" s="11" t="s">
        <v>41</v>
      </c>
      <c r="P983" s="11" t="s">
        <v>95</v>
      </c>
      <c r="Q983" s="11" t="s">
        <v>42</v>
      </c>
      <c r="R983" s="11" t="s">
        <v>80</v>
      </c>
      <c r="S983" s="12" t="s">
        <v>6543</v>
      </c>
      <c r="T983" s="11" t="s">
        <v>44</v>
      </c>
      <c r="U983" s="11" t="s">
        <v>234</v>
      </c>
      <c r="V983" s="11" t="s">
        <v>46</v>
      </c>
      <c r="W983" s="10">
        <v>48133</v>
      </c>
      <c r="X983" s="11" t="s">
        <v>48</v>
      </c>
      <c r="Y983" s="10">
        <v>1</v>
      </c>
      <c r="Z983" s="10">
        <v>2357</v>
      </c>
      <c r="AA983" s="12">
        <v>44906</v>
      </c>
      <c r="AB983" s="10">
        <v>1</v>
      </c>
      <c r="AC983" s="10">
        <v>2</v>
      </c>
      <c r="AD983" s="12">
        <v>45063</v>
      </c>
      <c r="AE983" s="11" t="s">
        <v>50</v>
      </c>
      <c r="AF983" s="11" t="s">
        <v>51</v>
      </c>
      <c r="AG983" s="11" t="s">
        <v>52</v>
      </c>
      <c r="AH983" s="11" t="s">
        <v>6544</v>
      </c>
      <c r="AI983" s="11" t="s">
        <v>6545</v>
      </c>
      <c r="AJ983" s="10">
        <v>3</v>
      </c>
      <c r="AK983" s="14">
        <v>483.49</v>
      </c>
    </row>
    <row r="984" spans="1:37" x14ac:dyDescent="0.25">
      <c r="A984" s="10">
        <v>1931</v>
      </c>
      <c r="B984" s="11" t="s">
        <v>6546</v>
      </c>
      <c r="C984" s="11" t="s">
        <v>5373</v>
      </c>
      <c r="D984" s="12">
        <v>43965</v>
      </c>
      <c r="E984" s="12">
        <v>44894</v>
      </c>
      <c r="F984" s="10">
        <f>Table2[[#This Row],[ExitDate]]-Table2[[#This Row],[StartDate]]</f>
        <v>929</v>
      </c>
      <c r="G984" s="18">
        <f>(Table2[[#This Row],[ExitDate]]-Table2[[#This Row],[StartDate]])/365.25</f>
        <v>2.5434633812457221</v>
      </c>
      <c r="H984" s="11" t="s">
        <v>2953</v>
      </c>
      <c r="I984" s="11" t="s">
        <v>6547</v>
      </c>
      <c r="J984" s="13" t="s">
        <v>6548</v>
      </c>
      <c r="K984" s="11" t="s">
        <v>164</v>
      </c>
      <c r="L984" s="11" t="s">
        <v>38</v>
      </c>
      <c r="M984" s="11" t="s">
        <v>56</v>
      </c>
      <c r="N984" s="11" t="s">
        <v>67</v>
      </c>
      <c r="O984" s="11" t="s">
        <v>41</v>
      </c>
      <c r="P984" s="11" t="s">
        <v>95</v>
      </c>
      <c r="Q984" s="11" t="s">
        <v>42</v>
      </c>
      <c r="R984" s="11" t="s">
        <v>114</v>
      </c>
      <c r="S984" s="12" t="s">
        <v>6549</v>
      </c>
      <c r="T984" s="11" t="s">
        <v>44</v>
      </c>
      <c r="U984" s="11" t="s">
        <v>116</v>
      </c>
      <c r="V984" s="11" t="s">
        <v>59</v>
      </c>
      <c r="W984" s="10">
        <v>14776</v>
      </c>
      <c r="X984" s="11" t="s">
        <v>48</v>
      </c>
      <c r="Y984" s="10">
        <v>4</v>
      </c>
      <c r="Z984" s="10">
        <v>2358</v>
      </c>
      <c r="AA984" s="12">
        <v>44751</v>
      </c>
      <c r="AB984" s="10">
        <v>5</v>
      </c>
      <c r="AC984" s="10">
        <v>3</v>
      </c>
      <c r="AD984" s="12">
        <v>45030</v>
      </c>
      <c r="AE984" s="11" t="s">
        <v>76</v>
      </c>
      <c r="AF984" s="11" t="s">
        <v>61</v>
      </c>
      <c r="AG984" s="11" t="s">
        <v>62</v>
      </c>
      <c r="AH984" s="11" t="s">
        <v>6550</v>
      </c>
      <c r="AI984" s="11" t="s">
        <v>6551</v>
      </c>
      <c r="AJ984" s="10">
        <v>3</v>
      </c>
      <c r="AK984" s="14">
        <v>164.22</v>
      </c>
    </row>
    <row r="985" spans="1:37" x14ac:dyDescent="0.25">
      <c r="A985" s="10">
        <v>1932</v>
      </c>
      <c r="B985" s="11" t="s">
        <v>6178</v>
      </c>
      <c r="C985" s="11" t="s">
        <v>5754</v>
      </c>
      <c r="D985" s="12">
        <v>44178</v>
      </c>
      <c r="E985" s="12">
        <v>44969</v>
      </c>
      <c r="F985" s="10">
        <f>Table2[[#This Row],[ExitDate]]-Table2[[#This Row],[StartDate]]</f>
        <v>791</v>
      </c>
      <c r="G985" s="18">
        <f>(Table2[[#This Row],[ExitDate]]-Table2[[#This Row],[StartDate]])/365.25</f>
        <v>2.1656399726214923</v>
      </c>
      <c r="H985" s="11" t="s">
        <v>2953</v>
      </c>
      <c r="I985" s="11" t="s">
        <v>3091</v>
      </c>
      <c r="J985" s="13" t="s">
        <v>6552</v>
      </c>
      <c r="K985" s="11" t="s">
        <v>125</v>
      </c>
      <c r="L985" s="11" t="s">
        <v>38</v>
      </c>
      <c r="M985" s="11" t="s">
        <v>66</v>
      </c>
      <c r="N985" s="11" t="s">
        <v>67</v>
      </c>
      <c r="O985" s="11" t="s">
        <v>56</v>
      </c>
      <c r="P985" s="11" t="s">
        <v>133</v>
      </c>
      <c r="Q985" s="11" t="s">
        <v>42</v>
      </c>
      <c r="R985" s="11" t="s">
        <v>107</v>
      </c>
      <c r="S985" s="12">
        <v>35071</v>
      </c>
      <c r="T985" s="11" t="s">
        <v>44</v>
      </c>
      <c r="U985" s="11" t="s">
        <v>423</v>
      </c>
      <c r="V985" s="11" t="s">
        <v>46</v>
      </c>
      <c r="W985" s="10">
        <v>87985</v>
      </c>
      <c r="X985" s="11" t="s">
        <v>48</v>
      </c>
      <c r="Y985" s="10">
        <v>2</v>
      </c>
      <c r="Z985" s="10">
        <v>2359</v>
      </c>
      <c r="AA985" s="12">
        <v>45145</v>
      </c>
      <c r="AB985" s="10">
        <v>4</v>
      </c>
      <c r="AC985" s="10">
        <v>4</v>
      </c>
      <c r="AD985" s="12">
        <v>45076</v>
      </c>
      <c r="AE985" s="11" t="s">
        <v>83</v>
      </c>
      <c r="AF985" s="11" t="s">
        <v>61</v>
      </c>
      <c r="AG985" s="11" t="s">
        <v>52</v>
      </c>
      <c r="AH985" s="11" t="s">
        <v>6553</v>
      </c>
      <c r="AI985" s="11" t="s">
        <v>6554</v>
      </c>
      <c r="AJ985" s="10">
        <v>3</v>
      </c>
      <c r="AK985" s="14">
        <v>850.73</v>
      </c>
    </row>
    <row r="986" spans="1:37" x14ac:dyDescent="0.25">
      <c r="A986" s="10">
        <v>1933</v>
      </c>
      <c r="B986" s="11" t="s">
        <v>5605</v>
      </c>
      <c r="C986" s="11" t="s">
        <v>4968</v>
      </c>
      <c r="D986" s="12">
        <v>44516</v>
      </c>
      <c r="E986" s="12">
        <v>44888</v>
      </c>
      <c r="F986" s="10">
        <f>Table2[[#This Row],[ExitDate]]-Table2[[#This Row],[StartDate]]</f>
        <v>372</v>
      </c>
      <c r="G986" s="18">
        <f>(Table2[[#This Row],[ExitDate]]-Table2[[#This Row],[StartDate]])/365.25</f>
        <v>1.0184804928131417</v>
      </c>
      <c r="H986" s="11" t="s">
        <v>2953</v>
      </c>
      <c r="I986" s="11" t="s">
        <v>6555</v>
      </c>
      <c r="J986" s="13" t="s">
        <v>6556</v>
      </c>
      <c r="K986" s="11" t="s">
        <v>79</v>
      </c>
      <c r="L986" s="11" t="s">
        <v>752</v>
      </c>
      <c r="M986" s="11" t="s">
        <v>56</v>
      </c>
      <c r="N986" s="11" t="s">
        <v>67</v>
      </c>
      <c r="O986" s="11" t="s">
        <v>56</v>
      </c>
      <c r="P986" s="11" t="s">
        <v>174</v>
      </c>
      <c r="Q986" s="11" t="s">
        <v>42</v>
      </c>
      <c r="R986" s="11" t="s">
        <v>238</v>
      </c>
      <c r="S986" s="12">
        <v>33034</v>
      </c>
      <c r="T986" s="11" t="s">
        <v>44</v>
      </c>
      <c r="U986" s="11" t="s">
        <v>109</v>
      </c>
      <c r="V986" s="11" t="s">
        <v>46</v>
      </c>
      <c r="W986" s="10">
        <v>26846</v>
      </c>
      <c r="X986" s="11" t="s">
        <v>48</v>
      </c>
      <c r="Y986" s="10">
        <v>1</v>
      </c>
      <c r="Z986" s="10">
        <v>2360</v>
      </c>
      <c r="AA986" s="12">
        <v>45109</v>
      </c>
      <c r="AB986" s="10">
        <v>4</v>
      </c>
      <c r="AC986" s="10">
        <v>4</v>
      </c>
      <c r="AD986" s="12">
        <v>44847</v>
      </c>
      <c r="AE986" s="11" t="s">
        <v>76</v>
      </c>
      <c r="AF986" s="11" t="s">
        <v>51</v>
      </c>
      <c r="AG986" s="11" t="s">
        <v>89</v>
      </c>
      <c r="AH986" s="11" t="s">
        <v>4898</v>
      </c>
      <c r="AI986" s="11" t="s">
        <v>6557</v>
      </c>
      <c r="AJ986" s="10">
        <v>1</v>
      </c>
      <c r="AK986" s="14">
        <v>400.62</v>
      </c>
    </row>
    <row r="987" spans="1:37" x14ac:dyDescent="0.25">
      <c r="A987" s="10">
        <v>1934</v>
      </c>
      <c r="B987" s="11" t="s">
        <v>4276</v>
      </c>
      <c r="C987" s="11" t="s">
        <v>674</v>
      </c>
      <c r="D987" s="12">
        <v>44896</v>
      </c>
      <c r="E987" s="12">
        <v>45113</v>
      </c>
      <c r="F987" s="10">
        <f>Table2[[#This Row],[ExitDate]]-Table2[[#This Row],[StartDate]]</f>
        <v>217</v>
      </c>
      <c r="G987" s="18">
        <f>(Table2[[#This Row],[ExitDate]]-Table2[[#This Row],[StartDate]])/365.25</f>
        <v>0.59411362080766594</v>
      </c>
      <c r="H987" s="11" t="s">
        <v>2953</v>
      </c>
      <c r="I987" s="11" t="s">
        <v>6558</v>
      </c>
      <c r="J987" s="13" t="s">
        <v>6559</v>
      </c>
      <c r="K987" s="11" t="s">
        <v>94</v>
      </c>
      <c r="L987" s="11" t="s">
        <v>752</v>
      </c>
      <c r="M987" s="11" t="s">
        <v>66</v>
      </c>
      <c r="N987" s="11" t="s">
        <v>40</v>
      </c>
      <c r="O987" s="11" t="s">
        <v>66</v>
      </c>
      <c r="P987" s="11" t="s">
        <v>95</v>
      </c>
      <c r="Q987" s="11" t="s">
        <v>42</v>
      </c>
      <c r="R987" s="11" t="s">
        <v>175</v>
      </c>
      <c r="S987" s="12">
        <v>35197</v>
      </c>
      <c r="T987" s="11" t="s">
        <v>44</v>
      </c>
      <c r="U987" s="11" t="s">
        <v>5</v>
      </c>
      <c r="V987" s="11" t="s">
        <v>46</v>
      </c>
      <c r="W987" s="10">
        <v>66281</v>
      </c>
      <c r="X987" s="11" t="s">
        <v>48</v>
      </c>
      <c r="Y987" s="10">
        <v>2</v>
      </c>
      <c r="Z987" s="10">
        <v>2361</v>
      </c>
      <c r="AA987" s="12">
        <v>45262</v>
      </c>
      <c r="AB987" s="10">
        <v>4</v>
      </c>
      <c r="AC987" s="10">
        <v>4</v>
      </c>
      <c r="AD987" s="12">
        <v>44812</v>
      </c>
      <c r="AE987" s="11" t="s">
        <v>60</v>
      </c>
      <c r="AF987" s="11" t="s">
        <v>61</v>
      </c>
      <c r="AG987" s="11" t="s">
        <v>52</v>
      </c>
      <c r="AH987" s="11" t="s">
        <v>6560</v>
      </c>
      <c r="AI987" s="11" t="s">
        <v>6561</v>
      </c>
      <c r="AJ987" s="10">
        <v>4</v>
      </c>
      <c r="AK987" s="14">
        <v>148.29</v>
      </c>
    </row>
    <row r="988" spans="1:37" x14ac:dyDescent="0.25">
      <c r="A988" s="10">
        <v>1935</v>
      </c>
      <c r="B988" s="11" t="s">
        <v>4502</v>
      </c>
      <c r="C988" s="11" t="s">
        <v>2853</v>
      </c>
      <c r="D988" s="12">
        <v>44134</v>
      </c>
      <c r="E988" s="12">
        <v>44770</v>
      </c>
      <c r="F988" s="10">
        <f>Table2[[#This Row],[ExitDate]]-Table2[[#This Row],[StartDate]]</f>
        <v>636</v>
      </c>
      <c r="G988" s="18">
        <f>(Table2[[#This Row],[ExitDate]]-Table2[[#This Row],[StartDate]])/365.25</f>
        <v>1.7412731006160165</v>
      </c>
      <c r="H988" s="11" t="s">
        <v>2953</v>
      </c>
      <c r="I988" s="11" t="s">
        <v>6562</v>
      </c>
      <c r="J988" s="13" t="s">
        <v>6563</v>
      </c>
      <c r="K988" s="11" t="s">
        <v>84</v>
      </c>
      <c r="L988" s="11" t="s">
        <v>38</v>
      </c>
      <c r="M988" s="11" t="s">
        <v>66</v>
      </c>
      <c r="N988" s="11" t="s">
        <v>40</v>
      </c>
      <c r="O988" s="11" t="s">
        <v>56</v>
      </c>
      <c r="P988" s="11" t="s">
        <v>95</v>
      </c>
      <c r="Q988" s="11" t="s">
        <v>42</v>
      </c>
      <c r="R988" s="11" t="s">
        <v>85</v>
      </c>
      <c r="S988" s="12">
        <v>27185</v>
      </c>
      <c r="T988" s="11" t="s">
        <v>44</v>
      </c>
      <c r="U988" s="11" t="s">
        <v>846</v>
      </c>
      <c r="V988" s="11" t="s">
        <v>46</v>
      </c>
      <c r="W988" s="10">
        <v>97050</v>
      </c>
      <c r="X988" s="11" t="s">
        <v>48</v>
      </c>
      <c r="Y988" s="10">
        <v>2</v>
      </c>
      <c r="Z988" s="10">
        <v>2362</v>
      </c>
      <c r="AA988" s="12" t="s">
        <v>2954</v>
      </c>
      <c r="AB988" s="10">
        <v>5</v>
      </c>
      <c r="AC988" s="10">
        <v>4</v>
      </c>
      <c r="AD988" s="12">
        <v>44963</v>
      </c>
      <c r="AE988" s="11" t="s">
        <v>76</v>
      </c>
      <c r="AF988" s="11" t="s">
        <v>51</v>
      </c>
      <c r="AG988" s="11" t="s">
        <v>62</v>
      </c>
      <c r="AH988" s="11" t="s">
        <v>6564</v>
      </c>
      <c r="AI988" s="11" t="s">
        <v>6361</v>
      </c>
      <c r="AJ988" s="10">
        <v>3</v>
      </c>
      <c r="AK988" s="14">
        <v>543.65</v>
      </c>
    </row>
    <row r="989" spans="1:37" x14ac:dyDescent="0.25">
      <c r="A989" s="10">
        <v>1936</v>
      </c>
      <c r="B989" s="11" t="s">
        <v>6565</v>
      </c>
      <c r="C989" s="11" t="s">
        <v>3613</v>
      </c>
      <c r="D989" s="12">
        <v>44235</v>
      </c>
      <c r="E989" s="12">
        <v>44829</v>
      </c>
      <c r="F989" s="10">
        <f>Table2[[#This Row],[ExitDate]]-Table2[[#This Row],[StartDate]]</f>
        <v>594</v>
      </c>
      <c r="G989" s="18">
        <f>(Table2[[#This Row],[ExitDate]]-Table2[[#This Row],[StartDate]])/365.25</f>
        <v>1.6262833675564681</v>
      </c>
      <c r="H989" s="11" t="s">
        <v>2953</v>
      </c>
      <c r="I989" s="11" t="s">
        <v>6566</v>
      </c>
      <c r="J989" s="13" t="s">
        <v>6567</v>
      </c>
      <c r="K989" s="11" t="s">
        <v>37</v>
      </c>
      <c r="L989" s="11" t="s">
        <v>38</v>
      </c>
      <c r="M989" s="11" t="s">
        <v>66</v>
      </c>
      <c r="N989" s="11" t="s">
        <v>40</v>
      </c>
      <c r="O989" s="11" t="s">
        <v>41</v>
      </c>
      <c r="P989" s="11" t="s">
        <v>133</v>
      </c>
      <c r="Q989" s="11" t="s">
        <v>42</v>
      </c>
      <c r="R989" s="11" t="s">
        <v>320</v>
      </c>
      <c r="S989" s="12" t="s">
        <v>6568</v>
      </c>
      <c r="T989" s="11" t="s">
        <v>44</v>
      </c>
      <c r="U989" s="11" t="s">
        <v>234</v>
      </c>
      <c r="V989" s="11" t="s">
        <v>46</v>
      </c>
      <c r="W989" s="10">
        <v>14808</v>
      </c>
      <c r="X989" s="11" t="s">
        <v>48</v>
      </c>
      <c r="Y989" s="10">
        <v>2</v>
      </c>
      <c r="Z989" s="10">
        <v>2363</v>
      </c>
      <c r="AA989" s="12" t="s">
        <v>2150</v>
      </c>
      <c r="AB989" s="10">
        <v>2</v>
      </c>
      <c r="AC989" s="10">
        <v>5</v>
      </c>
      <c r="AD989" s="12">
        <v>44961</v>
      </c>
      <c r="AE989" s="11" t="s">
        <v>156</v>
      </c>
      <c r="AF989" s="11" t="s">
        <v>61</v>
      </c>
      <c r="AG989" s="11" t="s">
        <v>62</v>
      </c>
      <c r="AH989" s="11" t="s">
        <v>6569</v>
      </c>
      <c r="AI989" s="11" t="s">
        <v>6570</v>
      </c>
      <c r="AJ989" s="10">
        <v>3</v>
      </c>
      <c r="AK989" s="14">
        <v>282.26</v>
      </c>
    </row>
    <row r="990" spans="1:37" x14ac:dyDescent="0.25">
      <c r="A990" s="10">
        <v>1938</v>
      </c>
      <c r="B990" s="11" t="s">
        <v>786</v>
      </c>
      <c r="C990" s="11" t="s">
        <v>3299</v>
      </c>
      <c r="D990" s="12">
        <v>43433</v>
      </c>
      <c r="E990" s="12">
        <v>44994</v>
      </c>
      <c r="F990" s="10">
        <f>Table2[[#This Row],[ExitDate]]-Table2[[#This Row],[StartDate]]</f>
        <v>1561</v>
      </c>
      <c r="G990" s="18">
        <f>(Table2[[#This Row],[ExitDate]]-Table2[[#This Row],[StartDate]])/365.25</f>
        <v>4.2737850787132103</v>
      </c>
      <c r="H990" s="11" t="s">
        <v>2953</v>
      </c>
      <c r="I990" s="11" t="s">
        <v>6571</v>
      </c>
      <c r="J990" s="13" t="s">
        <v>6572</v>
      </c>
      <c r="K990" s="11" t="s">
        <v>132</v>
      </c>
      <c r="L990" s="11" t="s">
        <v>2303</v>
      </c>
      <c r="M990" s="11" t="s">
        <v>39</v>
      </c>
      <c r="N990" s="11" t="s">
        <v>55</v>
      </c>
      <c r="O990" s="11" t="s">
        <v>41</v>
      </c>
      <c r="P990" s="11" t="s">
        <v>95</v>
      </c>
      <c r="Q990" s="11" t="s">
        <v>42</v>
      </c>
      <c r="R990" s="11" t="s">
        <v>107</v>
      </c>
      <c r="S990" s="12" t="s">
        <v>6573</v>
      </c>
      <c r="T990" s="11" t="s">
        <v>44</v>
      </c>
      <c r="U990" s="11" t="s">
        <v>98</v>
      </c>
      <c r="V990" s="11" t="s">
        <v>46</v>
      </c>
      <c r="W990" s="10">
        <v>43609</v>
      </c>
      <c r="X990" s="11" t="s">
        <v>48</v>
      </c>
      <c r="Y990" s="10">
        <v>1</v>
      </c>
      <c r="Z990" s="10">
        <v>2365</v>
      </c>
      <c r="AA990" s="12">
        <v>44751</v>
      </c>
      <c r="AB990" s="10">
        <v>1</v>
      </c>
      <c r="AC990" s="10">
        <v>1</v>
      </c>
      <c r="AD990" s="12">
        <v>44784</v>
      </c>
      <c r="AE990" s="11" t="s">
        <v>156</v>
      </c>
      <c r="AF990" s="11" t="s">
        <v>61</v>
      </c>
      <c r="AG990" s="11" t="s">
        <v>89</v>
      </c>
      <c r="AH990" s="11" t="s">
        <v>6574</v>
      </c>
      <c r="AI990" s="11" t="s">
        <v>645</v>
      </c>
      <c r="AJ990" s="10">
        <v>5</v>
      </c>
      <c r="AK990" s="14">
        <v>355.8</v>
      </c>
    </row>
    <row r="991" spans="1:37" x14ac:dyDescent="0.25">
      <c r="A991" s="10">
        <v>1939</v>
      </c>
      <c r="B991" s="11" t="s">
        <v>2584</v>
      </c>
      <c r="C991" s="11" t="s">
        <v>1400</v>
      </c>
      <c r="D991" s="12">
        <v>43420</v>
      </c>
      <c r="E991" s="12">
        <v>44341</v>
      </c>
      <c r="F991" s="10">
        <f>Table2[[#This Row],[ExitDate]]-Table2[[#This Row],[StartDate]]</f>
        <v>921</v>
      </c>
      <c r="G991" s="18">
        <f>(Table2[[#This Row],[ExitDate]]-Table2[[#This Row],[StartDate]])/365.25</f>
        <v>2.5215605749486651</v>
      </c>
      <c r="H991" s="11" t="s">
        <v>2953</v>
      </c>
      <c r="I991" s="11" t="s">
        <v>6575</v>
      </c>
      <c r="J991" s="13" t="s">
        <v>6576</v>
      </c>
      <c r="K991" s="11" t="s">
        <v>113</v>
      </c>
      <c r="L991" s="11" t="s">
        <v>2303</v>
      </c>
      <c r="M991" s="11" t="s">
        <v>66</v>
      </c>
      <c r="N991" s="11" t="s">
        <v>67</v>
      </c>
      <c r="O991" s="11" t="s">
        <v>56</v>
      </c>
      <c r="P991" s="11" t="s">
        <v>133</v>
      </c>
      <c r="Q991" s="11" t="s">
        <v>42</v>
      </c>
      <c r="R991" s="11" t="s">
        <v>238</v>
      </c>
      <c r="S991" s="12" t="s">
        <v>6577</v>
      </c>
      <c r="T991" s="11" t="s">
        <v>44</v>
      </c>
      <c r="U991" s="11" t="s">
        <v>109</v>
      </c>
      <c r="V991" s="11" t="s">
        <v>46</v>
      </c>
      <c r="W991" s="10">
        <v>83442</v>
      </c>
      <c r="X991" s="11" t="s">
        <v>48</v>
      </c>
      <c r="Y991" s="10">
        <v>2</v>
      </c>
      <c r="Z991" s="10">
        <v>2366</v>
      </c>
      <c r="AA991" s="12" t="s">
        <v>336</v>
      </c>
      <c r="AB991" s="10">
        <v>4</v>
      </c>
      <c r="AC991" s="10">
        <v>2</v>
      </c>
      <c r="AD991" s="12">
        <v>44789</v>
      </c>
      <c r="AE991" s="11" t="s">
        <v>76</v>
      </c>
      <c r="AF991" s="11" t="s">
        <v>51</v>
      </c>
      <c r="AG991" s="11" t="s">
        <v>62</v>
      </c>
      <c r="AH991" s="11" t="s">
        <v>6578</v>
      </c>
      <c r="AI991" s="11" t="s">
        <v>4790</v>
      </c>
      <c r="AJ991" s="10">
        <v>3</v>
      </c>
      <c r="AK991" s="14">
        <v>184.59</v>
      </c>
    </row>
    <row r="992" spans="1:37" x14ac:dyDescent="0.25">
      <c r="A992" s="10">
        <v>1940</v>
      </c>
      <c r="B992" s="11" t="s">
        <v>6579</v>
      </c>
      <c r="C992" s="11" t="s">
        <v>3915</v>
      </c>
      <c r="D992" s="12">
        <v>44066</v>
      </c>
      <c r="E992" s="12">
        <v>44723</v>
      </c>
      <c r="F992" s="10">
        <f>Table2[[#This Row],[ExitDate]]-Table2[[#This Row],[StartDate]]</f>
        <v>657</v>
      </c>
      <c r="G992" s="18">
        <f>(Table2[[#This Row],[ExitDate]]-Table2[[#This Row],[StartDate]])/365.25</f>
        <v>1.7987679671457906</v>
      </c>
      <c r="H992" s="11" t="s">
        <v>2953</v>
      </c>
      <c r="I992" s="11" t="s">
        <v>6580</v>
      </c>
      <c r="J992" s="13" t="s">
        <v>6581</v>
      </c>
      <c r="K992" s="11" t="s">
        <v>65</v>
      </c>
      <c r="L992" s="11" t="s">
        <v>38</v>
      </c>
      <c r="M992" s="11" t="s">
        <v>39</v>
      </c>
      <c r="N992" s="11" t="s">
        <v>40</v>
      </c>
      <c r="O992" s="11" t="s">
        <v>56</v>
      </c>
      <c r="P992" s="11" t="s">
        <v>121</v>
      </c>
      <c r="Q992" s="11" t="s">
        <v>42</v>
      </c>
      <c r="R992" s="11" t="s">
        <v>320</v>
      </c>
      <c r="S992" s="12" t="s">
        <v>6582</v>
      </c>
      <c r="T992" s="11" t="s">
        <v>44</v>
      </c>
      <c r="U992" s="11" t="s">
        <v>234</v>
      </c>
      <c r="V992" s="11" t="s">
        <v>46</v>
      </c>
      <c r="W992" s="10">
        <v>6820</v>
      </c>
      <c r="X992" s="11" t="s">
        <v>48</v>
      </c>
      <c r="Y992" s="10">
        <v>5</v>
      </c>
      <c r="Z992" s="10">
        <v>2367</v>
      </c>
      <c r="AA992" s="12" t="s">
        <v>269</v>
      </c>
      <c r="AB992" s="10">
        <v>3</v>
      </c>
      <c r="AC992" s="10">
        <v>2</v>
      </c>
      <c r="AD992" s="12">
        <v>45043</v>
      </c>
      <c r="AE992" s="11" t="s">
        <v>76</v>
      </c>
      <c r="AF992" s="11" t="s">
        <v>51</v>
      </c>
      <c r="AG992" s="11" t="s">
        <v>77</v>
      </c>
      <c r="AH992" s="11" t="s">
        <v>6583</v>
      </c>
      <c r="AI992" s="11" t="s">
        <v>6584</v>
      </c>
      <c r="AJ992" s="10">
        <v>3</v>
      </c>
      <c r="AK992" s="14">
        <v>249.77</v>
      </c>
    </row>
    <row r="993" spans="1:37" x14ac:dyDescent="0.25">
      <c r="A993" s="10">
        <v>1941</v>
      </c>
      <c r="B993" s="11" t="s">
        <v>822</v>
      </c>
      <c r="C993" s="11" t="s">
        <v>1159</v>
      </c>
      <c r="D993" s="12">
        <v>44065</v>
      </c>
      <c r="E993" s="12">
        <v>44994</v>
      </c>
      <c r="F993" s="10">
        <f>Table2[[#This Row],[ExitDate]]-Table2[[#This Row],[StartDate]]</f>
        <v>929</v>
      </c>
      <c r="G993" s="18">
        <f>(Table2[[#This Row],[ExitDate]]-Table2[[#This Row],[StartDate]])/365.25</f>
        <v>2.5434633812457221</v>
      </c>
      <c r="H993" s="11" t="s">
        <v>3558</v>
      </c>
      <c r="I993" s="11" t="s">
        <v>5438</v>
      </c>
      <c r="J993" s="13" t="s">
        <v>6585</v>
      </c>
      <c r="K993" s="11" t="s">
        <v>164</v>
      </c>
      <c r="L993" s="11" t="s">
        <v>38</v>
      </c>
      <c r="M993" s="11" t="s">
        <v>66</v>
      </c>
      <c r="N993" s="11" t="s">
        <v>67</v>
      </c>
      <c r="O993" s="11" t="s">
        <v>41</v>
      </c>
      <c r="P993" s="11" t="s">
        <v>121</v>
      </c>
      <c r="Q993" s="11" t="s">
        <v>42</v>
      </c>
      <c r="R993" s="11" t="s">
        <v>320</v>
      </c>
      <c r="S993" s="12" t="s">
        <v>925</v>
      </c>
      <c r="T993" s="11" t="s">
        <v>44</v>
      </c>
      <c r="U993" s="11" t="s">
        <v>145</v>
      </c>
      <c r="V993" s="11" t="s">
        <v>46</v>
      </c>
      <c r="W993" s="10">
        <v>50782</v>
      </c>
      <c r="X993" s="11" t="s">
        <v>48</v>
      </c>
      <c r="Y993" s="10">
        <v>1</v>
      </c>
      <c r="Z993" s="10">
        <v>2368</v>
      </c>
      <c r="AA993" s="12">
        <v>44723</v>
      </c>
      <c r="AB993" s="10">
        <v>5</v>
      </c>
      <c r="AC993" s="10">
        <v>2</v>
      </c>
      <c r="AD993" s="12">
        <v>45015</v>
      </c>
      <c r="AE993" s="11" t="s">
        <v>83</v>
      </c>
      <c r="AF993" s="11" t="s">
        <v>61</v>
      </c>
      <c r="AG993" s="11" t="s">
        <v>77</v>
      </c>
      <c r="AH993" s="11" t="s">
        <v>6586</v>
      </c>
      <c r="AI993" s="11" t="s">
        <v>6587</v>
      </c>
      <c r="AJ993" s="10">
        <v>4</v>
      </c>
      <c r="AK993" s="14">
        <v>285.54000000000002</v>
      </c>
    </row>
    <row r="994" spans="1:37" x14ac:dyDescent="0.25">
      <c r="A994" s="10">
        <v>1942</v>
      </c>
      <c r="B994" s="11" t="s">
        <v>2977</v>
      </c>
      <c r="C994" s="11" t="s">
        <v>220</v>
      </c>
      <c r="D994" s="12">
        <v>44488</v>
      </c>
      <c r="E994" s="12">
        <v>44814</v>
      </c>
      <c r="F994" s="10">
        <f>Table2[[#This Row],[ExitDate]]-Table2[[#This Row],[StartDate]]</f>
        <v>326</v>
      </c>
      <c r="G994" s="18">
        <f>(Table2[[#This Row],[ExitDate]]-Table2[[#This Row],[StartDate]])/365.25</f>
        <v>0.892539356605065</v>
      </c>
      <c r="H994" s="11" t="s">
        <v>1789</v>
      </c>
      <c r="I994" s="11" t="s">
        <v>6588</v>
      </c>
      <c r="J994" s="13" t="s">
        <v>6589</v>
      </c>
      <c r="K994" s="11" t="s">
        <v>125</v>
      </c>
      <c r="L994" s="11" t="s">
        <v>38</v>
      </c>
      <c r="M994" s="11" t="s">
        <v>56</v>
      </c>
      <c r="N994" s="11" t="s">
        <v>67</v>
      </c>
      <c r="O994" s="11" t="s">
        <v>66</v>
      </c>
      <c r="P994" s="11" t="s">
        <v>133</v>
      </c>
      <c r="Q994" s="11" t="s">
        <v>42</v>
      </c>
      <c r="R994" s="11" t="s">
        <v>85</v>
      </c>
      <c r="S994" s="12" t="s">
        <v>6590</v>
      </c>
      <c r="T994" s="11" t="s">
        <v>44</v>
      </c>
      <c r="U994" s="11" t="s">
        <v>109</v>
      </c>
      <c r="V994" s="11" t="s">
        <v>59</v>
      </c>
      <c r="W994" s="10">
        <v>59893</v>
      </c>
      <c r="X994" s="11" t="s">
        <v>48</v>
      </c>
      <c r="Y994" s="10">
        <v>5</v>
      </c>
      <c r="Z994" s="10">
        <v>2369</v>
      </c>
      <c r="AA994" s="12" t="s">
        <v>2719</v>
      </c>
      <c r="AB994" s="10">
        <v>5</v>
      </c>
      <c r="AC994" s="10">
        <v>2</v>
      </c>
      <c r="AD994" s="12">
        <v>45133</v>
      </c>
      <c r="AE994" s="11" t="s">
        <v>50</v>
      </c>
      <c r="AF994" s="11" t="s">
        <v>61</v>
      </c>
      <c r="AG994" s="11" t="s">
        <v>52</v>
      </c>
      <c r="AH994" s="11" t="s">
        <v>6591</v>
      </c>
      <c r="AI994" s="11" t="s">
        <v>6592</v>
      </c>
      <c r="AJ994" s="10">
        <v>5</v>
      </c>
      <c r="AK994" s="14">
        <v>711.15</v>
      </c>
    </row>
    <row r="995" spans="1:37" x14ac:dyDescent="0.25">
      <c r="A995" s="10">
        <v>1943</v>
      </c>
      <c r="B995" s="11" t="s">
        <v>2808</v>
      </c>
      <c r="C995" s="11" t="s">
        <v>259</v>
      </c>
      <c r="D995" s="12">
        <v>43882</v>
      </c>
      <c r="E995" s="12">
        <v>44529</v>
      </c>
      <c r="F995" s="10">
        <f>Table2[[#This Row],[ExitDate]]-Table2[[#This Row],[StartDate]]</f>
        <v>647</v>
      </c>
      <c r="G995" s="18">
        <f>(Table2[[#This Row],[ExitDate]]-Table2[[#This Row],[StartDate]])/365.25</f>
        <v>1.7713894592744694</v>
      </c>
      <c r="H995" s="11" t="s">
        <v>1789</v>
      </c>
      <c r="I995" s="11" t="s">
        <v>6593</v>
      </c>
      <c r="J995" s="13" t="s">
        <v>6594</v>
      </c>
      <c r="K995" s="11" t="s">
        <v>79</v>
      </c>
      <c r="L995" s="11" t="s">
        <v>38</v>
      </c>
      <c r="M995" s="11" t="s">
        <v>39</v>
      </c>
      <c r="N995" s="11" t="s">
        <v>67</v>
      </c>
      <c r="O995" s="11" t="s">
        <v>66</v>
      </c>
      <c r="P995" s="11" t="s">
        <v>133</v>
      </c>
      <c r="Q995" s="11" t="s">
        <v>42</v>
      </c>
      <c r="R995" s="11" t="s">
        <v>85</v>
      </c>
      <c r="S995" s="12" t="s">
        <v>6595</v>
      </c>
      <c r="T995" s="11" t="s">
        <v>44</v>
      </c>
      <c r="U995" s="11" t="s">
        <v>666</v>
      </c>
      <c r="V995" s="11" t="s">
        <v>59</v>
      </c>
      <c r="W995" s="10">
        <v>84707</v>
      </c>
      <c r="X995" s="11" t="s">
        <v>48</v>
      </c>
      <c r="Y995" s="10">
        <v>5</v>
      </c>
      <c r="Z995" s="10">
        <v>2370</v>
      </c>
      <c r="AA995" s="12">
        <v>44630</v>
      </c>
      <c r="AB995" s="10">
        <v>1</v>
      </c>
      <c r="AC995" s="10">
        <v>2</v>
      </c>
      <c r="AD995" s="12">
        <v>45084</v>
      </c>
      <c r="AE995" s="11" t="s">
        <v>50</v>
      </c>
      <c r="AF995" s="11" t="s">
        <v>61</v>
      </c>
      <c r="AG995" s="11" t="s">
        <v>62</v>
      </c>
      <c r="AH995" s="11" t="s">
        <v>6596</v>
      </c>
      <c r="AI995" s="11" t="s">
        <v>6597</v>
      </c>
      <c r="AJ995" s="10">
        <v>3</v>
      </c>
      <c r="AK995" s="14">
        <v>644.97</v>
      </c>
    </row>
    <row r="996" spans="1:37" x14ac:dyDescent="0.25">
      <c r="A996" s="10">
        <v>1945</v>
      </c>
      <c r="B996" s="11" t="s">
        <v>1578</v>
      </c>
      <c r="C996" s="11" t="s">
        <v>4968</v>
      </c>
      <c r="D996" s="12">
        <v>43682</v>
      </c>
      <c r="E996" s="12">
        <v>44536</v>
      </c>
      <c r="F996" s="10">
        <f>Table2[[#This Row],[ExitDate]]-Table2[[#This Row],[StartDate]]</f>
        <v>854</v>
      </c>
      <c r="G996" s="18">
        <f>(Table2[[#This Row],[ExitDate]]-Table2[[#This Row],[StartDate]])/365.25</f>
        <v>2.3381245722108144</v>
      </c>
      <c r="H996" s="11" t="s">
        <v>2310</v>
      </c>
      <c r="I996" s="11" t="s">
        <v>6598</v>
      </c>
      <c r="J996" s="13" t="s">
        <v>6599</v>
      </c>
      <c r="K996" s="11" t="s">
        <v>37</v>
      </c>
      <c r="L996" s="11" t="s">
        <v>38</v>
      </c>
      <c r="M996" s="11" t="s">
        <v>66</v>
      </c>
      <c r="N996" s="11" t="s">
        <v>55</v>
      </c>
      <c r="O996" s="11" t="s">
        <v>56</v>
      </c>
      <c r="P996" s="11" t="s">
        <v>95</v>
      </c>
      <c r="Q996" s="11" t="s">
        <v>42</v>
      </c>
      <c r="R996" s="11" t="s">
        <v>85</v>
      </c>
      <c r="S996" s="12">
        <v>33880</v>
      </c>
      <c r="T996" s="11" t="s">
        <v>44</v>
      </c>
      <c r="U996" s="11" t="s">
        <v>192</v>
      </c>
      <c r="V996" s="11" t="s">
        <v>46</v>
      </c>
      <c r="W996" s="10">
        <v>61932</v>
      </c>
      <c r="X996" s="11" t="s">
        <v>48</v>
      </c>
      <c r="Y996" s="10">
        <v>2</v>
      </c>
      <c r="Z996" s="10">
        <v>2372</v>
      </c>
      <c r="AA996" s="12">
        <v>44965</v>
      </c>
      <c r="AB996" s="10">
        <v>3</v>
      </c>
      <c r="AC996" s="10">
        <v>4</v>
      </c>
      <c r="AD996" s="12">
        <v>44953</v>
      </c>
      <c r="AE996" s="11" t="s">
        <v>50</v>
      </c>
      <c r="AF996" s="11" t="s">
        <v>51</v>
      </c>
      <c r="AG996" s="11" t="s">
        <v>77</v>
      </c>
      <c r="AH996" s="11" t="s">
        <v>708</v>
      </c>
      <c r="AI996" s="11" t="s">
        <v>6600</v>
      </c>
      <c r="AJ996" s="10">
        <v>2</v>
      </c>
      <c r="AK996" s="14">
        <v>784.93</v>
      </c>
    </row>
    <row r="997" spans="1:37" x14ac:dyDescent="0.25">
      <c r="A997" s="10">
        <v>1946</v>
      </c>
      <c r="B997" s="11" t="s">
        <v>778</v>
      </c>
      <c r="C997" s="11" t="s">
        <v>4052</v>
      </c>
      <c r="D997" s="12">
        <v>44140</v>
      </c>
      <c r="E997" s="12">
        <v>44716</v>
      </c>
      <c r="F997" s="10">
        <f>Table2[[#This Row],[ExitDate]]-Table2[[#This Row],[StartDate]]</f>
        <v>576</v>
      </c>
      <c r="G997" s="18">
        <f>(Table2[[#This Row],[ExitDate]]-Table2[[#This Row],[StartDate]])/365.25</f>
        <v>1.5770020533880904</v>
      </c>
      <c r="H997" s="11" t="s">
        <v>2322</v>
      </c>
      <c r="I997" s="11" t="s">
        <v>6601</v>
      </c>
      <c r="J997" s="13" t="s">
        <v>6602</v>
      </c>
      <c r="K997" s="11" t="s">
        <v>84</v>
      </c>
      <c r="L997" s="11" t="s">
        <v>38</v>
      </c>
      <c r="M997" s="11" t="s">
        <v>66</v>
      </c>
      <c r="N997" s="11" t="s">
        <v>55</v>
      </c>
      <c r="O997" s="11" t="s">
        <v>66</v>
      </c>
      <c r="P997" s="11" t="s">
        <v>121</v>
      </c>
      <c r="Q997" s="11" t="s">
        <v>165</v>
      </c>
      <c r="R997" s="11" t="s">
        <v>344</v>
      </c>
      <c r="S997" s="12" t="s">
        <v>6603</v>
      </c>
      <c r="T997" s="11" t="s">
        <v>44</v>
      </c>
      <c r="U997" s="11" t="s">
        <v>234</v>
      </c>
      <c r="V997" s="11" t="s">
        <v>46</v>
      </c>
      <c r="W997" s="10">
        <v>62911</v>
      </c>
      <c r="X997" s="11" t="s">
        <v>48</v>
      </c>
      <c r="Y997" s="10">
        <v>2</v>
      </c>
      <c r="Z997" s="10">
        <v>2373</v>
      </c>
      <c r="AA997" s="12" t="s">
        <v>452</v>
      </c>
      <c r="AB997" s="10">
        <v>3</v>
      </c>
      <c r="AC997" s="10">
        <v>5</v>
      </c>
      <c r="AD997" s="12">
        <v>44973</v>
      </c>
      <c r="AE997" s="11" t="s">
        <v>76</v>
      </c>
      <c r="AF997" s="11" t="s">
        <v>61</v>
      </c>
      <c r="AG997" s="11" t="s">
        <v>77</v>
      </c>
      <c r="AH997" s="11" t="s">
        <v>6604</v>
      </c>
      <c r="AI997" s="11" t="s">
        <v>6605</v>
      </c>
      <c r="AJ997" s="10">
        <v>4</v>
      </c>
      <c r="AK997" s="14">
        <v>801.63</v>
      </c>
    </row>
    <row r="998" spans="1:37" x14ac:dyDescent="0.25">
      <c r="A998" s="10">
        <v>1947</v>
      </c>
      <c r="B998" s="11" t="s">
        <v>867</v>
      </c>
      <c r="C998" s="11" t="s">
        <v>6606</v>
      </c>
      <c r="D998" s="12">
        <v>44359</v>
      </c>
      <c r="E998" s="12">
        <v>44617</v>
      </c>
      <c r="F998" s="10">
        <f>Table2[[#This Row],[ExitDate]]-Table2[[#This Row],[StartDate]]</f>
        <v>258</v>
      </c>
      <c r="G998" s="18">
        <f>(Table2[[#This Row],[ExitDate]]-Table2[[#This Row],[StartDate]])/365.25</f>
        <v>0.70636550308008217</v>
      </c>
      <c r="H998" s="11" t="s">
        <v>2310</v>
      </c>
      <c r="I998" s="11" t="s">
        <v>6607</v>
      </c>
      <c r="J998" s="13" t="s">
        <v>6608</v>
      </c>
      <c r="K998" s="11" t="s">
        <v>94</v>
      </c>
      <c r="L998" s="11" t="s">
        <v>38</v>
      </c>
      <c r="M998" s="11" t="s">
        <v>56</v>
      </c>
      <c r="N998" s="11" t="s">
        <v>55</v>
      </c>
      <c r="O998" s="11" t="s">
        <v>56</v>
      </c>
      <c r="P998" s="11" t="s">
        <v>133</v>
      </c>
      <c r="Q998" s="11" t="s">
        <v>165</v>
      </c>
      <c r="R998" s="11" t="s">
        <v>85</v>
      </c>
      <c r="S998" s="12">
        <v>22897</v>
      </c>
      <c r="T998" s="11" t="s">
        <v>44</v>
      </c>
      <c r="U998" s="11" t="s">
        <v>81</v>
      </c>
      <c r="V998" s="11" t="s">
        <v>46</v>
      </c>
      <c r="W998" s="10">
        <v>51977</v>
      </c>
      <c r="X998" s="11" t="s">
        <v>48</v>
      </c>
      <c r="Y998" s="10">
        <v>2</v>
      </c>
      <c r="Z998" s="10">
        <v>2374</v>
      </c>
      <c r="AA998" s="12" t="s">
        <v>3323</v>
      </c>
      <c r="AB998" s="10">
        <v>1</v>
      </c>
      <c r="AC998" s="10">
        <v>2</v>
      </c>
      <c r="AD998" s="12">
        <v>45047</v>
      </c>
      <c r="AE998" s="11" t="s">
        <v>60</v>
      </c>
      <c r="AF998" s="11" t="s">
        <v>61</v>
      </c>
      <c r="AG998" s="11" t="s">
        <v>62</v>
      </c>
      <c r="AH998" s="11" t="s">
        <v>6609</v>
      </c>
      <c r="AI998" s="11" t="s">
        <v>6610</v>
      </c>
      <c r="AJ998" s="10">
        <v>2</v>
      </c>
      <c r="AK998" s="14">
        <v>650.48</v>
      </c>
    </row>
    <row r="999" spans="1:37" x14ac:dyDescent="0.25">
      <c r="A999" s="10">
        <v>1949</v>
      </c>
      <c r="B999" s="11" t="s">
        <v>5344</v>
      </c>
      <c r="C999" s="11" t="s">
        <v>823</v>
      </c>
      <c r="D999" s="12">
        <v>45025</v>
      </c>
      <c r="E999" s="12">
        <v>45080</v>
      </c>
      <c r="F999" s="10">
        <f>Table2[[#This Row],[ExitDate]]-Table2[[#This Row],[StartDate]]</f>
        <v>55</v>
      </c>
      <c r="G999" s="18">
        <f>(Table2[[#This Row],[ExitDate]]-Table2[[#This Row],[StartDate]])/365.25</f>
        <v>0.15058179329226556</v>
      </c>
      <c r="H999" s="11" t="s">
        <v>2953</v>
      </c>
      <c r="I999" s="11" t="s">
        <v>6611</v>
      </c>
      <c r="J999" s="13" t="s">
        <v>6612</v>
      </c>
      <c r="K999" s="11" t="s">
        <v>37</v>
      </c>
      <c r="L999" s="11" t="s">
        <v>38</v>
      </c>
      <c r="M999" s="11" t="s">
        <v>66</v>
      </c>
      <c r="N999" s="11" t="s">
        <v>55</v>
      </c>
      <c r="O999" s="11" t="s">
        <v>41</v>
      </c>
      <c r="P999" s="11" t="s">
        <v>95</v>
      </c>
      <c r="Q999" s="11" t="s">
        <v>42</v>
      </c>
      <c r="R999" s="11" t="s">
        <v>85</v>
      </c>
      <c r="S999" s="12">
        <v>30599</v>
      </c>
      <c r="T999" s="11" t="s">
        <v>44</v>
      </c>
      <c r="U999" s="11" t="s">
        <v>98</v>
      </c>
      <c r="V999" s="11" t="s">
        <v>46</v>
      </c>
      <c r="W999" s="10">
        <v>2573</v>
      </c>
      <c r="X999" s="11" t="s">
        <v>48</v>
      </c>
      <c r="Y999" s="10">
        <v>4</v>
      </c>
      <c r="Z999" s="10">
        <v>2376</v>
      </c>
      <c r="AA999" s="12">
        <v>44754</v>
      </c>
      <c r="AB999" s="10">
        <v>5</v>
      </c>
      <c r="AC999" s="10">
        <v>2</v>
      </c>
      <c r="AD999" s="12">
        <v>45042</v>
      </c>
      <c r="AE999" s="11" t="s">
        <v>156</v>
      </c>
      <c r="AF999" s="11" t="s">
        <v>51</v>
      </c>
      <c r="AG999" s="11" t="s">
        <v>77</v>
      </c>
      <c r="AH999" s="11" t="s">
        <v>6613</v>
      </c>
      <c r="AI999" s="11" t="s">
        <v>6614</v>
      </c>
      <c r="AJ999" s="10">
        <v>5</v>
      </c>
      <c r="AK999" s="14">
        <v>755.69</v>
      </c>
    </row>
    <row r="1000" spans="1:37" x14ac:dyDescent="0.25">
      <c r="A1000" s="10">
        <v>1952</v>
      </c>
      <c r="B1000" s="11" t="s">
        <v>6616</v>
      </c>
      <c r="C1000" s="11" t="s">
        <v>505</v>
      </c>
      <c r="D1000" s="12">
        <v>43757</v>
      </c>
      <c r="E1000" s="12">
        <v>44188</v>
      </c>
      <c r="F1000" s="10">
        <f>Table2[[#This Row],[ExitDate]]-Table2[[#This Row],[StartDate]]</f>
        <v>431</v>
      </c>
      <c r="G1000" s="18">
        <f>(Table2[[#This Row],[ExitDate]]-Table2[[#This Row],[StartDate]])/365.25</f>
        <v>1.1800136892539357</v>
      </c>
      <c r="H1000" s="11" t="s">
        <v>2953</v>
      </c>
      <c r="I1000" s="11" t="s">
        <v>6617</v>
      </c>
      <c r="J1000" s="13" t="s">
        <v>6618</v>
      </c>
      <c r="K1000" s="11" t="s">
        <v>132</v>
      </c>
      <c r="L1000" s="11" t="s">
        <v>752</v>
      </c>
      <c r="M1000" s="11" t="s">
        <v>66</v>
      </c>
      <c r="N1000" s="11" t="s">
        <v>40</v>
      </c>
      <c r="O1000" s="11" t="s">
        <v>56</v>
      </c>
      <c r="P1000" s="11" t="s">
        <v>121</v>
      </c>
      <c r="Q1000" s="11" t="s">
        <v>42</v>
      </c>
      <c r="R1000" s="11" t="s">
        <v>238</v>
      </c>
      <c r="S1000" s="12" t="s">
        <v>6619</v>
      </c>
      <c r="T1000" s="11" t="s">
        <v>44</v>
      </c>
      <c r="U1000" s="11" t="s">
        <v>98</v>
      </c>
      <c r="V1000" s="11" t="s">
        <v>46</v>
      </c>
      <c r="W1000" s="10">
        <v>28545</v>
      </c>
      <c r="X1000" s="11" t="s">
        <v>48</v>
      </c>
      <c r="Y1000" s="10">
        <v>2</v>
      </c>
      <c r="Z1000" s="10">
        <v>2379</v>
      </c>
      <c r="AA1000" s="12">
        <v>44933</v>
      </c>
      <c r="AB1000" s="10">
        <v>2</v>
      </c>
      <c r="AC1000" s="10">
        <v>5</v>
      </c>
      <c r="AD1000" s="12">
        <v>44797</v>
      </c>
      <c r="AE1000" s="11" t="s">
        <v>156</v>
      </c>
      <c r="AF1000" s="11" t="s">
        <v>61</v>
      </c>
      <c r="AG1000" s="11" t="s">
        <v>77</v>
      </c>
      <c r="AH1000" s="11" t="s">
        <v>6620</v>
      </c>
      <c r="AI1000" s="11" t="s">
        <v>6621</v>
      </c>
      <c r="AJ1000" s="10">
        <v>4</v>
      </c>
      <c r="AK1000" s="14">
        <v>146.18</v>
      </c>
    </row>
    <row r="1001" spans="1:37" x14ac:dyDescent="0.25">
      <c r="A1001" s="10">
        <v>1953</v>
      </c>
      <c r="B1001" s="11" t="s">
        <v>6622</v>
      </c>
      <c r="C1001" s="11" t="s">
        <v>1015</v>
      </c>
      <c r="D1001" s="12">
        <v>45109</v>
      </c>
      <c r="E1001" s="12">
        <v>45118</v>
      </c>
      <c r="F1001" s="10">
        <f>Table2[[#This Row],[ExitDate]]-Table2[[#This Row],[StartDate]]</f>
        <v>9</v>
      </c>
      <c r="G1001" s="18">
        <f>(Table2[[#This Row],[ExitDate]]-Table2[[#This Row],[StartDate]])/365.25</f>
        <v>2.4640657084188913E-2</v>
      </c>
      <c r="H1001" s="11" t="s">
        <v>2953</v>
      </c>
      <c r="I1001" s="11" t="s">
        <v>6623</v>
      </c>
      <c r="J1001" s="13" t="s">
        <v>6624</v>
      </c>
      <c r="K1001" s="11" t="s">
        <v>79</v>
      </c>
      <c r="L1001" s="11" t="s">
        <v>38</v>
      </c>
      <c r="M1001" s="11" t="s">
        <v>66</v>
      </c>
      <c r="N1001" s="11" t="s">
        <v>55</v>
      </c>
      <c r="O1001" s="11" t="s">
        <v>41</v>
      </c>
      <c r="P1001" s="11" t="s">
        <v>133</v>
      </c>
      <c r="Q1001" s="11" t="s">
        <v>42</v>
      </c>
      <c r="R1001" s="11" t="s">
        <v>80</v>
      </c>
      <c r="S1001" s="12" t="s">
        <v>6625</v>
      </c>
      <c r="T1001" s="11" t="s">
        <v>44</v>
      </c>
      <c r="U1001" s="11" t="s">
        <v>81</v>
      </c>
      <c r="V1001" s="11" t="s">
        <v>46</v>
      </c>
      <c r="W1001" s="10">
        <v>87440</v>
      </c>
      <c r="X1001" s="11" t="s">
        <v>48</v>
      </c>
      <c r="Y1001" s="10">
        <v>2</v>
      </c>
      <c r="Z1001" s="10">
        <v>2380</v>
      </c>
      <c r="AA1001" s="12" t="s">
        <v>1118</v>
      </c>
      <c r="AB1001" s="10">
        <v>2</v>
      </c>
      <c r="AC1001" s="10">
        <v>1</v>
      </c>
      <c r="AD1001" s="12">
        <v>44868</v>
      </c>
      <c r="AE1001" s="11" t="s">
        <v>60</v>
      </c>
      <c r="AF1001" s="11" t="s">
        <v>51</v>
      </c>
      <c r="AG1001" s="11" t="s">
        <v>77</v>
      </c>
      <c r="AH1001" s="11" t="s">
        <v>6626</v>
      </c>
      <c r="AI1001" s="11" t="s">
        <v>6627</v>
      </c>
      <c r="AJ1001" s="10">
        <v>5</v>
      </c>
      <c r="AK1001" s="14">
        <v>910.96</v>
      </c>
    </row>
    <row r="1002" spans="1:37" x14ac:dyDescent="0.25">
      <c r="A1002" s="10">
        <v>1955</v>
      </c>
      <c r="B1002" s="11" t="s">
        <v>826</v>
      </c>
      <c r="C1002" s="11" t="s">
        <v>6628</v>
      </c>
      <c r="D1002" s="12">
        <v>45124</v>
      </c>
      <c r="E1002" s="12">
        <v>45135</v>
      </c>
      <c r="F1002" s="10">
        <f>Table2[[#This Row],[ExitDate]]-Table2[[#This Row],[StartDate]]</f>
        <v>11</v>
      </c>
      <c r="G1002" s="18">
        <f>(Table2[[#This Row],[ExitDate]]-Table2[[#This Row],[StartDate]])/365.25</f>
        <v>3.0116358658453114E-2</v>
      </c>
      <c r="H1002" s="11" t="s">
        <v>2953</v>
      </c>
      <c r="I1002" s="11" t="s">
        <v>6629</v>
      </c>
      <c r="J1002" s="13" t="s">
        <v>6630</v>
      </c>
      <c r="K1002" s="11" t="s">
        <v>94</v>
      </c>
      <c r="L1002" s="11" t="s">
        <v>38</v>
      </c>
      <c r="M1002" s="11" t="s">
        <v>56</v>
      </c>
      <c r="N1002" s="11" t="s">
        <v>40</v>
      </c>
      <c r="O1002" s="11" t="s">
        <v>41</v>
      </c>
      <c r="P1002" s="11" t="s">
        <v>95</v>
      </c>
      <c r="Q1002" s="11" t="s">
        <v>42</v>
      </c>
      <c r="R1002" s="11" t="s">
        <v>344</v>
      </c>
      <c r="S1002" s="12">
        <v>15991</v>
      </c>
      <c r="T1002" s="11" t="s">
        <v>44</v>
      </c>
      <c r="U1002" s="11" t="s">
        <v>81</v>
      </c>
      <c r="V1002" s="11" t="s">
        <v>59</v>
      </c>
      <c r="W1002" s="10">
        <v>59652</v>
      </c>
      <c r="X1002" s="11" t="s">
        <v>48</v>
      </c>
      <c r="Y1002" s="10">
        <v>1</v>
      </c>
      <c r="Z1002" s="10">
        <v>2382</v>
      </c>
      <c r="AA1002" s="12" t="s">
        <v>1408</v>
      </c>
      <c r="AB1002" s="10">
        <v>4</v>
      </c>
      <c r="AC1002" s="10">
        <v>3</v>
      </c>
      <c r="AD1002" s="12">
        <v>45139</v>
      </c>
      <c r="AE1002" s="11" t="s">
        <v>76</v>
      </c>
      <c r="AF1002" s="11" t="s">
        <v>51</v>
      </c>
      <c r="AG1002" s="11" t="s">
        <v>77</v>
      </c>
      <c r="AH1002" s="11" t="s">
        <v>6631</v>
      </c>
      <c r="AI1002" s="11" t="s">
        <v>1616</v>
      </c>
      <c r="AJ1002" s="10">
        <v>1</v>
      </c>
      <c r="AK1002" s="14">
        <v>751.78</v>
      </c>
    </row>
    <row r="1003" spans="1:37" x14ac:dyDescent="0.25">
      <c r="A1003" s="10">
        <v>1957</v>
      </c>
      <c r="B1003" s="11" t="s">
        <v>6632</v>
      </c>
      <c r="C1003" s="11" t="s">
        <v>6633</v>
      </c>
      <c r="D1003" s="12">
        <v>44483</v>
      </c>
      <c r="E1003" s="12">
        <v>44855</v>
      </c>
      <c r="F1003" s="10">
        <f>Table2[[#This Row],[ExitDate]]-Table2[[#This Row],[StartDate]]</f>
        <v>372</v>
      </c>
      <c r="G1003" s="18">
        <f>(Table2[[#This Row],[ExitDate]]-Table2[[#This Row],[StartDate]])/365.25</f>
        <v>1.0184804928131417</v>
      </c>
      <c r="H1003" s="11" t="s">
        <v>2953</v>
      </c>
      <c r="I1003" s="11" t="s">
        <v>6634</v>
      </c>
      <c r="J1003" s="13" t="s">
        <v>6635</v>
      </c>
      <c r="K1003" s="11" t="s">
        <v>65</v>
      </c>
      <c r="L1003" s="11" t="s">
        <v>2303</v>
      </c>
      <c r="M1003" s="11" t="s">
        <v>66</v>
      </c>
      <c r="N1003" s="11" t="s">
        <v>55</v>
      </c>
      <c r="O1003" s="11" t="s">
        <v>41</v>
      </c>
      <c r="P1003" s="11" t="s">
        <v>121</v>
      </c>
      <c r="Q1003" s="11" t="s">
        <v>42</v>
      </c>
      <c r="R1003" s="11" t="s">
        <v>85</v>
      </c>
      <c r="S1003" s="12">
        <v>29168</v>
      </c>
      <c r="T1003" s="11" t="s">
        <v>44</v>
      </c>
      <c r="U1003" s="11" t="s">
        <v>234</v>
      </c>
      <c r="V1003" s="11" t="s">
        <v>46</v>
      </c>
      <c r="W1003" s="10">
        <v>47596</v>
      </c>
      <c r="X1003" s="11" t="s">
        <v>48</v>
      </c>
      <c r="Y1003" s="10">
        <v>5</v>
      </c>
      <c r="Z1003" s="10">
        <v>2384</v>
      </c>
      <c r="AA1003" s="12">
        <v>44629</v>
      </c>
      <c r="AB1003" s="10">
        <v>2</v>
      </c>
      <c r="AC1003" s="10">
        <v>2</v>
      </c>
      <c r="AD1003" s="12">
        <v>44837</v>
      </c>
      <c r="AE1003" s="11" t="s">
        <v>156</v>
      </c>
      <c r="AF1003" s="11" t="s">
        <v>51</v>
      </c>
      <c r="AG1003" s="11" t="s">
        <v>52</v>
      </c>
      <c r="AH1003" s="11" t="s">
        <v>6636</v>
      </c>
      <c r="AI1003" s="11" t="s">
        <v>6637</v>
      </c>
      <c r="AJ1003" s="10">
        <v>3</v>
      </c>
      <c r="AK1003" s="14">
        <v>166.1</v>
      </c>
    </row>
    <row r="1004" spans="1:37" x14ac:dyDescent="0.25">
      <c r="A1004" s="10">
        <v>1960</v>
      </c>
      <c r="B1004" s="11" t="s">
        <v>2969</v>
      </c>
      <c r="C1004" s="11" t="s">
        <v>5672</v>
      </c>
      <c r="D1004" s="12">
        <v>44739</v>
      </c>
      <c r="E1004" s="12">
        <v>44931</v>
      </c>
      <c r="F1004" s="10">
        <f>Table2[[#This Row],[ExitDate]]-Table2[[#This Row],[StartDate]]</f>
        <v>192</v>
      </c>
      <c r="G1004" s="18">
        <f>(Table2[[#This Row],[ExitDate]]-Table2[[#This Row],[StartDate]])/365.25</f>
        <v>0.52566735112936347</v>
      </c>
      <c r="H1004" s="11" t="s">
        <v>3558</v>
      </c>
      <c r="I1004" s="11" t="s">
        <v>6638</v>
      </c>
      <c r="J1004" s="13" t="s">
        <v>6639</v>
      </c>
      <c r="K1004" s="11" t="s">
        <v>125</v>
      </c>
      <c r="L1004" s="11" t="s">
        <v>38</v>
      </c>
      <c r="M1004" s="11" t="s">
        <v>39</v>
      </c>
      <c r="N1004" s="11" t="s">
        <v>40</v>
      </c>
      <c r="O1004" s="11" t="s">
        <v>41</v>
      </c>
      <c r="P1004" s="11" t="s">
        <v>121</v>
      </c>
      <c r="Q1004" s="11" t="s">
        <v>42</v>
      </c>
      <c r="R1004" s="11" t="s">
        <v>2479</v>
      </c>
      <c r="S1004" s="12" t="s">
        <v>6640</v>
      </c>
      <c r="T1004" s="11" t="s">
        <v>44</v>
      </c>
      <c r="U1004" s="11" t="s">
        <v>2479</v>
      </c>
      <c r="V1004" s="11" t="s">
        <v>59</v>
      </c>
      <c r="W1004" s="10">
        <v>40201</v>
      </c>
      <c r="X1004" s="11" t="s">
        <v>48</v>
      </c>
      <c r="Y1004" s="10">
        <v>1</v>
      </c>
      <c r="Z1004" s="10">
        <v>2387</v>
      </c>
      <c r="AA1004" s="12">
        <v>45078</v>
      </c>
      <c r="AB1004" s="10">
        <v>1</v>
      </c>
      <c r="AC1004" s="10">
        <v>2</v>
      </c>
      <c r="AD1004" s="12">
        <v>44990</v>
      </c>
      <c r="AE1004" s="11" t="s">
        <v>156</v>
      </c>
      <c r="AF1004" s="11" t="s">
        <v>51</v>
      </c>
      <c r="AG1004" s="11" t="s">
        <v>52</v>
      </c>
      <c r="AH1004" s="11" t="s">
        <v>6641</v>
      </c>
      <c r="AI1004" s="11" t="s">
        <v>6642</v>
      </c>
      <c r="AJ1004" s="10">
        <v>2</v>
      </c>
      <c r="AK1004" s="14">
        <v>459.27</v>
      </c>
    </row>
    <row r="1005" spans="1:37" x14ac:dyDescent="0.25">
      <c r="A1005" s="10">
        <v>1962</v>
      </c>
      <c r="B1005" s="11" t="s">
        <v>1411</v>
      </c>
      <c r="C1005" s="11" t="s">
        <v>3572</v>
      </c>
      <c r="D1005" s="12">
        <v>43772</v>
      </c>
      <c r="E1005" s="12">
        <v>44369</v>
      </c>
      <c r="F1005" s="10">
        <f>Table2[[#This Row],[ExitDate]]-Table2[[#This Row],[StartDate]]</f>
        <v>597</v>
      </c>
      <c r="G1005" s="18">
        <f>(Table2[[#This Row],[ExitDate]]-Table2[[#This Row],[StartDate]])/365.25</f>
        <v>1.6344969199178645</v>
      </c>
      <c r="H1005" s="11" t="s">
        <v>2310</v>
      </c>
      <c r="I1005" s="11" t="s">
        <v>6643</v>
      </c>
      <c r="J1005" s="13" t="s">
        <v>6644</v>
      </c>
      <c r="K1005" s="11" t="s">
        <v>54</v>
      </c>
      <c r="L1005" s="11" t="s">
        <v>38</v>
      </c>
      <c r="M1005" s="11" t="s">
        <v>39</v>
      </c>
      <c r="N1005" s="11" t="s">
        <v>40</v>
      </c>
      <c r="O1005" s="11" t="s">
        <v>56</v>
      </c>
      <c r="P1005" s="11" t="s">
        <v>121</v>
      </c>
      <c r="Q1005" s="11" t="s">
        <v>42</v>
      </c>
      <c r="R1005" s="11" t="s">
        <v>96</v>
      </c>
      <c r="S1005" s="12" t="s">
        <v>6645</v>
      </c>
      <c r="T1005" s="11" t="s">
        <v>44</v>
      </c>
      <c r="U1005" s="11" t="s">
        <v>625</v>
      </c>
      <c r="V1005" s="11" t="s">
        <v>59</v>
      </c>
      <c r="W1005" s="10">
        <v>35338</v>
      </c>
      <c r="X1005" s="11" t="s">
        <v>48</v>
      </c>
      <c r="Y1005" s="10">
        <v>2</v>
      </c>
      <c r="Z1005" s="10">
        <v>2389</v>
      </c>
      <c r="AA1005" s="12">
        <v>45083</v>
      </c>
      <c r="AB1005" s="10">
        <v>1</v>
      </c>
      <c r="AC1005" s="10">
        <v>4</v>
      </c>
      <c r="AD1005" s="12">
        <v>45135</v>
      </c>
      <c r="AE1005" s="11" t="s">
        <v>83</v>
      </c>
      <c r="AF1005" s="11" t="s">
        <v>51</v>
      </c>
      <c r="AG1005" s="11" t="s">
        <v>77</v>
      </c>
      <c r="AH1005" s="11" t="s">
        <v>6646</v>
      </c>
      <c r="AI1005" s="11" t="s">
        <v>6647</v>
      </c>
      <c r="AJ1005" s="10">
        <v>1</v>
      </c>
      <c r="AK1005" s="14">
        <v>718.39</v>
      </c>
    </row>
    <row r="1006" spans="1:37" x14ac:dyDescent="0.25">
      <c r="A1006" s="10">
        <v>1963</v>
      </c>
      <c r="B1006" s="11" t="s">
        <v>2191</v>
      </c>
      <c r="C1006" s="11" t="s">
        <v>727</v>
      </c>
      <c r="D1006" s="12">
        <v>43966</v>
      </c>
      <c r="E1006" s="12">
        <v>44557</v>
      </c>
      <c r="F1006" s="10">
        <f>Table2[[#This Row],[ExitDate]]-Table2[[#This Row],[StartDate]]</f>
        <v>591</v>
      </c>
      <c r="G1006" s="18">
        <f>(Table2[[#This Row],[ExitDate]]-Table2[[#This Row],[StartDate]])/365.25</f>
        <v>1.6180698151950719</v>
      </c>
      <c r="H1006" s="11" t="s">
        <v>2310</v>
      </c>
      <c r="I1006" s="11" t="s">
        <v>6648</v>
      </c>
      <c r="J1006" s="13" t="s">
        <v>6649</v>
      </c>
      <c r="K1006" s="11" t="s">
        <v>132</v>
      </c>
      <c r="L1006" s="11" t="s">
        <v>38</v>
      </c>
      <c r="M1006" s="11" t="s">
        <v>56</v>
      </c>
      <c r="N1006" s="11" t="s">
        <v>40</v>
      </c>
      <c r="O1006" s="11" t="s">
        <v>56</v>
      </c>
      <c r="P1006" s="11" t="s">
        <v>95</v>
      </c>
      <c r="Q1006" s="11" t="s">
        <v>42</v>
      </c>
      <c r="R1006" s="11" t="s">
        <v>107</v>
      </c>
      <c r="S1006" s="12" t="s">
        <v>6650</v>
      </c>
      <c r="T1006" s="11" t="s">
        <v>44</v>
      </c>
      <c r="U1006" s="11" t="s">
        <v>176</v>
      </c>
      <c r="V1006" s="11" t="s">
        <v>46</v>
      </c>
      <c r="W1006" s="10">
        <v>94090</v>
      </c>
      <c r="X1006" s="11" t="s">
        <v>48</v>
      </c>
      <c r="Y1006" s="10">
        <v>1</v>
      </c>
      <c r="Z1006" s="10">
        <v>2390</v>
      </c>
      <c r="AA1006" s="12" t="s">
        <v>656</v>
      </c>
      <c r="AB1006" s="10">
        <v>1</v>
      </c>
      <c r="AC1006" s="10">
        <v>5</v>
      </c>
      <c r="AD1006" s="12">
        <v>45126</v>
      </c>
      <c r="AE1006" s="11" t="s">
        <v>60</v>
      </c>
      <c r="AF1006" s="11" t="s">
        <v>61</v>
      </c>
      <c r="AG1006" s="11" t="s">
        <v>77</v>
      </c>
      <c r="AH1006" s="11" t="s">
        <v>6651</v>
      </c>
      <c r="AI1006" s="11" t="s">
        <v>6652</v>
      </c>
      <c r="AJ1006" s="10">
        <v>5</v>
      </c>
      <c r="AK1006" s="14">
        <v>923.06</v>
      </c>
    </row>
    <row r="1007" spans="1:37" x14ac:dyDescent="0.25">
      <c r="A1007" s="10">
        <v>1964</v>
      </c>
      <c r="B1007" s="11" t="s">
        <v>6653</v>
      </c>
      <c r="C1007" s="11" t="s">
        <v>1441</v>
      </c>
      <c r="D1007" s="12">
        <v>45044</v>
      </c>
      <c r="E1007" s="12">
        <v>45059</v>
      </c>
      <c r="F1007" s="10">
        <f>Table2[[#This Row],[ExitDate]]-Table2[[#This Row],[StartDate]]</f>
        <v>15</v>
      </c>
      <c r="G1007" s="18">
        <f>(Table2[[#This Row],[ExitDate]]-Table2[[#This Row],[StartDate]])/365.25</f>
        <v>4.1067761806981518E-2</v>
      </c>
      <c r="H1007" s="11" t="s">
        <v>2322</v>
      </c>
      <c r="I1007" s="11" t="s">
        <v>6654</v>
      </c>
      <c r="J1007" s="13" t="s">
        <v>6655</v>
      </c>
      <c r="K1007" s="11" t="s">
        <v>79</v>
      </c>
      <c r="L1007" s="11" t="s">
        <v>38</v>
      </c>
      <c r="M1007" s="11" t="s">
        <v>56</v>
      </c>
      <c r="N1007" s="11" t="s">
        <v>67</v>
      </c>
      <c r="O1007" s="11" t="s">
        <v>66</v>
      </c>
      <c r="P1007" s="11" t="s">
        <v>121</v>
      </c>
      <c r="Q1007" s="11" t="s">
        <v>165</v>
      </c>
      <c r="R1007" s="11" t="s">
        <v>142</v>
      </c>
      <c r="S1007" s="12">
        <v>23683</v>
      </c>
      <c r="T1007" s="11" t="s">
        <v>44</v>
      </c>
      <c r="U1007" s="11" t="s">
        <v>145</v>
      </c>
      <c r="V1007" s="11" t="s">
        <v>46</v>
      </c>
      <c r="W1007" s="10">
        <v>44623</v>
      </c>
      <c r="X1007" s="11" t="s">
        <v>48</v>
      </c>
      <c r="Y1007" s="10">
        <v>1</v>
      </c>
      <c r="Z1007" s="10">
        <v>2391</v>
      </c>
      <c r="AA1007" s="12" t="s">
        <v>3199</v>
      </c>
      <c r="AB1007" s="10">
        <v>3</v>
      </c>
      <c r="AC1007" s="10">
        <v>3</v>
      </c>
      <c r="AD1007" s="12">
        <v>44905</v>
      </c>
      <c r="AE1007" s="11" t="s">
        <v>83</v>
      </c>
      <c r="AF1007" s="11" t="s">
        <v>61</v>
      </c>
      <c r="AG1007" s="11" t="s">
        <v>52</v>
      </c>
      <c r="AH1007" s="11" t="s">
        <v>6656</v>
      </c>
      <c r="AI1007" s="11" t="s">
        <v>6657</v>
      </c>
      <c r="AJ1007" s="10">
        <v>3</v>
      </c>
      <c r="AK1007" s="14">
        <v>363.35</v>
      </c>
    </row>
    <row r="1008" spans="1:37" x14ac:dyDescent="0.25">
      <c r="A1008" s="10">
        <v>1966</v>
      </c>
      <c r="B1008" s="11" t="s">
        <v>1226</v>
      </c>
      <c r="C1008" s="11" t="s">
        <v>1858</v>
      </c>
      <c r="D1008" s="12">
        <v>43439</v>
      </c>
      <c r="E1008" s="12">
        <v>44454</v>
      </c>
      <c r="F1008" s="10">
        <f>Table2[[#This Row],[ExitDate]]-Table2[[#This Row],[StartDate]]</f>
        <v>1015</v>
      </c>
      <c r="G1008" s="18">
        <f>(Table2[[#This Row],[ExitDate]]-Table2[[#This Row],[StartDate]])/365.25</f>
        <v>2.7789185489390826</v>
      </c>
      <c r="H1008" s="11" t="s">
        <v>2953</v>
      </c>
      <c r="I1008" s="11" t="s">
        <v>6658</v>
      </c>
      <c r="J1008" s="13" t="s">
        <v>6659</v>
      </c>
      <c r="K1008" s="11" t="s">
        <v>113</v>
      </c>
      <c r="L1008" s="11" t="s">
        <v>38</v>
      </c>
      <c r="M1008" s="11" t="s">
        <v>66</v>
      </c>
      <c r="N1008" s="11" t="s">
        <v>40</v>
      </c>
      <c r="O1008" s="11" t="s">
        <v>56</v>
      </c>
      <c r="P1008" s="11" t="s">
        <v>95</v>
      </c>
      <c r="Q1008" s="11" t="s">
        <v>42</v>
      </c>
      <c r="R1008" s="11" t="s">
        <v>107</v>
      </c>
      <c r="S1008" s="12">
        <v>34068</v>
      </c>
      <c r="T1008" s="11" t="s">
        <v>44</v>
      </c>
      <c r="U1008" s="11" t="s">
        <v>109</v>
      </c>
      <c r="V1008" s="11" t="s">
        <v>46</v>
      </c>
      <c r="W1008" s="10">
        <v>79531</v>
      </c>
      <c r="X1008" s="11" t="s">
        <v>48</v>
      </c>
      <c r="Y1008" s="10">
        <v>5</v>
      </c>
      <c r="Z1008" s="10">
        <v>2393</v>
      </c>
      <c r="AA1008" s="12">
        <v>45265</v>
      </c>
      <c r="AB1008" s="10">
        <v>3</v>
      </c>
      <c r="AC1008" s="10">
        <v>2</v>
      </c>
      <c r="AD1008" s="12">
        <v>44984</v>
      </c>
      <c r="AE1008" s="11" t="s">
        <v>76</v>
      </c>
      <c r="AF1008" s="11" t="s">
        <v>61</v>
      </c>
      <c r="AG1008" s="11" t="s">
        <v>77</v>
      </c>
      <c r="AH1008" s="11" t="s">
        <v>6660</v>
      </c>
      <c r="AI1008" s="11" t="s">
        <v>6661</v>
      </c>
      <c r="AJ1008" s="10">
        <v>5</v>
      </c>
      <c r="AK1008" s="14">
        <v>803.82</v>
      </c>
    </row>
    <row r="1009" spans="1:37" x14ac:dyDescent="0.25">
      <c r="A1009" s="10">
        <v>1967</v>
      </c>
      <c r="B1009" s="11" t="s">
        <v>5180</v>
      </c>
      <c r="C1009" s="11" t="s">
        <v>3286</v>
      </c>
      <c r="D1009" s="12">
        <v>44676</v>
      </c>
      <c r="E1009" s="12">
        <v>45100</v>
      </c>
      <c r="F1009" s="10">
        <f>Table2[[#This Row],[ExitDate]]-Table2[[#This Row],[StartDate]]</f>
        <v>424</v>
      </c>
      <c r="G1009" s="18">
        <f>(Table2[[#This Row],[ExitDate]]-Table2[[#This Row],[StartDate]])/365.25</f>
        <v>1.160848733744011</v>
      </c>
      <c r="H1009" s="11" t="s">
        <v>2953</v>
      </c>
      <c r="I1009" s="11" t="s">
        <v>6662</v>
      </c>
      <c r="J1009" s="13" t="s">
        <v>6663</v>
      </c>
      <c r="K1009" s="11" t="s">
        <v>65</v>
      </c>
      <c r="L1009" s="11" t="s">
        <v>38</v>
      </c>
      <c r="M1009" s="11" t="s">
        <v>66</v>
      </c>
      <c r="N1009" s="11" t="s">
        <v>40</v>
      </c>
      <c r="O1009" s="11" t="s">
        <v>66</v>
      </c>
      <c r="P1009" s="11" t="s">
        <v>95</v>
      </c>
      <c r="Q1009" s="11" t="s">
        <v>42</v>
      </c>
      <c r="R1009" s="11" t="s">
        <v>85</v>
      </c>
      <c r="S1009" s="12" t="s">
        <v>6664</v>
      </c>
      <c r="T1009" s="11" t="s">
        <v>44</v>
      </c>
      <c r="U1009" s="11" t="s">
        <v>81</v>
      </c>
      <c r="V1009" s="11" t="s">
        <v>59</v>
      </c>
      <c r="W1009" s="10">
        <v>57850</v>
      </c>
      <c r="X1009" s="11" t="s">
        <v>48</v>
      </c>
      <c r="Y1009" s="10">
        <v>2</v>
      </c>
      <c r="Z1009" s="10">
        <v>2394</v>
      </c>
      <c r="AA1009" s="12" t="s">
        <v>1042</v>
      </c>
      <c r="AB1009" s="10">
        <v>4</v>
      </c>
      <c r="AC1009" s="10">
        <v>1</v>
      </c>
      <c r="AD1009" s="12">
        <v>44826</v>
      </c>
      <c r="AE1009" s="11" t="s">
        <v>60</v>
      </c>
      <c r="AF1009" s="11" t="s">
        <v>51</v>
      </c>
      <c r="AG1009" s="11" t="s">
        <v>77</v>
      </c>
      <c r="AH1009" s="11" t="s">
        <v>6665</v>
      </c>
      <c r="AI1009" s="11" t="s">
        <v>6666</v>
      </c>
      <c r="AJ1009" s="10">
        <v>1</v>
      </c>
      <c r="AK1009" s="14">
        <v>661.88</v>
      </c>
    </row>
    <row r="1010" spans="1:37" x14ac:dyDescent="0.25">
      <c r="A1010" s="10">
        <v>1969</v>
      </c>
      <c r="B1010" s="11" t="s">
        <v>1037</v>
      </c>
      <c r="C1010" s="11" t="s">
        <v>1940</v>
      </c>
      <c r="D1010" s="12">
        <v>44742</v>
      </c>
      <c r="E1010" s="12">
        <v>44755</v>
      </c>
      <c r="F1010" s="10">
        <f>Table2[[#This Row],[ExitDate]]-Table2[[#This Row],[StartDate]]</f>
        <v>13</v>
      </c>
      <c r="G1010" s="18">
        <f>(Table2[[#This Row],[ExitDate]]-Table2[[#This Row],[StartDate]])/365.25</f>
        <v>3.5592060232717319E-2</v>
      </c>
      <c r="H1010" s="11" t="s">
        <v>2953</v>
      </c>
      <c r="I1010" s="11" t="s">
        <v>6667</v>
      </c>
      <c r="J1010" s="13" t="s">
        <v>6668</v>
      </c>
      <c r="K1010" s="11" t="s">
        <v>125</v>
      </c>
      <c r="L1010" s="11" t="s">
        <v>752</v>
      </c>
      <c r="M1010" s="11" t="s">
        <v>39</v>
      </c>
      <c r="N1010" s="11" t="s">
        <v>40</v>
      </c>
      <c r="O1010" s="11" t="s">
        <v>56</v>
      </c>
      <c r="P1010" s="11" t="s">
        <v>121</v>
      </c>
      <c r="Q1010" s="11" t="s">
        <v>42</v>
      </c>
      <c r="R1010" s="11" t="s">
        <v>96</v>
      </c>
      <c r="S1010" s="12" t="s">
        <v>6669</v>
      </c>
      <c r="T1010" s="11" t="s">
        <v>44</v>
      </c>
      <c r="U1010" s="11" t="s">
        <v>109</v>
      </c>
      <c r="V1010" s="11" t="s">
        <v>46</v>
      </c>
      <c r="W1010" s="10">
        <v>11959</v>
      </c>
      <c r="X1010" s="11" t="s">
        <v>48</v>
      </c>
      <c r="Y1010" s="10">
        <v>1</v>
      </c>
      <c r="Z1010" s="10">
        <v>2396</v>
      </c>
      <c r="AA1010" s="12" t="s">
        <v>186</v>
      </c>
      <c r="AB1010" s="10">
        <v>3</v>
      </c>
      <c r="AC1010" s="10">
        <v>4</v>
      </c>
      <c r="AD1010" s="12">
        <v>44887</v>
      </c>
      <c r="AE1010" s="11" t="s">
        <v>76</v>
      </c>
      <c r="AF1010" s="11" t="s">
        <v>61</v>
      </c>
      <c r="AG1010" s="11" t="s">
        <v>77</v>
      </c>
      <c r="AH1010" s="11" t="s">
        <v>6670</v>
      </c>
      <c r="AI1010" s="11" t="s">
        <v>6671</v>
      </c>
      <c r="AJ1010" s="10">
        <v>5</v>
      </c>
      <c r="AK1010" s="14">
        <v>887.46</v>
      </c>
    </row>
    <row r="1011" spans="1:37" x14ac:dyDescent="0.25">
      <c r="A1011" s="10">
        <v>1970</v>
      </c>
      <c r="B1011" s="11" t="s">
        <v>1364</v>
      </c>
      <c r="C1011" s="11" t="s">
        <v>823</v>
      </c>
      <c r="D1011" s="12">
        <v>43362</v>
      </c>
      <c r="E1011" s="12">
        <v>43584</v>
      </c>
      <c r="F1011" s="10">
        <f>Table2[[#This Row],[ExitDate]]-Table2[[#This Row],[StartDate]]</f>
        <v>222</v>
      </c>
      <c r="G1011" s="18">
        <f>(Table2[[#This Row],[ExitDate]]-Table2[[#This Row],[StartDate]])/365.25</f>
        <v>0.6078028747433265</v>
      </c>
      <c r="H1011" s="11" t="s">
        <v>2953</v>
      </c>
      <c r="I1011" s="11" t="s">
        <v>6672</v>
      </c>
      <c r="J1011" s="13" t="s">
        <v>6673</v>
      </c>
      <c r="K1011" s="11" t="s">
        <v>79</v>
      </c>
      <c r="L1011" s="11" t="s">
        <v>38</v>
      </c>
      <c r="M1011" s="11" t="s">
        <v>56</v>
      </c>
      <c r="N1011" s="11" t="s">
        <v>67</v>
      </c>
      <c r="O1011" s="11" t="s">
        <v>66</v>
      </c>
      <c r="P1011" s="11" t="s">
        <v>133</v>
      </c>
      <c r="Q1011" s="11" t="s">
        <v>42</v>
      </c>
      <c r="R1011" s="11" t="s">
        <v>85</v>
      </c>
      <c r="S1011" s="12" t="s">
        <v>6674</v>
      </c>
      <c r="T1011" s="11" t="s">
        <v>44</v>
      </c>
      <c r="U1011" s="11" t="s">
        <v>81</v>
      </c>
      <c r="V1011" s="11" t="s">
        <v>46</v>
      </c>
      <c r="W1011" s="10">
        <v>90692</v>
      </c>
      <c r="X1011" s="11" t="s">
        <v>48</v>
      </c>
      <c r="Y1011" s="10">
        <v>2</v>
      </c>
      <c r="Z1011" s="10">
        <v>2397</v>
      </c>
      <c r="AA1011" s="12">
        <v>44782</v>
      </c>
      <c r="AB1011" s="10">
        <v>2</v>
      </c>
      <c r="AC1011" s="10">
        <v>5</v>
      </c>
      <c r="AD1011" s="12">
        <v>44875</v>
      </c>
      <c r="AE1011" s="11" t="s">
        <v>76</v>
      </c>
      <c r="AF1011" s="11" t="s">
        <v>61</v>
      </c>
      <c r="AG1011" s="11" t="s">
        <v>77</v>
      </c>
      <c r="AH1011" s="11" t="s">
        <v>6675</v>
      </c>
      <c r="AI1011" s="11" t="s">
        <v>6676</v>
      </c>
      <c r="AJ1011" s="10">
        <v>5</v>
      </c>
      <c r="AK1011" s="14">
        <v>514.94000000000005</v>
      </c>
    </row>
    <row r="1012" spans="1:37" x14ac:dyDescent="0.25">
      <c r="A1012" s="10">
        <v>1971</v>
      </c>
      <c r="B1012" s="11" t="s">
        <v>826</v>
      </c>
      <c r="C1012" s="11" t="s">
        <v>4624</v>
      </c>
      <c r="D1012" s="12">
        <v>43654</v>
      </c>
      <c r="E1012" s="12">
        <v>44789</v>
      </c>
      <c r="F1012" s="10">
        <f>Table2[[#This Row],[ExitDate]]-Table2[[#This Row],[StartDate]]</f>
        <v>1135</v>
      </c>
      <c r="G1012" s="18">
        <f>(Table2[[#This Row],[ExitDate]]-Table2[[#This Row],[StartDate]])/365.25</f>
        <v>3.1074606433949348</v>
      </c>
      <c r="H1012" s="11" t="s">
        <v>2953</v>
      </c>
      <c r="I1012" s="11" t="s">
        <v>5340</v>
      </c>
      <c r="J1012" s="13" t="s">
        <v>6677</v>
      </c>
      <c r="K1012" s="11" t="s">
        <v>94</v>
      </c>
      <c r="L1012" s="11" t="s">
        <v>38</v>
      </c>
      <c r="M1012" s="11" t="s">
        <v>39</v>
      </c>
      <c r="N1012" s="11" t="s">
        <v>40</v>
      </c>
      <c r="O1012" s="11" t="s">
        <v>41</v>
      </c>
      <c r="P1012" s="11" t="s">
        <v>121</v>
      </c>
      <c r="Q1012" s="11" t="s">
        <v>42</v>
      </c>
      <c r="R1012" s="11" t="s">
        <v>80</v>
      </c>
      <c r="S1012" s="12">
        <v>21860</v>
      </c>
      <c r="T1012" s="11" t="s">
        <v>44</v>
      </c>
      <c r="U1012" s="11" t="s">
        <v>234</v>
      </c>
      <c r="V1012" s="11" t="s">
        <v>46</v>
      </c>
      <c r="W1012" s="10">
        <v>75907</v>
      </c>
      <c r="X1012" s="11" t="s">
        <v>48</v>
      </c>
      <c r="Y1012" s="10">
        <v>5</v>
      </c>
      <c r="Z1012" s="10">
        <v>2398</v>
      </c>
      <c r="AA1012" s="12">
        <v>45108</v>
      </c>
      <c r="AB1012" s="10">
        <v>4</v>
      </c>
      <c r="AC1012" s="10">
        <v>3</v>
      </c>
      <c r="AD1012" s="12">
        <v>44908</v>
      </c>
      <c r="AE1012" s="11" t="s">
        <v>83</v>
      </c>
      <c r="AF1012" s="11" t="s">
        <v>61</v>
      </c>
      <c r="AG1012" s="11" t="s">
        <v>62</v>
      </c>
      <c r="AH1012" s="11" t="s">
        <v>6678</v>
      </c>
      <c r="AI1012" s="11" t="s">
        <v>6679</v>
      </c>
      <c r="AJ1012" s="10">
        <v>3</v>
      </c>
      <c r="AK1012" s="14">
        <v>304.35000000000002</v>
      </c>
    </row>
    <row r="1013" spans="1:37" x14ac:dyDescent="0.25">
      <c r="A1013" s="10">
        <v>1972</v>
      </c>
      <c r="B1013" s="11" t="s">
        <v>4240</v>
      </c>
      <c r="C1013" s="11" t="s">
        <v>4552</v>
      </c>
      <c r="D1013" s="12">
        <v>45071</v>
      </c>
      <c r="E1013" s="12">
        <v>45138</v>
      </c>
      <c r="F1013" s="10">
        <f>Table2[[#This Row],[ExitDate]]-Table2[[#This Row],[StartDate]]</f>
        <v>67</v>
      </c>
      <c r="G1013" s="18">
        <f>(Table2[[#This Row],[ExitDate]]-Table2[[#This Row],[StartDate]])/365.25</f>
        <v>0.1834360027378508</v>
      </c>
      <c r="H1013" s="11" t="s">
        <v>2953</v>
      </c>
      <c r="I1013" s="11" t="s">
        <v>6680</v>
      </c>
      <c r="J1013" s="13" t="s">
        <v>6681</v>
      </c>
      <c r="K1013" s="11" t="s">
        <v>164</v>
      </c>
      <c r="L1013" s="11" t="s">
        <v>38</v>
      </c>
      <c r="M1013" s="11" t="s">
        <v>66</v>
      </c>
      <c r="N1013" s="11" t="s">
        <v>67</v>
      </c>
      <c r="O1013" s="11" t="s">
        <v>56</v>
      </c>
      <c r="P1013" s="11" t="s">
        <v>133</v>
      </c>
      <c r="Q1013" s="11" t="s">
        <v>42</v>
      </c>
      <c r="R1013" s="11" t="s">
        <v>320</v>
      </c>
      <c r="S1013" s="12" t="s">
        <v>6682</v>
      </c>
      <c r="T1013" s="11" t="s">
        <v>44</v>
      </c>
      <c r="U1013" s="11" t="s">
        <v>87</v>
      </c>
      <c r="V1013" s="11" t="s">
        <v>59</v>
      </c>
      <c r="W1013" s="10">
        <v>2777</v>
      </c>
      <c r="X1013" s="11" t="s">
        <v>48</v>
      </c>
      <c r="Y1013" s="10">
        <v>4</v>
      </c>
      <c r="Z1013" s="10">
        <v>2399</v>
      </c>
      <c r="AA1013" s="12" t="s">
        <v>366</v>
      </c>
      <c r="AB1013" s="10">
        <v>1</v>
      </c>
      <c r="AC1013" s="10">
        <v>4</v>
      </c>
      <c r="AD1013" s="12">
        <v>45000</v>
      </c>
      <c r="AE1013" s="11" t="s">
        <v>60</v>
      </c>
      <c r="AF1013" s="11" t="s">
        <v>61</v>
      </c>
      <c r="AG1013" s="11" t="s">
        <v>89</v>
      </c>
      <c r="AH1013" s="11" t="s">
        <v>6683</v>
      </c>
      <c r="AI1013" s="11" t="s">
        <v>6684</v>
      </c>
      <c r="AJ1013" s="10">
        <v>1</v>
      </c>
      <c r="AK1013" s="14">
        <v>329.83</v>
      </c>
    </row>
    <row r="1014" spans="1:37" x14ac:dyDescent="0.25">
      <c r="A1014" s="10">
        <v>1974</v>
      </c>
      <c r="B1014" s="11" t="s">
        <v>6685</v>
      </c>
      <c r="C1014" s="11" t="s">
        <v>3349</v>
      </c>
      <c r="D1014" s="12">
        <v>44874</v>
      </c>
      <c r="E1014" s="12">
        <v>44936</v>
      </c>
      <c r="F1014" s="10">
        <f>Table2[[#This Row],[ExitDate]]-Table2[[#This Row],[StartDate]]</f>
        <v>62</v>
      </c>
      <c r="G1014" s="18">
        <f>(Table2[[#This Row],[ExitDate]]-Table2[[#This Row],[StartDate]])/365.25</f>
        <v>0.16974674880219029</v>
      </c>
      <c r="H1014" s="11" t="s">
        <v>2953</v>
      </c>
      <c r="I1014" s="11" t="s">
        <v>6686</v>
      </c>
      <c r="J1014" s="13" t="s">
        <v>6687</v>
      </c>
      <c r="K1014" s="11" t="s">
        <v>113</v>
      </c>
      <c r="L1014" s="11" t="s">
        <v>2303</v>
      </c>
      <c r="M1014" s="11" t="s">
        <v>66</v>
      </c>
      <c r="N1014" s="11" t="s">
        <v>40</v>
      </c>
      <c r="O1014" s="11" t="s">
        <v>56</v>
      </c>
      <c r="P1014" s="11" t="s">
        <v>121</v>
      </c>
      <c r="Q1014" s="11" t="s">
        <v>42</v>
      </c>
      <c r="R1014" s="11" t="s">
        <v>85</v>
      </c>
      <c r="S1014" s="12" t="s">
        <v>6688</v>
      </c>
      <c r="T1014" s="11" t="s">
        <v>44</v>
      </c>
      <c r="U1014" s="11" t="s">
        <v>98</v>
      </c>
      <c r="V1014" s="11" t="s">
        <v>46</v>
      </c>
      <c r="W1014" s="10">
        <v>96954</v>
      </c>
      <c r="X1014" s="11" t="s">
        <v>48</v>
      </c>
      <c r="Y1014" s="10">
        <v>5</v>
      </c>
      <c r="Z1014" s="10">
        <v>2401</v>
      </c>
      <c r="AA1014" s="12" t="s">
        <v>4019</v>
      </c>
      <c r="AB1014" s="10">
        <v>1</v>
      </c>
      <c r="AC1014" s="10">
        <v>1</v>
      </c>
      <c r="AD1014" s="12">
        <v>44866</v>
      </c>
      <c r="AE1014" s="11" t="s">
        <v>60</v>
      </c>
      <c r="AF1014" s="11" t="s">
        <v>51</v>
      </c>
      <c r="AG1014" s="11" t="s">
        <v>52</v>
      </c>
      <c r="AH1014" s="11" t="s">
        <v>6689</v>
      </c>
      <c r="AI1014" s="11" t="s">
        <v>6690</v>
      </c>
      <c r="AJ1014" s="10">
        <v>4</v>
      </c>
      <c r="AK1014" s="14">
        <v>935.2</v>
      </c>
    </row>
    <row r="1015" spans="1:37" x14ac:dyDescent="0.25">
      <c r="A1015" s="10">
        <v>1975</v>
      </c>
      <c r="B1015" s="11" t="s">
        <v>4967</v>
      </c>
      <c r="C1015" s="11" t="s">
        <v>1478</v>
      </c>
      <c r="D1015" s="12">
        <v>44665</v>
      </c>
      <c r="E1015" s="12">
        <v>44826</v>
      </c>
      <c r="F1015" s="10">
        <f>Table2[[#This Row],[ExitDate]]-Table2[[#This Row],[StartDate]]</f>
        <v>161</v>
      </c>
      <c r="G1015" s="18">
        <f>(Table2[[#This Row],[ExitDate]]-Table2[[#This Row],[StartDate]])/365.25</f>
        <v>0.44079397672826831</v>
      </c>
      <c r="H1015" s="11" t="s">
        <v>2953</v>
      </c>
      <c r="I1015" s="11" t="s">
        <v>6691</v>
      </c>
      <c r="J1015" s="13" t="s">
        <v>6692</v>
      </c>
      <c r="K1015" s="11" t="s">
        <v>65</v>
      </c>
      <c r="L1015" s="11" t="s">
        <v>2303</v>
      </c>
      <c r="M1015" s="11" t="s">
        <v>66</v>
      </c>
      <c r="N1015" s="11" t="s">
        <v>40</v>
      </c>
      <c r="O1015" s="11" t="s">
        <v>66</v>
      </c>
      <c r="P1015" s="11" t="s">
        <v>121</v>
      </c>
      <c r="Q1015" s="11" t="s">
        <v>42</v>
      </c>
      <c r="R1015" s="11" t="s">
        <v>300</v>
      </c>
      <c r="S1015" s="12" t="s">
        <v>6693</v>
      </c>
      <c r="T1015" s="11" t="s">
        <v>44</v>
      </c>
      <c r="U1015" s="11" t="s">
        <v>5</v>
      </c>
      <c r="V1015" s="11" t="s">
        <v>46</v>
      </c>
      <c r="W1015" s="10">
        <v>36118</v>
      </c>
      <c r="X1015" s="11" t="s">
        <v>48</v>
      </c>
      <c r="Y1015" s="10">
        <v>2</v>
      </c>
      <c r="Z1015" s="10">
        <v>2402</v>
      </c>
      <c r="AA1015" s="12" t="s">
        <v>2415</v>
      </c>
      <c r="AB1015" s="10">
        <v>3</v>
      </c>
      <c r="AC1015" s="10">
        <v>2</v>
      </c>
      <c r="AD1015" s="12">
        <v>44975</v>
      </c>
      <c r="AE1015" s="11" t="s">
        <v>156</v>
      </c>
      <c r="AF1015" s="11" t="s">
        <v>61</v>
      </c>
      <c r="AG1015" s="11" t="s">
        <v>52</v>
      </c>
      <c r="AH1015" s="11" t="s">
        <v>6694</v>
      </c>
      <c r="AI1015" s="11" t="s">
        <v>5030</v>
      </c>
      <c r="AJ1015" s="10">
        <v>1</v>
      </c>
      <c r="AK1015" s="14">
        <v>478.73</v>
      </c>
    </row>
    <row r="1016" spans="1:37" x14ac:dyDescent="0.25">
      <c r="A1016" s="10">
        <v>1976</v>
      </c>
      <c r="B1016" s="11" t="s">
        <v>428</v>
      </c>
      <c r="C1016" s="11" t="s">
        <v>6207</v>
      </c>
      <c r="D1016" s="12">
        <v>44049</v>
      </c>
      <c r="E1016" s="12">
        <v>44771</v>
      </c>
      <c r="F1016" s="10">
        <f>Table2[[#This Row],[ExitDate]]-Table2[[#This Row],[StartDate]]</f>
        <v>722</v>
      </c>
      <c r="G1016" s="18">
        <f>(Table2[[#This Row],[ExitDate]]-Table2[[#This Row],[StartDate]])/365.25</f>
        <v>1.9767282683093772</v>
      </c>
      <c r="H1016" s="11" t="s">
        <v>2953</v>
      </c>
      <c r="I1016" s="11" t="s">
        <v>6695</v>
      </c>
      <c r="J1016" s="13" t="s">
        <v>6696</v>
      </c>
      <c r="K1016" s="11" t="s">
        <v>84</v>
      </c>
      <c r="L1016" s="11" t="s">
        <v>38</v>
      </c>
      <c r="M1016" s="11" t="s">
        <v>66</v>
      </c>
      <c r="N1016" s="11" t="s">
        <v>40</v>
      </c>
      <c r="O1016" s="11" t="s">
        <v>41</v>
      </c>
      <c r="P1016" s="11" t="s">
        <v>133</v>
      </c>
      <c r="Q1016" s="11" t="s">
        <v>42</v>
      </c>
      <c r="R1016" s="11" t="s">
        <v>43</v>
      </c>
      <c r="S1016" s="12" t="s">
        <v>6697</v>
      </c>
      <c r="T1016" s="11" t="s">
        <v>44</v>
      </c>
      <c r="U1016" s="11" t="s">
        <v>625</v>
      </c>
      <c r="V1016" s="11" t="s">
        <v>46</v>
      </c>
      <c r="W1016" s="10">
        <v>48453</v>
      </c>
      <c r="X1016" s="11" t="s">
        <v>48</v>
      </c>
      <c r="Y1016" s="10">
        <v>4</v>
      </c>
      <c r="Z1016" s="10">
        <v>2403</v>
      </c>
      <c r="AA1016" s="12">
        <v>44753</v>
      </c>
      <c r="AB1016" s="10">
        <v>3</v>
      </c>
      <c r="AC1016" s="10">
        <v>3</v>
      </c>
      <c r="AD1016" s="12">
        <v>44798</v>
      </c>
      <c r="AE1016" s="11" t="s">
        <v>83</v>
      </c>
      <c r="AF1016" s="11" t="s">
        <v>61</v>
      </c>
      <c r="AG1016" s="11" t="s">
        <v>52</v>
      </c>
      <c r="AH1016" s="11" t="s">
        <v>6698</v>
      </c>
      <c r="AI1016" s="11" t="s">
        <v>6699</v>
      </c>
      <c r="AJ1016" s="10">
        <v>5</v>
      </c>
      <c r="AK1016" s="14">
        <v>766.04</v>
      </c>
    </row>
    <row r="1017" spans="1:37" x14ac:dyDescent="0.25">
      <c r="A1017" s="10">
        <v>1977</v>
      </c>
      <c r="B1017" s="11" t="s">
        <v>5292</v>
      </c>
      <c r="C1017" s="11" t="s">
        <v>1752</v>
      </c>
      <c r="D1017" s="12">
        <v>43642</v>
      </c>
      <c r="E1017" s="12">
        <v>43857</v>
      </c>
      <c r="F1017" s="10">
        <f>Table2[[#This Row],[ExitDate]]-Table2[[#This Row],[StartDate]]</f>
        <v>215</v>
      </c>
      <c r="G1017" s="18">
        <f>(Table2[[#This Row],[ExitDate]]-Table2[[#This Row],[StartDate]])/365.25</f>
        <v>0.58863791923340181</v>
      </c>
      <c r="H1017" s="11" t="s">
        <v>2953</v>
      </c>
      <c r="I1017" s="11" t="s">
        <v>6700</v>
      </c>
      <c r="J1017" s="13" t="s">
        <v>6701</v>
      </c>
      <c r="K1017" s="11" t="s">
        <v>37</v>
      </c>
      <c r="L1017" s="11" t="s">
        <v>38</v>
      </c>
      <c r="M1017" s="11" t="s">
        <v>39</v>
      </c>
      <c r="N1017" s="11" t="s">
        <v>40</v>
      </c>
      <c r="O1017" s="11" t="s">
        <v>41</v>
      </c>
      <c r="P1017" s="11" t="s">
        <v>174</v>
      </c>
      <c r="Q1017" s="11" t="s">
        <v>42</v>
      </c>
      <c r="R1017" s="11" t="s">
        <v>80</v>
      </c>
      <c r="S1017" s="12" t="s">
        <v>6702</v>
      </c>
      <c r="T1017" s="11" t="s">
        <v>44</v>
      </c>
      <c r="U1017" s="11" t="s">
        <v>250</v>
      </c>
      <c r="V1017" s="11" t="s">
        <v>46</v>
      </c>
      <c r="W1017" s="10">
        <v>25247</v>
      </c>
      <c r="X1017" s="11" t="s">
        <v>48</v>
      </c>
      <c r="Y1017" s="10">
        <v>2</v>
      </c>
      <c r="Z1017" s="10">
        <v>2404</v>
      </c>
      <c r="AA1017" s="12">
        <v>44931</v>
      </c>
      <c r="AB1017" s="10">
        <v>3</v>
      </c>
      <c r="AC1017" s="10">
        <v>3</v>
      </c>
      <c r="AD1017" s="12">
        <v>45037</v>
      </c>
      <c r="AE1017" s="11" t="s">
        <v>76</v>
      </c>
      <c r="AF1017" s="11" t="s">
        <v>61</v>
      </c>
      <c r="AG1017" s="11" t="s">
        <v>52</v>
      </c>
      <c r="AH1017" s="11" t="s">
        <v>6703</v>
      </c>
      <c r="AI1017" s="11" t="s">
        <v>6704</v>
      </c>
      <c r="AJ1017" s="10">
        <v>3</v>
      </c>
      <c r="AK1017" s="14">
        <v>561.63</v>
      </c>
    </row>
    <row r="1018" spans="1:37" x14ac:dyDescent="0.25">
      <c r="A1018" s="10">
        <v>1978</v>
      </c>
      <c r="B1018" s="11" t="s">
        <v>6705</v>
      </c>
      <c r="C1018" s="11" t="s">
        <v>5281</v>
      </c>
      <c r="D1018" s="12">
        <v>44087</v>
      </c>
      <c r="E1018" s="12">
        <v>44635</v>
      </c>
      <c r="F1018" s="10">
        <f>Table2[[#This Row],[ExitDate]]-Table2[[#This Row],[StartDate]]</f>
        <v>548</v>
      </c>
      <c r="G1018" s="18">
        <f>(Table2[[#This Row],[ExitDate]]-Table2[[#This Row],[StartDate]])/365.25</f>
        <v>1.5003422313483916</v>
      </c>
      <c r="H1018" s="11" t="s">
        <v>3558</v>
      </c>
      <c r="I1018" s="11" t="s">
        <v>6706</v>
      </c>
      <c r="J1018" s="13" t="s">
        <v>6707</v>
      </c>
      <c r="K1018" s="11" t="s">
        <v>125</v>
      </c>
      <c r="L1018" s="11" t="s">
        <v>752</v>
      </c>
      <c r="M1018" s="11" t="s">
        <v>66</v>
      </c>
      <c r="N1018" s="11" t="s">
        <v>67</v>
      </c>
      <c r="O1018" s="11" t="s">
        <v>56</v>
      </c>
      <c r="P1018" s="11" t="s">
        <v>95</v>
      </c>
      <c r="Q1018" s="11" t="s">
        <v>42</v>
      </c>
      <c r="R1018" s="11" t="s">
        <v>85</v>
      </c>
      <c r="S1018" s="12">
        <v>18418</v>
      </c>
      <c r="T1018" s="11" t="s">
        <v>44</v>
      </c>
      <c r="U1018" s="11" t="s">
        <v>159</v>
      </c>
      <c r="V1018" s="11" t="s">
        <v>59</v>
      </c>
      <c r="W1018" s="10">
        <v>3445</v>
      </c>
      <c r="X1018" s="11" t="s">
        <v>48</v>
      </c>
      <c r="Y1018" s="10">
        <v>4</v>
      </c>
      <c r="Z1018" s="10">
        <v>2405</v>
      </c>
      <c r="AA1018" s="12" t="s">
        <v>380</v>
      </c>
      <c r="AB1018" s="10">
        <v>4</v>
      </c>
      <c r="AC1018" s="10">
        <v>1</v>
      </c>
      <c r="AD1018" s="12">
        <v>45004</v>
      </c>
      <c r="AE1018" s="11" t="s">
        <v>83</v>
      </c>
      <c r="AF1018" s="11" t="s">
        <v>61</v>
      </c>
      <c r="AG1018" s="11" t="s">
        <v>77</v>
      </c>
      <c r="AH1018" s="11" t="s">
        <v>6708</v>
      </c>
      <c r="AI1018" s="11" t="s">
        <v>6709</v>
      </c>
      <c r="AJ1018" s="10">
        <v>1</v>
      </c>
      <c r="AK1018" s="14">
        <v>722.5</v>
      </c>
    </row>
    <row r="1019" spans="1:37" x14ac:dyDescent="0.25">
      <c r="A1019" s="10">
        <v>1980</v>
      </c>
      <c r="B1019" s="11" t="s">
        <v>2968</v>
      </c>
      <c r="C1019" s="11" t="s">
        <v>4650</v>
      </c>
      <c r="D1019" s="12">
        <v>43744</v>
      </c>
      <c r="E1019" s="12">
        <v>45030</v>
      </c>
      <c r="F1019" s="10">
        <f>Table2[[#This Row],[ExitDate]]-Table2[[#This Row],[StartDate]]</f>
        <v>1286</v>
      </c>
      <c r="G1019" s="18">
        <f>(Table2[[#This Row],[ExitDate]]-Table2[[#This Row],[StartDate]])/365.25</f>
        <v>3.5208761122518824</v>
      </c>
      <c r="H1019" s="11" t="s">
        <v>2310</v>
      </c>
      <c r="I1019" s="11" t="s">
        <v>6710</v>
      </c>
      <c r="J1019" s="13" t="s">
        <v>6711</v>
      </c>
      <c r="K1019" s="11" t="s">
        <v>54</v>
      </c>
      <c r="L1019" s="11" t="s">
        <v>38</v>
      </c>
      <c r="M1019" s="11" t="s">
        <v>66</v>
      </c>
      <c r="N1019" s="11" t="s">
        <v>40</v>
      </c>
      <c r="O1019" s="11" t="s">
        <v>41</v>
      </c>
      <c r="P1019" s="11" t="s">
        <v>95</v>
      </c>
      <c r="Q1019" s="11" t="s">
        <v>42</v>
      </c>
      <c r="R1019" s="11" t="s">
        <v>43</v>
      </c>
      <c r="S1019" s="12" t="s">
        <v>6712</v>
      </c>
      <c r="T1019" s="11" t="s">
        <v>44</v>
      </c>
      <c r="U1019" s="11" t="s">
        <v>74</v>
      </c>
      <c r="V1019" s="11" t="s">
        <v>59</v>
      </c>
      <c r="W1019" s="10">
        <v>47723</v>
      </c>
      <c r="X1019" s="11" t="s">
        <v>48</v>
      </c>
      <c r="Y1019" s="10">
        <v>4</v>
      </c>
      <c r="Z1019" s="10">
        <v>2407</v>
      </c>
      <c r="AA1019" s="12" t="s">
        <v>413</v>
      </c>
      <c r="AB1019" s="10">
        <v>3</v>
      </c>
      <c r="AC1019" s="10">
        <v>5</v>
      </c>
      <c r="AD1019" s="12">
        <v>44880</v>
      </c>
      <c r="AE1019" s="11" t="s">
        <v>76</v>
      </c>
      <c r="AF1019" s="11" t="s">
        <v>51</v>
      </c>
      <c r="AG1019" s="11" t="s">
        <v>77</v>
      </c>
      <c r="AH1019" s="11" t="s">
        <v>6713</v>
      </c>
      <c r="AI1019" s="11" t="s">
        <v>5181</v>
      </c>
      <c r="AJ1019" s="10">
        <v>2</v>
      </c>
      <c r="AK1019" s="14">
        <v>545.35</v>
      </c>
    </row>
    <row r="1020" spans="1:37" x14ac:dyDescent="0.25">
      <c r="A1020" s="10">
        <v>1985</v>
      </c>
      <c r="B1020" s="11" t="s">
        <v>958</v>
      </c>
      <c r="C1020" s="11" t="s">
        <v>6714</v>
      </c>
      <c r="D1020" s="12">
        <v>44591</v>
      </c>
      <c r="E1020" s="12">
        <v>45007</v>
      </c>
      <c r="F1020" s="10">
        <f>Table2[[#This Row],[ExitDate]]-Table2[[#This Row],[StartDate]]</f>
        <v>416</v>
      </c>
      <c r="G1020" s="18">
        <f>(Table2[[#This Row],[ExitDate]]-Table2[[#This Row],[StartDate]])/365.25</f>
        <v>1.1389459274469542</v>
      </c>
      <c r="H1020" s="11" t="s">
        <v>2953</v>
      </c>
      <c r="I1020" s="11" t="s">
        <v>6715</v>
      </c>
      <c r="J1020" s="13" t="s">
        <v>6716</v>
      </c>
      <c r="K1020" s="11" t="s">
        <v>65</v>
      </c>
      <c r="L1020" s="11" t="s">
        <v>38</v>
      </c>
      <c r="M1020" s="11" t="s">
        <v>66</v>
      </c>
      <c r="N1020" s="11" t="s">
        <v>67</v>
      </c>
      <c r="O1020" s="11" t="s">
        <v>56</v>
      </c>
      <c r="P1020" s="11" t="s">
        <v>174</v>
      </c>
      <c r="Q1020" s="11" t="s">
        <v>42</v>
      </c>
      <c r="R1020" s="11" t="s">
        <v>107</v>
      </c>
      <c r="S1020" s="12" t="s">
        <v>6717</v>
      </c>
      <c r="T1020" s="11" t="s">
        <v>44</v>
      </c>
      <c r="U1020" s="11" t="s">
        <v>109</v>
      </c>
      <c r="V1020" s="11" t="s">
        <v>59</v>
      </c>
      <c r="W1020" s="10">
        <v>63971</v>
      </c>
      <c r="X1020" s="11" t="s">
        <v>48</v>
      </c>
      <c r="Y1020" s="10">
        <v>2</v>
      </c>
      <c r="Z1020" s="10">
        <v>2412</v>
      </c>
      <c r="AA1020" s="12">
        <v>45203</v>
      </c>
      <c r="AB1020" s="10">
        <v>5</v>
      </c>
      <c r="AC1020" s="10">
        <v>4</v>
      </c>
      <c r="AD1020" s="12">
        <v>44947</v>
      </c>
      <c r="AE1020" s="11" t="s">
        <v>76</v>
      </c>
      <c r="AF1020" s="11" t="s">
        <v>51</v>
      </c>
      <c r="AG1020" s="11" t="s">
        <v>89</v>
      </c>
      <c r="AH1020" s="11" t="s">
        <v>6718</v>
      </c>
      <c r="AI1020" s="11" t="s">
        <v>6719</v>
      </c>
      <c r="AJ1020" s="10">
        <v>5</v>
      </c>
      <c r="AK1020" s="14">
        <v>859</v>
      </c>
    </row>
    <row r="1021" spans="1:37" x14ac:dyDescent="0.25">
      <c r="A1021" s="10">
        <v>1986</v>
      </c>
      <c r="B1021" s="11" t="s">
        <v>519</v>
      </c>
      <c r="C1021" s="11" t="s">
        <v>868</v>
      </c>
      <c r="D1021" s="12">
        <v>44769</v>
      </c>
      <c r="E1021" s="12">
        <v>44843</v>
      </c>
      <c r="F1021" s="10">
        <f>Table2[[#This Row],[ExitDate]]-Table2[[#This Row],[StartDate]]</f>
        <v>74</v>
      </c>
      <c r="G1021" s="18">
        <f>(Table2[[#This Row],[ExitDate]]-Table2[[#This Row],[StartDate]])/365.25</f>
        <v>0.20260095824777549</v>
      </c>
      <c r="H1021" s="11" t="s">
        <v>2953</v>
      </c>
      <c r="I1021" s="11" t="s">
        <v>6720</v>
      </c>
      <c r="J1021" s="13" t="s">
        <v>6721</v>
      </c>
      <c r="K1021" s="11" t="s">
        <v>164</v>
      </c>
      <c r="L1021" s="11" t="s">
        <v>38</v>
      </c>
      <c r="M1021" s="11" t="s">
        <v>66</v>
      </c>
      <c r="N1021" s="11" t="s">
        <v>67</v>
      </c>
      <c r="O1021" s="11" t="s">
        <v>41</v>
      </c>
      <c r="P1021" s="11" t="s">
        <v>121</v>
      </c>
      <c r="Q1021" s="11" t="s">
        <v>42</v>
      </c>
      <c r="R1021" s="11" t="s">
        <v>80</v>
      </c>
      <c r="S1021" s="12">
        <v>15618</v>
      </c>
      <c r="T1021" s="11" t="s">
        <v>44</v>
      </c>
      <c r="U1021" s="11" t="s">
        <v>87</v>
      </c>
      <c r="V1021" s="11" t="s">
        <v>46</v>
      </c>
      <c r="W1021" s="10">
        <v>18899</v>
      </c>
      <c r="X1021" s="11" t="s">
        <v>48</v>
      </c>
      <c r="Y1021" s="10">
        <v>4</v>
      </c>
      <c r="Z1021" s="10">
        <v>2413</v>
      </c>
      <c r="AA1021" s="12">
        <v>44784</v>
      </c>
      <c r="AB1021" s="10">
        <v>4</v>
      </c>
      <c r="AC1021" s="10">
        <v>2</v>
      </c>
      <c r="AD1021" s="12">
        <v>44805</v>
      </c>
      <c r="AE1021" s="11" t="s">
        <v>156</v>
      </c>
      <c r="AF1021" s="11" t="s">
        <v>61</v>
      </c>
      <c r="AG1021" s="11" t="s">
        <v>52</v>
      </c>
      <c r="AH1021" s="11" t="s">
        <v>6722</v>
      </c>
      <c r="AI1021" s="11" t="s">
        <v>6723</v>
      </c>
      <c r="AJ1021" s="10">
        <v>1</v>
      </c>
      <c r="AK1021" s="14">
        <v>193.51</v>
      </c>
    </row>
    <row r="1022" spans="1:37" x14ac:dyDescent="0.25">
      <c r="A1022" s="10">
        <v>1988</v>
      </c>
      <c r="B1022" s="11" t="s">
        <v>6327</v>
      </c>
      <c r="C1022" s="11" t="s">
        <v>6724</v>
      </c>
      <c r="D1022" s="12">
        <v>44235</v>
      </c>
      <c r="E1022" s="12">
        <v>44796</v>
      </c>
      <c r="F1022" s="10">
        <f>Table2[[#This Row],[ExitDate]]-Table2[[#This Row],[StartDate]]</f>
        <v>561</v>
      </c>
      <c r="G1022" s="18">
        <f>(Table2[[#This Row],[ExitDate]]-Table2[[#This Row],[StartDate]])/365.25</f>
        <v>1.5359342915811087</v>
      </c>
      <c r="H1022" s="11" t="s">
        <v>2953</v>
      </c>
      <c r="I1022" s="11" t="s">
        <v>6725</v>
      </c>
      <c r="J1022" s="13" t="s">
        <v>6726</v>
      </c>
      <c r="K1022" s="11" t="s">
        <v>79</v>
      </c>
      <c r="L1022" s="11" t="s">
        <v>38</v>
      </c>
      <c r="M1022" s="11" t="s">
        <v>66</v>
      </c>
      <c r="N1022" s="11" t="s">
        <v>67</v>
      </c>
      <c r="O1022" s="11" t="s">
        <v>66</v>
      </c>
      <c r="P1022" s="11" t="s">
        <v>95</v>
      </c>
      <c r="Q1022" s="11" t="s">
        <v>42</v>
      </c>
      <c r="R1022" s="11" t="s">
        <v>85</v>
      </c>
      <c r="S1022" s="12">
        <v>19276</v>
      </c>
      <c r="T1022" s="11" t="s">
        <v>44</v>
      </c>
      <c r="U1022" s="11" t="s">
        <v>98</v>
      </c>
      <c r="V1022" s="11" t="s">
        <v>46</v>
      </c>
      <c r="W1022" s="10">
        <v>25010</v>
      </c>
      <c r="X1022" s="11" t="s">
        <v>48</v>
      </c>
      <c r="Y1022" s="10">
        <v>4</v>
      </c>
      <c r="Z1022" s="10">
        <v>2415</v>
      </c>
      <c r="AA1022" s="12">
        <v>45140</v>
      </c>
      <c r="AB1022" s="10">
        <v>1</v>
      </c>
      <c r="AC1022" s="10">
        <v>2</v>
      </c>
      <c r="AD1022" s="12">
        <v>44791</v>
      </c>
      <c r="AE1022" s="11" t="s">
        <v>60</v>
      </c>
      <c r="AF1022" s="11" t="s">
        <v>51</v>
      </c>
      <c r="AG1022" s="11" t="s">
        <v>52</v>
      </c>
      <c r="AH1022" s="11" t="s">
        <v>4894</v>
      </c>
      <c r="AI1022" s="11" t="s">
        <v>6727</v>
      </c>
      <c r="AJ1022" s="10">
        <v>4</v>
      </c>
      <c r="AK1022" s="14">
        <v>938.18</v>
      </c>
    </row>
    <row r="1023" spans="1:37" x14ac:dyDescent="0.25">
      <c r="A1023" s="10">
        <v>1990</v>
      </c>
      <c r="B1023" s="11" t="s">
        <v>4967</v>
      </c>
      <c r="C1023" s="11" t="s">
        <v>2751</v>
      </c>
      <c r="D1023" s="12">
        <v>44254</v>
      </c>
      <c r="E1023" s="12">
        <v>45137</v>
      </c>
      <c r="F1023" s="10">
        <f>Table2[[#This Row],[ExitDate]]-Table2[[#This Row],[StartDate]]</f>
        <v>883</v>
      </c>
      <c r="G1023" s="18">
        <f>(Table2[[#This Row],[ExitDate]]-Table2[[#This Row],[StartDate]])/365.25</f>
        <v>2.4175222450376452</v>
      </c>
      <c r="H1023" s="11" t="s">
        <v>2953</v>
      </c>
      <c r="I1023" s="11" t="s">
        <v>6729</v>
      </c>
      <c r="J1023" s="13" t="s">
        <v>6730</v>
      </c>
      <c r="K1023" s="11" t="s">
        <v>84</v>
      </c>
      <c r="L1023" s="11" t="s">
        <v>38</v>
      </c>
      <c r="M1023" s="11" t="s">
        <v>39</v>
      </c>
      <c r="N1023" s="11" t="s">
        <v>40</v>
      </c>
      <c r="O1023" s="11" t="s">
        <v>66</v>
      </c>
      <c r="P1023" s="11" t="s">
        <v>133</v>
      </c>
      <c r="Q1023" s="11" t="s">
        <v>42</v>
      </c>
      <c r="R1023" s="11" t="s">
        <v>107</v>
      </c>
      <c r="S1023" s="12">
        <v>31696</v>
      </c>
      <c r="T1023" s="11" t="s">
        <v>44</v>
      </c>
      <c r="U1023" s="11" t="s">
        <v>2763</v>
      </c>
      <c r="V1023" s="11" t="s">
        <v>59</v>
      </c>
      <c r="W1023" s="10">
        <v>37752</v>
      </c>
      <c r="X1023" s="11" t="s">
        <v>48</v>
      </c>
      <c r="Y1023" s="10">
        <v>4</v>
      </c>
      <c r="Z1023" s="10">
        <v>2417</v>
      </c>
      <c r="AA1023" s="12" t="s">
        <v>239</v>
      </c>
      <c r="AB1023" s="10">
        <v>2</v>
      </c>
      <c r="AC1023" s="10">
        <v>3</v>
      </c>
      <c r="AD1023" s="12">
        <v>44865</v>
      </c>
      <c r="AE1023" s="11" t="s">
        <v>156</v>
      </c>
      <c r="AF1023" s="11" t="s">
        <v>61</v>
      </c>
      <c r="AG1023" s="11" t="s">
        <v>89</v>
      </c>
      <c r="AH1023" s="11" t="s">
        <v>6731</v>
      </c>
      <c r="AI1023" s="11" t="s">
        <v>6732</v>
      </c>
      <c r="AJ1023" s="10">
        <v>4</v>
      </c>
      <c r="AK1023" s="14">
        <v>587.29</v>
      </c>
    </row>
    <row r="1024" spans="1:37" x14ac:dyDescent="0.25">
      <c r="A1024" s="10">
        <v>1991</v>
      </c>
      <c r="B1024" s="11" t="s">
        <v>5398</v>
      </c>
      <c r="C1024" s="11" t="s">
        <v>438</v>
      </c>
      <c r="D1024" s="12">
        <v>44587</v>
      </c>
      <c r="E1024" s="12">
        <v>45050</v>
      </c>
      <c r="F1024" s="10">
        <f>Table2[[#This Row],[ExitDate]]-Table2[[#This Row],[StartDate]]</f>
        <v>463</v>
      </c>
      <c r="G1024" s="18">
        <f>(Table2[[#This Row],[ExitDate]]-Table2[[#This Row],[StartDate]])/365.25</f>
        <v>1.267624914442163</v>
      </c>
      <c r="H1024" s="11" t="s">
        <v>2953</v>
      </c>
      <c r="I1024" s="11" t="s">
        <v>6733</v>
      </c>
      <c r="J1024" s="13" t="s">
        <v>6734</v>
      </c>
      <c r="K1024" s="11" t="s">
        <v>37</v>
      </c>
      <c r="L1024" s="11" t="s">
        <v>2303</v>
      </c>
      <c r="M1024" s="11" t="s">
        <v>39</v>
      </c>
      <c r="N1024" s="11" t="s">
        <v>67</v>
      </c>
      <c r="O1024" s="11" t="s">
        <v>41</v>
      </c>
      <c r="P1024" s="11" t="s">
        <v>95</v>
      </c>
      <c r="Q1024" s="11" t="s">
        <v>42</v>
      </c>
      <c r="R1024" s="11" t="s">
        <v>175</v>
      </c>
      <c r="S1024" s="12" t="s">
        <v>3019</v>
      </c>
      <c r="T1024" s="11" t="s">
        <v>44</v>
      </c>
      <c r="U1024" s="11" t="s">
        <v>250</v>
      </c>
      <c r="V1024" s="11" t="s">
        <v>59</v>
      </c>
      <c r="W1024" s="10">
        <v>16793</v>
      </c>
      <c r="X1024" s="11" t="s">
        <v>48</v>
      </c>
      <c r="Y1024" s="10">
        <v>1</v>
      </c>
      <c r="Z1024" s="10">
        <v>2418</v>
      </c>
      <c r="AA1024" s="12">
        <v>45141</v>
      </c>
      <c r="AB1024" s="10">
        <v>3</v>
      </c>
      <c r="AC1024" s="10">
        <v>2</v>
      </c>
      <c r="AD1024" s="12">
        <v>44953</v>
      </c>
      <c r="AE1024" s="11" t="s">
        <v>83</v>
      </c>
      <c r="AF1024" s="11" t="s">
        <v>61</v>
      </c>
      <c r="AG1024" s="11" t="s">
        <v>52</v>
      </c>
      <c r="AH1024" s="11" t="s">
        <v>6735</v>
      </c>
      <c r="AI1024" s="11" t="s">
        <v>6736</v>
      </c>
      <c r="AJ1024" s="10">
        <v>5</v>
      </c>
      <c r="AK1024" s="14">
        <v>966.19</v>
      </c>
    </row>
    <row r="1025" spans="1:37" x14ac:dyDescent="0.25">
      <c r="A1025" s="10">
        <v>1995</v>
      </c>
      <c r="B1025" s="11" t="s">
        <v>3138</v>
      </c>
      <c r="C1025" s="11" t="s">
        <v>1712</v>
      </c>
      <c r="D1025" s="12">
        <v>44551</v>
      </c>
      <c r="E1025" s="12">
        <v>44658</v>
      </c>
      <c r="F1025" s="10">
        <f>Table2[[#This Row],[ExitDate]]-Table2[[#This Row],[StartDate]]</f>
        <v>107</v>
      </c>
      <c r="G1025" s="18">
        <f>(Table2[[#This Row],[ExitDate]]-Table2[[#This Row],[StartDate]])/365.25</f>
        <v>0.29295003422313481</v>
      </c>
      <c r="H1025" s="11" t="s">
        <v>2953</v>
      </c>
      <c r="I1025" s="11" t="s">
        <v>6739</v>
      </c>
      <c r="J1025" s="13" t="s">
        <v>6740</v>
      </c>
      <c r="K1025" s="11" t="s">
        <v>65</v>
      </c>
      <c r="L1025" s="11" t="s">
        <v>752</v>
      </c>
      <c r="M1025" s="11" t="s">
        <v>56</v>
      </c>
      <c r="N1025" s="11" t="s">
        <v>55</v>
      </c>
      <c r="O1025" s="11" t="s">
        <v>41</v>
      </c>
      <c r="P1025" s="11" t="s">
        <v>95</v>
      </c>
      <c r="Q1025" s="11" t="s">
        <v>42</v>
      </c>
      <c r="R1025" s="11" t="s">
        <v>80</v>
      </c>
      <c r="S1025" s="12" t="s">
        <v>6741</v>
      </c>
      <c r="T1025" s="11" t="s">
        <v>44</v>
      </c>
      <c r="U1025" s="11" t="s">
        <v>81</v>
      </c>
      <c r="V1025" s="11" t="s">
        <v>59</v>
      </c>
      <c r="W1025" s="10">
        <v>86374</v>
      </c>
      <c r="X1025" s="11" t="s">
        <v>48</v>
      </c>
      <c r="Y1025" s="10">
        <v>2</v>
      </c>
      <c r="Z1025" s="10">
        <v>2422</v>
      </c>
      <c r="AA1025" s="12" t="s">
        <v>656</v>
      </c>
      <c r="AB1025" s="10">
        <v>5</v>
      </c>
      <c r="AC1025" s="10">
        <v>4</v>
      </c>
      <c r="AD1025" s="12">
        <v>44802</v>
      </c>
      <c r="AE1025" s="11" t="s">
        <v>50</v>
      </c>
      <c r="AF1025" s="11" t="s">
        <v>61</v>
      </c>
      <c r="AG1025" s="11" t="s">
        <v>52</v>
      </c>
      <c r="AH1025" s="11" t="s">
        <v>6742</v>
      </c>
      <c r="AI1025" s="11" t="s">
        <v>6743</v>
      </c>
      <c r="AJ1025" s="10">
        <v>1</v>
      </c>
      <c r="AK1025" s="14">
        <v>400.73</v>
      </c>
    </row>
    <row r="1026" spans="1:37" x14ac:dyDescent="0.25">
      <c r="A1026" s="10">
        <v>1997</v>
      </c>
      <c r="B1026" s="11" t="s">
        <v>4131</v>
      </c>
      <c r="C1026" s="11" t="s">
        <v>5731</v>
      </c>
      <c r="D1026" s="12">
        <v>43522</v>
      </c>
      <c r="E1026" s="12">
        <v>44279</v>
      </c>
      <c r="F1026" s="10">
        <f>Table2[[#This Row],[ExitDate]]-Table2[[#This Row],[StartDate]]</f>
        <v>757</v>
      </c>
      <c r="G1026" s="18">
        <f>(Table2[[#This Row],[ExitDate]]-Table2[[#This Row],[StartDate]])/365.25</f>
        <v>2.0725530458590007</v>
      </c>
      <c r="H1026" s="11" t="s">
        <v>1789</v>
      </c>
      <c r="I1026" s="11" t="s">
        <v>6744</v>
      </c>
      <c r="J1026" s="13" t="s">
        <v>6745</v>
      </c>
      <c r="K1026" s="11" t="s">
        <v>125</v>
      </c>
      <c r="L1026" s="11" t="s">
        <v>38</v>
      </c>
      <c r="M1026" s="11" t="s">
        <v>66</v>
      </c>
      <c r="N1026" s="11" t="s">
        <v>40</v>
      </c>
      <c r="O1026" s="11" t="s">
        <v>66</v>
      </c>
      <c r="P1026" s="11" t="s">
        <v>121</v>
      </c>
      <c r="Q1026" s="11" t="s">
        <v>1847</v>
      </c>
      <c r="R1026" s="11" t="s">
        <v>107</v>
      </c>
      <c r="S1026" s="12" t="s">
        <v>6746</v>
      </c>
      <c r="T1026" s="11" t="s">
        <v>44</v>
      </c>
      <c r="U1026" s="11" t="s">
        <v>98</v>
      </c>
      <c r="V1026" s="11" t="s">
        <v>59</v>
      </c>
      <c r="W1026" s="10">
        <v>47083</v>
      </c>
      <c r="X1026" s="11" t="s">
        <v>48</v>
      </c>
      <c r="Y1026" s="10">
        <v>2</v>
      </c>
      <c r="Z1026" s="10">
        <v>2424</v>
      </c>
      <c r="AA1026" s="12" t="s">
        <v>2702</v>
      </c>
      <c r="AB1026" s="10">
        <v>2</v>
      </c>
      <c r="AC1026" s="10">
        <v>1</v>
      </c>
      <c r="AD1026" s="12">
        <v>44852</v>
      </c>
      <c r="AE1026" s="11" t="s">
        <v>60</v>
      </c>
      <c r="AF1026" s="11" t="s">
        <v>51</v>
      </c>
      <c r="AG1026" s="11" t="s">
        <v>52</v>
      </c>
      <c r="AH1026" s="11" t="s">
        <v>6747</v>
      </c>
      <c r="AI1026" s="11" t="s">
        <v>6748</v>
      </c>
      <c r="AJ1026" s="10">
        <v>1</v>
      </c>
      <c r="AK1026" s="14">
        <v>292.85000000000002</v>
      </c>
    </row>
    <row r="1027" spans="1:37" x14ac:dyDescent="0.25">
      <c r="A1027" s="10">
        <v>1998</v>
      </c>
      <c r="B1027" s="11" t="s">
        <v>1851</v>
      </c>
      <c r="C1027" s="11" t="s">
        <v>890</v>
      </c>
      <c r="D1027" s="12">
        <v>44731</v>
      </c>
      <c r="E1027" s="12">
        <v>45066</v>
      </c>
      <c r="F1027" s="10">
        <f>Table2[[#This Row],[ExitDate]]-Table2[[#This Row],[StartDate]]</f>
        <v>335</v>
      </c>
      <c r="G1027" s="18">
        <f>(Table2[[#This Row],[ExitDate]]-Table2[[#This Row],[StartDate]])/365.25</f>
        <v>0.91718001368925395</v>
      </c>
      <c r="H1027" s="11" t="s">
        <v>6376</v>
      </c>
      <c r="I1027" s="11" t="s">
        <v>6749</v>
      </c>
      <c r="J1027" s="13" t="s">
        <v>6750</v>
      </c>
      <c r="K1027" s="11" t="s">
        <v>132</v>
      </c>
      <c r="L1027" s="11" t="s">
        <v>38</v>
      </c>
      <c r="M1027" s="11" t="s">
        <v>39</v>
      </c>
      <c r="N1027" s="11" t="s">
        <v>40</v>
      </c>
      <c r="O1027" s="11" t="s">
        <v>66</v>
      </c>
      <c r="P1027" s="11" t="s">
        <v>121</v>
      </c>
      <c r="Q1027" s="11" t="s">
        <v>42</v>
      </c>
      <c r="R1027" s="11" t="s">
        <v>320</v>
      </c>
      <c r="S1027" s="12" t="s">
        <v>6751</v>
      </c>
      <c r="T1027" s="11" t="s">
        <v>44</v>
      </c>
      <c r="U1027" s="11" t="s">
        <v>87</v>
      </c>
      <c r="V1027" s="11" t="s">
        <v>59</v>
      </c>
      <c r="W1027" s="10">
        <v>61895</v>
      </c>
      <c r="X1027" s="11" t="s">
        <v>48</v>
      </c>
      <c r="Y1027" s="10">
        <v>2</v>
      </c>
      <c r="Z1027" s="10">
        <v>2425</v>
      </c>
      <c r="AA1027" s="12" t="s">
        <v>208</v>
      </c>
      <c r="AB1027" s="10">
        <v>2</v>
      </c>
      <c r="AC1027" s="10">
        <v>2</v>
      </c>
      <c r="AD1027" s="12">
        <v>45039</v>
      </c>
      <c r="AE1027" s="11" t="s">
        <v>83</v>
      </c>
      <c r="AF1027" s="11" t="s">
        <v>61</v>
      </c>
      <c r="AG1027" s="11" t="s">
        <v>52</v>
      </c>
      <c r="AH1027" s="11" t="s">
        <v>6752</v>
      </c>
      <c r="AI1027" s="11" t="s">
        <v>6753</v>
      </c>
      <c r="AJ1027" s="10">
        <v>3</v>
      </c>
      <c r="AK1027" s="14">
        <v>136.76</v>
      </c>
    </row>
    <row r="1028" spans="1:37" x14ac:dyDescent="0.25">
      <c r="A1028" s="10">
        <v>1999</v>
      </c>
      <c r="B1028" s="11" t="s">
        <v>3125</v>
      </c>
      <c r="C1028" s="11" t="s">
        <v>1495</v>
      </c>
      <c r="D1028" s="12">
        <v>44032</v>
      </c>
      <c r="E1028" s="12">
        <v>45117</v>
      </c>
      <c r="F1028" s="10">
        <f>Table2[[#This Row],[ExitDate]]-Table2[[#This Row],[StartDate]]</f>
        <v>1085</v>
      </c>
      <c r="G1028" s="18">
        <f>(Table2[[#This Row],[ExitDate]]-Table2[[#This Row],[StartDate]])/365.25</f>
        <v>2.97056810403833</v>
      </c>
      <c r="H1028" s="11" t="s">
        <v>2310</v>
      </c>
      <c r="I1028" s="11" t="s">
        <v>6754</v>
      </c>
      <c r="J1028" s="13" t="s">
        <v>6755</v>
      </c>
      <c r="K1028" s="11" t="s">
        <v>54</v>
      </c>
      <c r="L1028" s="11" t="s">
        <v>38</v>
      </c>
      <c r="M1028" s="11" t="s">
        <v>66</v>
      </c>
      <c r="N1028" s="11" t="s">
        <v>40</v>
      </c>
      <c r="O1028" s="11" t="s">
        <v>56</v>
      </c>
      <c r="P1028" s="11" t="s">
        <v>133</v>
      </c>
      <c r="Q1028" s="11" t="s">
        <v>42</v>
      </c>
      <c r="R1028" s="11" t="s">
        <v>80</v>
      </c>
      <c r="S1028" s="12">
        <v>21612</v>
      </c>
      <c r="T1028" s="11" t="s">
        <v>44</v>
      </c>
      <c r="U1028" s="11" t="s">
        <v>234</v>
      </c>
      <c r="V1028" s="11" t="s">
        <v>46</v>
      </c>
      <c r="W1028" s="10">
        <v>43373</v>
      </c>
      <c r="X1028" s="11" t="s">
        <v>48</v>
      </c>
      <c r="Y1028" s="10">
        <v>2</v>
      </c>
      <c r="Z1028" s="10">
        <v>2426</v>
      </c>
      <c r="AA1028" s="12" t="s">
        <v>827</v>
      </c>
      <c r="AB1028" s="10">
        <v>5</v>
      </c>
      <c r="AC1028" s="10">
        <v>5</v>
      </c>
      <c r="AD1028" s="12">
        <v>44886</v>
      </c>
      <c r="AE1028" s="11" t="s">
        <v>50</v>
      </c>
      <c r="AF1028" s="11" t="s">
        <v>61</v>
      </c>
      <c r="AG1028" s="11" t="s">
        <v>62</v>
      </c>
      <c r="AH1028" s="11" t="s">
        <v>6756</v>
      </c>
      <c r="AI1028" s="11" t="s">
        <v>6757</v>
      </c>
      <c r="AJ1028" s="10">
        <v>4</v>
      </c>
      <c r="AK1028" s="14">
        <v>107.48</v>
      </c>
    </row>
    <row r="1029" spans="1:37" x14ac:dyDescent="0.25">
      <c r="A1029" s="10">
        <v>2000</v>
      </c>
      <c r="B1029" s="11" t="s">
        <v>6758</v>
      </c>
      <c r="C1029" s="11" t="s">
        <v>2182</v>
      </c>
      <c r="D1029" s="12">
        <v>43847</v>
      </c>
      <c r="E1029" s="12">
        <v>43941</v>
      </c>
      <c r="F1029" s="10">
        <f>Table2[[#This Row],[ExitDate]]-Table2[[#This Row],[StartDate]]</f>
        <v>94</v>
      </c>
      <c r="G1029" s="18">
        <f>(Table2[[#This Row],[ExitDate]]-Table2[[#This Row],[StartDate]])/365.25</f>
        <v>0.25735797399041754</v>
      </c>
      <c r="H1029" s="11" t="s">
        <v>2310</v>
      </c>
      <c r="I1029" s="11" t="s">
        <v>6759</v>
      </c>
      <c r="J1029" s="13" t="s">
        <v>6760</v>
      </c>
      <c r="K1029" s="11" t="s">
        <v>37</v>
      </c>
      <c r="L1029" s="11" t="s">
        <v>38</v>
      </c>
      <c r="M1029" s="11" t="s">
        <v>56</v>
      </c>
      <c r="N1029" s="11" t="s">
        <v>40</v>
      </c>
      <c r="O1029" s="11" t="s">
        <v>66</v>
      </c>
      <c r="P1029" s="11" t="s">
        <v>174</v>
      </c>
      <c r="Q1029" s="11" t="s">
        <v>165</v>
      </c>
      <c r="R1029" s="11" t="s">
        <v>85</v>
      </c>
      <c r="S1029" s="12" t="s">
        <v>6761</v>
      </c>
      <c r="T1029" s="11" t="s">
        <v>44</v>
      </c>
      <c r="U1029" s="11" t="s">
        <v>600</v>
      </c>
      <c r="V1029" s="11" t="s">
        <v>46</v>
      </c>
      <c r="W1029" s="10">
        <v>87868</v>
      </c>
      <c r="X1029" s="11" t="s">
        <v>48</v>
      </c>
      <c r="Y1029" s="10">
        <v>5</v>
      </c>
      <c r="Z1029" s="10">
        <v>2427</v>
      </c>
      <c r="AA1029" s="12" t="s">
        <v>617</v>
      </c>
      <c r="AB1029" s="10">
        <v>2</v>
      </c>
      <c r="AC1029" s="10">
        <v>2</v>
      </c>
      <c r="AD1029" s="12">
        <v>44953</v>
      </c>
      <c r="AE1029" s="11" t="s">
        <v>156</v>
      </c>
      <c r="AF1029" s="11" t="s">
        <v>51</v>
      </c>
      <c r="AG1029" s="11" t="s">
        <v>89</v>
      </c>
      <c r="AH1029" s="11" t="s">
        <v>6762</v>
      </c>
      <c r="AI1029" s="11" t="s">
        <v>6763</v>
      </c>
      <c r="AJ1029" s="10">
        <v>2</v>
      </c>
      <c r="AK1029" s="14">
        <v>528.76</v>
      </c>
    </row>
    <row r="1030" spans="1:37" x14ac:dyDescent="0.25">
      <c r="A1030" s="10">
        <v>2001</v>
      </c>
      <c r="B1030" s="11" t="s">
        <v>5052</v>
      </c>
      <c r="C1030" s="11" t="s">
        <v>362</v>
      </c>
      <c r="D1030" s="12">
        <v>44351</v>
      </c>
      <c r="E1030" s="12">
        <v>44603</v>
      </c>
      <c r="F1030" s="10">
        <f>Table2[[#This Row],[ExitDate]]-Table2[[#This Row],[StartDate]]</f>
        <v>252</v>
      </c>
      <c r="G1030" s="18">
        <f>(Table2[[#This Row],[ExitDate]]-Table2[[#This Row],[StartDate]])/365.25</f>
        <v>0.68993839835728954</v>
      </c>
      <c r="H1030" s="11" t="s">
        <v>2322</v>
      </c>
      <c r="I1030" s="11" t="s">
        <v>6764</v>
      </c>
      <c r="J1030" s="13" t="s">
        <v>6765</v>
      </c>
      <c r="K1030" s="11" t="s">
        <v>84</v>
      </c>
      <c r="L1030" s="11" t="s">
        <v>38</v>
      </c>
      <c r="M1030" s="11" t="s">
        <v>56</v>
      </c>
      <c r="N1030" s="11" t="s">
        <v>67</v>
      </c>
      <c r="O1030" s="11" t="s">
        <v>41</v>
      </c>
      <c r="P1030" s="11" t="s">
        <v>174</v>
      </c>
      <c r="Q1030" s="11" t="s">
        <v>165</v>
      </c>
      <c r="R1030" s="11" t="s">
        <v>508</v>
      </c>
      <c r="S1030" s="12" t="s">
        <v>6766</v>
      </c>
      <c r="T1030" s="11" t="s">
        <v>44</v>
      </c>
      <c r="U1030" s="11" t="s">
        <v>3025</v>
      </c>
      <c r="V1030" s="11" t="s">
        <v>46</v>
      </c>
      <c r="W1030" s="10">
        <v>7404</v>
      </c>
      <c r="X1030" s="11" t="s">
        <v>48</v>
      </c>
      <c r="Y1030" s="10">
        <v>4</v>
      </c>
      <c r="Z1030" s="10">
        <v>2428</v>
      </c>
      <c r="AA1030" s="12" t="s">
        <v>1227</v>
      </c>
      <c r="AB1030" s="10">
        <v>2</v>
      </c>
      <c r="AC1030" s="10">
        <v>5</v>
      </c>
      <c r="AD1030" s="12">
        <v>45120</v>
      </c>
      <c r="AE1030" s="11" t="s">
        <v>60</v>
      </c>
      <c r="AF1030" s="11" t="s">
        <v>61</v>
      </c>
      <c r="AG1030" s="11" t="s">
        <v>89</v>
      </c>
      <c r="AH1030" s="11" t="s">
        <v>6767</v>
      </c>
      <c r="AI1030" s="11" t="s">
        <v>6768</v>
      </c>
      <c r="AJ1030" s="10">
        <v>4</v>
      </c>
      <c r="AK1030" s="14">
        <v>549.79999999999995</v>
      </c>
    </row>
    <row r="1031" spans="1:37" x14ac:dyDescent="0.25">
      <c r="A1031" s="10">
        <v>2002</v>
      </c>
      <c r="B1031" s="11" t="s">
        <v>1601</v>
      </c>
      <c r="C1031" s="11" t="s">
        <v>6769</v>
      </c>
      <c r="D1031" s="12">
        <v>43574</v>
      </c>
      <c r="E1031" s="12">
        <v>44014</v>
      </c>
      <c r="F1031" s="10">
        <f>Table2[[#This Row],[ExitDate]]-Table2[[#This Row],[StartDate]]</f>
        <v>440</v>
      </c>
      <c r="G1031" s="18">
        <f>(Table2[[#This Row],[ExitDate]]-Table2[[#This Row],[StartDate]])/365.25</f>
        <v>1.2046543463381245</v>
      </c>
      <c r="H1031" s="11" t="s">
        <v>2953</v>
      </c>
      <c r="I1031" s="11" t="s">
        <v>6770</v>
      </c>
      <c r="J1031" s="13" t="s">
        <v>6771</v>
      </c>
      <c r="K1031" s="11" t="s">
        <v>84</v>
      </c>
      <c r="L1031" s="11" t="s">
        <v>38</v>
      </c>
      <c r="M1031" s="11" t="s">
        <v>56</v>
      </c>
      <c r="N1031" s="11" t="s">
        <v>40</v>
      </c>
      <c r="O1031" s="11" t="s">
        <v>41</v>
      </c>
      <c r="P1031" s="11" t="s">
        <v>95</v>
      </c>
      <c r="Q1031" s="11" t="s">
        <v>42</v>
      </c>
      <c r="R1031" s="11" t="s">
        <v>85</v>
      </c>
      <c r="S1031" s="12">
        <v>36165</v>
      </c>
      <c r="T1031" s="11" t="s">
        <v>44</v>
      </c>
      <c r="U1031" s="11" t="s">
        <v>81</v>
      </c>
      <c r="V1031" s="11" t="s">
        <v>59</v>
      </c>
      <c r="W1031" s="10">
        <v>68494</v>
      </c>
      <c r="X1031" s="11" t="s">
        <v>48</v>
      </c>
      <c r="Y1031" s="10">
        <v>4</v>
      </c>
      <c r="Z1031" s="10">
        <v>2429</v>
      </c>
      <c r="AA1031" s="12">
        <v>44723</v>
      </c>
      <c r="AB1031" s="10">
        <v>3</v>
      </c>
      <c r="AC1031" s="10">
        <v>4</v>
      </c>
      <c r="AD1031" s="12">
        <v>44904</v>
      </c>
      <c r="AE1031" s="11" t="s">
        <v>156</v>
      </c>
      <c r="AF1031" s="11" t="s">
        <v>61</v>
      </c>
      <c r="AG1031" s="11" t="s">
        <v>77</v>
      </c>
      <c r="AH1031" s="11" t="s">
        <v>6772</v>
      </c>
      <c r="AI1031" s="11" t="s">
        <v>6773</v>
      </c>
      <c r="AJ1031" s="10">
        <v>5</v>
      </c>
      <c r="AK1031" s="14">
        <v>308.10000000000002</v>
      </c>
    </row>
    <row r="1032" spans="1:37" x14ac:dyDescent="0.25">
      <c r="A1032" s="10">
        <v>2003</v>
      </c>
      <c r="B1032" s="11" t="s">
        <v>6774</v>
      </c>
      <c r="C1032" s="11" t="s">
        <v>828</v>
      </c>
      <c r="D1032" s="12">
        <v>43421</v>
      </c>
      <c r="E1032" s="12">
        <v>44185</v>
      </c>
      <c r="F1032" s="10">
        <f>Table2[[#This Row],[ExitDate]]-Table2[[#This Row],[StartDate]]</f>
        <v>764</v>
      </c>
      <c r="G1032" s="18">
        <f>(Table2[[#This Row],[ExitDate]]-Table2[[#This Row],[StartDate]])/365.25</f>
        <v>2.0917180013689256</v>
      </c>
      <c r="H1032" s="11" t="s">
        <v>2953</v>
      </c>
      <c r="I1032" s="11" t="s">
        <v>6775</v>
      </c>
      <c r="J1032" s="13" t="s">
        <v>6776</v>
      </c>
      <c r="K1032" s="11" t="s">
        <v>37</v>
      </c>
      <c r="L1032" s="11" t="s">
        <v>38</v>
      </c>
      <c r="M1032" s="11" t="s">
        <v>66</v>
      </c>
      <c r="N1032" s="11" t="s">
        <v>67</v>
      </c>
      <c r="O1032" s="11" t="s">
        <v>56</v>
      </c>
      <c r="P1032" s="11" t="s">
        <v>174</v>
      </c>
      <c r="Q1032" s="11" t="s">
        <v>42</v>
      </c>
      <c r="R1032" s="11" t="s">
        <v>80</v>
      </c>
      <c r="S1032" s="12" t="s">
        <v>6777</v>
      </c>
      <c r="T1032" s="11" t="s">
        <v>44</v>
      </c>
      <c r="U1032" s="11" t="s">
        <v>98</v>
      </c>
      <c r="V1032" s="11" t="s">
        <v>59</v>
      </c>
      <c r="W1032" s="10">
        <v>69480</v>
      </c>
      <c r="X1032" s="11" t="s">
        <v>48</v>
      </c>
      <c r="Y1032" s="10">
        <v>2</v>
      </c>
      <c r="Z1032" s="10">
        <v>2430</v>
      </c>
      <c r="AA1032" s="12" t="s">
        <v>4027</v>
      </c>
      <c r="AB1032" s="10">
        <v>2</v>
      </c>
      <c r="AC1032" s="10">
        <v>1</v>
      </c>
      <c r="AD1032" s="12">
        <v>45072</v>
      </c>
      <c r="AE1032" s="11" t="s">
        <v>83</v>
      </c>
      <c r="AF1032" s="11" t="s">
        <v>61</v>
      </c>
      <c r="AG1032" s="11" t="s">
        <v>89</v>
      </c>
      <c r="AH1032" s="11" t="s">
        <v>6778</v>
      </c>
      <c r="AI1032" s="11" t="s">
        <v>6779</v>
      </c>
      <c r="AJ1032" s="10">
        <v>2</v>
      </c>
      <c r="AK1032" s="14">
        <v>622.08000000000004</v>
      </c>
    </row>
    <row r="1033" spans="1:37" x14ac:dyDescent="0.25">
      <c r="A1033" s="10">
        <v>2004</v>
      </c>
      <c r="B1033" s="11" t="s">
        <v>5414</v>
      </c>
      <c r="C1033" s="11" t="s">
        <v>4290</v>
      </c>
      <c r="D1033" s="12">
        <v>44791</v>
      </c>
      <c r="E1033" s="12">
        <v>45097</v>
      </c>
      <c r="F1033" s="10">
        <f>Table2[[#This Row],[ExitDate]]-Table2[[#This Row],[StartDate]]</f>
        <v>306</v>
      </c>
      <c r="G1033" s="18">
        <f>(Table2[[#This Row],[ExitDate]]-Table2[[#This Row],[StartDate]])/365.25</f>
        <v>0.83778234086242298</v>
      </c>
      <c r="H1033" s="11" t="s">
        <v>2953</v>
      </c>
      <c r="I1033" s="11" t="s">
        <v>6780</v>
      </c>
      <c r="J1033" s="13" t="s">
        <v>6781</v>
      </c>
      <c r="K1033" s="11" t="s">
        <v>125</v>
      </c>
      <c r="L1033" s="11" t="s">
        <v>38</v>
      </c>
      <c r="M1033" s="11" t="s">
        <v>39</v>
      </c>
      <c r="N1033" s="11" t="s">
        <v>55</v>
      </c>
      <c r="O1033" s="11" t="s">
        <v>66</v>
      </c>
      <c r="P1033" s="11" t="s">
        <v>121</v>
      </c>
      <c r="Q1033" s="11" t="s">
        <v>42</v>
      </c>
      <c r="R1033" s="11" t="s">
        <v>80</v>
      </c>
      <c r="S1033" s="12">
        <v>15678</v>
      </c>
      <c r="T1033" s="11" t="s">
        <v>44</v>
      </c>
      <c r="U1033" s="11" t="s">
        <v>81</v>
      </c>
      <c r="V1033" s="11" t="s">
        <v>46</v>
      </c>
      <c r="W1033" s="10">
        <v>16520</v>
      </c>
      <c r="X1033" s="11" t="s">
        <v>48</v>
      </c>
      <c r="Y1033" s="10">
        <v>4</v>
      </c>
      <c r="Z1033" s="10">
        <v>2431</v>
      </c>
      <c r="AA1033" s="12" t="s">
        <v>167</v>
      </c>
      <c r="AB1033" s="10">
        <v>4</v>
      </c>
      <c r="AC1033" s="10">
        <v>2</v>
      </c>
      <c r="AD1033" s="12">
        <v>45002</v>
      </c>
      <c r="AE1033" s="11" t="s">
        <v>60</v>
      </c>
      <c r="AF1033" s="11" t="s">
        <v>61</v>
      </c>
      <c r="AG1033" s="11" t="s">
        <v>62</v>
      </c>
      <c r="AH1033" s="11" t="s">
        <v>6782</v>
      </c>
      <c r="AI1033" s="11" t="s">
        <v>6783</v>
      </c>
      <c r="AJ1033" s="10">
        <v>3</v>
      </c>
      <c r="AK1033" s="14">
        <v>730.23</v>
      </c>
    </row>
    <row r="1034" spans="1:37" x14ac:dyDescent="0.25">
      <c r="A1034" s="10">
        <v>2005</v>
      </c>
      <c r="B1034" s="11" t="s">
        <v>6784</v>
      </c>
      <c r="C1034" s="11" t="s">
        <v>1133</v>
      </c>
      <c r="D1034" s="12">
        <v>44967</v>
      </c>
      <c r="E1034" s="12">
        <v>45040</v>
      </c>
      <c r="F1034" s="10">
        <f>Table2[[#This Row],[ExitDate]]-Table2[[#This Row],[StartDate]]</f>
        <v>73</v>
      </c>
      <c r="G1034" s="18">
        <f>(Table2[[#This Row],[ExitDate]]-Table2[[#This Row],[StartDate]])/365.25</f>
        <v>0.1998631074606434</v>
      </c>
      <c r="H1034" s="11" t="s">
        <v>2953</v>
      </c>
      <c r="I1034" s="11" t="s">
        <v>6785</v>
      </c>
      <c r="J1034" s="13" t="s">
        <v>6786</v>
      </c>
      <c r="K1034" s="11" t="s">
        <v>54</v>
      </c>
      <c r="L1034" s="11" t="s">
        <v>752</v>
      </c>
      <c r="M1034" s="11" t="s">
        <v>39</v>
      </c>
      <c r="N1034" s="11" t="s">
        <v>40</v>
      </c>
      <c r="O1034" s="11" t="s">
        <v>66</v>
      </c>
      <c r="P1034" s="11" t="s">
        <v>133</v>
      </c>
      <c r="Q1034" s="11" t="s">
        <v>42</v>
      </c>
      <c r="R1034" s="11" t="s">
        <v>508</v>
      </c>
      <c r="S1034" s="12" t="s">
        <v>6787</v>
      </c>
      <c r="T1034" s="11" t="s">
        <v>44</v>
      </c>
      <c r="U1034" s="11" t="s">
        <v>3025</v>
      </c>
      <c r="V1034" s="11" t="s">
        <v>46</v>
      </c>
      <c r="W1034" s="10">
        <v>44133</v>
      </c>
      <c r="X1034" s="11" t="s">
        <v>48</v>
      </c>
      <c r="Y1034" s="10">
        <v>2</v>
      </c>
      <c r="Z1034" s="10">
        <v>2432</v>
      </c>
      <c r="AA1034" s="12" t="s">
        <v>122</v>
      </c>
      <c r="AB1034" s="10">
        <v>1</v>
      </c>
      <c r="AC1034" s="10">
        <v>1</v>
      </c>
      <c r="AD1034" s="12">
        <v>44790</v>
      </c>
      <c r="AE1034" s="11" t="s">
        <v>60</v>
      </c>
      <c r="AF1034" s="11" t="s">
        <v>61</v>
      </c>
      <c r="AG1034" s="11" t="s">
        <v>52</v>
      </c>
      <c r="AH1034" s="11" t="s">
        <v>1709</v>
      </c>
      <c r="AI1034" s="11" t="s">
        <v>6788</v>
      </c>
      <c r="AJ1034" s="10">
        <v>1</v>
      </c>
      <c r="AK1034" s="14">
        <v>353.71</v>
      </c>
    </row>
    <row r="1035" spans="1:37" x14ac:dyDescent="0.25">
      <c r="A1035" s="10">
        <v>2006</v>
      </c>
      <c r="B1035" s="11" t="s">
        <v>6328</v>
      </c>
      <c r="C1035" s="11" t="s">
        <v>4052</v>
      </c>
      <c r="D1035" s="12">
        <v>43943</v>
      </c>
      <c r="E1035" s="12">
        <v>44776</v>
      </c>
      <c r="F1035" s="10">
        <f>Table2[[#This Row],[ExitDate]]-Table2[[#This Row],[StartDate]]</f>
        <v>833</v>
      </c>
      <c r="G1035" s="18">
        <f>(Table2[[#This Row],[ExitDate]]-Table2[[#This Row],[StartDate]])/365.25</f>
        <v>2.2806297056810405</v>
      </c>
      <c r="H1035" s="11" t="s">
        <v>2953</v>
      </c>
      <c r="I1035" s="11" t="s">
        <v>6789</v>
      </c>
      <c r="J1035" s="13" t="s">
        <v>6790</v>
      </c>
      <c r="K1035" s="11" t="s">
        <v>132</v>
      </c>
      <c r="L1035" s="11" t="s">
        <v>38</v>
      </c>
      <c r="M1035" s="11" t="s">
        <v>39</v>
      </c>
      <c r="N1035" s="11" t="s">
        <v>40</v>
      </c>
      <c r="O1035" s="11" t="s">
        <v>41</v>
      </c>
      <c r="P1035" s="11" t="s">
        <v>133</v>
      </c>
      <c r="Q1035" s="11" t="s">
        <v>42</v>
      </c>
      <c r="R1035" s="11" t="s">
        <v>107</v>
      </c>
      <c r="S1035" s="12" t="s">
        <v>6791</v>
      </c>
      <c r="T1035" s="11" t="s">
        <v>44</v>
      </c>
      <c r="U1035" s="11" t="s">
        <v>423</v>
      </c>
      <c r="V1035" s="11" t="s">
        <v>59</v>
      </c>
      <c r="W1035" s="10">
        <v>28492</v>
      </c>
      <c r="X1035" s="11" t="s">
        <v>48</v>
      </c>
      <c r="Y1035" s="10">
        <v>1</v>
      </c>
      <c r="Z1035" s="10">
        <v>2433</v>
      </c>
      <c r="AA1035" s="12">
        <v>44689</v>
      </c>
      <c r="AB1035" s="10">
        <v>1</v>
      </c>
      <c r="AC1035" s="10">
        <v>5</v>
      </c>
      <c r="AD1035" s="12">
        <v>45036</v>
      </c>
      <c r="AE1035" s="11" t="s">
        <v>83</v>
      </c>
      <c r="AF1035" s="11" t="s">
        <v>51</v>
      </c>
      <c r="AG1035" s="11" t="s">
        <v>77</v>
      </c>
      <c r="AH1035" s="11" t="s">
        <v>401</v>
      </c>
      <c r="AI1035" s="11" t="s">
        <v>6792</v>
      </c>
      <c r="AJ1035" s="10">
        <v>4</v>
      </c>
      <c r="AK1035" s="14">
        <v>580.82000000000005</v>
      </c>
    </row>
    <row r="1036" spans="1:37" x14ac:dyDescent="0.25">
      <c r="A1036" s="10">
        <v>2007</v>
      </c>
      <c r="B1036" s="11" t="s">
        <v>2081</v>
      </c>
      <c r="C1036" s="11" t="s">
        <v>6793</v>
      </c>
      <c r="D1036" s="12">
        <v>44940</v>
      </c>
      <c r="E1036" s="12">
        <v>45053</v>
      </c>
      <c r="F1036" s="10">
        <f>Table2[[#This Row],[ExitDate]]-Table2[[#This Row],[StartDate]]</f>
        <v>113</v>
      </c>
      <c r="G1036" s="18">
        <f>(Table2[[#This Row],[ExitDate]]-Table2[[#This Row],[StartDate]])/365.25</f>
        <v>0.30937713894592744</v>
      </c>
      <c r="H1036" s="11" t="s">
        <v>2953</v>
      </c>
      <c r="I1036" s="11" t="s">
        <v>6794</v>
      </c>
      <c r="J1036" s="13" t="s">
        <v>6795</v>
      </c>
      <c r="K1036" s="11" t="s">
        <v>79</v>
      </c>
      <c r="L1036" s="11" t="s">
        <v>38</v>
      </c>
      <c r="M1036" s="11" t="s">
        <v>56</v>
      </c>
      <c r="N1036" s="11" t="s">
        <v>55</v>
      </c>
      <c r="O1036" s="11" t="s">
        <v>66</v>
      </c>
      <c r="P1036" s="11" t="s">
        <v>95</v>
      </c>
      <c r="Q1036" s="11" t="s">
        <v>42</v>
      </c>
      <c r="R1036" s="11" t="s">
        <v>80</v>
      </c>
      <c r="S1036" s="12" t="s">
        <v>6796</v>
      </c>
      <c r="T1036" s="11" t="s">
        <v>44</v>
      </c>
      <c r="U1036" s="11" t="s">
        <v>234</v>
      </c>
      <c r="V1036" s="11" t="s">
        <v>59</v>
      </c>
      <c r="W1036" s="10">
        <v>34702</v>
      </c>
      <c r="X1036" s="11" t="s">
        <v>48</v>
      </c>
      <c r="Y1036" s="10">
        <v>5</v>
      </c>
      <c r="Z1036" s="10">
        <v>2434</v>
      </c>
      <c r="AA1036" s="12" t="s">
        <v>821</v>
      </c>
      <c r="AB1036" s="10">
        <v>5</v>
      </c>
      <c r="AC1036" s="10">
        <v>2</v>
      </c>
      <c r="AD1036" s="12">
        <v>44810</v>
      </c>
      <c r="AE1036" s="11" t="s">
        <v>50</v>
      </c>
      <c r="AF1036" s="11" t="s">
        <v>61</v>
      </c>
      <c r="AG1036" s="11" t="s">
        <v>52</v>
      </c>
      <c r="AH1036" s="11" t="s">
        <v>6797</v>
      </c>
      <c r="AI1036" s="11" t="s">
        <v>6798</v>
      </c>
      <c r="AJ1036" s="10">
        <v>4</v>
      </c>
      <c r="AK1036" s="14">
        <v>810.59</v>
      </c>
    </row>
    <row r="1037" spans="1:37" x14ac:dyDescent="0.25">
      <c r="A1037" s="10">
        <v>2008</v>
      </c>
      <c r="B1037" s="11" t="s">
        <v>6799</v>
      </c>
      <c r="C1037" s="11" t="s">
        <v>1759</v>
      </c>
      <c r="D1037" s="12">
        <v>44998</v>
      </c>
      <c r="E1037" s="12">
        <v>45006</v>
      </c>
      <c r="F1037" s="10">
        <f>Table2[[#This Row],[ExitDate]]-Table2[[#This Row],[StartDate]]</f>
        <v>8</v>
      </c>
      <c r="G1037" s="18">
        <f>(Table2[[#This Row],[ExitDate]]-Table2[[#This Row],[StartDate]])/365.25</f>
        <v>2.190280629705681E-2</v>
      </c>
      <c r="H1037" s="11" t="s">
        <v>2953</v>
      </c>
      <c r="I1037" s="11" t="s">
        <v>6800</v>
      </c>
      <c r="J1037" s="13" t="s">
        <v>6801</v>
      </c>
      <c r="K1037" s="11" t="s">
        <v>164</v>
      </c>
      <c r="L1037" s="11" t="s">
        <v>2303</v>
      </c>
      <c r="M1037" s="11" t="s">
        <v>66</v>
      </c>
      <c r="N1037" s="11" t="s">
        <v>40</v>
      </c>
      <c r="O1037" s="11" t="s">
        <v>56</v>
      </c>
      <c r="P1037" s="11" t="s">
        <v>95</v>
      </c>
      <c r="Q1037" s="11" t="s">
        <v>42</v>
      </c>
      <c r="R1037" s="11" t="s">
        <v>107</v>
      </c>
      <c r="S1037" s="12">
        <v>30077</v>
      </c>
      <c r="T1037" s="11" t="s">
        <v>44</v>
      </c>
      <c r="U1037" s="11" t="s">
        <v>1555</v>
      </c>
      <c r="V1037" s="11" t="s">
        <v>59</v>
      </c>
      <c r="W1037" s="10">
        <v>97893</v>
      </c>
      <c r="X1037" s="11" t="s">
        <v>48</v>
      </c>
      <c r="Y1037" s="10">
        <v>2</v>
      </c>
      <c r="Z1037" s="10">
        <v>2435</v>
      </c>
      <c r="AA1037" s="12" t="s">
        <v>1032</v>
      </c>
      <c r="AB1037" s="10">
        <v>1</v>
      </c>
      <c r="AC1037" s="10">
        <v>3</v>
      </c>
      <c r="AD1037" s="12">
        <v>45011</v>
      </c>
      <c r="AE1037" s="11" t="s">
        <v>156</v>
      </c>
      <c r="AF1037" s="11" t="s">
        <v>51</v>
      </c>
      <c r="AG1037" s="11" t="s">
        <v>62</v>
      </c>
      <c r="AH1037" s="11" t="s">
        <v>6802</v>
      </c>
      <c r="AI1037" s="11" t="s">
        <v>6803</v>
      </c>
      <c r="AJ1037" s="10">
        <v>5</v>
      </c>
      <c r="AK1037" s="14">
        <v>150.58000000000001</v>
      </c>
    </row>
    <row r="1038" spans="1:37" x14ac:dyDescent="0.25">
      <c r="A1038" s="10">
        <v>2009</v>
      </c>
      <c r="B1038" s="11" t="s">
        <v>748</v>
      </c>
      <c r="C1038" s="11" t="s">
        <v>674</v>
      </c>
      <c r="D1038" s="12">
        <v>44925</v>
      </c>
      <c r="E1038" s="12">
        <v>45032</v>
      </c>
      <c r="F1038" s="10">
        <f>Table2[[#This Row],[ExitDate]]-Table2[[#This Row],[StartDate]]</f>
        <v>107</v>
      </c>
      <c r="G1038" s="18">
        <f>(Table2[[#This Row],[ExitDate]]-Table2[[#This Row],[StartDate]])/365.25</f>
        <v>0.29295003422313481</v>
      </c>
      <c r="H1038" s="11" t="s">
        <v>2953</v>
      </c>
      <c r="I1038" s="11" t="s">
        <v>6028</v>
      </c>
      <c r="J1038" s="13" t="s">
        <v>6804</v>
      </c>
      <c r="K1038" s="11" t="s">
        <v>94</v>
      </c>
      <c r="L1038" s="11" t="s">
        <v>2303</v>
      </c>
      <c r="M1038" s="11" t="s">
        <v>66</v>
      </c>
      <c r="N1038" s="11" t="s">
        <v>67</v>
      </c>
      <c r="O1038" s="11" t="s">
        <v>56</v>
      </c>
      <c r="P1038" s="11" t="s">
        <v>174</v>
      </c>
      <c r="Q1038" s="11" t="s">
        <v>42</v>
      </c>
      <c r="R1038" s="11" t="s">
        <v>85</v>
      </c>
      <c r="S1038" s="12" t="s">
        <v>6805</v>
      </c>
      <c r="T1038" s="11" t="s">
        <v>44</v>
      </c>
      <c r="U1038" s="11" t="s">
        <v>192</v>
      </c>
      <c r="V1038" s="11" t="s">
        <v>59</v>
      </c>
      <c r="W1038" s="10">
        <v>94765</v>
      </c>
      <c r="X1038" s="11" t="s">
        <v>48</v>
      </c>
      <c r="Y1038" s="10">
        <v>4</v>
      </c>
      <c r="Z1038" s="10">
        <v>2436</v>
      </c>
      <c r="AA1038" s="12">
        <v>44662</v>
      </c>
      <c r="AB1038" s="10">
        <v>1</v>
      </c>
      <c r="AC1038" s="10">
        <v>3</v>
      </c>
      <c r="AD1038" s="12">
        <v>45055</v>
      </c>
      <c r="AE1038" s="11" t="s">
        <v>76</v>
      </c>
      <c r="AF1038" s="11" t="s">
        <v>61</v>
      </c>
      <c r="AG1038" s="11" t="s">
        <v>52</v>
      </c>
      <c r="AH1038" s="11" t="s">
        <v>6806</v>
      </c>
      <c r="AI1038" s="11" t="s">
        <v>6807</v>
      </c>
      <c r="AJ1038" s="10">
        <v>5</v>
      </c>
      <c r="AK1038" s="14">
        <v>985.02</v>
      </c>
    </row>
    <row r="1039" spans="1:37" x14ac:dyDescent="0.25">
      <c r="A1039" s="10">
        <v>2010</v>
      </c>
      <c r="B1039" s="11" t="s">
        <v>4758</v>
      </c>
      <c r="C1039" s="11" t="s">
        <v>4006</v>
      </c>
      <c r="D1039" s="12">
        <v>43986</v>
      </c>
      <c r="E1039" s="12">
        <v>44864</v>
      </c>
      <c r="F1039" s="10">
        <f>Table2[[#This Row],[ExitDate]]-Table2[[#This Row],[StartDate]]</f>
        <v>878</v>
      </c>
      <c r="G1039" s="18">
        <f>(Table2[[#This Row],[ExitDate]]-Table2[[#This Row],[StartDate]])/365.25</f>
        <v>2.4038329911019849</v>
      </c>
      <c r="H1039" s="11" t="s">
        <v>2953</v>
      </c>
      <c r="I1039" s="11" t="s">
        <v>6808</v>
      </c>
      <c r="J1039" s="13" t="s">
        <v>6809</v>
      </c>
      <c r="K1039" s="11" t="s">
        <v>113</v>
      </c>
      <c r="L1039" s="11" t="s">
        <v>2303</v>
      </c>
      <c r="M1039" s="11" t="s">
        <v>66</v>
      </c>
      <c r="N1039" s="11" t="s">
        <v>55</v>
      </c>
      <c r="O1039" s="11" t="s">
        <v>66</v>
      </c>
      <c r="P1039" s="11" t="s">
        <v>174</v>
      </c>
      <c r="Q1039" s="11" t="s">
        <v>42</v>
      </c>
      <c r="R1039" s="11" t="s">
        <v>300</v>
      </c>
      <c r="S1039" s="12" t="s">
        <v>6810</v>
      </c>
      <c r="T1039" s="11" t="s">
        <v>44</v>
      </c>
      <c r="U1039" s="11" t="s">
        <v>302</v>
      </c>
      <c r="V1039" s="11" t="s">
        <v>46</v>
      </c>
      <c r="W1039" s="10">
        <v>83290</v>
      </c>
      <c r="X1039" s="11" t="s">
        <v>48</v>
      </c>
      <c r="Y1039" s="10">
        <v>2</v>
      </c>
      <c r="Z1039" s="10">
        <v>2437</v>
      </c>
      <c r="AA1039" s="12" t="s">
        <v>3117</v>
      </c>
      <c r="AB1039" s="10">
        <v>3</v>
      </c>
      <c r="AC1039" s="10">
        <v>5</v>
      </c>
      <c r="AD1039" s="12">
        <v>45048</v>
      </c>
      <c r="AE1039" s="11" t="s">
        <v>60</v>
      </c>
      <c r="AF1039" s="11" t="s">
        <v>61</v>
      </c>
      <c r="AG1039" s="11" t="s">
        <v>77</v>
      </c>
      <c r="AH1039" s="11" t="s">
        <v>6811</v>
      </c>
      <c r="AI1039" s="11" t="s">
        <v>6812</v>
      </c>
      <c r="AJ1039" s="10">
        <v>2</v>
      </c>
      <c r="AK1039" s="14">
        <v>669.99</v>
      </c>
    </row>
    <row r="1040" spans="1:37" x14ac:dyDescent="0.25">
      <c r="A1040" s="10">
        <v>2015</v>
      </c>
      <c r="B1040" s="11" t="s">
        <v>3474</v>
      </c>
      <c r="C1040" s="11" t="s">
        <v>1176</v>
      </c>
      <c r="D1040" s="12">
        <v>44957</v>
      </c>
      <c r="E1040" s="12">
        <v>45099</v>
      </c>
      <c r="F1040" s="10">
        <f>Table2[[#This Row],[ExitDate]]-Table2[[#This Row],[StartDate]]</f>
        <v>142</v>
      </c>
      <c r="G1040" s="18">
        <f>(Table2[[#This Row],[ExitDate]]-Table2[[#This Row],[StartDate]])/365.25</f>
        <v>0.38877481177275841</v>
      </c>
      <c r="H1040" s="11" t="s">
        <v>6376</v>
      </c>
      <c r="I1040" s="11" t="s">
        <v>6813</v>
      </c>
      <c r="J1040" s="13" t="s">
        <v>6814</v>
      </c>
      <c r="K1040" s="11" t="s">
        <v>125</v>
      </c>
      <c r="L1040" s="11" t="s">
        <v>38</v>
      </c>
      <c r="M1040" s="11" t="s">
        <v>39</v>
      </c>
      <c r="N1040" s="11" t="s">
        <v>40</v>
      </c>
      <c r="O1040" s="11" t="s">
        <v>66</v>
      </c>
      <c r="P1040" s="11" t="s">
        <v>121</v>
      </c>
      <c r="Q1040" s="11" t="s">
        <v>42</v>
      </c>
      <c r="R1040" s="11" t="s">
        <v>114</v>
      </c>
      <c r="S1040" s="12" t="s">
        <v>6815</v>
      </c>
      <c r="T1040" s="11" t="s">
        <v>44</v>
      </c>
      <c r="U1040" s="11" t="s">
        <v>724</v>
      </c>
      <c r="V1040" s="11" t="s">
        <v>46</v>
      </c>
      <c r="W1040" s="10">
        <v>53145</v>
      </c>
      <c r="X1040" s="11" t="s">
        <v>48</v>
      </c>
      <c r="Y1040" s="10">
        <v>1</v>
      </c>
      <c r="Z1040" s="10">
        <v>2442</v>
      </c>
      <c r="AA1040" s="12" t="s">
        <v>2126</v>
      </c>
      <c r="AB1040" s="10">
        <v>2</v>
      </c>
      <c r="AC1040" s="10">
        <v>1</v>
      </c>
      <c r="AD1040" s="12">
        <v>44944</v>
      </c>
      <c r="AE1040" s="11" t="s">
        <v>156</v>
      </c>
      <c r="AF1040" s="11" t="s">
        <v>51</v>
      </c>
      <c r="AG1040" s="11" t="s">
        <v>52</v>
      </c>
      <c r="AH1040" s="11" t="s">
        <v>6816</v>
      </c>
      <c r="AI1040" s="11" t="s">
        <v>3179</v>
      </c>
      <c r="AJ1040" s="10">
        <v>2</v>
      </c>
      <c r="AK1040" s="14">
        <v>688.8</v>
      </c>
    </row>
    <row r="1041" spans="1:37" x14ac:dyDescent="0.25">
      <c r="A1041" s="10">
        <v>2019</v>
      </c>
      <c r="B1041" s="11" t="s">
        <v>6818</v>
      </c>
      <c r="C1041" s="11" t="s">
        <v>4140</v>
      </c>
      <c r="D1041" s="12">
        <v>44536</v>
      </c>
      <c r="E1041" s="12">
        <v>44937</v>
      </c>
      <c r="F1041" s="10">
        <f>Table2[[#This Row],[ExitDate]]-Table2[[#This Row],[StartDate]]</f>
        <v>401</v>
      </c>
      <c r="G1041" s="18">
        <f>(Table2[[#This Row],[ExitDate]]-Table2[[#This Row],[StartDate]])/365.25</f>
        <v>1.0978781656399725</v>
      </c>
      <c r="H1041" s="11" t="s">
        <v>2953</v>
      </c>
      <c r="I1041" s="11" t="s">
        <v>6819</v>
      </c>
      <c r="J1041" s="13" t="s">
        <v>6820</v>
      </c>
      <c r="K1041" s="11" t="s">
        <v>113</v>
      </c>
      <c r="L1041" s="11" t="s">
        <v>38</v>
      </c>
      <c r="M1041" s="11" t="s">
        <v>39</v>
      </c>
      <c r="N1041" s="11" t="s">
        <v>40</v>
      </c>
      <c r="O1041" s="11" t="s">
        <v>66</v>
      </c>
      <c r="P1041" s="11" t="s">
        <v>95</v>
      </c>
      <c r="Q1041" s="11" t="s">
        <v>42</v>
      </c>
      <c r="R1041" s="11" t="s">
        <v>114</v>
      </c>
      <c r="S1041" s="12" t="s">
        <v>6150</v>
      </c>
      <c r="T1041" s="11" t="s">
        <v>44</v>
      </c>
      <c r="U1041" s="11" t="s">
        <v>250</v>
      </c>
      <c r="V1041" s="11" t="s">
        <v>59</v>
      </c>
      <c r="W1041" s="10">
        <v>59946</v>
      </c>
      <c r="X1041" s="11" t="s">
        <v>48</v>
      </c>
      <c r="Y1041" s="10">
        <v>5</v>
      </c>
      <c r="Z1041" s="10">
        <v>2446</v>
      </c>
      <c r="AA1041" s="12">
        <v>45175</v>
      </c>
      <c r="AB1041" s="10">
        <v>1</v>
      </c>
      <c r="AC1041" s="10">
        <v>2</v>
      </c>
      <c r="AD1041" s="12">
        <v>45096</v>
      </c>
      <c r="AE1041" s="11" t="s">
        <v>156</v>
      </c>
      <c r="AF1041" s="11" t="s">
        <v>61</v>
      </c>
      <c r="AG1041" s="11" t="s">
        <v>89</v>
      </c>
      <c r="AH1041" s="11" t="s">
        <v>6821</v>
      </c>
      <c r="AI1041" s="11" t="s">
        <v>6822</v>
      </c>
      <c r="AJ1041" s="10">
        <v>1</v>
      </c>
      <c r="AK1041" s="14">
        <v>129.32</v>
      </c>
    </row>
    <row r="1042" spans="1:37" x14ac:dyDescent="0.25">
      <c r="A1042" s="10">
        <v>2020</v>
      </c>
      <c r="B1042" s="11" t="s">
        <v>4370</v>
      </c>
      <c r="C1042" s="11" t="s">
        <v>860</v>
      </c>
      <c r="D1042" s="12">
        <v>43863</v>
      </c>
      <c r="E1042" s="12">
        <v>44626</v>
      </c>
      <c r="F1042" s="10">
        <f>Table2[[#This Row],[ExitDate]]-Table2[[#This Row],[StartDate]]</f>
        <v>763</v>
      </c>
      <c r="G1042" s="18">
        <f>(Table2[[#This Row],[ExitDate]]-Table2[[#This Row],[StartDate]])/365.25</f>
        <v>2.0889801505817931</v>
      </c>
      <c r="H1042" s="11" t="s">
        <v>2953</v>
      </c>
      <c r="I1042" s="11" t="s">
        <v>6823</v>
      </c>
      <c r="J1042" s="13" t="s">
        <v>6824</v>
      </c>
      <c r="K1042" s="11" t="s">
        <v>65</v>
      </c>
      <c r="L1042" s="11" t="s">
        <v>38</v>
      </c>
      <c r="M1042" s="11" t="s">
        <v>66</v>
      </c>
      <c r="N1042" s="11" t="s">
        <v>55</v>
      </c>
      <c r="O1042" s="11" t="s">
        <v>66</v>
      </c>
      <c r="P1042" s="11" t="s">
        <v>174</v>
      </c>
      <c r="Q1042" s="11" t="s">
        <v>42</v>
      </c>
      <c r="R1042" s="11" t="s">
        <v>107</v>
      </c>
      <c r="S1042" s="12" t="s">
        <v>6825</v>
      </c>
      <c r="T1042" s="11" t="s">
        <v>44</v>
      </c>
      <c r="U1042" s="11" t="s">
        <v>625</v>
      </c>
      <c r="V1042" s="11" t="s">
        <v>46</v>
      </c>
      <c r="W1042" s="10">
        <v>7019</v>
      </c>
      <c r="X1042" s="11" t="s">
        <v>48</v>
      </c>
      <c r="Y1042" s="10">
        <v>4</v>
      </c>
      <c r="Z1042" s="10">
        <v>2447</v>
      </c>
      <c r="AA1042" s="12">
        <v>44928</v>
      </c>
      <c r="AB1042" s="10">
        <v>5</v>
      </c>
      <c r="AC1042" s="10">
        <v>3</v>
      </c>
      <c r="AD1042" s="12">
        <v>44794</v>
      </c>
      <c r="AE1042" s="11" t="s">
        <v>83</v>
      </c>
      <c r="AF1042" s="11" t="s">
        <v>51</v>
      </c>
      <c r="AG1042" s="11" t="s">
        <v>77</v>
      </c>
      <c r="AH1042" s="11" t="s">
        <v>6826</v>
      </c>
      <c r="AI1042" s="11" t="s">
        <v>6827</v>
      </c>
      <c r="AJ1042" s="10">
        <v>1</v>
      </c>
      <c r="AK1042" s="14">
        <v>505.6</v>
      </c>
    </row>
    <row r="1043" spans="1:37" x14ac:dyDescent="0.25">
      <c r="A1043" s="10">
        <v>2021</v>
      </c>
      <c r="B1043" s="11" t="s">
        <v>5469</v>
      </c>
      <c r="C1043" s="11" t="s">
        <v>2258</v>
      </c>
      <c r="D1043" s="12">
        <v>44127</v>
      </c>
      <c r="E1043" s="12">
        <v>44269</v>
      </c>
      <c r="F1043" s="10">
        <f>Table2[[#This Row],[ExitDate]]-Table2[[#This Row],[StartDate]]</f>
        <v>142</v>
      </c>
      <c r="G1043" s="18">
        <f>(Table2[[#This Row],[ExitDate]]-Table2[[#This Row],[StartDate]])/365.25</f>
        <v>0.38877481177275841</v>
      </c>
      <c r="H1043" s="11" t="s">
        <v>2953</v>
      </c>
      <c r="I1043" s="11" t="s">
        <v>6828</v>
      </c>
      <c r="J1043" s="13" t="s">
        <v>6829</v>
      </c>
      <c r="K1043" s="11" t="s">
        <v>164</v>
      </c>
      <c r="L1043" s="11" t="s">
        <v>752</v>
      </c>
      <c r="M1043" s="11" t="s">
        <v>66</v>
      </c>
      <c r="N1043" s="11" t="s">
        <v>40</v>
      </c>
      <c r="O1043" s="11" t="s">
        <v>56</v>
      </c>
      <c r="P1043" s="11" t="s">
        <v>174</v>
      </c>
      <c r="Q1043" s="11" t="s">
        <v>42</v>
      </c>
      <c r="R1043" s="11" t="s">
        <v>96</v>
      </c>
      <c r="S1043" s="12" t="s">
        <v>6830</v>
      </c>
      <c r="T1043" s="11" t="s">
        <v>44</v>
      </c>
      <c r="U1043" s="11" t="s">
        <v>207</v>
      </c>
      <c r="V1043" s="11" t="s">
        <v>46</v>
      </c>
      <c r="W1043" s="10">
        <v>43686</v>
      </c>
      <c r="X1043" s="11" t="s">
        <v>48</v>
      </c>
      <c r="Y1043" s="10">
        <v>4</v>
      </c>
      <c r="Z1043" s="10">
        <v>2448</v>
      </c>
      <c r="AA1043" s="12" t="s">
        <v>617</v>
      </c>
      <c r="AB1043" s="10">
        <v>2</v>
      </c>
      <c r="AC1043" s="10">
        <v>2</v>
      </c>
      <c r="AD1043" s="12">
        <v>44833</v>
      </c>
      <c r="AE1043" s="11" t="s">
        <v>60</v>
      </c>
      <c r="AF1043" s="11" t="s">
        <v>51</v>
      </c>
      <c r="AG1043" s="11" t="s">
        <v>89</v>
      </c>
      <c r="AH1043" s="11" t="s">
        <v>6831</v>
      </c>
      <c r="AI1043" s="11" t="s">
        <v>6832</v>
      </c>
      <c r="AJ1043" s="10">
        <v>5</v>
      </c>
      <c r="AK1043" s="14">
        <v>633.54</v>
      </c>
    </row>
    <row r="1044" spans="1:37" x14ac:dyDescent="0.25">
      <c r="A1044" s="10">
        <v>2022</v>
      </c>
      <c r="B1044" s="11" t="s">
        <v>6833</v>
      </c>
      <c r="C1044" s="11" t="s">
        <v>2446</v>
      </c>
      <c r="D1044" s="12">
        <v>43950</v>
      </c>
      <c r="E1044" s="12">
        <v>44387</v>
      </c>
      <c r="F1044" s="10">
        <f>Table2[[#This Row],[ExitDate]]-Table2[[#This Row],[StartDate]]</f>
        <v>437</v>
      </c>
      <c r="G1044" s="18">
        <f>(Table2[[#This Row],[ExitDate]]-Table2[[#This Row],[StartDate]])/365.25</f>
        <v>1.1964407939767283</v>
      </c>
      <c r="H1044" s="11" t="s">
        <v>2953</v>
      </c>
      <c r="I1044" s="11" t="s">
        <v>6834</v>
      </c>
      <c r="J1044" s="13" t="s">
        <v>6835</v>
      </c>
      <c r="K1044" s="11" t="s">
        <v>125</v>
      </c>
      <c r="L1044" s="11" t="s">
        <v>752</v>
      </c>
      <c r="M1044" s="11" t="s">
        <v>56</v>
      </c>
      <c r="N1044" s="11" t="s">
        <v>67</v>
      </c>
      <c r="O1044" s="11" t="s">
        <v>41</v>
      </c>
      <c r="P1044" s="11" t="s">
        <v>133</v>
      </c>
      <c r="Q1044" s="11" t="s">
        <v>42</v>
      </c>
      <c r="R1044" s="11" t="s">
        <v>57</v>
      </c>
      <c r="S1044" s="12">
        <v>31687</v>
      </c>
      <c r="T1044" s="11" t="s">
        <v>44</v>
      </c>
      <c r="U1044" s="11" t="s">
        <v>159</v>
      </c>
      <c r="V1044" s="11" t="s">
        <v>46</v>
      </c>
      <c r="W1044" s="10">
        <v>63427</v>
      </c>
      <c r="X1044" s="11" t="s">
        <v>48</v>
      </c>
      <c r="Y1044" s="10">
        <v>4</v>
      </c>
      <c r="Z1044" s="10">
        <v>2449</v>
      </c>
      <c r="AA1044" s="12" t="s">
        <v>473</v>
      </c>
      <c r="AB1044" s="10">
        <v>4</v>
      </c>
      <c r="AC1044" s="10">
        <v>5</v>
      </c>
      <c r="AD1044" s="12">
        <v>44944</v>
      </c>
      <c r="AE1044" s="11" t="s">
        <v>76</v>
      </c>
      <c r="AF1044" s="11" t="s">
        <v>61</v>
      </c>
      <c r="AG1044" s="11" t="s">
        <v>89</v>
      </c>
      <c r="AH1044" s="11" t="s">
        <v>6836</v>
      </c>
      <c r="AI1044" s="11" t="s">
        <v>6837</v>
      </c>
      <c r="AJ1044" s="10">
        <v>4</v>
      </c>
      <c r="AK1044" s="14">
        <v>485.29</v>
      </c>
    </row>
    <row r="1045" spans="1:37" x14ac:dyDescent="0.25">
      <c r="A1045" s="10">
        <v>2023</v>
      </c>
      <c r="B1045" s="11" t="s">
        <v>6086</v>
      </c>
      <c r="C1045" s="11" t="s">
        <v>3092</v>
      </c>
      <c r="D1045" s="12">
        <v>44791</v>
      </c>
      <c r="E1045" s="12">
        <v>44828</v>
      </c>
      <c r="F1045" s="10">
        <f>Table2[[#This Row],[ExitDate]]-Table2[[#This Row],[StartDate]]</f>
        <v>37</v>
      </c>
      <c r="G1045" s="18">
        <f>(Table2[[#This Row],[ExitDate]]-Table2[[#This Row],[StartDate]])/365.25</f>
        <v>0.10130047912388775</v>
      </c>
      <c r="H1045" s="11" t="s">
        <v>2953</v>
      </c>
      <c r="I1045" s="11" t="s">
        <v>6838</v>
      </c>
      <c r="J1045" s="13" t="s">
        <v>6839</v>
      </c>
      <c r="K1045" s="11" t="s">
        <v>79</v>
      </c>
      <c r="L1045" s="11" t="s">
        <v>38</v>
      </c>
      <c r="M1045" s="11" t="s">
        <v>66</v>
      </c>
      <c r="N1045" s="11" t="s">
        <v>55</v>
      </c>
      <c r="O1045" s="11" t="s">
        <v>56</v>
      </c>
      <c r="P1045" s="11" t="s">
        <v>121</v>
      </c>
      <c r="Q1045" s="11" t="s">
        <v>42</v>
      </c>
      <c r="R1045" s="11" t="s">
        <v>57</v>
      </c>
      <c r="S1045" s="12" t="s">
        <v>6840</v>
      </c>
      <c r="T1045" s="11" t="s">
        <v>44</v>
      </c>
      <c r="U1045" s="11" t="s">
        <v>159</v>
      </c>
      <c r="V1045" s="11" t="s">
        <v>59</v>
      </c>
      <c r="W1045" s="10">
        <v>73413</v>
      </c>
      <c r="X1045" s="11" t="s">
        <v>48</v>
      </c>
      <c r="Y1045" s="10">
        <v>1</v>
      </c>
      <c r="Z1045" s="10">
        <v>2450</v>
      </c>
      <c r="AA1045" s="12" t="s">
        <v>2954</v>
      </c>
      <c r="AB1045" s="10">
        <v>5</v>
      </c>
      <c r="AC1045" s="10">
        <v>3</v>
      </c>
      <c r="AD1045" s="12">
        <v>44944</v>
      </c>
      <c r="AE1045" s="11" t="s">
        <v>76</v>
      </c>
      <c r="AF1045" s="11" t="s">
        <v>51</v>
      </c>
      <c r="AG1045" s="11" t="s">
        <v>77</v>
      </c>
      <c r="AH1045" s="11" t="s">
        <v>6841</v>
      </c>
      <c r="AI1045" s="11" t="s">
        <v>6842</v>
      </c>
      <c r="AJ1045" s="10">
        <v>5</v>
      </c>
      <c r="AK1045" s="14">
        <v>302.62</v>
      </c>
    </row>
    <row r="1046" spans="1:37" x14ac:dyDescent="0.25">
      <c r="A1046" s="10">
        <v>2031</v>
      </c>
      <c r="B1046" s="11" t="s">
        <v>6844</v>
      </c>
      <c r="C1046" s="11" t="s">
        <v>2272</v>
      </c>
      <c r="D1046" s="12">
        <v>44125</v>
      </c>
      <c r="E1046" s="12">
        <v>44644</v>
      </c>
      <c r="F1046" s="10">
        <f>Table2[[#This Row],[ExitDate]]-Table2[[#This Row],[StartDate]]</f>
        <v>519</v>
      </c>
      <c r="G1046" s="18">
        <f>(Table2[[#This Row],[ExitDate]]-Table2[[#This Row],[StartDate]])/365.25</f>
        <v>1.4209445585215605</v>
      </c>
      <c r="H1046" s="11" t="s">
        <v>3558</v>
      </c>
      <c r="I1046" s="11" t="s">
        <v>6845</v>
      </c>
      <c r="J1046" s="13" t="s">
        <v>6846</v>
      </c>
      <c r="K1046" s="11" t="s">
        <v>164</v>
      </c>
      <c r="L1046" s="11" t="s">
        <v>38</v>
      </c>
      <c r="M1046" s="11" t="s">
        <v>56</v>
      </c>
      <c r="N1046" s="11" t="s">
        <v>67</v>
      </c>
      <c r="O1046" s="11" t="s">
        <v>41</v>
      </c>
      <c r="P1046" s="11" t="s">
        <v>174</v>
      </c>
      <c r="Q1046" s="11" t="s">
        <v>42</v>
      </c>
      <c r="R1046" s="11" t="s">
        <v>300</v>
      </c>
      <c r="S1046" s="12">
        <v>29131</v>
      </c>
      <c r="T1046" s="11" t="s">
        <v>44</v>
      </c>
      <c r="U1046" s="11" t="s">
        <v>98</v>
      </c>
      <c r="V1046" s="11" t="s">
        <v>59</v>
      </c>
      <c r="W1046" s="10">
        <v>59127</v>
      </c>
      <c r="X1046" s="11" t="s">
        <v>48</v>
      </c>
      <c r="Y1046" s="10">
        <v>2</v>
      </c>
      <c r="Z1046" s="10">
        <v>2458</v>
      </c>
      <c r="AA1046" s="12" t="s">
        <v>561</v>
      </c>
      <c r="AB1046" s="10">
        <v>5</v>
      </c>
      <c r="AC1046" s="10">
        <v>3</v>
      </c>
      <c r="AD1046" s="12">
        <v>45066</v>
      </c>
      <c r="AE1046" s="11" t="s">
        <v>60</v>
      </c>
      <c r="AF1046" s="11" t="s">
        <v>51</v>
      </c>
      <c r="AG1046" s="11" t="s">
        <v>52</v>
      </c>
      <c r="AH1046" s="11" t="s">
        <v>6847</v>
      </c>
      <c r="AI1046" s="11" t="s">
        <v>6848</v>
      </c>
      <c r="AJ1046" s="10">
        <v>5</v>
      </c>
      <c r="AK1046" s="14">
        <v>912.62</v>
      </c>
    </row>
    <row r="1047" spans="1:37" x14ac:dyDescent="0.25">
      <c r="A1047" s="10">
        <v>2032</v>
      </c>
      <c r="B1047" s="11" t="s">
        <v>6849</v>
      </c>
      <c r="C1047" s="11" t="s">
        <v>1736</v>
      </c>
      <c r="D1047" s="12">
        <v>44180</v>
      </c>
      <c r="E1047" s="12">
        <v>44371</v>
      </c>
      <c r="F1047" s="10">
        <f>Table2[[#This Row],[ExitDate]]-Table2[[#This Row],[StartDate]]</f>
        <v>191</v>
      </c>
      <c r="G1047" s="18">
        <f>(Table2[[#This Row],[ExitDate]]-Table2[[#This Row],[StartDate]])/365.25</f>
        <v>0.5229295003422314</v>
      </c>
      <c r="H1047" s="11" t="s">
        <v>6376</v>
      </c>
      <c r="I1047" s="11" t="s">
        <v>6850</v>
      </c>
      <c r="J1047" s="13" t="s">
        <v>6851</v>
      </c>
      <c r="K1047" s="11" t="s">
        <v>125</v>
      </c>
      <c r="L1047" s="11" t="s">
        <v>38</v>
      </c>
      <c r="M1047" s="11" t="s">
        <v>66</v>
      </c>
      <c r="N1047" s="11" t="s">
        <v>55</v>
      </c>
      <c r="O1047" s="11" t="s">
        <v>41</v>
      </c>
      <c r="P1047" s="11" t="s">
        <v>133</v>
      </c>
      <c r="Q1047" s="11" t="s">
        <v>42</v>
      </c>
      <c r="R1047" s="11" t="s">
        <v>85</v>
      </c>
      <c r="S1047" s="12">
        <v>34979</v>
      </c>
      <c r="T1047" s="11" t="s">
        <v>6373</v>
      </c>
      <c r="U1047" s="11" t="s">
        <v>81</v>
      </c>
      <c r="V1047" s="11" t="s">
        <v>46</v>
      </c>
      <c r="W1047" s="10">
        <v>89047</v>
      </c>
      <c r="X1047" s="11" t="s">
        <v>48</v>
      </c>
      <c r="Y1047" s="10">
        <v>4</v>
      </c>
      <c r="Z1047" s="10">
        <v>2459</v>
      </c>
      <c r="AA1047" s="12" t="s">
        <v>706</v>
      </c>
      <c r="AB1047" s="10">
        <v>5</v>
      </c>
      <c r="AC1047" s="10">
        <v>5</v>
      </c>
      <c r="AD1047" s="12">
        <v>44892</v>
      </c>
      <c r="AE1047" s="11" t="s">
        <v>76</v>
      </c>
      <c r="AF1047" s="11" t="s">
        <v>61</v>
      </c>
      <c r="AG1047" s="11" t="s">
        <v>52</v>
      </c>
      <c r="AH1047" s="11" t="s">
        <v>6852</v>
      </c>
      <c r="AI1047" s="11" t="s">
        <v>6853</v>
      </c>
      <c r="AJ1047" s="10">
        <v>4</v>
      </c>
      <c r="AK1047" s="14">
        <v>973.11</v>
      </c>
    </row>
    <row r="1048" spans="1:37" x14ac:dyDescent="0.25">
      <c r="A1048" s="10">
        <v>2033</v>
      </c>
      <c r="B1048" s="11" t="s">
        <v>2393</v>
      </c>
      <c r="C1048" s="11" t="s">
        <v>1890</v>
      </c>
      <c r="D1048" s="12">
        <v>43348</v>
      </c>
      <c r="E1048" s="12">
        <v>44953</v>
      </c>
      <c r="F1048" s="10">
        <f>Table2[[#This Row],[ExitDate]]-Table2[[#This Row],[StartDate]]</f>
        <v>1605</v>
      </c>
      <c r="G1048" s="18">
        <f>(Table2[[#This Row],[ExitDate]]-Table2[[#This Row],[StartDate]])/365.25</f>
        <v>4.3942505133470222</v>
      </c>
      <c r="H1048" s="11" t="s">
        <v>2310</v>
      </c>
      <c r="I1048" s="11" t="s">
        <v>6854</v>
      </c>
      <c r="J1048" s="13" t="s">
        <v>6855</v>
      </c>
      <c r="K1048" s="11" t="s">
        <v>54</v>
      </c>
      <c r="L1048" s="11" t="s">
        <v>38</v>
      </c>
      <c r="M1048" s="11" t="s">
        <v>39</v>
      </c>
      <c r="N1048" s="11" t="s">
        <v>40</v>
      </c>
      <c r="O1048" s="11" t="s">
        <v>66</v>
      </c>
      <c r="P1048" s="11" t="s">
        <v>133</v>
      </c>
      <c r="Q1048" s="11" t="s">
        <v>165</v>
      </c>
      <c r="R1048" s="11" t="s">
        <v>43</v>
      </c>
      <c r="S1048" s="12" t="s">
        <v>6856</v>
      </c>
      <c r="T1048" s="11" t="s">
        <v>44</v>
      </c>
      <c r="U1048" s="11" t="s">
        <v>154</v>
      </c>
      <c r="V1048" s="11" t="s">
        <v>46</v>
      </c>
      <c r="W1048" s="10">
        <v>15258</v>
      </c>
      <c r="X1048" s="11" t="s">
        <v>48</v>
      </c>
      <c r="Y1048" s="10">
        <v>2</v>
      </c>
      <c r="Z1048" s="10">
        <v>2460</v>
      </c>
      <c r="AA1048" s="12" t="s">
        <v>1375</v>
      </c>
      <c r="AB1048" s="10">
        <v>3</v>
      </c>
      <c r="AC1048" s="10">
        <v>4</v>
      </c>
      <c r="AD1048" s="12">
        <v>44890</v>
      </c>
      <c r="AE1048" s="11" t="s">
        <v>156</v>
      </c>
      <c r="AF1048" s="11" t="s">
        <v>61</v>
      </c>
      <c r="AG1048" s="11" t="s">
        <v>89</v>
      </c>
      <c r="AH1048" s="11" t="s">
        <v>2658</v>
      </c>
      <c r="AI1048" s="11" t="s">
        <v>6857</v>
      </c>
      <c r="AJ1048" s="10">
        <v>5</v>
      </c>
      <c r="AK1048" s="14">
        <v>637.58000000000004</v>
      </c>
    </row>
    <row r="1049" spans="1:37" x14ac:dyDescent="0.25">
      <c r="A1049" s="10">
        <v>2035</v>
      </c>
      <c r="B1049" s="11" t="s">
        <v>4641</v>
      </c>
      <c r="C1049" s="11" t="s">
        <v>4968</v>
      </c>
      <c r="D1049" s="12">
        <v>43839</v>
      </c>
      <c r="E1049" s="12">
        <v>44223</v>
      </c>
      <c r="F1049" s="10">
        <f>Table2[[#This Row],[ExitDate]]-Table2[[#This Row],[StartDate]]</f>
        <v>384</v>
      </c>
      <c r="G1049" s="18">
        <f>(Table2[[#This Row],[ExitDate]]-Table2[[#This Row],[StartDate]])/365.25</f>
        <v>1.0513347022587269</v>
      </c>
      <c r="H1049" s="11" t="s">
        <v>2953</v>
      </c>
      <c r="I1049" s="11" t="s">
        <v>6859</v>
      </c>
      <c r="J1049" s="13" t="s">
        <v>6860</v>
      </c>
      <c r="K1049" s="11" t="s">
        <v>113</v>
      </c>
      <c r="L1049" s="11" t="s">
        <v>38</v>
      </c>
      <c r="M1049" s="11" t="s">
        <v>56</v>
      </c>
      <c r="N1049" s="11" t="s">
        <v>40</v>
      </c>
      <c r="O1049" s="11" t="s">
        <v>66</v>
      </c>
      <c r="P1049" s="11" t="s">
        <v>174</v>
      </c>
      <c r="Q1049" s="11" t="s">
        <v>42</v>
      </c>
      <c r="R1049" s="11" t="s">
        <v>80</v>
      </c>
      <c r="S1049" s="12">
        <v>17603</v>
      </c>
      <c r="T1049" s="11" t="s">
        <v>44</v>
      </c>
      <c r="U1049" s="11" t="s">
        <v>234</v>
      </c>
      <c r="V1049" s="11" t="s">
        <v>46</v>
      </c>
      <c r="W1049" s="10">
        <v>83298</v>
      </c>
      <c r="X1049" s="11" t="s">
        <v>48</v>
      </c>
      <c r="Y1049" s="10">
        <v>2</v>
      </c>
      <c r="Z1049" s="10">
        <v>2462</v>
      </c>
      <c r="AA1049" s="12">
        <v>45174</v>
      </c>
      <c r="AB1049" s="10">
        <v>4</v>
      </c>
      <c r="AC1049" s="10">
        <v>1</v>
      </c>
      <c r="AD1049" s="12">
        <v>44962</v>
      </c>
      <c r="AE1049" s="11" t="s">
        <v>60</v>
      </c>
      <c r="AF1049" s="11" t="s">
        <v>61</v>
      </c>
      <c r="AG1049" s="11" t="s">
        <v>77</v>
      </c>
      <c r="AH1049" s="11" t="s">
        <v>6861</v>
      </c>
      <c r="AI1049" s="11" t="s">
        <v>6862</v>
      </c>
      <c r="AJ1049" s="10">
        <v>3</v>
      </c>
      <c r="AK1049" s="14">
        <v>758.62</v>
      </c>
    </row>
    <row r="1050" spans="1:37" x14ac:dyDescent="0.25">
      <c r="A1050" s="10">
        <v>2038</v>
      </c>
      <c r="B1050" s="11" t="s">
        <v>595</v>
      </c>
      <c r="C1050" s="11" t="s">
        <v>4030</v>
      </c>
      <c r="D1050" s="12">
        <v>43934</v>
      </c>
      <c r="E1050" s="12">
        <v>44373</v>
      </c>
      <c r="F1050" s="10">
        <f>Table2[[#This Row],[ExitDate]]-Table2[[#This Row],[StartDate]]</f>
        <v>439</v>
      </c>
      <c r="G1050" s="18">
        <f>(Table2[[#This Row],[ExitDate]]-Table2[[#This Row],[StartDate]])/365.25</f>
        <v>1.2019164955509924</v>
      </c>
      <c r="H1050" s="11" t="s">
        <v>2953</v>
      </c>
      <c r="I1050" s="11" t="s">
        <v>6863</v>
      </c>
      <c r="J1050" s="13" t="s">
        <v>6864</v>
      </c>
      <c r="K1050" s="11" t="s">
        <v>37</v>
      </c>
      <c r="L1050" s="11" t="s">
        <v>38</v>
      </c>
      <c r="M1050" s="11" t="s">
        <v>39</v>
      </c>
      <c r="N1050" s="11" t="s">
        <v>55</v>
      </c>
      <c r="O1050" s="11" t="s">
        <v>66</v>
      </c>
      <c r="P1050" s="11" t="s">
        <v>133</v>
      </c>
      <c r="Q1050" s="11" t="s">
        <v>42</v>
      </c>
      <c r="R1050" s="11" t="s">
        <v>85</v>
      </c>
      <c r="S1050" s="12">
        <v>22535</v>
      </c>
      <c r="T1050" s="11" t="s">
        <v>44</v>
      </c>
      <c r="U1050" s="11" t="s">
        <v>81</v>
      </c>
      <c r="V1050" s="11" t="s">
        <v>46</v>
      </c>
      <c r="W1050" s="10">
        <v>42463</v>
      </c>
      <c r="X1050" s="11" t="s">
        <v>48</v>
      </c>
      <c r="Y1050" s="10">
        <v>2</v>
      </c>
      <c r="Z1050" s="10">
        <v>2465</v>
      </c>
      <c r="AA1050" s="12">
        <v>45078</v>
      </c>
      <c r="AB1050" s="10">
        <v>3</v>
      </c>
      <c r="AC1050" s="10">
        <v>3</v>
      </c>
      <c r="AD1050" s="12">
        <v>45129</v>
      </c>
      <c r="AE1050" s="11" t="s">
        <v>76</v>
      </c>
      <c r="AF1050" s="11" t="s">
        <v>51</v>
      </c>
      <c r="AG1050" s="11" t="s">
        <v>62</v>
      </c>
      <c r="AH1050" s="11" t="s">
        <v>6865</v>
      </c>
      <c r="AI1050" s="11" t="s">
        <v>6866</v>
      </c>
      <c r="AJ1050" s="10">
        <v>3</v>
      </c>
      <c r="AK1050" s="14">
        <v>475.26</v>
      </c>
    </row>
    <row r="1051" spans="1:37" x14ac:dyDescent="0.25">
      <c r="A1051" s="10">
        <v>2039</v>
      </c>
      <c r="B1051" s="11" t="s">
        <v>6867</v>
      </c>
      <c r="C1051" s="11" t="s">
        <v>6868</v>
      </c>
      <c r="D1051" s="12">
        <v>44514</v>
      </c>
      <c r="E1051" s="12">
        <v>44948</v>
      </c>
      <c r="F1051" s="10">
        <f>Table2[[#This Row],[ExitDate]]-Table2[[#This Row],[StartDate]]</f>
        <v>434</v>
      </c>
      <c r="G1051" s="18">
        <f>(Table2[[#This Row],[ExitDate]]-Table2[[#This Row],[StartDate]])/365.25</f>
        <v>1.1882272416153319</v>
      </c>
      <c r="H1051" s="11" t="s">
        <v>2953</v>
      </c>
      <c r="I1051" s="11" t="s">
        <v>6869</v>
      </c>
      <c r="J1051" s="13" t="s">
        <v>6870</v>
      </c>
      <c r="K1051" s="11" t="s">
        <v>125</v>
      </c>
      <c r="L1051" s="11" t="s">
        <v>752</v>
      </c>
      <c r="M1051" s="11" t="s">
        <v>39</v>
      </c>
      <c r="N1051" s="11" t="s">
        <v>55</v>
      </c>
      <c r="O1051" s="11" t="s">
        <v>66</v>
      </c>
      <c r="P1051" s="11" t="s">
        <v>174</v>
      </c>
      <c r="Q1051" s="11" t="s">
        <v>42</v>
      </c>
      <c r="R1051" s="11" t="s">
        <v>238</v>
      </c>
      <c r="S1051" s="12" t="s">
        <v>6871</v>
      </c>
      <c r="T1051" s="11" t="s">
        <v>44</v>
      </c>
      <c r="U1051" s="11" t="s">
        <v>109</v>
      </c>
      <c r="V1051" s="11" t="s">
        <v>46</v>
      </c>
      <c r="W1051" s="10">
        <v>17484</v>
      </c>
      <c r="X1051" s="11" t="s">
        <v>48</v>
      </c>
      <c r="Y1051" s="10">
        <v>2</v>
      </c>
      <c r="Z1051" s="10">
        <v>2466</v>
      </c>
      <c r="AA1051" s="12" t="s">
        <v>662</v>
      </c>
      <c r="AB1051" s="10">
        <v>2</v>
      </c>
      <c r="AC1051" s="10">
        <v>4</v>
      </c>
      <c r="AD1051" s="12">
        <v>44869</v>
      </c>
      <c r="AE1051" s="11" t="s">
        <v>60</v>
      </c>
      <c r="AF1051" s="11" t="s">
        <v>61</v>
      </c>
      <c r="AG1051" s="11" t="s">
        <v>52</v>
      </c>
      <c r="AH1051" s="11" t="s">
        <v>6872</v>
      </c>
      <c r="AI1051" s="11" t="s">
        <v>6873</v>
      </c>
      <c r="AJ1051" s="10">
        <v>3</v>
      </c>
      <c r="AK1051" s="14">
        <v>652.89</v>
      </c>
    </row>
    <row r="1052" spans="1:37" x14ac:dyDescent="0.25">
      <c r="A1052" s="10">
        <v>2040</v>
      </c>
      <c r="B1052" s="11" t="s">
        <v>6874</v>
      </c>
      <c r="C1052" s="11" t="s">
        <v>2191</v>
      </c>
      <c r="D1052" s="12">
        <v>44637</v>
      </c>
      <c r="E1052" s="12">
        <v>45100</v>
      </c>
      <c r="F1052" s="10">
        <f>Table2[[#This Row],[ExitDate]]-Table2[[#This Row],[StartDate]]</f>
        <v>463</v>
      </c>
      <c r="G1052" s="18">
        <f>(Table2[[#This Row],[ExitDate]]-Table2[[#This Row],[StartDate]])/365.25</f>
        <v>1.267624914442163</v>
      </c>
      <c r="H1052" s="11" t="s">
        <v>2953</v>
      </c>
      <c r="I1052" s="11" t="s">
        <v>6875</v>
      </c>
      <c r="J1052" s="13" t="s">
        <v>6876</v>
      </c>
      <c r="K1052" s="11" t="s">
        <v>54</v>
      </c>
      <c r="L1052" s="11" t="s">
        <v>752</v>
      </c>
      <c r="M1052" s="11" t="s">
        <v>66</v>
      </c>
      <c r="N1052" s="11" t="s">
        <v>67</v>
      </c>
      <c r="O1052" s="11" t="s">
        <v>66</v>
      </c>
      <c r="P1052" s="11" t="s">
        <v>95</v>
      </c>
      <c r="Q1052" s="11" t="s">
        <v>42</v>
      </c>
      <c r="R1052" s="11" t="s">
        <v>107</v>
      </c>
      <c r="S1052" s="12">
        <v>28887</v>
      </c>
      <c r="T1052" s="11" t="s">
        <v>44</v>
      </c>
      <c r="U1052" s="11" t="s">
        <v>109</v>
      </c>
      <c r="V1052" s="11" t="s">
        <v>46</v>
      </c>
      <c r="W1052" s="10">
        <v>86392</v>
      </c>
      <c r="X1052" s="11" t="s">
        <v>48</v>
      </c>
      <c r="Y1052" s="10">
        <v>5</v>
      </c>
      <c r="Z1052" s="10">
        <v>2467</v>
      </c>
      <c r="AA1052" s="12" t="s">
        <v>821</v>
      </c>
      <c r="AB1052" s="10">
        <v>1</v>
      </c>
      <c r="AC1052" s="10">
        <v>1</v>
      </c>
      <c r="AD1052" s="12">
        <v>44993</v>
      </c>
      <c r="AE1052" s="11" t="s">
        <v>60</v>
      </c>
      <c r="AF1052" s="11" t="s">
        <v>61</v>
      </c>
      <c r="AG1052" s="11" t="s">
        <v>89</v>
      </c>
      <c r="AH1052" s="11" t="s">
        <v>6877</v>
      </c>
      <c r="AI1052" s="11" t="s">
        <v>6878</v>
      </c>
      <c r="AJ1052" s="10">
        <v>1</v>
      </c>
      <c r="AK1052" s="14">
        <v>832.16</v>
      </c>
    </row>
    <row r="1053" spans="1:37" x14ac:dyDescent="0.25">
      <c r="A1053" s="10">
        <v>2042</v>
      </c>
      <c r="B1053" s="11" t="s">
        <v>34</v>
      </c>
      <c r="C1053" s="11" t="s">
        <v>3510</v>
      </c>
      <c r="D1053" s="12">
        <v>44527</v>
      </c>
      <c r="E1053" s="12">
        <v>45099</v>
      </c>
      <c r="F1053" s="10">
        <f>Table2[[#This Row],[ExitDate]]-Table2[[#This Row],[StartDate]]</f>
        <v>572</v>
      </c>
      <c r="G1053" s="18">
        <f>(Table2[[#This Row],[ExitDate]]-Table2[[#This Row],[StartDate]])/365.25</f>
        <v>1.5660506502395619</v>
      </c>
      <c r="H1053" s="11" t="s">
        <v>2953</v>
      </c>
      <c r="I1053" s="11" t="s">
        <v>6879</v>
      </c>
      <c r="J1053" s="13" t="s">
        <v>6880</v>
      </c>
      <c r="K1053" s="11" t="s">
        <v>79</v>
      </c>
      <c r="L1053" s="11" t="s">
        <v>38</v>
      </c>
      <c r="M1053" s="11" t="s">
        <v>56</v>
      </c>
      <c r="N1053" s="11" t="s">
        <v>40</v>
      </c>
      <c r="O1053" s="11" t="s">
        <v>56</v>
      </c>
      <c r="P1053" s="11" t="s">
        <v>95</v>
      </c>
      <c r="Q1053" s="11" t="s">
        <v>42</v>
      </c>
      <c r="R1053" s="11" t="s">
        <v>85</v>
      </c>
      <c r="S1053" s="12">
        <v>36983</v>
      </c>
      <c r="T1053" s="11" t="s">
        <v>44</v>
      </c>
      <c r="U1053" s="11" t="s">
        <v>5</v>
      </c>
      <c r="V1053" s="11" t="s">
        <v>59</v>
      </c>
      <c r="W1053" s="10">
        <v>74482</v>
      </c>
      <c r="X1053" s="11" t="s">
        <v>48</v>
      </c>
      <c r="Y1053" s="10">
        <v>4</v>
      </c>
      <c r="Z1053" s="10">
        <v>2469</v>
      </c>
      <c r="AA1053" s="12" t="s">
        <v>3451</v>
      </c>
      <c r="AB1053" s="10">
        <v>2</v>
      </c>
      <c r="AC1053" s="10">
        <v>1</v>
      </c>
      <c r="AD1053" s="12">
        <v>44819</v>
      </c>
      <c r="AE1053" s="11" t="s">
        <v>76</v>
      </c>
      <c r="AF1053" s="11" t="s">
        <v>61</v>
      </c>
      <c r="AG1053" s="11" t="s">
        <v>77</v>
      </c>
      <c r="AH1053" s="11" t="s">
        <v>6881</v>
      </c>
      <c r="AI1053" s="11" t="s">
        <v>6882</v>
      </c>
      <c r="AJ1053" s="10">
        <v>5</v>
      </c>
      <c r="AK1053" s="14">
        <v>780.71</v>
      </c>
    </row>
    <row r="1054" spans="1:37" x14ac:dyDescent="0.25">
      <c r="A1054" s="10">
        <v>2046</v>
      </c>
      <c r="B1054" s="11" t="s">
        <v>2401</v>
      </c>
      <c r="C1054" s="11" t="s">
        <v>3166</v>
      </c>
      <c r="D1054" s="12">
        <v>44282</v>
      </c>
      <c r="E1054" s="12">
        <v>44735</v>
      </c>
      <c r="F1054" s="10">
        <f>Table2[[#This Row],[ExitDate]]-Table2[[#This Row],[StartDate]]</f>
        <v>453</v>
      </c>
      <c r="G1054" s="18">
        <f>(Table2[[#This Row],[ExitDate]]-Table2[[#This Row],[StartDate]])/365.25</f>
        <v>1.2402464065708418</v>
      </c>
      <c r="H1054" s="11" t="s">
        <v>2953</v>
      </c>
      <c r="I1054" s="11" t="s">
        <v>6883</v>
      </c>
      <c r="J1054" s="13" t="s">
        <v>6884</v>
      </c>
      <c r="K1054" s="11" t="s">
        <v>132</v>
      </c>
      <c r="L1054" s="11" t="s">
        <v>38</v>
      </c>
      <c r="M1054" s="11" t="s">
        <v>39</v>
      </c>
      <c r="N1054" s="11" t="s">
        <v>67</v>
      </c>
      <c r="O1054" s="11" t="s">
        <v>66</v>
      </c>
      <c r="P1054" s="11" t="s">
        <v>95</v>
      </c>
      <c r="Q1054" s="11" t="s">
        <v>42</v>
      </c>
      <c r="R1054" s="11" t="s">
        <v>6885</v>
      </c>
      <c r="S1054" s="12" t="s">
        <v>6886</v>
      </c>
      <c r="T1054" s="11" t="s">
        <v>44</v>
      </c>
      <c r="U1054" s="11" t="s">
        <v>625</v>
      </c>
      <c r="V1054" s="11" t="s">
        <v>59</v>
      </c>
      <c r="W1054" s="10">
        <v>55005</v>
      </c>
      <c r="X1054" s="11" t="s">
        <v>48</v>
      </c>
      <c r="Y1054" s="10">
        <v>4</v>
      </c>
      <c r="Z1054" s="10">
        <v>2473</v>
      </c>
      <c r="AA1054" s="12" t="s">
        <v>400</v>
      </c>
      <c r="AB1054" s="10">
        <v>4</v>
      </c>
      <c r="AC1054" s="10">
        <v>4</v>
      </c>
      <c r="AD1054" s="12">
        <v>44867</v>
      </c>
      <c r="AE1054" s="11" t="s">
        <v>50</v>
      </c>
      <c r="AF1054" s="11" t="s">
        <v>51</v>
      </c>
      <c r="AG1054" s="11" t="s">
        <v>77</v>
      </c>
      <c r="AH1054" s="11" t="s">
        <v>4809</v>
      </c>
      <c r="AI1054" s="11" t="s">
        <v>6887</v>
      </c>
      <c r="AJ1054" s="10">
        <v>5</v>
      </c>
      <c r="AK1054" s="14">
        <v>938.63</v>
      </c>
    </row>
    <row r="1055" spans="1:37" x14ac:dyDescent="0.25">
      <c r="A1055" s="10">
        <v>2047</v>
      </c>
      <c r="B1055" s="11" t="s">
        <v>282</v>
      </c>
      <c r="C1055" s="11" t="s">
        <v>5190</v>
      </c>
      <c r="D1055" s="12">
        <v>44997</v>
      </c>
      <c r="E1055" s="12">
        <v>45079</v>
      </c>
      <c r="F1055" s="10">
        <f>Table2[[#This Row],[ExitDate]]-Table2[[#This Row],[StartDate]]</f>
        <v>82</v>
      </c>
      <c r="G1055" s="18">
        <f>(Table2[[#This Row],[ExitDate]]-Table2[[#This Row],[StartDate]])/365.25</f>
        <v>0.22450376454483231</v>
      </c>
      <c r="H1055" s="11" t="s">
        <v>2953</v>
      </c>
      <c r="I1055" s="11" t="s">
        <v>6888</v>
      </c>
      <c r="J1055" s="13" t="s">
        <v>6889</v>
      </c>
      <c r="K1055" s="11" t="s">
        <v>113</v>
      </c>
      <c r="L1055" s="11" t="s">
        <v>38</v>
      </c>
      <c r="M1055" s="11" t="s">
        <v>39</v>
      </c>
      <c r="N1055" s="11" t="s">
        <v>55</v>
      </c>
      <c r="O1055" s="11" t="s">
        <v>41</v>
      </c>
      <c r="P1055" s="11" t="s">
        <v>95</v>
      </c>
      <c r="Q1055" s="11" t="s">
        <v>42</v>
      </c>
      <c r="R1055" s="11" t="s">
        <v>85</v>
      </c>
      <c r="S1055" s="12" t="s">
        <v>6890</v>
      </c>
      <c r="T1055" s="11" t="s">
        <v>44</v>
      </c>
      <c r="U1055" s="11" t="s">
        <v>98</v>
      </c>
      <c r="V1055" s="11" t="s">
        <v>59</v>
      </c>
      <c r="W1055" s="10">
        <v>38407</v>
      </c>
      <c r="X1055" s="11" t="s">
        <v>48</v>
      </c>
      <c r="Y1055" s="10">
        <v>4</v>
      </c>
      <c r="Z1055" s="10">
        <v>2474</v>
      </c>
      <c r="AA1055" s="12">
        <v>45266</v>
      </c>
      <c r="AB1055" s="10">
        <v>4</v>
      </c>
      <c r="AC1055" s="10">
        <v>5</v>
      </c>
      <c r="AD1055" s="12">
        <v>44883</v>
      </c>
      <c r="AE1055" s="11" t="s">
        <v>76</v>
      </c>
      <c r="AF1055" s="11" t="s">
        <v>51</v>
      </c>
      <c r="AG1055" s="11" t="s">
        <v>77</v>
      </c>
      <c r="AH1055" s="11" t="s">
        <v>5782</v>
      </c>
      <c r="AI1055" s="11" t="s">
        <v>6891</v>
      </c>
      <c r="AJ1055" s="10">
        <v>5</v>
      </c>
      <c r="AK1055" s="14">
        <v>543.64</v>
      </c>
    </row>
    <row r="1056" spans="1:37" x14ac:dyDescent="0.25">
      <c r="A1056" s="10">
        <v>2048</v>
      </c>
      <c r="B1056" s="11" t="s">
        <v>934</v>
      </c>
      <c r="C1056" s="11" t="s">
        <v>2825</v>
      </c>
      <c r="D1056" s="12">
        <v>44839</v>
      </c>
      <c r="E1056" s="12">
        <v>44912</v>
      </c>
      <c r="F1056" s="10">
        <f>Table2[[#This Row],[ExitDate]]-Table2[[#This Row],[StartDate]]</f>
        <v>73</v>
      </c>
      <c r="G1056" s="18">
        <f>(Table2[[#This Row],[ExitDate]]-Table2[[#This Row],[StartDate]])/365.25</f>
        <v>0.1998631074606434</v>
      </c>
      <c r="H1056" s="11" t="s">
        <v>2953</v>
      </c>
      <c r="I1056" s="11" t="s">
        <v>6892</v>
      </c>
      <c r="J1056" s="13" t="s">
        <v>6893</v>
      </c>
      <c r="K1056" s="11" t="s">
        <v>65</v>
      </c>
      <c r="L1056" s="11" t="s">
        <v>752</v>
      </c>
      <c r="M1056" s="11" t="s">
        <v>56</v>
      </c>
      <c r="N1056" s="11" t="s">
        <v>40</v>
      </c>
      <c r="O1056" s="11" t="s">
        <v>41</v>
      </c>
      <c r="P1056" s="11" t="s">
        <v>133</v>
      </c>
      <c r="Q1056" s="11" t="s">
        <v>42</v>
      </c>
      <c r="R1056" s="11" t="s">
        <v>80</v>
      </c>
      <c r="S1056" s="12" t="s">
        <v>6894</v>
      </c>
      <c r="T1056" s="11" t="s">
        <v>44</v>
      </c>
      <c r="U1056" s="11" t="s">
        <v>145</v>
      </c>
      <c r="V1056" s="11" t="s">
        <v>59</v>
      </c>
      <c r="W1056" s="10">
        <v>14857</v>
      </c>
      <c r="X1056" s="11" t="s">
        <v>48</v>
      </c>
      <c r="Y1056" s="10">
        <v>4</v>
      </c>
      <c r="Z1056" s="10">
        <v>2475</v>
      </c>
      <c r="AA1056" s="12" t="s">
        <v>1801</v>
      </c>
      <c r="AB1056" s="10">
        <v>1</v>
      </c>
      <c r="AC1056" s="10">
        <v>4</v>
      </c>
      <c r="AD1056" s="12">
        <v>44895</v>
      </c>
      <c r="AE1056" s="11" t="s">
        <v>50</v>
      </c>
      <c r="AF1056" s="11" t="s">
        <v>51</v>
      </c>
      <c r="AG1056" s="11" t="s">
        <v>52</v>
      </c>
      <c r="AH1056" s="11" t="s">
        <v>6895</v>
      </c>
      <c r="AI1056" s="11" t="s">
        <v>6896</v>
      </c>
      <c r="AJ1056" s="10">
        <v>2</v>
      </c>
      <c r="AK1056" s="14">
        <v>117.83</v>
      </c>
    </row>
    <row r="1057" spans="1:37" x14ac:dyDescent="0.25">
      <c r="A1057" s="10">
        <v>2049</v>
      </c>
      <c r="B1057" s="11" t="s">
        <v>1376</v>
      </c>
      <c r="C1057" s="11" t="s">
        <v>6897</v>
      </c>
      <c r="D1057" s="12">
        <v>44470</v>
      </c>
      <c r="E1057" s="12">
        <v>45098</v>
      </c>
      <c r="F1057" s="10">
        <f>Table2[[#This Row],[ExitDate]]-Table2[[#This Row],[StartDate]]</f>
        <v>628</v>
      </c>
      <c r="G1057" s="18">
        <f>(Table2[[#This Row],[ExitDate]]-Table2[[#This Row],[StartDate]])/365.25</f>
        <v>1.7193702943189597</v>
      </c>
      <c r="H1057" s="11" t="s">
        <v>3558</v>
      </c>
      <c r="I1057" s="11" t="s">
        <v>6898</v>
      </c>
      <c r="J1057" s="13" t="s">
        <v>6899</v>
      </c>
      <c r="K1057" s="11" t="s">
        <v>164</v>
      </c>
      <c r="L1057" s="11" t="s">
        <v>38</v>
      </c>
      <c r="M1057" s="11" t="s">
        <v>56</v>
      </c>
      <c r="N1057" s="11" t="s">
        <v>67</v>
      </c>
      <c r="O1057" s="11" t="s">
        <v>66</v>
      </c>
      <c r="P1057" s="11" t="s">
        <v>174</v>
      </c>
      <c r="Q1057" s="11" t="s">
        <v>1847</v>
      </c>
      <c r="R1057" s="11" t="s">
        <v>508</v>
      </c>
      <c r="S1057" s="12">
        <v>24783</v>
      </c>
      <c r="T1057" s="11" t="s">
        <v>44</v>
      </c>
      <c r="U1057" s="11" t="s">
        <v>1068</v>
      </c>
      <c r="V1057" s="11" t="s">
        <v>59</v>
      </c>
      <c r="W1057" s="10">
        <v>6637</v>
      </c>
      <c r="X1057" s="11" t="s">
        <v>48</v>
      </c>
      <c r="Y1057" s="10">
        <v>2</v>
      </c>
      <c r="Z1057" s="10">
        <v>2476</v>
      </c>
      <c r="AA1057" s="12" t="s">
        <v>3796</v>
      </c>
      <c r="AB1057" s="10">
        <v>3</v>
      </c>
      <c r="AC1057" s="10">
        <v>5</v>
      </c>
      <c r="AD1057" s="12">
        <v>45106</v>
      </c>
      <c r="AE1057" s="11" t="s">
        <v>83</v>
      </c>
      <c r="AF1057" s="11" t="s">
        <v>61</v>
      </c>
      <c r="AG1057" s="11" t="s">
        <v>77</v>
      </c>
      <c r="AH1057" s="11" t="s">
        <v>6900</v>
      </c>
      <c r="AI1057" s="11" t="s">
        <v>6901</v>
      </c>
      <c r="AJ1057" s="10">
        <v>3</v>
      </c>
      <c r="AK1057" s="14">
        <v>350.21</v>
      </c>
    </row>
    <row r="1058" spans="1:37" x14ac:dyDescent="0.25">
      <c r="A1058" s="10">
        <v>2052</v>
      </c>
      <c r="B1058" s="11" t="s">
        <v>6903</v>
      </c>
      <c r="C1058" s="11" t="s">
        <v>4262</v>
      </c>
      <c r="D1058" s="12">
        <v>45034</v>
      </c>
      <c r="E1058" s="12">
        <v>45063</v>
      </c>
      <c r="F1058" s="10">
        <f>Table2[[#This Row],[ExitDate]]-Table2[[#This Row],[StartDate]]</f>
        <v>29</v>
      </c>
      <c r="G1058" s="18">
        <f>(Table2[[#This Row],[ExitDate]]-Table2[[#This Row],[StartDate]])/365.25</f>
        <v>7.939767282683094E-2</v>
      </c>
      <c r="H1058" s="11" t="s">
        <v>2310</v>
      </c>
      <c r="I1058" s="11" t="s">
        <v>6904</v>
      </c>
      <c r="J1058" s="13" t="s">
        <v>6905</v>
      </c>
      <c r="K1058" s="11" t="s">
        <v>125</v>
      </c>
      <c r="L1058" s="11" t="s">
        <v>38</v>
      </c>
      <c r="M1058" s="11" t="s">
        <v>39</v>
      </c>
      <c r="N1058" s="11" t="s">
        <v>40</v>
      </c>
      <c r="O1058" s="11" t="s">
        <v>56</v>
      </c>
      <c r="P1058" s="11" t="s">
        <v>95</v>
      </c>
      <c r="Q1058" s="11" t="s">
        <v>165</v>
      </c>
      <c r="R1058" s="11" t="s">
        <v>80</v>
      </c>
      <c r="S1058" s="12" t="s">
        <v>6906</v>
      </c>
      <c r="T1058" s="11" t="s">
        <v>44</v>
      </c>
      <c r="U1058" s="11" t="s">
        <v>81</v>
      </c>
      <c r="V1058" s="11" t="s">
        <v>46</v>
      </c>
      <c r="W1058" s="10">
        <v>67089</v>
      </c>
      <c r="X1058" s="11" t="s">
        <v>48</v>
      </c>
      <c r="Y1058" s="10">
        <v>4</v>
      </c>
      <c r="Z1058" s="10">
        <v>2479</v>
      </c>
      <c r="AA1058" s="12" t="s">
        <v>167</v>
      </c>
      <c r="AB1058" s="10">
        <v>2</v>
      </c>
      <c r="AC1058" s="10">
        <v>1</v>
      </c>
      <c r="AD1058" s="12">
        <v>45095</v>
      </c>
      <c r="AE1058" s="11" t="s">
        <v>83</v>
      </c>
      <c r="AF1058" s="11" t="s">
        <v>51</v>
      </c>
      <c r="AG1058" s="11" t="s">
        <v>89</v>
      </c>
      <c r="AH1058" s="11" t="s">
        <v>6907</v>
      </c>
      <c r="AI1058" s="11" t="s">
        <v>6908</v>
      </c>
      <c r="AJ1058" s="10">
        <v>2</v>
      </c>
      <c r="AK1058" s="14">
        <v>439.17</v>
      </c>
    </row>
    <row r="1059" spans="1:37" x14ac:dyDescent="0.25">
      <c r="A1059" s="10">
        <v>2055</v>
      </c>
      <c r="B1059" s="11" t="s">
        <v>6910</v>
      </c>
      <c r="C1059" s="11" t="s">
        <v>6911</v>
      </c>
      <c r="D1059" s="12">
        <v>43344</v>
      </c>
      <c r="E1059" s="12">
        <v>44732</v>
      </c>
      <c r="F1059" s="10">
        <f>Table2[[#This Row],[ExitDate]]-Table2[[#This Row],[StartDate]]</f>
        <v>1388</v>
      </c>
      <c r="G1059" s="18">
        <f>(Table2[[#This Row],[ExitDate]]-Table2[[#This Row],[StartDate]])/365.25</f>
        <v>3.8001368925393568</v>
      </c>
      <c r="H1059" s="11" t="s">
        <v>6179</v>
      </c>
      <c r="I1059" s="11" t="s">
        <v>2143</v>
      </c>
      <c r="J1059" s="13" t="s">
        <v>6912</v>
      </c>
      <c r="K1059" s="11" t="s">
        <v>164</v>
      </c>
      <c r="L1059" s="11" t="s">
        <v>38</v>
      </c>
      <c r="M1059" s="11" t="s">
        <v>39</v>
      </c>
      <c r="N1059" s="11" t="s">
        <v>40</v>
      </c>
      <c r="O1059" s="11" t="s">
        <v>66</v>
      </c>
      <c r="P1059" s="11" t="s">
        <v>174</v>
      </c>
      <c r="Q1059" s="11" t="s">
        <v>165</v>
      </c>
      <c r="R1059" s="11" t="s">
        <v>3104</v>
      </c>
      <c r="S1059" s="12" t="s">
        <v>6913</v>
      </c>
      <c r="T1059" s="11" t="s">
        <v>44</v>
      </c>
      <c r="U1059" s="11" t="s">
        <v>250</v>
      </c>
      <c r="V1059" s="11" t="s">
        <v>59</v>
      </c>
      <c r="W1059" s="10">
        <v>1886</v>
      </c>
      <c r="X1059" s="11" t="s">
        <v>48</v>
      </c>
      <c r="Y1059" s="10">
        <v>4</v>
      </c>
      <c r="Z1059" s="10">
        <v>2482</v>
      </c>
      <c r="AA1059" s="12" t="s">
        <v>235</v>
      </c>
      <c r="AB1059" s="10">
        <v>4</v>
      </c>
      <c r="AC1059" s="10">
        <v>2</v>
      </c>
      <c r="AD1059" s="12">
        <v>45069</v>
      </c>
      <c r="AE1059" s="11" t="s">
        <v>60</v>
      </c>
      <c r="AF1059" s="11" t="s">
        <v>61</v>
      </c>
      <c r="AG1059" s="11" t="s">
        <v>62</v>
      </c>
      <c r="AH1059" s="11" t="s">
        <v>6914</v>
      </c>
      <c r="AI1059" s="11" t="s">
        <v>6915</v>
      </c>
      <c r="AJ1059" s="10">
        <v>4</v>
      </c>
      <c r="AK1059" s="14">
        <v>688.55</v>
      </c>
    </row>
    <row r="1060" spans="1:37" x14ac:dyDescent="0.25">
      <c r="A1060" s="10">
        <v>2058</v>
      </c>
      <c r="B1060" s="11" t="s">
        <v>6917</v>
      </c>
      <c r="C1060" s="11" t="s">
        <v>6918</v>
      </c>
      <c r="D1060" s="12">
        <v>43894</v>
      </c>
      <c r="E1060" s="12">
        <v>44447</v>
      </c>
      <c r="F1060" s="10">
        <f>Table2[[#This Row],[ExitDate]]-Table2[[#This Row],[StartDate]]</f>
        <v>553</v>
      </c>
      <c r="G1060" s="18">
        <f>(Table2[[#This Row],[ExitDate]]-Table2[[#This Row],[StartDate]])/365.25</f>
        <v>1.514031485284052</v>
      </c>
      <c r="H1060" s="11" t="s">
        <v>2392</v>
      </c>
      <c r="I1060" s="11" t="s">
        <v>6919</v>
      </c>
      <c r="J1060" s="13" t="s">
        <v>6920</v>
      </c>
      <c r="K1060" s="11" t="s">
        <v>113</v>
      </c>
      <c r="L1060" s="11" t="s">
        <v>38</v>
      </c>
      <c r="M1060" s="11" t="s">
        <v>56</v>
      </c>
      <c r="N1060" s="11" t="s">
        <v>67</v>
      </c>
      <c r="O1060" s="11" t="s">
        <v>56</v>
      </c>
      <c r="P1060" s="11" t="s">
        <v>133</v>
      </c>
      <c r="Q1060" s="11" t="s">
        <v>2397</v>
      </c>
      <c r="R1060" s="11" t="s">
        <v>608</v>
      </c>
      <c r="S1060" s="12" t="s">
        <v>6921</v>
      </c>
      <c r="T1060" s="11" t="s">
        <v>44</v>
      </c>
      <c r="U1060" s="11" t="s">
        <v>5</v>
      </c>
      <c r="V1060" s="11" t="s">
        <v>59</v>
      </c>
      <c r="W1060" s="10">
        <v>2184</v>
      </c>
      <c r="X1060" s="11" t="s">
        <v>48</v>
      </c>
      <c r="Y1060" s="10">
        <v>4</v>
      </c>
      <c r="Z1060" s="10">
        <v>2485</v>
      </c>
      <c r="AA1060" s="12" t="s">
        <v>459</v>
      </c>
      <c r="AB1060" s="10">
        <v>3</v>
      </c>
      <c r="AC1060" s="10">
        <v>5</v>
      </c>
      <c r="AD1060" s="12">
        <v>44803</v>
      </c>
      <c r="AE1060" s="11" t="s">
        <v>156</v>
      </c>
      <c r="AF1060" s="11" t="s">
        <v>51</v>
      </c>
      <c r="AG1060" s="11" t="s">
        <v>77</v>
      </c>
      <c r="AH1060" s="11" t="s">
        <v>6922</v>
      </c>
      <c r="AI1060" s="11" t="s">
        <v>6923</v>
      </c>
      <c r="AJ1060" s="10">
        <v>2</v>
      </c>
      <c r="AK1060" s="14">
        <v>642.67999999999995</v>
      </c>
    </row>
    <row r="1061" spans="1:37" x14ac:dyDescent="0.25">
      <c r="A1061" s="10">
        <v>2061</v>
      </c>
      <c r="B1061" s="11" t="s">
        <v>4188</v>
      </c>
      <c r="C1061" s="11" t="s">
        <v>6924</v>
      </c>
      <c r="D1061" s="12">
        <v>44707</v>
      </c>
      <c r="E1061" s="12">
        <v>44839</v>
      </c>
      <c r="F1061" s="10">
        <f>Table2[[#This Row],[ExitDate]]-Table2[[#This Row],[StartDate]]</f>
        <v>132</v>
      </c>
      <c r="G1061" s="18">
        <f>(Table2[[#This Row],[ExitDate]]-Table2[[#This Row],[StartDate]])/365.25</f>
        <v>0.3613963039014374</v>
      </c>
      <c r="H1061" s="11" t="s">
        <v>6909</v>
      </c>
      <c r="I1061" s="11" t="s">
        <v>6925</v>
      </c>
      <c r="J1061" s="13" t="s">
        <v>6926</v>
      </c>
      <c r="K1061" s="11" t="s">
        <v>65</v>
      </c>
      <c r="L1061" s="11" t="s">
        <v>38</v>
      </c>
      <c r="M1061" s="11" t="s">
        <v>39</v>
      </c>
      <c r="N1061" s="11" t="s">
        <v>55</v>
      </c>
      <c r="O1061" s="11" t="s">
        <v>66</v>
      </c>
      <c r="P1061" s="11" t="s">
        <v>121</v>
      </c>
      <c r="Q1061" s="11" t="s">
        <v>165</v>
      </c>
      <c r="R1061" s="11" t="s">
        <v>85</v>
      </c>
      <c r="S1061" s="12" t="s">
        <v>6927</v>
      </c>
      <c r="T1061" s="11" t="s">
        <v>44</v>
      </c>
      <c r="U1061" s="11" t="s">
        <v>293</v>
      </c>
      <c r="V1061" s="11" t="s">
        <v>59</v>
      </c>
      <c r="W1061" s="10">
        <v>10930</v>
      </c>
      <c r="X1061" s="11" t="s">
        <v>48</v>
      </c>
      <c r="Y1061" s="10">
        <v>1</v>
      </c>
      <c r="Z1061" s="10">
        <v>2488</v>
      </c>
      <c r="AA1061" s="12">
        <v>45200</v>
      </c>
      <c r="AB1061" s="10">
        <v>2</v>
      </c>
      <c r="AC1061" s="10">
        <v>4</v>
      </c>
      <c r="AD1061" s="12">
        <v>44898</v>
      </c>
      <c r="AE1061" s="11" t="s">
        <v>60</v>
      </c>
      <c r="AF1061" s="11" t="s">
        <v>61</v>
      </c>
      <c r="AG1061" s="11" t="s">
        <v>77</v>
      </c>
      <c r="AH1061" s="11" t="s">
        <v>6928</v>
      </c>
      <c r="AI1061" s="11" t="s">
        <v>6929</v>
      </c>
      <c r="AJ1061" s="10">
        <v>5</v>
      </c>
      <c r="AK1061" s="14">
        <v>278.95999999999998</v>
      </c>
    </row>
    <row r="1062" spans="1:37" x14ac:dyDescent="0.25">
      <c r="A1062" s="10">
        <v>2066</v>
      </c>
      <c r="B1062" s="11" t="s">
        <v>3966</v>
      </c>
      <c r="C1062" s="11" t="s">
        <v>1088</v>
      </c>
      <c r="D1062" s="12">
        <v>44898</v>
      </c>
      <c r="E1062" s="12">
        <v>45106</v>
      </c>
      <c r="F1062" s="10">
        <f>Table2[[#This Row],[ExitDate]]-Table2[[#This Row],[StartDate]]</f>
        <v>208</v>
      </c>
      <c r="G1062" s="18">
        <f>(Table2[[#This Row],[ExitDate]]-Table2[[#This Row],[StartDate]])/365.25</f>
        <v>0.56947296372347711</v>
      </c>
      <c r="H1062" s="11" t="s">
        <v>2394</v>
      </c>
      <c r="I1062" s="11" t="s">
        <v>6349</v>
      </c>
      <c r="J1062" s="13" t="s">
        <v>6933</v>
      </c>
      <c r="K1062" s="11" t="s">
        <v>125</v>
      </c>
      <c r="L1062" s="11" t="s">
        <v>38</v>
      </c>
      <c r="M1062" s="11" t="s">
        <v>39</v>
      </c>
      <c r="N1062" s="11" t="s">
        <v>40</v>
      </c>
      <c r="O1062" s="11" t="s">
        <v>66</v>
      </c>
      <c r="P1062" s="11" t="s">
        <v>133</v>
      </c>
      <c r="Q1062" s="11" t="s">
        <v>2397</v>
      </c>
      <c r="R1062" s="11" t="s">
        <v>85</v>
      </c>
      <c r="S1062" s="12" t="s">
        <v>5824</v>
      </c>
      <c r="T1062" s="11" t="s">
        <v>44</v>
      </c>
      <c r="U1062" s="11" t="s">
        <v>192</v>
      </c>
      <c r="V1062" s="11" t="s">
        <v>59</v>
      </c>
      <c r="W1062" s="10">
        <v>13337</v>
      </c>
      <c r="X1062" s="11" t="s">
        <v>48</v>
      </c>
      <c r="Y1062" s="10">
        <v>4</v>
      </c>
      <c r="Z1062" s="10">
        <v>2493</v>
      </c>
      <c r="AA1062" s="12" t="s">
        <v>697</v>
      </c>
      <c r="AB1062" s="10">
        <v>1</v>
      </c>
      <c r="AC1062" s="10">
        <v>3</v>
      </c>
      <c r="AD1062" s="12">
        <v>44933</v>
      </c>
      <c r="AE1062" s="11" t="s">
        <v>156</v>
      </c>
      <c r="AF1062" s="11" t="s">
        <v>51</v>
      </c>
      <c r="AG1062" s="11" t="s">
        <v>77</v>
      </c>
      <c r="AH1062" s="11" t="s">
        <v>6934</v>
      </c>
      <c r="AI1062" s="11" t="s">
        <v>5111</v>
      </c>
      <c r="AJ1062" s="10">
        <v>2</v>
      </c>
      <c r="AK1062" s="14">
        <v>443.46</v>
      </c>
    </row>
    <row r="1063" spans="1:37" x14ac:dyDescent="0.25">
      <c r="A1063" s="10">
        <v>2067</v>
      </c>
      <c r="B1063" s="11" t="s">
        <v>942</v>
      </c>
      <c r="C1063" s="11" t="s">
        <v>6935</v>
      </c>
      <c r="D1063" s="12">
        <v>43925</v>
      </c>
      <c r="E1063" s="12">
        <v>44875</v>
      </c>
      <c r="F1063" s="10">
        <f>Table2[[#This Row],[ExitDate]]-Table2[[#This Row],[StartDate]]</f>
        <v>950</v>
      </c>
      <c r="G1063" s="18">
        <f>(Table2[[#This Row],[ExitDate]]-Table2[[#This Row],[StartDate]])/365.25</f>
        <v>2.6009582477754964</v>
      </c>
      <c r="H1063" s="11" t="s">
        <v>6186</v>
      </c>
      <c r="I1063" s="11" t="s">
        <v>6936</v>
      </c>
      <c r="J1063" s="13" t="s">
        <v>6937</v>
      </c>
      <c r="K1063" s="11" t="s">
        <v>132</v>
      </c>
      <c r="L1063" s="11" t="s">
        <v>38</v>
      </c>
      <c r="M1063" s="11" t="s">
        <v>39</v>
      </c>
      <c r="N1063" s="11" t="s">
        <v>55</v>
      </c>
      <c r="O1063" s="11" t="s">
        <v>41</v>
      </c>
      <c r="P1063" s="11" t="s">
        <v>133</v>
      </c>
      <c r="Q1063" s="11" t="s">
        <v>165</v>
      </c>
      <c r="R1063" s="11" t="s">
        <v>85</v>
      </c>
      <c r="S1063" s="12">
        <v>28588</v>
      </c>
      <c r="T1063" s="11" t="s">
        <v>44</v>
      </c>
      <c r="U1063" s="11" t="s">
        <v>81</v>
      </c>
      <c r="V1063" s="11" t="s">
        <v>59</v>
      </c>
      <c r="W1063" s="10">
        <v>67346</v>
      </c>
      <c r="X1063" s="11" t="s">
        <v>48</v>
      </c>
      <c r="Y1063" s="10">
        <v>4</v>
      </c>
      <c r="Z1063" s="10">
        <v>2494</v>
      </c>
      <c r="AA1063" s="12">
        <v>44723</v>
      </c>
      <c r="AB1063" s="10">
        <v>1</v>
      </c>
      <c r="AC1063" s="10">
        <v>1</v>
      </c>
      <c r="AD1063" s="12">
        <v>44871</v>
      </c>
      <c r="AE1063" s="11" t="s">
        <v>60</v>
      </c>
      <c r="AF1063" s="11" t="s">
        <v>51</v>
      </c>
      <c r="AG1063" s="11" t="s">
        <v>62</v>
      </c>
      <c r="AH1063" s="11" t="s">
        <v>6938</v>
      </c>
      <c r="AI1063" s="11" t="s">
        <v>736</v>
      </c>
      <c r="AJ1063" s="10">
        <v>2</v>
      </c>
      <c r="AK1063" s="14">
        <v>203.97</v>
      </c>
    </row>
    <row r="1064" spans="1:37" x14ac:dyDescent="0.25">
      <c r="A1064" s="10">
        <v>2068</v>
      </c>
      <c r="B1064" s="11" t="s">
        <v>2175</v>
      </c>
      <c r="C1064" s="11" t="s">
        <v>5316</v>
      </c>
      <c r="D1064" s="12">
        <v>43898</v>
      </c>
      <c r="E1064" s="12">
        <v>44983</v>
      </c>
      <c r="F1064" s="10">
        <f>Table2[[#This Row],[ExitDate]]-Table2[[#This Row],[StartDate]]</f>
        <v>1085</v>
      </c>
      <c r="G1064" s="18">
        <f>(Table2[[#This Row],[ExitDate]]-Table2[[#This Row],[StartDate]])/365.25</f>
        <v>2.97056810403833</v>
      </c>
      <c r="H1064" s="11" t="s">
        <v>6909</v>
      </c>
      <c r="I1064" s="11" t="s">
        <v>1070</v>
      </c>
      <c r="J1064" s="13" t="s">
        <v>6939</v>
      </c>
      <c r="K1064" s="11" t="s">
        <v>113</v>
      </c>
      <c r="L1064" s="11" t="s">
        <v>38</v>
      </c>
      <c r="M1064" s="11" t="s">
        <v>39</v>
      </c>
      <c r="N1064" s="11" t="s">
        <v>67</v>
      </c>
      <c r="O1064" s="11" t="s">
        <v>56</v>
      </c>
      <c r="P1064" s="11" t="s">
        <v>121</v>
      </c>
      <c r="Q1064" s="11" t="s">
        <v>165</v>
      </c>
      <c r="R1064" s="11" t="s">
        <v>238</v>
      </c>
      <c r="S1064" s="12" t="s">
        <v>6940</v>
      </c>
      <c r="T1064" s="11" t="s">
        <v>44</v>
      </c>
      <c r="U1064" s="11" t="s">
        <v>109</v>
      </c>
      <c r="V1064" s="11" t="s">
        <v>59</v>
      </c>
      <c r="W1064" s="10">
        <v>71472</v>
      </c>
      <c r="X1064" s="11" t="s">
        <v>48</v>
      </c>
      <c r="Y1064" s="10">
        <v>1</v>
      </c>
      <c r="Z1064" s="10">
        <v>2495</v>
      </c>
      <c r="AA1064" s="12">
        <v>45200</v>
      </c>
      <c r="AB1064" s="10">
        <v>5</v>
      </c>
      <c r="AC1064" s="10">
        <v>1</v>
      </c>
      <c r="AD1064" s="12">
        <v>44800</v>
      </c>
      <c r="AE1064" s="11" t="s">
        <v>76</v>
      </c>
      <c r="AF1064" s="11" t="s">
        <v>51</v>
      </c>
      <c r="AG1064" s="11" t="s">
        <v>62</v>
      </c>
      <c r="AH1064" s="11" t="s">
        <v>6941</v>
      </c>
      <c r="AI1064" s="11" t="s">
        <v>6942</v>
      </c>
      <c r="AJ1064" s="10">
        <v>3</v>
      </c>
      <c r="AK1064" s="14">
        <v>180.44</v>
      </c>
    </row>
    <row r="1065" spans="1:37" x14ac:dyDescent="0.25">
      <c r="A1065" s="10">
        <v>2069</v>
      </c>
      <c r="B1065" s="11" t="s">
        <v>5338</v>
      </c>
      <c r="C1065" s="11" t="s">
        <v>2293</v>
      </c>
      <c r="D1065" s="12">
        <v>44102</v>
      </c>
      <c r="E1065" s="12">
        <v>45012</v>
      </c>
      <c r="F1065" s="10">
        <f>Table2[[#This Row],[ExitDate]]-Table2[[#This Row],[StartDate]]</f>
        <v>910</v>
      </c>
      <c r="G1065" s="18">
        <f>(Table2[[#This Row],[ExitDate]]-Table2[[#This Row],[StartDate]])/365.25</f>
        <v>2.4914442162902124</v>
      </c>
      <c r="H1065" s="11" t="s">
        <v>6369</v>
      </c>
      <c r="I1065" s="11" t="s">
        <v>3236</v>
      </c>
      <c r="J1065" s="13" t="s">
        <v>6943</v>
      </c>
      <c r="K1065" s="11" t="s">
        <v>65</v>
      </c>
      <c r="L1065" s="11" t="s">
        <v>38</v>
      </c>
      <c r="M1065" s="11" t="s">
        <v>56</v>
      </c>
      <c r="N1065" s="11" t="s">
        <v>67</v>
      </c>
      <c r="O1065" s="11" t="s">
        <v>41</v>
      </c>
      <c r="P1065" s="11" t="s">
        <v>133</v>
      </c>
      <c r="Q1065" s="11" t="s">
        <v>165</v>
      </c>
      <c r="R1065" s="11" t="s">
        <v>804</v>
      </c>
      <c r="S1065" s="12" t="s">
        <v>6944</v>
      </c>
      <c r="T1065" s="11" t="s">
        <v>44</v>
      </c>
      <c r="U1065" s="11" t="s">
        <v>223</v>
      </c>
      <c r="V1065" s="11" t="s">
        <v>59</v>
      </c>
      <c r="W1065" s="10">
        <v>55912</v>
      </c>
      <c r="X1065" s="11" t="s">
        <v>48</v>
      </c>
      <c r="Y1065" s="10">
        <v>2</v>
      </c>
      <c r="Z1065" s="10">
        <v>2496</v>
      </c>
      <c r="AA1065" s="12" t="s">
        <v>425</v>
      </c>
      <c r="AB1065" s="10">
        <v>2</v>
      </c>
      <c r="AC1065" s="10">
        <v>3</v>
      </c>
      <c r="AD1065" s="12">
        <v>44969</v>
      </c>
      <c r="AE1065" s="11" t="s">
        <v>83</v>
      </c>
      <c r="AF1065" s="11" t="s">
        <v>51</v>
      </c>
      <c r="AG1065" s="11" t="s">
        <v>89</v>
      </c>
      <c r="AH1065" s="11" t="s">
        <v>6945</v>
      </c>
      <c r="AI1065" s="11" t="s">
        <v>6946</v>
      </c>
      <c r="AJ1065" s="10">
        <v>3</v>
      </c>
      <c r="AK1065" s="14">
        <v>647.25</v>
      </c>
    </row>
    <row r="1066" spans="1:37" x14ac:dyDescent="0.25">
      <c r="A1066" s="10">
        <v>2070</v>
      </c>
      <c r="B1066" s="11" t="s">
        <v>778</v>
      </c>
      <c r="C1066" s="11" t="s">
        <v>6947</v>
      </c>
      <c r="D1066" s="12">
        <v>44391</v>
      </c>
      <c r="E1066" s="12">
        <v>44782</v>
      </c>
      <c r="F1066" s="10">
        <f>Table2[[#This Row],[ExitDate]]-Table2[[#This Row],[StartDate]]</f>
        <v>391</v>
      </c>
      <c r="G1066" s="18">
        <f>(Table2[[#This Row],[ExitDate]]-Table2[[#This Row],[StartDate]])/365.25</f>
        <v>1.0704996577686516</v>
      </c>
      <c r="H1066" s="11" t="s">
        <v>6376</v>
      </c>
      <c r="I1066" s="11" t="s">
        <v>6948</v>
      </c>
      <c r="J1066" s="13" t="s">
        <v>6949</v>
      </c>
      <c r="K1066" s="11" t="s">
        <v>164</v>
      </c>
      <c r="L1066" s="11" t="s">
        <v>38</v>
      </c>
      <c r="M1066" s="11" t="s">
        <v>66</v>
      </c>
      <c r="N1066" s="11" t="s">
        <v>40</v>
      </c>
      <c r="O1066" s="11" t="s">
        <v>41</v>
      </c>
      <c r="P1066" s="11" t="s">
        <v>174</v>
      </c>
      <c r="Q1066" s="11" t="s">
        <v>165</v>
      </c>
      <c r="R1066" s="11" t="s">
        <v>85</v>
      </c>
      <c r="S1066" s="12">
        <v>20218</v>
      </c>
      <c r="T1066" s="11" t="s">
        <v>44</v>
      </c>
      <c r="U1066" s="11" t="s">
        <v>98</v>
      </c>
      <c r="V1066" s="11" t="s">
        <v>59</v>
      </c>
      <c r="W1066" s="10">
        <v>24639</v>
      </c>
      <c r="X1066" s="11" t="s">
        <v>48</v>
      </c>
      <c r="Y1066" s="10">
        <v>4</v>
      </c>
      <c r="Z1066" s="10">
        <v>2497</v>
      </c>
      <c r="AA1066" s="12" t="s">
        <v>915</v>
      </c>
      <c r="AB1066" s="10">
        <v>5</v>
      </c>
      <c r="AC1066" s="10">
        <v>2</v>
      </c>
      <c r="AD1066" s="12">
        <v>44811</v>
      </c>
      <c r="AE1066" s="11" t="s">
        <v>60</v>
      </c>
      <c r="AF1066" s="11" t="s">
        <v>51</v>
      </c>
      <c r="AG1066" s="11" t="s">
        <v>89</v>
      </c>
      <c r="AH1066" s="11" t="s">
        <v>6950</v>
      </c>
      <c r="AI1066" s="11" t="s">
        <v>6951</v>
      </c>
      <c r="AJ1066" s="10">
        <v>4</v>
      </c>
      <c r="AK1066" s="14">
        <v>833.99</v>
      </c>
    </row>
    <row r="1067" spans="1:37" x14ac:dyDescent="0.25">
      <c r="A1067" s="10">
        <v>2071</v>
      </c>
      <c r="B1067" s="11" t="s">
        <v>6817</v>
      </c>
      <c r="C1067" s="11" t="s">
        <v>3613</v>
      </c>
      <c r="D1067" s="12">
        <v>43755</v>
      </c>
      <c r="E1067" s="12">
        <v>43911</v>
      </c>
      <c r="F1067" s="10">
        <f>Table2[[#This Row],[ExitDate]]-Table2[[#This Row],[StartDate]]</f>
        <v>156</v>
      </c>
      <c r="G1067" s="18">
        <f>(Table2[[#This Row],[ExitDate]]-Table2[[#This Row],[StartDate]])/365.25</f>
        <v>0.4271047227926078</v>
      </c>
      <c r="H1067" s="11" t="s">
        <v>4464</v>
      </c>
      <c r="I1067" s="11" t="s">
        <v>6952</v>
      </c>
      <c r="J1067" s="13" t="s">
        <v>6953</v>
      </c>
      <c r="K1067" s="11" t="s">
        <v>164</v>
      </c>
      <c r="L1067" s="11" t="s">
        <v>2303</v>
      </c>
      <c r="M1067" s="11" t="s">
        <v>66</v>
      </c>
      <c r="N1067" s="11" t="s">
        <v>55</v>
      </c>
      <c r="O1067" s="11" t="s">
        <v>41</v>
      </c>
      <c r="P1067" s="11" t="s">
        <v>95</v>
      </c>
      <c r="Q1067" s="11" t="s">
        <v>165</v>
      </c>
      <c r="R1067" s="11" t="s">
        <v>85</v>
      </c>
      <c r="S1067" s="12">
        <v>36381</v>
      </c>
      <c r="T1067" s="11" t="s">
        <v>44</v>
      </c>
      <c r="U1067" s="11" t="s">
        <v>234</v>
      </c>
      <c r="V1067" s="11" t="s">
        <v>46</v>
      </c>
      <c r="W1067" s="10">
        <v>44117</v>
      </c>
      <c r="X1067" s="11" t="s">
        <v>48</v>
      </c>
      <c r="Y1067" s="10">
        <v>4</v>
      </c>
      <c r="Z1067" s="10">
        <v>2498</v>
      </c>
      <c r="AA1067" s="12">
        <v>45053</v>
      </c>
      <c r="AB1067" s="10">
        <v>5</v>
      </c>
      <c r="AC1067" s="10">
        <v>3</v>
      </c>
      <c r="AD1067" s="12">
        <v>44895</v>
      </c>
      <c r="AE1067" s="11" t="s">
        <v>76</v>
      </c>
      <c r="AF1067" s="11" t="s">
        <v>51</v>
      </c>
      <c r="AG1067" s="11" t="s">
        <v>62</v>
      </c>
      <c r="AH1067" s="11" t="s">
        <v>6954</v>
      </c>
      <c r="AI1067" s="11" t="s">
        <v>6955</v>
      </c>
      <c r="AJ1067" s="10">
        <v>4</v>
      </c>
      <c r="AK1067" s="14">
        <v>825.58</v>
      </c>
    </row>
    <row r="1068" spans="1:37" x14ac:dyDescent="0.25">
      <c r="A1068" s="10">
        <v>2072</v>
      </c>
      <c r="B1068" s="11" t="s">
        <v>1554</v>
      </c>
      <c r="C1068" s="11" t="s">
        <v>594</v>
      </c>
      <c r="D1068" s="12">
        <v>45024</v>
      </c>
      <c r="E1068" s="12">
        <v>45086</v>
      </c>
      <c r="F1068" s="10">
        <f>Table2[[#This Row],[ExitDate]]-Table2[[#This Row],[StartDate]]</f>
        <v>62</v>
      </c>
      <c r="G1068" s="18">
        <f>(Table2[[#This Row],[ExitDate]]-Table2[[#This Row],[StartDate]])/365.25</f>
        <v>0.16974674880219029</v>
      </c>
      <c r="H1068" s="11" t="s">
        <v>2394</v>
      </c>
      <c r="I1068" s="11" t="s">
        <v>6956</v>
      </c>
      <c r="J1068" s="13" t="s">
        <v>6957</v>
      </c>
      <c r="K1068" s="11" t="s">
        <v>65</v>
      </c>
      <c r="L1068" s="11" t="s">
        <v>38</v>
      </c>
      <c r="M1068" s="11" t="s">
        <v>39</v>
      </c>
      <c r="N1068" s="11" t="s">
        <v>67</v>
      </c>
      <c r="O1068" s="11" t="s">
        <v>66</v>
      </c>
      <c r="P1068" s="11" t="s">
        <v>121</v>
      </c>
      <c r="Q1068" s="11" t="s">
        <v>2397</v>
      </c>
      <c r="R1068" s="11" t="s">
        <v>175</v>
      </c>
      <c r="S1068" s="12">
        <v>32607</v>
      </c>
      <c r="T1068" s="11" t="s">
        <v>44</v>
      </c>
      <c r="U1068" s="11" t="s">
        <v>250</v>
      </c>
      <c r="V1068" s="11" t="s">
        <v>59</v>
      </c>
      <c r="W1068" s="10">
        <v>32650</v>
      </c>
      <c r="X1068" s="11" t="s">
        <v>48</v>
      </c>
      <c r="Y1068" s="10">
        <v>4</v>
      </c>
      <c r="Z1068" s="10">
        <v>2499</v>
      </c>
      <c r="AA1068" s="12">
        <v>44931</v>
      </c>
      <c r="AB1068" s="10">
        <v>5</v>
      </c>
      <c r="AC1068" s="10">
        <v>5</v>
      </c>
      <c r="AD1068" s="12">
        <v>44846</v>
      </c>
      <c r="AE1068" s="11" t="s">
        <v>76</v>
      </c>
      <c r="AF1068" s="11" t="s">
        <v>51</v>
      </c>
      <c r="AG1068" s="11" t="s">
        <v>52</v>
      </c>
      <c r="AH1068" s="11" t="s">
        <v>2654</v>
      </c>
      <c r="AI1068" s="11" t="s">
        <v>6958</v>
      </c>
      <c r="AJ1068" s="10">
        <v>2</v>
      </c>
      <c r="AK1068" s="14">
        <v>190.49</v>
      </c>
    </row>
    <row r="1069" spans="1:37" x14ac:dyDescent="0.25">
      <c r="A1069" s="10">
        <v>2076</v>
      </c>
      <c r="B1069" s="11" t="s">
        <v>965</v>
      </c>
      <c r="C1069" s="11" t="s">
        <v>1427</v>
      </c>
      <c r="D1069" s="12">
        <v>44556</v>
      </c>
      <c r="E1069" s="12">
        <v>44590</v>
      </c>
      <c r="F1069" s="10">
        <f>Table2[[#This Row],[ExitDate]]-Table2[[#This Row],[StartDate]]</f>
        <v>34</v>
      </c>
      <c r="G1069" s="18">
        <f>(Table2[[#This Row],[ExitDate]]-Table2[[#This Row],[StartDate]])/365.25</f>
        <v>9.3086926762491445E-2</v>
      </c>
      <c r="H1069" s="11" t="s">
        <v>6186</v>
      </c>
      <c r="I1069" s="11" t="s">
        <v>6960</v>
      </c>
      <c r="J1069" s="13" t="s">
        <v>6961</v>
      </c>
      <c r="K1069" s="11" t="s">
        <v>65</v>
      </c>
      <c r="L1069" s="11" t="s">
        <v>38</v>
      </c>
      <c r="M1069" s="11" t="s">
        <v>39</v>
      </c>
      <c r="N1069" s="11" t="s">
        <v>40</v>
      </c>
      <c r="O1069" s="11" t="s">
        <v>41</v>
      </c>
      <c r="P1069" s="11" t="s">
        <v>174</v>
      </c>
      <c r="Q1069" s="11" t="s">
        <v>165</v>
      </c>
      <c r="R1069" s="11" t="s">
        <v>80</v>
      </c>
      <c r="S1069" s="12" t="s">
        <v>6962</v>
      </c>
      <c r="T1069" s="11" t="s">
        <v>44</v>
      </c>
      <c r="U1069" s="11" t="s">
        <v>74</v>
      </c>
      <c r="V1069" s="11" t="s">
        <v>59</v>
      </c>
      <c r="W1069" s="10">
        <v>6113</v>
      </c>
      <c r="X1069" s="11" t="s">
        <v>48</v>
      </c>
      <c r="Y1069" s="10">
        <v>5</v>
      </c>
      <c r="Z1069" s="10">
        <v>2503</v>
      </c>
      <c r="AA1069" s="12">
        <v>44724</v>
      </c>
      <c r="AB1069" s="10">
        <v>1</v>
      </c>
      <c r="AC1069" s="10">
        <v>1</v>
      </c>
      <c r="AD1069" s="12">
        <v>45060</v>
      </c>
      <c r="AE1069" s="11" t="s">
        <v>83</v>
      </c>
      <c r="AF1069" s="11" t="s">
        <v>61</v>
      </c>
      <c r="AG1069" s="11" t="s">
        <v>62</v>
      </c>
      <c r="AH1069" s="11" t="s">
        <v>6963</v>
      </c>
      <c r="AI1069" s="11" t="s">
        <v>6964</v>
      </c>
      <c r="AJ1069" s="10">
        <v>3</v>
      </c>
      <c r="AK1069" s="14">
        <v>354.28</v>
      </c>
    </row>
    <row r="1070" spans="1:37" x14ac:dyDescent="0.25">
      <c r="A1070" s="10">
        <v>2080</v>
      </c>
      <c r="B1070" s="11" t="s">
        <v>3488</v>
      </c>
      <c r="C1070" s="11" t="s">
        <v>2185</v>
      </c>
      <c r="D1070" s="12">
        <v>44931</v>
      </c>
      <c r="E1070" s="12">
        <v>44940</v>
      </c>
      <c r="F1070" s="10">
        <f>Table2[[#This Row],[ExitDate]]-Table2[[#This Row],[StartDate]]</f>
        <v>9</v>
      </c>
      <c r="G1070" s="18">
        <f>(Table2[[#This Row],[ExitDate]]-Table2[[#This Row],[StartDate]])/365.25</f>
        <v>2.4640657084188913E-2</v>
      </c>
      <c r="H1070" s="11" t="s">
        <v>4464</v>
      </c>
      <c r="I1070" s="11" t="s">
        <v>6634</v>
      </c>
      <c r="J1070" s="13" t="s">
        <v>6965</v>
      </c>
      <c r="K1070" s="11" t="s">
        <v>37</v>
      </c>
      <c r="L1070" s="11" t="s">
        <v>2303</v>
      </c>
      <c r="M1070" s="11" t="s">
        <v>56</v>
      </c>
      <c r="N1070" s="11" t="s">
        <v>67</v>
      </c>
      <c r="O1070" s="11" t="s">
        <v>41</v>
      </c>
      <c r="P1070" s="11" t="s">
        <v>121</v>
      </c>
      <c r="Q1070" s="11" t="s">
        <v>165</v>
      </c>
      <c r="R1070" s="11" t="s">
        <v>57</v>
      </c>
      <c r="S1070" s="12">
        <v>31207</v>
      </c>
      <c r="T1070" s="11" t="s">
        <v>44</v>
      </c>
      <c r="U1070" s="11" t="s">
        <v>234</v>
      </c>
      <c r="V1070" s="11" t="s">
        <v>46</v>
      </c>
      <c r="W1070" s="10">
        <v>93702</v>
      </c>
      <c r="X1070" s="11" t="s">
        <v>48</v>
      </c>
      <c r="Y1070" s="10">
        <v>5</v>
      </c>
      <c r="Z1070" s="10">
        <v>2507</v>
      </c>
      <c r="AA1070" s="12" t="s">
        <v>1494</v>
      </c>
      <c r="AB1070" s="10">
        <v>2</v>
      </c>
      <c r="AC1070" s="10">
        <v>3</v>
      </c>
      <c r="AD1070" s="12">
        <v>44901</v>
      </c>
      <c r="AE1070" s="11" t="s">
        <v>83</v>
      </c>
      <c r="AF1070" s="11" t="s">
        <v>61</v>
      </c>
      <c r="AG1070" s="11" t="s">
        <v>62</v>
      </c>
      <c r="AH1070" s="11" t="s">
        <v>1841</v>
      </c>
      <c r="AI1070" s="11" t="s">
        <v>6966</v>
      </c>
      <c r="AJ1070" s="10">
        <v>2</v>
      </c>
      <c r="AK1070" s="14">
        <v>680.09</v>
      </c>
    </row>
    <row r="1071" spans="1:37" x14ac:dyDescent="0.25">
      <c r="A1071" s="10">
        <v>2082</v>
      </c>
      <c r="B1071" s="11" t="s">
        <v>3123</v>
      </c>
      <c r="C1071" s="11" t="s">
        <v>3779</v>
      </c>
      <c r="D1071" s="12">
        <v>44095</v>
      </c>
      <c r="E1071" s="12">
        <v>44485</v>
      </c>
      <c r="F1071" s="10">
        <f>Table2[[#This Row],[ExitDate]]-Table2[[#This Row],[StartDate]]</f>
        <v>390</v>
      </c>
      <c r="G1071" s="18">
        <f>(Table2[[#This Row],[ExitDate]]-Table2[[#This Row],[StartDate]])/365.25</f>
        <v>1.0677618069815196</v>
      </c>
      <c r="H1071" s="11" t="s">
        <v>2394</v>
      </c>
      <c r="I1071" s="11" t="s">
        <v>6967</v>
      </c>
      <c r="J1071" s="13" t="s">
        <v>6968</v>
      </c>
      <c r="K1071" s="11" t="s">
        <v>54</v>
      </c>
      <c r="L1071" s="11" t="s">
        <v>38</v>
      </c>
      <c r="M1071" s="11" t="s">
        <v>56</v>
      </c>
      <c r="N1071" s="11" t="s">
        <v>40</v>
      </c>
      <c r="O1071" s="11" t="s">
        <v>66</v>
      </c>
      <c r="P1071" s="11" t="s">
        <v>95</v>
      </c>
      <c r="Q1071" s="11" t="s">
        <v>2397</v>
      </c>
      <c r="R1071" s="11" t="s">
        <v>953</v>
      </c>
      <c r="S1071" s="12" t="s">
        <v>3732</v>
      </c>
      <c r="T1071" s="11" t="s">
        <v>44</v>
      </c>
      <c r="U1071" s="11" t="s">
        <v>109</v>
      </c>
      <c r="V1071" s="11" t="s">
        <v>46</v>
      </c>
      <c r="W1071" s="10">
        <v>68690</v>
      </c>
      <c r="X1071" s="11" t="s">
        <v>48</v>
      </c>
      <c r="Y1071" s="10">
        <v>2</v>
      </c>
      <c r="Z1071" s="10">
        <v>2509</v>
      </c>
      <c r="AA1071" s="12">
        <v>45202</v>
      </c>
      <c r="AB1071" s="10">
        <v>1</v>
      </c>
      <c r="AC1071" s="10">
        <v>2</v>
      </c>
      <c r="AD1071" s="12">
        <v>44965</v>
      </c>
      <c r="AE1071" s="11" t="s">
        <v>156</v>
      </c>
      <c r="AF1071" s="11" t="s">
        <v>51</v>
      </c>
      <c r="AG1071" s="11" t="s">
        <v>77</v>
      </c>
      <c r="AH1071" s="11" t="s">
        <v>6969</v>
      </c>
      <c r="AI1071" s="11" t="s">
        <v>6970</v>
      </c>
      <c r="AJ1071" s="10">
        <v>1</v>
      </c>
      <c r="AK1071" s="14">
        <v>433.69</v>
      </c>
    </row>
    <row r="1072" spans="1:37" x14ac:dyDescent="0.25">
      <c r="A1072" s="10">
        <v>2083</v>
      </c>
      <c r="B1072" s="11" t="s">
        <v>5430</v>
      </c>
      <c r="C1072" s="11" t="s">
        <v>6971</v>
      </c>
      <c r="D1072" s="12">
        <v>43794</v>
      </c>
      <c r="E1072" s="12">
        <v>44981</v>
      </c>
      <c r="F1072" s="10">
        <f>Table2[[#This Row],[ExitDate]]-Table2[[#This Row],[StartDate]]</f>
        <v>1187</v>
      </c>
      <c r="G1072" s="18">
        <f>(Table2[[#This Row],[ExitDate]]-Table2[[#This Row],[StartDate]])/365.25</f>
        <v>3.2498288843258041</v>
      </c>
      <c r="H1072" s="11" t="s">
        <v>2394</v>
      </c>
      <c r="I1072" s="11" t="s">
        <v>6972</v>
      </c>
      <c r="J1072" s="13" t="s">
        <v>6973</v>
      </c>
      <c r="K1072" s="11" t="s">
        <v>132</v>
      </c>
      <c r="L1072" s="11" t="s">
        <v>38</v>
      </c>
      <c r="M1072" s="11" t="s">
        <v>39</v>
      </c>
      <c r="N1072" s="11" t="s">
        <v>40</v>
      </c>
      <c r="O1072" s="11" t="s">
        <v>41</v>
      </c>
      <c r="P1072" s="11" t="s">
        <v>133</v>
      </c>
      <c r="Q1072" s="11" t="s">
        <v>2397</v>
      </c>
      <c r="R1072" s="11" t="s">
        <v>57</v>
      </c>
      <c r="S1072" s="12" t="s">
        <v>6974</v>
      </c>
      <c r="T1072" s="11" t="s">
        <v>44</v>
      </c>
      <c r="U1072" s="11" t="s">
        <v>159</v>
      </c>
      <c r="V1072" s="11" t="s">
        <v>59</v>
      </c>
      <c r="W1072" s="10">
        <v>87866</v>
      </c>
      <c r="X1072" s="11" t="s">
        <v>48</v>
      </c>
      <c r="Y1072" s="10">
        <v>1</v>
      </c>
      <c r="Z1072" s="10">
        <v>2510</v>
      </c>
      <c r="AA1072" s="12">
        <v>44843</v>
      </c>
      <c r="AB1072" s="10">
        <v>2</v>
      </c>
      <c r="AC1072" s="10">
        <v>2</v>
      </c>
      <c r="AD1072" s="12">
        <v>44795</v>
      </c>
      <c r="AE1072" s="11" t="s">
        <v>60</v>
      </c>
      <c r="AF1072" s="11" t="s">
        <v>51</v>
      </c>
      <c r="AG1072" s="11" t="s">
        <v>77</v>
      </c>
      <c r="AH1072" s="11" t="s">
        <v>6975</v>
      </c>
      <c r="AI1072" s="11" t="s">
        <v>6976</v>
      </c>
      <c r="AJ1072" s="10">
        <v>2</v>
      </c>
      <c r="AK1072" s="14">
        <v>580.84</v>
      </c>
    </row>
    <row r="1073" spans="1:37" x14ac:dyDescent="0.25">
      <c r="A1073" s="10">
        <v>2084</v>
      </c>
      <c r="B1073" s="11" t="s">
        <v>4204</v>
      </c>
      <c r="C1073" s="11" t="s">
        <v>6977</v>
      </c>
      <c r="D1073" s="12">
        <v>44232</v>
      </c>
      <c r="E1073" s="12">
        <v>44969</v>
      </c>
      <c r="F1073" s="10">
        <f>Table2[[#This Row],[ExitDate]]-Table2[[#This Row],[StartDate]]</f>
        <v>737</v>
      </c>
      <c r="G1073" s="18">
        <f>(Table2[[#This Row],[ExitDate]]-Table2[[#This Row],[StartDate]])/365.25</f>
        <v>2.0177960301163584</v>
      </c>
      <c r="H1073" s="11" t="s">
        <v>2394</v>
      </c>
      <c r="I1073" s="11" t="s">
        <v>6978</v>
      </c>
      <c r="J1073" s="13" t="s">
        <v>6979</v>
      </c>
      <c r="K1073" s="11" t="s">
        <v>113</v>
      </c>
      <c r="L1073" s="11" t="s">
        <v>38</v>
      </c>
      <c r="M1073" s="11" t="s">
        <v>66</v>
      </c>
      <c r="N1073" s="11" t="s">
        <v>40</v>
      </c>
      <c r="O1073" s="11" t="s">
        <v>56</v>
      </c>
      <c r="P1073" s="11" t="s">
        <v>95</v>
      </c>
      <c r="Q1073" s="11" t="s">
        <v>2397</v>
      </c>
      <c r="R1073" s="11" t="s">
        <v>107</v>
      </c>
      <c r="S1073" s="12" t="s">
        <v>6980</v>
      </c>
      <c r="T1073" s="11" t="s">
        <v>44</v>
      </c>
      <c r="U1073" s="11" t="s">
        <v>98</v>
      </c>
      <c r="V1073" s="11" t="s">
        <v>59</v>
      </c>
      <c r="W1073" s="10">
        <v>9299</v>
      </c>
      <c r="X1073" s="11" t="s">
        <v>48</v>
      </c>
      <c r="Y1073" s="10">
        <v>4</v>
      </c>
      <c r="Z1073" s="10">
        <v>2511</v>
      </c>
      <c r="AA1073" s="12" t="s">
        <v>1824</v>
      </c>
      <c r="AB1073" s="10">
        <v>4</v>
      </c>
      <c r="AC1073" s="10">
        <v>3</v>
      </c>
      <c r="AD1073" s="12">
        <v>45036</v>
      </c>
      <c r="AE1073" s="11" t="s">
        <v>83</v>
      </c>
      <c r="AF1073" s="11" t="s">
        <v>61</v>
      </c>
      <c r="AG1073" s="11" t="s">
        <v>62</v>
      </c>
      <c r="AH1073" s="11" t="s">
        <v>4122</v>
      </c>
      <c r="AI1073" s="11" t="s">
        <v>6981</v>
      </c>
      <c r="AJ1073" s="10">
        <v>4</v>
      </c>
      <c r="AK1073" s="14">
        <v>830.45</v>
      </c>
    </row>
    <row r="1074" spans="1:37" x14ac:dyDescent="0.25">
      <c r="A1074" s="10">
        <v>2085</v>
      </c>
      <c r="B1074" s="11" t="s">
        <v>3476</v>
      </c>
      <c r="C1074" s="11" t="s">
        <v>727</v>
      </c>
      <c r="D1074" s="12">
        <v>45032</v>
      </c>
      <c r="E1074" s="12">
        <v>45071</v>
      </c>
      <c r="F1074" s="10">
        <f>Table2[[#This Row],[ExitDate]]-Table2[[#This Row],[StartDate]]</f>
        <v>39</v>
      </c>
      <c r="G1074" s="18">
        <f>(Table2[[#This Row],[ExitDate]]-Table2[[#This Row],[StartDate]])/365.25</f>
        <v>0.10677618069815195</v>
      </c>
      <c r="H1074" s="11" t="s">
        <v>2394</v>
      </c>
      <c r="I1074" s="11" t="s">
        <v>6982</v>
      </c>
      <c r="J1074" s="13" t="s">
        <v>6983</v>
      </c>
      <c r="K1074" s="11" t="s">
        <v>65</v>
      </c>
      <c r="L1074" s="11" t="s">
        <v>38</v>
      </c>
      <c r="M1074" s="11" t="s">
        <v>56</v>
      </c>
      <c r="N1074" s="11" t="s">
        <v>67</v>
      </c>
      <c r="O1074" s="11" t="s">
        <v>41</v>
      </c>
      <c r="P1074" s="11" t="s">
        <v>133</v>
      </c>
      <c r="Q1074" s="11" t="s">
        <v>2397</v>
      </c>
      <c r="R1074" s="11" t="s">
        <v>85</v>
      </c>
      <c r="S1074" s="12">
        <v>24626</v>
      </c>
      <c r="T1074" s="11" t="s">
        <v>44</v>
      </c>
      <c r="U1074" s="11" t="s">
        <v>81</v>
      </c>
      <c r="V1074" s="11" t="s">
        <v>59</v>
      </c>
      <c r="W1074" s="10">
        <v>25059</v>
      </c>
      <c r="X1074" s="11" t="s">
        <v>48</v>
      </c>
      <c r="Y1074" s="10">
        <v>4</v>
      </c>
      <c r="Z1074" s="10">
        <v>2512</v>
      </c>
      <c r="AA1074" s="12">
        <v>44601</v>
      </c>
      <c r="AB1074" s="10">
        <v>1</v>
      </c>
      <c r="AC1074" s="10">
        <v>4</v>
      </c>
      <c r="AD1074" s="12">
        <v>44976</v>
      </c>
      <c r="AE1074" s="11" t="s">
        <v>156</v>
      </c>
      <c r="AF1074" s="11" t="s">
        <v>61</v>
      </c>
      <c r="AG1074" s="11" t="s">
        <v>52</v>
      </c>
      <c r="AH1074" s="11" t="s">
        <v>6984</v>
      </c>
      <c r="AI1074" s="11" t="s">
        <v>6985</v>
      </c>
      <c r="AJ1074" s="10">
        <v>5</v>
      </c>
      <c r="AK1074" s="14">
        <v>802.2</v>
      </c>
    </row>
    <row r="1075" spans="1:37" x14ac:dyDescent="0.25">
      <c r="A1075" s="10">
        <v>2086</v>
      </c>
      <c r="B1075" s="11" t="s">
        <v>6986</v>
      </c>
      <c r="C1075" s="11" t="s">
        <v>520</v>
      </c>
      <c r="D1075" s="12">
        <v>44427</v>
      </c>
      <c r="E1075" s="12">
        <v>44608</v>
      </c>
      <c r="F1075" s="10">
        <f>Table2[[#This Row],[ExitDate]]-Table2[[#This Row],[StartDate]]</f>
        <v>181</v>
      </c>
      <c r="G1075" s="18">
        <f>(Table2[[#This Row],[ExitDate]]-Table2[[#This Row],[StartDate]])/365.25</f>
        <v>0.49555099247091033</v>
      </c>
      <c r="H1075" s="11" t="s">
        <v>6186</v>
      </c>
      <c r="I1075" s="11" t="s">
        <v>6987</v>
      </c>
      <c r="J1075" s="13" t="s">
        <v>6988</v>
      </c>
      <c r="K1075" s="11" t="s">
        <v>164</v>
      </c>
      <c r="L1075" s="11" t="s">
        <v>38</v>
      </c>
      <c r="M1075" s="11" t="s">
        <v>66</v>
      </c>
      <c r="N1075" s="11" t="s">
        <v>55</v>
      </c>
      <c r="O1075" s="11" t="s">
        <v>66</v>
      </c>
      <c r="P1075" s="11" t="s">
        <v>95</v>
      </c>
      <c r="Q1075" s="11" t="s">
        <v>165</v>
      </c>
      <c r="R1075" s="11" t="s">
        <v>96</v>
      </c>
      <c r="S1075" s="12" t="s">
        <v>6989</v>
      </c>
      <c r="T1075" s="11" t="s">
        <v>44</v>
      </c>
      <c r="U1075" s="11" t="s">
        <v>109</v>
      </c>
      <c r="V1075" s="11" t="s">
        <v>59</v>
      </c>
      <c r="W1075" s="10">
        <v>6272</v>
      </c>
      <c r="X1075" s="11" t="s">
        <v>48</v>
      </c>
      <c r="Y1075" s="10">
        <v>2</v>
      </c>
      <c r="Z1075" s="10">
        <v>2513</v>
      </c>
      <c r="AA1075" s="12" t="s">
        <v>208</v>
      </c>
      <c r="AB1075" s="10">
        <v>5</v>
      </c>
      <c r="AC1075" s="10">
        <v>2</v>
      </c>
      <c r="AD1075" s="12">
        <v>44900</v>
      </c>
      <c r="AE1075" s="11" t="s">
        <v>156</v>
      </c>
      <c r="AF1075" s="11" t="s">
        <v>51</v>
      </c>
      <c r="AG1075" s="11" t="s">
        <v>52</v>
      </c>
      <c r="AH1075" s="11" t="s">
        <v>3136</v>
      </c>
      <c r="AI1075" s="11" t="s">
        <v>6990</v>
      </c>
      <c r="AJ1075" s="10">
        <v>4</v>
      </c>
      <c r="AK1075" s="14">
        <v>337.06</v>
      </c>
    </row>
    <row r="1076" spans="1:37" x14ac:dyDescent="0.25">
      <c r="A1076" s="10">
        <v>2090</v>
      </c>
      <c r="B1076" s="11" t="s">
        <v>6991</v>
      </c>
      <c r="C1076" s="11" t="s">
        <v>5846</v>
      </c>
      <c r="D1076" s="12">
        <v>43800</v>
      </c>
      <c r="E1076" s="12">
        <v>44951</v>
      </c>
      <c r="F1076" s="10">
        <f>Table2[[#This Row],[ExitDate]]-Table2[[#This Row],[StartDate]]</f>
        <v>1151</v>
      </c>
      <c r="G1076" s="18">
        <f>(Table2[[#This Row],[ExitDate]]-Table2[[#This Row],[StartDate]])/365.25</f>
        <v>3.1512662559890487</v>
      </c>
      <c r="H1076" s="11" t="s">
        <v>4464</v>
      </c>
      <c r="I1076" s="11" t="s">
        <v>6992</v>
      </c>
      <c r="J1076" s="13" t="s">
        <v>6993</v>
      </c>
      <c r="K1076" s="11" t="s">
        <v>37</v>
      </c>
      <c r="L1076" s="11" t="s">
        <v>38</v>
      </c>
      <c r="M1076" s="11" t="s">
        <v>66</v>
      </c>
      <c r="N1076" s="11" t="s">
        <v>55</v>
      </c>
      <c r="O1076" s="11" t="s">
        <v>66</v>
      </c>
      <c r="P1076" s="11" t="s">
        <v>133</v>
      </c>
      <c r="Q1076" s="11" t="s">
        <v>165</v>
      </c>
      <c r="R1076" s="11" t="s">
        <v>57</v>
      </c>
      <c r="S1076" s="12">
        <v>23286</v>
      </c>
      <c r="T1076" s="11" t="s">
        <v>44</v>
      </c>
      <c r="U1076" s="11" t="s">
        <v>81</v>
      </c>
      <c r="V1076" s="11" t="s">
        <v>59</v>
      </c>
      <c r="W1076" s="10">
        <v>20916</v>
      </c>
      <c r="X1076" s="11" t="s">
        <v>48</v>
      </c>
      <c r="Y1076" s="10">
        <v>2</v>
      </c>
      <c r="Z1076" s="10">
        <v>2517</v>
      </c>
      <c r="AA1076" s="12">
        <v>45053</v>
      </c>
      <c r="AB1076" s="10">
        <v>5</v>
      </c>
      <c r="AC1076" s="10">
        <v>5</v>
      </c>
      <c r="AD1076" s="12">
        <v>45017</v>
      </c>
      <c r="AE1076" s="11" t="s">
        <v>83</v>
      </c>
      <c r="AF1076" s="11" t="s">
        <v>51</v>
      </c>
      <c r="AG1076" s="11" t="s">
        <v>62</v>
      </c>
      <c r="AH1076" s="11" t="s">
        <v>6994</v>
      </c>
      <c r="AI1076" s="11" t="s">
        <v>6995</v>
      </c>
      <c r="AJ1076" s="10">
        <v>5</v>
      </c>
      <c r="AK1076" s="14">
        <v>826.65</v>
      </c>
    </row>
    <row r="1077" spans="1:37" x14ac:dyDescent="0.25">
      <c r="A1077" s="10">
        <v>2091</v>
      </c>
      <c r="B1077" s="11" t="s">
        <v>6996</v>
      </c>
      <c r="C1077" s="11" t="s">
        <v>3501</v>
      </c>
      <c r="D1077" s="12">
        <v>44255</v>
      </c>
      <c r="E1077" s="12">
        <v>44773</v>
      </c>
      <c r="F1077" s="10">
        <f>Table2[[#This Row],[ExitDate]]-Table2[[#This Row],[StartDate]]</f>
        <v>518</v>
      </c>
      <c r="G1077" s="18">
        <f>(Table2[[#This Row],[ExitDate]]-Table2[[#This Row],[StartDate]])/365.25</f>
        <v>1.4182067077344285</v>
      </c>
      <c r="H1077" s="11" t="s">
        <v>4464</v>
      </c>
      <c r="I1077" s="11" t="s">
        <v>6997</v>
      </c>
      <c r="J1077" s="13" t="s">
        <v>6998</v>
      </c>
      <c r="K1077" s="11" t="s">
        <v>125</v>
      </c>
      <c r="L1077" s="11" t="s">
        <v>38</v>
      </c>
      <c r="M1077" s="11" t="s">
        <v>66</v>
      </c>
      <c r="N1077" s="11" t="s">
        <v>55</v>
      </c>
      <c r="O1077" s="11" t="s">
        <v>66</v>
      </c>
      <c r="P1077" s="11" t="s">
        <v>174</v>
      </c>
      <c r="Q1077" s="11" t="s">
        <v>165</v>
      </c>
      <c r="R1077" s="11" t="s">
        <v>320</v>
      </c>
      <c r="S1077" s="12" t="s">
        <v>6999</v>
      </c>
      <c r="T1077" s="11" t="s">
        <v>44</v>
      </c>
      <c r="U1077" s="11" t="s">
        <v>81</v>
      </c>
      <c r="V1077" s="11" t="s">
        <v>59</v>
      </c>
      <c r="W1077" s="10">
        <v>53499</v>
      </c>
      <c r="X1077" s="11" t="s">
        <v>48</v>
      </c>
      <c r="Y1077" s="10">
        <v>4</v>
      </c>
      <c r="Z1077" s="10">
        <v>2518</v>
      </c>
      <c r="AA1077" s="12" t="s">
        <v>1104</v>
      </c>
      <c r="AB1077" s="10">
        <v>4</v>
      </c>
      <c r="AC1077" s="10">
        <v>2</v>
      </c>
      <c r="AD1077" s="12">
        <v>44863</v>
      </c>
      <c r="AE1077" s="11" t="s">
        <v>60</v>
      </c>
      <c r="AF1077" s="11" t="s">
        <v>51</v>
      </c>
      <c r="AG1077" s="11" t="s">
        <v>77</v>
      </c>
      <c r="AH1077" s="11" t="s">
        <v>7000</v>
      </c>
      <c r="AI1077" s="11" t="s">
        <v>7001</v>
      </c>
      <c r="AJ1077" s="10">
        <v>4</v>
      </c>
      <c r="AK1077" s="14">
        <v>732.18</v>
      </c>
    </row>
    <row r="1078" spans="1:37" x14ac:dyDescent="0.25">
      <c r="A1078" s="10">
        <v>2095</v>
      </c>
      <c r="B1078" s="11" t="s">
        <v>4248</v>
      </c>
      <c r="C1078" s="11" t="s">
        <v>6615</v>
      </c>
      <c r="D1078" s="12">
        <v>44113</v>
      </c>
      <c r="E1078" s="12">
        <v>44509</v>
      </c>
      <c r="F1078" s="10">
        <f>Table2[[#This Row],[ExitDate]]-Table2[[#This Row],[StartDate]]</f>
        <v>396</v>
      </c>
      <c r="G1078" s="18">
        <f>(Table2[[#This Row],[ExitDate]]-Table2[[#This Row],[StartDate]])/365.25</f>
        <v>1.0841889117043122</v>
      </c>
      <c r="H1078" s="11" t="s">
        <v>6186</v>
      </c>
      <c r="I1078" s="11" t="s">
        <v>7002</v>
      </c>
      <c r="J1078" s="13" t="s">
        <v>7003</v>
      </c>
      <c r="K1078" s="11" t="s">
        <v>65</v>
      </c>
      <c r="L1078" s="11" t="s">
        <v>38</v>
      </c>
      <c r="M1078" s="11" t="s">
        <v>66</v>
      </c>
      <c r="N1078" s="11" t="s">
        <v>40</v>
      </c>
      <c r="O1078" s="11" t="s">
        <v>41</v>
      </c>
      <c r="P1078" s="11" t="s">
        <v>174</v>
      </c>
      <c r="Q1078" s="11" t="s">
        <v>165</v>
      </c>
      <c r="R1078" s="11" t="s">
        <v>85</v>
      </c>
      <c r="S1078" s="12" t="s">
        <v>7004</v>
      </c>
      <c r="T1078" s="11" t="s">
        <v>44</v>
      </c>
      <c r="U1078" s="11" t="s">
        <v>192</v>
      </c>
      <c r="V1078" s="11" t="s">
        <v>59</v>
      </c>
      <c r="W1078" s="10">
        <v>54386</v>
      </c>
      <c r="X1078" s="11" t="s">
        <v>48</v>
      </c>
      <c r="Y1078" s="10">
        <v>4</v>
      </c>
      <c r="Z1078" s="10">
        <v>2522</v>
      </c>
      <c r="AA1078" s="12" t="s">
        <v>1255</v>
      </c>
      <c r="AB1078" s="10">
        <v>3</v>
      </c>
      <c r="AC1078" s="10">
        <v>3</v>
      </c>
      <c r="AD1078" s="12">
        <v>45107</v>
      </c>
      <c r="AE1078" s="11" t="s">
        <v>156</v>
      </c>
      <c r="AF1078" s="11" t="s">
        <v>51</v>
      </c>
      <c r="AG1078" s="11" t="s">
        <v>89</v>
      </c>
      <c r="AH1078" s="11" t="s">
        <v>7005</v>
      </c>
      <c r="AI1078" s="11" t="s">
        <v>7006</v>
      </c>
      <c r="AJ1078" s="10">
        <v>4</v>
      </c>
      <c r="AK1078" s="14">
        <v>839.04</v>
      </c>
    </row>
    <row r="1079" spans="1:37" x14ac:dyDescent="0.25">
      <c r="A1079" s="10">
        <v>2098</v>
      </c>
      <c r="B1079" s="11" t="s">
        <v>7007</v>
      </c>
      <c r="C1079" s="11" t="s">
        <v>3755</v>
      </c>
      <c r="D1079" s="12">
        <v>44454</v>
      </c>
      <c r="E1079" s="12">
        <v>45109</v>
      </c>
      <c r="F1079" s="10">
        <f>Table2[[#This Row],[ExitDate]]-Table2[[#This Row],[StartDate]]</f>
        <v>655</v>
      </c>
      <c r="G1079" s="18">
        <f>(Table2[[#This Row],[ExitDate]]-Table2[[#This Row],[StartDate]])/365.25</f>
        <v>1.7932922655715264</v>
      </c>
      <c r="H1079" s="11" t="s">
        <v>6376</v>
      </c>
      <c r="I1079" s="11" t="s">
        <v>7008</v>
      </c>
      <c r="J1079" s="13" t="s">
        <v>7009</v>
      </c>
      <c r="K1079" s="11" t="s">
        <v>125</v>
      </c>
      <c r="L1079" s="11" t="s">
        <v>38</v>
      </c>
      <c r="M1079" s="11" t="s">
        <v>66</v>
      </c>
      <c r="N1079" s="11" t="s">
        <v>67</v>
      </c>
      <c r="O1079" s="11" t="s">
        <v>66</v>
      </c>
      <c r="P1079" s="11" t="s">
        <v>133</v>
      </c>
      <c r="Q1079" s="11" t="s">
        <v>68</v>
      </c>
      <c r="R1079" s="11" t="s">
        <v>80</v>
      </c>
      <c r="S1079" s="12">
        <v>19177</v>
      </c>
      <c r="T1079" s="11" t="s">
        <v>44</v>
      </c>
      <c r="U1079" s="11" t="s">
        <v>159</v>
      </c>
      <c r="V1079" s="11" t="s">
        <v>59</v>
      </c>
      <c r="W1079" s="10">
        <v>11241</v>
      </c>
      <c r="X1079" s="11" t="s">
        <v>48</v>
      </c>
      <c r="Y1079" s="10">
        <v>2</v>
      </c>
      <c r="Z1079" s="10">
        <v>2525</v>
      </c>
      <c r="AA1079" s="12" t="s">
        <v>2217</v>
      </c>
      <c r="AB1079" s="10">
        <v>2</v>
      </c>
      <c r="AC1079" s="10">
        <v>5</v>
      </c>
      <c r="AD1079" s="12">
        <v>45040</v>
      </c>
      <c r="AE1079" s="11" t="s">
        <v>50</v>
      </c>
      <c r="AF1079" s="11" t="s">
        <v>61</v>
      </c>
      <c r="AG1079" s="11" t="s">
        <v>62</v>
      </c>
      <c r="AH1079" s="11" t="s">
        <v>7010</v>
      </c>
      <c r="AI1079" s="11" t="s">
        <v>7011</v>
      </c>
      <c r="AJ1079" s="10">
        <v>3</v>
      </c>
      <c r="AK1079" s="14">
        <v>450.81</v>
      </c>
    </row>
    <row r="1080" spans="1:37" x14ac:dyDescent="0.25">
      <c r="A1080" s="10">
        <v>2101</v>
      </c>
      <c r="B1080" s="11" t="s">
        <v>3138</v>
      </c>
      <c r="C1080" s="11" t="s">
        <v>384</v>
      </c>
      <c r="D1080" s="12">
        <v>45005</v>
      </c>
      <c r="E1080" s="12">
        <v>45052</v>
      </c>
      <c r="F1080" s="10">
        <f>Table2[[#This Row],[ExitDate]]-Table2[[#This Row],[StartDate]]</f>
        <v>47</v>
      </c>
      <c r="G1080" s="18">
        <f>(Table2[[#This Row],[ExitDate]]-Table2[[#This Row],[StartDate]])/365.25</f>
        <v>0.12867898699520877</v>
      </c>
      <c r="H1080" s="11" t="s">
        <v>4464</v>
      </c>
      <c r="I1080" s="11" t="s">
        <v>7012</v>
      </c>
      <c r="J1080" s="13" t="s">
        <v>7013</v>
      </c>
      <c r="K1080" s="11" t="s">
        <v>164</v>
      </c>
      <c r="L1080" s="11" t="s">
        <v>38</v>
      </c>
      <c r="M1080" s="11" t="s">
        <v>56</v>
      </c>
      <c r="N1080" s="11" t="s">
        <v>40</v>
      </c>
      <c r="O1080" s="11" t="s">
        <v>56</v>
      </c>
      <c r="P1080" s="11" t="s">
        <v>133</v>
      </c>
      <c r="Q1080" s="11" t="s">
        <v>165</v>
      </c>
      <c r="R1080" s="11" t="s">
        <v>175</v>
      </c>
      <c r="S1080" s="12">
        <v>31296</v>
      </c>
      <c r="T1080" s="11" t="s">
        <v>44</v>
      </c>
      <c r="U1080" s="11" t="s">
        <v>176</v>
      </c>
      <c r="V1080" s="11" t="s">
        <v>59</v>
      </c>
      <c r="W1080" s="10">
        <v>78254</v>
      </c>
      <c r="X1080" s="11" t="s">
        <v>48</v>
      </c>
      <c r="Y1080" s="10">
        <v>1</v>
      </c>
      <c r="Z1080" s="10">
        <v>2528</v>
      </c>
      <c r="AA1080" s="12">
        <v>45206</v>
      </c>
      <c r="AB1080" s="10">
        <v>2</v>
      </c>
      <c r="AC1080" s="10">
        <v>4</v>
      </c>
      <c r="AD1080" s="12">
        <v>45132</v>
      </c>
      <c r="AE1080" s="11" t="s">
        <v>156</v>
      </c>
      <c r="AF1080" s="11" t="s">
        <v>51</v>
      </c>
      <c r="AG1080" s="11" t="s">
        <v>89</v>
      </c>
      <c r="AH1080" s="11" t="s">
        <v>7014</v>
      </c>
      <c r="AI1080" s="11" t="s">
        <v>7015</v>
      </c>
      <c r="AJ1080" s="10">
        <v>3</v>
      </c>
      <c r="AK1080" s="14">
        <v>760.34</v>
      </c>
    </row>
    <row r="1081" spans="1:37" x14ac:dyDescent="0.25">
      <c r="A1081" s="10">
        <v>2103</v>
      </c>
      <c r="B1081" s="11" t="s">
        <v>7016</v>
      </c>
      <c r="C1081" s="11" t="s">
        <v>6289</v>
      </c>
      <c r="D1081" s="12">
        <v>44854</v>
      </c>
      <c r="E1081" s="12">
        <v>45114</v>
      </c>
      <c r="F1081" s="10">
        <f>Table2[[#This Row],[ExitDate]]-Table2[[#This Row],[StartDate]]</f>
        <v>260</v>
      </c>
      <c r="G1081" s="18">
        <f>(Table2[[#This Row],[ExitDate]]-Table2[[#This Row],[StartDate]])/365.25</f>
        <v>0.7118412046543463</v>
      </c>
      <c r="H1081" s="11" t="s">
        <v>2394</v>
      </c>
      <c r="I1081" s="11" t="s">
        <v>7017</v>
      </c>
      <c r="J1081" s="13" t="s">
        <v>7018</v>
      </c>
      <c r="K1081" s="11" t="s">
        <v>65</v>
      </c>
      <c r="L1081" s="11" t="s">
        <v>38</v>
      </c>
      <c r="M1081" s="11" t="s">
        <v>56</v>
      </c>
      <c r="N1081" s="11" t="s">
        <v>40</v>
      </c>
      <c r="O1081" s="11" t="s">
        <v>41</v>
      </c>
      <c r="P1081" s="11" t="s">
        <v>133</v>
      </c>
      <c r="Q1081" s="11" t="s">
        <v>2397</v>
      </c>
      <c r="R1081" s="11" t="s">
        <v>508</v>
      </c>
      <c r="S1081" s="12">
        <v>29529</v>
      </c>
      <c r="T1081" s="11" t="s">
        <v>44</v>
      </c>
      <c r="U1081" s="11" t="s">
        <v>7019</v>
      </c>
      <c r="V1081" s="11" t="s">
        <v>59</v>
      </c>
      <c r="W1081" s="10">
        <v>75065</v>
      </c>
      <c r="X1081" s="11" t="s">
        <v>48</v>
      </c>
      <c r="Y1081" s="10">
        <v>2</v>
      </c>
      <c r="Z1081" s="10">
        <v>2530</v>
      </c>
      <c r="AA1081" s="12" t="s">
        <v>962</v>
      </c>
      <c r="AB1081" s="10">
        <v>4</v>
      </c>
      <c r="AC1081" s="10">
        <v>1</v>
      </c>
      <c r="AD1081" s="12">
        <v>44906</v>
      </c>
      <c r="AE1081" s="11" t="s">
        <v>83</v>
      </c>
      <c r="AF1081" s="11" t="s">
        <v>61</v>
      </c>
      <c r="AG1081" s="11" t="s">
        <v>52</v>
      </c>
      <c r="AH1081" s="11" t="s">
        <v>7020</v>
      </c>
      <c r="AI1081" s="11" t="s">
        <v>7021</v>
      </c>
      <c r="AJ1081" s="10">
        <v>4</v>
      </c>
      <c r="AK1081" s="14">
        <v>723.57</v>
      </c>
    </row>
    <row r="1082" spans="1:37" x14ac:dyDescent="0.25">
      <c r="A1082" s="10">
        <v>2104</v>
      </c>
      <c r="B1082" s="11" t="s">
        <v>7022</v>
      </c>
      <c r="C1082" s="11" t="s">
        <v>655</v>
      </c>
      <c r="D1082" s="12">
        <v>45131</v>
      </c>
      <c r="E1082" s="12">
        <v>45136</v>
      </c>
      <c r="F1082" s="10">
        <f>Table2[[#This Row],[ExitDate]]-Table2[[#This Row],[StartDate]]</f>
        <v>5</v>
      </c>
      <c r="G1082" s="18">
        <f>(Table2[[#This Row],[ExitDate]]-Table2[[#This Row],[StartDate]])/365.25</f>
        <v>1.3689253935660506E-2</v>
      </c>
      <c r="H1082" s="11" t="s">
        <v>2394</v>
      </c>
      <c r="I1082" s="11" t="s">
        <v>7023</v>
      </c>
      <c r="J1082" s="13" t="s">
        <v>7024</v>
      </c>
      <c r="K1082" s="11" t="s">
        <v>84</v>
      </c>
      <c r="L1082" s="11" t="s">
        <v>38</v>
      </c>
      <c r="M1082" s="11" t="s">
        <v>56</v>
      </c>
      <c r="N1082" s="11" t="s">
        <v>67</v>
      </c>
      <c r="O1082" s="11" t="s">
        <v>66</v>
      </c>
      <c r="P1082" s="11" t="s">
        <v>174</v>
      </c>
      <c r="Q1082" s="11" t="s">
        <v>2397</v>
      </c>
      <c r="R1082" s="11" t="s">
        <v>114</v>
      </c>
      <c r="S1082" s="12" t="s">
        <v>7025</v>
      </c>
      <c r="T1082" s="11" t="s">
        <v>44</v>
      </c>
      <c r="U1082" s="11" t="s">
        <v>250</v>
      </c>
      <c r="V1082" s="11" t="s">
        <v>59</v>
      </c>
      <c r="W1082" s="10">
        <v>10274</v>
      </c>
      <c r="X1082" s="11" t="s">
        <v>48</v>
      </c>
      <c r="Y1082" s="10">
        <v>2</v>
      </c>
      <c r="Z1082" s="10">
        <v>2531</v>
      </c>
      <c r="AA1082" s="12" t="s">
        <v>1021</v>
      </c>
      <c r="AB1082" s="10">
        <v>2</v>
      </c>
      <c r="AC1082" s="10">
        <v>5</v>
      </c>
      <c r="AD1082" s="12">
        <v>44866</v>
      </c>
      <c r="AE1082" s="11" t="s">
        <v>156</v>
      </c>
      <c r="AF1082" s="11" t="s">
        <v>51</v>
      </c>
      <c r="AG1082" s="11" t="s">
        <v>62</v>
      </c>
      <c r="AH1082" s="11" t="s">
        <v>7026</v>
      </c>
      <c r="AI1082" s="11" t="s">
        <v>7027</v>
      </c>
      <c r="AJ1082" s="10">
        <v>1</v>
      </c>
      <c r="AK1082" s="14">
        <v>725.34</v>
      </c>
    </row>
    <row r="1083" spans="1:37" x14ac:dyDescent="0.25">
      <c r="A1083" s="10">
        <v>2107</v>
      </c>
      <c r="B1083" s="11" t="s">
        <v>7028</v>
      </c>
      <c r="C1083" s="11" t="s">
        <v>594</v>
      </c>
      <c r="D1083" s="12">
        <v>43570</v>
      </c>
      <c r="E1083" s="12">
        <v>44339</v>
      </c>
      <c r="F1083" s="10">
        <f>Table2[[#This Row],[ExitDate]]-Table2[[#This Row],[StartDate]]</f>
        <v>769</v>
      </c>
      <c r="G1083" s="18">
        <f>(Table2[[#This Row],[ExitDate]]-Table2[[#This Row],[StartDate]])/365.25</f>
        <v>2.1054072553045859</v>
      </c>
      <c r="H1083" s="11" t="s">
        <v>6909</v>
      </c>
      <c r="I1083" s="11" t="s">
        <v>7029</v>
      </c>
      <c r="J1083" s="13" t="s">
        <v>7030</v>
      </c>
      <c r="K1083" s="11" t="s">
        <v>84</v>
      </c>
      <c r="L1083" s="11" t="s">
        <v>38</v>
      </c>
      <c r="M1083" s="11" t="s">
        <v>56</v>
      </c>
      <c r="N1083" s="11" t="s">
        <v>67</v>
      </c>
      <c r="O1083" s="11" t="s">
        <v>41</v>
      </c>
      <c r="P1083" s="11" t="s">
        <v>133</v>
      </c>
      <c r="Q1083" s="11" t="s">
        <v>165</v>
      </c>
      <c r="R1083" s="11" t="s">
        <v>175</v>
      </c>
      <c r="S1083" s="12">
        <v>22043</v>
      </c>
      <c r="T1083" s="11" t="s">
        <v>44</v>
      </c>
      <c r="U1083" s="11" t="s">
        <v>176</v>
      </c>
      <c r="V1083" s="11" t="s">
        <v>59</v>
      </c>
      <c r="W1083" s="10">
        <v>96561</v>
      </c>
      <c r="X1083" s="11" t="s">
        <v>48</v>
      </c>
      <c r="Y1083" s="10">
        <v>1</v>
      </c>
      <c r="Z1083" s="10">
        <v>2534</v>
      </c>
      <c r="AA1083" s="12" t="s">
        <v>127</v>
      </c>
      <c r="AB1083" s="10">
        <v>2</v>
      </c>
      <c r="AC1083" s="10">
        <v>2</v>
      </c>
      <c r="AD1083" s="12">
        <v>44795</v>
      </c>
      <c r="AE1083" s="11" t="s">
        <v>50</v>
      </c>
      <c r="AF1083" s="11" t="s">
        <v>51</v>
      </c>
      <c r="AG1083" s="11" t="s">
        <v>89</v>
      </c>
      <c r="AH1083" s="11" t="s">
        <v>3486</v>
      </c>
      <c r="AI1083" s="11" t="s">
        <v>7031</v>
      </c>
      <c r="AJ1083" s="10">
        <v>3</v>
      </c>
      <c r="AK1083" s="14">
        <v>739.85</v>
      </c>
    </row>
    <row r="1084" spans="1:37" x14ac:dyDescent="0.25">
      <c r="A1084" s="10">
        <v>2108</v>
      </c>
      <c r="B1084" s="11" t="s">
        <v>3908</v>
      </c>
      <c r="C1084" s="11" t="s">
        <v>5216</v>
      </c>
      <c r="D1084" s="12">
        <v>44067</v>
      </c>
      <c r="E1084" s="12">
        <v>45048</v>
      </c>
      <c r="F1084" s="10">
        <f>Table2[[#This Row],[ExitDate]]-Table2[[#This Row],[StartDate]]</f>
        <v>981</v>
      </c>
      <c r="G1084" s="18">
        <f>(Table2[[#This Row],[ExitDate]]-Table2[[#This Row],[StartDate]])/365.25</f>
        <v>2.6858316221765914</v>
      </c>
      <c r="H1084" s="11" t="s">
        <v>6369</v>
      </c>
      <c r="I1084" s="11" t="s">
        <v>7032</v>
      </c>
      <c r="J1084" s="13" t="s">
        <v>7033</v>
      </c>
      <c r="K1084" s="11" t="s">
        <v>37</v>
      </c>
      <c r="L1084" s="11" t="s">
        <v>38</v>
      </c>
      <c r="M1084" s="11" t="s">
        <v>39</v>
      </c>
      <c r="N1084" s="11" t="s">
        <v>67</v>
      </c>
      <c r="O1084" s="11" t="s">
        <v>56</v>
      </c>
      <c r="P1084" s="11" t="s">
        <v>121</v>
      </c>
      <c r="Q1084" s="11" t="s">
        <v>68</v>
      </c>
      <c r="R1084" s="11" t="s">
        <v>85</v>
      </c>
      <c r="S1084" s="12" t="s">
        <v>7034</v>
      </c>
      <c r="T1084" s="11" t="s">
        <v>44</v>
      </c>
      <c r="U1084" s="11" t="s">
        <v>109</v>
      </c>
      <c r="V1084" s="11" t="s">
        <v>59</v>
      </c>
      <c r="W1084" s="10">
        <v>6563</v>
      </c>
      <c r="X1084" s="11" t="s">
        <v>48</v>
      </c>
      <c r="Y1084" s="10">
        <v>2</v>
      </c>
      <c r="Z1084" s="10">
        <v>2535</v>
      </c>
      <c r="AA1084" s="12">
        <v>44720</v>
      </c>
      <c r="AB1084" s="10">
        <v>2</v>
      </c>
      <c r="AC1084" s="10">
        <v>5</v>
      </c>
      <c r="AD1084" s="12">
        <v>44836</v>
      </c>
      <c r="AE1084" s="11" t="s">
        <v>76</v>
      </c>
      <c r="AF1084" s="11" t="s">
        <v>51</v>
      </c>
      <c r="AG1084" s="11" t="s">
        <v>62</v>
      </c>
      <c r="AH1084" s="11" t="s">
        <v>7035</v>
      </c>
      <c r="AI1084" s="11" t="s">
        <v>7036</v>
      </c>
      <c r="AJ1084" s="10">
        <v>2</v>
      </c>
      <c r="AK1084" s="14">
        <v>369.68</v>
      </c>
    </row>
    <row r="1085" spans="1:37" x14ac:dyDescent="0.25">
      <c r="A1085" s="10">
        <v>2110</v>
      </c>
      <c r="B1085" s="11" t="s">
        <v>6685</v>
      </c>
      <c r="C1085" s="11" t="s">
        <v>5039</v>
      </c>
      <c r="D1085" s="12">
        <v>44822</v>
      </c>
      <c r="E1085" s="12">
        <v>45084</v>
      </c>
      <c r="F1085" s="10">
        <f>Table2[[#This Row],[ExitDate]]-Table2[[#This Row],[StartDate]]</f>
        <v>262</v>
      </c>
      <c r="G1085" s="18">
        <f>(Table2[[#This Row],[ExitDate]]-Table2[[#This Row],[StartDate]])/365.25</f>
        <v>0.71731690622861055</v>
      </c>
      <c r="H1085" s="11" t="s">
        <v>4464</v>
      </c>
      <c r="I1085" s="11" t="s">
        <v>7037</v>
      </c>
      <c r="J1085" s="13" t="s">
        <v>7038</v>
      </c>
      <c r="K1085" s="11" t="s">
        <v>65</v>
      </c>
      <c r="L1085" s="11" t="s">
        <v>38</v>
      </c>
      <c r="M1085" s="11" t="s">
        <v>66</v>
      </c>
      <c r="N1085" s="11" t="s">
        <v>55</v>
      </c>
      <c r="O1085" s="11" t="s">
        <v>66</v>
      </c>
      <c r="P1085" s="11" t="s">
        <v>95</v>
      </c>
      <c r="Q1085" s="11" t="s">
        <v>165</v>
      </c>
      <c r="R1085" s="11" t="s">
        <v>85</v>
      </c>
      <c r="S1085" s="12" t="s">
        <v>7039</v>
      </c>
      <c r="T1085" s="11" t="s">
        <v>44</v>
      </c>
      <c r="U1085" s="11" t="s">
        <v>293</v>
      </c>
      <c r="V1085" s="11" t="s">
        <v>46</v>
      </c>
      <c r="W1085" s="10">
        <v>73238</v>
      </c>
      <c r="X1085" s="11" t="s">
        <v>48</v>
      </c>
      <c r="Y1085" s="10">
        <v>2</v>
      </c>
      <c r="Z1085" s="10">
        <v>2537</v>
      </c>
      <c r="AA1085" s="12" t="s">
        <v>339</v>
      </c>
      <c r="AB1085" s="10">
        <v>4</v>
      </c>
      <c r="AC1085" s="10">
        <v>5</v>
      </c>
      <c r="AD1085" s="12">
        <v>45004</v>
      </c>
      <c r="AE1085" s="11" t="s">
        <v>76</v>
      </c>
      <c r="AF1085" s="11" t="s">
        <v>61</v>
      </c>
      <c r="AG1085" s="11" t="s">
        <v>52</v>
      </c>
      <c r="AH1085" s="11" t="s">
        <v>7040</v>
      </c>
      <c r="AI1085" s="11" t="s">
        <v>7041</v>
      </c>
      <c r="AJ1085" s="10">
        <v>5</v>
      </c>
      <c r="AK1085" s="14">
        <v>475.8</v>
      </c>
    </row>
    <row r="1086" spans="1:37" x14ac:dyDescent="0.25">
      <c r="A1086" s="10">
        <v>2113</v>
      </c>
      <c r="B1086" s="11" t="s">
        <v>6027</v>
      </c>
      <c r="C1086" s="11" t="s">
        <v>3903</v>
      </c>
      <c r="D1086" s="12">
        <v>44852</v>
      </c>
      <c r="E1086" s="12">
        <v>44936</v>
      </c>
      <c r="F1086" s="10">
        <f>Table2[[#This Row],[ExitDate]]-Table2[[#This Row],[StartDate]]</f>
        <v>84</v>
      </c>
      <c r="G1086" s="18">
        <f>(Table2[[#This Row],[ExitDate]]-Table2[[#This Row],[StartDate]])/365.25</f>
        <v>0.2299794661190965</v>
      </c>
      <c r="H1086" s="11" t="s">
        <v>2392</v>
      </c>
      <c r="I1086" s="11" t="s">
        <v>7042</v>
      </c>
      <c r="J1086" s="13" t="s">
        <v>7043</v>
      </c>
      <c r="K1086" s="11" t="s">
        <v>37</v>
      </c>
      <c r="L1086" s="11" t="s">
        <v>38</v>
      </c>
      <c r="M1086" s="11" t="s">
        <v>39</v>
      </c>
      <c r="N1086" s="11" t="s">
        <v>67</v>
      </c>
      <c r="O1086" s="11" t="s">
        <v>56</v>
      </c>
      <c r="P1086" s="11" t="s">
        <v>121</v>
      </c>
      <c r="Q1086" s="11" t="s">
        <v>2397</v>
      </c>
      <c r="R1086" s="11" t="s">
        <v>43</v>
      </c>
      <c r="S1086" s="12" t="s">
        <v>7044</v>
      </c>
      <c r="T1086" s="11" t="s">
        <v>44</v>
      </c>
      <c r="U1086" s="11" t="s">
        <v>7045</v>
      </c>
      <c r="V1086" s="11" t="s">
        <v>46</v>
      </c>
      <c r="W1086" s="10">
        <v>61856</v>
      </c>
      <c r="X1086" s="11" t="s">
        <v>48</v>
      </c>
      <c r="Y1086" s="10">
        <v>4</v>
      </c>
      <c r="Z1086" s="10">
        <v>2540</v>
      </c>
      <c r="AA1086" s="12" t="s">
        <v>1269</v>
      </c>
      <c r="AB1086" s="10">
        <v>3</v>
      </c>
      <c r="AC1086" s="10">
        <v>4</v>
      </c>
      <c r="AD1086" s="12">
        <v>44846</v>
      </c>
      <c r="AE1086" s="11" t="s">
        <v>76</v>
      </c>
      <c r="AF1086" s="11" t="s">
        <v>51</v>
      </c>
      <c r="AG1086" s="11" t="s">
        <v>52</v>
      </c>
      <c r="AH1086" s="11" t="s">
        <v>7046</v>
      </c>
      <c r="AI1086" s="11" t="s">
        <v>7047</v>
      </c>
      <c r="AJ1086" s="10">
        <v>2</v>
      </c>
      <c r="AK1086" s="14">
        <v>602.26</v>
      </c>
    </row>
    <row r="1087" spans="1:37" x14ac:dyDescent="0.25">
      <c r="A1087" s="10">
        <v>2116</v>
      </c>
      <c r="B1087" s="11" t="s">
        <v>3028</v>
      </c>
      <c r="C1087" s="11" t="s">
        <v>7048</v>
      </c>
      <c r="D1087" s="12">
        <v>43495</v>
      </c>
      <c r="E1087" s="12">
        <v>44277</v>
      </c>
      <c r="F1087" s="10">
        <f>Table2[[#This Row],[ExitDate]]-Table2[[#This Row],[StartDate]]</f>
        <v>782</v>
      </c>
      <c r="G1087" s="18">
        <f>(Table2[[#This Row],[ExitDate]]-Table2[[#This Row],[StartDate]])/365.25</f>
        <v>2.1409993155373033</v>
      </c>
      <c r="H1087" s="11" t="s">
        <v>2394</v>
      </c>
      <c r="I1087" s="11" t="s">
        <v>7049</v>
      </c>
      <c r="J1087" s="13" t="s">
        <v>7050</v>
      </c>
      <c r="K1087" s="11" t="s">
        <v>113</v>
      </c>
      <c r="L1087" s="11" t="s">
        <v>752</v>
      </c>
      <c r="M1087" s="11" t="s">
        <v>66</v>
      </c>
      <c r="N1087" s="11" t="s">
        <v>55</v>
      </c>
      <c r="O1087" s="11" t="s">
        <v>66</v>
      </c>
      <c r="P1087" s="11" t="s">
        <v>121</v>
      </c>
      <c r="Q1087" s="11" t="s">
        <v>2397</v>
      </c>
      <c r="R1087" s="11" t="s">
        <v>80</v>
      </c>
      <c r="S1087" s="12" t="s">
        <v>1114</v>
      </c>
      <c r="T1087" s="11" t="s">
        <v>44</v>
      </c>
      <c r="U1087" s="11" t="s">
        <v>223</v>
      </c>
      <c r="V1087" s="11" t="s">
        <v>59</v>
      </c>
      <c r="W1087" s="10">
        <v>59271</v>
      </c>
      <c r="X1087" s="11" t="s">
        <v>48</v>
      </c>
      <c r="Y1087" s="10">
        <v>2</v>
      </c>
      <c r="Z1087" s="10">
        <v>2543</v>
      </c>
      <c r="AA1087" s="12">
        <v>45084</v>
      </c>
      <c r="AB1087" s="10">
        <v>3</v>
      </c>
      <c r="AC1087" s="10">
        <v>4</v>
      </c>
      <c r="AD1087" s="12">
        <v>44808</v>
      </c>
      <c r="AE1087" s="11" t="s">
        <v>156</v>
      </c>
      <c r="AF1087" s="11" t="s">
        <v>51</v>
      </c>
      <c r="AG1087" s="11" t="s">
        <v>89</v>
      </c>
      <c r="AH1087" s="11" t="s">
        <v>7051</v>
      </c>
      <c r="AI1087" s="11" t="s">
        <v>7052</v>
      </c>
      <c r="AJ1087" s="10">
        <v>1</v>
      </c>
      <c r="AK1087" s="14">
        <v>100.45</v>
      </c>
    </row>
    <row r="1088" spans="1:37" x14ac:dyDescent="0.25">
      <c r="A1088" s="10">
        <v>2117</v>
      </c>
      <c r="B1088" s="11" t="s">
        <v>5337</v>
      </c>
      <c r="C1088" s="11" t="s">
        <v>2307</v>
      </c>
      <c r="D1088" s="12">
        <v>45068</v>
      </c>
      <c r="E1088" s="12">
        <v>45119</v>
      </c>
      <c r="F1088" s="10">
        <f>Table2[[#This Row],[ExitDate]]-Table2[[#This Row],[StartDate]]</f>
        <v>51</v>
      </c>
      <c r="G1088" s="18">
        <f>(Table2[[#This Row],[ExitDate]]-Table2[[#This Row],[StartDate]])/365.25</f>
        <v>0.13963039014373715</v>
      </c>
      <c r="H1088" s="11" t="s">
        <v>6186</v>
      </c>
      <c r="I1088" s="11" t="s">
        <v>7053</v>
      </c>
      <c r="J1088" s="13" t="s">
        <v>7054</v>
      </c>
      <c r="K1088" s="11" t="s">
        <v>125</v>
      </c>
      <c r="L1088" s="11" t="s">
        <v>38</v>
      </c>
      <c r="M1088" s="11" t="s">
        <v>66</v>
      </c>
      <c r="N1088" s="11" t="s">
        <v>40</v>
      </c>
      <c r="O1088" s="11" t="s">
        <v>41</v>
      </c>
      <c r="P1088" s="11" t="s">
        <v>174</v>
      </c>
      <c r="Q1088" s="11" t="s">
        <v>165</v>
      </c>
      <c r="R1088" s="11" t="s">
        <v>142</v>
      </c>
      <c r="S1088" s="12" t="s">
        <v>7055</v>
      </c>
      <c r="T1088" s="11" t="s">
        <v>44</v>
      </c>
      <c r="U1088" s="11" t="s">
        <v>81</v>
      </c>
      <c r="V1088" s="11" t="s">
        <v>59</v>
      </c>
      <c r="W1088" s="10">
        <v>59420</v>
      </c>
      <c r="X1088" s="11" t="s">
        <v>48</v>
      </c>
      <c r="Y1088" s="10">
        <v>1</v>
      </c>
      <c r="Z1088" s="10">
        <v>2544</v>
      </c>
      <c r="AA1088" s="12">
        <v>45114</v>
      </c>
      <c r="AB1088" s="10">
        <v>2</v>
      </c>
      <c r="AC1088" s="10">
        <v>3</v>
      </c>
      <c r="AD1088" s="12">
        <v>44953</v>
      </c>
      <c r="AE1088" s="11" t="s">
        <v>156</v>
      </c>
      <c r="AF1088" s="11" t="s">
        <v>51</v>
      </c>
      <c r="AG1088" s="11" t="s">
        <v>77</v>
      </c>
      <c r="AH1088" s="11" t="s">
        <v>7056</v>
      </c>
      <c r="AI1088" s="11" t="s">
        <v>7057</v>
      </c>
      <c r="AJ1088" s="10">
        <v>2</v>
      </c>
      <c r="AK1088" s="14">
        <v>767.56</v>
      </c>
    </row>
    <row r="1089" spans="1:37" x14ac:dyDescent="0.25">
      <c r="A1089" s="10">
        <v>2121</v>
      </c>
      <c r="B1089" s="11" t="s">
        <v>7058</v>
      </c>
      <c r="C1089" s="11" t="s">
        <v>1176</v>
      </c>
      <c r="D1089" s="12">
        <v>43418</v>
      </c>
      <c r="E1089" s="12">
        <v>44385</v>
      </c>
      <c r="F1089" s="10">
        <f>Table2[[#This Row],[ExitDate]]-Table2[[#This Row],[StartDate]]</f>
        <v>967</v>
      </c>
      <c r="G1089" s="18">
        <f>(Table2[[#This Row],[ExitDate]]-Table2[[#This Row],[StartDate]])/365.25</f>
        <v>2.647501711156742</v>
      </c>
      <c r="H1089" s="11" t="s">
        <v>4464</v>
      </c>
      <c r="I1089" s="11" t="s">
        <v>7059</v>
      </c>
      <c r="J1089" s="13" t="s">
        <v>7060</v>
      </c>
      <c r="K1089" s="11" t="s">
        <v>164</v>
      </c>
      <c r="L1089" s="11" t="s">
        <v>38</v>
      </c>
      <c r="M1089" s="11" t="s">
        <v>39</v>
      </c>
      <c r="N1089" s="11" t="s">
        <v>55</v>
      </c>
      <c r="O1089" s="11" t="s">
        <v>41</v>
      </c>
      <c r="P1089" s="11" t="s">
        <v>121</v>
      </c>
      <c r="Q1089" s="11" t="s">
        <v>165</v>
      </c>
      <c r="R1089" s="11" t="s">
        <v>69</v>
      </c>
      <c r="S1089" s="12" t="s">
        <v>7061</v>
      </c>
      <c r="T1089" s="11" t="s">
        <v>44</v>
      </c>
      <c r="U1089" s="11" t="s">
        <v>250</v>
      </c>
      <c r="V1089" s="11" t="s">
        <v>46</v>
      </c>
      <c r="W1089" s="10">
        <v>70770</v>
      </c>
      <c r="X1089" s="11" t="s">
        <v>48</v>
      </c>
      <c r="Y1089" s="10">
        <v>1</v>
      </c>
      <c r="Z1089" s="10">
        <v>2548</v>
      </c>
      <c r="AA1089" s="12">
        <v>44750</v>
      </c>
      <c r="AB1089" s="10">
        <v>2</v>
      </c>
      <c r="AC1089" s="10">
        <v>5</v>
      </c>
      <c r="AD1089" s="12">
        <v>44940</v>
      </c>
      <c r="AE1089" s="11" t="s">
        <v>76</v>
      </c>
      <c r="AF1089" s="11" t="s">
        <v>61</v>
      </c>
      <c r="AG1089" s="11" t="s">
        <v>52</v>
      </c>
      <c r="AH1089" s="11" t="s">
        <v>7062</v>
      </c>
      <c r="AI1089" s="11" t="s">
        <v>7063</v>
      </c>
      <c r="AJ1089" s="10">
        <v>3</v>
      </c>
      <c r="AK1089" s="14">
        <v>670.58</v>
      </c>
    </row>
    <row r="1090" spans="1:37" x14ac:dyDescent="0.25">
      <c r="A1090" s="10">
        <v>2123</v>
      </c>
      <c r="B1090" s="11" t="s">
        <v>4682</v>
      </c>
      <c r="C1090" s="11" t="s">
        <v>7064</v>
      </c>
      <c r="D1090" s="12">
        <v>44154</v>
      </c>
      <c r="E1090" s="12">
        <v>44503</v>
      </c>
      <c r="F1090" s="10">
        <f>Table2[[#This Row],[ExitDate]]-Table2[[#This Row],[StartDate]]</f>
        <v>349</v>
      </c>
      <c r="G1090" s="18">
        <f>(Table2[[#This Row],[ExitDate]]-Table2[[#This Row],[StartDate]])/365.25</f>
        <v>0.95550992470910334</v>
      </c>
      <c r="H1090" s="11" t="s">
        <v>2392</v>
      </c>
      <c r="I1090" s="11" t="s">
        <v>7065</v>
      </c>
      <c r="J1090" s="13" t="s">
        <v>7066</v>
      </c>
      <c r="K1090" s="11" t="s">
        <v>94</v>
      </c>
      <c r="L1090" s="11" t="s">
        <v>38</v>
      </c>
      <c r="M1090" s="11" t="s">
        <v>39</v>
      </c>
      <c r="N1090" s="11" t="s">
        <v>55</v>
      </c>
      <c r="O1090" s="11" t="s">
        <v>56</v>
      </c>
      <c r="P1090" s="11" t="s">
        <v>95</v>
      </c>
      <c r="Q1090" s="11" t="s">
        <v>2397</v>
      </c>
      <c r="R1090" s="11" t="s">
        <v>80</v>
      </c>
      <c r="S1090" s="12" t="s">
        <v>7067</v>
      </c>
      <c r="T1090" s="11" t="s">
        <v>44</v>
      </c>
      <c r="U1090" s="11" t="s">
        <v>307</v>
      </c>
      <c r="V1090" s="11" t="s">
        <v>46</v>
      </c>
      <c r="W1090" s="10">
        <v>69865</v>
      </c>
      <c r="X1090" s="11" t="s">
        <v>48</v>
      </c>
      <c r="Y1090" s="10">
        <v>5</v>
      </c>
      <c r="Z1090" s="10">
        <v>2550</v>
      </c>
      <c r="AA1090" s="12">
        <v>44927</v>
      </c>
      <c r="AB1090" s="10">
        <v>3</v>
      </c>
      <c r="AC1090" s="10">
        <v>1</v>
      </c>
      <c r="AD1090" s="12">
        <v>44843</v>
      </c>
      <c r="AE1090" s="11" t="s">
        <v>76</v>
      </c>
      <c r="AF1090" s="11" t="s">
        <v>51</v>
      </c>
      <c r="AG1090" s="11" t="s">
        <v>62</v>
      </c>
      <c r="AH1090" s="11" t="s">
        <v>2051</v>
      </c>
      <c r="AI1090" s="11" t="s">
        <v>7068</v>
      </c>
      <c r="AJ1090" s="10">
        <v>5</v>
      </c>
      <c r="AK1090" s="14">
        <v>997.89</v>
      </c>
    </row>
    <row r="1091" spans="1:37" x14ac:dyDescent="0.25">
      <c r="A1091" s="10">
        <v>2124</v>
      </c>
      <c r="B1091" s="11" t="s">
        <v>7069</v>
      </c>
      <c r="C1091" s="11" t="s">
        <v>2356</v>
      </c>
      <c r="D1091" s="12">
        <v>45050</v>
      </c>
      <c r="E1091" s="12">
        <v>45109</v>
      </c>
      <c r="F1091" s="10">
        <f>Table2[[#This Row],[ExitDate]]-Table2[[#This Row],[StartDate]]</f>
        <v>59</v>
      </c>
      <c r="G1091" s="18">
        <f>(Table2[[#This Row],[ExitDate]]-Table2[[#This Row],[StartDate]])/365.25</f>
        <v>0.16153319644079397</v>
      </c>
      <c r="H1091" s="11" t="s">
        <v>2394</v>
      </c>
      <c r="I1091" s="11" t="s">
        <v>7070</v>
      </c>
      <c r="J1091" s="13" t="s">
        <v>7071</v>
      </c>
      <c r="K1091" s="11" t="s">
        <v>113</v>
      </c>
      <c r="L1091" s="11" t="s">
        <v>38</v>
      </c>
      <c r="M1091" s="11" t="s">
        <v>66</v>
      </c>
      <c r="N1091" s="11" t="s">
        <v>67</v>
      </c>
      <c r="O1091" s="11" t="s">
        <v>41</v>
      </c>
      <c r="P1091" s="11" t="s">
        <v>174</v>
      </c>
      <c r="Q1091" s="11" t="s">
        <v>2397</v>
      </c>
      <c r="R1091" s="11" t="s">
        <v>80</v>
      </c>
      <c r="S1091" s="12">
        <v>32482</v>
      </c>
      <c r="T1091" s="11" t="s">
        <v>44</v>
      </c>
      <c r="U1091" s="11" t="s">
        <v>250</v>
      </c>
      <c r="V1091" s="11" t="s">
        <v>46</v>
      </c>
      <c r="W1091" s="10">
        <v>49964</v>
      </c>
      <c r="X1091" s="11" t="s">
        <v>48</v>
      </c>
      <c r="Y1091" s="10">
        <v>1</v>
      </c>
      <c r="Z1091" s="10">
        <v>2551</v>
      </c>
      <c r="AA1091" s="12">
        <v>44629</v>
      </c>
      <c r="AB1091" s="10">
        <v>4</v>
      </c>
      <c r="AC1091" s="10">
        <v>2</v>
      </c>
      <c r="AD1091" s="12">
        <v>45140</v>
      </c>
      <c r="AE1091" s="11" t="s">
        <v>156</v>
      </c>
      <c r="AF1091" s="11" t="s">
        <v>51</v>
      </c>
      <c r="AG1091" s="11" t="s">
        <v>77</v>
      </c>
      <c r="AH1091" s="11" t="s">
        <v>7072</v>
      </c>
      <c r="AI1091" s="11" t="s">
        <v>7073</v>
      </c>
      <c r="AJ1091" s="10">
        <v>2</v>
      </c>
      <c r="AK1091" s="14">
        <v>985</v>
      </c>
    </row>
    <row r="1092" spans="1:37" x14ac:dyDescent="0.25">
      <c r="A1092" s="10">
        <v>2126</v>
      </c>
      <c r="B1092" s="11" t="s">
        <v>7074</v>
      </c>
      <c r="C1092" s="11" t="s">
        <v>3023</v>
      </c>
      <c r="D1092" s="12">
        <v>44792</v>
      </c>
      <c r="E1092" s="12">
        <v>44944</v>
      </c>
      <c r="F1092" s="10">
        <f>Table2[[#This Row],[ExitDate]]-Table2[[#This Row],[StartDate]]</f>
        <v>152</v>
      </c>
      <c r="G1092" s="18">
        <f>(Table2[[#This Row],[ExitDate]]-Table2[[#This Row],[StartDate]])/365.25</f>
        <v>0.41615331964407942</v>
      </c>
      <c r="H1092" s="11" t="s">
        <v>6186</v>
      </c>
      <c r="I1092" s="11" t="s">
        <v>7075</v>
      </c>
      <c r="J1092" s="13" t="s">
        <v>7076</v>
      </c>
      <c r="K1092" s="11" t="s">
        <v>113</v>
      </c>
      <c r="L1092" s="11" t="s">
        <v>38</v>
      </c>
      <c r="M1092" s="11" t="s">
        <v>39</v>
      </c>
      <c r="N1092" s="11" t="s">
        <v>67</v>
      </c>
      <c r="O1092" s="11" t="s">
        <v>56</v>
      </c>
      <c r="P1092" s="11" t="s">
        <v>121</v>
      </c>
      <c r="Q1092" s="11" t="s">
        <v>165</v>
      </c>
      <c r="R1092" s="11" t="s">
        <v>57</v>
      </c>
      <c r="S1092" s="12">
        <v>26917</v>
      </c>
      <c r="T1092" s="11" t="s">
        <v>44</v>
      </c>
      <c r="U1092" s="11" t="s">
        <v>81</v>
      </c>
      <c r="V1092" s="11" t="s">
        <v>59</v>
      </c>
      <c r="W1092" s="10">
        <v>87974</v>
      </c>
      <c r="X1092" s="11" t="s">
        <v>48</v>
      </c>
      <c r="Y1092" s="10">
        <v>2</v>
      </c>
      <c r="Z1092" s="10">
        <v>2553</v>
      </c>
      <c r="AA1092" s="12" t="s">
        <v>1656</v>
      </c>
      <c r="AB1092" s="10">
        <v>2</v>
      </c>
      <c r="AC1092" s="10">
        <v>2</v>
      </c>
      <c r="AD1092" s="12">
        <v>44837</v>
      </c>
      <c r="AE1092" s="11" t="s">
        <v>76</v>
      </c>
      <c r="AF1092" s="11" t="s">
        <v>61</v>
      </c>
      <c r="AG1092" s="11" t="s">
        <v>52</v>
      </c>
      <c r="AH1092" s="11" t="s">
        <v>7077</v>
      </c>
      <c r="AI1092" s="11" t="s">
        <v>7078</v>
      </c>
      <c r="AJ1092" s="10">
        <v>2</v>
      </c>
      <c r="AK1092" s="14">
        <v>414.08</v>
      </c>
    </row>
    <row r="1093" spans="1:37" x14ac:dyDescent="0.25">
      <c r="A1093" s="10">
        <v>2127</v>
      </c>
      <c r="B1093" s="11" t="s">
        <v>3891</v>
      </c>
      <c r="C1093" s="11" t="s">
        <v>3036</v>
      </c>
      <c r="D1093" s="12">
        <v>44760</v>
      </c>
      <c r="E1093" s="12">
        <v>45055</v>
      </c>
      <c r="F1093" s="10">
        <f>Table2[[#This Row],[ExitDate]]-Table2[[#This Row],[StartDate]]</f>
        <v>295</v>
      </c>
      <c r="G1093" s="18">
        <f>(Table2[[#This Row],[ExitDate]]-Table2[[#This Row],[StartDate]])/365.25</f>
        <v>0.8076659822039699</v>
      </c>
      <c r="H1093" s="11" t="s">
        <v>6186</v>
      </c>
      <c r="I1093" s="11" t="s">
        <v>7079</v>
      </c>
      <c r="J1093" s="13" t="s">
        <v>7080</v>
      </c>
      <c r="K1093" s="11" t="s">
        <v>65</v>
      </c>
      <c r="L1093" s="11" t="s">
        <v>38</v>
      </c>
      <c r="M1093" s="11" t="s">
        <v>56</v>
      </c>
      <c r="N1093" s="11" t="s">
        <v>55</v>
      </c>
      <c r="O1093" s="11" t="s">
        <v>66</v>
      </c>
      <c r="P1093" s="11" t="s">
        <v>174</v>
      </c>
      <c r="Q1093" s="11" t="s">
        <v>165</v>
      </c>
      <c r="R1093" s="11" t="s">
        <v>96</v>
      </c>
      <c r="S1093" s="12">
        <v>33307</v>
      </c>
      <c r="T1093" s="11" t="s">
        <v>44</v>
      </c>
      <c r="U1093" s="11" t="s">
        <v>109</v>
      </c>
      <c r="V1093" s="11" t="s">
        <v>59</v>
      </c>
      <c r="W1093" s="10">
        <v>2505</v>
      </c>
      <c r="X1093" s="11" t="s">
        <v>48</v>
      </c>
      <c r="Y1093" s="10">
        <v>1</v>
      </c>
      <c r="Z1093" s="10">
        <v>2554</v>
      </c>
      <c r="AA1093" s="12" t="s">
        <v>303</v>
      </c>
      <c r="AB1093" s="10">
        <v>5</v>
      </c>
      <c r="AC1093" s="10">
        <v>1</v>
      </c>
      <c r="AD1093" s="12">
        <v>45136</v>
      </c>
      <c r="AE1093" s="11" t="s">
        <v>156</v>
      </c>
      <c r="AF1093" s="11" t="s">
        <v>61</v>
      </c>
      <c r="AG1093" s="11" t="s">
        <v>77</v>
      </c>
      <c r="AH1093" s="11" t="s">
        <v>7081</v>
      </c>
      <c r="AI1093" s="11" t="s">
        <v>7082</v>
      </c>
      <c r="AJ1093" s="10">
        <v>5</v>
      </c>
      <c r="AK1093" s="14">
        <v>889.09</v>
      </c>
    </row>
    <row r="1094" spans="1:37" x14ac:dyDescent="0.25">
      <c r="A1094" s="10">
        <v>2128</v>
      </c>
      <c r="B1094" s="11" t="s">
        <v>2536</v>
      </c>
      <c r="C1094" s="11" t="s">
        <v>360</v>
      </c>
      <c r="D1094" s="12">
        <v>43691</v>
      </c>
      <c r="E1094" s="12">
        <v>44329</v>
      </c>
      <c r="F1094" s="10">
        <f>Table2[[#This Row],[ExitDate]]-Table2[[#This Row],[StartDate]]</f>
        <v>638</v>
      </c>
      <c r="G1094" s="18">
        <f>(Table2[[#This Row],[ExitDate]]-Table2[[#This Row],[StartDate]])/365.25</f>
        <v>1.7467488021902806</v>
      </c>
      <c r="H1094" s="11" t="s">
        <v>6909</v>
      </c>
      <c r="I1094" s="11" t="s">
        <v>7083</v>
      </c>
      <c r="J1094" s="13" t="s">
        <v>7084</v>
      </c>
      <c r="K1094" s="11" t="s">
        <v>84</v>
      </c>
      <c r="L1094" s="11" t="s">
        <v>38</v>
      </c>
      <c r="M1094" s="11" t="s">
        <v>66</v>
      </c>
      <c r="N1094" s="11" t="s">
        <v>55</v>
      </c>
      <c r="O1094" s="11" t="s">
        <v>41</v>
      </c>
      <c r="P1094" s="11" t="s">
        <v>121</v>
      </c>
      <c r="Q1094" s="11" t="s">
        <v>165</v>
      </c>
      <c r="R1094" s="11" t="s">
        <v>608</v>
      </c>
      <c r="S1094" s="12" t="s">
        <v>7085</v>
      </c>
      <c r="T1094" s="11" t="s">
        <v>44</v>
      </c>
      <c r="U1094" s="11" t="s">
        <v>234</v>
      </c>
      <c r="V1094" s="11" t="s">
        <v>59</v>
      </c>
      <c r="W1094" s="10">
        <v>6633</v>
      </c>
      <c r="X1094" s="11" t="s">
        <v>48</v>
      </c>
      <c r="Y1094" s="10">
        <v>2</v>
      </c>
      <c r="Z1094" s="10">
        <v>2555</v>
      </c>
      <c r="AA1094" s="12" t="s">
        <v>459</v>
      </c>
      <c r="AB1094" s="10">
        <v>5</v>
      </c>
      <c r="AC1094" s="10">
        <v>1</v>
      </c>
      <c r="AD1094" s="12">
        <v>44944</v>
      </c>
      <c r="AE1094" s="11" t="s">
        <v>83</v>
      </c>
      <c r="AF1094" s="11" t="s">
        <v>51</v>
      </c>
      <c r="AG1094" s="11" t="s">
        <v>89</v>
      </c>
      <c r="AH1094" s="11" t="s">
        <v>7086</v>
      </c>
      <c r="AI1094" s="11" t="s">
        <v>7087</v>
      </c>
      <c r="AJ1094" s="10">
        <v>3</v>
      </c>
      <c r="AK1094" s="14">
        <v>650.08000000000004</v>
      </c>
    </row>
    <row r="1095" spans="1:37" x14ac:dyDescent="0.25">
      <c r="A1095" s="10">
        <v>2129</v>
      </c>
      <c r="B1095" s="11" t="s">
        <v>3890</v>
      </c>
      <c r="C1095" s="11" t="s">
        <v>5006</v>
      </c>
      <c r="D1095" s="12">
        <v>44175</v>
      </c>
      <c r="E1095" s="12">
        <v>44711</v>
      </c>
      <c r="F1095" s="10">
        <f>Table2[[#This Row],[ExitDate]]-Table2[[#This Row],[StartDate]]</f>
        <v>536</v>
      </c>
      <c r="G1095" s="18">
        <f>(Table2[[#This Row],[ExitDate]]-Table2[[#This Row],[StartDate]])/365.25</f>
        <v>1.4674880219028064</v>
      </c>
      <c r="H1095" s="11" t="s">
        <v>6369</v>
      </c>
      <c r="I1095" s="11" t="s">
        <v>2928</v>
      </c>
      <c r="J1095" s="13" t="s">
        <v>7088</v>
      </c>
      <c r="K1095" s="11" t="s">
        <v>37</v>
      </c>
      <c r="L1095" s="11" t="s">
        <v>38</v>
      </c>
      <c r="M1095" s="11" t="s">
        <v>56</v>
      </c>
      <c r="N1095" s="11" t="s">
        <v>55</v>
      </c>
      <c r="O1095" s="11" t="s">
        <v>66</v>
      </c>
      <c r="P1095" s="11" t="s">
        <v>174</v>
      </c>
      <c r="Q1095" s="11" t="s">
        <v>68</v>
      </c>
      <c r="R1095" s="11" t="s">
        <v>248</v>
      </c>
      <c r="S1095" s="12" t="s">
        <v>7089</v>
      </c>
      <c r="T1095" s="11" t="s">
        <v>44</v>
      </c>
      <c r="U1095" s="11" t="s">
        <v>250</v>
      </c>
      <c r="V1095" s="11" t="s">
        <v>59</v>
      </c>
      <c r="W1095" s="10">
        <v>73638</v>
      </c>
      <c r="X1095" s="11" t="s">
        <v>48</v>
      </c>
      <c r="Y1095" s="10">
        <v>2</v>
      </c>
      <c r="Z1095" s="10">
        <v>2556</v>
      </c>
      <c r="AA1095" s="12">
        <v>44928</v>
      </c>
      <c r="AB1095" s="10">
        <v>4</v>
      </c>
      <c r="AC1095" s="10">
        <v>1</v>
      </c>
      <c r="AD1095" s="12">
        <v>44792</v>
      </c>
      <c r="AE1095" s="11" t="s">
        <v>60</v>
      </c>
      <c r="AF1095" s="11" t="s">
        <v>51</v>
      </c>
      <c r="AG1095" s="11" t="s">
        <v>89</v>
      </c>
      <c r="AH1095" s="11" t="s">
        <v>7090</v>
      </c>
      <c r="AI1095" s="11" t="s">
        <v>7091</v>
      </c>
      <c r="AJ1095" s="10">
        <v>5</v>
      </c>
      <c r="AK1095" s="14">
        <v>283.57</v>
      </c>
    </row>
    <row r="1096" spans="1:37" x14ac:dyDescent="0.25">
      <c r="A1096" s="10">
        <v>2131</v>
      </c>
      <c r="B1096" s="11" t="s">
        <v>3313</v>
      </c>
      <c r="C1096" s="11" t="s">
        <v>2436</v>
      </c>
      <c r="D1096" s="12">
        <v>44519</v>
      </c>
      <c r="E1096" s="12">
        <v>44557</v>
      </c>
      <c r="F1096" s="10">
        <f>Table2[[#This Row],[ExitDate]]-Table2[[#This Row],[StartDate]]</f>
        <v>38</v>
      </c>
      <c r="G1096" s="18">
        <f>(Table2[[#This Row],[ExitDate]]-Table2[[#This Row],[StartDate]])/365.25</f>
        <v>0.10403832991101986</v>
      </c>
      <c r="H1096" s="11" t="s">
        <v>2392</v>
      </c>
      <c r="I1096" s="11" t="s">
        <v>7092</v>
      </c>
      <c r="J1096" s="13" t="s">
        <v>7093</v>
      </c>
      <c r="K1096" s="11" t="s">
        <v>94</v>
      </c>
      <c r="L1096" s="11" t="s">
        <v>38</v>
      </c>
      <c r="M1096" s="11" t="s">
        <v>66</v>
      </c>
      <c r="N1096" s="11" t="s">
        <v>67</v>
      </c>
      <c r="O1096" s="11" t="s">
        <v>66</v>
      </c>
      <c r="P1096" s="11" t="s">
        <v>95</v>
      </c>
      <c r="Q1096" s="11" t="s">
        <v>2397</v>
      </c>
      <c r="R1096" s="11" t="s">
        <v>85</v>
      </c>
      <c r="S1096" s="12" t="s">
        <v>7094</v>
      </c>
      <c r="T1096" s="11" t="s">
        <v>44</v>
      </c>
      <c r="U1096" s="11" t="s">
        <v>223</v>
      </c>
      <c r="V1096" s="11" t="s">
        <v>46</v>
      </c>
      <c r="W1096" s="10">
        <v>87152</v>
      </c>
      <c r="X1096" s="11" t="s">
        <v>48</v>
      </c>
      <c r="Y1096" s="10">
        <v>4</v>
      </c>
      <c r="Z1096" s="10">
        <v>2558</v>
      </c>
      <c r="AA1096" s="12" t="s">
        <v>425</v>
      </c>
      <c r="AB1096" s="10">
        <v>2</v>
      </c>
      <c r="AC1096" s="10">
        <v>4</v>
      </c>
      <c r="AD1096" s="12">
        <v>44872</v>
      </c>
      <c r="AE1096" s="11" t="s">
        <v>83</v>
      </c>
      <c r="AF1096" s="11" t="s">
        <v>51</v>
      </c>
      <c r="AG1096" s="11" t="s">
        <v>52</v>
      </c>
      <c r="AH1096" s="11" t="s">
        <v>7095</v>
      </c>
      <c r="AI1096" s="11" t="s">
        <v>7096</v>
      </c>
      <c r="AJ1096" s="10">
        <v>2</v>
      </c>
      <c r="AK1096" s="14">
        <v>900.85</v>
      </c>
    </row>
    <row r="1097" spans="1:37" x14ac:dyDescent="0.25">
      <c r="A1097" s="10">
        <v>2133</v>
      </c>
      <c r="B1097" s="11" t="s">
        <v>3799</v>
      </c>
      <c r="C1097" s="11" t="s">
        <v>3016</v>
      </c>
      <c r="D1097" s="12">
        <v>44377</v>
      </c>
      <c r="E1097" s="12">
        <v>44405</v>
      </c>
      <c r="F1097" s="10">
        <f>Table2[[#This Row],[ExitDate]]-Table2[[#This Row],[StartDate]]</f>
        <v>28</v>
      </c>
      <c r="G1097" s="18">
        <f>(Table2[[#This Row],[ExitDate]]-Table2[[#This Row],[StartDate]])/365.25</f>
        <v>7.665982203969883E-2</v>
      </c>
      <c r="H1097" s="11" t="s">
        <v>6180</v>
      </c>
      <c r="I1097" s="11" t="s">
        <v>7098</v>
      </c>
      <c r="J1097" s="13" t="s">
        <v>7099</v>
      </c>
      <c r="K1097" s="11" t="s">
        <v>94</v>
      </c>
      <c r="L1097" s="11" t="s">
        <v>38</v>
      </c>
      <c r="M1097" s="11" t="s">
        <v>56</v>
      </c>
      <c r="N1097" s="11" t="s">
        <v>55</v>
      </c>
      <c r="O1097" s="11" t="s">
        <v>56</v>
      </c>
      <c r="P1097" s="11" t="s">
        <v>174</v>
      </c>
      <c r="Q1097" s="11" t="s">
        <v>165</v>
      </c>
      <c r="R1097" s="11" t="s">
        <v>85</v>
      </c>
      <c r="S1097" s="12">
        <v>28246</v>
      </c>
      <c r="T1097" s="11" t="s">
        <v>44</v>
      </c>
      <c r="U1097" s="11" t="s">
        <v>724</v>
      </c>
      <c r="V1097" s="11" t="s">
        <v>59</v>
      </c>
      <c r="W1097" s="10">
        <v>43352</v>
      </c>
      <c r="X1097" s="11" t="s">
        <v>48</v>
      </c>
      <c r="Y1097" s="10">
        <v>4</v>
      </c>
      <c r="Z1097" s="10">
        <v>2560</v>
      </c>
      <c r="AA1097" s="12" t="s">
        <v>909</v>
      </c>
      <c r="AB1097" s="10">
        <v>5</v>
      </c>
      <c r="AC1097" s="10">
        <v>1</v>
      </c>
      <c r="AD1097" s="12">
        <v>45141</v>
      </c>
      <c r="AE1097" s="11" t="s">
        <v>156</v>
      </c>
      <c r="AF1097" s="11" t="s">
        <v>61</v>
      </c>
      <c r="AG1097" s="11" t="s">
        <v>52</v>
      </c>
      <c r="AH1097" s="11" t="s">
        <v>7100</v>
      </c>
      <c r="AI1097" s="11" t="s">
        <v>7101</v>
      </c>
      <c r="AJ1097" s="10">
        <v>5</v>
      </c>
      <c r="AK1097" s="14">
        <v>981.9</v>
      </c>
    </row>
    <row r="1098" spans="1:37" x14ac:dyDescent="0.25">
      <c r="A1098" s="10">
        <v>2135</v>
      </c>
      <c r="B1098" s="11" t="s">
        <v>2512</v>
      </c>
      <c r="C1098" s="11" t="s">
        <v>4222</v>
      </c>
      <c r="D1098" s="12">
        <v>44298</v>
      </c>
      <c r="E1098" s="12">
        <v>44991</v>
      </c>
      <c r="F1098" s="10">
        <f>Table2[[#This Row],[ExitDate]]-Table2[[#This Row],[StartDate]]</f>
        <v>693</v>
      </c>
      <c r="G1098" s="18">
        <f>(Table2[[#This Row],[ExitDate]]-Table2[[#This Row],[StartDate]])/365.25</f>
        <v>1.8973305954825461</v>
      </c>
      <c r="H1098" s="11" t="s">
        <v>6186</v>
      </c>
      <c r="I1098" s="11" t="s">
        <v>5455</v>
      </c>
      <c r="J1098" s="13" t="s">
        <v>7102</v>
      </c>
      <c r="K1098" s="11" t="s">
        <v>65</v>
      </c>
      <c r="L1098" s="11" t="s">
        <v>38</v>
      </c>
      <c r="M1098" s="11" t="s">
        <v>39</v>
      </c>
      <c r="N1098" s="11" t="s">
        <v>67</v>
      </c>
      <c r="O1098" s="11" t="s">
        <v>66</v>
      </c>
      <c r="P1098" s="11" t="s">
        <v>133</v>
      </c>
      <c r="Q1098" s="11" t="s">
        <v>165</v>
      </c>
      <c r="R1098" s="11" t="s">
        <v>85</v>
      </c>
      <c r="S1098" s="12" t="s">
        <v>7103</v>
      </c>
      <c r="T1098" s="11" t="s">
        <v>44</v>
      </c>
      <c r="U1098" s="11" t="s">
        <v>98</v>
      </c>
      <c r="V1098" s="11" t="s">
        <v>59</v>
      </c>
      <c r="W1098" s="10">
        <v>83544</v>
      </c>
      <c r="X1098" s="11" t="s">
        <v>48</v>
      </c>
      <c r="Y1098" s="10">
        <v>4</v>
      </c>
      <c r="Z1098" s="10">
        <v>2562</v>
      </c>
      <c r="AA1098" s="12" t="s">
        <v>492</v>
      </c>
      <c r="AB1098" s="10">
        <v>1</v>
      </c>
      <c r="AC1098" s="10">
        <v>4</v>
      </c>
      <c r="AD1098" s="12">
        <v>45116</v>
      </c>
      <c r="AE1098" s="11" t="s">
        <v>60</v>
      </c>
      <c r="AF1098" s="11" t="s">
        <v>51</v>
      </c>
      <c r="AG1098" s="11" t="s">
        <v>52</v>
      </c>
      <c r="AH1098" s="11" t="s">
        <v>7104</v>
      </c>
      <c r="AI1098" s="11" t="s">
        <v>7105</v>
      </c>
      <c r="AJ1098" s="10">
        <v>1</v>
      </c>
      <c r="AK1098" s="14">
        <v>657.23</v>
      </c>
    </row>
    <row r="1099" spans="1:37" x14ac:dyDescent="0.25">
      <c r="A1099" s="10">
        <v>2137</v>
      </c>
      <c r="B1099" s="11" t="s">
        <v>6384</v>
      </c>
      <c r="C1099" s="11" t="s">
        <v>5212</v>
      </c>
      <c r="D1099" s="12">
        <v>43769</v>
      </c>
      <c r="E1099" s="12">
        <v>43891</v>
      </c>
      <c r="F1099" s="10">
        <f>Table2[[#This Row],[ExitDate]]-Table2[[#This Row],[StartDate]]</f>
        <v>122</v>
      </c>
      <c r="G1099" s="18">
        <f>(Table2[[#This Row],[ExitDate]]-Table2[[#This Row],[StartDate]])/365.25</f>
        <v>0.33401779603011633</v>
      </c>
      <c r="H1099" s="11" t="s">
        <v>6369</v>
      </c>
      <c r="I1099" s="11" t="s">
        <v>7106</v>
      </c>
      <c r="J1099" s="13" t="s">
        <v>7107</v>
      </c>
      <c r="K1099" s="11" t="s">
        <v>37</v>
      </c>
      <c r="L1099" s="11" t="s">
        <v>38</v>
      </c>
      <c r="M1099" s="11" t="s">
        <v>39</v>
      </c>
      <c r="N1099" s="11" t="s">
        <v>67</v>
      </c>
      <c r="O1099" s="11" t="s">
        <v>66</v>
      </c>
      <c r="P1099" s="11" t="s">
        <v>174</v>
      </c>
      <c r="Q1099" s="11" t="s">
        <v>68</v>
      </c>
      <c r="R1099" s="11" t="s">
        <v>80</v>
      </c>
      <c r="S1099" s="12">
        <v>35010</v>
      </c>
      <c r="T1099" s="11" t="s">
        <v>44</v>
      </c>
      <c r="U1099" s="11" t="s">
        <v>307</v>
      </c>
      <c r="V1099" s="11" t="s">
        <v>59</v>
      </c>
      <c r="W1099" s="10">
        <v>36351</v>
      </c>
      <c r="X1099" s="11" t="s">
        <v>48</v>
      </c>
      <c r="Y1099" s="10">
        <v>1</v>
      </c>
      <c r="Z1099" s="10">
        <v>2564</v>
      </c>
      <c r="AA1099" s="12">
        <v>44877</v>
      </c>
      <c r="AB1099" s="10">
        <v>1</v>
      </c>
      <c r="AC1099" s="10">
        <v>4</v>
      </c>
      <c r="AD1099" s="12">
        <v>45125</v>
      </c>
      <c r="AE1099" s="11" t="s">
        <v>50</v>
      </c>
      <c r="AF1099" s="11" t="s">
        <v>51</v>
      </c>
      <c r="AG1099" s="11" t="s">
        <v>77</v>
      </c>
      <c r="AH1099" s="11" t="s">
        <v>7108</v>
      </c>
      <c r="AI1099" s="11" t="s">
        <v>1119</v>
      </c>
      <c r="AJ1099" s="10">
        <v>4</v>
      </c>
      <c r="AK1099" s="14">
        <v>624.9</v>
      </c>
    </row>
    <row r="1100" spans="1:37" x14ac:dyDescent="0.25">
      <c r="A1100" s="10">
        <v>2140</v>
      </c>
      <c r="B1100" s="11" t="s">
        <v>7110</v>
      </c>
      <c r="C1100" s="11" t="s">
        <v>3871</v>
      </c>
      <c r="D1100" s="12">
        <v>44917</v>
      </c>
      <c r="E1100" s="12">
        <v>45133</v>
      </c>
      <c r="F1100" s="10">
        <f>Table2[[#This Row],[ExitDate]]-Table2[[#This Row],[StartDate]]</f>
        <v>216</v>
      </c>
      <c r="G1100" s="18">
        <f>(Table2[[#This Row],[ExitDate]]-Table2[[#This Row],[StartDate]])/365.25</f>
        <v>0.59137577002053388</v>
      </c>
      <c r="H1100" s="11" t="s">
        <v>6180</v>
      </c>
      <c r="I1100" s="11" t="s">
        <v>7111</v>
      </c>
      <c r="J1100" s="13" t="s">
        <v>7112</v>
      </c>
      <c r="K1100" s="11" t="s">
        <v>37</v>
      </c>
      <c r="L1100" s="11" t="s">
        <v>38</v>
      </c>
      <c r="M1100" s="11" t="s">
        <v>66</v>
      </c>
      <c r="N1100" s="11" t="s">
        <v>67</v>
      </c>
      <c r="O1100" s="11" t="s">
        <v>56</v>
      </c>
      <c r="P1100" s="11" t="s">
        <v>174</v>
      </c>
      <c r="Q1100" s="11" t="s">
        <v>165</v>
      </c>
      <c r="R1100" s="11" t="s">
        <v>85</v>
      </c>
      <c r="S1100" s="12" t="s">
        <v>7113</v>
      </c>
      <c r="T1100" s="11" t="s">
        <v>44</v>
      </c>
      <c r="U1100" s="11" t="s">
        <v>234</v>
      </c>
      <c r="V1100" s="11" t="s">
        <v>59</v>
      </c>
      <c r="W1100" s="10">
        <v>51819</v>
      </c>
      <c r="X1100" s="11" t="s">
        <v>48</v>
      </c>
      <c r="Y1100" s="10">
        <v>5</v>
      </c>
      <c r="Z1100" s="10">
        <v>2567</v>
      </c>
      <c r="AA1100" s="12" t="s">
        <v>1294</v>
      </c>
      <c r="AB1100" s="10">
        <v>4</v>
      </c>
      <c r="AC1100" s="10">
        <v>3</v>
      </c>
      <c r="AD1100" s="12">
        <v>44858</v>
      </c>
      <c r="AE1100" s="11" t="s">
        <v>156</v>
      </c>
      <c r="AF1100" s="11" t="s">
        <v>51</v>
      </c>
      <c r="AG1100" s="11" t="s">
        <v>52</v>
      </c>
      <c r="AH1100" s="11" t="s">
        <v>7114</v>
      </c>
      <c r="AI1100" s="11" t="s">
        <v>7115</v>
      </c>
      <c r="AJ1100" s="10">
        <v>2</v>
      </c>
      <c r="AK1100" s="14">
        <v>660.4</v>
      </c>
    </row>
    <row r="1101" spans="1:37" x14ac:dyDescent="0.25">
      <c r="A1101" s="10">
        <v>2142</v>
      </c>
      <c r="B1101" s="11" t="s">
        <v>947</v>
      </c>
      <c r="C1101" s="11" t="s">
        <v>6219</v>
      </c>
      <c r="D1101" s="12">
        <v>44476</v>
      </c>
      <c r="E1101" s="12">
        <v>44561</v>
      </c>
      <c r="F1101" s="10">
        <f>Table2[[#This Row],[ExitDate]]-Table2[[#This Row],[StartDate]]</f>
        <v>85</v>
      </c>
      <c r="G1101" s="18">
        <f>(Table2[[#This Row],[ExitDate]]-Table2[[#This Row],[StartDate]])/365.25</f>
        <v>0.2327173169062286</v>
      </c>
      <c r="H1101" s="11" t="s">
        <v>6186</v>
      </c>
      <c r="I1101" s="11" t="s">
        <v>7116</v>
      </c>
      <c r="J1101" s="13" t="s">
        <v>7117</v>
      </c>
      <c r="K1101" s="11" t="s">
        <v>132</v>
      </c>
      <c r="L1101" s="11" t="s">
        <v>38</v>
      </c>
      <c r="M1101" s="11" t="s">
        <v>66</v>
      </c>
      <c r="N1101" s="11" t="s">
        <v>40</v>
      </c>
      <c r="O1101" s="11" t="s">
        <v>41</v>
      </c>
      <c r="P1101" s="11" t="s">
        <v>133</v>
      </c>
      <c r="Q1101" s="11" t="s">
        <v>165</v>
      </c>
      <c r="R1101" s="11" t="s">
        <v>80</v>
      </c>
      <c r="S1101" s="12" t="s">
        <v>7118</v>
      </c>
      <c r="T1101" s="11" t="s">
        <v>44</v>
      </c>
      <c r="U1101" s="11" t="s">
        <v>81</v>
      </c>
      <c r="V1101" s="11" t="s">
        <v>59</v>
      </c>
      <c r="W1101" s="10">
        <v>53854</v>
      </c>
      <c r="X1101" s="11" t="s">
        <v>48</v>
      </c>
      <c r="Y1101" s="10">
        <v>2</v>
      </c>
      <c r="Z1101" s="10">
        <v>2569</v>
      </c>
      <c r="AA1101" s="12" t="s">
        <v>851</v>
      </c>
      <c r="AB1101" s="10">
        <v>3</v>
      </c>
      <c r="AC1101" s="10">
        <v>4</v>
      </c>
      <c r="AD1101" s="12">
        <v>44941</v>
      </c>
      <c r="AE1101" s="11" t="s">
        <v>76</v>
      </c>
      <c r="AF1101" s="11" t="s">
        <v>51</v>
      </c>
      <c r="AG1101" s="11" t="s">
        <v>77</v>
      </c>
      <c r="AH1101" s="11" t="s">
        <v>7119</v>
      </c>
      <c r="AI1101" s="11" t="s">
        <v>7120</v>
      </c>
      <c r="AJ1101" s="10">
        <v>2</v>
      </c>
      <c r="AK1101" s="14">
        <v>694.21</v>
      </c>
    </row>
    <row r="1102" spans="1:37" x14ac:dyDescent="0.25">
      <c r="A1102" s="10">
        <v>2143</v>
      </c>
      <c r="B1102" s="11" t="s">
        <v>1742</v>
      </c>
      <c r="C1102" s="11" t="s">
        <v>1547</v>
      </c>
      <c r="D1102" s="12">
        <v>43632</v>
      </c>
      <c r="E1102" s="12">
        <v>45067</v>
      </c>
      <c r="F1102" s="10">
        <f>Table2[[#This Row],[ExitDate]]-Table2[[#This Row],[StartDate]]</f>
        <v>1435</v>
      </c>
      <c r="G1102" s="18">
        <f>(Table2[[#This Row],[ExitDate]]-Table2[[#This Row],[StartDate]])/365.25</f>
        <v>3.9288158795345653</v>
      </c>
      <c r="H1102" s="11" t="s">
        <v>6909</v>
      </c>
      <c r="I1102" s="11" t="s">
        <v>7121</v>
      </c>
      <c r="J1102" s="13" t="s">
        <v>7122</v>
      </c>
      <c r="K1102" s="11" t="s">
        <v>113</v>
      </c>
      <c r="L1102" s="11" t="s">
        <v>38</v>
      </c>
      <c r="M1102" s="11" t="s">
        <v>39</v>
      </c>
      <c r="N1102" s="11" t="s">
        <v>55</v>
      </c>
      <c r="O1102" s="11" t="s">
        <v>66</v>
      </c>
      <c r="P1102" s="11" t="s">
        <v>174</v>
      </c>
      <c r="Q1102" s="11" t="s">
        <v>165</v>
      </c>
      <c r="R1102" s="11" t="s">
        <v>85</v>
      </c>
      <c r="S1102" s="12" t="s">
        <v>733</v>
      </c>
      <c r="T1102" s="11" t="s">
        <v>44</v>
      </c>
      <c r="U1102" s="11" t="s">
        <v>81</v>
      </c>
      <c r="V1102" s="11" t="s">
        <v>59</v>
      </c>
      <c r="W1102" s="10">
        <v>60717</v>
      </c>
      <c r="X1102" s="11" t="s">
        <v>48</v>
      </c>
      <c r="Y1102" s="10">
        <v>4</v>
      </c>
      <c r="Z1102" s="10">
        <v>2570</v>
      </c>
      <c r="AA1102" s="12" t="s">
        <v>1669</v>
      </c>
      <c r="AB1102" s="10">
        <v>3</v>
      </c>
      <c r="AC1102" s="10">
        <v>3</v>
      </c>
      <c r="AD1102" s="12">
        <v>45069</v>
      </c>
      <c r="AE1102" s="11" t="s">
        <v>60</v>
      </c>
      <c r="AF1102" s="11" t="s">
        <v>51</v>
      </c>
      <c r="AG1102" s="11" t="s">
        <v>62</v>
      </c>
      <c r="AH1102" s="11" t="s">
        <v>7123</v>
      </c>
      <c r="AI1102" s="11" t="s">
        <v>7124</v>
      </c>
      <c r="AJ1102" s="10">
        <v>2</v>
      </c>
      <c r="AK1102" s="14">
        <v>737.84</v>
      </c>
    </row>
    <row r="1103" spans="1:37" x14ac:dyDescent="0.25">
      <c r="A1103" s="10">
        <v>2144</v>
      </c>
      <c r="B1103" s="11" t="s">
        <v>4967</v>
      </c>
      <c r="C1103" s="11" t="s">
        <v>3613</v>
      </c>
      <c r="D1103" s="12">
        <v>44272</v>
      </c>
      <c r="E1103" s="12">
        <v>44812</v>
      </c>
      <c r="F1103" s="10">
        <f>Table2[[#This Row],[ExitDate]]-Table2[[#This Row],[StartDate]]</f>
        <v>540</v>
      </c>
      <c r="G1103" s="18">
        <f>(Table2[[#This Row],[ExitDate]]-Table2[[#This Row],[StartDate]])/365.25</f>
        <v>1.4784394250513346</v>
      </c>
      <c r="H1103" s="11" t="s">
        <v>2379</v>
      </c>
      <c r="I1103" s="11" t="s">
        <v>7125</v>
      </c>
      <c r="J1103" s="13" t="s">
        <v>7126</v>
      </c>
      <c r="K1103" s="11" t="s">
        <v>125</v>
      </c>
      <c r="L1103" s="11" t="s">
        <v>38</v>
      </c>
      <c r="M1103" s="11" t="s">
        <v>56</v>
      </c>
      <c r="N1103" s="11" t="s">
        <v>55</v>
      </c>
      <c r="O1103" s="11" t="s">
        <v>66</v>
      </c>
      <c r="P1103" s="11" t="s">
        <v>133</v>
      </c>
      <c r="Q1103" s="11" t="s">
        <v>165</v>
      </c>
      <c r="R1103" s="11" t="s">
        <v>85</v>
      </c>
      <c r="S1103" s="12">
        <v>32814</v>
      </c>
      <c r="T1103" s="11" t="s">
        <v>44</v>
      </c>
      <c r="U1103" s="11" t="s">
        <v>98</v>
      </c>
      <c r="V1103" s="11" t="s">
        <v>46</v>
      </c>
      <c r="W1103" s="10">
        <v>30960</v>
      </c>
      <c r="X1103" s="11" t="s">
        <v>48</v>
      </c>
      <c r="Y1103" s="10">
        <v>2</v>
      </c>
      <c r="Z1103" s="10">
        <v>2571</v>
      </c>
      <c r="AA1103" s="12" t="s">
        <v>444</v>
      </c>
      <c r="AB1103" s="10">
        <v>3</v>
      </c>
      <c r="AC1103" s="10">
        <v>3</v>
      </c>
      <c r="AD1103" s="12">
        <v>44788</v>
      </c>
      <c r="AE1103" s="11" t="s">
        <v>83</v>
      </c>
      <c r="AF1103" s="11" t="s">
        <v>51</v>
      </c>
      <c r="AG1103" s="11" t="s">
        <v>52</v>
      </c>
      <c r="AH1103" s="11" t="s">
        <v>7127</v>
      </c>
      <c r="AI1103" s="11" t="s">
        <v>7128</v>
      </c>
      <c r="AJ1103" s="10">
        <v>2</v>
      </c>
      <c r="AK1103" s="14">
        <v>919.95</v>
      </c>
    </row>
    <row r="1104" spans="1:37" x14ac:dyDescent="0.25">
      <c r="A1104" s="10">
        <v>2145</v>
      </c>
      <c r="B1104" s="11" t="s">
        <v>7129</v>
      </c>
      <c r="C1104" s="11" t="s">
        <v>3003</v>
      </c>
      <c r="D1104" s="12">
        <v>44780</v>
      </c>
      <c r="E1104" s="12">
        <v>45042</v>
      </c>
      <c r="F1104" s="10">
        <f>Table2[[#This Row],[ExitDate]]-Table2[[#This Row],[StartDate]]</f>
        <v>262</v>
      </c>
      <c r="G1104" s="18">
        <f>(Table2[[#This Row],[ExitDate]]-Table2[[#This Row],[StartDate]])/365.25</f>
        <v>0.71731690622861055</v>
      </c>
      <c r="H1104" s="11" t="s">
        <v>4464</v>
      </c>
      <c r="I1104" s="11" t="s">
        <v>7130</v>
      </c>
      <c r="J1104" s="13" t="s">
        <v>7131</v>
      </c>
      <c r="K1104" s="11" t="s">
        <v>164</v>
      </c>
      <c r="L1104" s="11" t="s">
        <v>38</v>
      </c>
      <c r="M1104" s="11" t="s">
        <v>39</v>
      </c>
      <c r="N1104" s="11" t="s">
        <v>55</v>
      </c>
      <c r="O1104" s="11" t="s">
        <v>41</v>
      </c>
      <c r="P1104" s="11" t="s">
        <v>121</v>
      </c>
      <c r="Q1104" s="11" t="s">
        <v>165</v>
      </c>
      <c r="R1104" s="11" t="s">
        <v>107</v>
      </c>
      <c r="S1104" s="12" t="s">
        <v>7132</v>
      </c>
      <c r="T1104" s="11" t="s">
        <v>44</v>
      </c>
      <c r="U1104" s="11" t="s">
        <v>98</v>
      </c>
      <c r="V1104" s="11" t="s">
        <v>59</v>
      </c>
      <c r="W1104" s="10">
        <v>81338</v>
      </c>
      <c r="X1104" s="11" t="s">
        <v>48</v>
      </c>
      <c r="Y1104" s="10">
        <v>4</v>
      </c>
      <c r="Z1104" s="10">
        <v>2572</v>
      </c>
      <c r="AA1104" s="12" t="s">
        <v>909</v>
      </c>
      <c r="AB1104" s="10">
        <v>1</v>
      </c>
      <c r="AC1104" s="10">
        <v>1</v>
      </c>
      <c r="AD1104" s="12">
        <v>44806</v>
      </c>
      <c r="AE1104" s="11" t="s">
        <v>83</v>
      </c>
      <c r="AF1104" s="11" t="s">
        <v>51</v>
      </c>
      <c r="AG1104" s="11" t="s">
        <v>77</v>
      </c>
      <c r="AH1104" s="11" t="s">
        <v>7133</v>
      </c>
      <c r="AI1104" s="11" t="s">
        <v>7134</v>
      </c>
      <c r="AJ1104" s="10">
        <v>5</v>
      </c>
      <c r="AK1104" s="14">
        <v>797.82</v>
      </c>
    </row>
    <row r="1105" spans="1:37" x14ac:dyDescent="0.25">
      <c r="A1105" s="10">
        <v>2146</v>
      </c>
      <c r="B1105" s="11" t="s">
        <v>7135</v>
      </c>
      <c r="C1105" s="11" t="s">
        <v>7136</v>
      </c>
      <c r="D1105" s="12">
        <v>43847</v>
      </c>
      <c r="E1105" s="12">
        <v>44985</v>
      </c>
      <c r="F1105" s="10">
        <f>Table2[[#This Row],[ExitDate]]-Table2[[#This Row],[StartDate]]</f>
        <v>1138</v>
      </c>
      <c r="G1105" s="18">
        <f>(Table2[[#This Row],[ExitDate]]-Table2[[#This Row],[StartDate]])/365.25</f>
        <v>3.1156741957563314</v>
      </c>
      <c r="H1105" s="11" t="s">
        <v>64</v>
      </c>
      <c r="I1105" s="11" t="s">
        <v>7137</v>
      </c>
      <c r="J1105" s="13" t="s">
        <v>7138</v>
      </c>
      <c r="K1105" s="11" t="s">
        <v>113</v>
      </c>
      <c r="L1105" s="11" t="s">
        <v>752</v>
      </c>
      <c r="M1105" s="11" t="s">
        <v>39</v>
      </c>
      <c r="N1105" s="11" t="s">
        <v>55</v>
      </c>
      <c r="O1105" s="11" t="s">
        <v>41</v>
      </c>
      <c r="P1105" s="11" t="s">
        <v>174</v>
      </c>
      <c r="Q1105" s="11" t="s">
        <v>68</v>
      </c>
      <c r="R1105" s="11" t="s">
        <v>85</v>
      </c>
      <c r="S1105" s="12">
        <v>31809</v>
      </c>
      <c r="T1105" s="11" t="s">
        <v>7139</v>
      </c>
      <c r="U1105" s="11" t="s">
        <v>81</v>
      </c>
      <c r="V1105" s="11" t="s">
        <v>46</v>
      </c>
      <c r="W1105" s="10">
        <v>21851</v>
      </c>
      <c r="X1105" s="11" t="s">
        <v>48</v>
      </c>
      <c r="Y1105" s="10">
        <v>4</v>
      </c>
      <c r="Z1105" s="10">
        <v>2573</v>
      </c>
      <c r="AA1105" s="12" t="s">
        <v>279</v>
      </c>
      <c r="AB1105" s="10">
        <v>1</v>
      </c>
      <c r="AC1105" s="10">
        <v>4</v>
      </c>
      <c r="AD1105" s="12">
        <v>44831</v>
      </c>
      <c r="AE1105" s="11" t="s">
        <v>60</v>
      </c>
      <c r="AF1105" s="11" t="s">
        <v>51</v>
      </c>
      <c r="AG1105" s="11" t="s">
        <v>89</v>
      </c>
      <c r="AH1105" s="11" t="s">
        <v>7140</v>
      </c>
      <c r="AI1105" s="11" t="s">
        <v>7141</v>
      </c>
      <c r="AJ1105" s="10">
        <v>2</v>
      </c>
      <c r="AK1105" s="14">
        <v>806.47</v>
      </c>
    </row>
    <row r="1106" spans="1:37" x14ac:dyDescent="0.25">
      <c r="A1106" s="10">
        <v>2147</v>
      </c>
      <c r="B1106" s="11" t="s">
        <v>2630</v>
      </c>
      <c r="C1106" s="11" t="s">
        <v>7142</v>
      </c>
      <c r="D1106" s="12">
        <v>44723</v>
      </c>
      <c r="E1106" s="12">
        <v>44977</v>
      </c>
      <c r="F1106" s="10">
        <f>Table2[[#This Row],[ExitDate]]-Table2[[#This Row],[StartDate]]</f>
        <v>254</v>
      </c>
      <c r="G1106" s="18">
        <f>(Table2[[#This Row],[ExitDate]]-Table2[[#This Row],[StartDate]])/365.25</f>
        <v>0.69541409993155368</v>
      </c>
      <c r="H1106" s="11" t="s">
        <v>64</v>
      </c>
      <c r="I1106" s="11" t="s">
        <v>7143</v>
      </c>
      <c r="J1106" s="13" t="s">
        <v>7144</v>
      </c>
      <c r="K1106" s="11" t="s">
        <v>54</v>
      </c>
      <c r="L1106" s="11" t="s">
        <v>38</v>
      </c>
      <c r="M1106" s="11" t="s">
        <v>66</v>
      </c>
      <c r="N1106" s="11" t="s">
        <v>40</v>
      </c>
      <c r="O1106" s="11" t="s">
        <v>66</v>
      </c>
      <c r="P1106" s="11" t="s">
        <v>95</v>
      </c>
      <c r="Q1106" s="11" t="s">
        <v>68</v>
      </c>
      <c r="R1106" s="11" t="s">
        <v>953</v>
      </c>
      <c r="S1106" s="12" t="s">
        <v>7145</v>
      </c>
      <c r="T1106" s="11" t="s">
        <v>7146</v>
      </c>
      <c r="U1106" s="11" t="s">
        <v>109</v>
      </c>
      <c r="V1106" s="11" t="s">
        <v>59</v>
      </c>
      <c r="W1106" s="10">
        <v>84111</v>
      </c>
      <c r="X1106" s="11" t="s">
        <v>48</v>
      </c>
      <c r="Y1106" s="10">
        <v>2</v>
      </c>
      <c r="Z1106" s="10">
        <v>2574</v>
      </c>
      <c r="AA1106" s="12" t="s">
        <v>1315</v>
      </c>
      <c r="AB1106" s="10">
        <v>3</v>
      </c>
      <c r="AC1106" s="10">
        <v>1</v>
      </c>
      <c r="AD1106" s="12">
        <v>45125</v>
      </c>
      <c r="AE1106" s="11" t="s">
        <v>83</v>
      </c>
      <c r="AF1106" s="11" t="s">
        <v>61</v>
      </c>
      <c r="AG1106" s="11" t="s">
        <v>52</v>
      </c>
      <c r="AH1106" s="11" t="s">
        <v>7147</v>
      </c>
      <c r="AI1106" s="11" t="s">
        <v>7148</v>
      </c>
      <c r="AJ1106" s="10">
        <v>1</v>
      </c>
      <c r="AK1106" s="14">
        <v>376.59</v>
      </c>
    </row>
    <row r="1107" spans="1:37" x14ac:dyDescent="0.25">
      <c r="A1107" s="10">
        <v>2148</v>
      </c>
      <c r="B1107" s="11" t="s">
        <v>5568</v>
      </c>
      <c r="C1107" s="11" t="s">
        <v>4908</v>
      </c>
      <c r="D1107" s="12">
        <v>44258</v>
      </c>
      <c r="E1107" s="12">
        <v>44956</v>
      </c>
      <c r="F1107" s="10">
        <f>Table2[[#This Row],[ExitDate]]-Table2[[#This Row],[StartDate]]</f>
        <v>698</v>
      </c>
      <c r="G1107" s="18">
        <f>(Table2[[#This Row],[ExitDate]]-Table2[[#This Row],[StartDate]])/365.25</f>
        <v>1.9110198494182067</v>
      </c>
      <c r="H1107" s="11" t="s">
        <v>64</v>
      </c>
      <c r="I1107" s="11" t="s">
        <v>7149</v>
      </c>
      <c r="J1107" s="13" t="s">
        <v>7150</v>
      </c>
      <c r="K1107" s="11" t="s">
        <v>164</v>
      </c>
      <c r="L1107" s="11" t="s">
        <v>38</v>
      </c>
      <c r="M1107" s="11" t="s">
        <v>39</v>
      </c>
      <c r="N1107" s="11" t="s">
        <v>40</v>
      </c>
      <c r="O1107" s="11" t="s">
        <v>41</v>
      </c>
      <c r="P1107" s="11" t="s">
        <v>133</v>
      </c>
      <c r="Q1107" s="11" t="s">
        <v>68</v>
      </c>
      <c r="R1107" s="11" t="s">
        <v>142</v>
      </c>
      <c r="S1107" s="12" t="s">
        <v>292</v>
      </c>
      <c r="T1107" s="11" t="s">
        <v>7151</v>
      </c>
      <c r="U1107" s="11" t="s">
        <v>145</v>
      </c>
      <c r="V1107" s="11" t="s">
        <v>59</v>
      </c>
      <c r="W1107" s="10">
        <v>83706</v>
      </c>
      <c r="X1107" s="11" t="s">
        <v>48</v>
      </c>
      <c r="Y1107" s="10">
        <v>4</v>
      </c>
      <c r="Z1107" s="10">
        <v>2575</v>
      </c>
      <c r="AA1107" s="12" t="s">
        <v>2026</v>
      </c>
      <c r="AB1107" s="10">
        <v>4</v>
      </c>
      <c r="AC1107" s="10">
        <v>3</v>
      </c>
      <c r="AD1107" s="12">
        <v>44983</v>
      </c>
      <c r="AE1107" s="11" t="s">
        <v>156</v>
      </c>
      <c r="AF1107" s="11" t="s">
        <v>51</v>
      </c>
      <c r="AG1107" s="11" t="s">
        <v>62</v>
      </c>
      <c r="AH1107" s="11" t="s">
        <v>7152</v>
      </c>
      <c r="AI1107" s="11" t="s">
        <v>7153</v>
      </c>
      <c r="AJ1107" s="10">
        <v>2</v>
      </c>
      <c r="AK1107" s="14">
        <v>157.16999999999999</v>
      </c>
    </row>
    <row r="1108" spans="1:37" x14ac:dyDescent="0.25">
      <c r="A1108" s="10">
        <v>2149</v>
      </c>
      <c r="B1108" s="11" t="s">
        <v>7154</v>
      </c>
      <c r="C1108" s="11" t="s">
        <v>3715</v>
      </c>
      <c r="D1108" s="12">
        <v>43937</v>
      </c>
      <c r="E1108" s="12">
        <v>44270</v>
      </c>
      <c r="F1108" s="10">
        <f>Table2[[#This Row],[ExitDate]]-Table2[[#This Row],[StartDate]]</f>
        <v>333</v>
      </c>
      <c r="G1108" s="18">
        <f>(Table2[[#This Row],[ExitDate]]-Table2[[#This Row],[StartDate]])/365.25</f>
        <v>0.9117043121149897</v>
      </c>
      <c r="H1108" s="11" t="s">
        <v>64</v>
      </c>
      <c r="I1108" s="11" t="s">
        <v>7155</v>
      </c>
      <c r="J1108" s="13" t="s">
        <v>7156</v>
      </c>
      <c r="K1108" s="11" t="s">
        <v>37</v>
      </c>
      <c r="L1108" s="11" t="s">
        <v>38</v>
      </c>
      <c r="M1108" s="11" t="s">
        <v>39</v>
      </c>
      <c r="N1108" s="11" t="s">
        <v>67</v>
      </c>
      <c r="O1108" s="11" t="s">
        <v>56</v>
      </c>
      <c r="P1108" s="11" t="s">
        <v>121</v>
      </c>
      <c r="Q1108" s="11" t="s">
        <v>68</v>
      </c>
      <c r="R1108" s="11" t="s">
        <v>69</v>
      </c>
      <c r="S1108" s="12" t="s">
        <v>7157</v>
      </c>
      <c r="T1108" s="11" t="s">
        <v>7158</v>
      </c>
      <c r="U1108" s="11" t="s">
        <v>5</v>
      </c>
      <c r="V1108" s="11" t="s">
        <v>46</v>
      </c>
      <c r="W1108" s="10">
        <v>59102</v>
      </c>
      <c r="X1108" s="11" t="s">
        <v>48</v>
      </c>
      <c r="Y1108" s="10">
        <v>1</v>
      </c>
      <c r="Z1108" s="10">
        <v>2576</v>
      </c>
      <c r="AA1108" s="12" t="s">
        <v>1408</v>
      </c>
      <c r="AB1108" s="10">
        <v>2</v>
      </c>
      <c r="AC1108" s="10">
        <v>4</v>
      </c>
      <c r="AD1108" s="12">
        <v>44980</v>
      </c>
      <c r="AE1108" s="11" t="s">
        <v>50</v>
      </c>
      <c r="AF1108" s="11" t="s">
        <v>61</v>
      </c>
      <c r="AG1108" s="11" t="s">
        <v>62</v>
      </c>
      <c r="AH1108" s="11" t="s">
        <v>7159</v>
      </c>
      <c r="AI1108" s="11" t="s">
        <v>7160</v>
      </c>
      <c r="AJ1108" s="10">
        <v>2</v>
      </c>
      <c r="AK1108" s="14">
        <v>608.82000000000005</v>
      </c>
    </row>
    <row r="1109" spans="1:37" x14ac:dyDescent="0.25">
      <c r="A1109" s="10">
        <v>2150</v>
      </c>
      <c r="B1109" s="11" t="s">
        <v>2159</v>
      </c>
      <c r="C1109" s="11" t="s">
        <v>7161</v>
      </c>
      <c r="D1109" s="12">
        <v>44826</v>
      </c>
      <c r="E1109" s="12">
        <v>44954</v>
      </c>
      <c r="F1109" s="10">
        <f>Table2[[#This Row],[ExitDate]]-Table2[[#This Row],[StartDate]]</f>
        <v>128</v>
      </c>
      <c r="G1109" s="18">
        <f>(Table2[[#This Row],[ExitDate]]-Table2[[#This Row],[StartDate]])/365.25</f>
        <v>0.35044490075290896</v>
      </c>
      <c r="H1109" s="11" t="s">
        <v>64</v>
      </c>
      <c r="I1109" s="11" t="s">
        <v>7162</v>
      </c>
      <c r="J1109" s="13" t="s">
        <v>7163</v>
      </c>
      <c r="K1109" s="11" t="s">
        <v>164</v>
      </c>
      <c r="L1109" s="11" t="s">
        <v>38</v>
      </c>
      <c r="M1109" s="11" t="s">
        <v>66</v>
      </c>
      <c r="N1109" s="11" t="s">
        <v>55</v>
      </c>
      <c r="O1109" s="11" t="s">
        <v>41</v>
      </c>
      <c r="P1109" s="11" t="s">
        <v>174</v>
      </c>
      <c r="Q1109" s="11" t="s">
        <v>68</v>
      </c>
      <c r="R1109" s="11" t="s">
        <v>320</v>
      </c>
      <c r="S1109" s="12" t="s">
        <v>7164</v>
      </c>
      <c r="T1109" s="11" t="s">
        <v>7165</v>
      </c>
      <c r="U1109" s="11" t="s">
        <v>159</v>
      </c>
      <c r="V1109" s="11" t="s">
        <v>46</v>
      </c>
      <c r="W1109" s="10">
        <v>98052</v>
      </c>
      <c r="X1109" s="11" t="s">
        <v>48</v>
      </c>
      <c r="Y1109" s="10">
        <v>2</v>
      </c>
      <c r="Z1109" s="10">
        <v>2577</v>
      </c>
      <c r="AA1109" s="12" t="s">
        <v>294</v>
      </c>
      <c r="AB1109" s="10">
        <v>5</v>
      </c>
      <c r="AC1109" s="10">
        <v>2</v>
      </c>
      <c r="AD1109" s="12">
        <v>45111</v>
      </c>
      <c r="AE1109" s="11" t="s">
        <v>156</v>
      </c>
      <c r="AF1109" s="11" t="s">
        <v>51</v>
      </c>
      <c r="AG1109" s="11" t="s">
        <v>52</v>
      </c>
      <c r="AH1109" s="11" t="s">
        <v>493</v>
      </c>
      <c r="AI1109" s="11" t="s">
        <v>7166</v>
      </c>
      <c r="AJ1109" s="10">
        <v>5</v>
      </c>
      <c r="AK1109" s="14">
        <v>928.48</v>
      </c>
    </row>
    <row r="1110" spans="1:37" x14ac:dyDescent="0.25">
      <c r="A1110" s="10">
        <v>2153</v>
      </c>
      <c r="B1110" s="11" t="s">
        <v>5775</v>
      </c>
      <c r="C1110" s="11" t="s">
        <v>7168</v>
      </c>
      <c r="D1110" s="12">
        <v>43950</v>
      </c>
      <c r="E1110" s="12">
        <v>44489</v>
      </c>
      <c r="F1110" s="10">
        <f>Table2[[#This Row],[ExitDate]]-Table2[[#This Row],[StartDate]]</f>
        <v>539</v>
      </c>
      <c r="G1110" s="18">
        <f>(Table2[[#This Row],[ExitDate]]-Table2[[#This Row],[StartDate]])/365.25</f>
        <v>1.4757015742642026</v>
      </c>
      <c r="H1110" s="11" t="s">
        <v>64</v>
      </c>
      <c r="I1110" s="11" t="s">
        <v>7169</v>
      </c>
      <c r="J1110" s="13" t="s">
        <v>7170</v>
      </c>
      <c r="K1110" s="11" t="s">
        <v>84</v>
      </c>
      <c r="L1110" s="11" t="s">
        <v>38</v>
      </c>
      <c r="M1110" s="11" t="s">
        <v>66</v>
      </c>
      <c r="N1110" s="11" t="s">
        <v>55</v>
      </c>
      <c r="O1110" s="11" t="s">
        <v>56</v>
      </c>
      <c r="P1110" s="11" t="s">
        <v>121</v>
      </c>
      <c r="Q1110" s="11" t="s">
        <v>68</v>
      </c>
      <c r="R1110" s="11" t="s">
        <v>43</v>
      </c>
      <c r="S1110" s="12">
        <v>19909</v>
      </c>
      <c r="T1110" s="11" t="s">
        <v>7171</v>
      </c>
      <c r="U1110" s="11" t="s">
        <v>1262</v>
      </c>
      <c r="V1110" s="11" t="s">
        <v>59</v>
      </c>
      <c r="W1110" s="10">
        <v>3062</v>
      </c>
      <c r="X1110" s="11" t="s">
        <v>48</v>
      </c>
      <c r="Y1110" s="10">
        <v>2</v>
      </c>
      <c r="Z1110" s="10">
        <v>2580</v>
      </c>
      <c r="AA1110" s="12" t="s">
        <v>135</v>
      </c>
      <c r="AB1110" s="10">
        <v>1</v>
      </c>
      <c r="AC1110" s="10">
        <v>2</v>
      </c>
      <c r="AD1110" s="12">
        <v>44992</v>
      </c>
      <c r="AE1110" s="11" t="s">
        <v>156</v>
      </c>
      <c r="AF1110" s="11" t="s">
        <v>51</v>
      </c>
      <c r="AG1110" s="11" t="s">
        <v>62</v>
      </c>
      <c r="AH1110" s="11" t="s">
        <v>7172</v>
      </c>
      <c r="AI1110" s="11" t="s">
        <v>7173</v>
      </c>
      <c r="AJ1110" s="10">
        <v>1</v>
      </c>
      <c r="AK1110" s="14">
        <v>227.13</v>
      </c>
    </row>
    <row r="1111" spans="1:37" x14ac:dyDescent="0.25">
      <c r="A1111" s="10">
        <v>2160</v>
      </c>
      <c r="B1111" s="11" t="s">
        <v>5270</v>
      </c>
      <c r="C1111" s="11" t="s">
        <v>616</v>
      </c>
      <c r="D1111" s="12">
        <v>43712</v>
      </c>
      <c r="E1111" s="12">
        <v>43934</v>
      </c>
      <c r="F1111" s="10">
        <f>Table2[[#This Row],[ExitDate]]-Table2[[#This Row],[StartDate]]</f>
        <v>222</v>
      </c>
      <c r="G1111" s="18">
        <f>(Table2[[#This Row],[ExitDate]]-Table2[[#This Row],[StartDate]])/365.25</f>
        <v>0.6078028747433265</v>
      </c>
      <c r="H1111" s="11" t="s">
        <v>64</v>
      </c>
      <c r="I1111" s="11" t="s">
        <v>7179</v>
      </c>
      <c r="J1111" s="13" t="s">
        <v>7180</v>
      </c>
      <c r="K1111" s="11" t="s">
        <v>113</v>
      </c>
      <c r="L1111" s="11" t="s">
        <v>38</v>
      </c>
      <c r="M1111" s="11" t="s">
        <v>66</v>
      </c>
      <c r="N1111" s="11" t="s">
        <v>55</v>
      </c>
      <c r="O1111" s="11" t="s">
        <v>56</v>
      </c>
      <c r="P1111" s="11" t="s">
        <v>95</v>
      </c>
      <c r="Q1111" s="11" t="s">
        <v>68</v>
      </c>
      <c r="R1111" s="11" t="s">
        <v>85</v>
      </c>
      <c r="S1111" s="12" t="s">
        <v>7181</v>
      </c>
      <c r="T1111" s="11" t="s">
        <v>44</v>
      </c>
      <c r="U1111" s="11" t="s">
        <v>98</v>
      </c>
      <c r="V1111" s="11" t="s">
        <v>59</v>
      </c>
      <c r="W1111" s="10">
        <v>69470</v>
      </c>
      <c r="X1111" s="11" t="s">
        <v>48</v>
      </c>
      <c r="Y1111" s="10">
        <v>5</v>
      </c>
      <c r="Z1111" s="10">
        <v>2587</v>
      </c>
      <c r="AA1111" s="12" t="s">
        <v>3445</v>
      </c>
      <c r="AB1111" s="10">
        <v>4</v>
      </c>
      <c r="AC1111" s="10">
        <v>4</v>
      </c>
      <c r="AD1111" s="12">
        <v>44953</v>
      </c>
      <c r="AE1111" s="11" t="s">
        <v>76</v>
      </c>
      <c r="AF1111" s="11" t="s">
        <v>51</v>
      </c>
      <c r="AG1111" s="11" t="s">
        <v>52</v>
      </c>
      <c r="AH1111" s="11" t="s">
        <v>5250</v>
      </c>
      <c r="AI1111" s="11" t="s">
        <v>7182</v>
      </c>
      <c r="AJ1111" s="10">
        <v>3</v>
      </c>
      <c r="AK1111" s="14">
        <v>583.69000000000005</v>
      </c>
    </row>
    <row r="1112" spans="1:37" x14ac:dyDescent="0.25">
      <c r="A1112" s="10">
        <v>2163</v>
      </c>
      <c r="B1112" s="11" t="s">
        <v>1045</v>
      </c>
      <c r="C1112" s="11" t="s">
        <v>7183</v>
      </c>
      <c r="D1112" s="12">
        <v>44939</v>
      </c>
      <c r="E1112" s="12">
        <v>44969</v>
      </c>
      <c r="F1112" s="10">
        <f>Table2[[#This Row],[ExitDate]]-Table2[[#This Row],[StartDate]]</f>
        <v>30</v>
      </c>
      <c r="G1112" s="18">
        <f>(Table2[[#This Row],[ExitDate]]-Table2[[#This Row],[StartDate]])/365.25</f>
        <v>8.2135523613963035E-2</v>
      </c>
      <c r="H1112" s="11" t="s">
        <v>64</v>
      </c>
      <c r="I1112" s="11" t="s">
        <v>7184</v>
      </c>
      <c r="J1112" s="13" t="s">
        <v>7185</v>
      </c>
      <c r="K1112" s="11" t="s">
        <v>37</v>
      </c>
      <c r="L1112" s="11" t="s">
        <v>38</v>
      </c>
      <c r="M1112" s="11" t="s">
        <v>56</v>
      </c>
      <c r="N1112" s="11" t="s">
        <v>55</v>
      </c>
      <c r="O1112" s="11" t="s">
        <v>66</v>
      </c>
      <c r="P1112" s="11" t="s">
        <v>133</v>
      </c>
      <c r="Q1112" s="11" t="s">
        <v>68</v>
      </c>
      <c r="R1112" s="11" t="s">
        <v>107</v>
      </c>
      <c r="S1112" s="12">
        <v>35978</v>
      </c>
      <c r="T1112" s="11" t="s">
        <v>7167</v>
      </c>
      <c r="U1112" s="11" t="s">
        <v>109</v>
      </c>
      <c r="V1112" s="11" t="s">
        <v>59</v>
      </c>
      <c r="W1112" s="10">
        <v>47626</v>
      </c>
      <c r="X1112" s="11" t="s">
        <v>48</v>
      </c>
      <c r="Y1112" s="10">
        <v>5</v>
      </c>
      <c r="Z1112" s="10">
        <v>2590</v>
      </c>
      <c r="AA1112" s="12" t="s">
        <v>1021</v>
      </c>
      <c r="AB1112" s="10">
        <v>1</v>
      </c>
      <c r="AC1112" s="10">
        <v>1</v>
      </c>
      <c r="AD1112" s="12">
        <v>45091</v>
      </c>
      <c r="AE1112" s="11" t="s">
        <v>50</v>
      </c>
      <c r="AF1112" s="11" t="s">
        <v>61</v>
      </c>
      <c r="AG1112" s="11" t="s">
        <v>62</v>
      </c>
      <c r="AH1112" s="11" t="s">
        <v>7186</v>
      </c>
      <c r="AI1112" s="11" t="s">
        <v>7187</v>
      </c>
      <c r="AJ1112" s="10">
        <v>3</v>
      </c>
      <c r="AK1112" s="14">
        <v>606.76</v>
      </c>
    </row>
    <row r="1113" spans="1:37" x14ac:dyDescent="0.25">
      <c r="A1113" s="10">
        <v>2166</v>
      </c>
      <c r="B1113" s="11" t="s">
        <v>4241</v>
      </c>
      <c r="C1113" s="11" t="s">
        <v>5002</v>
      </c>
      <c r="D1113" s="12">
        <v>43435</v>
      </c>
      <c r="E1113" s="12">
        <v>44370</v>
      </c>
      <c r="F1113" s="10">
        <f>Table2[[#This Row],[ExitDate]]-Table2[[#This Row],[StartDate]]</f>
        <v>935</v>
      </c>
      <c r="G1113" s="18">
        <f>(Table2[[#This Row],[ExitDate]]-Table2[[#This Row],[StartDate]])/365.25</f>
        <v>2.5598904859685145</v>
      </c>
      <c r="H1113" s="11" t="s">
        <v>64</v>
      </c>
      <c r="I1113" s="11" t="s">
        <v>7189</v>
      </c>
      <c r="J1113" s="13" t="s">
        <v>7190</v>
      </c>
      <c r="K1113" s="11" t="s">
        <v>132</v>
      </c>
      <c r="L1113" s="11" t="s">
        <v>38</v>
      </c>
      <c r="M1113" s="11" t="s">
        <v>39</v>
      </c>
      <c r="N1113" s="11" t="s">
        <v>55</v>
      </c>
      <c r="O1113" s="11" t="s">
        <v>41</v>
      </c>
      <c r="P1113" s="11" t="s">
        <v>174</v>
      </c>
      <c r="Q1113" s="11" t="s">
        <v>68</v>
      </c>
      <c r="R1113" s="11" t="s">
        <v>80</v>
      </c>
      <c r="S1113" s="12">
        <v>26513</v>
      </c>
      <c r="T1113" s="11" t="s">
        <v>7177</v>
      </c>
      <c r="U1113" s="11" t="s">
        <v>81</v>
      </c>
      <c r="V1113" s="11" t="s">
        <v>59</v>
      </c>
      <c r="W1113" s="10">
        <v>64576</v>
      </c>
      <c r="X1113" s="11" t="s">
        <v>48</v>
      </c>
      <c r="Y1113" s="10">
        <v>1</v>
      </c>
      <c r="Z1113" s="10">
        <v>2593</v>
      </c>
      <c r="AA1113" s="12">
        <v>45020</v>
      </c>
      <c r="AB1113" s="10">
        <v>3</v>
      </c>
      <c r="AC1113" s="10">
        <v>1</v>
      </c>
      <c r="AD1113" s="12">
        <v>44789</v>
      </c>
      <c r="AE1113" s="11" t="s">
        <v>156</v>
      </c>
      <c r="AF1113" s="11" t="s">
        <v>51</v>
      </c>
      <c r="AG1113" s="11" t="s">
        <v>52</v>
      </c>
      <c r="AH1113" s="11" t="s">
        <v>7191</v>
      </c>
      <c r="AI1113" s="11" t="s">
        <v>7192</v>
      </c>
      <c r="AJ1113" s="10">
        <v>3</v>
      </c>
      <c r="AK1113" s="14">
        <v>659.82</v>
      </c>
    </row>
    <row r="1114" spans="1:37" x14ac:dyDescent="0.25">
      <c r="A1114" s="10">
        <v>2169</v>
      </c>
      <c r="B1114" s="11" t="s">
        <v>7193</v>
      </c>
      <c r="C1114" s="11" t="s">
        <v>5746</v>
      </c>
      <c r="D1114" s="12">
        <v>44485</v>
      </c>
      <c r="E1114" s="12">
        <v>44685</v>
      </c>
      <c r="F1114" s="10">
        <f>Table2[[#This Row],[ExitDate]]-Table2[[#This Row],[StartDate]]</f>
        <v>200</v>
      </c>
      <c r="G1114" s="18">
        <f>(Table2[[#This Row],[ExitDate]]-Table2[[#This Row],[StartDate]])/365.25</f>
        <v>0.54757015742642023</v>
      </c>
      <c r="H1114" s="11" t="s">
        <v>64</v>
      </c>
      <c r="I1114" s="11" t="s">
        <v>7194</v>
      </c>
      <c r="J1114" s="13" t="s">
        <v>7195</v>
      </c>
      <c r="K1114" s="11" t="s">
        <v>94</v>
      </c>
      <c r="L1114" s="11" t="s">
        <v>38</v>
      </c>
      <c r="M1114" s="11" t="s">
        <v>39</v>
      </c>
      <c r="N1114" s="11" t="s">
        <v>55</v>
      </c>
      <c r="O1114" s="11" t="s">
        <v>66</v>
      </c>
      <c r="P1114" s="11" t="s">
        <v>174</v>
      </c>
      <c r="Q1114" s="11" t="s">
        <v>68</v>
      </c>
      <c r="R1114" s="11" t="s">
        <v>6885</v>
      </c>
      <c r="S1114" s="12" t="s">
        <v>7196</v>
      </c>
      <c r="T1114" s="11" t="s">
        <v>7151</v>
      </c>
      <c r="U1114" s="11" t="s">
        <v>625</v>
      </c>
      <c r="V1114" s="11" t="s">
        <v>59</v>
      </c>
      <c r="W1114" s="10">
        <v>68985</v>
      </c>
      <c r="X1114" s="11" t="s">
        <v>48</v>
      </c>
      <c r="Y1114" s="10">
        <v>2</v>
      </c>
      <c r="Z1114" s="10">
        <v>2596</v>
      </c>
      <c r="AA1114" s="12">
        <v>45083</v>
      </c>
      <c r="AB1114" s="10">
        <v>4</v>
      </c>
      <c r="AC1114" s="10">
        <v>1</v>
      </c>
      <c r="AD1114" s="12">
        <v>44979</v>
      </c>
      <c r="AE1114" s="11" t="s">
        <v>156</v>
      </c>
      <c r="AF1114" s="11" t="s">
        <v>61</v>
      </c>
      <c r="AG1114" s="11" t="s">
        <v>62</v>
      </c>
      <c r="AH1114" s="11" t="s">
        <v>7197</v>
      </c>
      <c r="AI1114" s="11" t="s">
        <v>7198</v>
      </c>
      <c r="AJ1114" s="10">
        <v>2</v>
      </c>
      <c r="AK1114" s="14">
        <v>114.28</v>
      </c>
    </row>
    <row r="1115" spans="1:37" x14ac:dyDescent="0.25">
      <c r="A1115" s="10">
        <v>2172</v>
      </c>
      <c r="B1115" s="11" t="s">
        <v>7199</v>
      </c>
      <c r="C1115" s="11" t="s">
        <v>5360</v>
      </c>
      <c r="D1115" s="12">
        <v>44647</v>
      </c>
      <c r="E1115" s="12">
        <v>45091</v>
      </c>
      <c r="F1115" s="10">
        <f>Table2[[#This Row],[ExitDate]]-Table2[[#This Row],[StartDate]]</f>
        <v>444</v>
      </c>
      <c r="G1115" s="18">
        <f>(Table2[[#This Row],[ExitDate]]-Table2[[#This Row],[StartDate]])/365.25</f>
        <v>1.215605749486653</v>
      </c>
      <c r="H1115" s="11" t="s">
        <v>3573</v>
      </c>
      <c r="I1115" s="11" t="s">
        <v>7200</v>
      </c>
      <c r="J1115" s="13" t="s">
        <v>7201</v>
      </c>
      <c r="K1115" s="11" t="s">
        <v>84</v>
      </c>
      <c r="L1115" s="11" t="s">
        <v>38</v>
      </c>
      <c r="M1115" s="11" t="s">
        <v>39</v>
      </c>
      <c r="N1115" s="11" t="s">
        <v>55</v>
      </c>
      <c r="O1115" s="11" t="s">
        <v>41</v>
      </c>
      <c r="P1115" s="11" t="s">
        <v>174</v>
      </c>
      <c r="Q1115" s="11" t="s">
        <v>68</v>
      </c>
      <c r="R1115" s="11" t="s">
        <v>508</v>
      </c>
      <c r="S1115" s="12">
        <v>15652</v>
      </c>
      <c r="T1115" s="11" t="s">
        <v>7151</v>
      </c>
      <c r="U1115" s="11" t="s">
        <v>1068</v>
      </c>
      <c r="V1115" s="11" t="s">
        <v>46</v>
      </c>
      <c r="W1115" s="10">
        <v>40513</v>
      </c>
      <c r="X1115" s="11" t="s">
        <v>48</v>
      </c>
      <c r="Y1115" s="10">
        <v>2</v>
      </c>
      <c r="Z1115" s="10">
        <v>2599</v>
      </c>
      <c r="AA1115" s="12" t="s">
        <v>489</v>
      </c>
      <c r="AB1115" s="10">
        <v>1</v>
      </c>
      <c r="AC1115" s="10">
        <v>4</v>
      </c>
      <c r="AD1115" s="12">
        <v>44970</v>
      </c>
      <c r="AE1115" s="11" t="s">
        <v>60</v>
      </c>
      <c r="AF1115" s="11" t="s">
        <v>61</v>
      </c>
      <c r="AG1115" s="11" t="s">
        <v>52</v>
      </c>
      <c r="AH1115" s="11" t="s">
        <v>7202</v>
      </c>
      <c r="AI1115" s="11" t="s">
        <v>7203</v>
      </c>
      <c r="AJ1115" s="10">
        <v>2</v>
      </c>
      <c r="AK1115" s="14">
        <v>288.93</v>
      </c>
    </row>
    <row r="1116" spans="1:37" x14ac:dyDescent="0.25">
      <c r="A1116" s="10">
        <v>2174</v>
      </c>
      <c r="B1116" s="11" t="s">
        <v>5673</v>
      </c>
      <c r="C1116" s="11" t="s">
        <v>1147</v>
      </c>
      <c r="D1116" s="12">
        <v>43798</v>
      </c>
      <c r="E1116" s="12">
        <v>43942</v>
      </c>
      <c r="F1116" s="10">
        <f>Table2[[#This Row],[ExitDate]]-Table2[[#This Row],[StartDate]]</f>
        <v>144</v>
      </c>
      <c r="G1116" s="18">
        <f>(Table2[[#This Row],[ExitDate]]-Table2[[#This Row],[StartDate]])/365.25</f>
        <v>0.3942505133470226</v>
      </c>
      <c r="H1116" s="11" t="s">
        <v>3573</v>
      </c>
      <c r="I1116" s="11" t="s">
        <v>7204</v>
      </c>
      <c r="J1116" s="13" t="s">
        <v>7205</v>
      </c>
      <c r="K1116" s="11" t="s">
        <v>125</v>
      </c>
      <c r="L1116" s="11" t="s">
        <v>38</v>
      </c>
      <c r="M1116" s="11" t="s">
        <v>66</v>
      </c>
      <c r="N1116" s="11" t="s">
        <v>40</v>
      </c>
      <c r="O1116" s="11" t="s">
        <v>56</v>
      </c>
      <c r="P1116" s="11" t="s">
        <v>95</v>
      </c>
      <c r="Q1116" s="11" t="s">
        <v>68</v>
      </c>
      <c r="R1116" s="11" t="s">
        <v>80</v>
      </c>
      <c r="S1116" s="12">
        <v>36925</v>
      </c>
      <c r="T1116" s="11" t="s">
        <v>7165</v>
      </c>
      <c r="U1116" s="11" t="s">
        <v>81</v>
      </c>
      <c r="V1116" s="11" t="s">
        <v>46</v>
      </c>
      <c r="W1116" s="10">
        <v>44158</v>
      </c>
      <c r="X1116" s="11" t="s">
        <v>48</v>
      </c>
      <c r="Y1116" s="10">
        <v>1</v>
      </c>
      <c r="Z1116" s="10">
        <v>2601</v>
      </c>
      <c r="AA1116" s="12">
        <v>44722</v>
      </c>
      <c r="AB1116" s="10">
        <v>3</v>
      </c>
      <c r="AC1116" s="10">
        <v>5</v>
      </c>
      <c r="AD1116" s="12">
        <v>45106</v>
      </c>
      <c r="AE1116" s="11" t="s">
        <v>156</v>
      </c>
      <c r="AF1116" s="11" t="s">
        <v>61</v>
      </c>
      <c r="AG1116" s="11" t="s">
        <v>52</v>
      </c>
      <c r="AH1116" s="11" t="s">
        <v>7206</v>
      </c>
      <c r="AI1116" s="11" t="s">
        <v>7207</v>
      </c>
      <c r="AJ1116" s="10">
        <v>5</v>
      </c>
      <c r="AK1116" s="14">
        <v>944.24</v>
      </c>
    </row>
    <row r="1117" spans="1:37" x14ac:dyDescent="0.25">
      <c r="A1117" s="10">
        <v>2175</v>
      </c>
      <c r="B1117" s="11" t="s">
        <v>2738</v>
      </c>
      <c r="C1117" s="11" t="s">
        <v>6469</v>
      </c>
      <c r="D1117" s="12">
        <v>43571</v>
      </c>
      <c r="E1117" s="12">
        <v>44778</v>
      </c>
      <c r="F1117" s="10">
        <f>Table2[[#This Row],[ExitDate]]-Table2[[#This Row],[StartDate]]</f>
        <v>1207</v>
      </c>
      <c r="G1117" s="18">
        <f>(Table2[[#This Row],[ExitDate]]-Table2[[#This Row],[StartDate]])/365.25</f>
        <v>3.3045859000684463</v>
      </c>
      <c r="H1117" s="11" t="s">
        <v>3580</v>
      </c>
      <c r="I1117" s="11" t="s">
        <v>7208</v>
      </c>
      <c r="J1117" s="13" t="s">
        <v>7209</v>
      </c>
      <c r="K1117" s="11" t="s">
        <v>54</v>
      </c>
      <c r="L1117" s="11" t="s">
        <v>38</v>
      </c>
      <c r="M1117" s="11" t="s">
        <v>66</v>
      </c>
      <c r="N1117" s="11" t="s">
        <v>40</v>
      </c>
      <c r="O1117" s="11" t="s">
        <v>66</v>
      </c>
      <c r="P1117" s="11" t="s">
        <v>95</v>
      </c>
      <c r="Q1117" s="11" t="s">
        <v>2588</v>
      </c>
      <c r="R1117" s="11" t="s">
        <v>320</v>
      </c>
      <c r="S1117" s="12">
        <v>30140</v>
      </c>
      <c r="T1117" s="11" t="s">
        <v>44</v>
      </c>
      <c r="U1117" s="11" t="s">
        <v>74</v>
      </c>
      <c r="V1117" s="11" t="s">
        <v>46</v>
      </c>
      <c r="W1117" s="10">
        <v>27947</v>
      </c>
      <c r="X1117" s="11" t="s">
        <v>48</v>
      </c>
      <c r="Y1117" s="10">
        <v>2</v>
      </c>
      <c r="Z1117" s="10">
        <v>2602</v>
      </c>
      <c r="AA1117" s="12">
        <v>45201</v>
      </c>
      <c r="AB1117" s="10">
        <v>5</v>
      </c>
      <c r="AC1117" s="10">
        <v>5</v>
      </c>
      <c r="AD1117" s="12">
        <v>44920</v>
      </c>
      <c r="AE1117" s="11" t="s">
        <v>50</v>
      </c>
      <c r="AF1117" s="11" t="s">
        <v>51</v>
      </c>
      <c r="AG1117" s="11" t="s">
        <v>52</v>
      </c>
      <c r="AH1117" s="11" t="s">
        <v>7210</v>
      </c>
      <c r="AI1117" s="11" t="s">
        <v>4015</v>
      </c>
      <c r="AJ1117" s="10">
        <v>4</v>
      </c>
      <c r="AK1117" s="14">
        <v>364.41</v>
      </c>
    </row>
    <row r="1118" spans="1:37" x14ac:dyDescent="0.25">
      <c r="A1118" s="10">
        <v>2176</v>
      </c>
      <c r="B1118" s="11" t="s">
        <v>1504</v>
      </c>
      <c r="C1118" s="11" t="s">
        <v>935</v>
      </c>
      <c r="D1118" s="12">
        <v>43529</v>
      </c>
      <c r="E1118" s="12">
        <v>43750</v>
      </c>
      <c r="F1118" s="10">
        <f>Table2[[#This Row],[ExitDate]]-Table2[[#This Row],[StartDate]]</f>
        <v>221</v>
      </c>
      <c r="G1118" s="18">
        <f>(Table2[[#This Row],[ExitDate]]-Table2[[#This Row],[StartDate]])/365.25</f>
        <v>0.60506502395619444</v>
      </c>
      <c r="H1118" s="11" t="s">
        <v>64</v>
      </c>
      <c r="I1118" s="11" t="s">
        <v>7211</v>
      </c>
      <c r="J1118" s="13" t="s">
        <v>7212</v>
      </c>
      <c r="K1118" s="11" t="s">
        <v>113</v>
      </c>
      <c r="L1118" s="11" t="s">
        <v>38</v>
      </c>
      <c r="M1118" s="11" t="s">
        <v>56</v>
      </c>
      <c r="N1118" s="11" t="s">
        <v>55</v>
      </c>
      <c r="O1118" s="11" t="s">
        <v>66</v>
      </c>
      <c r="P1118" s="11" t="s">
        <v>95</v>
      </c>
      <c r="Q1118" s="11" t="s">
        <v>68</v>
      </c>
      <c r="R1118" s="11" t="s">
        <v>142</v>
      </c>
      <c r="S1118" s="12">
        <v>36378</v>
      </c>
      <c r="T1118" s="11" t="s">
        <v>44</v>
      </c>
      <c r="U1118" s="11" t="s">
        <v>145</v>
      </c>
      <c r="V1118" s="11" t="s">
        <v>59</v>
      </c>
      <c r="W1118" s="10">
        <v>18574</v>
      </c>
      <c r="X1118" s="11" t="s">
        <v>48</v>
      </c>
      <c r="Y1118" s="10">
        <v>2</v>
      </c>
      <c r="Z1118" s="10">
        <v>2603</v>
      </c>
      <c r="AA1118" s="12">
        <v>44663</v>
      </c>
      <c r="AB1118" s="10">
        <v>4</v>
      </c>
      <c r="AC1118" s="10">
        <v>1</v>
      </c>
      <c r="AD1118" s="12">
        <v>44854</v>
      </c>
      <c r="AE1118" s="11" t="s">
        <v>156</v>
      </c>
      <c r="AF1118" s="11" t="s">
        <v>51</v>
      </c>
      <c r="AG1118" s="11" t="s">
        <v>89</v>
      </c>
      <c r="AH1118" s="11" t="s">
        <v>7213</v>
      </c>
      <c r="AI1118" s="11" t="s">
        <v>7214</v>
      </c>
      <c r="AJ1118" s="10">
        <v>5</v>
      </c>
      <c r="AK1118" s="14">
        <v>605.84</v>
      </c>
    </row>
    <row r="1119" spans="1:37" x14ac:dyDescent="0.25">
      <c r="A1119" s="10">
        <v>2177</v>
      </c>
      <c r="B1119" s="11" t="s">
        <v>5265</v>
      </c>
      <c r="C1119" s="11" t="s">
        <v>7215</v>
      </c>
      <c r="D1119" s="12">
        <v>43454</v>
      </c>
      <c r="E1119" s="12">
        <v>43980</v>
      </c>
      <c r="F1119" s="10">
        <f>Table2[[#This Row],[ExitDate]]-Table2[[#This Row],[StartDate]]</f>
        <v>526</v>
      </c>
      <c r="G1119" s="18">
        <f>(Table2[[#This Row],[ExitDate]]-Table2[[#This Row],[StartDate]])/365.25</f>
        <v>1.4401095140314852</v>
      </c>
      <c r="H1119" s="11" t="s">
        <v>64</v>
      </c>
      <c r="I1119" s="11" t="s">
        <v>7216</v>
      </c>
      <c r="J1119" s="13" t="s">
        <v>7217</v>
      </c>
      <c r="K1119" s="11" t="s">
        <v>65</v>
      </c>
      <c r="L1119" s="11" t="s">
        <v>38</v>
      </c>
      <c r="M1119" s="11" t="s">
        <v>39</v>
      </c>
      <c r="N1119" s="11" t="s">
        <v>40</v>
      </c>
      <c r="O1119" s="11" t="s">
        <v>66</v>
      </c>
      <c r="P1119" s="11" t="s">
        <v>174</v>
      </c>
      <c r="Q1119" s="11" t="s">
        <v>68</v>
      </c>
      <c r="R1119" s="11" t="s">
        <v>57</v>
      </c>
      <c r="S1119" s="12">
        <v>32053</v>
      </c>
      <c r="T1119" s="11" t="s">
        <v>44</v>
      </c>
      <c r="U1119" s="11" t="s">
        <v>109</v>
      </c>
      <c r="V1119" s="11" t="s">
        <v>59</v>
      </c>
      <c r="W1119" s="10">
        <v>68833</v>
      </c>
      <c r="X1119" s="11" t="s">
        <v>48</v>
      </c>
      <c r="Y1119" s="10">
        <v>5</v>
      </c>
      <c r="Z1119" s="10">
        <v>2604</v>
      </c>
      <c r="AA1119" s="12" t="s">
        <v>697</v>
      </c>
      <c r="AB1119" s="10">
        <v>1</v>
      </c>
      <c r="AC1119" s="10">
        <v>1</v>
      </c>
      <c r="AD1119" s="12">
        <v>44866</v>
      </c>
      <c r="AE1119" s="11" t="s">
        <v>50</v>
      </c>
      <c r="AF1119" s="11" t="s">
        <v>51</v>
      </c>
      <c r="AG1119" s="11" t="s">
        <v>52</v>
      </c>
      <c r="AH1119" s="11" t="s">
        <v>7218</v>
      </c>
      <c r="AI1119" s="11" t="s">
        <v>7219</v>
      </c>
      <c r="AJ1119" s="10">
        <v>5</v>
      </c>
      <c r="AK1119" s="14">
        <v>990.59</v>
      </c>
    </row>
    <row r="1120" spans="1:37" x14ac:dyDescent="0.25">
      <c r="A1120" s="10">
        <v>2178</v>
      </c>
      <c r="B1120" s="11" t="s">
        <v>5029</v>
      </c>
      <c r="C1120" s="11" t="s">
        <v>7220</v>
      </c>
      <c r="D1120" s="12">
        <v>44263</v>
      </c>
      <c r="E1120" s="12">
        <v>45075</v>
      </c>
      <c r="F1120" s="10">
        <f>Table2[[#This Row],[ExitDate]]-Table2[[#This Row],[StartDate]]</f>
        <v>812</v>
      </c>
      <c r="G1120" s="18">
        <f>(Table2[[#This Row],[ExitDate]]-Table2[[#This Row],[StartDate]])/365.25</f>
        <v>2.2231348391512662</v>
      </c>
      <c r="H1120" s="11" t="s">
        <v>64</v>
      </c>
      <c r="I1120" s="11" t="s">
        <v>7221</v>
      </c>
      <c r="J1120" s="13" t="s">
        <v>7222</v>
      </c>
      <c r="K1120" s="11" t="s">
        <v>84</v>
      </c>
      <c r="L1120" s="11" t="s">
        <v>38</v>
      </c>
      <c r="M1120" s="11" t="s">
        <v>66</v>
      </c>
      <c r="N1120" s="11" t="s">
        <v>40</v>
      </c>
      <c r="O1120" s="11" t="s">
        <v>56</v>
      </c>
      <c r="P1120" s="11" t="s">
        <v>133</v>
      </c>
      <c r="Q1120" s="11" t="s">
        <v>68</v>
      </c>
      <c r="R1120" s="11" t="s">
        <v>320</v>
      </c>
      <c r="S1120" s="12">
        <v>25150</v>
      </c>
      <c r="T1120" s="11" t="s">
        <v>7167</v>
      </c>
      <c r="U1120" s="11" t="s">
        <v>5</v>
      </c>
      <c r="V1120" s="11" t="s">
        <v>59</v>
      </c>
      <c r="W1120" s="10">
        <v>29838</v>
      </c>
      <c r="X1120" s="11" t="s">
        <v>48</v>
      </c>
      <c r="Y1120" s="10">
        <v>4</v>
      </c>
      <c r="Z1120" s="10">
        <v>2605</v>
      </c>
      <c r="AA1120" s="12" t="s">
        <v>2702</v>
      </c>
      <c r="AB1120" s="10">
        <v>3</v>
      </c>
      <c r="AC1120" s="10">
        <v>4</v>
      </c>
      <c r="AD1120" s="12">
        <v>44879</v>
      </c>
      <c r="AE1120" s="11" t="s">
        <v>76</v>
      </c>
      <c r="AF1120" s="11" t="s">
        <v>61</v>
      </c>
      <c r="AG1120" s="11" t="s">
        <v>77</v>
      </c>
      <c r="AH1120" s="11" t="s">
        <v>7223</v>
      </c>
      <c r="AI1120" s="11" t="s">
        <v>7224</v>
      </c>
      <c r="AJ1120" s="10">
        <v>4</v>
      </c>
      <c r="AK1120" s="14">
        <v>549.19000000000005</v>
      </c>
    </row>
    <row r="1121" spans="1:37" x14ac:dyDescent="0.25">
      <c r="A1121" s="10">
        <v>2182</v>
      </c>
      <c r="B1121" s="11" t="s">
        <v>1250</v>
      </c>
      <c r="C1121" s="11" t="s">
        <v>7225</v>
      </c>
      <c r="D1121" s="12">
        <v>43805</v>
      </c>
      <c r="E1121" s="12">
        <v>44395</v>
      </c>
      <c r="F1121" s="10">
        <f>Table2[[#This Row],[ExitDate]]-Table2[[#This Row],[StartDate]]</f>
        <v>590</v>
      </c>
      <c r="G1121" s="18">
        <f>(Table2[[#This Row],[ExitDate]]-Table2[[#This Row],[StartDate]])/365.25</f>
        <v>1.6153319644079398</v>
      </c>
      <c r="H1121" s="11" t="s">
        <v>64</v>
      </c>
      <c r="I1121" s="11" t="s">
        <v>7226</v>
      </c>
      <c r="J1121" s="13" t="s">
        <v>7227</v>
      </c>
      <c r="K1121" s="11" t="s">
        <v>132</v>
      </c>
      <c r="L1121" s="11" t="s">
        <v>38</v>
      </c>
      <c r="M1121" s="11" t="s">
        <v>56</v>
      </c>
      <c r="N1121" s="11" t="s">
        <v>67</v>
      </c>
      <c r="O1121" s="11" t="s">
        <v>41</v>
      </c>
      <c r="P1121" s="11" t="s">
        <v>133</v>
      </c>
      <c r="Q1121" s="11" t="s">
        <v>68</v>
      </c>
      <c r="R1121" s="11" t="s">
        <v>69</v>
      </c>
      <c r="S1121" s="12" t="s">
        <v>7228</v>
      </c>
      <c r="T1121" s="11" t="s">
        <v>7177</v>
      </c>
      <c r="U1121" s="11" t="s">
        <v>625</v>
      </c>
      <c r="V1121" s="11" t="s">
        <v>59</v>
      </c>
      <c r="W1121" s="10">
        <v>55114</v>
      </c>
      <c r="X1121" s="11" t="s">
        <v>48</v>
      </c>
      <c r="Y1121" s="10">
        <v>2</v>
      </c>
      <c r="Z1121" s="10">
        <v>2609</v>
      </c>
      <c r="AA1121" s="12" t="s">
        <v>177</v>
      </c>
      <c r="AB1121" s="10">
        <v>3</v>
      </c>
      <c r="AC1121" s="10">
        <v>3</v>
      </c>
      <c r="AD1121" s="12">
        <v>44808</v>
      </c>
      <c r="AE1121" s="11" t="s">
        <v>156</v>
      </c>
      <c r="AF1121" s="11" t="s">
        <v>61</v>
      </c>
      <c r="AG1121" s="11" t="s">
        <v>89</v>
      </c>
      <c r="AH1121" s="11" t="s">
        <v>7229</v>
      </c>
      <c r="AI1121" s="11" t="s">
        <v>7230</v>
      </c>
      <c r="AJ1121" s="10">
        <v>1</v>
      </c>
      <c r="AK1121" s="14">
        <v>484.08</v>
      </c>
    </row>
    <row r="1122" spans="1:37" x14ac:dyDescent="0.25">
      <c r="A1122" s="10">
        <v>2183</v>
      </c>
      <c r="B1122" s="11" t="s">
        <v>5430</v>
      </c>
      <c r="C1122" s="11" t="s">
        <v>1952</v>
      </c>
      <c r="D1122" s="12">
        <v>44827</v>
      </c>
      <c r="E1122" s="12">
        <v>44951</v>
      </c>
      <c r="F1122" s="10">
        <f>Table2[[#This Row],[ExitDate]]-Table2[[#This Row],[StartDate]]</f>
        <v>124</v>
      </c>
      <c r="G1122" s="18">
        <f>(Table2[[#This Row],[ExitDate]]-Table2[[#This Row],[StartDate]])/365.25</f>
        <v>0.33949349760438058</v>
      </c>
      <c r="H1122" s="11" t="s">
        <v>64</v>
      </c>
      <c r="I1122" s="11" t="s">
        <v>7231</v>
      </c>
      <c r="J1122" s="13" t="s">
        <v>7232</v>
      </c>
      <c r="K1122" s="11" t="s">
        <v>79</v>
      </c>
      <c r="L1122" s="11" t="s">
        <v>38</v>
      </c>
      <c r="M1122" s="11" t="s">
        <v>66</v>
      </c>
      <c r="N1122" s="11" t="s">
        <v>67</v>
      </c>
      <c r="O1122" s="11" t="s">
        <v>66</v>
      </c>
      <c r="P1122" s="11" t="s">
        <v>133</v>
      </c>
      <c r="Q1122" s="11" t="s">
        <v>68</v>
      </c>
      <c r="R1122" s="11" t="s">
        <v>80</v>
      </c>
      <c r="S1122" s="12" t="s">
        <v>7233</v>
      </c>
      <c r="T1122" s="11" t="s">
        <v>7177</v>
      </c>
      <c r="U1122" s="11" t="s">
        <v>234</v>
      </c>
      <c r="V1122" s="11" t="s">
        <v>59</v>
      </c>
      <c r="W1122" s="10">
        <v>90224</v>
      </c>
      <c r="X1122" s="11" t="s">
        <v>48</v>
      </c>
      <c r="Y1122" s="10">
        <v>2</v>
      </c>
      <c r="Z1122" s="10">
        <v>2610</v>
      </c>
      <c r="AA1122" s="12">
        <v>44662</v>
      </c>
      <c r="AB1122" s="10">
        <v>5</v>
      </c>
      <c r="AC1122" s="10">
        <v>1</v>
      </c>
      <c r="AD1122" s="12">
        <v>45102</v>
      </c>
      <c r="AE1122" s="11" t="s">
        <v>60</v>
      </c>
      <c r="AF1122" s="11" t="s">
        <v>61</v>
      </c>
      <c r="AG1122" s="11" t="s">
        <v>89</v>
      </c>
      <c r="AH1122" s="11" t="s">
        <v>6414</v>
      </c>
      <c r="AI1122" s="11" t="s">
        <v>7234</v>
      </c>
      <c r="AJ1122" s="10">
        <v>5</v>
      </c>
      <c r="AK1122" s="14">
        <v>184.63</v>
      </c>
    </row>
    <row r="1123" spans="1:37" x14ac:dyDescent="0.25">
      <c r="A1123" s="10">
        <v>2184</v>
      </c>
      <c r="B1123" s="11" t="s">
        <v>7235</v>
      </c>
      <c r="C1123" s="11" t="s">
        <v>1303</v>
      </c>
      <c r="D1123" s="12">
        <v>43825</v>
      </c>
      <c r="E1123" s="12">
        <v>44716</v>
      </c>
      <c r="F1123" s="10">
        <f>Table2[[#This Row],[ExitDate]]-Table2[[#This Row],[StartDate]]</f>
        <v>891</v>
      </c>
      <c r="G1123" s="18">
        <f>(Table2[[#This Row],[ExitDate]]-Table2[[#This Row],[StartDate]])/365.25</f>
        <v>2.4394250513347022</v>
      </c>
      <c r="H1123" s="11" t="s">
        <v>64</v>
      </c>
      <c r="I1123" s="11" t="s">
        <v>7236</v>
      </c>
      <c r="J1123" s="13" t="s">
        <v>7237</v>
      </c>
      <c r="K1123" s="11" t="s">
        <v>164</v>
      </c>
      <c r="L1123" s="11" t="s">
        <v>38</v>
      </c>
      <c r="M1123" s="11" t="s">
        <v>56</v>
      </c>
      <c r="N1123" s="11" t="s">
        <v>55</v>
      </c>
      <c r="O1123" s="11" t="s">
        <v>41</v>
      </c>
      <c r="P1123" s="11" t="s">
        <v>174</v>
      </c>
      <c r="Q1123" s="11" t="s">
        <v>68</v>
      </c>
      <c r="R1123" s="11" t="s">
        <v>320</v>
      </c>
      <c r="S1123" s="12" t="s">
        <v>7238</v>
      </c>
      <c r="T1123" s="11" t="s">
        <v>7177</v>
      </c>
      <c r="U1123" s="11" t="s">
        <v>250</v>
      </c>
      <c r="V1123" s="11" t="s">
        <v>59</v>
      </c>
      <c r="W1123" s="10">
        <v>22260</v>
      </c>
      <c r="X1123" s="11" t="s">
        <v>48</v>
      </c>
      <c r="Y1123" s="10">
        <v>2</v>
      </c>
      <c r="Z1123" s="10">
        <v>2611</v>
      </c>
      <c r="AA1123" s="12" t="s">
        <v>643</v>
      </c>
      <c r="AB1123" s="10">
        <v>5</v>
      </c>
      <c r="AC1123" s="10">
        <v>3</v>
      </c>
      <c r="AD1123" s="12">
        <v>44863</v>
      </c>
      <c r="AE1123" s="11" t="s">
        <v>60</v>
      </c>
      <c r="AF1123" s="11" t="s">
        <v>51</v>
      </c>
      <c r="AG1123" s="11" t="s">
        <v>52</v>
      </c>
      <c r="AH1123" s="11" t="s">
        <v>7239</v>
      </c>
      <c r="AI1123" s="11" t="s">
        <v>7240</v>
      </c>
      <c r="AJ1123" s="10">
        <v>3</v>
      </c>
      <c r="AK1123" s="14">
        <v>793.77</v>
      </c>
    </row>
    <row r="1124" spans="1:37" x14ac:dyDescent="0.25">
      <c r="A1124" s="10">
        <v>2185</v>
      </c>
      <c r="B1124" s="11" t="s">
        <v>7241</v>
      </c>
      <c r="C1124" s="11" t="s">
        <v>2066</v>
      </c>
      <c r="D1124" s="12">
        <v>43339</v>
      </c>
      <c r="E1124" s="12">
        <v>43818</v>
      </c>
      <c r="F1124" s="10">
        <f>Table2[[#This Row],[ExitDate]]-Table2[[#This Row],[StartDate]]</f>
        <v>479</v>
      </c>
      <c r="G1124" s="18">
        <f>(Table2[[#This Row],[ExitDate]]-Table2[[#This Row],[StartDate]])/365.25</f>
        <v>1.3114305270362765</v>
      </c>
      <c r="H1124" s="11" t="s">
        <v>64</v>
      </c>
      <c r="I1124" s="11" t="s">
        <v>7242</v>
      </c>
      <c r="J1124" s="13" t="s">
        <v>7243</v>
      </c>
      <c r="K1124" s="11" t="s">
        <v>94</v>
      </c>
      <c r="L1124" s="11" t="s">
        <v>38</v>
      </c>
      <c r="M1124" s="11" t="s">
        <v>56</v>
      </c>
      <c r="N1124" s="11" t="s">
        <v>67</v>
      </c>
      <c r="O1124" s="11" t="s">
        <v>56</v>
      </c>
      <c r="P1124" s="11" t="s">
        <v>133</v>
      </c>
      <c r="Q1124" s="11" t="s">
        <v>68</v>
      </c>
      <c r="R1124" s="11" t="s">
        <v>85</v>
      </c>
      <c r="S1124" s="12">
        <v>23018</v>
      </c>
      <c r="T1124" s="11" t="s">
        <v>7151</v>
      </c>
      <c r="U1124" s="11" t="s">
        <v>192</v>
      </c>
      <c r="V1124" s="11" t="s">
        <v>59</v>
      </c>
      <c r="W1124" s="10">
        <v>95112</v>
      </c>
      <c r="X1124" s="11" t="s">
        <v>48</v>
      </c>
      <c r="Y1124" s="10">
        <v>4</v>
      </c>
      <c r="Z1124" s="10">
        <v>2612</v>
      </c>
      <c r="AA1124" s="12" t="s">
        <v>1138</v>
      </c>
      <c r="AB1124" s="10">
        <v>2</v>
      </c>
      <c r="AC1124" s="10">
        <v>2</v>
      </c>
      <c r="AD1124" s="12">
        <v>45039</v>
      </c>
      <c r="AE1124" s="11" t="s">
        <v>60</v>
      </c>
      <c r="AF1124" s="11" t="s">
        <v>51</v>
      </c>
      <c r="AG1124" s="11" t="s">
        <v>77</v>
      </c>
      <c r="AH1124" s="11" t="s">
        <v>7244</v>
      </c>
      <c r="AI1124" s="11" t="s">
        <v>7245</v>
      </c>
      <c r="AJ1124" s="10">
        <v>3</v>
      </c>
      <c r="AK1124" s="14">
        <v>301.02</v>
      </c>
    </row>
    <row r="1125" spans="1:37" x14ac:dyDescent="0.25">
      <c r="A1125" s="10">
        <v>2186</v>
      </c>
      <c r="B1125" s="11" t="s">
        <v>7246</v>
      </c>
      <c r="C1125" s="11" t="s">
        <v>505</v>
      </c>
      <c r="D1125" s="12">
        <v>44907</v>
      </c>
      <c r="E1125" s="12">
        <v>44992</v>
      </c>
      <c r="F1125" s="10">
        <f>Table2[[#This Row],[ExitDate]]-Table2[[#This Row],[StartDate]]</f>
        <v>85</v>
      </c>
      <c r="G1125" s="18">
        <f>(Table2[[#This Row],[ExitDate]]-Table2[[#This Row],[StartDate]])/365.25</f>
        <v>0.2327173169062286</v>
      </c>
      <c r="H1125" s="11" t="s">
        <v>64</v>
      </c>
      <c r="I1125" s="11" t="s">
        <v>7247</v>
      </c>
      <c r="J1125" s="13" t="s">
        <v>7248</v>
      </c>
      <c r="K1125" s="11" t="s">
        <v>113</v>
      </c>
      <c r="L1125" s="11" t="s">
        <v>38</v>
      </c>
      <c r="M1125" s="11" t="s">
        <v>56</v>
      </c>
      <c r="N1125" s="11" t="s">
        <v>67</v>
      </c>
      <c r="O1125" s="11" t="s">
        <v>66</v>
      </c>
      <c r="P1125" s="11" t="s">
        <v>121</v>
      </c>
      <c r="Q1125" s="11" t="s">
        <v>68</v>
      </c>
      <c r="R1125" s="11" t="s">
        <v>248</v>
      </c>
      <c r="S1125" s="12" t="s">
        <v>7249</v>
      </c>
      <c r="T1125" s="11" t="s">
        <v>7151</v>
      </c>
      <c r="U1125" s="11" t="s">
        <v>423</v>
      </c>
      <c r="V1125" s="11" t="s">
        <v>59</v>
      </c>
      <c r="W1125" s="10">
        <v>13814</v>
      </c>
      <c r="X1125" s="11" t="s">
        <v>48</v>
      </c>
      <c r="Y1125" s="10">
        <v>5</v>
      </c>
      <c r="Z1125" s="10">
        <v>2613</v>
      </c>
      <c r="AA1125" s="12">
        <v>45019</v>
      </c>
      <c r="AB1125" s="10">
        <v>2</v>
      </c>
      <c r="AC1125" s="10">
        <v>1</v>
      </c>
      <c r="AD1125" s="12">
        <v>44862</v>
      </c>
      <c r="AE1125" s="11" t="s">
        <v>50</v>
      </c>
      <c r="AF1125" s="11" t="s">
        <v>51</v>
      </c>
      <c r="AG1125" s="11" t="s">
        <v>52</v>
      </c>
      <c r="AH1125" s="11" t="s">
        <v>7250</v>
      </c>
      <c r="AI1125" s="11" t="s">
        <v>7251</v>
      </c>
      <c r="AJ1125" s="10">
        <v>3</v>
      </c>
      <c r="AK1125" s="14">
        <v>253.86</v>
      </c>
    </row>
    <row r="1126" spans="1:37" x14ac:dyDescent="0.25">
      <c r="A1126" s="10">
        <v>2189</v>
      </c>
      <c r="B1126" s="11" t="s">
        <v>5012</v>
      </c>
      <c r="C1126" s="11" t="s">
        <v>5749</v>
      </c>
      <c r="D1126" s="12">
        <v>43691</v>
      </c>
      <c r="E1126" s="12">
        <v>44808</v>
      </c>
      <c r="F1126" s="10">
        <f>Table2[[#This Row],[ExitDate]]-Table2[[#This Row],[StartDate]]</f>
        <v>1117</v>
      </c>
      <c r="G1126" s="18">
        <f>(Table2[[#This Row],[ExitDate]]-Table2[[#This Row],[StartDate]])/365.25</f>
        <v>3.0581793292265571</v>
      </c>
      <c r="H1126" s="11" t="s">
        <v>3573</v>
      </c>
      <c r="I1126" s="11" t="s">
        <v>7252</v>
      </c>
      <c r="J1126" s="13" t="s">
        <v>7253</v>
      </c>
      <c r="K1126" s="11" t="s">
        <v>37</v>
      </c>
      <c r="L1126" s="11" t="s">
        <v>38</v>
      </c>
      <c r="M1126" s="11" t="s">
        <v>66</v>
      </c>
      <c r="N1126" s="11" t="s">
        <v>55</v>
      </c>
      <c r="O1126" s="11" t="s">
        <v>56</v>
      </c>
      <c r="P1126" s="11" t="s">
        <v>95</v>
      </c>
      <c r="Q1126" s="11" t="s">
        <v>68</v>
      </c>
      <c r="R1126" s="11" t="s">
        <v>107</v>
      </c>
      <c r="S1126" s="12" t="s">
        <v>7254</v>
      </c>
      <c r="T1126" s="11" t="s">
        <v>7165</v>
      </c>
      <c r="U1126" s="11" t="s">
        <v>109</v>
      </c>
      <c r="V1126" s="11" t="s">
        <v>46</v>
      </c>
      <c r="W1126" s="10">
        <v>62733</v>
      </c>
      <c r="X1126" s="11" t="s">
        <v>48</v>
      </c>
      <c r="Y1126" s="10">
        <v>1</v>
      </c>
      <c r="Z1126" s="10">
        <v>2616</v>
      </c>
      <c r="AA1126" s="12">
        <v>44904</v>
      </c>
      <c r="AB1126" s="10">
        <v>3</v>
      </c>
      <c r="AC1126" s="10">
        <v>1</v>
      </c>
      <c r="AD1126" s="12">
        <v>45032</v>
      </c>
      <c r="AE1126" s="11" t="s">
        <v>60</v>
      </c>
      <c r="AF1126" s="11" t="s">
        <v>61</v>
      </c>
      <c r="AG1126" s="11" t="s">
        <v>52</v>
      </c>
      <c r="AH1126" s="11" t="s">
        <v>5317</v>
      </c>
      <c r="AI1126" s="11" t="s">
        <v>7255</v>
      </c>
      <c r="AJ1126" s="10">
        <v>5</v>
      </c>
      <c r="AK1126" s="14">
        <v>428.33</v>
      </c>
    </row>
    <row r="1127" spans="1:37" x14ac:dyDescent="0.25">
      <c r="A1127" s="10">
        <v>2190</v>
      </c>
      <c r="B1127" s="11" t="s">
        <v>2793</v>
      </c>
      <c r="C1127" s="11" t="s">
        <v>4083</v>
      </c>
      <c r="D1127" s="12">
        <v>44045</v>
      </c>
      <c r="E1127" s="12">
        <v>44925</v>
      </c>
      <c r="F1127" s="10">
        <f>Table2[[#This Row],[ExitDate]]-Table2[[#This Row],[StartDate]]</f>
        <v>880</v>
      </c>
      <c r="G1127" s="18">
        <f>(Table2[[#This Row],[ExitDate]]-Table2[[#This Row],[StartDate]])/365.25</f>
        <v>2.409308692676249</v>
      </c>
      <c r="H1127" s="11" t="s">
        <v>3573</v>
      </c>
      <c r="I1127" s="11" t="s">
        <v>7256</v>
      </c>
      <c r="J1127" s="13" t="s">
        <v>7257</v>
      </c>
      <c r="K1127" s="11" t="s">
        <v>125</v>
      </c>
      <c r="L1127" s="11" t="s">
        <v>38</v>
      </c>
      <c r="M1127" s="11" t="s">
        <v>66</v>
      </c>
      <c r="N1127" s="11" t="s">
        <v>40</v>
      </c>
      <c r="O1127" s="11" t="s">
        <v>66</v>
      </c>
      <c r="P1127" s="11" t="s">
        <v>133</v>
      </c>
      <c r="Q1127" s="11" t="s">
        <v>68</v>
      </c>
      <c r="R1127" s="11" t="s">
        <v>344</v>
      </c>
      <c r="S1127" s="12" t="s">
        <v>7258</v>
      </c>
      <c r="T1127" s="11" t="s">
        <v>7165</v>
      </c>
      <c r="U1127" s="11" t="s">
        <v>234</v>
      </c>
      <c r="V1127" s="11" t="s">
        <v>46</v>
      </c>
      <c r="W1127" s="10">
        <v>78047</v>
      </c>
      <c r="X1127" s="11" t="s">
        <v>48</v>
      </c>
      <c r="Y1127" s="10">
        <v>4</v>
      </c>
      <c r="Z1127" s="10">
        <v>2617</v>
      </c>
      <c r="AA1127" s="12" t="s">
        <v>4019</v>
      </c>
      <c r="AB1127" s="10">
        <v>4</v>
      </c>
      <c r="AC1127" s="10">
        <v>4</v>
      </c>
      <c r="AD1127" s="12">
        <v>45131</v>
      </c>
      <c r="AE1127" s="11" t="s">
        <v>76</v>
      </c>
      <c r="AF1127" s="11" t="s">
        <v>61</v>
      </c>
      <c r="AG1127" s="11" t="s">
        <v>77</v>
      </c>
      <c r="AH1127" s="11" t="s">
        <v>7259</v>
      </c>
      <c r="AI1127" s="11" t="s">
        <v>7260</v>
      </c>
      <c r="AJ1127" s="10">
        <v>2</v>
      </c>
      <c r="AK1127" s="14">
        <v>806.47</v>
      </c>
    </row>
    <row r="1128" spans="1:37" x14ac:dyDescent="0.25">
      <c r="A1128" s="10">
        <v>2192</v>
      </c>
      <c r="B1128" s="11" t="s">
        <v>6242</v>
      </c>
      <c r="C1128" s="11" t="s">
        <v>2356</v>
      </c>
      <c r="D1128" s="12">
        <v>43999</v>
      </c>
      <c r="E1128" s="12">
        <v>44600</v>
      </c>
      <c r="F1128" s="10">
        <f>Table2[[#This Row],[ExitDate]]-Table2[[#This Row],[StartDate]]</f>
        <v>601</v>
      </c>
      <c r="G1128" s="18">
        <f>(Table2[[#This Row],[ExitDate]]-Table2[[#This Row],[StartDate]])/365.25</f>
        <v>1.6454483230663928</v>
      </c>
      <c r="H1128" s="11" t="s">
        <v>64</v>
      </c>
      <c r="I1128" s="11" t="s">
        <v>7262</v>
      </c>
      <c r="J1128" s="13" t="s">
        <v>7263</v>
      </c>
      <c r="K1128" s="11" t="s">
        <v>94</v>
      </c>
      <c r="L1128" s="11" t="s">
        <v>38</v>
      </c>
      <c r="M1128" s="11" t="s">
        <v>39</v>
      </c>
      <c r="N1128" s="11" t="s">
        <v>55</v>
      </c>
      <c r="O1128" s="11" t="s">
        <v>41</v>
      </c>
      <c r="P1128" s="11" t="s">
        <v>95</v>
      </c>
      <c r="Q1128" s="11" t="s">
        <v>68</v>
      </c>
      <c r="R1128" s="11" t="s">
        <v>85</v>
      </c>
      <c r="S1128" s="12">
        <v>16957</v>
      </c>
      <c r="T1128" s="11" t="s">
        <v>44</v>
      </c>
      <c r="U1128" s="11" t="s">
        <v>81</v>
      </c>
      <c r="V1128" s="11" t="s">
        <v>59</v>
      </c>
      <c r="W1128" s="10">
        <v>36412</v>
      </c>
      <c r="X1128" s="11" t="s">
        <v>48</v>
      </c>
      <c r="Y1128" s="10">
        <v>5</v>
      </c>
      <c r="Z1128" s="10">
        <v>2619</v>
      </c>
      <c r="AA1128" s="12" t="s">
        <v>2898</v>
      </c>
      <c r="AB1128" s="10">
        <v>1</v>
      </c>
      <c r="AC1128" s="10">
        <v>2</v>
      </c>
      <c r="AD1128" s="12">
        <v>44925</v>
      </c>
      <c r="AE1128" s="11" t="s">
        <v>83</v>
      </c>
      <c r="AF1128" s="11" t="s">
        <v>51</v>
      </c>
      <c r="AG1128" s="11" t="s">
        <v>77</v>
      </c>
      <c r="AH1128" s="11" t="s">
        <v>4830</v>
      </c>
      <c r="AI1128" s="11" t="s">
        <v>7264</v>
      </c>
      <c r="AJ1128" s="10">
        <v>3</v>
      </c>
      <c r="AK1128" s="14">
        <v>440.24</v>
      </c>
    </row>
    <row r="1129" spans="1:37" x14ac:dyDescent="0.25">
      <c r="A1129" s="10">
        <v>2196</v>
      </c>
      <c r="B1129" s="11" t="s">
        <v>702</v>
      </c>
      <c r="C1129" s="11" t="s">
        <v>1525</v>
      </c>
      <c r="D1129" s="12">
        <v>43972</v>
      </c>
      <c r="E1129" s="12">
        <v>44360</v>
      </c>
      <c r="F1129" s="10">
        <f>Table2[[#This Row],[ExitDate]]-Table2[[#This Row],[StartDate]]</f>
        <v>388</v>
      </c>
      <c r="G1129" s="18">
        <f>(Table2[[#This Row],[ExitDate]]-Table2[[#This Row],[StartDate]])/365.25</f>
        <v>1.0622861054072552</v>
      </c>
      <c r="H1129" s="11" t="s">
        <v>64</v>
      </c>
      <c r="I1129" s="11" t="s">
        <v>7266</v>
      </c>
      <c r="J1129" s="13" t="s">
        <v>7267</v>
      </c>
      <c r="K1129" s="11" t="s">
        <v>37</v>
      </c>
      <c r="L1129" s="11" t="s">
        <v>38</v>
      </c>
      <c r="M1129" s="11" t="s">
        <v>39</v>
      </c>
      <c r="N1129" s="11" t="s">
        <v>40</v>
      </c>
      <c r="O1129" s="11" t="s">
        <v>66</v>
      </c>
      <c r="P1129" s="11" t="s">
        <v>95</v>
      </c>
      <c r="Q1129" s="11" t="s">
        <v>68</v>
      </c>
      <c r="R1129" s="11" t="s">
        <v>85</v>
      </c>
      <c r="S1129" s="12" t="s">
        <v>2579</v>
      </c>
      <c r="T1129" s="11" t="s">
        <v>7167</v>
      </c>
      <c r="U1129" s="11" t="s">
        <v>293</v>
      </c>
      <c r="V1129" s="11" t="s">
        <v>59</v>
      </c>
      <c r="W1129" s="10">
        <v>55592</v>
      </c>
      <c r="X1129" s="11" t="s">
        <v>48</v>
      </c>
      <c r="Y1129" s="10">
        <v>2</v>
      </c>
      <c r="Z1129" s="10">
        <v>2623</v>
      </c>
      <c r="AA1129" s="12">
        <v>44845</v>
      </c>
      <c r="AB1129" s="10">
        <v>2</v>
      </c>
      <c r="AC1129" s="10">
        <v>5</v>
      </c>
      <c r="AD1129" s="12">
        <v>44801</v>
      </c>
      <c r="AE1129" s="11" t="s">
        <v>50</v>
      </c>
      <c r="AF1129" s="11" t="s">
        <v>51</v>
      </c>
      <c r="AG1129" s="11" t="s">
        <v>62</v>
      </c>
      <c r="AH1129" s="11" t="s">
        <v>7268</v>
      </c>
      <c r="AI1129" s="11" t="s">
        <v>7269</v>
      </c>
      <c r="AJ1129" s="10">
        <v>4</v>
      </c>
      <c r="AK1129" s="14">
        <v>310.27999999999997</v>
      </c>
    </row>
    <row r="1130" spans="1:37" x14ac:dyDescent="0.25">
      <c r="A1130" s="10">
        <v>2197</v>
      </c>
      <c r="B1130" s="11" t="s">
        <v>5567</v>
      </c>
      <c r="C1130" s="11" t="s">
        <v>3587</v>
      </c>
      <c r="D1130" s="12">
        <v>45088</v>
      </c>
      <c r="E1130" s="12">
        <v>45135</v>
      </c>
      <c r="F1130" s="10">
        <f>Table2[[#This Row],[ExitDate]]-Table2[[#This Row],[StartDate]]</f>
        <v>47</v>
      </c>
      <c r="G1130" s="18">
        <f>(Table2[[#This Row],[ExitDate]]-Table2[[#This Row],[StartDate]])/365.25</f>
        <v>0.12867898699520877</v>
      </c>
      <c r="H1130" s="11" t="s">
        <v>64</v>
      </c>
      <c r="I1130" s="11" t="s">
        <v>7270</v>
      </c>
      <c r="J1130" s="13" t="s">
        <v>7271</v>
      </c>
      <c r="K1130" s="11" t="s">
        <v>125</v>
      </c>
      <c r="L1130" s="11" t="s">
        <v>38</v>
      </c>
      <c r="M1130" s="11" t="s">
        <v>56</v>
      </c>
      <c r="N1130" s="11" t="s">
        <v>40</v>
      </c>
      <c r="O1130" s="11" t="s">
        <v>41</v>
      </c>
      <c r="P1130" s="11" t="s">
        <v>133</v>
      </c>
      <c r="Q1130" s="11" t="s">
        <v>68</v>
      </c>
      <c r="R1130" s="11" t="s">
        <v>320</v>
      </c>
      <c r="S1130" s="12" t="s">
        <v>7272</v>
      </c>
      <c r="T1130" s="11" t="s">
        <v>7174</v>
      </c>
      <c r="U1130" s="11" t="s">
        <v>5</v>
      </c>
      <c r="V1130" s="11" t="s">
        <v>59</v>
      </c>
      <c r="W1130" s="10">
        <v>12964</v>
      </c>
      <c r="X1130" s="11" t="s">
        <v>48</v>
      </c>
      <c r="Y1130" s="10">
        <v>2</v>
      </c>
      <c r="Z1130" s="10">
        <v>2624</v>
      </c>
      <c r="AA1130" s="12" t="s">
        <v>2635</v>
      </c>
      <c r="AB1130" s="10">
        <v>1</v>
      </c>
      <c r="AC1130" s="10">
        <v>4</v>
      </c>
      <c r="AD1130" s="12">
        <v>44869</v>
      </c>
      <c r="AE1130" s="11" t="s">
        <v>60</v>
      </c>
      <c r="AF1130" s="11" t="s">
        <v>51</v>
      </c>
      <c r="AG1130" s="11" t="s">
        <v>62</v>
      </c>
      <c r="AH1130" s="11" t="s">
        <v>7273</v>
      </c>
      <c r="AI1130" s="11" t="s">
        <v>7274</v>
      </c>
      <c r="AJ1130" s="10">
        <v>2</v>
      </c>
      <c r="AK1130" s="14">
        <v>227.91</v>
      </c>
    </row>
    <row r="1131" spans="1:37" x14ac:dyDescent="0.25">
      <c r="A1131" s="10">
        <v>2198</v>
      </c>
      <c r="B1131" s="11" t="s">
        <v>7275</v>
      </c>
      <c r="C1131" s="11" t="s">
        <v>3876</v>
      </c>
      <c r="D1131" s="12">
        <v>44892</v>
      </c>
      <c r="E1131" s="12">
        <v>45065</v>
      </c>
      <c r="F1131" s="10">
        <f>Table2[[#This Row],[ExitDate]]-Table2[[#This Row],[StartDate]]</f>
        <v>173</v>
      </c>
      <c r="G1131" s="18">
        <f>(Table2[[#This Row],[ExitDate]]-Table2[[#This Row],[StartDate]])/365.25</f>
        <v>0.47364818617385351</v>
      </c>
      <c r="H1131" s="11" t="s">
        <v>64</v>
      </c>
      <c r="I1131" s="11" t="s">
        <v>7276</v>
      </c>
      <c r="J1131" s="13" t="s">
        <v>7277</v>
      </c>
      <c r="K1131" s="11" t="s">
        <v>54</v>
      </c>
      <c r="L1131" s="11" t="s">
        <v>38</v>
      </c>
      <c r="M1131" s="11" t="s">
        <v>66</v>
      </c>
      <c r="N1131" s="11" t="s">
        <v>67</v>
      </c>
      <c r="O1131" s="11" t="s">
        <v>66</v>
      </c>
      <c r="P1131" s="11" t="s">
        <v>133</v>
      </c>
      <c r="Q1131" s="11" t="s">
        <v>68</v>
      </c>
      <c r="R1131" s="11" t="s">
        <v>142</v>
      </c>
      <c r="S1131" s="12">
        <v>15960</v>
      </c>
      <c r="T1131" s="11" t="s">
        <v>7177</v>
      </c>
      <c r="U1131" s="11" t="s">
        <v>192</v>
      </c>
      <c r="V1131" s="11" t="s">
        <v>59</v>
      </c>
      <c r="W1131" s="10">
        <v>88783</v>
      </c>
      <c r="X1131" s="11" t="s">
        <v>48</v>
      </c>
      <c r="Y1131" s="10">
        <v>2</v>
      </c>
      <c r="Z1131" s="10">
        <v>2625</v>
      </c>
      <c r="AA1131" s="12">
        <v>44875</v>
      </c>
      <c r="AB1131" s="10">
        <v>5</v>
      </c>
      <c r="AC1131" s="10">
        <v>5</v>
      </c>
      <c r="AD1131" s="12">
        <v>44835</v>
      </c>
      <c r="AE1131" s="11" t="s">
        <v>83</v>
      </c>
      <c r="AF1131" s="11" t="s">
        <v>51</v>
      </c>
      <c r="AG1131" s="11" t="s">
        <v>52</v>
      </c>
      <c r="AH1131" s="11" t="s">
        <v>7278</v>
      </c>
      <c r="AI1131" s="11" t="s">
        <v>7279</v>
      </c>
      <c r="AJ1131" s="10">
        <v>3</v>
      </c>
      <c r="AK1131" s="14">
        <v>379.25</v>
      </c>
    </row>
    <row r="1132" spans="1:37" x14ac:dyDescent="0.25">
      <c r="A1132" s="10">
        <v>2199</v>
      </c>
      <c r="B1132" s="11" t="s">
        <v>3432</v>
      </c>
      <c r="C1132" s="11" t="s">
        <v>3689</v>
      </c>
      <c r="D1132" s="12">
        <v>43892</v>
      </c>
      <c r="E1132" s="12">
        <v>44708</v>
      </c>
      <c r="F1132" s="10">
        <f>Table2[[#This Row],[ExitDate]]-Table2[[#This Row],[StartDate]]</f>
        <v>816</v>
      </c>
      <c r="G1132" s="18">
        <f>(Table2[[#This Row],[ExitDate]]-Table2[[#This Row],[StartDate]])/365.25</f>
        <v>2.2340862422997945</v>
      </c>
      <c r="H1132" s="11" t="s">
        <v>64</v>
      </c>
      <c r="I1132" s="11" t="s">
        <v>7280</v>
      </c>
      <c r="J1132" s="13" t="s">
        <v>7281</v>
      </c>
      <c r="K1132" s="11" t="s">
        <v>132</v>
      </c>
      <c r="L1132" s="11" t="s">
        <v>38</v>
      </c>
      <c r="M1132" s="11" t="s">
        <v>66</v>
      </c>
      <c r="N1132" s="11" t="s">
        <v>40</v>
      </c>
      <c r="O1132" s="11" t="s">
        <v>41</v>
      </c>
      <c r="P1132" s="11" t="s">
        <v>121</v>
      </c>
      <c r="Q1132" s="11" t="s">
        <v>68</v>
      </c>
      <c r="R1132" s="11" t="s">
        <v>175</v>
      </c>
      <c r="S1132" s="12">
        <v>27859</v>
      </c>
      <c r="T1132" s="11" t="s">
        <v>7177</v>
      </c>
      <c r="U1132" s="11" t="s">
        <v>250</v>
      </c>
      <c r="V1132" s="11" t="s">
        <v>59</v>
      </c>
      <c r="W1132" s="10">
        <v>11087</v>
      </c>
      <c r="X1132" s="11" t="s">
        <v>48</v>
      </c>
      <c r="Y1132" s="10">
        <v>4</v>
      </c>
      <c r="Z1132" s="10">
        <v>2626</v>
      </c>
      <c r="AA1132" s="12" t="s">
        <v>397</v>
      </c>
      <c r="AB1132" s="10">
        <v>1</v>
      </c>
      <c r="AC1132" s="10">
        <v>4</v>
      </c>
      <c r="AD1132" s="12">
        <v>44931</v>
      </c>
      <c r="AE1132" s="11" t="s">
        <v>83</v>
      </c>
      <c r="AF1132" s="11" t="s">
        <v>51</v>
      </c>
      <c r="AG1132" s="11" t="s">
        <v>62</v>
      </c>
      <c r="AH1132" s="11" t="s">
        <v>7282</v>
      </c>
      <c r="AI1132" s="11" t="s">
        <v>7283</v>
      </c>
      <c r="AJ1132" s="10">
        <v>3</v>
      </c>
      <c r="AK1132" s="14">
        <v>197.3</v>
      </c>
    </row>
    <row r="1133" spans="1:37" x14ac:dyDescent="0.25">
      <c r="A1133" s="10">
        <v>2200</v>
      </c>
      <c r="B1133" s="11" t="s">
        <v>7284</v>
      </c>
      <c r="C1133" s="11" t="s">
        <v>968</v>
      </c>
      <c r="D1133" s="12">
        <v>44955</v>
      </c>
      <c r="E1133" s="12">
        <v>45070</v>
      </c>
      <c r="F1133" s="10">
        <f>Table2[[#This Row],[ExitDate]]-Table2[[#This Row],[StartDate]]</f>
        <v>115</v>
      </c>
      <c r="G1133" s="18">
        <f>(Table2[[#This Row],[ExitDate]]-Table2[[#This Row],[StartDate]])/365.25</f>
        <v>0.31485284052019163</v>
      </c>
      <c r="H1133" s="11" t="s">
        <v>64</v>
      </c>
      <c r="I1133" s="11" t="s">
        <v>7285</v>
      </c>
      <c r="J1133" s="13" t="s">
        <v>7286</v>
      </c>
      <c r="K1133" s="11" t="s">
        <v>79</v>
      </c>
      <c r="L1133" s="11" t="s">
        <v>38</v>
      </c>
      <c r="M1133" s="11" t="s">
        <v>66</v>
      </c>
      <c r="N1133" s="11" t="s">
        <v>40</v>
      </c>
      <c r="O1133" s="11" t="s">
        <v>56</v>
      </c>
      <c r="P1133" s="11" t="s">
        <v>133</v>
      </c>
      <c r="Q1133" s="11" t="s">
        <v>68</v>
      </c>
      <c r="R1133" s="11" t="s">
        <v>320</v>
      </c>
      <c r="S1133" s="12" t="s">
        <v>7287</v>
      </c>
      <c r="T1133" s="11" t="s">
        <v>7177</v>
      </c>
      <c r="U1133" s="11" t="s">
        <v>234</v>
      </c>
      <c r="V1133" s="11" t="s">
        <v>59</v>
      </c>
      <c r="W1133" s="10">
        <v>43552</v>
      </c>
      <c r="X1133" s="11" t="s">
        <v>48</v>
      </c>
      <c r="Y1133" s="10">
        <v>4</v>
      </c>
      <c r="Z1133" s="10">
        <v>2627</v>
      </c>
      <c r="AA1133" s="12" t="s">
        <v>2056</v>
      </c>
      <c r="AB1133" s="10">
        <v>5</v>
      </c>
      <c r="AC1133" s="10">
        <v>3</v>
      </c>
      <c r="AD1133" s="12">
        <v>44791</v>
      </c>
      <c r="AE1133" s="11" t="s">
        <v>60</v>
      </c>
      <c r="AF1133" s="11" t="s">
        <v>51</v>
      </c>
      <c r="AG1133" s="11" t="s">
        <v>77</v>
      </c>
      <c r="AH1133" s="11" t="s">
        <v>7288</v>
      </c>
      <c r="AI1133" s="11" t="s">
        <v>7289</v>
      </c>
      <c r="AJ1133" s="10">
        <v>4</v>
      </c>
      <c r="AK1133" s="14">
        <v>862.64</v>
      </c>
    </row>
    <row r="1134" spans="1:37" x14ac:dyDescent="0.25">
      <c r="A1134" s="10">
        <v>2202</v>
      </c>
      <c r="B1134" s="11" t="s">
        <v>4382</v>
      </c>
      <c r="C1134" s="11" t="s">
        <v>1698</v>
      </c>
      <c r="D1134" s="12">
        <v>45004</v>
      </c>
      <c r="E1134" s="12">
        <v>45118</v>
      </c>
      <c r="F1134" s="10">
        <f>Table2[[#This Row],[ExitDate]]-Table2[[#This Row],[StartDate]]</f>
        <v>114</v>
      </c>
      <c r="G1134" s="18">
        <f>(Table2[[#This Row],[ExitDate]]-Table2[[#This Row],[StartDate]])/365.25</f>
        <v>0.31211498973305957</v>
      </c>
      <c r="H1134" s="11" t="s">
        <v>64</v>
      </c>
      <c r="I1134" s="11" t="s">
        <v>1110</v>
      </c>
      <c r="J1134" s="13" t="s">
        <v>7291</v>
      </c>
      <c r="K1134" s="11" t="s">
        <v>37</v>
      </c>
      <c r="L1134" s="11" t="s">
        <v>38</v>
      </c>
      <c r="M1134" s="11" t="s">
        <v>39</v>
      </c>
      <c r="N1134" s="11" t="s">
        <v>67</v>
      </c>
      <c r="O1134" s="11" t="s">
        <v>41</v>
      </c>
      <c r="P1134" s="11" t="s">
        <v>133</v>
      </c>
      <c r="Q1134" s="11" t="s">
        <v>68</v>
      </c>
      <c r="R1134" s="11" t="s">
        <v>804</v>
      </c>
      <c r="S1134" s="12">
        <v>27486</v>
      </c>
      <c r="T1134" s="11" t="s">
        <v>7151</v>
      </c>
      <c r="U1134" s="11" t="s">
        <v>81</v>
      </c>
      <c r="V1134" s="11" t="s">
        <v>59</v>
      </c>
      <c r="W1134" s="10">
        <v>12650</v>
      </c>
      <c r="X1134" s="11" t="s">
        <v>48</v>
      </c>
      <c r="Y1134" s="10">
        <v>1</v>
      </c>
      <c r="Z1134" s="10">
        <v>2629</v>
      </c>
      <c r="AA1134" s="12" t="s">
        <v>2133</v>
      </c>
      <c r="AB1134" s="10">
        <v>1</v>
      </c>
      <c r="AC1134" s="10">
        <v>5</v>
      </c>
      <c r="AD1134" s="12">
        <v>44931</v>
      </c>
      <c r="AE1134" s="11" t="s">
        <v>156</v>
      </c>
      <c r="AF1134" s="11" t="s">
        <v>61</v>
      </c>
      <c r="AG1134" s="11" t="s">
        <v>77</v>
      </c>
      <c r="AH1134" s="11" t="s">
        <v>7292</v>
      </c>
      <c r="AI1134" s="11" t="s">
        <v>7293</v>
      </c>
      <c r="AJ1134" s="10">
        <v>4</v>
      </c>
      <c r="AK1134" s="14">
        <v>750.65</v>
      </c>
    </row>
    <row r="1135" spans="1:37" x14ac:dyDescent="0.25">
      <c r="A1135" s="10">
        <v>2203</v>
      </c>
      <c r="B1135" s="11" t="s">
        <v>2659</v>
      </c>
      <c r="C1135" s="11" t="s">
        <v>2381</v>
      </c>
      <c r="D1135" s="12">
        <v>44722</v>
      </c>
      <c r="E1135" s="12">
        <v>44971</v>
      </c>
      <c r="F1135" s="10">
        <f>Table2[[#This Row],[ExitDate]]-Table2[[#This Row],[StartDate]]</f>
        <v>249</v>
      </c>
      <c r="G1135" s="18">
        <f>(Table2[[#This Row],[ExitDate]]-Table2[[#This Row],[StartDate]])/365.25</f>
        <v>0.68172484599589322</v>
      </c>
      <c r="H1135" s="11" t="s">
        <v>64</v>
      </c>
      <c r="I1135" s="11" t="s">
        <v>7294</v>
      </c>
      <c r="J1135" s="13" t="s">
        <v>7295</v>
      </c>
      <c r="K1135" s="11" t="s">
        <v>54</v>
      </c>
      <c r="L1135" s="11" t="s">
        <v>38</v>
      </c>
      <c r="M1135" s="11" t="s">
        <v>56</v>
      </c>
      <c r="N1135" s="11" t="s">
        <v>67</v>
      </c>
      <c r="O1135" s="11" t="s">
        <v>66</v>
      </c>
      <c r="P1135" s="11" t="s">
        <v>95</v>
      </c>
      <c r="Q1135" s="11" t="s">
        <v>68</v>
      </c>
      <c r="R1135" s="11" t="s">
        <v>85</v>
      </c>
      <c r="S1135" s="12">
        <v>34435</v>
      </c>
      <c r="T1135" s="11" t="s">
        <v>7151</v>
      </c>
      <c r="U1135" s="11" t="s">
        <v>81</v>
      </c>
      <c r="V1135" s="11" t="s">
        <v>59</v>
      </c>
      <c r="W1135" s="10">
        <v>34069</v>
      </c>
      <c r="X1135" s="11" t="s">
        <v>48</v>
      </c>
      <c r="Y1135" s="10">
        <v>5</v>
      </c>
      <c r="Z1135" s="10">
        <v>2630</v>
      </c>
      <c r="AA1135" s="12">
        <v>44660</v>
      </c>
      <c r="AB1135" s="10">
        <v>1</v>
      </c>
      <c r="AC1135" s="10">
        <v>5</v>
      </c>
      <c r="AD1135" s="12">
        <v>44811</v>
      </c>
      <c r="AE1135" s="11" t="s">
        <v>83</v>
      </c>
      <c r="AF1135" s="11" t="s">
        <v>61</v>
      </c>
      <c r="AG1135" s="11" t="s">
        <v>62</v>
      </c>
      <c r="AH1135" s="11" t="s">
        <v>1060</v>
      </c>
      <c r="AI1135" s="11" t="s">
        <v>7296</v>
      </c>
      <c r="AJ1135" s="10">
        <v>4</v>
      </c>
      <c r="AK1135" s="14">
        <v>424.19</v>
      </c>
    </row>
    <row r="1136" spans="1:37" x14ac:dyDescent="0.25">
      <c r="A1136" s="10">
        <v>2208</v>
      </c>
      <c r="B1136" s="11" t="s">
        <v>1724</v>
      </c>
      <c r="C1136" s="11" t="s">
        <v>4552</v>
      </c>
      <c r="D1136" s="12">
        <v>43586</v>
      </c>
      <c r="E1136" s="12">
        <v>44973</v>
      </c>
      <c r="F1136" s="10">
        <f>Table2[[#This Row],[ExitDate]]-Table2[[#This Row],[StartDate]]</f>
        <v>1387</v>
      </c>
      <c r="G1136" s="18">
        <f>(Table2[[#This Row],[ExitDate]]-Table2[[#This Row],[StartDate]])/365.25</f>
        <v>3.7973990417522243</v>
      </c>
      <c r="H1136" s="11" t="s">
        <v>3580</v>
      </c>
      <c r="I1136" s="11" t="s">
        <v>7298</v>
      </c>
      <c r="J1136" s="13" t="s">
        <v>7299</v>
      </c>
      <c r="K1136" s="11" t="s">
        <v>125</v>
      </c>
      <c r="L1136" s="11" t="s">
        <v>38</v>
      </c>
      <c r="M1136" s="11" t="s">
        <v>66</v>
      </c>
      <c r="N1136" s="11" t="s">
        <v>67</v>
      </c>
      <c r="O1136" s="11" t="s">
        <v>41</v>
      </c>
      <c r="P1136" s="11" t="s">
        <v>174</v>
      </c>
      <c r="Q1136" s="11" t="s">
        <v>2588</v>
      </c>
      <c r="R1136" s="11" t="s">
        <v>80</v>
      </c>
      <c r="S1136" s="12" t="s">
        <v>7300</v>
      </c>
      <c r="T1136" s="11" t="s">
        <v>44</v>
      </c>
      <c r="U1136" s="11" t="s">
        <v>666</v>
      </c>
      <c r="V1136" s="11" t="s">
        <v>46</v>
      </c>
      <c r="W1136" s="10">
        <v>86499</v>
      </c>
      <c r="X1136" s="11" t="s">
        <v>48</v>
      </c>
      <c r="Y1136" s="10">
        <v>1</v>
      </c>
      <c r="Z1136" s="10">
        <v>2635</v>
      </c>
      <c r="AA1136" s="12" t="s">
        <v>1344</v>
      </c>
      <c r="AB1136" s="10">
        <v>3</v>
      </c>
      <c r="AC1136" s="10">
        <v>1</v>
      </c>
      <c r="AD1136" s="12">
        <v>44960</v>
      </c>
      <c r="AE1136" s="11" t="s">
        <v>156</v>
      </c>
      <c r="AF1136" s="11" t="s">
        <v>61</v>
      </c>
      <c r="AG1136" s="11" t="s">
        <v>89</v>
      </c>
      <c r="AH1136" s="11" t="s">
        <v>5392</v>
      </c>
      <c r="AI1136" s="11" t="s">
        <v>3194</v>
      </c>
      <c r="AJ1136" s="10">
        <v>2</v>
      </c>
      <c r="AK1136" s="14">
        <v>136.6</v>
      </c>
    </row>
    <row r="1137" spans="1:37" x14ac:dyDescent="0.25">
      <c r="A1137" s="10">
        <v>2209</v>
      </c>
      <c r="B1137" s="11" t="s">
        <v>5747</v>
      </c>
      <c r="C1137" s="11" t="s">
        <v>3656</v>
      </c>
      <c r="D1137" s="12">
        <v>43356</v>
      </c>
      <c r="E1137" s="12">
        <v>44139</v>
      </c>
      <c r="F1137" s="10">
        <f>Table2[[#This Row],[ExitDate]]-Table2[[#This Row],[StartDate]]</f>
        <v>783</v>
      </c>
      <c r="G1137" s="18">
        <f>(Table2[[#This Row],[ExitDate]]-Table2[[#This Row],[StartDate]])/365.25</f>
        <v>2.1437371663244353</v>
      </c>
      <c r="H1137" s="11" t="s">
        <v>64</v>
      </c>
      <c r="I1137" s="11" t="s">
        <v>7301</v>
      </c>
      <c r="J1137" s="13" t="s">
        <v>7302</v>
      </c>
      <c r="K1137" s="11" t="s">
        <v>164</v>
      </c>
      <c r="L1137" s="11" t="s">
        <v>38</v>
      </c>
      <c r="M1137" s="11" t="s">
        <v>66</v>
      </c>
      <c r="N1137" s="11" t="s">
        <v>67</v>
      </c>
      <c r="O1137" s="11" t="s">
        <v>41</v>
      </c>
      <c r="P1137" s="11" t="s">
        <v>121</v>
      </c>
      <c r="Q1137" s="11" t="s">
        <v>68</v>
      </c>
      <c r="R1137" s="11" t="s">
        <v>96</v>
      </c>
      <c r="S1137" s="12" t="s">
        <v>7303</v>
      </c>
      <c r="T1137" s="11" t="s">
        <v>44</v>
      </c>
      <c r="U1137" s="11" t="s">
        <v>98</v>
      </c>
      <c r="V1137" s="11" t="s">
        <v>59</v>
      </c>
      <c r="W1137" s="10">
        <v>12113</v>
      </c>
      <c r="X1137" s="11" t="s">
        <v>48</v>
      </c>
      <c r="Y1137" s="10">
        <v>5</v>
      </c>
      <c r="Z1137" s="10">
        <v>2636</v>
      </c>
      <c r="AA1137" s="12" t="s">
        <v>3660</v>
      </c>
      <c r="AB1137" s="10">
        <v>5</v>
      </c>
      <c r="AC1137" s="10">
        <v>3</v>
      </c>
      <c r="AD1137" s="12">
        <v>45121</v>
      </c>
      <c r="AE1137" s="11" t="s">
        <v>156</v>
      </c>
      <c r="AF1137" s="11" t="s">
        <v>51</v>
      </c>
      <c r="AG1137" s="11" t="s">
        <v>89</v>
      </c>
      <c r="AH1137" s="11" t="s">
        <v>7304</v>
      </c>
      <c r="AI1137" s="11" t="s">
        <v>7305</v>
      </c>
      <c r="AJ1137" s="10">
        <v>4</v>
      </c>
      <c r="AK1137" s="14">
        <v>483.54</v>
      </c>
    </row>
    <row r="1138" spans="1:37" x14ac:dyDescent="0.25">
      <c r="A1138" s="10">
        <v>2211</v>
      </c>
      <c r="B1138" s="11" t="s">
        <v>7306</v>
      </c>
      <c r="C1138" s="11" t="s">
        <v>5161</v>
      </c>
      <c r="D1138" s="12">
        <v>44520</v>
      </c>
      <c r="E1138" s="12">
        <v>45002</v>
      </c>
      <c r="F1138" s="10">
        <f>Table2[[#This Row],[ExitDate]]-Table2[[#This Row],[StartDate]]</f>
        <v>482</v>
      </c>
      <c r="G1138" s="18">
        <f>(Table2[[#This Row],[ExitDate]]-Table2[[#This Row],[StartDate]])/365.25</f>
        <v>1.3196440793976729</v>
      </c>
      <c r="H1138" s="11" t="s">
        <v>64</v>
      </c>
      <c r="I1138" s="11" t="s">
        <v>7307</v>
      </c>
      <c r="J1138" s="13" t="s">
        <v>7308</v>
      </c>
      <c r="K1138" s="11" t="s">
        <v>113</v>
      </c>
      <c r="L1138" s="11" t="s">
        <v>38</v>
      </c>
      <c r="M1138" s="11" t="s">
        <v>39</v>
      </c>
      <c r="N1138" s="11" t="s">
        <v>67</v>
      </c>
      <c r="O1138" s="11" t="s">
        <v>66</v>
      </c>
      <c r="P1138" s="11" t="s">
        <v>174</v>
      </c>
      <c r="Q1138" s="11" t="s">
        <v>68</v>
      </c>
      <c r="R1138" s="11" t="s">
        <v>344</v>
      </c>
      <c r="S1138" s="12">
        <v>21094</v>
      </c>
      <c r="T1138" s="11" t="s">
        <v>7167</v>
      </c>
      <c r="U1138" s="11" t="s">
        <v>5</v>
      </c>
      <c r="V1138" s="11" t="s">
        <v>59</v>
      </c>
      <c r="W1138" s="10">
        <v>16470</v>
      </c>
      <c r="X1138" s="11" t="s">
        <v>48</v>
      </c>
      <c r="Y1138" s="10">
        <v>2</v>
      </c>
      <c r="Z1138" s="10">
        <v>2638</v>
      </c>
      <c r="AA1138" s="12" t="s">
        <v>3672</v>
      </c>
      <c r="AB1138" s="10">
        <v>1</v>
      </c>
      <c r="AC1138" s="10">
        <v>2</v>
      </c>
      <c r="AD1138" s="12">
        <v>45074</v>
      </c>
      <c r="AE1138" s="11" t="s">
        <v>83</v>
      </c>
      <c r="AF1138" s="11" t="s">
        <v>61</v>
      </c>
      <c r="AG1138" s="11" t="s">
        <v>89</v>
      </c>
      <c r="AH1138" s="11" t="s">
        <v>7309</v>
      </c>
      <c r="AI1138" s="11" t="s">
        <v>7310</v>
      </c>
      <c r="AJ1138" s="10">
        <v>2</v>
      </c>
      <c r="AK1138" s="14">
        <v>152.85</v>
      </c>
    </row>
    <row r="1139" spans="1:37" x14ac:dyDescent="0.25">
      <c r="A1139" s="10">
        <v>2213</v>
      </c>
      <c r="B1139" s="11" t="s">
        <v>6479</v>
      </c>
      <c r="C1139" s="11" t="s">
        <v>1094</v>
      </c>
      <c r="D1139" s="12">
        <v>44436</v>
      </c>
      <c r="E1139" s="12">
        <v>44810</v>
      </c>
      <c r="F1139" s="10">
        <f>Table2[[#This Row],[ExitDate]]-Table2[[#This Row],[StartDate]]</f>
        <v>374</v>
      </c>
      <c r="G1139" s="18">
        <f>(Table2[[#This Row],[ExitDate]]-Table2[[#This Row],[StartDate]])/365.25</f>
        <v>1.0239561943874058</v>
      </c>
      <c r="H1139" s="11" t="s">
        <v>64</v>
      </c>
      <c r="I1139" s="11" t="s">
        <v>7311</v>
      </c>
      <c r="J1139" s="13" t="s">
        <v>7312</v>
      </c>
      <c r="K1139" s="11" t="s">
        <v>84</v>
      </c>
      <c r="L1139" s="11" t="s">
        <v>38</v>
      </c>
      <c r="M1139" s="11" t="s">
        <v>39</v>
      </c>
      <c r="N1139" s="11" t="s">
        <v>67</v>
      </c>
      <c r="O1139" s="11" t="s">
        <v>66</v>
      </c>
      <c r="P1139" s="11" t="s">
        <v>174</v>
      </c>
      <c r="Q1139" s="11" t="s">
        <v>68</v>
      </c>
      <c r="R1139" s="11" t="s">
        <v>320</v>
      </c>
      <c r="S1139" s="12">
        <v>22808</v>
      </c>
      <c r="T1139" s="11" t="s">
        <v>7167</v>
      </c>
      <c r="U1139" s="11" t="s">
        <v>234</v>
      </c>
      <c r="V1139" s="11" t="s">
        <v>59</v>
      </c>
      <c r="W1139" s="10">
        <v>9642</v>
      </c>
      <c r="X1139" s="11" t="s">
        <v>48</v>
      </c>
      <c r="Y1139" s="10">
        <v>4</v>
      </c>
      <c r="Z1139" s="10">
        <v>2640</v>
      </c>
      <c r="AA1139" s="12" t="s">
        <v>1373</v>
      </c>
      <c r="AB1139" s="10">
        <v>1</v>
      </c>
      <c r="AC1139" s="10">
        <v>5</v>
      </c>
      <c r="AD1139" s="12">
        <v>44977</v>
      </c>
      <c r="AE1139" s="11" t="s">
        <v>76</v>
      </c>
      <c r="AF1139" s="11" t="s">
        <v>51</v>
      </c>
      <c r="AG1139" s="11" t="s">
        <v>52</v>
      </c>
      <c r="AH1139" s="11" t="s">
        <v>7313</v>
      </c>
      <c r="AI1139" s="11" t="s">
        <v>7314</v>
      </c>
      <c r="AJ1139" s="10">
        <v>4</v>
      </c>
      <c r="AK1139" s="14">
        <v>237.14</v>
      </c>
    </row>
    <row r="1140" spans="1:37" x14ac:dyDescent="0.25">
      <c r="A1140" s="10">
        <v>2214</v>
      </c>
      <c r="B1140" s="11" t="s">
        <v>5747</v>
      </c>
      <c r="C1140" s="11" t="s">
        <v>2803</v>
      </c>
      <c r="D1140" s="12">
        <v>44314</v>
      </c>
      <c r="E1140" s="12">
        <v>44642</v>
      </c>
      <c r="F1140" s="10">
        <f>Table2[[#This Row],[ExitDate]]-Table2[[#This Row],[StartDate]]</f>
        <v>328</v>
      </c>
      <c r="G1140" s="18">
        <f>(Table2[[#This Row],[ExitDate]]-Table2[[#This Row],[StartDate]])/365.25</f>
        <v>0.89801505817932925</v>
      </c>
      <c r="H1140" s="11" t="s">
        <v>64</v>
      </c>
      <c r="I1140" s="11" t="s">
        <v>7315</v>
      </c>
      <c r="J1140" s="13" t="s">
        <v>7316</v>
      </c>
      <c r="K1140" s="11" t="s">
        <v>37</v>
      </c>
      <c r="L1140" s="11" t="s">
        <v>38</v>
      </c>
      <c r="M1140" s="11" t="s">
        <v>66</v>
      </c>
      <c r="N1140" s="11" t="s">
        <v>55</v>
      </c>
      <c r="O1140" s="11" t="s">
        <v>66</v>
      </c>
      <c r="P1140" s="11" t="s">
        <v>174</v>
      </c>
      <c r="Q1140" s="11" t="s">
        <v>68</v>
      </c>
      <c r="R1140" s="11" t="s">
        <v>57</v>
      </c>
      <c r="S1140" s="12" t="s">
        <v>7317</v>
      </c>
      <c r="T1140" s="11" t="s">
        <v>7167</v>
      </c>
      <c r="U1140" s="11" t="s">
        <v>365</v>
      </c>
      <c r="V1140" s="11" t="s">
        <v>59</v>
      </c>
      <c r="W1140" s="10">
        <v>23897</v>
      </c>
      <c r="X1140" s="11" t="s">
        <v>48</v>
      </c>
      <c r="Y1140" s="10">
        <v>2</v>
      </c>
      <c r="Z1140" s="10">
        <v>2641</v>
      </c>
      <c r="AA1140" s="12" t="s">
        <v>82</v>
      </c>
      <c r="AB1140" s="10">
        <v>2</v>
      </c>
      <c r="AC1140" s="10">
        <v>3</v>
      </c>
      <c r="AD1140" s="12">
        <v>44798</v>
      </c>
      <c r="AE1140" s="11" t="s">
        <v>83</v>
      </c>
      <c r="AF1140" s="11" t="s">
        <v>51</v>
      </c>
      <c r="AG1140" s="11" t="s">
        <v>89</v>
      </c>
      <c r="AH1140" s="11" t="s">
        <v>7318</v>
      </c>
      <c r="AI1140" s="11" t="s">
        <v>7319</v>
      </c>
      <c r="AJ1140" s="10">
        <v>5</v>
      </c>
      <c r="AK1140" s="14">
        <v>637.84</v>
      </c>
    </row>
    <row r="1141" spans="1:37" x14ac:dyDescent="0.25">
      <c r="A1141" s="10">
        <v>2215</v>
      </c>
      <c r="B1141" s="11" t="s">
        <v>2724</v>
      </c>
      <c r="C1141" s="11" t="s">
        <v>4595</v>
      </c>
      <c r="D1141" s="12">
        <v>44727</v>
      </c>
      <c r="E1141" s="12">
        <v>45051</v>
      </c>
      <c r="F1141" s="10">
        <f>Table2[[#This Row],[ExitDate]]-Table2[[#This Row],[StartDate]]</f>
        <v>324</v>
      </c>
      <c r="G1141" s="18">
        <f>(Table2[[#This Row],[ExitDate]]-Table2[[#This Row],[StartDate]])/365.25</f>
        <v>0.88706365503080087</v>
      </c>
      <c r="H1141" s="11" t="s">
        <v>64</v>
      </c>
      <c r="I1141" s="11" t="s">
        <v>7320</v>
      </c>
      <c r="J1141" s="13" t="s">
        <v>7321</v>
      </c>
      <c r="K1141" s="11" t="s">
        <v>125</v>
      </c>
      <c r="L1141" s="11" t="s">
        <v>38</v>
      </c>
      <c r="M1141" s="11" t="s">
        <v>66</v>
      </c>
      <c r="N1141" s="11" t="s">
        <v>40</v>
      </c>
      <c r="O1141" s="11" t="s">
        <v>66</v>
      </c>
      <c r="P1141" s="11" t="s">
        <v>174</v>
      </c>
      <c r="Q1141" s="11" t="s">
        <v>68</v>
      </c>
      <c r="R1141" s="11" t="s">
        <v>85</v>
      </c>
      <c r="S1141" s="12" t="s">
        <v>7322</v>
      </c>
      <c r="T1141" s="11" t="s">
        <v>7174</v>
      </c>
      <c r="U1141" s="11" t="s">
        <v>81</v>
      </c>
      <c r="V1141" s="11" t="s">
        <v>59</v>
      </c>
      <c r="W1141" s="10">
        <v>65470</v>
      </c>
      <c r="X1141" s="11" t="s">
        <v>48</v>
      </c>
      <c r="Y1141" s="10">
        <v>4</v>
      </c>
      <c r="Z1141" s="10">
        <v>2642</v>
      </c>
      <c r="AA1141" s="12">
        <v>44816</v>
      </c>
      <c r="AB1141" s="10">
        <v>2</v>
      </c>
      <c r="AC1141" s="10">
        <v>3</v>
      </c>
      <c r="AD1141" s="12">
        <v>45108</v>
      </c>
      <c r="AE1141" s="11" t="s">
        <v>76</v>
      </c>
      <c r="AF1141" s="11" t="s">
        <v>51</v>
      </c>
      <c r="AG1141" s="11" t="s">
        <v>77</v>
      </c>
      <c r="AH1141" s="11" t="s">
        <v>7323</v>
      </c>
      <c r="AI1141" s="11" t="s">
        <v>7324</v>
      </c>
      <c r="AJ1141" s="10">
        <v>1</v>
      </c>
      <c r="AK1141" s="14">
        <v>889.73</v>
      </c>
    </row>
    <row r="1142" spans="1:37" x14ac:dyDescent="0.25">
      <c r="A1142" s="10">
        <v>2216</v>
      </c>
      <c r="B1142" s="11" t="s">
        <v>4815</v>
      </c>
      <c r="C1142" s="11" t="s">
        <v>3594</v>
      </c>
      <c r="D1142" s="12">
        <v>44666</v>
      </c>
      <c r="E1142" s="12">
        <v>44844</v>
      </c>
      <c r="F1142" s="10">
        <f>Table2[[#This Row],[ExitDate]]-Table2[[#This Row],[StartDate]]</f>
        <v>178</v>
      </c>
      <c r="G1142" s="18">
        <f>(Table2[[#This Row],[ExitDate]]-Table2[[#This Row],[StartDate]])/365.25</f>
        <v>0.48733744010951402</v>
      </c>
      <c r="H1142" s="11" t="s">
        <v>64</v>
      </c>
      <c r="I1142" s="11" t="s">
        <v>7325</v>
      </c>
      <c r="J1142" s="13" t="s">
        <v>7326</v>
      </c>
      <c r="K1142" s="11" t="s">
        <v>54</v>
      </c>
      <c r="L1142" s="11" t="s">
        <v>38</v>
      </c>
      <c r="M1142" s="11" t="s">
        <v>66</v>
      </c>
      <c r="N1142" s="11" t="s">
        <v>55</v>
      </c>
      <c r="O1142" s="11" t="s">
        <v>41</v>
      </c>
      <c r="P1142" s="11" t="s">
        <v>174</v>
      </c>
      <c r="Q1142" s="11" t="s">
        <v>68</v>
      </c>
      <c r="R1142" s="11" t="s">
        <v>320</v>
      </c>
      <c r="S1142" s="12" t="s">
        <v>7327</v>
      </c>
      <c r="T1142" s="11" t="s">
        <v>7177</v>
      </c>
      <c r="U1142" s="11" t="s">
        <v>2092</v>
      </c>
      <c r="V1142" s="11" t="s">
        <v>59</v>
      </c>
      <c r="W1142" s="10">
        <v>60277</v>
      </c>
      <c r="X1142" s="11" t="s">
        <v>48</v>
      </c>
      <c r="Y1142" s="10">
        <v>5</v>
      </c>
      <c r="Z1142" s="10">
        <v>2643</v>
      </c>
      <c r="AA1142" s="12">
        <v>44931</v>
      </c>
      <c r="AB1142" s="10">
        <v>4</v>
      </c>
      <c r="AC1142" s="10">
        <v>3</v>
      </c>
      <c r="AD1142" s="12">
        <v>45092</v>
      </c>
      <c r="AE1142" s="11" t="s">
        <v>76</v>
      </c>
      <c r="AF1142" s="11" t="s">
        <v>51</v>
      </c>
      <c r="AG1142" s="11" t="s">
        <v>52</v>
      </c>
      <c r="AH1142" s="11" t="s">
        <v>7328</v>
      </c>
      <c r="AI1142" s="11" t="s">
        <v>7329</v>
      </c>
      <c r="AJ1142" s="10">
        <v>2</v>
      </c>
      <c r="AK1142" s="14">
        <v>357.94</v>
      </c>
    </row>
    <row r="1143" spans="1:37" x14ac:dyDescent="0.25">
      <c r="A1143" s="10">
        <v>2217</v>
      </c>
      <c r="B1143" s="11" t="s">
        <v>245</v>
      </c>
      <c r="C1143" s="11" t="s">
        <v>631</v>
      </c>
      <c r="D1143" s="12">
        <v>44031</v>
      </c>
      <c r="E1143" s="12">
        <v>44296</v>
      </c>
      <c r="F1143" s="10">
        <f>Table2[[#This Row],[ExitDate]]-Table2[[#This Row],[StartDate]]</f>
        <v>265</v>
      </c>
      <c r="G1143" s="18">
        <f>(Table2[[#This Row],[ExitDate]]-Table2[[#This Row],[StartDate]])/365.25</f>
        <v>0.72553045859000687</v>
      </c>
      <c r="H1143" s="11" t="s">
        <v>64</v>
      </c>
      <c r="I1143" s="11" t="s">
        <v>7330</v>
      </c>
      <c r="J1143" s="13" t="s">
        <v>7331</v>
      </c>
      <c r="K1143" s="11" t="s">
        <v>132</v>
      </c>
      <c r="L1143" s="11" t="s">
        <v>38</v>
      </c>
      <c r="M1143" s="11" t="s">
        <v>66</v>
      </c>
      <c r="N1143" s="11" t="s">
        <v>40</v>
      </c>
      <c r="O1143" s="11" t="s">
        <v>56</v>
      </c>
      <c r="P1143" s="11" t="s">
        <v>95</v>
      </c>
      <c r="Q1143" s="11" t="s">
        <v>68</v>
      </c>
      <c r="R1143" s="11" t="s">
        <v>57</v>
      </c>
      <c r="S1143" s="12" t="s">
        <v>7332</v>
      </c>
      <c r="T1143" s="11" t="s">
        <v>7177</v>
      </c>
      <c r="U1143" s="11" t="s">
        <v>159</v>
      </c>
      <c r="V1143" s="11" t="s">
        <v>59</v>
      </c>
      <c r="W1143" s="10">
        <v>25859</v>
      </c>
      <c r="X1143" s="11" t="s">
        <v>48</v>
      </c>
      <c r="Y1143" s="10">
        <v>5</v>
      </c>
      <c r="Z1143" s="10">
        <v>2644</v>
      </c>
      <c r="AA1143" s="12" t="s">
        <v>4048</v>
      </c>
      <c r="AB1143" s="10">
        <v>4</v>
      </c>
      <c r="AC1143" s="10">
        <v>1</v>
      </c>
      <c r="AD1143" s="12">
        <v>45017</v>
      </c>
      <c r="AE1143" s="11" t="s">
        <v>60</v>
      </c>
      <c r="AF1143" s="11" t="s">
        <v>51</v>
      </c>
      <c r="AG1143" s="11" t="s">
        <v>62</v>
      </c>
      <c r="AH1143" s="11" t="s">
        <v>7333</v>
      </c>
      <c r="AI1143" s="11" t="s">
        <v>7334</v>
      </c>
      <c r="AJ1143" s="10">
        <v>1</v>
      </c>
      <c r="AK1143" s="14">
        <v>150.96</v>
      </c>
    </row>
    <row r="1144" spans="1:37" x14ac:dyDescent="0.25">
      <c r="A1144" s="10">
        <v>2222</v>
      </c>
      <c r="B1144" s="11" t="s">
        <v>1479</v>
      </c>
      <c r="C1144" s="11" t="s">
        <v>5594</v>
      </c>
      <c r="D1144" s="12">
        <v>44102</v>
      </c>
      <c r="E1144" s="12">
        <v>45079</v>
      </c>
      <c r="F1144" s="10">
        <f>Table2[[#This Row],[ExitDate]]-Table2[[#This Row],[StartDate]]</f>
        <v>977</v>
      </c>
      <c r="G1144" s="18">
        <f>(Table2[[#This Row],[ExitDate]]-Table2[[#This Row],[StartDate]])/365.25</f>
        <v>2.6748802190280632</v>
      </c>
      <c r="H1144" s="11" t="s">
        <v>64</v>
      </c>
      <c r="I1144" s="11" t="s">
        <v>7335</v>
      </c>
      <c r="J1144" s="13" t="s">
        <v>7336</v>
      </c>
      <c r="K1144" s="11" t="s">
        <v>65</v>
      </c>
      <c r="L1144" s="11" t="s">
        <v>38</v>
      </c>
      <c r="M1144" s="11" t="s">
        <v>56</v>
      </c>
      <c r="N1144" s="11" t="s">
        <v>55</v>
      </c>
      <c r="O1144" s="11" t="s">
        <v>66</v>
      </c>
      <c r="P1144" s="11" t="s">
        <v>133</v>
      </c>
      <c r="Q1144" s="11" t="s">
        <v>68</v>
      </c>
      <c r="R1144" s="11" t="s">
        <v>175</v>
      </c>
      <c r="S1144" s="12" t="s">
        <v>7337</v>
      </c>
      <c r="T1144" s="11" t="s">
        <v>7175</v>
      </c>
      <c r="U1144" s="11" t="s">
        <v>176</v>
      </c>
      <c r="V1144" s="11" t="s">
        <v>46</v>
      </c>
      <c r="W1144" s="10">
        <v>59871</v>
      </c>
      <c r="X1144" s="11" t="s">
        <v>48</v>
      </c>
      <c r="Y1144" s="10">
        <v>4</v>
      </c>
      <c r="Z1144" s="10">
        <v>2649</v>
      </c>
      <c r="AA1144" s="12" t="s">
        <v>436</v>
      </c>
      <c r="AB1144" s="10">
        <v>4</v>
      </c>
      <c r="AC1144" s="10">
        <v>4</v>
      </c>
      <c r="AD1144" s="12">
        <v>44829</v>
      </c>
      <c r="AE1144" s="11" t="s">
        <v>156</v>
      </c>
      <c r="AF1144" s="11" t="s">
        <v>51</v>
      </c>
      <c r="AG1144" s="11" t="s">
        <v>89</v>
      </c>
      <c r="AH1144" s="11" t="s">
        <v>7338</v>
      </c>
      <c r="AI1144" s="11" t="s">
        <v>7339</v>
      </c>
      <c r="AJ1144" s="10">
        <v>1</v>
      </c>
      <c r="AK1144" s="14">
        <v>836.76</v>
      </c>
    </row>
    <row r="1145" spans="1:37" x14ac:dyDescent="0.25">
      <c r="A1145" s="10">
        <v>2225</v>
      </c>
      <c r="B1145" s="11" t="s">
        <v>2799</v>
      </c>
      <c r="C1145" s="11" t="s">
        <v>2970</v>
      </c>
      <c r="D1145" s="12">
        <v>45116</v>
      </c>
      <c r="E1145" s="12">
        <v>45121</v>
      </c>
      <c r="F1145" s="10">
        <f>Table2[[#This Row],[ExitDate]]-Table2[[#This Row],[StartDate]]</f>
        <v>5</v>
      </c>
      <c r="G1145" s="18">
        <f>(Table2[[#This Row],[ExitDate]]-Table2[[#This Row],[StartDate]])/365.25</f>
        <v>1.3689253935660506E-2</v>
      </c>
      <c r="H1145" s="11" t="s">
        <v>3573</v>
      </c>
      <c r="I1145" s="11" t="s">
        <v>7340</v>
      </c>
      <c r="J1145" s="13" t="s">
        <v>7341</v>
      </c>
      <c r="K1145" s="11" t="s">
        <v>125</v>
      </c>
      <c r="L1145" s="11" t="s">
        <v>38</v>
      </c>
      <c r="M1145" s="11" t="s">
        <v>39</v>
      </c>
      <c r="N1145" s="11" t="s">
        <v>40</v>
      </c>
      <c r="O1145" s="11" t="s">
        <v>41</v>
      </c>
      <c r="P1145" s="11" t="s">
        <v>174</v>
      </c>
      <c r="Q1145" s="11" t="s">
        <v>68</v>
      </c>
      <c r="R1145" s="11" t="s">
        <v>69</v>
      </c>
      <c r="S1145" s="12">
        <v>19939</v>
      </c>
      <c r="T1145" s="11" t="s">
        <v>44</v>
      </c>
      <c r="U1145" s="11" t="s">
        <v>250</v>
      </c>
      <c r="V1145" s="11" t="s">
        <v>46</v>
      </c>
      <c r="W1145" s="10">
        <v>15228</v>
      </c>
      <c r="X1145" s="11" t="s">
        <v>48</v>
      </c>
      <c r="Y1145" s="10">
        <v>4</v>
      </c>
      <c r="Z1145" s="10">
        <v>2652</v>
      </c>
      <c r="AA1145" s="12">
        <v>44876</v>
      </c>
      <c r="AB1145" s="10">
        <v>1</v>
      </c>
      <c r="AC1145" s="10">
        <v>4</v>
      </c>
      <c r="AD1145" s="12">
        <v>44857</v>
      </c>
      <c r="AE1145" s="11" t="s">
        <v>60</v>
      </c>
      <c r="AF1145" s="11" t="s">
        <v>61</v>
      </c>
      <c r="AG1145" s="11" t="s">
        <v>62</v>
      </c>
      <c r="AH1145" s="11" t="s">
        <v>1098</v>
      </c>
      <c r="AI1145" s="11" t="s">
        <v>7342</v>
      </c>
      <c r="AJ1145" s="10">
        <v>1</v>
      </c>
      <c r="AK1145" s="14">
        <v>424.44</v>
      </c>
    </row>
    <row r="1146" spans="1:37" x14ac:dyDescent="0.25">
      <c r="A1146" s="10">
        <v>2226</v>
      </c>
      <c r="B1146" s="11" t="s">
        <v>7343</v>
      </c>
      <c r="C1146" s="11" t="s">
        <v>398</v>
      </c>
      <c r="D1146" s="12">
        <v>45036</v>
      </c>
      <c r="E1146" s="12">
        <v>45054</v>
      </c>
      <c r="F1146" s="10">
        <f>Table2[[#This Row],[ExitDate]]-Table2[[#This Row],[StartDate]]</f>
        <v>18</v>
      </c>
      <c r="G1146" s="18">
        <f>(Table2[[#This Row],[ExitDate]]-Table2[[#This Row],[StartDate]])/365.25</f>
        <v>4.9281314168377825E-2</v>
      </c>
      <c r="H1146" s="11" t="s">
        <v>64</v>
      </c>
      <c r="I1146" s="11" t="s">
        <v>7344</v>
      </c>
      <c r="J1146" s="13" t="s">
        <v>7345</v>
      </c>
      <c r="K1146" s="11" t="s">
        <v>164</v>
      </c>
      <c r="L1146" s="11" t="s">
        <v>38</v>
      </c>
      <c r="M1146" s="11" t="s">
        <v>66</v>
      </c>
      <c r="N1146" s="11" t="s">
        <v>40</v>
      </c>
      <c r="O1146" s="11" t="s">
        <v>56</v>
      </c>
      <c r="P1146" s="11" t="s">
        <v>133</v>
      </c>
      <c r="Q1146" s="11" t="s">
        <v>68</v>
      </c>
      <c r="R1146" s="11" t="s">
        <v>320</v>
      </c>
      <c r="S1146" s="12" t="s">
        <v>7346</v>
      </c>
      <c r="T1146" s="11" t="s">
        <v>44</v>
      </c>
      <c r="U1146" s="11" t="s">
        <v>223</v>
      </c>
      <c r="V1146" s="11" t="s">
        <v>59</v>
      </c>
      <c r="W1146" s="10">
        <v>25594</v>
      </c>
      <c r="X1146" s="11" t="s">
        <v>48</v>
      </c>
      <c r="Y1146" s="10">
        <v>1</v>
      </c>
      <c r="Z1146" s="10">
        <v>2653</v>
      </c>
      <c r="AA1146" s="12" t="s">
        <v>1564</v>
      </c>
      <c r="AB1146" s="10">
        <v>4</v>
      </c>
      <c r="AC1146" s="10">
        <v>5</v>
      </c>
      <c r="AD1146" s="12">
        <v>44950</v>
      </c>
      <c r="AE1146" s="11" t="s">
        <v>83</v>
      </c>
      <c r="AF1146" s="11" t="s">
        <v>51</v>
      </c>
      <c r="AG1146" s="11" t="s">
        <v>62</v>
      </c>
      <c r="AH1146" s="11" t="s">
        <v>7347</v>
      </c>
      <c r="AI1146" s="11" t="s">
        <v>7348</v>
      </c>
      <c r="AJ1146" s="10">
        <v>3</v>
      </c>
      <c r="AK1146" s="14">
        <v>139.71</v>
      </c>
    </row>
    <row r="1147" spans="1:37" x14ac:dyDescent="0.25">
      <c r="A1147" s="10">
        <v>2227</v>
      </c>
      <c r="B1147" s="11" t="s">
        <v>7349</v>
      </c>
      <c r="C1147" s="11" t="s">
        <v>1819</v>
      </c>
      <c r="D1147" s="12">
        <v>43699</v>
      </c>
      <c r="E1147" s="12">
        <v>43837</v>
      </c>
      <c r="F1147" s="10">
        <f>Table2[[#This Row],[ExitDate]]-Table2[[#This Row],[StartDate]]</f>
        <v>138</v>
      </c>
      <c r="G1147" s="18">
        <f>(Table2[[#This Row],[ExitDate]]-Table2[[#This Row],[StartDate]])/365.25</f>
        <v>0.37782340862422997</v>
      </c>
      <c r="H1147" s="11" t="s">
        <v>64</v>
      </c>
      <c r="I1147" s="11" t="s">
        <v>2921</v>
      </c>
      <c r="J1147" s="13" t="s">
        <v>7350</v>
      </c>
      <c r="K1147" s="11" t="s">
        <v>94</v>
      </c>
      <c r="L1147" s="11" t="s">
        <v>38</v>
      </c>
      <c r="M1147" s="11" t="s">
        <v>66</v>
      </c>
      <c r="N1147" s="11" t="s">
        <v>40</v>
      </c>
      <c r="O1147" s="11" t="s">
        <v>41</v>
      </c>
      <c r="P1147" s="11" t="s">
        <v>121</v>
      </c>
      <c r="Q1147" s="11" t="s">
        <v>68</v>
      </c>
      <c r="R1147" s="11" t="s">
        <v>80</v>
      </c>
      <c r="S1147" s="12">
        <v>20339</v>
      </c>
      <c r="T1147" s="11" t="s">
        <v>44</v>
      </c>
      <c r="U1147" s="11" t="s">
        <v>223</v>
      </c>
      <c r="V1147" s="11" t="s">
        <v>59</v>
      </c>
      <c r="W1147" s="10">
        <v>97492</v>
      </c>
      <c r="X1147" s="11" t="s">
        <v>48</v>
      </c>
      <c r="Y1147" s="10">
        <v>4</v>
      </c>
      <c r="Z1147" s="10">
        <v>2654</v>
      </c>
      <c r="AA1147" s="12">
        <v>45110</v>
      </c>
      <c r="AB1147" s="10">
        <v>4</v>
      </c>
      <c r="AC1147" s="10">
        <v>1</v>
      </c>
      <c r="AD1147" s="12">
        <v>45003</v>
      </c>
      <c r="AE1147" s="11" t="s">
        <v>156</v>
      </c>
      <c r="AF1147" s="11" t="s">
        <v>61</v>
      </c>
      <c r="AG1147" s="11" t="s">
        <v>89</v>
      </c>
      <c r="AH1147" s="11" t="s">
        <v>7351</v>
      </c>
      <c r="AI1147" s="11" t="s">
        <v>7352</v>
      </c>
      <c r="AJ1147" s="10">
        <v>3</v>
      </c>
      <c r="AK1147" s="14">
        <v>428.13</v>
      </c>
    </row>
    <row r="1148" spans="1:37" x14ac:dyDescent="0.25">
      <c r="A1148" s="10">
        <v>2228</v>
      </c>
      <c r="B1148" s="11" t="s">
        <v>5169</v>
      </c>
      <c r="C1148" s="11" t="s">
        <v>4428</v>
      </c>
      <c r="D1148" s="12">
        <v>44775</v>
      </c>
      <c r="E1148" s="12">
        <v>45023</v>
      </c>
      <c r="F1148" s="10">
        <f>Table2[[#This Row],[ExitDate]]-Table2[[#This Row],[StartDate]]</f>
        <v>248</v>
      </c>
      <c r="G1148" s="18">
        <f>(Table2[[#This Row],[ExitDate]]-Table2[[#This Row],[StartDate]])/365.25</f>
        <v>0.67898699520876116</v>
      </c>
      <c r="H1148" s="11" t="s">
        <v>64</v>
      </c>
      <c r="I1148" s="11" t="s">
        <v>7353</v>
      </c>
      <c r="J1148" s="13" t="s">
        <v>7354</v>
      </c>
      <c r="K1148" s="11" t="s">
        <v>113</v>
      </c>
      <c r="L1148" s="11" t="s">
        <v>38</v>
      </c>
      <c r="M1148" s="11" t="s">
        <v>39</v>
      </c>
      <c r="N1148" s="11" t="s">
        <v>55</v>
      </c>
      <c r="O1148" s="11" t="s">
        <v>56</v>
      </c>
      <c r="P1148" s="11" t="s">
        <v>174</v>
      </c>
      <c r="Q1148" s="11" t="s">
        <v>68</v>
      </c>
      <c r="R1148" s="11" t="s">
        <v>80</v>
      </c>
      <c r="S1148" s="12">
        <v>23600</v>
      </c>
      <c r="T1148" s="11" t="s">
        <v>7167</v>
      </c>
      <c r="U1148" s="11" t="s">
        <v>250</v>
      </c>
      <c r="V1148" s="11" t="s">
        <v>59</v>
      </c>
      <c r="W1148" s="10">
        <v>48881</v>
      </c>
      <c r="X1148" s="11" t="s">
        <v>48</v>
      </c>
      <c r="Y1148" s="10">
        <v>2</v>
      </c>
      <c r="Z1148" s="10">
        <v>2655</v>
      </c>
      <c r="AA1148" s="12" t="s">
        <v>832</v>
      </c>
      <c r="AB1148" s="10">
        <v>2</v>
      </c>
      <c r="AC1148" s="10">
        <v>5</v>
      </c>
      <c r="AD1148" s="12">
        <v>45077</v>
      </c>
      <c r="AE1148" s="11" t="s">
        <v>76</v>
      </c>
      <c r="AF1148" s="11" t="s">
        <v>61</v>
      </c>
      <c r="AG1148" s="11" t="s">
        <v>62</v>
      </c>
      <c r="AH1148" s="11" t="s">
        <v>7355</v>
      </c>
      <c r="AI1148" s="11" t="s">
        <v>7356</v>
      </c>
      <c r="AJ1148" s="10">
        <v>3</v>
      </c>
      <c r="AK1148" s="14">
        <v>972.66</v>
      </c>
    </row>
    <row r="1149" spans="1:37" x14ac:dyDescent="0.25">
      <c r="A1149" s="10">
        <v>2229</v>
      </c>
      <c r="B1149" s="11" t="s">
        <v>4719</v>
      </c>
      <c r="C1149" s="11" t="s">
        <v>934</v>
      </c>
      <c r="D1149" s="12">
        <v>43404</v>
      </c>
      <c r="E1149" s="12">
        <v>43853</v>
      </c>
      <c r="F1149" s="10">
        <f>Table2[[#This Row],[ExitDate]]-Table2[[#This Row],[StartDate]]</f>
        <v>449</v>
      </c>
      <c r="G1149" s="18">
        <f>(Table2[[#This Row],[ExitDate]]-Table2[[#This Row],[StartDate]])/365.25</f>
        <v>1.2292950034223136</v>
      </c>
      <c r="H1149" s="11" t="s">
        <v>64</v>
      </c>
      <c r="I1149" s="11" t="s">
        <v>7357</v>
      </c>
      <c r="J1149" s="13" t="s">
        <v>7358</v>
      </c>
      <c r="K1149" s="11" t="s">
        <v>65</v>
      </c>
      <c r="L1149" s="11" t="s">
        <v>38</v>
      </c>
      <c r="M1149" s="11" t="s">
        <v>56</v>
      </c>
      <c r="N1149" s="11" t="s">
        <v>67</v>
      </c>
      <c r="O1149" s="11" t="s">
        <v>56</v>
      </c>
      <c r="P1149" s="11" t="s">
        <v>174</v>
      </c>
      <c r="Q1149" s="11" t="s">
        <v>68</v>
      </c>
      <c r="R1149" s="11" t="s">
        <v>57</v>
      </c>
      <c r="S1149" s="12">
        <v>21095</v>
      </c>
      <c r="T1149" s="11" t="s">
        <v>7167</v>
      </c>
      <c r="U1149" s="11" t="s">
        <v>145</v>
      </c>
      <c r="V1149" s="11" t="s">
        <v>59</v>
      </c>
      <c r="W1149" s="10">
        <v>71509</v>
      </c>
      <c r="X1149" s="11" t="s">
        <v>48</v>
      </c>
      <c r="Y1149" s="10">
        <v>4</v>
      </c>
      <c r="Z1149" s="10">
        <v>2656</v>
      </c>
      <c r="AA1149" s="12" t="s">
        <v>2231</v>
      </c>
      <c r="AB1149" s="10">
        <v>5</v>
      </c>
      <c r="AC1149" s="10">
        <v>4</v>
      </c>
      <c r="AD1149" s="12">
        <v>44982</v>
      </c>
      <c r="AE1149" s="11" t="s">
        <v>156</v>
      </c>
      <c r="AF1149" s="11" t="s">
        <v>61</v>
      </c>
      <c r="AG1149" s="11" t="s">
        <v>52</v>
      </c>
      <c r="AH1149" s="11" t="s">
        <v>7359</v>
      </c>
      <c r="AI1149" s="11" t="s">
        <v>7360</v>
      </c>
      <c r="AJ1149" s="10">
        <v>1</v>
      </c>
      <c r="AK1149" s="14">
        <v>877.57</v>
      </c>
    </row>
    <row r="1150" spans="1:37" x14ac:dyDescent="0.25">
      <c r="A1150" s="10">
        <v>2230</v>
      </c>
      <c r="B1150" s="11" t="s">
        <v>7361</v>
      </c>
      <c r="C1150" s="11" t="s">
        <v>1420</v>
      </c>
      <c r="D1150" s="12">
        <v>44523</v>
      </c>
      <c r="E1150" s="12">
        <v>44762</v>
      </c>
      <c r="F1150" s="10">
        <f>Table2[[#This Row],[ExitDate]]-Table2[[#This Row],[StartDate]]</f>
        <v>239</v>
      </c>
      <c r="G1150" s="18">
        <f>(Table2[[#This Row],[ExitDate]]-Table2[[#This Row],[StartDate]])/365.25</f>
        <v>0.65434633812457221</v>
      </c>
      <c r="H1150" s="11" t="s">
        <v>64</v>
      </c>
      <c r="I1150" s="11" t="s">
        <v>7362</v>
      </c>
      <c r="J1150" s="13" t="s">
        <v>7363</v>
      </c>
      <c r="K1150" s="11" t="s">
        <v>84</v>
      </c>
      <c r="L1150" s="11" t="s">
        <v>38</v>
      </c>
      <c r="M1150" s="11" t="s">
        <v>39</v>
      </c>
      <c r="N1150" s="11" t="s">
        <v>67</v>
      </c>
      <c r="O1150" s="11" t="s">
        <v>41</v>
      </c>
      <c r="P1150" s="11" t="s">
        <v>174</v>
      </c>
      <c r="Q1150" s="11" t="s">
        <v>68</v>
      </c>
      <c r="R1150" s="11" t="s">
        <v>3104</v>
      </c>
      <c r="S1150" s="12">
        <v>34856</v>
      </c>
      <c r="T1150" s="11" t="s">
        <v>7167</v>
      </c>
      <c r="U1150" s="11" t="s">
        <v>250</v>
      </c>
      <c r="V1150" s="11" t="s">
        <v>59</v>
      </c>
      <c r="W1150" s="10">
        <v>27097</v>
      </c>
      <c r="X1150" s="11" t="s">
        <v>48</v>
      </c>
      <c r="Y1150" s="10">
        <v>2</v>
      </c>
      <c r="Z1150" s="10">
        <v>2657</v>
      </c>
      <c r="AA1150" s="12">
        <v>45019</v>
      </c>
      <c r="AB1150" s="10">
        <v>4</v>
      </c>
      <c r="AC1150" s="10">
        <v>3</v>
      </c>
      <c r="AD1150" s="12">
        <v>45054</v>
      </c>
      <c r="AE1150" s="11" t="s">
        <v>76</v>
      </c>
      <c r="AF1150" s="11" t="s">
        <v>61</v>
      </c>
      <c r="AG1150" s="11" t="s">
        <v>52</v>
      </c>
      <c r="AH1150" s="11" t="s">
        <v>2407</v>
      </c>
      <c r="AI1150" s="11" t="s">
        <v>7364</v>
      </c>
      <c r="AJ1150" s="10">
        <v>3</v>
      </c>
      <c r="AK1150" s="14">
        <v>751.13</v>
      </c>
    </row>
    <row r="1151" spans="1:37" x14ac:dyDescent="0.25">
      <c r="A1151" s="10">
        <v>2231</v>
      </c>
      <c r="B1151" s="11" t="s">
        <v>5706</v>
      </c>
      <c r="C1151" s="11" t="s">
        <v>4517</v>
      </c>
      <c r="D1151" s="12">
        <v>45108</v>
      </c>
      <c r="E1151" s="12">
        <v>45128</v>
      </c>
      <c r="F1151" s="10">
        <f>Table2[[#This Row],[ExitDate]]-Table2[[#This Row],[StartDate]]</f>
        <v>20</v>
      </c>
      <c r="G1151" s="18">
        <f>(Table2[[#This Row],[ExitDate]]-Table2[[#This Row],[StartDate]])/365.25</f>
        <v>5.4757015742642023E-2</v>
      </c>
      <c r="H1151" s="11" t="s">
        <v>64</v>
      </c>
      <c r="I1151" s="11" t="s">
        <v>7365</v>
      </c>
      <c r="J1151" s="13" t="s">
        <v>7366</v>
      </c>
      <c r="K1151" s="11" t="s">
        <v>37</v>
      </c>
      <c r="L1151" s="11" t="s">
        <v>38</v>
      </c>
      <c r="M1151" s="11" t="s">
        <v>66</v>
      </c>
      <c r="N1151" s="11" t="s">
        <v>55</v>
      </c>
      <c r="O1151" s="11" t="s">
        <v>41</v>
      </c>
      <c r="P1151" s="11" t="s">
        <v>95</v>
      </c>
      <c r="Q1151" s="11" t="s">
        <v>68</v>
      </c>
      <c r="R1151" s="11" t="s">
        <v>107</v>
      </c>
      <c r="S1151" s="12" t="s">
        <v>7367</v>
      </c>
      <c r="T1151" s="11" t="s">
        <v>7167</v>
      </c>
      <c r="U1151" s="11" t="s">
        <v>98</v>
      </c>
      <c r="V1151" s="11" t="s">
        <v>59</v>
      </c>
      <c r="W1151" s="10">
        <v>74016</v>
      </c>
      <c r="X1151" s="11" t="s">
        <v>48</v>
      </c>
      <c r="Y1151" s="10">
        <v>2</v>
      </c>
      <c r="Z1151" s="10">
        <v>2658</v>
      </c>
      <c r="AA1151" s="12" t="s">
        <v>393</v>
      </c>
      <c r="AB1151" s="10">
        <v>3</v>
      </c>
      <c r="AC1151" s="10">
        <v>1</v>
      </c>
      <c r="AD1151" s="12">
        <v>45106</v>
      </c>
      <c r="AE1151" s="11" t="s">
        <v>83</v>
      </c>
      <c r="AF1151" s="11" t="s">
        <v>61</v>
      </c>
      <c r="AG1151" s="11" t="s">
        <v>89</v>
      </c>
      <c r="AH1151" s="11" t="s">
        <v>1337</v>
      </c>
      <c r="AI1151" s="11" t="s">
        <v>7368</v>
      </c>
      <c r="AJ1151" s="10">
        <v>1</v>
      </c>
      <c r="AK1151" s="14">
        <v>471.89</v>
      </c>
    </row>
    <row r="1152" spans="1:37" x14ac:dyDescent="0.25">
      <c r="A1152" s="10">
        <v>2236</v>
      </c>
      <c r="B1152" s="11" t="s">
        <v>5851</v>
      </c>
      <c r="C1152" s="11" t="s">
        <v>1750</v>
      </c>
      <c r="D1152" s="12">
        <v>44932</v>
      </c>
      <c r="E1152" s="12">
        <v>45041</v>
      </c>
      <c r="F1152" s="10">
        <f>Table2[[#This Row],[ExitDate]]-Table2[[#This Row],[StartDate]]</f>
        <v>109</v>
      </c>
      <c r="G1152" s="18">
        <f>(Table2[[#This Row],[ExitDate]]-Table2[[#This Row],[StartDate]])/365.25</f>
        <v>0.29842573579739906</v>
      </c>
      <c r="H1152" s="11" t="s">
        <v>64</v>
      </c>
      <c r="I1152" s="11" t="s">
        <v>7369</v>
      </c>
      <c r="J1152" s="13" t="s">
        <v>7370</v>
      </c>
      <c r="K1152" s="11" t="s">
        <v>164</v>
      </c>
      <c r="L1152" s="11" t="s">
        <v>38</v>
      </c>
      <c r="M1152" s="11" t="s">
        <v>56</v>
      </c>
      <c r="N1152" s="11" t="s">
        <v>67</v>
      </c>
      <c r="O1152" s="11" t="s">
        <v>56</v>
      </c>
      <c r="P1152" s="11" t="s">
        <v>121</v>
      </c>
      <c r="Q1152" s="11" t="s">
        <v>68</v>
      </c>
      <c r="R1152" s="11" t="s">
        <v>142</v>
      </c>
      <c r="S1152" s="12" t="s">
        <v>7371</v>
      </c>
      <c r="T1152" s="11" t="s">
        <v>7151</v>
      </c>
      <c r="U1152" s="11" t="s">
        <v>98</v>
      </c>
      <c r="V1152" s="11" t="s">
        <v>59</v>
      </c>
      <c r="W1152" s="10">
        <v>51278</v>
      </c>
      <c r="X1152" s="11" t="s">
        <v>48</v>
      </c>
      <c r="Y1152" s="10">
        <v>5</v>
      </c>
      <c r="Z1152" s="10">
        <v>2663</v>
      </c>
      <c r="AA1152" s="12">
        <v>44750</v>
      </c>
      <c r="AB1152" s="10">
        <v>3</v>
      </c>
      <c r="AC1152" s="10">
        <v>4</v>
      </c>
      <c r="AD1152" s="12">
        <v>44912</v>
      </c>
      <c r="AE1152" s="11" t="s">
        <v>60</v>
      </c>
      <c r="AF1152" s="11" t="s">
        <v>61</v>
      </c>
      <c r="AG1152" s="11" t="s">
        <v>89</v>
      </c>
      <c r="AH1152" s="11" t="s">
        <v>7372</v>
      </c>
      <c r="AI1152" s="11" t="s">
        <v>7373</v>
      </c>
      <c r="AJ1152" s="10">
        <v>4</v>
      </c>
      <c r="AK1152" s="14">
        <v>819.64</v>
      </c>
    </row>
    <row r="1153" spans="1:37" x14ac:dyDescent="0.25">
      <c r="A1153" s="10">
        <v>2239</v>
      </c>
      <c r="B1153" s="11" t="s">
        <v>3100</v>
      </c>
      <c r="C1153" s="11" t="s">
        <v>616</v>
      </c>
      <c r="D1153" s="12">
        <v>43411</v>
      </c>
      <c r="E1153" s="12">
        <v>44569</v>
      </c>
      <c r="F1153" s="10">
        <f>Table2[[#This Row],[ExitDate]]-Table2[[#This Row],[StartDate]]</f>
        <v>1158</v>
      </c>
      <c r="G1153" s="18">
        <f>(Table2[[#This Row],[ExitDate]]-Table2[[#This Row],[StartDate]])/365.25</f>
        <v>3.1704312114989732</v>
      </c>
      <c r="H1153" s="11" t="s">
        <v>64</v>
      </c>
      <c r="I1153" s="11" t="s">
        <v>7373</v>
      </c>
      <c r="J1153" s="13" t="s">
        <v>7374</v>
      </c>
      <c r="K1153" s="11" t="s">
        <v>65</v>
      </c>
      <c r="L1153" s="11" t="s">
        <v>38</v>
      </c>
      <c r="M1153" s="11" t="s">
        <v>56</v>
      </c>
      <c r="N1153" s="11" t="s">
        <v>40</v>
      </c>
      <c r="O1153" s="11" t="s">
        <v>66</v>
      </c>
      <c r="P1153" s="11" t="s">
        <v>133</v>
      </c>
      <c r="Q1153" s="11" t="s">
        <v>68</v>
      </c>
      <c r="R1153" s="11" t="s">
        <v>508</v>
      </c>
      <c r="S1153" s="12" t="s">
        <v>7375</v>
      </c>
      <c r="T1153" s="11" t="s">
        <v>7165</v>
      </c>
      <c r="U1153" s="11" t="s">
        <v>1068</v>
      </c>
      <c r="V1153" s="11" t="s">
        <v>46</v>
      </c>
      <c r="W1153" s="10">
        <v>91544</v>
      </c>
      <c r="X1153" s="11" t="s">
        <v>48</v>
      </c>
      <c r="Y1153" s="10">
        <v>4</v>
      </c>
      <c r="Z1153" s="10">
        <v>2666</v>
      </c>
      <c r="AA1153" s="12" t="s">
        <v>864</v>
      </c>
      <c r="AB1153" s="10">
        <v>5</v>
      </c>
      <c r="AC1153" s="10">
        <v>5</v>
      </c>
      <c r="AD1153" s="12">
        <v>44959</v>
      </c>
      <c r="AE1153" s="11" t="s">
        <v>76</v>
      </c>
      <c r="AF1153" s="11" t="s">
        <v>51</v>
      </c>
      <c r="AG1153" s="11" t="s">
        <v>52</v>
      </c>
      <c r="AH1153" s="11" t="s">
        <v>7376</v>
      </c>
      <c r="AI1153" s="11" t="s">
        <v>7377</v>
      </c>
      <c r="AJ1153" s="10">
        <v>2</v>
      </c>
      <c r="AK1153" s="14">
        <v>460.62</v>
      </c>
    </row>
    <row r="1154" spans="1:37" x14ac:dyDescent="0.25">
      <c r="A1154" s="10">
        <v>2240</v>
      </c>
      <c r="B1154" s="11" t="s">
        <v>7378</v>
      </c>
      <c r="C1154" s="11" t="s">
        <v>3668</v>
      </c>
      <c r="D1154" s="12">
        <v>43741</v>
      </c>
      <c r="E1154" s="12">
        <v>44433</v>
      </c>
      <c r="F1154" s="10">
        <f>Table2[[#This Row],[ExitDate]]-Table2[[#This Row],[StartDate]]</f>
        <v>692</v>
      </c>
      <c r="G1154" s="18">
        <f>(Table2[[#This Row],[ExitDate]]-Table2[[#This Row],[StartDate]])/365.25</f>
        <v>1.8945927446954141</v>
      </c>
      <c r="H1154" s="11" t="s">
        <v>3573</v>
      </c>
      <c r="I1154" s="11" t="s">
        <v>7379</v>
      </c>
      <c r="J1154" s="13" t="s">
        <v>7380</v>
      </c>
      <c r="K1154" s="11" t="s">
        <v>84</v>
      </c>
      <c r="L1154" s="11" t="s">
        <v>38</v>
      </c>
      <c r="M1154" s="11" t="s">
        <v>66</v>
      </c>
      <c r="N1154" s="11" t="s">
        <v>67</v>
      </c>
      <c r="O1154" s="11" t="s">
        <v>56</v>
      </c>
      <c r="P1154" s="11" t="s">
        <v>133</v>
      </c>
      <c r="Q1154" s="11" t="s">
        <v>68</v>
      </c>
      <c r="R1154" s="11" t="s">
        <v>953</v>
      </c>
      <c r="S1154" s="12">
        <v>23964</v>
      </c>
      <c r="T1154" s="11" t="s">
        <v>7165</v>
      </c>
      <c r="U1154" s="11" t="s">
        <v>109</v>
      </c>
      <c r="V1154" s="11" t="s">
        <v>46</v>
      </c>
      <c r="W1154" s="10">
        <v>9760</v>
      </c>
      <c r="X1154" s="11" t="s">
        <v>48</v>
      </c>
      <c r="Y1154" s="10">
        <v>2</v>
      </c>
      <c r="Z1154" s="10">
        <v>2667</v>
      </c>
      <c r="AA1154" s="12" t="s">
        <v>1104</v>
      </c>
      <c r="AB1154" s="10">
        <v>3</v>
      </c>
      <c r="AC1154" s="10">
        <v>2</v>
      </c>
      <c r="AD1154" s="12">
        <v>44962</v>
      </c>
      <c r="AE1154" s="11" t="s">
        <v>50</v>
      </c>
      <c r="AF1154" s="11" t="s">
        <v>61</v>
      </c>
      <c r="AG1154" s="11" t="s">
        <v>89</v>
      </c>
      <c r="AH1154" s="11" t="s">
        <v>7381</v>
      </c>
      <c r="AI1154" s="11" t="s">
        <v>7382</v>
      </c>
      <c r="AJ1154" s="10">
        <v>4</v>
      </c>
      <c r="AK1154" s="14">
        <v>821.39</v>
      </c>
    </row>
    <row r="1155" spans="1:37" x14ac:dyDescent="0.25">
      <c r="A1155" s="10">
        <v>2241</v>
      </c>
      <c r="B1155" s="11" t="s">
        <v>1228</v>
      </c>
      <c r="C1155" s="11" t="s">
        <v>3029</v>
      </c>
      <c r="D1155" s="12">
        <v>44785</v>
      </c>
      <c r="E1155" s="12">
        <v>45032</v>
      </c>
      <c r="F1155" s="10">
        <f>Table2[[#This Row],[ExitDate]]-Table2[[#This Row],[StartDate]]</f>
        <v>247</v>
      </c>
      <c r="G1155" s="18">
        <f>(Table2[[#This Row],[ExitDate]]-Table2[[#This Row],[StartDate]])/365.25</f>
        <v>0.67624914442162898</v>
      </c>
      <c r="H1155" s="11" t="s">
        <v>3573</v>
      </c>
      <c r="I1155" s="11" t="s">
        <v>7383</v>
      </c>
      <c r="J1155" s="13" t="s">
        <v>7384</v>
      </c>
      <c r="K1155" s="11" t="s">
        <v>37</v>
      </c>
      <c r="L1155" s="11" t="s">
        <v>38</v>
      </c>
      <c r="M1155" s="11" t="s">
        <v>39</v>
      </c>
      <c r="N1155" s="11" t="s">
        <v>40</v>
      </c>
      <c r="O1155" s="11" t="s">
        <v>56</v>
      </c>
      <c r="P1155" s="11" t="s">
        <v>121</v>
      </c>
      <c r="Q1155" s="11" t="s">
        <v>68</v>
      </c>
      <c r="R1155" s="11" t="s">
        <v>80</v>
      </c>
      <c r="S1155" s="12">
        <v>28835</v>
      </c>
      <c r="T1155" s="11" t="s">
        <v>44</v>
      </c>
      <c r="U1155" s="11" t="s">
        <v>98</v>
      </c>
      <c r="V1155" s="11" t="s">
        <v>46</v>
      </c>
      <c r="W1155" s="10">
        <v>94176</v>
      </c>
      <c r="X1155" s="11" t="s">
        <v>48</v>
      </c>
      <c r="Y1155" s="10">
        <v>2</v>
      </c>
      <c r="Z1155" s="10">
        <v>2668</v>
      </c>
      <c r="AA1155" s="12" t="s">
        <v>3672</v>
      </c>
      <c r="AB1155" s="10">
        <v>4</v>
      </c>
      <c r="AC1155" s="10">
        <v>4</v>
      </c>
      <c r="AD1155" s="12">
        <v>44945</v>
      </c>
      <c r="AE1155" s="11" t="s">
        <v>76</v>
      </c>
      <c r="AF1155" s="11" t="s">
        <v>51</v>
      </c>
      <c r="AG1155" s="11" t="s">
        <v>89</v>
      </c>
      <c r="AH1155" s="11" t="s">
        <v>7385</v>
      </c>
      <c r="AI1155" s="11" t="s">
        <v>7386</v>
      </c>
      <c r="AJ1155" s="10">
        <v>3</v>
      </c>
      <c r="AK1155" s="14">
        <v>968.31</v>
      </c>
    </row>
    <row r="1156" spans="1:37" x14ac:dyDescent="0.25">
      <c r="A1156" s="10">
        <v>2245</v>
      </c>
      <c r="B1156" s="11" t="s">
        <v>7387</v>
      </c>
      <c r="C1156" s="11" t="s">
        <v>6902</v>
      </c>
      <c r="D1156" s="12">
        <v>43930</v>
      </c>
      <c r="E1156" s="12">
        <v>45052</v>
      </c>
      <c r="F1156" s="10">
        <f>Table2[[#This Row],[ExitDate]]-Table2[[#This Row],[StartDate]]</f>
        <v>1122</v>
      </c>
      <c r="G1156" s="18">
        <f>(Table2[[#This Row],[ExitDate]]-Table2[[#This Row],[StartDate]])/365.25</f>
        <v>3.0718685831622174</v>
      </c>
      <c r="H1156" s="11" t="s">
        <v>64</v>
      </c>
      <c r="I1156" s="11" t="s">
        <v>7388</v>
      </c>
      <c r="J1156" s="13" t="s">
        <v>7389</v>
      </c>
      <c r="K1156" s="11" t="s">
        <v>113</v>
      </c>
      <c r="L1156" s="11" t="s">
        <v>38</v>
      </c>
      <c r="M1156" s="11" t="s">
        <v>39</v>
      </c>
      <c r="N1156" s="11" t="s">
        <v>55</v>
      </c>
      <c r="O1156" s="11" t="s">
        <v>66</v>
      </c>
      <c r="P1156" s="11" t="s">
        <v>95</v>
      </c>
      <c r="Q1156" s="11" t="s">
        <v>68</v>
      </c>
      <c r="R1156" s="11" t="s">
        <v>238</v>
      </c>
      <c r="S1156" s="12" t="s">
        <v>7390</v>
      </c>
      <c r="T1156" s="11" t="s">
        <v>7167</v>
      </c>
      <c r="U1156" s="11" t="s">
        <v>109</v>
      </c>
      <c r="V1156" s="11" t="s">
        <v>59</v>
      </c>
      <c r="W1156" s="10">
        <v>3413</v>
      </c>
      <c r="X1156" s="11" t="s">
        <v>48</v>
      </c>
      <c r="Y1156" s="10">
        <v>1</v>
      </c>
      <c r="Z1156" s="10">
        <v>2672</v>
      </c>
      <c r="AA1156" s="12">
        <v>45022</v>
      </c>
      <c r="AB1156" s="10">
        <v>5</v>
      </c>
      <c r="AC1156" s="10">
        <v>2</v>
      </c>
      <c r="AD1156" s="12">
        <v>45125</v>
      </c>
      <c r="AE1156" s="11" t="s">
        <v>76</v>
      </c>
      <c r="AF1156" s="11" t="s">
        <v>51</v>
      </c>
      <c r="AG1156" s="11" t="s">
        <v>62</v>
      </c>
      <c r="AH1156" s="11" t="s">
        <v>7391</v>
      </c>
      <c r="AI1156" s="11" t="s">
        <v>7392</v>
      </c>
      <c r="AJ1156" s="10">
        <v>2</v>
      </c>
      <c r="AK1156" s="14">
        <v>118.43</v>
      </c>
    </row>
    <row r="1157" spans="1:37" x14ac:dyDescent="0.25">
      <c r="A1157" s="10">
        <v>2248</v>
      </c>
      <c r="B1157" s="11" t="s">
        <v>288</v>
      </c>
      <c r="C1157" s="11" t="s">
        <v>7393</v>
      </c>
      <c r="D1157" s="12">
        <v>44164</v>
      </c>
      <c r="E1157" s="12">
        <v>44758</v>
      </c>
      <c r="F1157" s="10">
        <f>Table2[[#This Row],[ExitDate]]-Table2[[#This Row],[StartDate]]</f>
        <v>594</v>
      </c>
      <c r="G1157" s="18">
        <f>(Table2[[#This Row],[ExitDate]]-Table2[[#This Row],[StartDate]])/365.25</f>
        <v>1.6262833675564681</v>
      </c>
      <c r="H1157" s="11" t="s">
        <v>64</v>
      </c>
      <c r="I1157" s="11" t="s">
        <v>7394</v>
      </c>
      <c r="J1157" s="13" t="s">
        <v>7395</v>
      </c>
      <c r="K1157" s="11" t="s">
        <v>37</v>
      </c>
      <c r="L1157" s="11" t="s">
        <v>38</v>
      </c>
      <c r="M1157" s="11" t="s">
        <v>56</v>
      </c>
      <c r="N1157" s="11" t="s">
        <v>40</v>
      </c>
      <c r="O1157" s="11" t="s">
        <v>56</v>
      </c>
      <c r="P1157" s="11" t="s">
        <v>121</v>
      </c>
      <c r="Q1157" s="11" t="s">
        <v>68</v>
      </c>
      <c r="R1157" s="11" t="s">
        <v>107</v>
      </c>
      <c r="S1157" s="12">
        <v>16989</v>
      </c>
      <c r="T1157" s="11" t="s">
        <v>7174</v>
      </c>
      <c r="U1157" s="11" t="s">
        <v>109</v>
      </c>
      <c r="V1157" s="11" t="s">
        <v>59</v>
      </c>
      <c r="W1157" s="10">
        <v>11366</v>
      </c>
      <c r="X1157" s="11" t="s">
        <v>48</v>
      </c>
      <c r="Y1157" s="10">
        <v>5</v>
      </c>
      <c r="Z1157" s="10">
        <v>2675</v>
      </c>
      <c r="AA1157" s="12" t="s">
        <v>3175</v>
      </c>
      <c r="AB1157" s="10">
        <v>2</v>
      </c>
      <c r="AC1157" s="10">
        <v>4</v>
      </c>
      <c r="AD1157" s="12">
        <v>44841</v>
      </c>
      <c r="AE1157" s="11" t="s">
        <v>60</v>
      </c>
      <c r="AF1157" s="11" t="s">
        <v>51</v>
      </c>
      <c r="AG1157" s="11" t="s">
        <v>77</v>
      </c>
      <c r="AH1157" s="11" t="s">
        <v>7396</v>
      </c>
      <c r="AI1157" s="11" t="s">
        <v>7397</v>
      </c>
      <c r="AJ1157" s="10">
        <v>3</v>
      </c>
      <c r="AK1157" s="14">
        <v>475.75</v>
      </c>
    </row>
    <row r="1158" spans="1:37" x14ac:dyDescent="0.25">
      <c r="A1158" s="10">
        <v>2249</v>
      </c>
      <c r="B1158" s="11" t="s">
        <v>7398</v>
      </c>
      <c r="C1158" s="11" t="s">
        <v>2356</v>
      </c>
      <c r="D1158" s="12">
        <v>43544</v>
      </c>
      <c r="E1158" s="12">
        <v>44097</v>
      </c>
      <c r="F1158" s="10">
        <f>Table2[[#This Row],[ExitDate]]-Table2[[#This Row],[StartDate]]</f>
        <v>553</v>
      </c>
      <c r="G1158" s="18">
        <f>(Table2[[#This Row],[ExitDate]]-Table2[[#This Row],[StartDate]])/365.25</f>
        <v>1.514031485284052</v>
      </c>
      <c r="H1158" s="11" t="s">
        <v>64</v>
      </c>
      <c r="I1158" s="11" t="s">
        <v>7399</v>
      </c>
      <c r="J1158" s="13" t="s">
        <v>7400</v>
      </c>
      <c r="K1158" s="11" t="s">
        <v>125</v>
      </c>
      <c r="L1158" s="11" t="s">
        <v>38</v>
      </c>
      <c r="M1158" s="11" t="s">
        <v>56</v>
      </c>
      <c r="N1158" s="11" t="s">
        <v>40</v>
      </c>
      <c r="O1158" s="11" t="s">
        <v>56</v>
      </c>
      <c r="P1158" s="11" t="s">
        <v>121</v>
      </c>
      <c r="Q1158" s="11" t="s">
        <v>68</v>
      </c>
      <c r="R1158" s="11" t="s">
        <v>107</v>
      </c>
      <c r="S1158" s="12">
        <v>26306</v>
      </c>
      <c r="T1158" s="11" t="s">
        <v>7174</v>
      </c>
      <c r="U1158" s="11" t="s">
        <v>109</v>
      </c>
      <c r="V1158" s="11" t="s">
        <v>59</v>
      </c>
      <c r="W1158" s="10">
        <v>19248</v>
      </c>
      <c r="X1158" s="11" t="s">
        <v>48</v>
      </c>
      <c r="Y1158" s="10">
        <v>2</v>
      </c>
      <c r="Z1158" s="10">
        <v>2676</v>
      </c>
      <c r="AA1158" s="12" t="s">
        <v>1656</v>
      </c>
      <c r="AB1158" s="10">
        <v>4</v>
      </c>
      <c r="AC1158" s="10">
        <v>3</v>
      </c>
      <c r="AD1158" s="12">
        <v>44845</v>
      </c>
      <c r="AE1158" s="11" t="s">
        <v>50</v>
      </c>
      <c r="AF1158" s="11" t="s">
        <v>61</v>
      </c>
      <c r="AG1158" s="11" t="s">
        <v>52</v>
      </c>
      <c r="AH1158" s="11" t="s">
        <v>7401</v>
      </c>
      <c r="AI1158" s="11" t="s">
        <v>7402</v>
      </c>
      <c r="AJ1158" s="10">
        <v>3</v>
      </c>
      <c r="AK1158" s="14">
        <v>188.07</v>
      </c>
    </row>
    <row r="1159" spans="1:37" x14ac:dyDescent="0.25">
      <c r="A1159" s="10">
        <v>2250</v>
      </c>
      <c r="B1159" s="11" t="s">
        <v>4407</v>
      </c>
      <c r="C1159" s="11" t="s">
        <v>53</v>
      </c>
      <c r="D1159" s="12">
        <v>43540</v>
      </c>
      <c r="E1159" s="12">
        <v>44569</v>
      </c>
      <c r="F1159" s="10">
        <f>Table2[[#This Row],[ExitDate]]-Table2[[#This Row],[StartDate]]</f>
        <v>1029</v>
      </c>
      <c r="G1159" s="18">
        <f>(Table2[[#This Row],[ExitDate]]-Table2[[#This Row],[StartDate]])/365.25</f>
        <v>2.817248459958932</v>
      </c>
      <c r="H1159" s="11" t="s">
        <v>64</v>
      </c>
      <c r="I1159" s="11" t="s">
        <v>7403</v>
      </c>
      <c r="J1159" s="13" t="s">
        <v>7404</v>
      </c>
      <c r="K1159" s="11" t="s">
        <v>54</v>
      </c>
      <c r="L1159" s="11" t="s">
        <v>38</v>
      </c>
      <c r="M1159" s="11" t="s">
        <v>39</v>
      </c>
      <c r="N1159" s="11" t="s">
        <v>67</v>
      </c>
      <c r="O1159" s="11" t="s">
        <v>66</v>
      </c>
      <c r="P1159" s="11" t="s">
        <v>121</v>
      </c>
      <c r="Q1159" s="11" t="s">
        <v>68</v>
      </c>
      <c r="R1159" s="11" t="s">
        <v>142</v>
      </c>
      <c r="S1159" s="12" t="s">
        <v>7405</v>
      </c>
      <c r="T1159" s="11" t="s">
        <v>7177</v>
      </c>
      <c r="U1159" s="11" t="s">
        <v>185</v>
      </c>
      <c r="V1159" s="11" t="s">
        <v>59</v>
      </c>
      <c r="W1159" s="10">
        <v>8371</v>
      </c>
      <c r="X1159" s="11" t="s">
        <v>48</v>
      </c>
      <c r="Y1159" s="10">
        <v>1</v>
      </c>
      <c r="Z1159" s="10">
        <v>2677</v>
      </c>
      <c r="AA1159" s="12" t="s">
        <v>366</v>
      </c>
      <c r="AB1159" s="10">
        <v>2</v>
      </c>
      <c r="AC1159" s="10">
        <v>1</v>
      </c>
      <c r="AD1159" s="12">
        <v>44925</v>
      </c>
      <c r="AE1159" s="11" t="s">
        <v>83</v>
      </c>
      <c r="AF1159" s="11" t="s">
        <v>61</v>
      </c>
      <c r="AG1159" s="11" t="s">
        <v>62</v>
      </c>
      <c r="AH1159" s="11" t="s">
        <v>7406</v>
      </c>
      <c r="AI1159" s="11" t="s">
        <v>7407</v>
      </c>
      <c r="AJ1159" s="10">
        <v>4</v>
      </c>
      <c r="AK1159" s="14">
        <v>843.69</v>
      </c>
    </row>
    <row r="1160" spans="1:37" x14ac:dyDescent="0.25">
      <c r="A1160" s="10">
        <v>2253</v>
      </c>
      <c r="B1160" s="11" t="s">
        <v>78</v>
      </c>
      <c r="C1160" s="11" t="s">
        <v>2313</v>
      </c>
      <c r="D1160" s="12">
        <v>44190</v>
      </c>
      <c r="E1160" s="12">
        <v>44473</v>
      </c>
      <c r="F1160" s="10">
        <f>Table2[[#This Row],[ExitDate]]-Table2[[#This Row],[StartDate]]</f>
        <v>283</v>
      </c>
      <c r="G1160" s="18">
        <f>(Table2[[#This Row],[ExitDate]]-Table2[[#This Row],[StartDate]])/365.25</f>
        <v>0.77481177275838464</v>
      </c>
      <c r="H1160" s="11" t="s">
        <v>64</v>
      </c>
      <c r="I1160" s="11" t="s">
        <v>7408</v>
      </c>
      <c r="J1160" s="13" t="s">
        <v>7409</v>
      </c>
      <c r="K1160" s="11" t="s">
        <v>164</v>
      </c>
      <c r="L1160" s="11" t="s">
        <v>38</v>
      </c>
      <c r="M1160" s="11" t="s">
        <v>39</v>
      </c>
      <c r="N1160" s="11" t="s">
        <v>55</v>
      </c>
      <c r="O1160" s="11" t="s">
        <v>66</v>
      </c>
      <c r="P1160" s="11" t="s">
        <v>95</v>
      </c>
      <c r="Q1160" s="11" t="s">
        <v>68</v>
      </c>
      <c r="R1160" s="11" t="s">
        <v>953</v>
      </c>
      <c r="S1160" s="12" t="s">
        <v>7410</v>
      </c>
      <c r="T1160" s="11" t="s">
        <v>7151</v>
      </c>
      <c r="U1160" s="11" t="s">
        <v>109</v>
      </c>
      <c r="V1160" s="11" t="s">
        <v>59</v>
      </c>
      <c r="W1160" s="10">
        <v>30228</v>
      </c>
      <c r="X1160" s="11" t="s">
        <v>48</v>
      </c>
      <c r="Y1160" s="10">
        <v>2</v>
      </c>
      <c r="Z1160" s="10">
        <v>2680</v>
      </c>
      <c r="AA1160" s="12" t="s">
        <v>3998</v>
      </c>
      <c r="AB1160" s="10">
        <v>1</v>
      </c>
      <c r="AC1160" s="10">
        <v>4</v>
      </c>
      <c r="AD1160" s="12">
        <v>45057</v>
      </c>
      <c r="AE1160" s="11" t="s">
        <v>60</v>
      </c>
      <c r="AF1160" s="11" t="s">
        <v>51</v>
      </c>
      <c r="AG1160" s="11" t="s">
        <v>52</v>
      </c>
      <c r="AH1160" s="11" t="s">
        <v>3431</v>
      </c>
      <c r="AI1160" s="11" t="s">
        <v>7411</v>
      </c>
      <c r="AJ1160" s="10">
        <v>2</v>
      </c>
      <c r="AK1160" s="14">
        <v>400.81</v>
      </c>
    </row>
    <row r="1161" spans="1:37" x14ac:dyDescent="0.25">
      <c r="A1161" s="10">
        <v>2254</v>
      </c>
      <c r="B1161" s="11" t="s">
        <v>5201</v>
      </c>
      <c r="C1161" s="11" t="s">
        <v>868</v>
      </c>
      <c r="D1161" s="12">
        <v>43998</v>
      </c>
      <c r="E1161" s="12">
        <v>44421</v>
      </c>
      <c r="F1161" s="10">
        <f>Table2[[#This Row],[ExitDate]]-Table2[[#This Row],[StartDate]]</f>
        <v>423</v>
      </c>
      <c r="G1161" s="18">
        <f>(Table2[[#This Row],[ExitDate]]-Table2[[#This Row],[StartDate]])/365.25</f>
        <v>1.1581108829568789</v>
      </c>
      <c r="H1161" s="11" t="s">
        <v>64</v>
      </c>
      <c r="I1161" s="11" t="s">
        <v>7412</v>
      </c>
      <c r="J1161" s="13" t="s">
        <v>7413</v>
      </c>
      <c r="K1161" s="11" t="s">
        <v>94</v>
      </c>
      <c r="L1161" s="11" t="s">
        <v>38</v>
      </c>
      <c r="M1161" s="11" t="s">
        <v>56</v>
      </c>
      <c r="N1161" s="11" t="s">
        <v>40</v>
      </c>
      <c r="O1161" s="11" t="s">
        <v>66</v>
      </c>
      <c r="P1161" s="11" t="s">
        <v>95</v>
      </c>
      <c r="Q1161" s="11" t="s">
        <v>68</v>
      </c>
      <c r="R1161" s="11" t="s">
        <v>85</v>
      </c>
      <c r="S1161" s="12">
        <v>30774</v>
      </c>
      <c r="T1161" s="11" t="s">
        <v>7151</v>
      </c>
      <c r="U1161" s="11" t="s">
        <v>98</v>
      </c>
      <c r="V1161" s="11" t="s">
        <v>59</v>
      </c>
      <c r="W1161" s="10">
        <v>47652</v>
      </c>
      <c r="X1161" s="11" t="s">
        <v>48</v>
      </c>
      <c r="Y1161" s="10">
        <v>1</v>
      </c>
      <c r="Z1161" s="10">
        <v>2681</v>
      </c>
      <c r="AA1161" s="12" t="s">
        <v>5795</v>
      </c>
      <c r="AB1161" s="10">
        <v>3</v>
      </c>
      <c r="AC1161" s="10">
        <v>3</v>
      </c>
      <c r="AD1161" s="12">
        <v>44952</v>
      </c>
      <c r="AE1161" s="11" t="s">
        <v>50</v>
      </c>
      <c r="AF1161" s="11" t="s">
        <v>51</v>
      </c>
      <c r="AG1161" s="11" t="s">
        <v>77</v>
      </c>
      <c r="AH1161" s="11" t="s">
        <v>7414</v>
      </c>
      <c r="AI1161" s="11" t="s">
        <v>7415</v>
      </c>
      <c r="AJ1161" s="10">
        <v>1</v>
      </c>
      <c r="AK1161" s="14">
        <v>318.38</v>
      </c>
    </row>
    <row r="1162" spans="1:37" x14ac:dyDescent="0.25">
      <c r="A1162" s="10">
        <v>2257</v>
      </c>
      <c r="B1162" s="11" t="s">
        <v>6034</v>
      </c>
      <c r="C1162" s="11" t="s">
        <v>4656</v>
      </c>
      <c r="D1162" s="12">
        <v>44599</v>
      </c>
      <c r="E1162" s="12">
        <v>44987</v>
      </c>
      <c r="F1162" s="10">
        <f>Table2[[#This Row],[ExitDate]]-Table2[[#This Row],[StartDate]]</f>
        <v>388</v>
      </c>
      <c r="G1162" s="18">
        <f>(Table2[[#This Row],[ExitDate]]-Table2[[#This Row],[StartDate]])/365.25</f>
        <v>1.0622861054072552</v>
      </c>
      <c r="H1162" s="11" t="s">
        <v>3573</v>
      </c>
      <c r="I1162" s="11" t="s">
        <v>7416</v>
      </c>
      <c r="J1162" s="13" t="s">
        <v>7417</v>
      </c>
      <c r="K1162" s="11" t="s">
        <v>84</v>
      </c>
      <c r="L1162" s="11" t="s">
        <v>38</v>
      </c>
      <c r="M1162" s="11" t="s">
        <v>66</v>
      </c>
      <c r="N1162" s="11" t="s">
        <v>40</v>
      </c>
      <c r="O1162" s="11" t="s">
        <v>56</v>
      </c>
      <c r="P1162" s="11" t="s">
        <v>133</v>
      </c>
      <c r="Q1162" s="11" t="s">
        <v>68</v>
      </c>
      <c r="R1162" s="11" t="s">
        <v>69</v>
      </c>
      <c r="S1162" s="12">
        <v>30507</v>
      </c>
      <c r="T1162" s="11" t="s">
        <v>44</v>
      </c>
      <c r="U1162" s="11" t="s">
        <v>250</v>
      </c>
      <c r="V1162" s="11" t="s">
        <v>46</v>
      </c>
      <c r="W1162" s="10">
        <v>60915</v>
      </c>
      <c r="X1162" s="11" t="s">
        <v>48</v>
      </c>
      <c r="Y1162" s="10">
        <v>5</v>
      </c>
      <c r="Z1162" s="10">
        <v>2684</v>
      </c>
      <c r="AA1162" s="12" t="s">
        <v>662</v>
      </c>
      <c r="AB1162" s="10">
        <v>3</v>
      </c>
      <c r="AC1162" s="10">
        <v>4</v>
      </c>
      <c r="AD1162" s="12">
        <v>44949</v>
      </c>
      <c r="AE1162" s="11" t="s">
        <v>156</v>
      </c>
      <c r="AF1162" s="11" t="s">
        <v>51</v>
      </c>
      <c r="AG1162" s="11" t="s">
        <v>89</v>
      </c>
      <c r="AH1162" s="11" t="s">
        <v>7418</v>
      </c>
      <c r="AI1162" s="11" t="s">
        <v>7419</v>
      </c>
      <c r="AJ1162" s="10">
        <v>5</v>
      </c>
      <c r="AK1162" s="14">
        <v>776.58</v>
      </c>
    </row>
    <row r="1163" spans="1:37" x14ac:dyDescent="0.25">
      <c r="A1163" s="10">
        <v>2258</v>
      </c>
      <c r="B1163" s="11" t="s">
        <v>1914</v>
      </c>
      <c r="C1163" s="11" t="s">
        <v>2788</v>
      </c>
      <c r="D1163" s="12">
        <v>44523</v>
      </c>
      <c r="E1163" s="12">
        <v>44649</v>
      </c>
      <c r="F1163" s="10">
        <f>Table2[[#This Row],[ExitDate]]-Table2[[#This Row],[StartDate]]</f>
        <v>126</v>
      </c>
      <c r="G1163" s="18">
        <f>(Table2[[#This Row],[ExitDate]]-Table2[[#This Row],[StartDate]])/365.25</f>
        <v>0.34496919917864477</v>
      </c>
      <c r="H1163" s="11" t="s">
        <v>3573</v>
      </c>
      <c r="I1163" s="11" t="s">
        <v>7420</v>
      </c>
      <c r="J1163" s="13" t="s">
        <v>7421</v>
      </c>
      <c r="K1163" s="11" t="s">
        <v>37</v>
      </c>
      <c r="L1163" s="11" t="s">
        <v>38</v>
      </c>
      <c r="M1163" s="11" t="s">
        <v>66</v>
      </c>
      <c r="N1163" s="11" t="s">
        <v>67</v>
      </c>
      <c r="O1163" s="11" t="s">
        <v>41</v>
      </c>
      <c r="P1163" s="11" t="s">
        <v>121</v>
      </c>
      <c r="Q1163" s="11" t="s">
        <v>68</v>
      </c>
      <c r="R1163" s="11" t="s">
        <v>69</v>
      </c>
      <c r="S1163" s="12">
        <v>23597</v>
      </c>
      <c r="T1163" s="11" t="s">
        <v>44</v>
      </c>
      <c r="U1163" s="11" t="s">
        <v>5</v>
      </c>
      <c r="V1163" s="11" t="s">
        <v>46</v>
      </c>
      <c r="W1163" s="10">
        <v>9417</v>
      </c>
      <c r="X1163" s="11" t="s">
        <v>48</v>
      </c>
      <c r="Y1163" s="10">
        <v>2</v>
      </c>
      <c r="Z1163" s="10">
        <v>2685</v>
      </c>
      <c r="AA1163" s="12">
        <v>45176</v>
      </c>
      <c r="AB1163" s="10">
        <v>3</v>
      </c>
      <c r="AC1163" s="10">
        <v>1</v>
      </c>
      <c r="AD1163" s="12">
        <v>44964</v>
      </c>
      <c r="AE1163" s="11" t="s">
        <v>76</v>
      </c>
      <c r="AF1163" s="11" t="s">
        <v>61</v>
      </c>
      <c r="AG1163" s="11" t="s">
        <v>89</v>
      </c>
      <c r="AH1163" s="11" t="s">
        <v>7422</v>
      </c>
      <c r="AI1163" s="11" t="s">
        <v>7423</v>
      </c>
      <c r="AJ1163" s="10">
        <v>4</v>
      </c>
      <c r="AK1163" s="14">
        <v>231.34</v>
      </c>
    </row>
    <row r="1164" spans="1:37" x14ac:dyDescent="0.25">
      <c r="A1164" s="10">
        <v>2263</v>
      </c>
      <c r="B1164" s="11" t="s">
        <v>4623</v>
      </c>
      <c r="C1164" s="11" t="s">
        <v>7426</v>
      </c>
      <c r="D1164" s="12">
        <v>44663</v>
      </c>
      <c r="E1164" s="12">
        <v>44806</v>
      </c>
      <c r="F1164" s="10">
        <f>Table2[[#This Row],[ExitDate]]-Table2[[#This Row],[StartDate]]</f>
        <v>143</v>
      </c>
      <c r="G1164" s="18">
        <f>(Table2[[#This Row],[ExitDate]]-Table2[[#This Row],[StartDate]])/365.25</f>
        <v>0.39151266255989048</v>
      </c>
      <c r="H1164" s="11" t="s">
        <v>64</v>
      </c>
      <c r="I1164" s="11" t="s">
        <v>7427</v>
      </c>
      <c r="J1164" s="13" t="s">
        <v>7428</v>
      </c>
      <c r="K1164" s="11" t="s">
        <v>84</v>
      </c>
      <c r="L1164" s="11" t="s">
        <v>38</v>
      </c>
      <c r="M1164" s="11" t="s">
        <v>56</v>
      </c>
      <c r="N1164" s="11" t="s">
        <v>67</v>
      </c>
      <c r="O1164" s="11" t="s">
        <v>56</v>
      </c>
      <c r="P1164" s="11" t="s">
        <v>95</v>
      </c>
      <c r="Q1164" s="11" t="s">
        <v>68</v>
      </c>
      <c r="R1164" s="11" t="s">
        <v>175</v>
      </c>
      <c r="S1164" s="12" t="s">
        <v>7429</v>
      </c>
      <c r="T1164" s="11" t="s">
        <v>7167</v>
      </c>
      <c r="U1164" s="11" t="s">
        <v>978</v>
      </c>
      <c r="V1164" s="11" t="s">
        <v>59</v>
      </c>
      <c r="W1164" s="10">
        <v>28406</v>
      </c>
      <c r="X1164" s="11" t="s">
        <v>48</v>
      </c>
      <c r="Y1164" s="10">
        <v>4</v>
      </c>
      <c r="Z1164" s="10">
        <v>2690</v>
      </c>
      <c r="AA1164" s="12" t="s">
        <v>2415</v>
      </c>
      <c r="AB1164" s="10">
        <v>1</v>
      </c>
      <c r="AC1164" s="10">
        <v>3</v>
      </c>
      <c r="AD1164" s="12">
        <v>44980</v>
      </c>
      <c r="AE1164" s="11" t="s">
        <v>83</v>
      </c>
      <c r="AF1164" s="11" t="s">
        <v>61</v>
      </c>
      <c r="AG1164" s="11" t="s">
        <v>77</v>
      </c>
      <c r="AH1164" s="11" t="s">
        <v>7430</v>
      </c>
      <c r="AI1164" s="11" t="s">
        <v>7431</v>
      </c>
      <c r="AJ1164" s="10">
        <v>1</v>
      </c>
      <c r="AK1164" s="14">
        <v>134.11000000000001</v>
      </c>
    </row>
    <row r="1165" spans="1:37" x14ac:dyDescent="0.25">
      <c r="A1165" s="10">
        <v>2265</v>
      </c>
      <c r="B1165" s="11" t="s">
        <v>7074</v>
      </c>
      <c r="C1165" s="11" t="s">
        <v>370</v>
      </c>
      <c r="D1165" s="12">
        <v>44044</v>
      </c>
      <c r="E1165" s="12">
        <v>44835</v>
      </c>
      <c r="F1165" s="10">
        <f>Table2[[#This Row],[ExitDate]]-Table2[[#This Row],[StartDate]]</f>
        <v>791</v>
      </c>
      <c r="G1165" s="18">
        <f>(Table2[[#This Row],[ExitDate]]-Table2[[#This Row],[StartDate]])/365.25</f>
        <v>2.1656399726214923</v>
      </c>
      <c r="H1165" s="11" t="s">
        <v>64</v>
      </c>
      <c r="I1165" s="11" t="s">
        <v>7432</v>
      </c>
      <c r="J1165" s="13" t="s">
        <v>7433</v>
      </c>
      <c r="K1165" s="11" t="s">
        <v>125</v>
      </c>
      <c r="L1165" s="11" t="s">
        <v>38</v>
      </c>
      <c r="M1165" s="11" t="s">
        <v>66</v>
      </c>
      <c r="N1165" s="11" t="s">
        <v>55</v>
      </c>
      <c r="O1165" s="11" t="s">
        <v>66</v>
      </c>
      <c r="P1165" s="11" t="s">
        <v>174</v>
      </c>
      <c r="Q1165" s="11" t="s">
        <v>68</v>
      </c>
      <c r="R1165" s="11" t="s">
        <v>804</v>
      </c>
      <c r="S1165" s="12" t="s">
        <v>7434</v>
      </c>
      <c r="T1165" s="11" t="s">
        <v>7177</v>
      </c>
      <c r="U1165" s="11" t="s">
        <v>234</v>
      </c>
      <c r="V1165" s="11" t="s">
        <v>59</v>
      </c>
      <c r="W1165" s="10">
        <v>97985</v>
      </c>
      <c r="X1165" s="11" t="s">
        <v>48</v>
      </c>
      <c r="Y1165" s="10">
        <v>4</v>
      </c>
      <c r="Z1165" s="10">
        <v>2692</v>
      </c>
      <c r="AA1165" s="12">
        <v>45021</v>
      </c>
      <c r="AB1165" s="10">
        <v>4</v>
      </c>
      <c r="AC1165" s="10">
        <v>5</v>
      </c>
      <c r="AD1165" s="12">
        <v>45076</v>
      </c>
      <c r="AE1165" s="11" t="s">
        <v>156</v>
      </c>
      <c r="AF1165" s="11" t="s">
        <v>61</v>
      </c>
      <c r="AG1165" s="11" t="s">
        <v>77</v>
      </c>
      <c r="AH1165" s="11" t="s">
        <v>7435</v>
      </c>
      <c r="AI1165" s="11" t="s">
        <v>7032</v>
      </c>
      <c r="AJ1165" s="10">
        <v>1</v>
      </c>
      <c r="AK1165" s="14">
        <v>614.11</v>
      </c>
    </row>
    <row r="1166" spans="1:37" x14ac:dyDescent="0.25">
      <c r="A1166" s="10">
        <v>2267</v>
      </c>
      <c r="B1166" s="11" t="s">
        <v>7436</v>
      </c>
      <c r="C1166" s="11" t="s">
        <v>6977</v>
      </c>
      <c r="D1166" s="12">
        <v>45072</v>
      </c>
      <c r="E1166" s="12">
        <v>45121</v>
      </c>
      <c r="F1166" s="10">
        <f>Table2[[#This Row],[ExitDate]]-Table2[[#This Row],[StartDate]]</f>
        <v>49</v>
      </c>
      <c r="G1166" s="18">
        <f>(Table2[[#This Row],[ExitDate]]-Table2[[#This Row],[StartDate]])/365.25</f>
        <v>0.13415468856947296</v>
      </c>
      <c r="H1166" s="11" t="s">
        <v>64</v>
      </c>
      <c r="I1166" s="11" t="s">
        <v>7437</v>
      </c>
      <c r="J1166" s="13" t="s">
        <v>7438</v>
      </c>
      <c r="K1166" s="11" t="s">
        <v>132</v>
      </c>
      <c r="L1166" s="11" t="s">
        <v>38</v>
      </c>
      <c r="M1166" s="11" t="s">
        <v>66</v>
      </c>
      <c r="N1166" s="11" t="s">
        <v>40</v>
      </c>
      <c r="O1166" s="11" t="s">
        <v>66</v>
      </c>
      <c r="P1166" s="11" t="s">
        <v>95</v>
      </c>
      <c r="Q1166" s="11" t="s">
        <v>68</v>
      </c>
      <c r="R1166" s="11" t="s">
        <v>107</v>
      </c>
      <c r="S1166" s="12" t="s">
        <v>7439</v>
      </c>
      <c r="T1166" s="11" t="s">
        <v>7151</v>
      </c>
      <c r="U1166" s="11" t="s">
        <v>185</v>
      </c>
      <c r="V1166" s="11" t="s">
        <v>59</v>
      </c>
      <c r="W1166" s="10">
        <v>16500</v>
      </c>
      <c r="X1166" s="11" t="s">
        <v>48</v>
      </c>
      <c r="Y1166" s="10">
        <v>4</v>
      </c>
      <c r="Z1166" s="10">
        <v>2694</v>
      </c>
      <c r="AA1166" s="12" t="s">
        <v>303</v>
      </c>
      <c r="AB1166" s="10">
        <v>3</v>
      </c>
      <c r="AC1166" s="10">
        <v>4</v>
      </c>
      <c r="AD1166" s="12">
        <v>44781</v>
      </c>
      <c r="AE1166" s="11" t="s">
        <v>60</v>
      </c>
      <c r="AF1166" s="11" t="s">
        <v>61</v>
      </c>
      <c r="AG1166" s="11" t="s">
        <v>52</v>
      </c>
      <c r="AH1166" s="11" t="s">
        <v>7440</v>
      </c>
      <c r="AI1166" s="11" t="s">
        <v>7441</v>
      </c>
      <c r="AJ1166" s="10">
        <v>2</v>
      </c>
      <c r="AK1166" s="14">
        <v>167.34</v>
      </c>
    </row>
    <row r="1167" spans="1:37" x14ac:dyDescent="0.25">
      <c r="A1167" s="10">
        <v>2268</v>
      </c>
      <c r="B1167" s="11" t="s">
        <v>4589</v>
      </c>
      <c r="C1167" s="11" t="s">
        <v>5099</v>
      </c>
      <c r="D1167" s="12">
        <v>44434</v>
      </c>
      <c r="E1167" s="12">
        <v>44890</v>
      </c>
      <c r="F1167" s="10">
        <f>Table2[[#This Row],[ExitDate]]-Table2[[#This Row],[StartDate]]</f>
        <v>456</v>
      </c>
      <c r="G1167" s="18">
        <f>(Table2[[#This Row],[ExitDate]]-Table2[[#This Row],[StartDate]])/365.25</f>
        <v>1.2484599589322383</v>
      </c>
      <c r="H1167" s="11" t="s">
        <v>64</v>
      </c>
      <c r="I1167" s="11" t="s">
        <v>7442</v>
      </c>
      <c r="J1167" s="13" t="s">
        <v>7443</v>
      </c>
      <c r="K1167" s="11" t="s">
        <v>79</v>
      </c>
      <c r="L1167" s="11" t="s">
        <v>38</v>
      </c>
      <c r="M1167" s="11" t="s">
        <v>66</v>
      </c>
      <c r="N1167" s="11" t="s">
        <v>55</v>
      </c>
      <c r="O1167" s="11" t="s">
        <v>41</v>
      </c>
      <c r="P1167" s="11" t="s">
        <v>133</v>
      </c>
      <c r="Q1167" s="11" t="s">
        <v>68</v>
      </c>
      <c r="R1167" s="11" t="s">
        <v>804</v>
      </c>
      <c r="S1167" s="12" t="s">
        <v>7444</v>
      </c>
      <c r="T1167" s="11" t="s">
        <v>7151</v>
      </c>
      <c r="U1167" s="11" t="s">
        <v>81</v>
      </c>
      <c r="V1167" s="11" t="s">
        <v>59</v>
      </c>
      <c r="W1167" s="10">
        <v>70237</v>
      </c>
      <c r="X1167" s="11" t="s">
        <v>48</v>
      </c>
      <c r="Y1167" s="10">
        <v>2</v>
      </c>
      <c r="Z1167" s="10">
        <v>2695</v>
      </c>
      <c r="AA1167" s="12">
        <v>44663</v>
      </c>
      <c r="AB1167" s="10">
        <v>5</v>
      </c>
      <c r="AC1167" s="10">
        <v>2</v>
      </c>
      <c r="AD1167" s="12">
        <v>44951</v>
      </c>
      <c r="AE1167" s="11" t="s">
        <v>60</v>
      </c>
      <c r="AF1167" s="11" t="s">
        <v>61</v>
      </c>
      <c r="AG1167" s="11" t="s">
        <v>89</v>
      </c>
      <c r="AH1167" s="11" t="s">
        <v>7445</v>
      </c>
      <c r="AI1167" s="11" t="s">
        <v>7446</v>
      </c>
      <c r="AJ1167" s="10">
        <v>2</v>
      </c>
      <c r="AK1167" s="14">
        <v>123.83</v>
      </c>
    </row>
    <row r="1168" spans="1:37" x14ac:dyDescent="0.25">
      <c r="A1168" s="10">
        <v>2269</v>
      </c>
      <c r="B1168" s="11" t="s">
        <v>1914</v>
      </c>
      <c r="C1168" s="11" t="s">
        <v>5594</v>
      </c>
      <c r="D1168" s="12">
        <v>44885</v>
      </c>
      <c r="E1168" s="12">
        <v>44965</v>
      </c>
      <c r="F1168" s="10">
        <f>Table2[[#This Row],[ExitDate]]-Table2[[#This Row],[StartDate]]</f>
        <v>80</v>
      </c>
      <c r="G1168" s="18">
        <f>(Table2[[#This Row],[ExitDate]]-Table2[[#This Row],[StartDate]])/365.25</f>
        <v>0.21902806297056809</v>
      </c>
      <c r="H1168" s="11" t="s">
        <v>64</v>
      </c>
      <c r="I1168" s="11" t="s">
        <v>7447</v>
      </c>
      <c r="J1168" s="13" t="s">
        <v>7448</v>
      </c>
      <c r="K1168" s="11" t="s">
        <v>164</v>
      </c>
      <c r="L1168" s="11" t="s">
        <v>38</v>
      </c>
      <c r="M1168" s="11" t="s">
        <v>39</v>
      </c>
      <c r="N1168" s="11" t="s">
        <v>55</v>
      </c>
      <c r="O1168" s="11" t="s">
        <v>41</v>
      </c>
      <c r="P1168" s="11" t="s">
        <v>133</v>
      </c>
      <c r="Q1168" s="11" t="s">
        <v>68</v>
      </c>
      <c r="R1168" s="11" t="s">
        <v>175</v>
      </c>
      <c r="S1168" s="12">
        <v>19605</v>
      </c>
      <c r="T1168" s="11" t="s">
        <v>7151</v>
      </c>
      <c r="U1168" s="11" t="s">
        <v>250</v>
      </c>
      <c r="V1168" s="11" t="s">
        <v>59</v>
      </c>
      <c r="W1168" s="10">
        <v>18726</v>
      </c>
      <c r="X1168" s="11" t="s">
        <v>48</v>
      </c>
      <c r="Y1168" s="10">
        <v>4</v>
      </c>
      <c r="Z1168" s="10">
        <v>2696</v>
      </c>
      <c r="AA1168" s="12" t="s">
        <v>544</v>
      </c>
      <c r="AB1168" s="10">
        <v>3</v>
      </c>
      <c r="AC1168" s="10">
        <v>1</v>
      </c>
      <c r="AD1168" s="12">
        <v>45014</v>
      </c>
      <c r="AE1168" s="11" t="s">
        <v>83</v>
      </c>
      <c r="AF1168" s="11" t="s">
        <v>61</v>
      </c>
      <c r="AG1168" s="11" t="s">
        <v>62</v>
      </c>
      <c r="AH1168" s="11" t="s">
        <v>2668</v>
      </c>
      <c r="AI1168" s="11" t="s">
        <v>7449</v>
      </c>
      <c r="AJ1168" s="10">
        <v>2</v>
      </c>
      <c r="AK1168" s="14">
        <v>932.48</v>
      </c>
    </row>
    <row r="1169" spans="1:37" x14ac:dyDescent="0.25">
      <c r="A1169" s="10">
        <v>2273</v>
      </c>
      <c r="B1169" s="11" t="s">
        <v>1287</v>
      </c>
      <c r="C1169" s="11" t="s">
        <v>1400</v>
      </c>
      <c r="D1169" s="12">
        <v>44936</v>
      </c>
      <c r="E1169" s="12">
        <v>45144</v>
      </c>
      <c r="F1169" s="10">
        <f>Table2[[#This Row],[ExitDate]]-Table2[[#This Row],[StartDate]]</f>
        <v>208</v>
      </c>
      <c r="G1169" s="18">
        <f>(Table2[[#This Row],[ExitDate]]-Table2[[#This Row],[StartDate]])/365.25</f>
        <v>0.56947296372347711</v>
      </c>
      <c r="H1169" s="11" t="s">
        <v>3573</v>
      </c>
      <c r="I1169" s="11" t="s">
        <v>7451</v>
      </c>
      <c r="J1169" s="13" t="s">
        <v>7452</v>
      </c>
      <c r="K1169" s="11" t="s">
        <v>84</v>
      </c>
      <c r="L1169" s="11" t="s">
        <v>38</v>
      </c>
      <c r="M1169" s="11" t="s">
        <v>66</v>
      </c>
      <c r="N1169" s="11" t="s">
        <v>67</v>
      </c>
      <c r="O1169" s="11" t="s">
        <v>41</v>
      </c>
      <c r="P1169" s="11" t="s">
        <v>121</v>
      </c>
      <c r="Q1169" s="11" t="s">
        <v>68</v>
      </c>
      <c r="R1169" s="11" t="s">
        <v>175</v>
      </c>
      <c r="S1169" s="12">
        <v>33612</v>
      </c>
      <c r="T1169" s="11" t="s">
        <v>44</v>
      </c>
      <c r="U1169" s="11" t="s">
        <v>250</v>
      </c>
      <c r="V1169" s="11" t="s">
        <v>46</v>
      </c>
      <c r="W1169" s="10">
        <v>20560</v>
      </c>
      <c r="X1169" s="11" t="s">
        <v>48</v>
      </c>
      <c r="Y1169" s="10">
        <v>4</v>
      </c>
      <c r="Z1169" s="10">
        <v>2700</v>
      </c>
      <c r="AA1169" s="12" t="s">
        <v>1987</v>
      </c>
      <c r="AB1169" s="10">
        <v>3</v>
      </c>
      <c r="AC1169" s="10">
        <v>5</v>
      </c>
      <c r="AD1169" s="12">
        <v>45106</v>
      </c>
      <c r="AE1169" s="11" t="s">
        <v>83</v>
      </c>
      <c r="AF1169" s="11" t="s">
        <v>61</v>
      </c>
      <c r="AG1169" s="11" t="s">
        <v>52</v>
      </c>
      <c r="AH1169" s="11" t="s">
        <v>7453</v>
      </c>
      <c r="AI1169" s="11" t="s">
        <v>7454</v>
      </c>
      <c r="AJ1169" s="10">
        <v>1</v>
      </c>
      <c r="AK1169" s="14">
        <v>272.58999999999997</v>
      </c>
    </row>
    <row r="1170" spans="1:37" x14ac:dyDescent="0.25">
      <c r="A1170" s="10">
        <v>2277</v>
      </c>
      <c r="B1170" s="11" t="s">
        <v>6200</v>
      </c>
      <c r="C1170" s="11" t="s">
        <v>596</v>
      </c>
      <c r="D1170" s="12">
        <v>43857</v>
      </c>
      <c r="E1170" s="12">
        <v>44731</v>
      </c>
      <c r="F1170" s="10">
        <f>Table2[[#This Row],[ExitDate]]-Table2[[#This Row],[StartDate]]</f>
        <v>874</v>
      </c>
      <c r="G1170" s="18">
        <f>(Table2[[#This Row],[ExitDate]]-Table2[[#This Row],[StartDate]])/365.25</f>
        <v>2.3928815879534566</v>
      </c>
      <c r="H1170" s="11" t="s">
        <v>64</v>
      </c>
      <c r="I1170" s="11" t="s">
        <v>7456</v>
      </c>
      <c r="J1170" s="13" t="s">
        <v>7457</v>
      </c>
      <c r="K1170" s="11" t="s">
        <v>54</v>
      </c>
      <c r="L1170" s="11" t="s">
        <v>38</v>
      </c>
      <c r="M1170" s="11" t="s">
        <v>56</v>
      </c>
      <c r="N1170" s="11" t="s">
        <v>55</v>
      </c>
      <c r="O1170" s="11" t="s">
        <v>66</v>
      </c>
      <c r="P1170" s="11" t="s">
        <v>174</v>
      </c>
      <c r="Q1170" s="11" t="s">
        <v>68</v>
      </c>
      <c r="R1170" s="11" t="s">
        <v>85</v>
      </c>
      <c r="S1170" s="12" t="s">
        <v>7458</v>
      </c>
      <c r="T1170" s="11" t="s">
        <v>7167</v>
      </c>
      <c r="U1170" s="11" t="s">
        <v>98</v>
      </c>
      <c r="V1170" s="11" t="s">
        <v>59</v>
      </c>
      <c r="W1170" s="10">
        <v>39020</v>
      </c>
      <c r="X1170" s="11" t="s">
        <v>48</v>
      </c>
      <c r="Y1170" s="10">
        <v>4</v>
      </c>
      <c r="Z1170" s="10">
        <v>2704</v>
      </c>
      <c r="AA1170" s="12" t="s">
        <v>662</v>
      </c>
      <c r="AB1170" s="10">
        <v>2</v>
      </c>
      <c r="AC1170" s="10">
        <v>4</v>
      </c>
      <c r="AD1170" s="12">
        <v>44905</v>
      </c>
      <c r="AE1170" s="11" t="s">
        <v>50</v>
      </c>
      <c r="AF1170" s="11" t="s">
        <v>51</v>
      </c>
      <c r="AG1170" s="11" t="s">
        <v>62</v>
      </c>
      <c r="AH1170" s="11" t="s">
        <v>7459</v>
      </c>
      <c r="AI1170" s="11" t="s">
        <v>7460</v>
      </c>
      <c r="AJ1170" s="10">
        <v>2</v>
      </c>
      <c r="AK1170" s="14">
        <v>499.97</v>
      </c>
    </row>
    <row r="1171" spans="1:37" x14ac:dyDescent="0.25">
      <c r="A1171" s="10">
        <v>2279</v>
      </c>
      <c r="B1171" s="11" t="s">
        <v>7461</v>
      </c>
      <c r="C1171" s="11" t="s">
        <v>1607</v>
      </c>
      <c r="D1171" s="12">
        <v>43447</v>
      </c>
      <c r="E1171" s="12">
        <v>43478</v>
      </c>
      <c r="F1171" s="10">
        <f>Table2[[#This Row],[ExitDate]]-Table2[[#This Row],[StartDate]]</f>
        <v>31</v>
      </c>
      <c r="G1171" s="18">
        <f>(Table2[[#This Row],[ExitDate]]-Table2[[#This Row],[StartDate]])/365.25</f>
        <v>8.4873374401095145E-2</v>
      </c>
      <c r="H1171" s="11" t="s">
        <v>64</v>
      </c>
      <c r="I1171" s="11" t="s">
        <v>7462</v>
      </c>
      <c r="J1171" s="13" t="s">
        <v>7463</v>
      </c>
      <c r="K1171" s="11" t="s">
        <v>113</v>
      </c>
      <c r="L1171" s="11" t="s">
        <v>38</v>
      </c>
      <c r="M1171" s="11" t="s">
        <v>56</v>
      </c>
      <c r="N1171" s="11" t="s">
        <v>55</v>
      </c>
      <c r="O1171" s="11" t="s">
        <v>56</v>
      </c>
      <c r="P1171" s="11" t="s">
        <v>95</v>
      </c>
      <c r="Q1171" s="11" t="s">
        <v>68</v>
      </c>
      <c r="R1171" s="11" t="s">
        <v>85</v>
      </c>
      <c r="S1171" s="12" t="s">
        <v>7464</v>
      </c>
      <c r="T1171" s="11" t="s">
        <v>7178</v>
      </c>
      <c r="U1171" s="11" t="s">
        <v>472</v>
      </c>
      <c r="V1171" s="11" t="s">
        <v>59</v>
      </c>
      <c r="W1171" s="10">
        <v>39922</v>
      </c>
      <c r="X1171" s="11" t="s">
        <v>48</v>
      </c>
      <c r="Y1171" s="10">
        <v>2</v>
      </c>
      <c r="Z1171" s="10">
        <v>2706</v>
      </c>
      <c r="AA1171" s="12" t="s">
        <v>4479</v>
      </c>
      <c r="AB1171" s="10">
        <v>3</v>
      </c>
      <c r="AC1171" s="10">
        <v>2</v>
      </c>
      <c r="AD1171" s="12">
        <v>45013</v>
      </c>
      <c r="AE1171" s="11" t="s">
        <v>50</v>
      </c>
      <c r="AF1171" s="11" t="s">
        <v>51</v>
      </c>
      <c r="AG1171" s="11" t="s">
        <v>52</v>
      </c>
      <c r="AH1171" s="11" t="s">
        <v>7465</v>
      </c>
      <c r="AI1171" s="11" t="s">
        <v>7466</v>
      </c>
      <c r="AJ1171" s="10">
        <v>5</v>
      </c>
      <c r="AK1171" s="14">
        <v>258.38</v>
      </c>
    </row>
    <row r="1172" spans="1:37" x14ac:dyDescent="0.25">
      <c r="A1172" s="10">
        <v>2281</v>
      </c>
      <c r="B1172" s="11" t="s">
        <v>7467</v>
      </c>
      <c r="C1172" s="11" t="s">
        <v>2068</v>
      </c>
      <c r="D1172" s="12">
        <v>44720</v>
      </c>
      <c r="E1172" s="12">
        <v>44780</v>
      </c>
      <c r="F1172" s="10">
        <f>Table2[[#This Row],[ExitDate]]-Table2[[#This Row],[StartDate]]</f>
        <v>60</v>
      </c>
      <c r="G1172" s="18">
        <f>(Table2[[#This Row],[ExitDate]]-Table2[[#This Row],[StartDate]])/365.25</f>
        <v>0.16427104722792607</v>
      </c>
      <c r="H1172" s="11" t="s">
        <v>64</v>
      </c>
      <c r="I1172" s="11" t="s">
        <v>7468</v>
      </c>
      <c r="J1172" s="13" t="s">
        <v>7469</v>
      </c>
      <c r="K1172" s="11" t="s">
        <v>164</v>
      </c>
      <c r="L1172" s="11" t="s">
        <v>38</v>
      </c>
      <c r="M1172" s="11" t="s">
        <v>66</v>
      </c>
      <c r="N1172" s="11" t="s">
        <v>40</v>
      </c>
      <c r="O1172" s="11" t="s">
        <v>56</v>
      </c>
      <c r="P1172" s="11" t="s">
        <v>95</v>
      </c>
      <c r="Q1172" s="11" t="s">
        <v>68</v>
      </c>
      <c r="R1172" s="11" t="s">
        <v>80</v>
      </c>
      <c r="S1172" s="12" t="s">
        <v>7470</v>
      </c>
      <c r="T1172" s="11" t="s">
        <v>7177</v>
      </c>
      <c r="U1172" s="11" t="s">
        <v>234</v>
      </c>
      <c r="V1172" s="11" t="s">
        <v>59</v>
      </c>
      <c r="W1172" s="10">
        <v>47846</v>
      </c>
      <c r="X1172" s="11" t="s">
        <v>48</v>
      </c>
      <c r="Y1172" s="10">
        <v>2</v>
      </c>
      <c r="Z1172" s="10">
        <v>2708</v>
      </c>
      <c r="AA1172" s="12" t="s">
        <v>4803</v>
      </c>
      <c r="AB1172" s="10">
        <v>1</v>
      </c>
      <c r="AC1172" s="10">
        <v>3</v>
      </c>
      <c r="AD1172" s="12">
        <v>44899</v>
      </c>
      <c r="AE1172" s="11" t="s">
        <v>50</v>
      </c>
      <c r="AF1172" s="11" t="s">
        <v>51</v>
      </c>
      <c r="AG1172" s="11" t="s">
        <v>52</v>
      </c>
      <c r="AH1172" s="11" t="s">
        <v>7471</v>
      </c>
      <c r="AI1172" s="11" t="s">
        <v>7472</v>
      </c>
      <c r="AJ1172" s="10">
        <v>5</v>
      </c>
      <c r="AK1172" s="14">
        <v>294.23</v>
      </c>
    </row>
    <row r="1173" spans="1:37" x14ac:dyDescent="0.25">
      <c r="A1173" s="10">
        <v>2287</v>
      </c>
      <c r="B1173" s="11" t="s">
        <v>4594</v>
      </c>
      <c r="C1173" s="11" t="s">
        <v>3495</v>
      </c>
      <c r="D1173" s="12">
        <v>44980</v>
      </c>
      <c r="E1173" s="12">
        <v>45036</v>
      </c>
      <c r="F1173" s="10">
        <f>Table2[[#This Row],[ExitDate]]-Table2[[#This Row],[StartDate]]</f>
        <v>56</v>
      </c>
      <c r="G1173" s="18">
        <f>(Table2[[#This Row],[ExitDate]]-Table2[[#This Row],[StartDate]])/365.25</f>
        <v>0.15331964407939766</v>
      </c>
      <c r="H1173" s="11" t="s">
        <v>64</v>
      </c>
      <c r="I1173" s="11" t="s">
        <v>7473</v>
      </c>
      <c r="J1173" s="13" t="s">
        <v>7474</v>
      </c>
      <c r="K1173" s="11" t="s">
        <v>113</v>
      </c>
      <c r="L1173" s="11" t="s">
        <v>38</v>
      </c>
      <c r="M1173" s="11" t="s">
        <v>56</v>
      </c>
      <c r="N1173" s="11" t="s">
        <v>40</v>
      </c>
      <c r="O1173" s="11" t="s">
        <v>41</v>
      </c>
      <c r="P1173" s="11" t="s">
        <v>121</v>
      </c>
      <c r="Q1173" s="11" t="s">
        <v>68</v>
      </c>
      <c r="R1173" s="11" t="s">
        <v>85</v>
      </c>
      <c r="S1173" s="12">
        <v>26610</v>
      </c>
      <c r="T1173" s="11" t="s">
        <v>7165</v>
      </c>
      <c r="U1173" s="11" t="s">
        <v>293</v>
      </c>
      <c r="V1173" s="11" t="s">
        <v>59</v>
      </c>
      <c r="W1173" s="10">
        <v>3780</v>
      </c>
      <c r="X1173" s="11" t="s">
        <v>48</v>
      </c>
      <c r="Y1173" s="10">
        <v>1</v>
      </c>
      <c r="Z1173" s="10">
        <v>2714</v>
      </c>
      <c r="AA1173" s="12" t="s">
        <v>2097</v>
      </c>
      <c r="AB1173" s="10">
        <v>3</v>
      </c>
      <c r="AC1173" s="10">
        <v>1</v>
      </c>
      <c r="AD1173" s="12">
        <v>44934</v>
      </c>
      <c r="AE1173" s="11" t="s">
        <v>83</v>
      </c>
      <c r="AF1173" s="11" t="s">
        <v>51</v>
      </c>
      <c r="AG1173" s="11" t="s">
        <v>62</v>
      </c>
      <c r="AH1173" s="11" t="s">
        <v>7475</v>
      </c>
      <c r="AI1173" s="11" t="s">
        <v>7476</v>
      </c>
      <c r="AJ1173" s="10">
        <v>5</v>
      </c>
      <c r="AK1173" s="14">
        <v>831.09</v>
      </c>
    </row>
    <row r="1174" spans="1:37" x14ac:dyDescent="0.25">
      <c r="A1174" s="10">
        <v>2292</v>
      </c>
      <c r="B1174" s="11" t="s">
        <v>5058</v>
      </c>
      <c r="C1174" s="11" t="s">
        <v>5168</v>
      </c>
      <c r="D1174" s="12">
        <v>44732</v>
      </c>
      <c r="E1174" s="12">
        <v>45008</v>
      </c>
      <c r="F1174" s="10">
        <f>Table2[[#This Row],[ExitDate]]-Table2[[#This Row],[StartDate]]</f>
        <v>276</v>
      </c>
      <c r="G1174" s="18">
        <f>(Table2[[#This Row],[ExitDate]]-Table2[[#This Row],[StartDate]])/365.25</f>
        <v>0.75564681724845995</v>
      </c>
      <c r="H1174" s="11" t="s">
        <v>64</v>
      </c>
      <c r="I1174" s="11" t="s">
        <v>7477</v>
      </c>
      <c r="J1174" s="13" t="s">
        <v>7478</v>
      </c>
      <c r="K1174" s="11" t="s">
        <v>113</v>
      </c>
      <c r="L1174" s="11" t="s">
        <v>38</v>
      </c>
      <c r="M1174" s="11" t="s">
        <v>39</v>
      </c>
      <c r="N1174" s="11" t="s">
        <v>40</v>
      </c>
      <c r="O1174" s="11" t="s">
        <v>41</v>
      </c>
      <c r="P1174" s="11" t="s">
        <v>174</v>
      </c>
      <c r="Q1174" s="11" t="s">
        <v>68</v>
      </c>
      <c r="R1174" s="11" t="s">
        <v>43</v>
      </c>
      <c r="S1174" s="12">
        <v>35371</v>
      </c>
      <c r="T1174" s="11" t="s">
        <v>7167</v>
      </c>
      <c r="U1174" s="11" t="s">
        <v>1522</v>
      </c>
      <c r="V1174" s="11" t="s">
        <v>59</v>
      </c>
      <c r="W1174" s="10">
        <v>35738</v>
      </c>
      <c r="X1174" s="11" t="s">
        <v>48</v>
      </c>
      <c r="Y1174" s="10">
        <v>4</v>
      </c>
      <c r="Z1174" s="10">
        <v>2719</v>
      </c>
      <c r="AA1174" s="12">
        <v>44815</v>
      </c>
      <c r="AB1174" s="10">
        <v>5</v>
      </c>
      <c r="AC1174" s="10">
        <v>5</v>
      </c>
      <c r="AD1174" s="12">
        <v>45132</v>
      </c>
      <c r="AE1174" s="11" t="s">
        <v>50</v>
      </c>
      <c r="AF1174" s="11" t="s">
        <v>51</v>
      </c>
      <c r="AG1174" s="11" t="s">
        <v>89</v>
      </c>
      <c r="AH1174" s="11" t="s">
        <v>7479</v>
      </c>
      <c r="AI1174" s="11" t="s">
        <v>7480</v>
      </c>
      <c r="AJ1174" s="10">
        <v>5</v>
      </c>
      <c r="AK1174" s="14">
        <v>992.93</v>
      </c>
    </row>
    <row r="1175" spans="1:37" x14ac:dyDescent="0.25">
      <c r="A1175" s="10">
        <v>2293</v>
      </c>
      <c r="B1175" s="11" t="s">
        <v>7481</v>
      </c>
      <c r="C1175" s="11" t="s">
        <v>3155</v>
      </c>
      <c r="D1175" s="12">
        <v>44569</v>
      </c>
      <c r="E1175" s="12">
        <v>44807</v>
      </c>
      <c r="F1175" s="10">
        <f>Table2[[#This Row],[ExitDate]]-Table2[[#This Row],[StartDate]]</f>
        <v>238</v>
      </c>
      <c r="G1175" s="18">
        <f>(Table2[[#This Row],[ExitDate]]-Table2[[#This Row],[StartDate]])/365.25</f>
        <v>0.65160848733744015</v>
      </c>
      <c r="H1175" s="11" t="s">
        <v>64</v>
      </c>
      <c r="I1175" s="11" t="s">
        <v>7482</v>
      </c>
      <c r="J1175" s="13" t="s">
        <v>7483</v>
      </c>
      <c r="K1175" s="11" t="s">
        <v>65</v>
      </c>
      <c r="L1175" s="11" t="s">
        <v>38</v>
      </c>
      <c r="M1175" s="11" t="s">
        <v>39</v>
      </c>
      <c r="N1175" s="11" t="s">
        <v>55</v>
      </c>
      <c r="O1175" s="11" t="s">
        <v>41</v>
      </c>
      <c r="P1175" s="11" t="s">
        <v>133</v>
      </c>
      <c r="Q1175" s="11" t="s">
        <v>68</v>
      </c>
      <c r="R1175" s="11" t="s">
        <v>85</v>
      </c>
      <c r="S1175" s="12" t="s">
        <v>7484</v>
      </c>
      <c r="T1175" s="11" t="s">
        <v>7178</v>
      </c>
      <c r="U1175" s="11" t="s">
        <v>600</v>
      </c>
      <c r="V1175" s="11" t="s">
        <v>46</v>
      </c>
      <c r="W1175" s="10">
        <v>26500</v>
      </c>
      <c r="X1175" s="11" t="s">
        <v>48</v>
      </c>
      <c r="Y1175" s="10">
        <v>4</v>
      </c>
      <c r="Z1175" s="10">
        <v>2720</v>
      </c>
      <c r="AA1175" s="12">
        <v>44907</v>
      </c>
      <c r="AB1175" s="10">
        <v>3</v>
      </c>
      <c r="AC1175" s="10">
        <v>3</v>
      </c>
      <c r="AD1175" s="12">
        <v>45055</v>
      </c>
      <c r="AE1175" s="11" t="s">
        <v>60</v>
      </c>
      <c r="AF1175" s="11" t="s">
        <v>61</v>
      </c>
      <c r="AG1175" s="11" t="s">
        <v>52</v>
      </c>
      <c r="AH1175" s="11" t="s">
        <v>7485</v>
      </c>
      <c r="AI1175" s="11" t="s">
        <v>7486</v>
      </c>
      <c r="AJ1175" s="10">
        <v>2</v>
      </c>
      <c r="AK1175" s="14">
        <v>960.4</v>
      </c>
    </row>
    <row r="1176" spans="1:37" x14ac:dyDescent="0.25">
      <c r="A1176" s="10">
        <v>2296</v>
      </c>
      <c r="B1176" s="11" t="s">
        <v>1713</v>
      </c>
      <c r="C1176" s="11" t="s">
        <v>4129</v>
      </c>
      <c r="D1176" s="12">
        <v>44328</v>
      </c>
      <c r="E1176" s="12">
        <v>44743</v>
      </c>
      <c r="F1176" s="10">
        <f>Table2[[#This Row],[ExitDate]]-Table2[[#This Row],[StartDate]]</f>
        <v>415</v>
      </c>
      <c r="G1176" s="18">
        <f>(Table2[[#This Row],[ExitDate]]-Table2[[#This Row],[StartDate]])/365.25</f>
        <v>1.1362080766598219</v>
      </c>
      <c r="H1176" s="11" t="s">
        <v>64</v>
      </c>
      <c r="I1176" s="11" t="s">
        <v>7487</v>
      </c>
      <c r="J1176" s="13" t="s">
        <v>7488</v>
      </c>
      <c r="K1176" s="11" t="s">
        <v>125</v>
      </c>
      <c r="L1176" s="11" t="s">
        <v>38</v>
      </c>
      <c r="M1176" s="11" t="s">
        <v>56</v>
      </c>
      <c r="N1176" s="11" t="s">
        <v>40</v>
      </c>
      <c r="O1176" s="11" t="s">
        <v>41</v>
      </c>
      <c r="P1176" s="11" t="s">
        <v>174</v>
      </c>
      <c r="Q1176" s="11" t="s">
        <v>68</v>
      </c>
      <c r="R1176" s="11" t="s">
        <v>85</v>
      </c>
      <c r="S1176" s="12" t="s">
        <v>7489</v>
      </c>
      <c r="T1176" s="11" t="s">
        <v>7177</v>
      </c>
      <c r="U1176" s="11" t="s">
        <v>98</v>
      </c>
      <c r="V1176" s="11" t="s">
        <v>59</v>
      </c>
      <c r="W1176" s="10">
        <v>37293</v>
      </c>
      <c r="X1176" s="11" t="s">
        <v>48</v>
      </c>
      <c r="Y1176" s="10">
        <v>2</v>
      </c>
      <c r="Z1176" s="10">
        <v>2723</v>
      </c>
      <c r="AA1176" s="12" t="s">
        <v>747</v>
      </c>
      <c r="AB1176" s="10">
        <v>3</v>
      </c>
      <c r="AC1176" s="10">
        <v>1</v>
      </c>
      <c r="AD1176" s="12">
        <v>45129</v>
      </c>
      <c r="AE1176" s="11" t="s">
        <v>50</v>
      </c>
      <c r="AF1176" s="11" t="s">
        <v>61</v>
      </c>
      <c r="AG1176" s="11" t="s">
        <v>62</v>
      </c>
      <c r="AH1176" s="11" t="s">
        <v>3771</v>
      </c>
      <c r="AI1176" s="11" t="s">
        <v>7490</v>
      </c>
      <c r="AJ1176" s="10">
        <v>3</v>
      </c>
      <c r="AK1176" s="14">
        <v>763.23</v>
      </c>
    </row>
    <row r="1177" spans="1:37" x14ac:dyDescent="0.25">
      <c r="A1177" s="10">
        <v>2297</v>
      </c>
      <c r="B1177" s="11" t="s">
        <v>1479</v>
      </c>
      <c r="C1177" s="11" t="s">
        <v>4340</v>
      </c>
      <c r="D1177" s="12">
        <v>44927</v>
      </c>
      <c r="E1177" s="12">
        <v>45112</v>
      </c>
      <c r="F1177" s="10">
        <f>Table2[[#This Row],[ExitDate]]-Table2[[#This Row],[StartDate]]</f>
        <v>185</v>
      </c>
      <c r="G1177" s="18">
        <f>(Table2[[#This Row],[ExitDate]]-Table2[[#This Row],[StartDate]])/365.25</f>
        <v>0.50650239561943877</v>
      </c>
      <c r="H1177" s="11" t="s">
        <v>64</v>
      </c>
      <c r="I1177" s="11" t="s">
        <v>7491</v>
      </c>
      <c r="J1177" s="13" t="s">
        <v>7492</v>
      </c>
      <c r="K1177" s="11" t="s">
        <v>54</v>
      </c>
      <c r="L1177" s="11" t="s">
        <v>38</v>
      </c>
      <c r="M1177" s="11" t="s">
        <v>56</v>
      </c>
      <c r="N1177" s="11" t="s">
        <v>67</v>
      </c>
      <c r="O1177" s="11" t="s">
        <v>41</v>
      </c>
      <c r="P1177" s="11" t="s">
        <v>95</v>
      </c>
      <c r="Q1177" s="11" t="s">
        <v>68</v>
      </c>
      <c r="R1177" s="11" t="s">
        <v>344</v>
      </c>
      <c r="S1177" s="12" t="s">
        <v>7493</v>
      </c>
      <c r="T1177" s="11" t="s">
        <v>7151</v>
      </c>
      <c r="U1177" s="11" t="s">
        <v>234</v>
      </c>
      <c r="V1177" s="11" t="s">
        <v>59</v>
      </c>
      <c r="W1177" s="10">
        <v>96396</v>
      </c>
      <c r="X1177" s="11" t="s">
        <v>48</v>
      </c>
      <c r="Y1177" s="10">
        <v>1</v>
      </c>
      <c r="Z1177" s="10">
        <v>2724</v>
      </c>
      <c r="AA1177" s="12">
        <v>44927</v>
      </c>
      <c r="AB1177" s="10">
        <v>5</v>
      </c>
      <c r="AC1177" s="10">
        <v>3</v>
      </c>
      <c r="AD1177" s="12">
        <v>45080</v>
      </c>
      <c r="AE1177" s="11" t="s">
        <v>50</v>
      </c>
      <c r="AF1177" s="11" t="s">
        <v>61</v>
      </c>
      <c r="AG1177" s="11" t="s">
        <v>77</v>
      </c>
      <c r="AH1177" s="11" t="s">
        <v>7494</v>
      </c>
      <c r="AI1177" s="11" t="s">
        <v>7495</v>
      </c>
      <c r="AJ1177" s="10">
        <v>2</v>
      </c>
      <c r="AK1177" s="14">
        <v>611.51</v>
      </c>
    </row>
    <row r="1178" spans="1:37" x14ac:dyDescent="0.25">
      <c r="A1178" s="10">
        <v>2299</v>
      </c>
      <c r="B1178" s="11" t="s">
        <v>981</v>
      </c>
      <c r="C1178" s="11" t="s">
        <v>2602</v>
      </c>
      <c r="D1178" s="12">
        <v>44328</v>
      </c>
      <c r="E1178" s="12">
        <v>44507</v>
      </c>
      <c r="F1178" s="10">
        <f>Table2[[#This Row],[ExitDate]]-Table2[[#This Row],[StartDate]]</f>
        <v>179</v>
      </c>
      <c r="G1178" s="18">
        <f>(Table2[[#This Row],[ExitDate]]-Table2[[#This Row],[StartDate]])/365.25</f>
        <v>0.49007529089664614</v>
      </c>
      <c r="H1178" s="11" t="s">
        <v>64</v>
      </c>
      <c r="I1178" s="11" t="s">
        <v>7496</v>
      </c>
      <c r="J1178" s="13" t="s">
        <v>7497</v>
      </c>
      <c r="K1178" s="11" t="s">
        <v>79</v>
      </c>
      <c r="L1178" s="11" t="s">
        <v>38</v>
      </c>
      <c r="M1178" s="11" t="s">
        <v>39</v>
      </c>
      <c r="N1178" s="11" t="s">
        <v>67</v>
      </c>
      <c r="O1178" s="11" t="s">
        <v>66</v>
      </c>
      <c r="P1178" s="11" t="s">
        <v>133</v>
      </c>
      <c r="Q1178" s="11" t="s">
        <v>68</v>
      </c>
      <c r="R1178" s="11" t="s">
        <v>320</v>
      </c>
      <c r="S1178" s="12" t="s">
        <v>7498</v>
      </c>
      <c r="T1178" s="11" t="s">
        <v>7175</v>
      </c>
      <c r="U1178" s="11" t="s">
        <v>365</v>
      </c>
      <c r="V1178" s="11" t="s">
        <v>59</v>
      </c>
      <c r="W1178" s="10">
        <v>20036</v>
      </c>
      <c r="X1178" s="11" t="s">
        <v>48</v>
      </c>
      <c r="Y1178" s="10">
        <v>2</v>
      </c>
      <c r="Z1178" s="10">
        <v>2726</v>
      </c>
      <c r="AA1178" s="12" t="s">
        <v>2939</v>
      </c>
      <c r="AB1178" s="10">
        <v>2</v>
      </c>
      <c r="AC1178" s="10">
        <v>4</v>
      </c>
      <c r="AD1178" s="12">
        <v>44942</v>
      </c>
      <c r="AE1178" s="11" t="s">
        <v>60</v>
      </c>
      <c r="AF1178" s="11" t="s">
        <v>61</v>
      </c>
      <c r="AG1178" s="11" t="s">
        <v>89</v>
      </c>
      <c r="AH1178" s="11" t="s">
        <v>7499</v>
      </c>
      <c r="AI1178" s="11" t="s">
        <v>7500</v>
      </c>
      <c r="AJ1178" s="10">
        <v>3</v>
      </c>
      <c r="AK1178" s="14">
        <v>502.39</v>
      </c>
    </row>
    <row r="1179" spans="1:37" x14ac:dyDescent="0.25">
      <c r="A1179" s="10">
        <v>2300</v>
      </c>
      <c r="B1179" s="11" t="s">
        <v>34</v>
      </c>
      <c r="C1179" s="11" t="s">
        <v>1046</v>
      </c>
      <c r="D1179" s="12">
        <v>43875</v>
      </c>
      <c r="E1179" s="12">
        <v>44551</v>
      </c>
      <c r="F1179" s="10">
        <f>Table2[[#This Row],[ExitDate]]-Table2[[#This Row],[StartDate]]</f>
        <v>676</v>
      </c>
      <c r="G1179" s="18">
        <f>(Table2[[#This Row],[ExitDate]]-Table2[[#This Row],[StartDate]])/365.25</f>
        <v>1.8507871321013005</v>
      </c>
      <c r="H1179" s="11" t="s">
        <v>64</v>
      </c>
      <c r="I1179" s="11" t="s">
        <v>7501</v>
      </c>
      <c r="J1179" s="13" t="s">
        <v>7502</v>
      </c>
      <c r="K1179" s="11" t="s">
        <v>164</v>
      </c>
      <c r="L1179" s="11" t="s">
        <v>38</v>
      </c>
      <c r="M1179" s="11" t="s">
        <v>39</v>
      </c>
      <c r="N1179" s="11" t="s">
        <v>40</v>
      </c>
      <c r="O1179" s="11" t="s">
        <v>66</v>
      </c>
      <c r="P1179" s="11" t="s">
        <v>121</v>
      </c>
      <c r="Q1179" s="11" t="s">
        <v>68</v>
      </c>
      <c r="R1179" s="11" t="s">
        <v>80</v>
      </c>
      <c r="S1179" s="12">
        <v>31026</v>
      </c>
      <c r="T1179" s="11" t="s">
        <v>7175</v>
      </c>
      <c r="U1179" s="11" t="s">
        <v>159</v>
      </c>
      <c r="V1179" s="11" t="s">
        <v>59</v>
      </c>
      <c r="W1179" s="10">
        <v>83448</v>
      </c>
      <c r="X1179" s="11" t="s">
        <v>48</v>
      </c>
      <c r="Y1179" s="10">
        <v>5</v>
      </c>
      <c r="Z1179" s="10">
        <v>2727</v>
      </c>
      <c r="AA1179" s="12" t="s">
        <v>3821</v>
      </c>
      <c r="AB1179" s="10">
        <v>1</v>
      </c>
      <c r="AC1179" s="10">
        <v>3</v>
      </c>
      <c r="AD1179" s="12">
        <v>44926</v>
      </c>
      <c r="AE1179" s="11" t="s">
        <v>156</v>
      </c>
      <c r="AF1179" s="11" t="s">
        <v>51</v>
      </c>
      <c r="AG1179" s="11" t="s">
        <v>62</v>
      </c>
      <c r="AH1179" s="11" t="s">
        <v>7503</v>
      </c>
      <c r="AI1179" s="11" t="s">
        <v>7504</v>
      </c>
      <c r="AJ1179" s="10">
        <v>2</v>
      </c>
      <c r="AK1179" s="14">
        <v>687.99</v>
      </c>
    </row>
    <row r="1180" spans="1:37" x14ac:dyDescent="0.25">
      <c r="A1180" s="10">
        <v>2301</v>
      </c>
      <c r="B1180" s="11" t="s">
        <v>2428</v>
      </c>
      <c r="C1180" s="11" t="s">
        <v>6535</v>
      </c>
      <c r="D1180" s="12">
        <v>43959</v>
      </c>
      <c r="E1180" s="12">
        <v>45013</v>
      </c>
      <c r="F1180" s="10">
        <f>Table2[[#This Row],[ExitDate]]-Table2[[#This Row],[StartDate]]</f>
        <v>1054</v>
      </c>
      <c r="G1180" s="18">
        <f>(Table2[[#This Row],[ExitDate]]-Table2[[#This Row],[StartDate]])/365.25</f>
        <v>2.8856947296372346</v>
      </c>
      <c r="H1180" s="11" t="s">
        <v>64</v>
      </c>
      <c r="I1180" s="11" t="s">
        <v>7505</v>
      </c>
      <c r="J1180" s="13" t="s">
        <v>7506</v>
      </c>
      <c r="K1180" s="11" t="s">
        <v>94</v>
      </c>
      <c r="L1180" s="11" t="s">
        <v>38</v>
      </c>
      <c r="M1180" s="11" t="s">
        <v>66</v>
      </c>
      <c r="N1180" s="11" t="s">
        <v>67</v>
      </c>
      <c r="O1180" s="11" t="s">
        <v>66</v>
      </c>
      <c r="P1180" s="11" t="s">
        <v>95</v>
      </c>
      <c r="Q1180" s="11" t="s">
        <v>68</v>
      </c>
      <c r="R1180" s="11" t="s">
        <v>142</v>
      </c>
      <c r="S1180" s="12">
        <v>20645</v>
      </c>
      <c r="T1180" s="11" t="s">
        <v>7165</v>
      </c>
      <c r="U1180" s="11" t="s">
        <v>234</v>
      </c>
      <c r="V1180" s="11" t="s">
        <v>59</v>
      </c>
      <c r="W1180" s="10">
        <v>16416</v>
      </c>
      <c r="X1180" s="11" t="s">
        <v>48</v>
      </c>
      <c r="Y1180" s="10">
        <v>2</v>
      </c>
      <c r="Z1180" s="10">
        <v>2728</v>
      </c>
      <c r="AA1180" s="12">
        <v>44632</v>
      </c>
      <c r="AB1180" s="10">
        <v>3</v>
      </c>
      <c r="AC1180" s="10">
        <v>2</v>
      </c>
      <c r="AD1180" s="12">
        <v>44953</v>
      </c>
      <c r="AE1180" s="11" t="s">
        <v>76</v>
      </c>
      <c r="AF1180" s="11" t="s">
        <v>51</v>
      </c>
      <c r="AG1180" s="11" t="s">
        <v>77</v>
      </c>
      <c r="AH1180" s="11" t="s">
        <v>7507</v>
      </c>
      <c r="AI1180" s="11" t="s">
        <v>7508</v>
      </c>
      <c r="AJ1180" s="10">
        <v>5</v>
      </c>
      <c r="AK1180" s="14">
        <v>877.47</v>
      </c>
    </row>
    <row r="1181" spans="1:37" x14ac:dyDescent="0.25">
      <c r="A1181" s="10">
        <v>2305</v>
      </c>
      <c r="B1181" s="11" t="s">
        <v>2614</v>
      </c>
      <c r="C1181" s="11" t="s">
        <v>1571</v>
      </c>
      <c r="D1181" s="12">
        <v>44804</v>
      </c>
      <c r="E1181" s="12">
        <v>45043</v>
      </c>
      <c r="F1181" s="10">
        <f>Table2[[#This Row],[ExitDate]]-Table2[[#This Row],[StartDate]]</f>
        <v>239</v>
      </c>
      <c r="G1181" s="18">
        <f>(Table2[[#This Row],[ExitDate]]-Table2[[#This Row],[StartDate]])/365.25</f>
        <v>0.65434633812457221</v>
      </c>
      <c r="H1181" s="11" t="s">
        <v>64</v>
      </c>
      <c r="I1181" s="11" t="s">
        <v>7509</v>
      </c>
      <c r="J1181" s="13" t="s">
        <v>7510</v>
      </c>
      <c r="K1181" s="11" t="s">
        <v>164</v>
      </c>
      <c r="L1181" s="11" t="s">
        <v>38</v>
      </c>
      <c r="M1181" s="11" t="s">
        <v>39</v>
      </c>
      <c r="N1181" s="11" t="s">
        <v>55</v>
      </c>
      <c r="O1181" s="11" t="s">
        <v>66</v>
      </c>
      <c r="P1181" s="11" t="s">
        <v>133</v>
      </c>
      <c r="Q1181" s="11" t="s">
        <v>68</v>
      </c>
      <c r="R1181" s="11" t="s">
        <v>300</v>
      </c>
      <c r="S1181" s="12">
        <v>32693</v>
      </c>
      <c r="T1181" s="11" t="s">
        <v>7176</v>
      </c>
      <c r="U1181" s="11" t="s">
        <v>3025</v>
      </c>
      <c r="V1181" s="11" t="s">
        <v>59</v>
      </c>
      <c r="W1181" s="10">
        <v>37938</v>
      </c>
      <c r="X1181" s="11" t="s">
        <v>48</v>
      </c>
      <c r="Y1181" s="10">
        <v>2</v>
      </c>
      <c r="Z1181" s="10">
        <v>2732</v>
      </c>
      <c r="AA1181" s="12">
        <v>44662</v>
      </c>
      <c r="AB1181" s="10">
        <v>1</v>
      </c>
      <c r="AC1181" s="10">
        <v>5</v>
      </c>
      <c r="AD1181" s="12">
        <v>44980</v>
      </c>
      <c r="AE1181" s="11" t="s">
        <v>60</v>
      </c>
      <c r="AF1181" s="11" t="s">
        <v>51</v>
      </c>
      <c r="AG1181" s="11" t="s">
        <v>77</v>
      </c>
      <c r="AH1181" s="11" t="s">
        <v>5194</v>
      </c>
      <c r="AI1181" s="11" t="s">
        <v>7511</v>
      </c>
      <c r="AJ1181" s="10">
        <v>3</v>
      </c>
      <c r="AK1181" s="14">
        <v>147.28</v>
      </c>
    </row>
    <row r="1182" spans="1:37" x14ac:dyDescent="0.25">
      <c r="A1182" s="10">
        <v>2310</v>
      </c>
      <c r="B1182" s="11" t="s">
        <v>2952</v>
      </c>
      <c r="C1182" s="11" t="s">
        <v>5823</v>
      </c>
      <c r="D1182" s="12">
        <v>44428</v>
      </c>
      <c r="E1182" s="12">
        <v>44478</v>
      </c>
      <c r="F1182" s="10">
        <f>Table2[[#This Row],[ExitDate]]-Table2[[#This Row],[StartDate]]</f>
        <v>50</v>
      </c>
      <c r="G1182" s="18">
        <f>(Table2[[#This Row],[ExitDate]]-Table2[[#This Row],[StartDate]])/365.25</f>
        <v>0.13689253935660506</v>
      </c>
      <c r="H1182" s="11" t="s">
        <v>64</v>
      </c>
      <c r="I1182" s="11" t="s">
        <v>5315</v>
      </c>
      <c r="J1182" s="13" t="s">
        <v>7513</v>
      </c>
      <c r="K1182" s="11" t="s">
        <v>37</v>
      </c>
      <c r="L1182" s="11" t="s">
        <v>38</v>
      </c>
      <c r="M1182" s="11" t="s">
        <v>66</v>
      </c>
      <c r="N1182" s="11" t="s">
        <v>40</v>
      </c>
      <c r="O1182" s="11" t="s">
        <v>41</v>
      </c>
      <c r="P1182" s="11" t="s">
        <v>133</v>
      </c>
      <c r="Q1182" s="11" t="s">
        <v>68</v>
      </c>
      <c r="R1182" s="11" t="s">
        <v>80</v>
      </c>
      <c r="S1182" s="12" t="s">
        <v>5239</v>
      </c>
      <c r="T1182" s="11" t="s">
        <v>7146</v>
      </c>
      <c r="U1182" s="11" t="s">
        <v>98</v>
      </c>
      <c r="V1182" s="11" t="s">
        <v>59</v>
      </c>
      <c r="W1182" s="10">
        <v>84906</v>
      </c>
      <c r="X1182" s="11" t="s">
        <v>48</v>
      </c>
      <c r="Y1182" s="10">
        <v>4</v>
      </c>
      <c r="Z1182" s="10">
        <v>2737</v>
      </c>
      <c r="AA1182" s="12" t="s">
        <v>4173</v>
      </c>
      <c r="AB1182" s="10">
        <v>5</v>
      </c>
      <c r="AC1182" s="10">
        <v>5</v>
      </c>
      <c r="AD1182" s="12">
        <v>45034</v>
      </c>
      <c r="AE1182" s="11" t="s">
        <v>156</v>
      </c>
      <c r="AF1182" s="11" t="s">
        <v>51</v>
      </c>
      <c r="AG1182" s="11" t="s">
        <v>52</v>
      </c>
      <c r="AH1182" s="11" t="s">
        <v>7514</v>
      </c>
      <c r="AI1182" s="11" t="s">
        <v>7515</v>
      </c>
      <c r="AJ1182" s="10">
        <v>5</v>
      </c>
      <c r="AK1182" s="14">
        <v>317.55</v>
      </c>
    </row>
    <row r="1183" spans="1:37" x14ac:dyDescent="0.25">
      <c r="A1183" s="10">
        <v>2311</v>
      </c>
      <c r="B1183" s="11" t="s">
        <v>2029</v>
      </c>
      <c r="C1183" s="11" t="s">
        <v>1351</v>
      </c>
      <c r="D1183" s="12">
        <v>43503</v>
      </c>
      <c r="E1183" s="12">
        <v>43549</v>
      </c>
      <c r="F1183" s="10">
        <f>Table2[[#This Row],[ExitDate]]-Table2[[#This Row],[StartDate]]</f>
        <v>46</v>
      </c>
      <c r="G1183" s="18">
        <f>(Table2[[#This Row],[ExitDate]]-Table2[[#This Row],[StartDate]])/365.25</f>
        <v>0.12594113620807665</v>
      </c>
      <c r="H1183" s="11" t="s">
        <v>64</v>
      </c>
      <c r="I1183" s="11" t="s">
        <v>7516</v>
      </c>
      <c r="J1183" s="13" t="s">
        <v>7517</v>
      </c>
      <c r="K1183" s="11" t="s">
        <v>125</v>
      </c>
      <c r="L1183" s="11" t="s">
        <v>38</v>
      </c>
      <c r="M1183" s="11" t="s">
        <v>66</v>
      </c>
      <c r="N1183" s="11" t="s">
        <v>40</v>
      </c>
      <c r="O1183" s="11" t="s">
        <v>66</v>
      </c>
      <c r="P1183" s="11" t="s">
        <v>95</v>
      </c>
      <c r="Q1183" s="11" t="s">
        <v>68</v>
      </c>
      <c r="R1183" s="11" t="s">
        <v>85</v>
      </c>
      <c r="S1183" s="12" t="s">
        <v>7518</v>
      </c>
      <c r="T1183" s="11" t="s">
        <v>7177</v>
      </c>
      <c r="U1183" s="11" t="s">
        <v>81</v>
      </c>
      <c r="V1183" s="11" t="s">
        <v>59</v>
      </c>
      <c r="W1183" s="10">
        <v>86185</v>
      </c>
      <c r="X1183" s="11" t="s">
        <v>48</v>
      </c>
      <c r="Y1183" s="10">
        <v>5</v>
      </c>
      <c r="Z1183" s="10">
        <v>2738</v>
      </c>
      <c r="AA1183" s="12" t="s">
        <v>2354</v>
      </c>
      <c r="AB1183" s="10">
        <v>4</v>
      </c>
      <c r="AC1183" s="10">
        <v>3</v>
      </c>
      <c r="AD1183" s="12">
        <v>44835</v>
      </c>
      <c r="AE1183" s="11" t="s">
        <v>156</v>
      </c>
      <c r="AF1183" s="11" t="s">
        <v>51</v>
      </c>
      <c r="AG1183" s="11" t="s">
        <v>62</v>
      </c>
      <c r="AH1183" s="11" t="s">
        <v>7519</v>
      </c>
      <c r="AI1183" s="11" t="s">
        <v>7520</v>
      </c>
      <c r="AJ1183" s="10">
        <v>5</v>
      </c>
      <c r="AK1183" s="14">
        <v>880.42</v>
      </c>
    </row>
    <row r="1184" spans="1:37" x14ac:dyDescent="0.25">
      <c r="A1184" s="10">
        <v>2312</v>
      </c>
      <c r="B1184" s="11" t="s">
        <v>1017</v>
      </c>
      <c r="C1184" s="11" t="s">
        <v>5399</v>
      </c>
      <c r="D1184" s="12">
        <v>44245</v>
      </c>
      <c r="E1184" s="12">
        <v>44526</v>
      </c>
      <c r="F1184" s="10">
        <f>Table2[[#This Row],[ExitDate]]-Table2[[#This Row],[StartDate]]</f>
        <v>281</v>
      </c>
      <c r="G1184" s="18">
        <f>(Table2[[#This Row],[ExitDate]]-Table2[[#This Row],[StartDate]])/365.25</f>
        <v>0.76933607118412051</v>
      </c>
      <c r="H1184" s="11" t="s">
        <v>64</v>
      </c>
      <c r="I1184" s="11" t="s">
        <v>7521</v>
      </c>
      <c r="J1184" s="13" t="s">
        <v>7522</v>
      </c>
      <c r="K1184" s="11" t="s">
        <v>54</v>
      </c>
      <c r="L1184" s="11" t="s">
        <v>38</v>
      </c>
      <c r="M1184" s="11" t="s">
        <v>39</v>
      </c>
      <c r="N1184" s="11" t="s">
        <v>55</v>
      </c>
      <c r="O1184" s="11" t="s">
        <v>56</v>
      </c>
      <c r="P1184" s="11" t="s">
        <v>121</v>
      </c>
      <c r="Q1184" s="11" t="s">
        <v>68</v>
      </c>
      <c r="R1184" s="11" t="s">
        <v>80</v>
      </c>
      <c r="S1184" s="12" t="s">
        <v>7523</v>
      </c>
      <c r="T1184" s="11" t="s">
        <v>7151</v>
      </c>
      <c r="U1184" s="11" t="s">
        <v>98</v>
      </c>
      <c r="V1184" s="11" t="s">
        <v>59</v>
      </c>
      <c r="W1184" s="10">
        <v>82332</v>
      </c>
      <c r="X1184" s="11" t="s">
        <v>48</v>
      </c>
      <c r="Y1184" s="10">
        <v>4</v>
      </c>
      <c r="Z1184" s="10">
        <v>2739</v>
      </c>
      <c r="AA1184" s="12" t="s">
        <v>810</v>
      </c>
      <c r="AB1184" s="10">
        <v>1</v>
      </c>
      <c r="AC1184" s="10">
        <v>2</v>
      </c>
      <c r="AD1184" s="12">
        <v>44794</v>
      </c>
      <c r="AE1184" s="11" t="s">
        <v>60</v>
      </c>
      <c r="AF1184" s="11" t="s">
        <v>51</v>
      </c>
      <c r="AG1184" s="11" t="s">
        <v>77</v>
      </c>
      <c r="AH1184" s="11" t="s">
        <v>7524</v>
      </c>
      <c r="AI1184" s="11" t="s">
        <v>7525</v>
      </c>
      <c r="AJ1184" s="10">
        <v>1</v>
      </c>
      <c r="AK1184" s="14">
        <v>457.71</v>
      </c>
    </row>
    <row r="1185" spans="1:37" x14ac:dyDescent="0.25">
      <c r="A1185" s="10">
        <v>2314</v>
      </c>
      <c r="B1185" s="11" t="s">
        <v>907</v>
      </c>
      <c r="C1185" s="11" t="s">
        <v>3402</v>
      </c>
      <c r="D1185" s="12">
        <v>44406</v>
      </c>
      <c r="E1185" s="12">
        <v>44686</v>
      </c>
      <c r="F1185" s="10">
        <f>Table2[[#This Row],[ExitDate]]-Table2[[#This Row],[StartDate]]</f>
        <v>280</v>
      </c>
      <c r="G1185" s="18">
        <f>(Table2[[#This Row],[ExitDate]]-Table2[[#This Row],[StartDate]])/365.25</f>
        <v>0.76659822039698833</v>
      </c>
      <c r="H1185" s="11" t="s">
        <v>64</v>
      </c>
      <c r="I1185" s="11" t="s">
        <v>7526</v>
      </c>
      <c r="J1185" s="13" t="s">
        <v>7527</v>
      </c>
      <c r="K1185" s="11" t="s">
        <v>79</v>
      </c>
      <c r="L1185" s="11" t="s">
        <v>38</v>
      </c>
      <c r="M1185" s="11" t="s">
        <v>66</v>
      </c>
      <c r="N1185" s="11" t="s">
        <v>55</v>
      </c>
      <c r="O1185" s="11" t="s">
        <v>56</v>
      </c>
      <c r="P1185" s="11" t="s">
        <v>121</v>
      </c>
      <c r="Q1185" s="11" t="s">
        <v>68</v>
      </c>
      <c r="R1185" s="11" t="s">
        <v>320</v>
      </c>
      <c r="S1185" s="12" t="s">
        <v>7528</v>
      </c>
      <c r="T1185" s="11" t="s">
        <v>7175</v>
      </c>
      <c r="U1185" s="11" t="s">
        <v>98</v>
      </c>
      <c r="V1185" s="11" t="s">
        <v>59</v>
      </c>
      <c r="W1185" s="10">
        <v>88627</v>
      </c>
      <c r="X1185" s="11" t="s">
        <v>48</v>
      </c>
      <c r="Y1185" s="10">
        <v>4</v>
      </c>
      <c r="Z1185" s="10">
        <v>2741</v>
      </c>
      <c r="AA1185" s="12">
        <v>44814</v>
      </c>
      <c r="AB1185" s="10">
        <v>4</v>
      </c>
      <c r="AC1185" s="10">
        <v>3</v>
      </c>
      <c r="AD1185" s="12">
        <v>44830</v>
      </c>
      <c r="AE1185" s="11" t="s">
        <v>83</v>
      </c>
      <c r="AF1185" s="11" t="s">
        <v>61</v>
      </c>
      <c r="AG1185" s="11" t="s">
        <v>52</v>
      </c>
      <c r="AH1185" s="11" t="s">
        <v>7529</v>
      </c>
      <c r="AI1185" s="11" t="s">
        <v>7530</v>
      </c>
      <c r="AJ1185" s="10">
        <v>5</v>
      </c>
      <c r="AK1185" s="14">
        <v>573.08000000000004</v>
      </c>
    </row>
    <row r="1186" spans="1:37" x14ac:dyDescent="0.25">
      <c r="A1186" s="10">
        <v>2315</v>
      </c>
      <c r="B1186" s="11" t="s">
        <v>7531</v>
      </c>
      <c r="C1186" s="11" t="s">
        <v>1495</v>
      </c>
      <c r="D1186" s="12">
        <v>44674</v>
      </c>
      <c r="E1186" s="12">
        <v>44911</v>
      </c>
      <c r="F1186" s="10">
        <f>Table2[[#This Row],[ExitDate]]-Table2[[#This Row],[StartDate]]</f>
        <v>237</v>
      </c>
      <c r="G1186" s="18">
        <f>(Table2[[#This Row],[ExitDate]]-Table2[[#This Row],[StartDate]])/365.25</f>
        <v>0.64887063655030797</v>
      </c>
      <c r="H1186" s="11" t="s">
        <v>64</v>
      </c>
      <c r="I1186" s="11" t="s">
        <v>7532</v>
      </c>
      <c r="J1186" s="13" t="s">
        <v>7533</v>
      </c>
      <c r="K1186" s="11" t="s">
        <v>164</v>
      </c>
      <c r="L1186" s="11" t="s">
        <v>38</v>
      </c>
      <c r="M1186" s="11" t="s">
        <v>66</v>
      </c>
      <c r="N1186" s="11" t="s">
        <v>67</v>
      </c>
      <c r="O1186" s="11" t="s">
        <v>66</v>
      </c>
      <c r="P1186" s="11" t="s">
        <v>133</v>
      </c>
      <c r="Q1186" s="11" t="s">
        <v>68</v>
      </c>
      <c r="R1186" s="11" t="s">
        <v>85</v>
      </c>
      <c r="S1186" s="12">
        <v>33491</v>
      </c>
      <c r="T1186" s="11" t="s">
        <v>7171</v>
      </c>
      <c r="U1186" s="11" t="s">
        <v>234</v>
      </c>
      <c r="V1186" s="11" t="s">
        <v>59</v>
      </c>
      <c r="W1186" s="10">
        <v>47497</v>
      </c>
      <c r="X1186" s="11" t="s">
        <v>48</v>
      </c>
      <c r="Y1186" s="10">
        <v>2</v>
      </c>
      <c r="Z1186" s="10">
        <v>2742</v>
      </c>
      <c r="AA1186" s="12" t="s">
        <v>82</v>
      </c>
      <c r="AB1186" s="10">
        <v>5</v>
      </c>
      <c r="AC1186" s="10">
        <v>3</v>
      </c>
      <c r="AD1186" s="12">
        <v>44809</v>
      </c>
      <c r="AE1186" s="11" t="s">
        <v>156</v>
      </c>
      <c r="AF1186" s="11" t="s">
        <v>51</v>
      </c>
      <c r="AG1186" s="11" t="s">
        <v>62</v>
      </c>
      <c r="AH1186" s="11" t="s">
        <v>7534</v>
      </c>
      <c r="AI1186" s="11" t="s">
        <v>7535</v>
      </c>
      <c r="AJ1186" s="10">
        <v>4</v>
      </c>
      <c r="AK1186" s="14">
        <v>785.39</v>
      </c>
    </row>
    <row r="1187" spans="1:37" x14ac:dyDescent="0.25">
      <c r="A1187" s="10">
        <v>2316</v>
      </c>
      <c r="B1187" s="11" t="s">
        <v>1045</v>
      </c>
      <c r="C1187" s="11" t="s">
        <v>7536</v>
      </c>
      <c r="D1187" s="12">
        <v>44408</v>
      </c>
      <c r="E1187" s="12">
        <v>44658</v>
      </c>
      <c r="F1187" s="10">
        <f>Table2[[#This Row],[ExitDate]]-Table2[[#This Row],[StartDate]]</f>
        <v>250</v>
      </c>
      <c r="G1187" s="18">
        <f>(Table2[[#This Row],[ExitDate]]-Table2[[#This Row],[StartDate]])/365.25</f>
        <v>0.68446269678302529</v>
      </c>
      <c r="H1187" s="11" t="s">
        <v>64</v>
      </c>
      <c r="I1187" s="11" t="s">
        <v>7537</v>
      </c>
      <c r="J1187" s="13" t="s">
        <v>7538</v>
      </c>
      <c r="K1187" s="11" t="s">
        <v>94</v>
      </c>
      <c r="L1187" s="11" t="s">
        <v>38</v>
      </c>
      <c r="M1187" s="11" t="s">
        <v>66</v>
      </c>
      <c r="N1187" s="11" t="s">
        <v>67</v>
      </c>
      <c r="O1187" s="11" t="s">
        <v>41</v>
      </c>
      <c r="P1187" s="11" t="s">
        <v>174</v>
      </c>
      <c r="Q1187" s="11" t="s">
        <v>68</v>
      </c>
      <c r="R1187" s="11" t="s">
        <v>85</v>
      </c>
      <c r="S1187" s="12" t="s">
        <v>7539</v>
      </c>
      <c r="T1187" s="11" t="s">
        <v>7165</v>
      </c>
      <c r="U1187" s="11" t="s">
        <v>600</v>
      </c>
      <c r="V1187" s="11" t="s">
        <v>59</v>
      </c>
      <c r="W1187" s="10">
        <v>16234</v>
      </c>
      <c r="X1187" s="11" t="s">
        <v>48</v>
      </c>
      <c r="Y1187" s="10">
        <v>4</v>
      </c>
      <c r="Z1187" s="10">
        <v>2743</v>
      </c>
      <c r="AA1187" s="12" t="s">
        <v>3998</v>
      </c>
      <c r="AB1187" s="10">
        <v>3</v>
      </c>
      <c r="AC1187" s="10">
        <v>2</v>
      </c>
      <c r="AD1187" s="12">
        <v>45036</v>
      </c>
      <c r="AE1187" s="11" t="s">
        <v>83</v>
      </c>
      <c r="AF1187" s="11" t="s">
        <v>51</v>
      </c>
      <c r="AG1187" s="11" t="s">
        <v>52</v>
      </c>
      <c r="AH1187" s="11" t="s">
        <v>7540</v>
      </c>
      <c r="AI1187" s="11" t="s">
        <v>7541</v>
      </c>
      <c r="AJ1187" s="10">
        <v>3</v>
      </c>
      <c r="AK1187" s="14">
        <v>437.36</v>
      </c>
    </row>
    <row r="1188" spans="1:37" x14ac:dyDescent="0.25">
      <c r="A1188" s="10">
        <v>2319</v>
      </c>
      <c r="B1188" s="11" t="s">
        <v>2273</v>
      </c>
      <c r="C1188" s="11" t="s">
        <v>3328</v>
      </c>
      <c r="D1188" s="12">
        <v>44128</v>
      </c>
      <c r="E1188" s="12">
        <v>45024</v>
      </c>
      <c r="F1188" s="10">
        <f>Table2[[#This Row],[ExitDate]]-Table2[[#This Row],[StartDate]]</f>
        <v>896</v>
      </c>
      <c r="G1188" s="18">
        <f>(Table2[[#This Row],[ExitDate]]-Table2[[#This Row],[StartDate]])/365.25</f>
        <v>2.4531143052703626</v>
      </c>
      <c r="H1188" s="11" t="s">
        <v>3573</v>
      </c>
      <c r="I1188" s="11" t="s">
        <v>7542</v>
      </c>
      <c r="J1188" s="13" t="s">
        <v>7543</v>
      </c>
      <c r="K1188" s="11" t="s">
        <v>84</v>
      </c>
      <c r="L1188" s="11" t="s">
        <v>752</v>
      </c>
      <c r="M1188" s="11" t="s">
        <v>66</v>
      </c>
      <c r="N1188" s="11" t="s">
        <v>55</v>
      </c>
      <c r="O1188" s="11" t="s">
        <v>66</v>
      </c>
      <c r="P1188" s="11" t="s">
        <v>95</v>
      </c>
      <c r="Q1188" s="11" t="s">
        <v>68</v>
      </c>
      <c r="R1188" s="11" t="s">
        <v>175</v>
      </c>
      <c r="S1188" s="12" t="s">
        <v>7544</v>
      </c>
      <c r="T1188" s="11" t="s">
        <v>44</v>
      </c>
      <c r="U1188" s="11" t="s">
        <v>5</v>
      </c>
      <c r="V1188" s="11" t="s">
        <v>46</v>
      </c>
      <c r="W1188" s="10">
        <v>39119</v>
      </c>
      <c r="X1188" s="11" t="s">
        <v>48</v>
      </c>
      <c r="Y1188" s="10">
        <v>5</v>
      </c>
      <c r="Z1188" s="10">
        <v>2746</v>
      </c>
      <c r="AA1188" s="12" t="s">
        <v>3156</v>
      </c>
      <c r="AB1188" s="10">
        <v>4</v>
      </c>
      <c r="AC1188" s="10">
        <v>4</v>
      </c>
      <c r="AD1188" s="12">
        <v>44969</v>
      </c>
      <c r="AE1188" s="11" t="s">
        <v>76</v>
      </c>
      <c r="AF1188" s="11" t="s">
        <v>61</v>
      </c>
      <c r="AG1188" s="11" t="s">
        <v>62</v>
      </c>
      <c r="AH1188" s="11" t="s">
        <v>7545</v>
      </c>
      <c r="AI1188" s="11" t="s">
        <v>7546</v>
      </c>
      <c r="AJ1188" s="10">
        <v>5</v>
      </c>
      <c r="AK1188" s="14">
        <v>399.23</v>
      </c>
    </row>
    <row r="1189" spans="1:37" x14ac:dyDescent="0.25">
      <c r="A1189" s="10">
        <v>2320</v>
      </c>
      <c r="B1189" s="11" t="s">
        <v>7547</v>
      </c>
      <c r="C1189" s="11" t="s">
        <v>7548</v>
      </c>
      <c r="D1189" s="12">
        <v>43330</v>
      </c>
      <c r="E1189" s="12">
        <v>43524</v>
      </c>
      <c r="F1189" s="10">
        <f>Table2[[#This Row],[ExitDate]]-Table2[[#This Row],[StartDate]]</f>
        <v>194</v>
      </c>
      <c r="G1189" s="18">
        <f>(Table2[[#This Row],[ExitDate]]-Table2[[#This Row],[StartDate]])/365.25</f>
        <v>0.53114305270362761</v>
      </c>
      <c r="H1189" s="11" t="s">
        <v>36</v>
      </c>
      <c r="I1189" s="11" t="s">
        <v>7549</v>
      </c>
      <c r="J1189" s="13" t="s">
        <v>7550</v>
      </c>
      <c r="K1189" s="11" t="s">
        <v>125</v>
      </c>
      <c r="L1189" s="11" t="s">
        <v>38</v>
      </c>
      <c r="M1189" s="11" t="s">
        <v>56</v>
      </c>
      <c r="N1189" s="11" t="s">
        <v>67</v>
      </c>
      <c r="O1189" s="11" t="s">
        <v>56</v>
      </c>
      <c r="P1189" s="11" t="s">
        <v>174</v>
      </c>
      <c r="Q1189" s="11" t="s">
        <v>42</v>
      </c>
      <c r="R1189" s="11" t="s">
        <v>80</v>
      </c>
      <c r="S1189" s="12" t="s">
        <v>7551</v>
      </c>
      <c r="T1189" s="11" t="s">
        <v>44</v>
      </c>
      <c r="U1189" s="11" t="s">
        <v>159</v>
      </c>
      <c r="V1189" s="11" t="s">
        <v>46</v>
      </c>
      <c r="W1189" s="10">
        <v>2109</v>
      </c>
      <c r="X1189" s="11" t="s">
        <v>48</v>
      </c>
      <c r="Y1189" s="10">
        <v>4</v>
      </c>
      <c r="Z1189" s="10">
        <v>2747</v>
      </c>
      <c r="AA1189" s="12" t="s">
        <v>544</v>
      </c>
      <c r="AB1189" s="10">
        <v>3</v>
      </c>
      <c r="AC1189" s="10">
        <v>1</v>
      </c>
      <c r="AD1189" s="12">
        <v>44849</v>
      </c>
      <c r="AE1189" s="11" t="s">
        <v>83</v>
      </c>
      <c r="AF1189" s="11" t="s">
        <v>61</v>
      </c>
      <c r="AG1189" s="11" t="s">
        <v>52</v>
      </c>
      <c r="AH1189" s="11" t="s">
        <v>7552</v>
      </c>
      <c r="AI1189" s="11" t="s">
        <v>7553</v>
      </c>
      <c r="AJ1189" s="10">
        <v>2</v>
      </c>
      <c r="AK1189" s="14">
        <v>677.74</v>
      </c>
    </row>
    <row r="1190" spans="1:37" x14ac:dyDescent="0.25">
      <c r="A1190" s="10">
        <v>2322</v>
      </c>
      <c r="B1190" s="11" t="s">
        <v>7554</v>
      </c>
      <c r="C1190" s="11" t="s">
        <v>7555</v>
      </c>
      <c r="D1190" s="12">
        <v>43419</v>
      </c>
      <c r="E1190" s="12">
        <v>43423</v>
      </c>
      <c r="F1190" s="10">
        <f>Table2[[#This Row],[ExitDate]]-Table2[[#This Row],[StartDate]]</f>
        <v>4</v>
      </c>
      <c r="G1190" s="18">
        <f>(Table2[[#This Row],[ExitDate]]-Table2[[#This Row],[StartDate]])/365.25</f>
        <v>1.0951403148528405E-2</v>
      </c>
      <c r="H1190" s="11" t="s">
        <v>36</v>
      </c>
      <c r="I1190" s="11" t="s">
        <v>7556</v>
      </c>
      <c r="J1190" s="13" t="s">
        <v>7557</v>
      </c>
      <c r="K1190" s="11" t="s">
        <v>84</v>
      </c>
      <c r="L1190" s="11" t="s">
        <v>752</v>
      </c>
      <c r="M1190" s="11" t="s">
        <v>66</v>
      </c>
      <c r="N1190" s="11" t="s">
        <v>67</v>
      </c>
      <c r="O1190" s="11" t="s">
        <v>56</v>
      </c>
      <c r="P1190" s="11" t="s">
        <v>133</v>
      </c>
      <c r="Q1190" s="11" t="s">
        <v>42</v>
      </c>
      <c r="R1190" s="11" t="s">
        <v>1016</v>
      </c>
      <c r="S1190" s="12">
        <v>18114</v>
      </c>
      <c r="T1190" s="11" t="s">
        <v>44</v>
      </c>
      <c r="U1190" s="11" t="s">
        <v>412</v>
      </c>
      <c r="V1190" s="11" t="s">
        <v>46</v>
      </c>
      <c r="W1190" s="10">
        <v>1760</v>
      </c>
      <c r="X1190" s="11" t="s">
        <v>48</v>
      </c>
      <c r="Y1190" s="10">
        <v>5</v>
      </c>
      <c r="Z1190" s="10">
        <v>2749</v>
      </c>
      <c r="AA1190" s="12" t="s">
        <v>1824</v>
      </c>
      <c r="AB1190" s="10">
        <v>5</v>
      </c>
      <c r="AC1190" s="10">
        <v>3</v>
      </c>
      <c r="AD1190" s="12">
        <v>44884</v>
      </c>
      <c r="AE1190" s="11" t="s">
        <v>60</v>
      </c>
      <c r="AF1190" s="11" t="s">
        <v>61</v>
      </c>
      <c r="AG1190" s="11" t="s">
        <v>52</v>
      </c>
      <c r="AH1190" s="11" t="s">
        <v>577</v>
      </c>
      <c r="AI1190" s="11" t="s">
        <v>7558</v>
      </c>
      <c r="AJ1190" s="10">
        <v>5</v>
      </c>
      <c r="AK1190" s="14">
        <v>149.65</v>
      </c>
    </row>
    <row r="1191" spans="1:37" x14ac:dyDescent="0.25">
      <c r="A1191" s="10">
        <v>2324</v>
      </c>
      <c r="B1191" s="11" t="s">
        <v>7559</v>
      </c>
      <c r="C1191" s="11" t="s">
        <v>7560</v>
      </c>
      <c r="D1191" s="12">
        <v>43400</v>
      </c>
      <c r="E1191" s="12">
        <v>43656</v>
      </c>
      <c r="F1191" s="10">
        <f>Table2[[#This Row],[ExitDate]]-Table2[[#This Row],[StartDate]]</f>
        <v>256</v>
      </c>
      <c r="G1191" s="18">
        <f>(Table2[[#This Row],[ExitDate]]-Table2[[#This Row],[StartDate]])/365.25</f>
        <v>0.70088980150581792</v>
      </c>
      <c r="H1191" s="11" t="s">
        <v>738</v>
      </c>
      <c r="I1191" s="11" t="s">
        <v>7561</v>
      </c>
      <c r="J1191" s="13" t="s">
        <v>7562</v>
      </c>
      <c r="K1191" s="11" t="s">
        <v>113</v>
      </c>
      <c r="L1191" s="11" t="s">
        <v>1816</v>
      </c>
      <c r="M1191" s="11" t="s">
        <v>66</v>
      </c>
      <c r="N1191" s="11" t="s">
        <v>67</v>
      </c>
      <c r="O1191" s="11" t="s">
        <v>56</v>
      </c>
      <c r="P1191" s="11" t="s">
        <v>133</v>
      </c>
      <c r="Q1191" s="11" t="s">
        <v>42</v>
      </c>
      <c r="R1191" s="11" t="s">
        <v>85</v>
      </c>
      <c r="S1191" s="12" t="s">
        <v>7563</v>
      </c>
      <c r="T1191" s="11" t="s">
        <v>44</v>
      </c>
      <c r="U1191" s="11" t="s">
        <v>81</v>
      </c>
      <c r="V1191" s="11" t="s">
        <v>59</v>
      </c>
      <c r="W1191" s="10">
        <v>1770</v>
      </c>
      <c r="X1191" s="11" t="s">
        <v>48</v>
      </c>
      <c r="Y1191" s="10">
        <v>5</v>
      </c>
      <c r="Z1191" s="10">
        <v>2751</v>
      </c>
      <c r="AA1191" s="12" t="s">
        <v>734</v>
      </c>
      <c r="AB1191" s="10">
        <v>3</v>
      </c>
      <c r="AC1191" s="10">
        <v>1</v>
      </c>
      <c r="AD1191" s="12">
        <v>44972</v>
      </c>
      <c r="AE1191" s="11" t="s">
        <v>156</v>
      </c>
      <c r="AF1191" s="11" t="s">
        <v>61</v>
      </c>
      <c r="AG1191" s="11" t="s">
        <v>62</v>
      </c>
      <c r="AH1191" s="11" t="s">
        <v>1166</v>
      </c>
      <c r="AI1191" s="11" t="s">
        <v>7564</v>
      </c>
      <c r="AJ1191" s="10">
        <v>2</v>
      </c>
      <c r="AK1191" s="14">
        <v>585.76</v>
      </c>
    </row>
    <row r="1192" spans="1:37" x14ac:dyDescent="0.25">
      <c r="A1192" s="10">
        <v>2325</v>
      </c>
      <c r="B1192" s="11" t="s">
        <v>7565</v>
      </c>
      <c r="C1192" s="11" t="s">
        <v>7566</v>
      </c>
      <c r="D1192" s="12">
        <v>44855</v>
      </c>
      <c r="E1192" s="12">
        <v>45055</v>
      </c>
      <c r="F1192" s="10">
        <f>Table2[[#This Row],[ExitDate]]-Table2[[#This Row],[StartDate]]</f>
        <v>200</v>
      </c>
      <c r="G1192" s="18">
        <f>(Table2[[#This Row],[ExitDate]]-Table2[[#This Row],[StartDate]])/365.25</f>
        <v>0.54757015742642023</v>
      </c>
      <c r="H1192" s="11" t="s">
        <v>36</v>
      </c>
      <c r="I1192" s="11" t="s">
        <v>7567</v>
      </c>
      <c r="J1192" s="13" t="s">
        <v>7568</v>
      </c>
      <c r="K1192" s="11" t="s">
        <v>79</v>
      </c>
      <c r="L1192" s="11" t="s">
        <v>38</v>
      </c>
      <c r="M1192" s="11" t="s">
        <v>56</v>
      </c>
      <c r="N1192" s="11" t="s">
        <v>55</v>
      </c>
      <c r="O1192" s="11" t="s">
        <v>41</v>
      </c>
      <c r="P1192" s="11" t="s">
        <v>95</v>
      </c>
      <c r="Q1192" s="11" t="s">
        <v>42</v>
      </c>
      <c r="R1192" s="11" t="s">
        <v>80</v>
      </c>
      <c r="S1192" s="12" t="s">
        <v>3388</v>
      </c>
      <c r="T1192" s="11" t="s">
        <v>44</v>
      </c>
      <c r="U1192" s="11" t="s">
        <v>307</v>
      </c>
      <c r="V1192" s="11" t="s">
        <v>59</v>
      </c>
      <c r="W1192" s="10">
        <v>2478</v>
      </c>
      <c r="X1192" s="11" t="s">
        <v>48</v>
      </c>
      <c r="Y1192" s="10">
        <v>4</v>
      </c>
      <c r="Z1192" s="10">
        <v>2752</v>
      </c>
      <c r="AA1192" s="12">
        <v>45112</v>
      </c>
      <c r="AB1192" s="10">
        <v>3</v>
      </c>
      <c r="AC1192" s="10">
        <v>5</v>
      </c>
      <c r="AD1192" s="12">
        <v>44901</v>
      </c>
      <c r="AE1192" s="11" t="s">
        <v>60</v>
      </c>
      <c r="AF1192" s="11" t="s">
        <v>51</v>
      </c>
      <c r="AG1192" s="11" t="s">
        <v>62</v>
      </c>
      <c r="AH1192" s="11" t="s">
        <v>7569</v>
      </c>
      <c r="AI1192" s="11" t="s">
        <v>7570</v>
      </c>
      <c r="AJ1192" s="10">
        <v>5</v>
      </c>
      <c r="AK1192" s="14">
        <v>450.64</v>
      </c>
    </row>
    <row r="1193" spans="1:37" x14ac:dyDescent="0.25">
      <c r="A1193" s="10">
        <v>2326</v>
      </c>
      <c r="B1193" s="11" t="s">
        <v>5544</v>
      </c>
      <c r="C1193" s="11" t="s">
        <v>7571</v>
      </c>
      <c r="D1193" s="12">
        <v>44939</v>
      </c>
      <c r="E1193" s="12">
        <v>45070</v>
      </c>
      <c r="F1193" s="10">
        <f>Table2[[#This Row],[ExitDate]]-Table2[[#This Row],[StartDate]]</f>
        <v>131</v>
      </c>
      <c r="G1193" s="18">
        <f>(Table2[[#This Row],[ExitDate]]-Table2[[#This Row],[StartDate]])/365.25</f>
        <v>0.35865845311430528</v>
      </c>
      <c r="H1193" s="11" t="s">
        <v>36</v>
      </c>
      <c r="I1193" s="11" t="s">
        <v>7572</v>
      </c>
      <c r="J1193" s="13" t="s">
        <v>7573</v>
      </c>
      <c r="K1193" s="11" t="s">
        <v>37</v>
      </c>
      <c r="L1193" s="11" t="s">
        <v>38</v>
      </c>
      <c r="M1193" s="11" t="s">
        <v>39</v>
      </c>
      <c r="N1193" s="11" t="s">
        <v>67</v>
      </c>
      <c r="O1193" s="11" t="s">
        <v>56</v>
      </c>
      <c r="P1193" s="11" t="s">
        <v>174</v>
      </c>
      <c r="Q1193" s="11" t="s">
        <v>42</v>
      </c>
      <c r="R1193" s="11" t="s">
        <v>85</v>
      </c>
      <c r="S1193" s="12">
        <v>30992</v>
      </c>
      <c r="T1193" s="11" t="s">
        <v>44</v>
      </c>
      <c r="U1193" s="11" t="s">
        <v>87</v>
      </c>
      <c r="V1193" s="11" t="s">
        <v>46</v>
      </c>
      <c r="W1193" s="10">
        <v>2189</v>
      </c>
      <c r="X1193" s="11" t="s">
        <v>48</v>
      </c>
      <c r="Y1193" s="10">
        <v>4</v>
      </c>
      <c r="Z1193" s="10">
        <v>2753</v>
      </c>
      <c r="AA1193" s="12">
        <v>45051</v>
      </c>
      <c r="AB1193" s="10">
        <v>3</v>
      </c>
      <c r="AC1193" s="10">
        <v>1</v>
      </c>
      <c r="AD1193" s="12">
        <v>44852</v>
      </c>
      <c r="AE1193" s="11" t="s">
        <v>156</v>
      </c>
      <c r="AF1193" s="11" t="s">
        <v>51</v>
      </c>
      <c r="AG1193" s="11" t="s">
        <v>77</v>
      </c>
      <c r="AH1193" s="11" t="s">
        <v>7574</v>
      </c>
      <c r="AI1193" s="11" t="s">
        <v>7575</v>
      </c>
      <c r="AJ1193" s="10">
        <v>1</v>
      </c>
      <c r="AK1193" s="14">
        <v>437.7</v>
      </c>
    </row>
    <row r="1194" spans="1:37" x14ac:dyDescent="0.25">
      <c r="A1194" s="10">
        <v>2330</v>
      </c>
      <c r="B1194" s="11" t="s">
        <v>2194</v>
      </c>
      <c r="C1194" s="11" t="s">
        <v>7576</v>
      </c>
      <c r="D1194" s="12">
        <v>45108</v>
      </c>
      <c r="E1194" s="12">
        <v>45142</v>
      </c>
      <c r="F1194" s="10">
        <f>Table2[[#This Row],[ExitDate]]-Table2[[#This Row],[StartDate]]</f>
        <v>34</v>
      </c>
      <c r="G1194" s="18">
        <f>(Table2[[#This Row],[ExitDate]]-Table2[[#This Row],[StartDate]])/365.25</f>
        <v>9.3086926762491445E-2</v>
      </c>
      <c r="H1194" s="11" t="s">
        <v>738</v>
      </c>
      <c r="I1194" s="11" t="s">
        <v>7577</v>
      </c>
      <c r="J1194" s="13" t="s">
        <v>7578</v>
      </c>
      <c r="K1194" s="11" t="s">
        <v>84</v>
      </c>
      <c r="L1194" s="11" t="s">
        <v>199</v>
      </c>
      <c r="M1194" s="11" t="s">
        <v>56</v>
      </c>
      <c r="N1194" s="11" t="s">
        <v>40</v>
      </c>
      <c r="O1194" s="11" t="s">
        <v>56</v>
      </c>
      <c r="P1194" s="11" t="s">
        <v>133</v>
      </c>
      <c r="Q1194" s="11" t="s">
        <v>42</v>
      </c>
      <c r="R1194" s="11" t="s">
        <v>175</v>
      </c>
      <c r="S1194" s="12" t="s">
        <v>7579</v>
      </c>
      <c r="T1194" s="11" t="s">
        <v>44</v>
      </c>
      <c r="U1194" s="11" t="s">
        <v>176</v>
      </c>
      <c r="V1194" s="11" t="s">
        <v>46</v>
      </c>
      <c r="W1194" s="10">
        <v>2145</v>
      </c>
      <c r="X1194" s="11" t="s">
        <v>48</v>
      </c>
      <c r="Y1194" s="10">
        <v>2</v>
      </c>
      <c r="Z1194" s="10">
        <v>2757</v>
      </c>
      <c r="AA1194" s="12" t="s">
        <v>336</v>
      </c>
      <c r="AB1194" s="10">
        <v>3</v>
      </c>
      <c r="AC1194" s="10">
        <v>4</v>
      </c>
      <c r="AD1194" s="12">
        <v>44914</v>
      </c>
      <c r="AE1194" s="11" t="s">
        <v>83</v>
      </c>
      <c r="AF1194" s="11" t="s">
        <v>61</v>
      </c>
      <c r="AG1194" s="11" t="s">
        <v>52</v>
      </c>
      <c r="AH1194" s="11" t="s">
        <v>1239</v>
      </c>
      <c r="AI1194" s="11" t="s">
        <v>7580</v>
      </c>
      <c r="AJ1194" s="10">
        <v>1</v>
      </c>
      <c r="AK1194" s="14">
        <v>519.35</v>
      </c>
    </row>
    <row r="1195" spans="1:37" x14ac:dyDescent="0.25">
      <c r="A1195" s="10">
        <v>2331</v>
      </c>
      <c r="B1195" s="11" t="s">
        <v>7581</v>
      </c>
      <c r="C1195" s="11" t="s">
        <v>7582</v>
      </c>
      <c r="D1195" s="12">
        <v>43454</v>
      </c>
      <c r="E1195" s="12">
        <v>45090</v>
      </c>
      <c r="F1195" s="10">
        <f>Table2[[#This Row],[ExitDate]]-Table2[[#This Row],[StartDate]]</f>
        <v>1636</v>
      </c>
      <c r="G1195" s="18">
        <f>(Table2[[#This Row],[ExitDate]]-Table2[[#This Row],[StartDate]])/365.25</f>
        <v>4.4791238877481181</v>
      </c>
      <c r="H1195" s="11" t="s">
        <v>36</v>
      </c>
      <c r="I1195" s="11" t="s">
        <v>7583</v>
      </c>
      <c r="J1195" s="13" t="s">
        <v>7584</v>
      </c>
      <c r="K1195" s="11" t="s">
        <v>79</v>
      </c>
      <c r="L1195" s="11" t="s">
        <v>2303</v>
      </c>
      <c r="M1195" s="11" t="s">
        <v>56</v>
      </c>
      <c r="N1195" s="11" t="s">
        <v>55</v>
      </c>
      <c r="O1195" s="11" t="s">
        <v>66</v>
      </c>
      <c r="P1195" s="11" t="s">
        <v>95</v>
      </c>
      <c r="Q1195" s="11" t="s">
        <v>42</v>
      </c>
      <c r="R1195" s="11" t="s">
        <v>320</v>
      </c>
      <c r="S1195" s="12">
        <v>17138</v>
      </c>
      <c r="T1195" s="11" t="s">
        <v>44</v>
      </c>
      <c r="U1195" s="11" t="s">
        <v>159</v>
      </c>
      <c r="V1195" s="11" t="s">
        <v>59</v>
      </c>
      <c r="W1195" s="10">
        <v>2050</v>
      </c>
      <c r="X1195" s="11" t="s">
        <v>48</v>
      </c>
      <c r="Y1195" s="10">
        <v>2</v>
      </c>
      <c r="Z1195" s="10">
        <v>2758</v>
      </c>
      <c r="AA1195" s="12" t="s">
        <v>2259</v>
      </c>
      <c r="AB1195" s="10">
        <v>1</v>
      </c>
      <c r="AC1195" s="10">
        <v>3</v>
      </c>
      <c r="AD1195" s="12">
        <v>45063</v>
      </c>
      <c r="AE1195" s="11" t="s">
        <v>83</v>
      </c>
      <c r="AF1195" s="11" t="s">
        <v>61</v>
      </c>
      <c r="AG1195" s="11" t="s">
        <v>62</v>
      </c>
      <c r="AH1195" s="11" t="s">
        <v>7585</v>
      </c>
      <c r="AI1195" s="11" t="s">
        <v>7586</v>
      </c>
      <c r="AJ1195" s="10">
        <v>4</v>
      </c>
      <c r="AK1195" s="14">
        <v>100.17</v>
      </c>
    </row>
    <row r="1196" spans="1:37" x14ac:dyDescent="0.25">
      <c r="A1196" s="10">
        <v>2333</v>
      </c>
      <c r="B1196" s="11" t="s">
        <v>7587</v>
      </c>
      <c r="C1196" s="11" t="s">
        <v>7588</v>
      </c>
      <c r="D1196" s="12">
        <v>44171</v>
      </c>
      <c r="E1196" s="12">
        <v>44799</v>
      </c>
      <c r="F1196" s="10">
        <f>Table2[[#This Row],[ExitDate]]-Table2[[#This Row],[StartDate]]</f>
        <v>628</v>
      </c>
      <c r="G1196" s="18">
        <f>(Table2[[#This Row],[ExitDate]]-Table2[[#This Row],[StartDate]])/365.25</f>
        <v>1.7193702943189597</v>
      </c>
      <c r="H1196" s="11" t="s">
        <v>738</v>
      </c>
      <c r="I1196" s="11" t="s">
        <v>7589</v>
      </c>
      <c r="J1196" s="13" t="s">
        <v>7590</v>
      </c>
      <c r="K1196" s="11" t="s">
        <v>84</v>
      </c>
      <c r="L1196" s="11" t="s">
        <v>38</v>
      </c>
      <c r="M1196" s="11" t="s">
        <v>56</v>
      </c>
      <c r="N1196" s="11" t="s">
        <v>67</v>
      </c>
      <c r="O1196" s="11" t="s">
        <v>41</v>
      </c>
      <c r="P1196" s="11" t="s">
        <v>174</v>
      </c>
      <c r="Q1196" s="11" t="s">
        <v>42</v>
      </c>
      <c r="R1196" s="11" t="s">
        <v>238</v>
      </c>
      <c r="S1196" s="12" t="s">
        <v>7591</v>
      </c>
      <c r="T1196" s="11" t="s">
        <v>44</v>
      </c>
      <c r="U1196" s="11" t="s">
        <v>109</v>
      </c>
      <c r="V1196" s="11" t="s">
        <v>59</v>
      </c>
      <c r="W1196" s="10">
        <v>2062</v>
      </c>
      <c r="X1196" s="11" t="s">
        <v>48</v>
      </c>
      <c r="Y1196" s="10">
        <v>2</v>
      </c>
      <c r="Z1196" s="10">
        <v>2760</v>
      </c>
      <c r="AA1196" s="12" t="s">
        <v>2365</v>
      </c>
      <c r="AB1196" s="10">
        <v>2</v>
      </c>
      <c r="AC1196" s="10">
        <v>1</v>
      </c>
      <c r="AD1196" s="12">
        <v>45049</v>
      </c>
      <c r="AE1196" s="11" t="s">
        <v>50</v>
      </c>
      <c r="AF1196" s="11" t="s">
        <v>51</v>
      </c>
      <c r="AG1196" s="11" t="s">
        <v>77</v>
      </c>
      <c r="AH1196" s="11" t="s">
        <v>7592</v>
      </c>
      <c r="AI1196" s="11" t="s">
        <v>7593</v>
      </c>
      <c r="AJ1196" s="10">
        <v>3</v>
      </c>
      <c r="AK1196" s="14">
        <v>287.58999999999997</v>
      </c>
    </row>
    <row r="1197" spans="1:37" x14ac:dyDescent="0.25">
      <c r="A1197" s="10">
        <v>2334</v>
      </c>
      <c r="B1197" s="11" t="s">
        <v>5470</v>
      </c>
      <c r="C1197" s="11" t="s">
        <v>7594</v>
      </c>
      <c r="D1197" s="12">
        <v>44543</v>
      </c>
      <c r="E1197" s="12">
        <v>44723</v>
      </c>
      <c r="F1197" s="10">
        <f>Table2[[#This Row],[ExitDate]]-Table2[[#This Row],[StartDate]]</f>
        <v>180</v>
      </c>
      <c r="G1197" s="18">
        <f>(Table2[[#This Row],[ExitDate]]-Table2[[#This Row],[StartDate]])/365.25</f>
        <v>0.49281314168377821</v>
      </c>
      <c r="H1197" s="11" t="s">
        <v>36</v>
      </c>
      <c r="I1197" s="11" t="s">
        <v>7595</v>
      </c>
      <c r="J1197" s="13" t="s">
        <v>7596</v>
      </c>
      <c r="K1197" s="11" t="s">
        <v>54</v>
      </c>
      <c r="L1197" s="11" t="s">
        <v>38</v>
      </c>
      <c r="M1197" s="11" t="s">
        <v>39</v>
      </c>
      <c r="N1197" s="11" t="s">
        <v>40</v>
      </c>
      <c r="O1197" s="11" t="s">
        <v>41</v>
      </c>
      <c r="P1197" s="11" t="s">
        <v>121</v>
      </c>
      <c r="Q1197" s="11" t="s">
        <v>42</v>
      </c>
      <c r="R1197" s="11" t="s">
        <v>320</v>
      </c>
      <c r="S1197" s="12">
        <v>35613</v>
      </c>
      <c r="T1197" s="11" t="s">
        <v>44</v>
      </c>
      <c r="U1197" s="11" t="s">
        <v>81</v>
      </c>
      <c r="V1197" s="11" t="s">
        <v>46</v>
      </c>
      <c r="W1197" s="10">
        <v>2121</v>
      </c>
      <c r="X1197" s="11" t="s">
        <v>48</v>
      </c>
      <c r="Y1197" s="10">
        <v>4</v>
      </c>
      <c r="Z1197" s="10">
        <v>2761</v>
      </c>
      <c r="AA1197" s="12" t="s">
        <v>2259</v>
      </c>
      <c r="AB1197" s="10">
        <v>1</v>
      </c>
      <c r="AC1197" s="10">
        <v>4</v>
      </c>
      <c r="AD1197" s="12">
        <v>44891</v>
      </c>
      <c r="AE1197" s="11" t="s">
        <v>76</v>
      </c>
      <c r="AF1197" s="11" t="s">
        <v>61</v>
      </c>
      <c r="AG1197" s="11" t="s">
        <v>62</v>
      </c>
      <c r="AH1197" s="11" t="s">
        <v>7597</v>
      </c>
      <c r="AI1197" s="11" t="s">
        <v>7598</v>
      </c>
      <c r="AJ1197" s="10">
        <v>4</v>
      </c>
      <c r="AK1197" s="14">
        <v>653.32000000000005</v>
      </c>
    </row>
    <row r="1198" spans="1:37" x14ac:dyDescent="0.25">
      <c r="A1198" s="10">
        <v>2335</v>
      </c>
      <c r="B1198" s="11" t="s">
        <v>6282</v>
      </c>
      <c r="C1198" s="11" t="s">
        <v>7599</v>
      </c>
      <c r="D1198" s="12">
        <v>44374</v>
      </c>
      <c r="E1198" s="12">
        <v>44563</v>
      </c>
      <c r="F1198" s="10">
        <f>Table2[[#This Row],[ExitDate]]-Table2[[#This Row],[StartDate]]</f>
        <v>189</v>
      </c>
      <c r="G1198" s="18">
        <f>(Table2[[#This Row],[ExitDate]]-Table2[[#This Row],[StartDate]])/365.25</f>
        <v>0.51745379876796715</v>
      </c>
      <c r="H1198" s="11" t="s">
        <v>738</v>
      </c>
      <c r="I1198" s="11" t="s">
        <v>7600</v>
      </c>
      <c r="J1198" s="13" t="s">
        <v>7601</v>
      </c>
      <c r="K1198" s="11" t="s">
        <v>37</v>
      </c>
      <c r="L1198" s="11" t="s">
        <v>752</v>
      </c>
      <c r="M1198" s="11" t="s">
        <v>56</v>
      </c>
      <c r="N1198" s="11" t="s">
        <v>55</v>
      </c>
      <c r="O1198" s="11" t="s">
        <v>41</v>
      </c>
      <c r="P1198" s="11" t="s">
        <v>121</v>
      </c>
      <c r="Q1198" s="11" t="s">
        <v>42</v>
      </c>
      <c r="R1198" s="11" t="s">
        <v>85</v>
      </c>
      <c r="S1198" s="12">
        <v>16327</v>
      </c>
      <c r="T1198" s="11" t="s">
        <v>44</v>
      </c>
      <c r="U1198" s="11" t="s">
        <v>81</v>
      </c>
      <c r="V1198" s="11" t="s">
        <v>46</v>
      </c>
      <c r="W1198" s="10">
        <v>2343</v>
      </c>
      <c r="X1198" s="11" t="s">
        <v>48</v>
      </c>
      <c r="Y1198" s="10">
        <v>4</v>
      </c>
      <c r="Z1198" s="10">
        <v>2762</v>
      </c>
      <c r="AA1198" s="12">
        <v>45139</v>
      </c>
      <c r="AB1198" s="10">
        <v>3</v>
      </c>
      <c r="AC1198" s="10">
        <v>1</v>
      </c>
      <c r="AD1198" s="12">
        <v>45042</v>
      </c>
      <c r="AE1198" s="11" t="s">
        <v>50</v>
      </c>
      <c r="AF1198" s="11" t="s">
        <v>51</v>
      </c>
      <c r="AG1198" s="11" t="s">
        <v>52</v>
      </c>
      <c r="AH1198" s="11" t="s">
        <v>7602</v>
      </c>
      <c r="AI1198" s="11" t="s">
        <v>7603</v>
      </c>
      <c r="AJ1198" s="10">
        <v>3</v>
      </c>
      <c r="AK1198" s="14">
        <v>254.85</v>
      </c>
    </row>
    <row r="1199" spans="1:37" x14ac:dyDescent="0.25">
      <c r="A1199" s="10">
        <v>2337</v>
      </c>
      <c r="B1199" s="11" t="s">
        <v>7604</v>
      </c>
      <c r="C1199" s="11" t="s">
        <v>7605</v>
      </c>
      <c r="D1199" s="12">
        <v>44891</v>
      </c>
      <c r="E1199" s="12">
        <v>44939</v>
      </c>
      <c r="F1199" s="10">
        <f>Table2[[#This Row],[ExitDate]]-Table2[[#This Row],[StartDate]]</f>
        <v>48</v>
      </c>
      <c r="G1199" s="18">
        <f>(Table2[[#This Row],[ExitDate]]-Table2[[#This Row],[StartDate]])/365.25</f>
        <v>0.13141683778234087</v>
      </c>
      <c r="H1199" s="11" t="s">
        <v>36</v>
      </c>
      <c r="I1199" s="11" t="s">
        <v>7606</v>
      </c>
      <c r="J1199" s="13" t="s">
        <v>7607</v>
      </c>
      <c r="K1199" s="11" t="s">
        <v>94</v>
      </c>
      <c r="L1199" s="11" t="s">
        <v>38</v>
      </c>
      <c r="M1199" s="11" t="s">
        <v>56</v>
      </c>
      <c r="N1199" s="11" t="s">
        <v>40</v>
      </c>
      <c r="O1199" s="11" t="s">
        <v>66</v>
      </c>
      <c r="P1199" s="11" t="s">
        <v>95</v>
      </c>
      <c r="Q1199" s="11" t="s">
        <v>42</v>
      </c>
      <c r="R1199" s="11" t="s">
        <v>107</v>
      </c>
      <c r="S1199" s="12" t="s">
        <v>7608</v>
      </c>
      <c r="T1199" s="11" t="s">
        <v>44</v>
      </c>
      <c r="U1199" s="11" t="s">
        <v>109</v>
      </c>
      <c r="V1199" s="11" t="s">
        <v>59</v>
      </c>
      <c r="W1199" s="10">
        <v>1810</v>
      </c>
      <c r="X1199" s="11" t="s">
        <v>48</v>
      </c>
      <c r="Y1199" s="10">
        <v>2</v>
      </c>
      <c r="Z1199" s="10">
        <v>2764</v>
      </c>
      <c r="AA1199" s="12" t="s">
        <v>393</v>
      </c>
      <c r="AB1199" s="10">
        <v>2</v>
      </c>
      <c r="AC1199" s="10">
        <v>4</v>
      </c>
      <c r="AD1199" s="12">
        <v>45091</v>
      </c>
      <c r="AE1199" s="11" t="s">
        <v>156</v>
      </c>
      <c r="AF1199" s="11" t="s">
        <v>61</v>
      </c>
      <c r="AG1199" s="11" t="s">
        <v>62</v>
      </c>
      <c r="AH1199" s="11" t="s">
        <v>4288</v>
      </c>
      <c r="AI1199" s="11" t="s">
        <v>7609</v>
      </c>
      <c r="AJ1199" s="10">
        <v>5</v>
      </c>
      <c r="AK1199" s="14">
        <v>755.77</v>
      </c>
    </row>
    <row r="1200" spans="1:37" x14ac:dyDescent="0.25">
      <c r="A1200" s="10">
        <v>2339</v>
      </c>
      <c r="B1200" s="11" t="s">
        <v>5526</v>
      </c>
      <c r="C1200" s="11" t="s">
        <v>7610</v>
      </c>
      <c r="D1200" s="12">
        <v>43334</v>
      </c>
      <c r="E1200" s="12">
        <v>44665</v>
      </c>
      <c r="F1200" s="10">
        <f>Table2[[#This Row],[ExitDate]]-Table2[[#This Row],[StartDate]]</f>
        <v>1331</v>
      </c>
      <c r="G1200" s="18">
        <f>(Table2[[#This Row],[ExitDate]]-Table2[[#This Row],[StartDate]])/365.25</f>
        <v>3.6440793976728267</v>
      </c>
      <c r="H1200" s="11" t="s">
        <v>738</v>
      </c>
      <c r="I1200" s="11" t="s">
        <v>7611</v>
      </c>
      <c r="J1200" s="13" t="s">
        <v>7612</v>
      </c>
      <c r="K1200" s="11" t="s">
        <v>54</v>
      </c>
      <c r="L1200" s="11" t="s">
        <v>752</v>
      </c>
      <c r="M1200" s="11" t="s">
        <v>56</v>
      </c>
      <c r="N1200" s="11" t="s">
        <v>55</v>
      </c>
      <c r="O1200" s="11" t="s">
        <v>66</v>
      </c>
      <c r="P1200" s="11" t="s">
        <v>95</v>
      </c>
      <c r="Q1200" s="11" t="s">
        <v>42</v>
      </c>
      <c r="R1200" s="11" t="s">
        <v>107</v>
      </c>
      <c r="S1200" s="12" t="s">
        <v>7613</v>
      </c>
      <c r="T1200" s="11" t="s">
        <v>44</v>
      </c>
      <c r="U1200" s="11" t="s">
        <v>109</v>
      </c>
      <c r="V1200" s="11" t="s">
        <v>46</v>
      </c>
      <c r="W1200" s="10">
        <v>2021</v>
      </c>
      <c r="X1200" s="11" t="s">
        <v>48</v>
      </c>
      <c r="Y1200" s="10">
        <v>2</v>
      </c>
      <c r="Z1200" s="10">
        <v>2766</v>
      </c>
      <c r="AA1200" s="12" t="s">
        <v>4027</v>
      </c>
      <c r="AB1200" s="10">
        <v>3</v>
      </c>
      <c r="AC1200" s="10">
        <v>5</v>
      </c>
      <c r="AD1200" s="12">
        <v>45010</v>
      </c>
      <c r="AE1200" s="11" t="s">
        <v>83</v>
      </c>
      <c r="AF1200" s="11" t="s">
        <v>61</v>
      </c>
      <c r="AG1200" s="11" t="s">
        <v>77</v>
      </c>
      <c r="AH1200" s="11" t="s">
        <v>7614</v>
      </c>
      <c r="AI1200" s="11" t="s">
        <v>7615</v>
      </c>
      <c r="AJ1200" s="10">
        <v>1</v>
      </c>
      <c r="AK1200" s="14">
        <v>440.14</v>
      </c>
    </row>
    <row r="1201" spans="1:37" x14ac:dyDescent="0.25">
      <c r="A1201" s="10">
        <v>2344</v>
      </c>
      <c r="B1201" s="11" t="s">
        <v>427</v>
      </c>
      <c r="C1201" s="11" t="s">
        <v>3319</v>
      </c>
      <c r="D1201" s="12">
        <v>44020</v>
      </c>
      <c r="E1201" s="12">
        <v>44463</v>
      </c>
      <c r="F1201" s="10">
        <f>Table2[[#This Row],[ExitDate]]-Table2[[#This Row],[StartDate]]</f>
        <v>443</v>
      </c>
      <c r="G1201" s="18">
        <f>(Table2[[#This Row],[ExitDate]]-Table2[[#This Row],[StartDate]])/365.25</f>
        <v>1.2128678986995209</v>
      </c>
      <c r="H1201" s="11" t="s">
        <v>36</v>
      </c>
      <c r="I1201" s="11" t="s">
        <v>7616</v>
      </c>
      <c r="J1201" s="13" t="s">
        <v>7617</v>
      </c>
      <c r="K1201" s="11" t="s">
        <v>84</v>
      </c>
      <c r="L1201" s="11" t="s">
        <v>2303</v>
      </c>
      <c r="M1201" s="11" t="s">
        <v>66</v>
      </c>
      <c r="N1201" s="11" t="s">
        <v>55</v>
      </c>
      <c r="O1201" s="11" t="s">
        <v>41</v>
      </c>
      <c r="P1201" s="11" t="s">
        <v>133</v>
      </c>
      <c r="Q1201" s="11" t="s">
        <v>42</v>
      </c>
      <c r="R1201" s="11" t="s">
        <v>320</v>
      </c>
      <c r="S1201" s="12">
        <v>18539</v>
      </c>
      <c r="T1201" s="11" t="s">
        <v>44</v>
      </c>
      <c r="U1201" s="11" t="s">
        <v>81</v>
      </c>
      <c r="V1201" s="11" t="s">
        <v>59</v>
      </c>
      <c r="W1201" s="10">
        <v>37659</v>
      </c>
      <c r="X1201" s="11" t="s">
        <v>48</v>
      </c>
      <c r="Y1201" s="10">
        <v>5</v>
      </c>
      <c r="Z1201" s="10">
        <v>2771</v>
      </c>
      <c r="AA1201" s="12" t="s">
        <v>473</v>
      </c>
      <c r="AB1201" s="10">
        <v>2</v>
      </c>
      <c r="AC1201" s="10">
        <v>4</v>
      </c>
      <c r="AD1201" s="12">
        <v>44906</v>
      </c>
      <c r="AE1201" s="11" t="s">
        <v>83</v>
      </c>
      <c r="AF1201" s="11" t="s">
        <v>51</v>
      </c>
      <c r="AG1201" s="11" t="s">
        <v>62</v>
      </c>
      <c r="AH1201" s="11" t="s">
        <v>7618</v>
      </c>
      <c r="AI1201" s="11" t="s">
        <v>7619</v>
      </c>
      <c r="AJ1201" s="10">
        <v>5</v>
      </c>
      <c r="AK1201" s="14">
        <v>255.16</v>
      </c>
    </row>
    <row r="1202" spans="1:37" x14ac:dyDescent="0.25">
      <c r="A1202" s="10">
        <v>2350</v>
      </c>
      <c r="B1202" s="11" t="s">
        <v>190</v>
      </c>
      <c r="C1202" s="11" t="s">
        <v>1503</v>
      </c>
      <c r="D1202" s="12">
        <v>43950</v>
      </c>
      <c r="E1202" s="12">
        <v>44887</v>
      </c>
      <c r="F1202" s="10">
        <f>Table2[[#This Row],[ExitDate]]-Table2[[#This Row],[StartDate]]</f>
        <v>937</v>
      </c>
      <c r="G1202" s="18">
        <f>(Table2[[#This Row],[ExitDate]]-Table2[[#This Row],[StartDate]])/365.25</f>
        <v>2.5653661875427791</v>
      </c>
      <c r="H1202" s="11" t="s">
        <v>36</v>
      </c>
      <c r="I1202" s="11" t="s">
        <v>7620</v>
      </c>
      <c r="J1202" s="13" t="s">
        <v>7621</v>
      </c>
      <c r="K1202" s="11" t="s">
        <v>164</v>
      </c>
      <c r="L1202" s="11" t="s">
        <v>38</v>
      </c>
      <c r="M1202" s="11" t="s">
        <v>56</v>
      </c>
      <c r="N1202" s="11" t="s">
        <v>67</v>
      </c>
      <c r="O1202" s="11" t="s">
        <v>66</v>
      </c>
      <c r="P1202" s="11" t="s">
        <v>174</v>
      </c>
      <c r="Q1202" s="11" t="s">
        <v>42</v>
      </c>
      <c r="R1202" s="11" t="s">
        <v>80</v>
      </c>
      <c r="S1202" s="12" t="s">
        <v>7622</v>
      </c>
      <c r="T1202" s="11" t="s">
        <v>44</v>
      </c>
      <c r="U1202" s="11" t="s">
        <v>81</v>
      </c>
      <c r="V1202" s="11" t="s">
        <v>59</v>
      </c>
      <c r="W1202" s="10">
        <v>37852</v>
      </c>
      <c r="X1202" s="11" t="s">
        <v>48</v>
      </c>
      <c r="Y1202" s="10">
        <v>5</v>
      </c>
      <c r="Z1202" s="10">
        <v>2777</v>
      </c>
      <c r="AA1202" s="12">
        <v>44965</v>
      </c>
      <c r="AB1202" s="10">
        <v>5</v>
      </c>
      <c r="AC1202" s="10">
        <v>1</v>
      </c>
      <c r="AD1202" s="12">
        <v>45132</v>
      </c>
      <c r="AE1202" s="11" t="s">
        <v>156</v>
      </c>
      <c r="AF1202" s="11" t="s">
        <v>51</v>
      </c>
      <c r="AG1202" s="11" t="s">
        <v>52</v>
      </c>
      <c r="AH1202" s="11" t="s">
        <v>7623</v>
      </c>
      <c r="AI1202" s="11" t="s">
        <v>7624</v>
      </c>
      <c r="AJ1202" s="10">
        <v>2</v>
      </c>
      <c r="AK1202" s="14">
        <v>458.37</v>
      </c>
    </row>
    <row r="1203" spans="1:37" x14ac:dyDescent="0.25">
      <c r="A1203" s="10">
        <v>2352</v>
      </c>
      <c r="B1203" s="11" t="s">
        <v>4207</v>
      </c>
      <c r="C1203" s="11" t="s">
        <v>842</v>
      </c>
      <c r="D1203" s="12">
        <v>44538</v>
      </c>
      <c r="E1203" s="12">
        <v>44732</v>
      </c>
      <c r="F1203" s="10">
        <f>Table2[[#This Row],[ExitDate]]-Table2[[#This Row],[StartDate]]</f>
        <v>194</v>
      </c>
      <c r="G1203" s="18">
        <f>(Table2[[#This Row],[ExitDate]]-Table2[[#This Row],[StartDate]])/365.25</f>
        <v>0.53114305270362761</v>
      </c>
      <c r="H1203" s="11" t="s">
        <v>36</v>
      </c>
      <c r="I1203" s="11" t="s">
        <v>7625</v>
      </c>
      <c r="J1203" s="13" t="s">
        <v>7626</v>
      </c>
      <c r="K1203" s="11" t="s">
        <v>113</v>
      </c>
      <c r="L1203" s="11" t="s">
        <v>38</v>
      </c>
      <c r="M1203" s="11" t="s">
        <v>39</v>
      </c>
      <c r="N1203" s="11" t="s">
        <v>55</v>
      </c>
      <c r="O1203" s="11" t="s">
        <v>56</v>
      </c>
      <c r="P1203" s="11" t="s">
        <v>121</v>
      </c>
      <c r="Q1203" s="11" t="s">
        <v>42</v>
      </c>
      <c r="R1203" s="11" t="s">
        <v>85</v>
      </c>
      <c r="S1203" s="12" t="s">
        <v>7627</v>
      </c>
      <c r="T1203" s="11" t="s">
        <v>44</v>
      </c>
      <c r="U1203" s="11" t="s">
        <v>81</v>
      </c>
      <c r="V1203" s="11" t="s">
        <v>59</v>
      </c>
      <c r="W1203" s="10">
        <v>88158</v>
      </c>
      <c r="X1203" s="11" t="s">
        <v>48</v>
      </c>
      <c r="Y1203" s="10">
        <v>2</v>
      </c>
      <c r="Z1203" s="10">
        <v>2779</v>
      </c>
      <c r="AA1203" s="12" t="s">
        <v>1021</v>
      </c>
      <c r="AB1203" s="10">
        <v>4</v>
      </c>
      <c r="AC1203" s="10">
        <v>1</v>
      </c>
      <c r="AD1203" s="12">
        <v>44970</v>
      </c>
      <c r="AE1203" s="11" t="s">
        <v>50</v>
      </c>
      <c r="AF1203" s="11" t="s">
        <v>51</v>
      </c>
      <c r="AG1203" s="11" t="s">
        <v>77</v>
      </c>
      <c r="AH1203" s="11" t="s">
        <v>7628</v>
      </c>
      <c r="AI1203" s="11" t="s">
        <v>7629</v>
      </c>
      <c r="AJ1203" s="10">
        <v>3</v>
      </c>
      <c r="AK1203" s="14">
        <v>330.68</v>
      </c>
    </row>
    <row r="1204" spans="1:37" x14ac:dyDescent="0.25">
      <c r="A1204" s="10">
        <v>2353</v>
      </c>
      <c r="B1204" s="11" t="s">
        <v>7261</v>
      </c>
      <c r="C1204" s="11" t="s">
        <v>1470</v>
      </c>
      <c r="D1204" s="12">
        <v>44664</v>
      </c>
      <c r="E1204" s="12">
        <v>45142</v>
      </c>
      <c r="F1204" s="10">
        <f>Table2[[#This Row],[ExitDate]]-Table2[[#This Row],[StartDate]]</f>
        <v>478</v>
      </c>
      <c r="G1204" s="18">
        <f>(Table2[[#This Row],[ExitDate]]-Table2[[#This Row],[StartDate]])/365.25</f>
        <v>1.3086926762491444</v>
      </c>
      <c r="H1204" s="11" t="s">
        <v>36</v>
      </c>
      <c r="I1204" s="11" t="s">
        <v>7630</v>
      </c>
      <c r="J1204" s="13" t="s">
        <v>7631</v>
      </c>
      <c r="K1204" s="11" t="s">
        <v>65</v>
      </c>
      <c r="L1204" s="11" t="s">
        <v>38</v>
      </c>
      <c r="M1204" s="11" t="s">
        <v>39</v>
      </c>
      <c r="N1204" s="11" t="s">
        <v>67</v>
      </c>
      <c r="O1204" s="11" t="s">
        <v>56</v>
      </c>
      <c r="P1204" s="11" t="s">
        <v>133</v>
      </c>
      <c r="Q1204" s="11" t="s">
        <v>42</v>
      </c>
      <c r="R1204" s="11" t="s">
        <v>80</v>
      </c>
      <c r="S1204" s="12" t="s">
        <v>7632</v>
      </c>
      <c r="T1204" s="11" t="s">
        <v>44</v>
      </c>
      <c r="U1204" s="11" t="s">
        <v>234</v>
      </c>
      <c r="V1204" s="11" t="s">
        <v>59</v>
      </c>
      <c r="W1204" s="10">
        <v>18034</v>
      </c>
      <c r="X1204" s="11" t="s">
        <v>48</v>
      </c>
      <c r="Y1204" s="10">
        <v>4</v>
      </c>
      <c r="Z1204" s="10">
        <v>2780</v>
      </c>
      <c r="AA1204" s="12" t="s">
        <v>832</v>
      </c>
      <c r="AB1204" s="10">
        <v>3</v>
      </c>
      <c r="AC1204" s="10">
        <v>5</v>
      </c>
      <c r="AD1204" s="12">
        <v>44919</v>
      </c>
      <c r="AE1204" s="11" t="s">
        <v>156</v>
      </c>
      <c r="AF1204" s="11" t="s">
        <v>51</v>
      </c>
      <c r="AG1204" s="11" t="s">
        <v>62</v>
      </c>
      <c r="AH1204" s="11" t="s">
        <v>7633</v>
      </c>
      <c r="AI1204" s="11" t="s">
        <v>7634</v>
      </c>
      <c r="AJ1204" s="10">
        <v>3</v>
      </c>
      <c r="AK1204" s="14">
        <v>625.69000000000005</v>
      </c>
    </row>
    <row r="1205" spans="1:37" x14ac:dyDescent="0.25">
      <c r="A1205" s="10">
        <v>2354</v>
      </c>
      <c r="B1205" s="11" t="s">
        <v>5697</v>
      </c>
      <c r="C1205" s="11" t="s">
        <v>259</v>
      </c>
      <c r="D1205" s="12">
        <v>44188</v>
      </c>
      <c r="E1205" s="12">
        <v>44765</v>
      </c>
      <c r="F1205" s="10">
        <f>Table2[[#This Row],[ExitDate]]-Table2[[#This Row],[StartDate]]</f>
        <v>577</v>
      </c>
      <c r="G1205" s="18">
        <f>(Table2[[#This Row],[ExitDate]]-Table2[[#This Row],[StartDate]])/365.25</f>
        <v>1.5797399041752225</v>
      </c>
      <c r="H1205" s="11" t="s">
        <v>36</v>
      </c>
      <c r="I1205" s="11" t="s">
        <v>7635</v>
      </c>
      <c r="J1205" s="13" t="s">
        <v>7636</v>
      </c>
      <c r="K1205" s="11" t="s">
        <v>84</v>
      </c>
      <c r="L1205" s="11" t="s">
        <v>752</v>
      </c>
      <c r="M1205" s="11" t="s">
        <v>39</v>
      </c>
      <c r="N1205" s="11" t="s">
        <v>55</v>
      </c>
      <c r="O1205" s="11" t="s">
        <v>56</v>
      </c>
      <c r="P1205" s="11" t="s">
        <v>133</v>
      </c>
      <c r="Q1205" s="11" t="s">
        <v>42</v>
      </c>
      <c r="R1205" s="11" t="s">
        <v>85</v>
      </c>
      <c r="S1205" s="12" t="s">
        <v>7637</v>
      </c>
      <c r="T1205" s="11" t="s">
        <v>44</v>
      </c>
      <c r="U1205" s="11" t="s">
        <v>223</v>
      </c>
      <c r="V1205" s="11" t="s">
        <v>59</v>
      </c>
      <c r="W1205" s="10">
        <v>47540</v>
      </c>
      <c r="X1205" s="11" t="s">
        <v>48</v>
      </c>
      <c r="Y1205" s="10">
        <v>4</v>
      </c>
      <c r="Z1205" s="10">
        <v>2781</v>
      </c>
      <c r="AA1205" s="12">
        <v>45262</v>
      </c>
      <c r="AB1205" s="10">
        <v>1</v>
      </c>
      <c r="AC1205" s="10">
        <v>2</v>
      </c>
      <c r="AD1205" s="12">
        <v>44877</v>
      </c>
      <c r="AE1205" s="11" t="s">
        <v>50</v>
      </c>
      <c r="AF1205" s="11" t="s">
        <v>51</v>
      </c>
      <c r="AG1205" s="11" t="s">
        <v>77</v>
      </c>
      <c r="AH1205" s="11" t="s">
        <v>7638</v>
      </c>
      <c r="AI1205" s="11" t="s">
        <v>7639</v>
      </c>
      <c r="AJ1205" s="10">
        <v>5</v>
      </c>
      <c r="AK1205" s="14">
        <v>437.26</v>
      </c>
    </row>
    <row r="1206" spans="1:37" x14ac:dyDescent="0.25">
      <c r="A1206" s="10">
        <v>2356</v>
      </c>
      <c r="B1206" s="11" t="s">
        <v>1136</v>
      </c>
      <c r="C1206" s="11" t="s">
        <v>1730</v>
      </c>
      <c r="D1206" s="12">
        <v>45088</v>
      </c>
      <c r="E1206" s="12">
        <v>45137</v>
      </c>
      <c r="F1206" s="10">
        <f>Table2[[#This Row],[ExitDate]]-Table2[[#This Row],[StartDate]]</f>
        <v>49</v>
      </c>
      <c r="G1206" s="18">
        <f>(Table2[[#This Row],[ExitDate]]-Table2[[#This Row],[StartDate]])/365.25</f>
        <v>0.13415468856947296</v>
      </c>
      <c r="H1206" s="11" t="s">
        <v>738</v>
      </c>
      <c r="I1206" s="11" t="s">
        <v>7640</v>
      </c>
      <c r="J1206" s="13" t="s">
        <v>7641</v>
      </c>
      <c r="K1206" s="11" t="s">
        <v>125</v>
      </c>
      <c r="L1206" s="11" t="s">
        <v>38</v>
      </c>
      <c r="M1206" s="11" t="s">
        <v>56</v>
      </c>
      <c r="N1206" s="11" t="s">
        <v>55</v>
      </c>
      <c r="O1206" s="11" t="s">
        <v>41</v>
      </c>
      <c r="P1206" s="11" t="s">
        <v>121</v>
      </c>
      <c r="Q1206" s="11" t="s">
        <v>42</v>
      </c>
      <c r="R1206" s="11" t="s">
        <v>320</v>
      </c>
      <c r="S1206" s="12" t="s">
        <v>7642</v>
      </c>
      <c r="T1206" s="11" t="s">
        <v>44</v>
      </c>
      <c r="U1206" s="11" t="s">
        <v>98</v>
      </c>
      <c r="V1206" s="11" t="s">
        <v>59</v>
      </c>
      <c r="W1206" s="10">
        <v>68300</v>
      </c>
      <c r="X1206" s="11" t="s">
        <v>48</v>
      </c>
      <c r="Y1206" s="10">
        <v>1</v>
      </c>
      <c r="Z1206" s="10">
        <v>2783</v>
      </c>
      <c r="AA1206" s="12">
        <v>45078</v>
      </c>
      <c r="AB1206" s="10">
        <v>3</v>
      </c>
      <c r="AC1206" s="10">
        <v>1</v>
      </c>
      <c r="AD1206" s="12">
        <v>45066</v>
      </c>
      <c r="AE1206" s="11" t="s">
        <v>83</v>
      </c>
      <c r="AF1206" s="11" t="s">
        <v>61</v>
      </c>
      <c r="AG1206" s="11" t="s">
        <v>62</v>
      </c>
      <c r="AH1206" s="11" t="s">
        <v>7643</v>
      </c>
      <c r="AI1206" s="11" t="s">
        <v>6433</v>
      </c>
      <c r="AJ1206" s="10">
        <v>4</v>
      </c>
      <c r="AK1206" s="14">
        <v>880.21</v>
      </c>
    </row>
    <row r="1207" spans="1:37" x14ac:dyDescent="0.25">
      <c r="A1207" s="10">
        <v>2357</v>
      </c>
      <c r="B1207" s="11" t="s">
        <v>7644</v>
      </c>
      <c r="C1207" s="11" t="s">
        <v>7645</v>
      </c>
      <c r="D1207" s="12">
        <v>44336</v>
      </c>
      <c r="E1207" s="12">
        <v>44957</v>
      </c>
      <c r="F1207" s="10">
        <f>Table2[[#This Row],[ExitDate]]-Table2[[#This Row],[StartDate]]</f>
        <v>621</v>
      </c>
      <c r="G1207" s="18">
        <f>(Table2[[#This Row],[ExitDate]]-Table2[[#This Row],[StartDate]])/365.25</f>
        <v>1.700205338809035</v>
      </c>
      <c r="H1207" s="11" t="s">
        <v>738</v>
      </c>
      <c r="I1207" s="11" t="s">
        <v>7646</v>
      </c>
      <c r="J1207" s="13" t="s">
        <v>7647</v>
      </c>
      <c r="K1207" s="11" t="s">
        <v>79</v>
      </c>
      <c r="L1207" s="11" t="s">
        <v>38</v>
      </c>
      <c r="M1207" s="11" t="s">
        <v>39</v>
      </c>
      <c r="N1207" s="11" t="s">
        <v>67</v>
      </c>
      <c r="O1207" s="11" t="s">
        <v>66</v>
      </c>
      <c r="P1207" s="11" t="s">
        <v>95</v>
      </c>
      <c r="Q1207" s="11" t="s">
        <v>42</v>
      </c>
      <c r="R1207" s="11" t="s">
        <v>85</v>
      </c>
      <c r="S1207" s="12">
        <v>29801</v>
      </c>
      <c r="T1207" s="11" t="s">
        <v>44</v>
      </c>
      <c r="U1207" s="11" t="s">
        <v>234</v>
      </c>
      <c r="V1207" s="11" t="s">
        <v>59</v>
      </c>
      <c r="W1207" s="10">
        <v>85699</v>
      </c>
      <c r="X1207" s="11" t="s">
        <v>48</v>
      </c>
      <c r="Y1207" s="10">
        <v>2</v>
      </c>
      <c r="Z1207" s="10">
        <v>2784</v>
      </c>
      <c r="AA1207" s="12">
        <v>45170</v>
      </c>
      <c r="AB1207" s="10">
        <v>4</v>
      </c>
      <c r="AC1207" s="10">
        <v>3</v>
      </c>
      <c r="AD1207" s="12">
        <v>44812</v>
      </c>
      <c r="AE1207" s="11" t="s">
        <v>60</v>
      </c>
      <c r="AF1207" s="11" t="s">
        <v>51</v>
      </c>
      <c r="AG1207" s="11" t="s">
        <v>77</v>
      </c>
      <c r="AH1207" s="11" t="s">
        <v>7648</v>
      </c>
      <c r="AI1207" s="11" t="s">
        <v>7649</v>
      </c>
      <c r="AJ1207" s="10">
        <v>5</v>
      </c>
      <c r="AK1207" s="14">
        <v>427.99</v>
      </c>
    </row>
    <row r="1208" spans="1:37" x14ac:dyDescent="0.25">
      <c r="A1208" s="10">
        <v>2361</v>
      </c>
      <c r="B1208" s="11" t="s">
        <v>2666</v>
      </c>
      <c r="C1208" s="11" t="s">
        <v>4176</v>
      </c>
      <c r="D1208" s="12">
        <v>45080</v>
      </c>
      <c r="E1208" s="12">
        <v>45121</v>
      </c>
      <c r="F1208" s="10">
        <f>Table2[[#This Row],[ExitDate]]-Table2[[#This Row],[StartDate]]</f>
        <v>41</v>
      </c>
      <c r="G1208" s="18">
        <f>(Table2[[#This Row],[ExitDate]]-Table2[[#This Row],[StartDate]])/365.25</f>
        <v>0.11225188227241616</v>
      </c>
      <c r="H1208" s="11" t="s">
        <v>738</v>
      </c>
      <c r="I1208" s="11" t="s">
        <v>7650</v>
      </c>
      <c r="J1208" s="13" t="s">
        <v>7651</v>
      </c>
      <c r="K1208" s="11" t="s">
        <v>113</v>
      </c>
      <c r="L1208" s="11" t="s">
        <v>752</v>
      </c>
      <c r="M1208" s="11" t="s">
        <v>39</v>
      </c>
      <c r="N1208" s="11" t="s">
        <v>40</v>
      </c>
      <c r="O1208" s="11" t="s">
        <v>66</v>
      </c>
      <c r="P1208" s="11" t="s">
        <v>95</v>
      </c>
      <c r="Q1208" s="11" t="s">
        <v>42</v>
      </c>
      <c r="R1208" s="11" t="s">
        <v>175</v>
      </c>
      <c r="S1208" s="12">
        <v>18081</v>
      </c>
      <c r="T1208" s="11" t="s">
        <v>44</v>
      </c>
      <c r="U1208" s="11" t="s">
        <v>5</v>
      </c>
      <c r="V1208" s="11" t="s">
        <v>46</v>
      </c>
      <c r="W1208" s="10">
        <v>87242</v>
      </c>
      <c r="X1208" s="11" t="s">
        <v>48</v>
      </c>
      <c r="Y1208" s="10">
        <v>1</v>
      </c>
      <c r="Z1208" s="10">
        <v>2788</v>
      </c>
      <c r="AA1208" s="12" t="s">
        <v>5772</v>
      </c>
      <c r="AB1208" s="10">
        <v>4</v>
      </c>
      <c r="AC1208" s="10">
        <v>1</v>
      </c>
      <c r="AD1208" s="12">
        <v>44947</v>
      </c>
      <c r="AE1208" s="11" t="s">
        <v>76</v>
      </c>
      <c r="AF1208" s="11" t="s">
        <v>61</v>
      </c>
      <c r="AG1208" s="11" t="s">
        <v>62</v>
      </c>
      <c r="AH1208" s="11" t="s">
        <v>7652</v>
      </c>
      <c r="AI1208" s="11" t="s">
        <v>7653</v>
      </c>
      <c r="AJ1208" s="10">
        <v>5</v>
      </c>
      <c r="AK1208" s="14">
        <v>161.15</v>
      </c>
    </row>
    <row r="1209" spans="1:37" x14ac:dyDescent="0.25">
      <c r="A1209" s="10">
        <v>2362</v>
      </c>
      <c r="B1209" s="11" t="s">
        <v>7654</v>
      </c>
      <c r="C1209" s="11" t="s">
        <v>1958</v>
      </c>
      <c r="D1209" s="12">
        <v>44312</v>
      </c>
      <c r="E1209" s="12">
        <v>44383</v>
      </c>
      <c r="F1209" s="10">
        <f>Table2[[#This Row],[ExitDate]]-Table2[[#This Row],[StartDate]]</f>
        <v>71</v>
      </c>
      <c r="G1209" s="18">
        <f>(Table2[[#This Row],[ExitDate]]-Table2[[#This Row],[StartDate]])/365.25</f>
        <v>0.19438740588637921</v>
      </c>
      <c r="H1209" s="11" t="s">
        <v>36</v>
      </c>
      <c r="I1209" s="11" t="s">
        <v>7655</v>
      </c>
      <c r="J1209" s="13" t="s">
        <v>7656</v>
      </c>
      <c r="K1209" s="11" t="s">
        <v>37</v>
      </c>
      <c r="L1209" s="11" t="s">
        <v>38</v>
      </c>
      <c r="M1209" s="11" t="s">
        <v>39</v>
      </c>
      <c r="N1209" s="11" t="s">
        <v>67</v>
      </c>
      <c r="O1209" s="11" t="s">
        <v>41</v>
      </c>
      <c r="P1209" s="11" t="s">
        <v>133</v>
      </c>
      <c r="Q1209" s="11" t="s">
        <v>42</v>
      </c>
      <c r="R1209" s="11" t="s">
        <v>608</v>
      </c>
      <c r="S1209" s="12">
        <v>15437</v>
      </c>
      <c r="T1209" s="11" t="s">
        <v>44</v>
      </c>
      <c r="U1209" s="11" t="s">
        <v>250</v>
      </c>
      <c r="V1209" s="11" t="s">
        <v>59</v>
      </c>
      <c r="W1209" s="10">
        <v>31575</v>
      </c>
      <c r="X1209" s="11" t="s">
        <v>48</v>
      </c>
      <c r="Y1209" s="10">
        <v>4</v>
      </c>
      <c r="Z1209" s="10">
        <v>2789</v>
      </c>
      <c r="AA1209" s="12">
        <v>44632</v>
      </c>
      <c r="AB1209" s="10">
        <v>1</v>
      </c>
      <c r="AC1209" s="10">
        <v>2</v>
      </c>
      <c r="AD1209" s="12">
        <v>45083</v>
      </c>
      <c r="AE1209" s="11" t="s">
        <v>76</v>
      </c>
      <c r="AF1209" s="11" t="s">
        <v>51</v>
      </c>
      <c r="AG1209" s="11" t="s">
        <v>77</v>
      </c>
      <c r="AH1209" s="11" t="s">
        <v>7657</v>
      </c>
      <c r="AI1209" s="11" t="s">
        <v>7658</v>
      </c>
      <c r="AJ1209" s="10">
        <v>4</v>
      </c>
      <c r="AK1209" s="14">
        <v>899.17</v>
      </c>
    </row>
    <row r="1210" spans="1:37" x14ac:dyDescent="0.25">
      <c r="A1210" s="10">
        <v>2363</v>
      </c>
      <c r="B1210" s="11" t="s">
        <v>4198</v>
      </c>
      <c r="C1210" s="11" t="s">
        <v>1618</v>
      </c>
      <c r="D1210" s="12">
        <v>43585</v>
      </c>
      <c r="E1210" s="12">
        <v>43747</v>
      </c>
      <c r="F1210" s="10">
        <f>Table2[[#This Row],[ExitDate]]-Table2[[#This Row],[StartDate]]</f>
        <v>162</v>
      </c>
      <c r="G1210" s="18">
        <f>(Table2[[#This Row],[ExitDate]]-Table2[[#This Row],[StartDate]])/365.25</f>
        <v>0.44353182751540043</v>
      </c>
      <c r="H1210" s="11" t="s">
        <v>36</v>
      </c>
      <c r="I1210" s="11" t="s">
        <v>7659</v>
      </c>
      <c r="J1210" s="13" t="s">
        <v>7660</v>
      </c>
      <c r="K1210" s="11" t="s">
        <v>54</v>
      </c>
      <c r="L1210" s="11" t="s">
        <v>38</v>
      </c>
      <c r="M1210" s="11" t="s">
        <v>39</v>
      </c>
      <c r="N1210" s="11" t="s">
        <v>67</v>
      </c>
      <c r="O1210" s="11" t="s">
        <v>56</v>
      </c>
      <c r="P1210" s="11" t="s">
        <v>95</v>
      </c>
      <c r="Q1210" s="11" t="s">
        <v>42</v>
      </c>
      <c r="R1210" s="11" t="s">
        <v>344</v>
      </c>
      <c r="S1210" s="12">
        <v>21770</v>
      </c>
      <c r="T1210" s="11" t="s">
        <v>44</v>
      </c>
      <c r="U1210" s="11" t="s">
        <v>81</v>
      </c>
      <c r="V1210" s="11" t="s">
        <v>59</v>
      </c>
      <c r="W1210" s="10">
        <v>64694</v>
      </c>
      <c r="X1210" s="11" t="s">
        <v>48</v>
      </c>
      <c r="Y1210" s="10">
        <v>4</v>
      </c>
      <c r="Z1210" s="10">
        <v>2790</v>
      </c>
      <c r="AA1210" s="12">
        <v>44986</v>
      </c>
      <c r="AB1210" s="10">
        <v>1</v>
      </c>
      <c r="AC1210" s="10">
        <v>5</v>
      </c>
      <c r="AD1210" s="12">
        <v>44824</v>
      </c>
      <c r="AE1210" s="11" t="s">
        <v>156</v>
      </c>
      <c r="AF1210" s="11" t="s">
        <v>61</v>
      </c>
      <c r="AG1210" s="11" t="s">
        <v>62</v>
      </c>
      <c r="AH1210" s="11" t="s">
        <v>5004</v>
      </c>
      <c r="AI1210" s="11" t="s">
        <v>7661</v>
      </c>
      <c r="AJ1210" s="10">
        <v>1</v>
      </c>
      <c r="AK1210" s="14">
        <v>438.31</v>
      </c>
    </row>
    <row r="1211" spans="1:37" x14ac:dyDescent="0.25">
      <c r="A1211" s="10">
        <v>2364</v>
      </c>
      <c r="B1211" s="11" t="s">
        <v>7662</v>
      </c>
      <c r="C1211" s="11" t="s">
        <v>1775</v>
      </c>
      <c r="D1211" s="12">
        <v>44381</v>
      </c>
      <c r="E1211" s="12">
        <v>45102</v>
      </c>
      <c r="F1211" s="10">
        <f>Table2[[#This Row],[ExitDate]]-Table2[[#This Row],[StartDate]]</f>
        <v>721</v>
      </c>
      <c r="G1211" s="18">
        <f>(Table2[[#This Row],[ExitDate]]-Table2[[#This Row],[StartDate]])/365.25</f>
        <v>1.9739904175222451</v>
      </c>
      <c r="H1211" s="11" t="s">
        <v>36</v>
      </c>
      <c r="I1211" s="11" t="s">
        <v>7663</v>
      </c>
      <c r="J1211" s="13" t="s">
        <v>7664</v>
      </c>
      <c r="K1211" s="11" t="s">
        <v>132</v>
      </c>
      <c r="L1211" s="11" t="s">
        <v>38</v>
      </c>
      <c r="M1211" s="11" t="s">
        <v>39</v>
      </c>
      <c r="N1211" s="11" t="s">
        <v>67</v>
      </c>
      <c r="O1211" s="11" t="s">
        <v>41</v>
      </c>
      <c r="P1211" s="11" t="s">
        <v>95</v>
      </c>
      <c r="Q1211" s="11" t="s">
        <v>42</v>
      </c>
      <c r="R1211" s="11" t="s">
        <v>85</v>
      </c>
      <c r="S1211" s="12" t="s">
        <v>7665</v>
      </c>
      <c r="T1211" s="11" t="s">
        <v>44</v>
      </c>
      <c r="U1211" s="11" t="s">
        <v>192</v>
      </c>
      <c r="V1211" s="11" t="s">
        <v>59</v>
      </c>
      <c r="W1211" s="10">
        <v>43706</v>
      </c>
      <c r="X1211" s="11" t="s">
        <v>48</v>
      </c>
      <c r="Y1211" s="10">
        <v>2</v>
      </c>
      <c r="Z1211" s="10">
        <v>2791</v>
      </c>
      <c r="AA1211" s="12" t="s">
        <v>235</v>
      </c>
      <c r="AB1211" s="10">
        <v>1</v>
      </c>
      <c r="AC1211" s="10">
        <v>3</v>
      </c>
      <c r="AD1211" s="12">
        <v>45024</v>
      </c>
      <c r="AE1211" s="11" t="s">
        <v>156</v>
      </c>
      <c r="AF1211" s="11" t="s">
        <v>51</v>
      </c>
      <c r="AG1211" s="11" t="s">
        <v>89</v>
      </c>
      <c r="AH1211" s="11" t="s">
        <v>7666</v>
      </c>
      <c r="AI1211" s="11" t="s">
        <v>7667</v>
      </c>
      <c r="AJ1211" s="10">
        <v>3</v>
      </c>
      <c r="AK1211" s="14">
        <v>903.18</v>
      </c>
    </row>
    <row r="1212" spans="1:37" x14ac:dyDescent="0.25">
      <c r="A1212" s="10">
        <v>2368</v>
      </c>
      <c r="B1212" s="11" t="s">
        <v>5748</v>
      </c>
      <c r="C1212" s="11" t="s">
        <v>7424</v>
      </c>
      <c r="D1212" s="12">
        <v>44752</v>
      </c>
      <c r="E1212" s="12">
        <v>44815</v>
      </c>
      <c r="F1212" s="10">
        <f>Table2[[#This Row],[ExitDate]]-Table2[[#This Row],[StartDate]]</f>
        <v>63</v>
      </c>
      <c r="G1212" s="18">
        <f>(Table2[[#This Row],[ExitDate]]-Table2[[#This Row],[StartDate]])/365.25</f>
        <v>0.17248459958932238</v>
      </c>
      <c r="H1212" s="11" t="s">
        <v>36</v>
      </c>
      <c r="I1212" s="11" t="s">
        <v>7668</v>
      </c>
      <c r="J1212" s="13" t="s">
        <v>7669</v>
      </c>
      <c r="K1212" s="11" t="s">
        <v>125</v>
      </c>
      <c r="L1212" s="11" t="s">
        <v>38</v>
      </c>
      <c r="M1212" s="11" t="s">
        <v>56</v>
      </c>
      <c r="N1212" s="11" t="s">
        <v>40</v>
      </c>
      <c r="O1212" s="11" t="s">
        <v>41</v>
      </c>
      <c r="P1212" s="11" t="s">
        <v>174</v>
      </c>
      <c r="Q1212" s="11" t="s">
        <v>42</v>
      </c>
      <c r="R1212" s="11" t="s">
        <v>96</v>
      </c>
      <c r="S1212" s="12" t="s">
        <v>7670</v>
      </c>
      <c r="T1212" s="11" t="s">
        <v>44</v>
      </c>
      <c r="U1212" s="11" t="s">
        <v>717</v>
      </c>
      <c r="V1212" s="11" t="s">
        <v>46</v>
      </c>
      <c r="W1212" s="10">
        <v>74746</v>
      </c>
      <c r="X1212" s="11" t="s">
        <v>48</v>
      </c>
      <c r="Y1212" s="10">
        <v>4</v>
      </c>
      <c r="Z1212" s="10">
        <v>2795</v>
      </c>
      <c r="AA1212" s="12">
        <v>45083</v>
      </c>
      <c r="AB1212" s="10">
        <v>5</v>
      </c>
      <c r="AC1212" s="10">
        <v>1</v>
      </c>
      <c r="AD1212" s="12">
        <v>45046</v>
      </c>
      <c r="AE1212" s="11" t="s">
        <v>60</v>
      </c>
      <c r="AF1212" s="11" t="s">
        <v>51</v>
      </c>
      <c r="AG1212" s="11" t="s">
        <v>52</v>
      </c>
      <c r="AH1212" s="11" t="s">
        <v>7671</v>
      </c>
      <c r="AI1212" s="11" t="s">
        <v>7672</v>
      </c>
      <c r="AJ1212" s="10">
        <v>4</v>
      </c>
      <c r="AK1212" s="14">
        <v>457.74</v>
      </c>
    </row>
    <row r="1213" spans="1:37" x14ac:dyDescent="0.25">
      <c r="A1213" s="10">
        <v>2369</v>
      </c>
      <c r="B1213" s="11" t="s">
        <v>7673</v>
      </c>
      <c r="C1213" s="11" t="s">
        <v>5190</v>
      </c>
      <c r="D1213" s="12">
        <v>44823</v>
      </c>
      <c r="E1213" s="12">
        <v>45094</v>
      </c>
      <c r="F1213" s="10">
        <f>Table2[[#This Row],[ExitDate]]-Table2[[#This Row],[StartDate]]</f>
        <v>271</v>
      </c>
      <c r="G1213" s="18">
        <f>(Table2[[#This Row],[ExitDate]]-Table2[[#This Row],[StartDate]])/365.25</f>
        <v>0.7419575633127995</v>
      </c>
      <c r="H1213" s="11" t="s">
        <v>36</v>
      </c>
      <c r="I1213" s="11" t="s">
        <v>7674</v>
      </c>
      <c r="J1213" s="13" t="s">
        <v>7675</v>
      </c>
      <c r="K1213" s="11" t="s">
        <v>79</v>
      </c>
      <c r="L1213" s="11" t="s">
        <v>38</v>
      </c>
      <c r="M1213" s="11" t="s">
        <v>39</v>
      </c>
      <c r="N1213" s="11" t="s">
        <v>55</v>
      </c>
      <c r="O1213" s="11" t="s">
        <v>66</v>
      </c>
      <c r="P1213" s="11" t="s">
        <v>174</v>
      </c>
      <c r="Q1213" s="11" t="s">
        <v>42</v>
      </c>
      <c r="R1213" s="11" t="s">
        <v>107</v>
      </c>
      <c r="S1213" s="12">
        <v>33247</v>
      </c>
      <c r="T1213" s="11" t="s">
        <v>44</v>
      </c>
      <c r="U1213" s="11" t="s">
        <v>2763</v>
      </c>
      <c r="V1213" s="11" t="s">
        <v>46</v>
      </c>
      <c r="W1213" s="10">
        <v>96469</v>
      </c>
      <c r="X1213" s="11" t="s">
        <v>48</v>
      </c>
      <c r="Y1213" s="10">
        <v>1</v>
      </c>
      <c r="Z1213" s="10">
        <v>2796</v>
      </c>
      <c r="AA1213" s="12">
        <v>45054</v>
      </c>
      <c r="AB1213" s="10">
        <v>2</v>
      </c>
      <c r="AC1213" s="10">
        <v>4</v>
      </c>
      <c r="AD1213" s="12">
        <v>44853</v>
      </c>
      <c r="AE1213" s="11" t="s">
        <v>156</v>
      </c>
      <c r="AF1213" s="11" t="s">
        <v>61</v>
      </c>
      <c r="AG1213" s="11" t="s">
        <v>62</v>
      </c>
      <c r="AH1213" s="11" t="s">
        <v>7676</v>
      </c>
      <c r="AI1213" s="11" t="s">
        <v>7677</v>
      </c>
      <c r="AJ1213" s="10">
        <v>2</v>
      </c>
      <c r="AK1213" s="14">
        <v>840.27</v>
      </c>
    </row>
    <row r="1214" spans="1:37" x14ac:dyDescent="0.25">
      <c r="A1214" s="10">
        <v>2372</v>
      </c>
      <c r="B1214" s="11" t="s">
        <v>3629</v>
      </c>
      <c r="C1214" s="11" t="s">
        <v>2284</v>
      </c>
      <c r="D1214" s="12">
        <v>44306</v>
      </c>
      <c r="E1214" s="12">
        <v>44821</v>
      </c>
      <c r="F1214" s="10">
        <f>Table2[[#This Row],[ExitDate]]-Table2[[#This Row],[StartDate]]</f>
        <v>515</v>
      </c>
      <c r="G1214" s="18">
        <f>(Table2[[#This Row],[ExitDate]]-Table2[[#This Row],[StartDate]])/365.25</f>
        <v>1.4099931553730323</v>
      </c>
      <c r="H1214" s="11" t="s">
        <v>36</v>
      </c>
      <c r="I1214" s="11" t="s">
        <v>7678</v>
      </c>
      <c r="J1214" s="13" t="s">
        <v>7679</v>
      </c>
      <c r="K1214" s="11" t="s">
        <v>37</v>
      </c>
      <c r="L1214" s="11" t="s">
        <v>38</v>
      </c>
      <c r="M1214" s="11" t="s">
        <v>56</v>
      </c>
      <c r="N1214" s="11" t="s">
        <v>55</v>
      </c>
      <c r="O1214" s="11" t="s">
        <v>56</v>
      </c>
      <c r="P1214" s="11" t="s">
        <v>121</v>
      </c>
      <c r="Q1214" s="11" t="s">
        <v>42</v>
      </c>
      <c r="R1214" s="11" t="s">
        <v>107</v>
      </c>
      <c r="S1214" s="12" t="s">
        <v>7680</v>
      </c>
      <c r="T1214" s="11" t="s">
        <v>44</v>
      </c>
      <c r="U1214" s="11" t="s">
        <v>109</v>
      </c>
      <c r="V1214" s="11" t="s">
        <v>59</v>
      </c>
      <c r="W1214" s="10">
        <v>54859</v>
      </c>
      <c r="X1214" s="11" t="s">
        <v>48</v>
      </c>
      <c r="Y1214" s="10">
        <v>2</v>
      </c>
      <c r="Z1214" s="10">
        <v>2799</v>
      </c>
      <c r="AA1214" s="12">
        <v>44928</v>
      </c>
      <c r="AB1214" s="10">
        <v>2</v>
      </c>
      <c r="AC1214" s="10">
        <v>1</v>
      </c>
      <c r="AD1214" s="12">
        <v>45135</v>
      </c>
      <c r="AE1214" s="11" t="s">
        <v>156</v>
      </c>
      <c r="AF1214" s="11" t="s">
        <v>51</v>
      </c>
      <c r="AG1214" s="11" t="s">
        <v>62</v>
      </c>
      <c r="AH1214" s="11" t="s">
        <v>7681</v>
      </c>
      <c r="AI1214" s="11" t="s">
        <v>7682</v>
      </c>
      <c r="AJ1214" s="10">
        <v>1</v>
      </c>
      <c r="AK1214" s="14">
        <v>543.46</v>
      </c>
    </row>
    <row r="1215" spans="1:37" x14ac:dyDescent="0.25">
      <c r="A1215" s="10">
        <v>2380</v>
      </c>
      <c r="B1215" s="11" t="s">
        <v>6916</v>
      </c>
      <c r="C1215" s="11" t="s">
        <v>2108</v>
      </c>
      <c r="D1215" s="12">
        <v>44383</v>
      </c>
      <c r="E1215" s="12">
        <v>44933</v>
      </c>
      <c r="F1215" s="10">
        <f>Table2[[#This Row],[ExitDate]]-Table2[[#This Row],[StartDate]]</f>
        <v>550</v>
      </c>
      <c r="G1215" s="18">
        <f>(Table2[[#This Row],[ExitDate]]-Table2[[#This Row],[StartDate]])/365.25</f>
        <v>1.5058179329226558</v>
      </c>
      <c r="H1215" s="11" t="s">
        <v>738</v>
      </c>
      <c r="I1215" s="11" t="s">
        <v>7683</v>
      </c>
      <c r="J1215" s="13" t="s">
        <v>7684</v>
      </c>
      <c r="K1215" s="11" t="s">
        <v>84</v>
      </c>
      <c r="L1215" s="11" t="s">
        <v>752</v>
      </c>
      <c r="M1215" s="11" t="s">
        <v>56</v>
      </c>
      <c r="N1215" s="11" t="s">
        <v>55</v>
      </c>
      <c r="O1215" s="11" t="s">
        <v>56</v>
      </c>
      <c r="P1215" s="11" t="s">
        <v>95</v>
      </c>
      <c r="Q1215" s="11" t="s">
        <v>42</v>
      </c>
      <c r="R1215" s="11" t="s">
        <v>320</v>
      </c>
      <c r="S1215" s="12" t="s">
        <v>7685</v>
      </c>
      <c r="T1215" s="11" t="s">
        <v>44</v>
      </c>
      <c r="U1215" s="11" t="s">
        <v>87</v>
      </c>
      <c r="V1215" s="11" t="s">
        <v>46</v>
      </c>
      <c r="W1215" s="10">
        <v>55399</v>
      </c>
      <c r="X1215" s="11" t="s">
        <v>48</v>
      </c>
      <c r="Y1215" s="10">
        <v>2</v>
      </c>
      <c r="Z1215" s="10">
        <v>2807</v>
      </c>
      <c r="AA1215" s="12" t="s">
        <v>421</v>
      </c>
      <c r="AB1215" s="10">
        <v>3</v>
      </c>
      <c r="AC1215" s="10">
        <v>2</v>
      </c>
      <c r="AD1215" s="12">
        <v>45032</v>
      </c>
      <c r="AE1215" s="11" t="s">
        <v>60</v>
      </c>
      <c r="AF1215" s="11" t="s">
        <v>51</v>
      </c>
      <c r="AG1215" s="11" t="s">
        <v>89</v>
      </c>
      <c r="AH1215" s="11" t="s">
        <v>7686</v>
      </c>
      <c r="AI1215" s="11" t="s">
        <v>7687</v>
      </c>
      <c r="AJ1215" s="10">
        <v>4</v>
      </c>
      <c r="AK1215" s="14">
        <v>977.46</v>
      </c>
    </row>
    <row r="1216" spans="1:37" x14ac:dyDescent="0.25">
      <c r="A1216" s="10">
        <v>2383</v>
      </c>
      <c r="B1216" s="11" t="s">
        <v>5305</v>
      </c>
      <c r="C1216" s="11" t="s">
        <v>4215</v>
      </c>
      <c r="D1216" s="12">
        <v>44882</v>
      </c>
      <c r="E1216" s="12">
        <v>44965</v>
      </c>
      <c r="F1216" s="10">
        <f>Table2[[#This Row],[ExitDate]]-Table2[[#This Row],[StartDate]]</f>
        <v>83</v>
      </c>
      <c r="G1216" s="18">
        <f>(Table2[[#This Row],[ExitDate]]-Table2[[#This Row],[StartDate]])/365.25</f>
        <v>0.22724161533196441</v>
      </c>
      <c r="H1216" s="11" t="s">
        <v>36</v>
      </c>
      <c r="I1216" s="11" t="s">
        <v>7688</v>
      </c>
      <c r="J1216" s="13" t="s">
        <v>7689</v>
      </c>
      <c r="K1216" s="11" t="s">
        <v>113</v>
      </c>
      <c r="L1216" s="11" t="s">
        <v>38</v>
      </c>
      <c r="M1216" s="11" t="s">
        <v>66</v>
      </c>
      <c r="N1216" s="11" t="s">
        <v>55</v>
      </c>
      <c r="O1216" s="11" t="s">
        <v>56</v>
      </c>
      <c r="P1216" s="11" t="s">
        <v>121</v>
      </c>
      <c r="Q1216" s="11" t="s">
        <v>42</v>
      </c>
      <c r="R1216" s="11" t="s">
        <v>85</v>
      </c>
      <c r="S1216" s="12">
        <v>21827</v>
      </c>
      <c r="T1216" s="11" t="s">
        <v>44</v>
      </c>
      <c r="U1216" s="11" t="s">
        <v>81</v>
      </c>
      <c r="V1216" s="11" t="s">
        <v>59</v>
      </c>
      <c r="W1216" s="10">
        <v>72285</v>
      </c>
      <c r="X1216" s="11" t="s">
        <v>48</v>
      </c>
      <c r="Y1216" s="10">
        <v>4</v>
      </c>
      <c r="Z1216" s="10">
        <v>2810</v>
      </c>
      <c r="AA1216" s="12" t="s">
        <v>3156</v>
      </c>
      <c r="AB1216" s="10">
        <v>2</v>
      </c>
      <c r="AC1216" s="10">
        <v>5</v>
      </c>
      <c r="AD1216" s="12">
        <v>45021</v>
      </c>
      <c r="AE1216" s="11" t="s">
        <v>83</v>
      </c>
      <c r="AF1216" s="11" t="s">
        <v>51</v>
      </c>
      <c r="AG1216" s="11" t="s">
        <v>62</v>
      </c>
      <c r="AH1216" s="11" t="s">
        <v>7690</v>
      </c>
      <c r="AI1216" s="11" t="s">
        <v>7691</v>
      </c>
      <c r="AJ1216" s="10">
        <v>3</v>
      </c>
      <c r="AK1216" s="14">
        <v>964.33</v>
      </c>
    </row>
    <row r="1217" spans="1:37" x14ac:dyDescent="0.25">
      <c r="A1217" s="10">
        <v>2384</v>
      </c>
      <c r="B1217" s="11" t="s">
        <v>5089</v>
      </c>
      <c r="C1217" s="11" t="s">
        <v>5920</v>
      </c>
      <c r="D1217" s="12">
        <v>43325</v>
      </c>
      <c r="E1217" s="12">
        <v>43979</v>
      </c>
      <c r="F1217" s="10">
        <f>Table2[[#This Row],[ExitDate]]-Table2[[#This Row],[StartDate]]</f>
        <v>654</v>
      </c>
      <c r="G1217" s="18">
        <f>(Table2[[#This Row],[ExitDate]]-Table2[[#This Row],[StartDate]])/365.25</f>
        <v>1.7905544147843941</v>
      </c>
      <c r="H1217" s="11" t="s">
        <v>36</v>
      </c>
      <c r="I1217" s="11" t="s">
        <v>7692</v>
      </c>
      <c r="J1217" s="13" t="s">
        <v>7693</v>
      </c>
      <c r="K1217" s="11" t="s">
        <v>65</v>
      </c>
      <c r="L1217" s="11" t="s">
        <v>38</v>
      </c>
      <c r="M1217" s="11" t="s">
        <v>56</v>
      </c>
      <c r="N1217" s="11" t="s">
        <v>55</v>
      </c>
      <c r="O1217" s="11" t="s">
        <v>66</v>
      </c>
      <c r="P1217" s="11" t="s">
        <v>174</v>
      </c>
      <c r="Q1217" s="11" t="s">
        <v>42</v>
      </c>
      <c r="R1217" s="11" t="s">
        <v>85</v>
      </c>
      <c r="S1217" s="12">
        <v>35156</v>
      </c>
      <c r="T1217" s="11" t="s">
        <v>44</v>
      </c>
      <c r="U1217" s="11" t="s">
        <v>81</v>
      </c>
      <c r="V1217" s="11" t="s">
        <v>59</v>
      </c>
      <c r="W1217" s="10">
        <v>82960</v>
      </c>
      <c r="X1217" s="11" t="s">
        <v>48</v>
      </c>
      <c r="Y1217" s="10">
        <v>2</v>
      </c>
      <c r="Z1217" s="10">
        <v>2811</v>
      </c>
      <c r="AA1217" s="12" t="s">
        <v>3451</v>
      </c>
      <c r="AB1217" s="10">
        <v>3</v>
      </c>
      <c r="AC1217" s="10">
        <v>4</v>
      </c>
      <c r="AD1217" s="12">
        <v>44869</v>
      </c>
      <c r="AE1217" s="11" t="s">
        <v>83</v>
      </c>
      <c r="AF1217" s="11" t="s">
        <v>61</v>
      </c>
      <c r="AG1217" s="11" t="s">
        <v>77</v>
      </c>
      <c r="AH1217" s="11" t="s">
        <v>7694</v>
      </c>
      <c r="AI1217" s="11" t="s">
        <v>7695</v>
      </c>
      <c r="AJ1217" s="10">
        <v>3</v>
      </c>
      <c r="AK1217" s="14">
        <v>589.88</v>
      </c>
    </row>
    <row r="1218" spans="1:37" x14ac:dyDescent="0.25">
      <c r="A1218" s="10">
        <v>2385</v>
      </c>
      <c r="B1218" s="11" t="s">
        <v>3222</v>
      </c>
      <c r="C1218" s="11" t="s">
        <v>5647</v>
      </c>
      <c r="D1218" s="12">
        <v>44379</v>
      </c>
      <c r="E1218" s="12">
        <v>45116</v>
      </c>
      <c r="F1218" s="10">
        <f>Table2[[#This Row],[ExitDate]]-Table2[[#This Row],[StartDate]]</f>
        <v>737</v>
      </c>
      <c r="G1218" s="18">
        <f>(Table2[[#This Row],[ExitDate]]-Table2[[#This Row],[StartDate]])/365.25</f>
        <v>2.0177960301163584</v>
      </c>
      <c r="H1218" s="11" t="s">
        <v>36</v>
      </c>
      <c r="I1218" s="11" t="s">
        <v>7696</v>
      </c>
      <c r="J1218" s="13" t="s">
        <v>7697</v>
      </c>
      <c r="K1218" s="11" t="s">
        <v>84</v>
      </c>
      <c r="L1218" s="11" t="s">
        <v>2303</v>
      </c>
      <c r="M1218" s="11" t="s">
        <v>56</v>
      </c>
      <c r="N1218" s="11" t="s">
        <v>67</v>
      </c>
      <c r="O1218" s="11" t="s">
        <v>41</v>
      </c>
      <c r="P1218" s="11" t="s">
        <v>121</v>
      </c>
      <c r="Q1218" s="11" t="s">
        <v>42</v>
      </c>
      <c r="R1218" s="11" t="s">
        <v>96</v>
      </c>
      <c r="S1218" s="12" t="s">
        <v>7698</v>
      </c>
      <c r="T1218" s="11" t="s">
        <v>44</v>
      </c>
      <c r="U1218" s="11" t="s">
        <v>250</v>
      </c>
      <c r="V1218" s="11" t="s">
        <v>59</v>
      </c>
      <c r="W1218" s="10">
        <v>44272</v>
      </c>
      <c r="X1218" s="11" t="s">
        <v>48</v>
      </c>
      <c r="Y1218" s="10">
        <v>4</v>
      </c>
      <c r="Z1218" s="10">
        <v>2812</v>
      </c>
      <c r="AA1218" s="12" t="s">
        <v>821</v>
      </c>
      <c r="AB1218" s="10">
        <v>3</v>
      </c>
      <c r="AC1218" s="10">
        <v>2</v>
      </c>
      <c r="AD1218" s="12">
        <v>44890</v>
      </c>
      <c r="AE1218" s="11" t="s">
        <v>50</v>
      </c>
      <c r="AF1218" s="11" t="s">
        <v>61</v>
      </c>
      <c r="AG1218" s="11" t="s">
        <v>62</v>
      </c>
      <c r="AH1218" s="11" t="s">
        <v>7699</v>
      </c>
      <c r="AI1218" s="11" t="s">
        <v>7700</v>
      </c>
      <c r="AJ1218" s="10">
        <v>4</v>
      </c>
      <c r="AK1218" s="14">
        <v>663.36</v>
      </c>
    </row>
    <row r="1219" spans="1:37" x14ac:dyDescent="0.25">
      <c r="A1219" s="10">
        <v>2391</v>
      </c>
      <c r="B1219" s="11" t="s">
        <v>5189</v>
      </c>
      <c r="C1219" s="11" t="s">
        <v>2836</v>
      </c>
      <c r="D1219" s="12">
        <v>45135</v>
      </c>
      <c r="E1219" s="12">
        <v>45137</v>
      </c>
      <c r="F1219" s="10">
        <f>Table2[[#This Row],[ExitDate]]-Table2[[#This Row],[StartDate]]</f>
        <v>2</v>
      </c>
      <c r="G1219" s="18">
        <f>(Table2[[#This Row],[ExitDate]]-Table2[[#This Row],[StartDate]])/365.25</f>
        <v>5.4757015742642025E-3</v>
      </c>
      <c r="H1219" s="11" t="s">
        <v>36</v>
      </c>
      <c r="I1219" s="11" t="s">
        <v>7701</v>
      </c>
      <c r="J1219" s="13" t="s">
        <v>7702</v>
      </c>
      <c r="K1219" s="11" t="s">
        <v>164</v>
      </c>
      <c r="L1219" s="11" t="s">
        <v>38</v>
      </c>
      <c r="M1219" s="11" t="s">
        <v>56</v>
      </c>
      <c r="N1219" s="11" t="s">
        <v>67</v>
      </c>
      <c r="O1219" s="11" t="s">
        <v>41</v>
      </c>
      <c r="P1219" s="11" t="s">
        <v>95</v>
      </c>
      <c r="Q1219" s="11" t="s">
        <v>42</v>
      </c>
      <c r="R1219" s="11" t="s">
        <v>238</v>
      </c>
      <c r="S1219" s="12" t="s">
        <v>7703</v>
      </c>
      <c r="T1219" s="11" t="s">
        <v>44</v>
      </c>
      <c r="U1219" s="11" t="s">
        <v>109</v>
      </c>
      <c r="V1219" s="11" t="s">
        <v>59</v>
      </c>
      <c r="W1219" s="10">
        <v>9992</v>
      </c>
      <c r="X1219" s="11" t="s">
        <v>99</v>
      </c>
      <c r="Y1219" s="10">
        <v>2</v>
      </c>
      <c r="Z1219" s="10">
        <v>2818</v>
      </c>
      <c r="AA1219" s="12" t="s">
        <v>1344</v>
      </c>
      <c r="AB1219" s="10">
        <v>4</v>
      </c>
      <c r="AC1219" s="10">
        <v>3</v>
      </c>
      <c r="AD1219" s="12">
        <v>44984</v>
      </c>
      <c r="AE1219" s="11" t="s">
        <v>83</v>
      </c>
      <c r="AF1219" s="11" t="s">
        <v>61</v>
      </c>
      <c r="AG1219" s="11" t="s">
        <v>77</v>
      </c>
      <c r="AH1219" s="11" t="s">
        <v>7704</v>
      </c>
      <c r="AI1219" s="11" t="s">
        <v>7705</v>
      </c>
      <c r="AJ1219" s="10">
        <v>5</v>
      </c>
      <c r="AK1219" s="14">
        <v>453.51</v>
      </c>
    </row>
    <row r="1220" spans="1:37" x14ac:dyDescent="0.25">
      <c r="A1220" s="10">
        <v>2394</v>
      </c>
      <c r="B1220" s="11" t="s">
        <v>7706</v>
      </c>
      <c r="C1220" s="11" t="s">
        <v>7707</v>
      </c>
      <c r="D1220" s="12">
        <v>43716</v>
      </c>
      <c r="E1220" s="12">
        <v>44449</v>
      </c>
      <c r="F1220" s="10">
        <f>Table2[[#This Row],[ExitDate]]-Table2[[#This Row],[StartDate]]</f>
        <v>733</v>
      </c>
      <c r="G1220" s="18">
        <f>(Table2[[#This Row],[ExitDate]]-Table2[[#This Row],[StartDate]])/365.25</f>
        <v>2.0068446269678302</v>
      </c>
      <c r="H1220" s="11" t="s">
        <v>36</v>
      </c>
      <c r="I1220" s="11" t="s">
        <v>7708</v>
      </c>
      <c r="J1220" s="13" t="s">
        <v>7709</v>
      </c>
      <c r="K1220" s="11" t="s">
        <v>65</v>
      </c>
      <c r="L1220" s="11" t="s">
        <v>38</v>
      </c>
      <c r="M1220" s="11" t="s">
        <v>66</v>
      </c>
      <c r="N1220" s="11" t="s">
        <v>67</v>
      </c>
      <c r="O1220" s="11" t="s">
        <v>41</v>
      </c>
      <c r="P1220" s="11" t="s">
        <v>133</v>
      </c>
      <c r="Q1220" s="11" t="s">
        <v>42</v>
      </c>
      <c r="R1220" s="11" t="s">
        <v>85</v>
      </c>
      <c r="S1220" s="12" t="s">
        <v>7710</v>
      </c>
      <c r="T1220" s="11" t="s">
        <v>44</v>
      </c>
      <c r="U1220" s="11" t="s">
        <v>98</v>
      </c>
      <c r="V1220" s="11" t="s">
        <v>59</v>
      </c>
      <c r="W1220" s="10">
        <v>36681</v>
      </c>
      <c r="X1220" s="11" t="s">
        <v>48</v>
      </c>
      <c r="Y1220" s="10">
        <v>2</v>
      </c>
      <c r="Z1220" s="10">
        <v>2821</v>
      </c>
      <c r="AA1220" s="12">
        <v>45264</v>
      </c>
      <c r="AB1220" s="10">
        <v>2</v>
      </c>
      <c r="AC1220" s="10">
        <v>5</v>
      </c>
      <c r="AD1220" s="12">
        <v>44991</v>
      </c>
      <c r="AE1220" s="11" t="s">
        <v>83</v>
      </c>
      <c r="AF1220" s="11" t="s">
        <v>51</v>
      </c>
      <c r="AG1220" s="11" t="s">
        <v>62</v>
      </c>
      <c r="AH1220" s="11" t="s">
        <v>7711</v>
      </c>
      <c r="AI1220" s="11" t="s">
        <v>7712</v>
      </c>
      <c r="AJ1220" s="10">
        <v>5</v>
      </c>
      <c r="AK1220" s="14">
        <v>841.22</v>
      </c>
    </row>
    <row r="1221" spans="1:37" x14ac:dyDescent="0.25">
      <c r="A1221" s="10">
        <v>2399</v>
      </c>
      <c r="B1221" s="11" t="s">
        <v>3622</v>
      </c>
      <c r="C1221" s="11" t="s">
        <v>4290</v>
      </c>
      <c r="D1221" s="12">
        <v>44784</v>
      </c>
      <c r="E1221" s="12">
        <v>44896</v>
      </c>
      <c r="F1221" s="10">
        <f>Table2[[#This Row],[ExitDate]]-Table2[[#This Row],[StartDate]]</f>
        <v>112</v>
      </c>
      <c r="G1221" s="18">
        <f>(Table2[[#This Row],[ExitDate]]-Table2[[#This Row],[StartDate]])/365.25</f>
        <v>0.30663928815879532</v>
      </c>
      <c r="H1221" s="11" t="s">
        <v>738</v>
      </c>
      <c r="I1221" s="11" t="s">
        <v>7714</v>
      </c>
      <c r="J1221" s="13" t="s">
        <v>7715</v>
      </c>
      <c r="K1221" s="11" t="s">
        <v>79</v>
      </c>
      <c r="L1221" s="11" t="s">
        <v>1816</v>
      </c>
      <c r="M1221" s="11" t="s">
        <v>39</v>
      </c>
      <c r="N1221" s="11" t="s">
        <v>67</v>
      </c>
      <c r="O1221" s="11" t="s">
        <v>66</v>
      </c>
      <c r="P1221" s="11" t="s">
        <v>95</v>
      </c>
      <c r="Q1221" s="11" t="s">
        <v>42</v>
      </c>
      <c r="R1221" s="11" t="s">
        <v>80</v>
      </c>
      <c r="S1221" s="12" t="s">
        <v>7716</v>
      </c>
      <c r="T1221" s="11" t="s">
        <v>44</v>
      </c>
      <c r="U1221" s="11" t="s">
        <v>98</v>
      </c>
      <c r="V1221" s="11" t="s">
        <v>46</v>
      </c>
      <c r="W1221" s="10">
        <v>96266</v>
      </c>
      <c r="X1221" s="11" t="s">
        <v>48</v>
      </c>
      <c r="Y1221" s="10">
        <v>5</v>
      </c>
      <c r="Z1221" s="10">
        <v>2826</v>
      </c>
      <c r="AA1221" s="12" t="s">
        <v>1202</v>
      </c>
      <c r="AB1221" s="10">
        <v>4</v>
      </c>
      <c r="AC1221" s="10">
        <v>3</v>
      </c>
      <c r="AD1221" s="12">
        <v>45120</v>
      </c>
      <c r="AE1221" s="11" t="s">
        <v>60</v>
      </c>
      <c r="AF1221" s="11" t="s">
        <v>51</v>
      </c>
      <c r="AG1221" s="11" t="s">
        <v>52</v>
      </c>
      <c r="AH1221" s="11" t="s">
        <v>7717</v>
      </c>
      <c r="AI1221" s="11" t="s">
        <v>7718</v>
      </c>
      <c r="AJ1221" s="10">
        <v>2</v>
      </c>
      <c r="AK1221" s="14">
        <v>656.05</v>
      </c>
    </row>
    <row r="1222" spans="1:37" x14ac:dyDescent="0.25">
      <c r="A1222" s="10">
        <v>2400</v>
      </c>
      <c r="B1222" s="11" t="s">
        <v>4051</v>
      </c>
      <c r="C1222" s="11" t="s">
        <v>4377</v>
      </c>
      <c r="D1222" s="12">
        <v>43880</v>
      </c>
      <c r="E1222" s="12">
        <v>44905</v>
      </c>
      <c r="F1222" s="10">
        <f>Table2[[#This Row],[ExitDate]]-Table2[[#This Row],[StartDate]]</f>
        <v>1025</v>
      </c>
      <c r="G1222" s="18">
        <f>(Table2[[#This Row],[ExitDate]]-Table2[[#This Row],[StartDate]])/365.25</f>
        <v>2.8062970568104038</v>
      </c>
      <c r="H1222" s="11" t="s">
        <v>738</v>
      </c>
      <c r="I1222" s="11" t="s">
        <v>7719</v>
      </c>
      <c r="J1222" s="13" t="s">
        <v>7720</v>
      </c>
      <c r="K1222" s="11" t="s">
        <v>164</v>
      </c>
      <c r="L1222" s="11" t="s">
        <v>752</v>
      </c>
      <c r="M1222" s="11" t="s">
        <v>66</v>
      </c>
      <c r="N1222" s="11" t="s">
        <v>55</v>
      </c>
      <c r="O1222" s="11" t="s">
        <v>66</v>
      </c>
      <c r="P1222" s="11" t="s">
        <v>95</v>
      </c>
      <c r="Q1222" s="11" t="s">
        <v>42</v>
      </c>
      <c r="R1222" s="11" t="s">
        <v>85</v>
      </c>
      <c r="S1222" s="12">
        <v>29472</v>
      </c>
      <c r="T1222" s="11" t="s">
        <v>44</v>
      </c>
      <c r="U1222" s="11" t="s">
        <v>87</v>
      </c>
      <c r="V1222" s="11" t="s">
        <v>46</v>
      </c>
      <c r="W1222" s="10">
        <v>23357</v>
      </c>
      <c r="X1222" s="11" t="s">
        <v>48</v>
      </c>
      <c r="Y1222" s="10">
        <v>4</v>
      </c>
      <c r="Z1222" s="10">
        <v>2827</v>
      </c>
      <c r="AA1222" s="12" t="s">
        <v>1156</v>
      </c>
      <c r="AB1222" s="10">
        <v>4</v>
      </c>
      <c r="AC1222" s="10">
        <v>4</v>
      </c>
      <c r="AD1222" s="12">
        <v>44811</v>
      </c>
      <c r="AE1222" s="11" t="s">
        <v>50</v>
      </c>
      <c r="AF1222" s="11" t="s">
        <v>51</v>
      </c>
      <c r="AG1222" s="11" t="s">
        <v>62</v>
      </c>
      <c r="AH1222" s="11" t="s">
        <v>7721</v>
      </c>
      <c r="AI1222" s="11" t="s">
        <v>7722</v>
      </c>
      <c r="AJ1222" s="10">
        <v>1</v>
      </c>
      <c r="AK1222" s="14">
        <v>629.85</v>
      </c>
    </row>
    <row r="1223" spans="1:37" x14ac:dyDescent="0.25">
      <c r="A1223" s="10">
        <v>2401</v>
      </c>
      <c r="B1223" s="11" t="s">
        <v>233</v>
      </c>
      <c r="C1223" s="11" t="s">
        <v>1844</v>
      </c>
      <c r="D1223" s="12">
        <v>44484</v>
      </c>
      <c r="E1223" s="12">
        <v>45011</v>
      </c>
      <c r="F1223" s="10">
        <f>Table2[[#This Row],[ExitDate]]-Table2[[#This Row],[StartDate]]</f>
        <v>527</v>
      </c>
      <c r="G1223" s="18">
        <f>(Table2[[#This Row],[ExitDate]]-Table2[[#This Row],[StartDate]])/365.25</f>
        <v>1.4428473648186173</v>
      </c>
      <c r="H1223" s="11" t="s">
        <v>738</v>
      </c>
      <c r="I1223" s="11" t="s">
        <v>7723</v>
      </c>
      <c r="J1223" s="13" t="s">
        <v>7724</v>
      </c>
      <c r="K1223" s="11" t="s">
        <v>94</v>
      </c>
      <c r="L1223" s="11" t="s">
        <v>752</v>
      </c>
      <c r="M1223" s="11" t="s">
        <v>66</v>
      </c>
      <c r="N1223" s="11" t="s">
        <v>55</v>
      </c>
      <c r="O1223" s="11" t="s">
        <v>41</v>
      </c>
      <c r="P1223" s="11" t="s">
        <v>133</v>
      </c>
      <c r="Q1223" s="11" t="s">
        <v>42</v>
      </c>
      <c r="R1223" s="11" t="s">
        <v>85</v>
      </c>
      <c r="S1223" s="12">
        <v>16381</v>
      </c>
      <c r="T1223" s="11" t="s">
        <v>44</v>
      </c>
      <c r="U1223" s="11" t="s">
        <v>98</v>
      </c>
      <c r="V1223" s="11" t="s">
        <v>46</v>
      </c>
      <c r="W1223" s="10">
        <v>95784</v>
      </c>
      <c r="X1223" s="11" t="s">
        <v>48</v>
      </c>
      <c r="Y1223" s="10">
        <v>2</v>
      </c>
      <c r="Z1223" s="10">
        <v>2828</v>
      </c>
      <c r="AA1223" s="12" t="s">
        <v>988</v>
      </c>
      <c r="AB1223" s="10">
        <v>5</v>
      </c>
      <c r="AC1223" s="10">
        <v>5</v>
      </c>
      <c r="AD1223" s="12">
        <v>44956</v>
      </c>
      <c r="AE1223" s="11" t="s">
        <v>156</v>
      </c>
      <c r="AF1223" s="11" t="s">
        <v>51</v>
      </c>
      <c r="AG1223" s="11" t="s">
        <v>77</v>
      </c>
      <c r="AH1223" s="11" t="s">
        <v>7725</v>
      </c>
      <c r="AI1223" s="11" t="s">
        <v>7726</v>
      </c>
      <c r="AJ1223" s="10">
        <v>3</v>
      </c>
      <c r="AK1223" s="14">
        <v>915.92</v>
      </c>
    </row>
    <row r="1224" spans="1:37" x14ac:dyDescent="0.25">
      <c r="A1224" s="10">
        <v>2403</v>
      </c>
      <c r="B1224" s="11" t="s">
        <v>5202</v>
      </c>
      <c r="C1224" s="11" t="s">
        <v>2767</v>
      </c>
      <c r="D1224" s="12">
        <v>44742</v>
      </c>
      <c r="E1224" s="12">
        <v>44960</v>
      </c>
      <c r="F1224" s="10">
        <f>Table2[[#This Row],[ExitDate]]-Table2[[#This Row],[StartDate]]</f>
        <v>218</v>
      </c>
      <c r="G1224" s="18">
        <f>(Table2[[#This Row],[ExitDate]]-Table2[[#This Row],[StartDate]])/365.25</f>
        <v>0.59685147159479812</v>
      </c>
      <c r="H1224" s="11" t="s">
        <v>36</v>
      </c>
      <c r="I1224" s="11" t="s">
        <v>7727</v>
      </c>
      <c r="J1224" s="13" t="s">
        <v>7728</v>
      </c>
      <c r="K1224" s="11" t="s">
        <v>113</v>
      </c>
      <c r="L1224" s="11" t="s">
        <v>38</v>
      </c>
      <c r="M1224" s="11" t="s">
        <v>66</v>
      </c>
      <c r="N1224" s="11" t="s">
        <v>67</v>
      </c>
      <c r="O1224" s="11" t="s">
        <v>56</v>
      </c>
      <c r="P1224" s="11" t="s">
        <v>121</v>
      </c>
      <c r="Q1224" s="11" t="s">
        <v>42</v>
      </c>
      <c r="R1224" s="11" t="s">
        <v>96</v>
      </c>
      <c r="S1224" s="12" t="s">
        <v>7729</v>
      </c>
      <c r="T1224" s="11" t="s">
        <v>44</v>
      </c>
      <c r="U1224" s="11" t="s">
        <v>625</v>
      </c>
      <c r="V1224" s="11" t="s">
        <v>59</v>
      </c>
      <c r="W1224" s="10">
        <v>62490</v>
      </c>
      <c r="X1224" s="11" t="s">
        <v>48</v>
      </c>
      <c r="Y1224" s="10">
        <v>1</v>
      </c>
      <c r="Z1224" s="10">
        <v>2830</v>
      </c>
      <c r="AA1224" s="12">
        <v>44816</v>
      </c>
      <c r="AB1224" s="10">
        <v>1</v>
      </c>
      <c r="AC1224" s="10">
        <v>2</v>
      </c>
      <c r="AD1224" s="12">
        <v>44901</v>
      </c>
      <c r="AE1224" s="11" t="s">
        <v>76</v>
      </c>
      <c r="AF1224" s="11" t="s">
        <v>61</v>
      </c>
      <c r="AG1224" s="11" t="s">
        <v>77</v>
      </c>
      <c r="AH1224" s="11" t="s">
        <v>5637</v>
      </c>
      <c r="AI1224" s="11" t="s">
        <v>7730</v>
      </c>
      <c r="AJ1224" s="10">
        <v>1</v>
      </c>
      <c r="AK1224" s="14">
        <v>266.42</v>
      </c>
    </row>
    <row r="1225" spans="1:37" x14ac:dyDescent="0.25">
      <c r="A1225" s="10">
        <v>2407</v>
      </c>
      <c r="B1225" s="11" t="s">
        <v>1096</v>
      </c>
      <c r="C1225" s="11" t="s">
        <v>2815</v>
      </c>
      <c r="D1225" s="12">
        <v>43375</v>
      </c>
      <c r="E1225" s="12">
        <v>44091</v>
      </c>
      <c r="F1225" s="10">
        <f>Table2[[#This Row],[ExitDate]]-Table2[[#This Row],[StartDate]]</f>
        <v>716</v>
      </c>
      <c r="G1225" s="18">
        <f>(Table2[[#This Row],[ExitDate]]-Table2[[#This Row],[StartDate]])/365.25</f>
        <v>1.9603011635865846</v>
      </c>
      <c r="H1225" s="11" t="s">
        <v>36</v>
      </c>
      <c r="I1225" s="11" t="s">
        <v>7732</v>
      </c>
      <c r="J1225" s="13" t="s">
        <v>7733</v>
      </c>
      <c r="K1225" s="11" t="s">
        <v>125</v>
      </c>
      <c r="L1225" s="11" t="s">
        <v>38</v>
      </c>
      <c r="M1225" s="11" t="s">
        <v>66</v>
      </c>
      <c r="N1225" s="11" t="s">
        <v>55</v>
      </c>
      <c r="O1225" s="11" t="s">
        <v>66</v>
      </c>
      <c r="P1225" s="11" t="s">
        <v>95</v>
      </c>
      <c r="Q1225" s="11" t="s">
        <v>42</v>
      </c>
      <c r="R1225" s="11" t="s">
        <v>80</v>
      </c>
      <c r="S1225" s="12" t="s">
        <v>7734</v>
      </c>
      <c r="T1225" s="11" t="s">
        <v>44</v>
      </c>
      <c r="U1225" s="11" t="s">
        <v>98</v>
      </c>
      <c r="V1225" s="11" t="s">
        <v>46</v>
      </c>
      <c r="W1225" s="10">
        <v>95191</v>
      </c>
      <c r="X1225" s="11" t="s">
        <v>48</v>
      </c>
      <c r="Y1225" s="10">
        <v>5</v>
      </c>
      <c r="Z1225" s="10">
        <v>2834</v>
      </c>
      <c r="AA1225" s="12" t="s">
        <v>336</v>
      </c>
      <c r="AB1225" s="10">
        <v>5</v>
      </c>
      <c r="AC1225" s="10">
        <v>3</v>
      </c>
      <c r="AD1225" s="12">
        <v>45087</v>
      </c>
      <c r="AE1225" s="11" t="s">
        <v>83</v>
      </c>
      <c r="AF1225" s="11" t="s">
        <v>61</v>
      </c>
      <c r="AG1225" s="11" t="s">
        <v>77</v>
      </c>
      <c r="AH1225" s="11" t="s">
        <v>7735</v>
      </c>
      <c r="AI1225" s="11" t="s">
        <v>7736</v>
      </c>
      <c r="AJ1225" s="10">
        <v>4</v>
      </c>
      <c r="AK1225" s="14">
        <v>149.66999999999999</v>
      </c>
    </row>
    <row r="1226" spans="1:37" x14ac:dyDescent="0.25">
      <c r="A1226" s="10">
        <v>2408</v>
      </c>
      <c r="B1226" s="11" t="s">
        <v>7737</v>
      </c>
      <c r="C1226" s="11" t="s">
        <v>6843</v>
      </c>
      <c r="D1226" s="12">
        <v>44394</v>
      </c>
      <c r="E1226" s="12">
        <v>44984</v>
      </c>
      <c r="F1226" s="10">
        <f>Table2[[#This Row],[ExitDate]]-Table2[[#This Row],[StartDate]]</f>
        <v>590</v>
      </c>
      <c r="G1226" s="18">
        <f>(Table2[[#This Row],[ExitDate]]-Table2[[#This Row],[StartDate]])/365.25</f>
        <v>1.6153319644079398</v>
      </c>
      <c r="H1226" s="11" t="s">
        <v>36</v>
      </c>
      <c r="I1226" s="11" t="s">
        <v>7738</v>
      </c>
      <c r="J1226" s="13" t="s">
        <v>7739</v>
      </c>
      <c r="K1226" s="11" t="s">
        <v>54</v>
      </c>
      <c r="L1226" s="11" t="s">
        <v>38</v>
      </c>
      <c r="M1226" s="11" t="s">
        <v>39</v>
      </c>
      <c r="N1226" s="11" t="s">
        <v>40</v>
      </c>
      <c r="O1226" s="11" t="s">
        <v>56</v>
      </c>
      <c r="P1226" s="11" t="s">
        <v>121</v>
      </c>
      <c r="Q1226" s="11" t="s">
        <v>42</v>
      </c>
      <c r="R1226" s="11" t="s">
        <v>107</v>
      </c>
      <c r="S1226" s="12">
        <v>35007</v>
      </c>
      <c r="T1226" s="11" t="s">
        <v>44</v>
      </c>
      <c r="U1226" s="11" t="s">
        <v>423</v>
      </c>
      <c r="V1226" s="11" t="s">
        <v>46</v>
      </c>
      <c r="W1226" s="10">
        <v>81501</v>
      </c>
      <c r="X1226" s="11" t="s">
        <v>48</v>
      </c>
      <c r="Y1226" s="10">
        <v>5</v>
      </c>
      <c r="Z1226" s="10">
        <v>2835</v>
      </c>
      <c r="AA1226" s="12" t="s">
        <v>255</v>
      </c>
      <c r="AB1226" s="10">
        <v>4</v>
      </c>
      <c r="AC1226" s="10">
        <v>5</v>
      </c>
      <c r="AD1226" s="12">
        <v>44887</v>
      </c>
      <c r="AE1226" s="11" t="s">
        <v>60</v>
      </c>
      <c r="AF1226" s="11" t="s">
        <v>51</v>
      </c>
      <c r="AG1226" s="11" t="s">
        <v>77</v>
      </c>
      <c r="AH1226" s="11" t="s">
        <v>7455</v>
      </c>
      <c r="AI1226" s="11" t="s">
        <v>7740</v>
      </c>
      <c r="AJ1226" s="10">
        <v>4</v>
      </c>
      <c r="AK1226" s="14">
        <v>939.72</v>
      </c>
    </row>
    <row r="1227" spans="1:37" x14ac:dyDescent="0.25">
      <c r="A1227" s="10">
        <v>2410</v>
      </c>
      <c r="B1227" s="11" t="s">
        <v>1073</v>
      </c>
      <c r="C1227" s="11" t="s">
        <v>3124</v>
      </c>
      <c r="D1227" s="12">
        <v>44275</v>
      </c>
      <c r="E1227" s="12">
        <v>44975</v>
      </c>
      <c r="F1227" s="10">
        <f>Table2[[#This Row],[ExitDate]]-Table2[[#This Row],[StartDate]]</f>
        <v>700</v>
      </c>
      <c r="G1227" s="18">
        <f>(Table2[[#This Row],[ExitDate]]-Table2[[#This Row],[StartDate]])/365.25</f>
        <v>1.9164955509924708</v>
      </c>
      <c r="H1227" s="11" t="s">
        <v>36</v>
      </c>
      <c r="I1227" s="11" t="s">
        <v>7741</v>
      </c>
      <c r="J1227" s="13" t="s">
        <v>7742</v>
      </c>
      <c r="K1227" s="11" t="s">
        <v>79</v>
      </c>
      <c r="L1227" s="11" t="s">
        <v>38</v>
      </c>
      <c r="M1227" s="11" t="s">
        <v>56</v>
      </c>
      <c r="N1227" s="11" t="s">
        <v>40</v>
      </c>
      <c r="O1227" s="11" t="s">
        <v>41</v>
      </c>
      <c r="P1227" s="11" t="s">
        <v>95</v>
      </c>
      <c r="Q1227" s="11" t="s">
        <v>42</v>
      </c>
      <c r="R1227" s="11" t="s">
        <v>142</v>
      </c>
      <c r="S1227" s="12">
        <v>16352</v>
      </c>
      <c r="T1227" s="11" t="s">
        <v>44</v>
      </c>
      <c r="U1227" s="11" t="s">
        <v>1522</v>
      </c>
      <c r="V1227" s="11" t="s">
        <v>59</v>
      </c>
      <c r="W1227" s="10">
        <v>32946</v>
      </c>
      <c r="X1227" s="11" t="s">
        <v>48</v>
      </c>
      <c r="Y1227" s="10">
        <v>4</v>
      </c>
      <c r="Z1227" s="10">
        <v>2837</v>
      </c>
      <c r="AA1227" s="12">
        <v>44781</v>
      </c>
      <c r="AB1227" s="10">
        <v>4</v>
      </c>
      <c r="AC1227" s="10">
        <v>1</v>
      </c>
      <c r="AD1227" s="12">
        <v>45085</v>
      </c>
      <c r="AE1227" s="11" t="s">
        <v>156</v>
      </c>
      <c r="AF1227" s="11" t="s">
        <v>61</v>
      </c>
      <c r="AG1227" s="11" t="s">
        <v>62</v>
      </c>
      <c r="AH1227" s="11" t="s">
        <v>7743</v>
      </c>
      <c r="AI1227" s="11" t="s">
        <v>7744</v>
      </c>
      <c r="AJ1227" s="10">
        <v>1</v>
      </c>
      <c r="AK1227" s="14">
        <v>945.59</v>
      </c>
    </row>
    <row r="1228" spans="1:37" x14ac:dyDescent="0.25">
      <c r="A1228" s="10">
        <v>2411</v>
      </c>
      <c r="B1228" s="11" t="s">
        <v>7745</v>
      </c>
      <c r="C1228" s="11" t="s">
        <v>471</v>
      </c>
      <c r="D1228" s="12">
        <v>44448</v>
      </c>
      <c r="E1228" s="12">
        <v>44505</v>
      </c>
      <c r="F1228" s="10">
        <f>Table2[[#This Row],[ExitDate]]-Table2[[#This Row],[StartDate]]</f>
        <v>57</v>
      </c>
      <c r="G1228" s="18">
        <f>(Table2[[#This Row],[ExitDate]]-Table2[[#This Row],[StartDate]])/365.25</f>
        <v>0.15605749486652978</v>
      </c>
      <c r="H1228" s="11" t="s">
        <v>36</v>
      </c>
      <c r="I1228" s="11" t="s">
        <v>7746</v>
      </c>
      <c r="J1228" s="13" t="s">
        <v>7747</v>
      </c>
      <c r="K1228" s="11" t="s">
        <v>164</v>
      </c>
      <c r="L1228" s="11" t="s">
        <v>38</v>
      </c>
      <c r="M1228" s="11" t="s">
        <v>56</v>
      </c>
      <c r="N1228" s="11" t="s">
        <v>55</v>
      </c>
      <c r="O1228" s="11" t="s">
        <v>41</v>
      </c>
      <c r="P1228" s="11" t="s">
        <v>174</v>
      </c>
      <c r="Q1228" s="11" t="s">
        <v>42</v>
      </c>
      <c r="R1228" s="11" t="s">
        <v>69</v>
      </c>
      <c r="S1228" s="12" t="s">
        <v>7748</v>
      </c>
      <c r="T1228" s="11" t="s">
        <v>44</v>
      </c>
      <c r="U1228" s="11" t="s">
        <v>185</v>
      </c>
      <c r="V1228" s="11" t="s">
        <v>59</v>
      </c>
      <c r="W1228" s="10">
        <v>93005</v>
      </c>
      <c r="X1228" s="11" t="s">
        <v>48</v>
      </c>
      <c r="Y1228" s="10">
        <v>5</v>
      </c>
      <c r="Z1228" s="10">
        <v>2838</v>
      </c>
      <c r="AA1228" s="12">
        <v>44992</v>
      </c>
      <c r="AB1228" s="10">
        <v>4</v>
      </c>
      <c r="AC1228" s="10">
        <v>4</v>
      </c>
      <c r="AD1228" s="12">
        <v>45064</v>
      </c>
      <c r="AE1228" s="11" t="s">
        <v>156</v>
      </c>
      <c r="AF1228" s="11" t="s">
        <v>51</v>
      </c>
      <c r="AG1228" s="11" t="s">
        <v>77</v>
      </c>
      <c r="AH1228" s="11" t="s">
        <v>7749</v>
      </c>
      <c r="AI1228" s="11" t="s">
        <v>7750</v>
      </c>
      <c r="AJ1228" s="10">
        <v>4</v>
      </c>
      <c r="AK1228" s="14">
        <v>539.05999999999995</v>
      </c>
    </row>
    <row r="1229" spans="1:37" x14ac:dyDescent="0.25">
      <c r="A1229" s="10">
        <v>2412</v>
      </c>
      <c r="B1229" s="11" t="s">
        <v>7751</v>
      </c>
      <c r="C1229" s="11" t="s">
        <v>5006</v>
      </c>
      <c r="D1229" s="12">
        <v>43805</v>
      </c>
      <c r="E1229" s="12">
        <v>44648</v>
      </c>
      <c r="F1229" s="10">
        <f>Table2[[#This Row],[ExitDate]]-Table2[[#This Row],[StartDate]]</f>
        <v>843</v>
      </c>
      <c r="G1229" s="18">
        <f>(Table2[[#This Row],[ExitDate]]-Table2[[#This Row],[StartDate]])/365.25</f>
        <v>2.3080082135523612</v>
      </c>
      <c r="H1229" s="11" t="s">
        <v>36</v>
      </c>
      <c r="I1229" s="11" t="s">
        <v>7752</v>
      </c>
      <c r="J1229" s="13" t="s">
        <v>7753</v>
      </c>
      <c r="K1229" s="11" t="s">
        <v>94</v>
      </c>
      <c r="L1229" s="11" t="s">
        <v>38</v>
      </c>
      <c r="M1229" s="11" t="s">
        <v>56</v>
      </c>
      <c r="N1229" s="11" t="s">
        <v>40</v>
      </c>
      <c r="O1229" s="11" t="s">
        <v>56</v>
      </c>
      <c r="P1229" s="11" t="s">
        <v>174</v>
      </c>
      <c r="Q1229" s="11" t="s">
        <v>42</v>
      </c>
      <c r="R1229" s="11" t="s">
        <v>80</v>
      </c>
      <c r="S1229" s="12">
        <v>25363</v>
      </c>
      <c r="T1229" s="11" t="s">
        <v>44</v>
      </c>
      <c r="U1229" s="11" t="s">
        <v>234</v>
      </c>
      <c r="V1229" s="11" t="s">
        <v>59</v>
      </c>
      <c r="W1229" s="10">
        <v>72072</v>
      </c>
      <c r="X1229" s="11" t="s">
        <v>48</v>
      </c>
      <c r="Y1229" s="10">
        <v>1</v>
      </c>
      <c r="Z1229" s="10">
        <v>2839</v>
      </c>
      <c r="AA1229" s="12" t="s">
        <v>397</v>
      </c>
      <c r="AB1229" s="10">
        <v>1</v>
      </c>
      <c r="AC1229" s="10">
        <v>4</v>
      </c>
      <c r="AD1229" s="12">
        <v>44780</v>
      </c>
      <c r="AE1229" s="11" t="s">
        <v>60</v>
      </c>
      <c r="AF1229" s="11" t="s">
        <v>61</v>
      </c>
      <c r="AG1229" s="11" t="s">
        <v>62</v>
      </c>
      <c r="AH1229" s="11" t="s">
        <v>7754</v>
      </c>
      <c r="AI1229" s="11" t="s">
        <v>7755</v>
      </c>
      <c r="AJ1229" s="10">
        <v>2</v>
      </c>
      <c r="AK1229" s="14">
        <v>837.22</v>
      </c>
    </row>
    <row r="1230" spans="1:37" x14ac:dyDescent="0.25">
      <c r="A1230" s="10">
        <v>2413</v>
      </c>
      <c r="B1230" s="11" t="s">
        <v>3081</v>
      </c>
      <c r="C1230" s="11" t="s">
        <v>1958</v>
      </c>
      <c r="D1230" s="12">
        <v>45042</v>
      </c>
      <c r="E1230" s="12">
        <v>45065</v>
      </c>
      <c r="F1230" s="10">
        <f>Table2[[#This Row],[ExitDate]]-Table2[[#This Row],[StartDate]]</f>
        <v>23</v>
      </c>
      <c r="G1230" s="18">
        <f>(Table2[[#This Row],[ExitDate]]-Table2[[#This Row],[StartDate]])/365.25</f>
        <v>6.2970568104038324E-2</v>
      </c>
      <c r="H1230" s="11" t="s">
        <v>36</v>
      </c>
      <c r="I1230" s="11" t="s">
        <v>7756</v>
      </c>
      <c r="J1230" s="13" t="s">
        <v>7757</v>
      </c>
      <c r="K1230" s="11" t="s">
        <v>113</v>
      </c>
      <c r="L1230" s="11" t="s">
        <v>38</v>
      </c>
      <c r="M1230" s="11" t="s">
        <v>39</v>
      </c>
      <c r="N1230" s="11" t="s">
        <v>67</v>
      </c>
      <c r="O1230" s="11" t="s">
        <v>56</v>
      </c>
      <c r="P1230" s="11" t="s">
        <v>174</v>
      </c>
      <c r="Q1230" s="11" t="s">
        <v>42</v>
      </c>
      <c r="R1230" s="11" t="s">
        <v>238</v>
      </c>
      <c r="S1230" s="12" t="s">
        <v>7758</v>
      </c>
      <c r="T1230" s="11" t="s">
        <v>44</v>
      </c>
      <c r="U1230" s="11" t="s">
        <v>109</v>
      </c>
      <c r="V1230" s="11" t="s">
        <v>59</v>
      </c>
      <c r="W1230" s="10">
        <v>74671</v>
      </c>
      <c r="X1230" s="11" t="s">
        <v>48</v>
      </c>
      <c r="Y1230" s="10">
        <v>2</v>
      </c>
      <c r="Z1230" s="10">
        <v>2840</v>
      </c>
      <c r="AA1230" s="12">
        <v>45112</v>
      </c>
      <c r="AB1230" s="10">
        <v>3</v>
      </c>
      <c r="AC1230" s="10">
        <v>2</v>
      </c>
      <c r="AD1230" s="12">
        <v>44838</v>
      </c>
      <c r="AE1230" s="11" t="s">
        <v>60</v>
      </c>
      <c r="AF1230" s="11" t="s">
        <v>51</v>
      </c>
      <c r="AG1230" s="11" t="s">
        <v>62</v>
      </c>
      <c r="AH1230" s="11" t="s">
        <v>7759</v>
      </c>
      <c r="AI1230" s="11" t="s">
        <v>7760</v>
      </c>
      <c r="AJ1230" s="10">
        <v>3</v>
      </c>
      <c r="AK1230" s="14">
        <v>360.08</v>
      </c>
    </row>
    <row r="1231" spans="1:37" x14ac:dyDescent="0.25">
      <c r="A1231" s="10">
        <v>2415</v>
      </c>
      <c r="B1231" s="11" t="s">
        <v>684</v>
      </c>
      <c r="C1231" s="11" t="s">
        <v>3089</v>
      </c>
      <c r="D1231" s="12">
        <v>44123</v>
      </c>
      <c r="E1231" s="12">
        <v>44985</v>
      </c>
      <c r="F1231" s="10">
        <f>Table2[[#This Row],[ExitDate]]-Table2[[#This Row],[StartDate]]</f>
        <v>862</v>
      </c>
      <c r="G1231" s="18">
        <f>(Table2[[#This Row],[ExitDate]]-Table2[[#This Row],[StartDate]])/365.25</f>
        <v>2.3600273785078714</v>
      </c>
      <c r="H1231" s="11" t="s">
        <v>36</v>
      </c>
      <c r="I1231" s="11" t="s">
        <v>7761</v>
      </c>
      <c r="J1231" s="13" t="s">
        <v>7762</v>
      </c>
      <c r="K1231" s="11" t="s">
        <v>84</v>
      </c>
      <c r="L1231" s="11" t="s">
        <v>752</v>
      </c>
      <c r="M1231" s="11" t="s">
        <v>56</v>
      </c>
      <c r="N1231" s="11" t="s">
        <v>67</v>
      </c>
      <c r="O1231" s="11" t="s">
        <v>41</v>
      </c>
      <c r="P1231" s="11" t="s">
        <v>174</v>
      </c>
      <c r="Q1231" s="11" t="s">
        <v>42</v>
      </c>
      <c r="R1231" s="11" t="s">
        <v>80</v>
      </c>
      <c r="S1231" s="12" t="s">
        <v>7763</v>
      </c>
      <c r="T1231" s="11" t="s">
        <v>44</v>
      </c>
      <c r="U1231" s="11" t="s">
        <v>81</v>
      </c>
      <c r="V1231" s="11" t="s">
        <v>46</v>
      </c>
      <c r="W1231" s="10">
        <v>90492</v>
      </c>
      <c r="X1231" s="11" t="s">
        <v>48</v>
      </c>
      <c r="Y1231" s="10">
        <v>1</v>
      </c>
      <c r="Z1231" s="10">
        <v>2842</v>
      </c>
      <c r="AA1231" s="12">
        <v>44845</v>
      </c>
      <c r="AB1231" s="10">
        <v>2</v>
      </c>
      <c r="AC1231" s="10">
        <v>1</v>
      </c>
      <c r="AD1231" s="12">
        <v>44917</v>
      </c>
      <c r="AE1231" s="11" t="s">
        <v>76</v>
      </c>
      <c r="AF1231" s="11" t="s">
        <v>51</v>
      </c>
      <c r="AG1231" s="11" t="s">
        <v>52</v>
      </c>
      <c r="AH1231" s="11" t="s">
        <v>7764</v>
      </c>
      <c r="AI1231" s="11" t="s">
        <v>7765</v>
      </c>
      <c r="AJ1231" s="10">
        <v>4</v>
      </c>
      <c r="AK1231" s="14">
        <v>577.78</v>
      </c>
    </row>
    <row r="1232" spans="1:37" x14ac:dyDescent="0.25">
      <c r="A1232" s="10">
        <v>2417</v>
      </c>
      <c r="B1232" s="11" t="s">
        <v>2098</v>
      </c>
      <c r="C1232" s="11" t="s">
        <v>3495</v>
      </c>
      <c r="D1232" s="12">
        <v>44195</v>
      </c>
      <c r="E1232" s="12">
        <v>45132</v>
      </c>
      <c r="F1232" s="10">
        <f>Table2[[#This Row],[ExitDate]]-Table2[[#This Row],[StartDate]]</f>
        <v>937</v>
      </c>
      <c r="G1232" s="18">
        <f>(Table2[[#This Row],[ExitDate]]-Table2[[#This Row],[StartDate]])/365.25</f>
        <v>2.5653661875427791</v>
      </c>
      <c r="H1232" s="11" t="s">
        <v>738</v>
      </c>
      <c r="I1232" s="11" t="s">
        <v>7767</v>
      </c>
      <c r="J1232" s="13" t="s">
        <v>7768</v>
      </c>
      <c r="K1232" s="11" t="s">
        <v>79</v>
      </c>
      <c r="L1232" s="11" t="s">
        <v>1816</v>
      </c>
      <c r="M1232" s="11" t="s">
        <v>39</v>
      </c>
      <c r="N1232" s="11" t="s">
        <v>55</v>
      </c>
      <c r="O1232" s="11" t="s">
        <v>56</v>
      </c>
      <c r="P1232" s="11" t="s">
        <v>133</v>
      </c>
      <c r="Q1232" s="11" t="s">
        <v>42</v>
      </c>
      <c r="R1232" s="11" t="s">
        <v>107</v>
      </c>
      <c r="S1232" s="12">
        <v>15531</v>
      </c>
      <c r="T1232" s="11" t="s">
        <v>44</v>
      </c>
      <c r="U1232" s="11" t="s">
        <v>98</v>
      </c>
      <c r="V1232" s="11" t="s">
        <v>59</v>
      </c>
      <c r="W1232" s="10">
        <v>31828</v>
      </c>
      <c r="X1232" s="11" t="s">
        <v>48</v>
      </c>
      <c r="Y1232" s="10">
        <v>5</v>
      </c>
      <c r="Z1232" s="10">
        <v>2844</v>
      </c>
      <c r="AA1232" s="12" t="s">
        <v>564</v>
      </c>
      <c r="AB1232" s="10">
        <v>2</v>
      </c>
      <c r="AC1232" s="10">
        <v>5</v>
      </c>
      <c r="AD1232" s="12">
        <v>44801</v>
      </c>
      <c r="AE1232" s="11" t="s">
        <v>50</v>
      </c>
      <c r="AF1232" s="11" t="s">
        <v>51</v>
      </c>
      <c r="AG1232" s="11" t="s">
        <v>89</v>
      </c>
      <c r="AH1232" s="11" t="s">
        <v>7769</v>
      </c>
      <c r="AI1232" s="11" t="s">
        <v>7770</v>
      </c>
      <c r="AJ1232" s="10">
        <v>5</v>
      </c>
      <c r="AK1232" s="14">
        <v>336.98</v>
      </c>
    </row>
    <row r="1233" spans="1:37" x14ac:dyDescent="0.25">
      <c r="A1233" s="10">
        <v>2419</v>
      </c>
      <c r="B1233" s="11" t="s">
        <v>4392</v>
      </c>
      <c r="C1233" s="11" t="s">
        <v>5316</v>
      </c>
      <c r="D1233" s="12">
        <v>43752</v>
      </c>
      <c r="E1233" s="12">
        <v>44792</v>
      </c>
      <c r="F1233" s="10">
        <f>Table2[[#This Row],[ExitDate]]-Table2[[#This Row],[StartDate]]</f>
        <v>1040</v>
      </c>
      <c r="G1233" s="18">
        <f>(Table2[[#This Row],[ExitDate]]-Table2[[#This Row],[StartDate]])/365.25</f>
        <v>2.8473648186173852</v>
      </c>
      <c r="H1233" s="11" t="s">
        <v>738</v>
      </c>
      <c r="I1233" s="11" t="s">
        <v>7771</v>
      </c>
      <c r="J1233" s="13" t="s">
        <v>7772</v>
      </c>
      <c r="K1233" s="11" t="s">
        <v>84</v>
      </c>
      <c r="L1233" s="11" t="s">
        <v>752</v>
      </c>
      <c r="M1233" s="11" t="s">
        <v>39</v>
      </c>
      <c r="N1233" s="11" t="s">
        <v>40</v>
      </c>
      <c r="O1233" s="11" t="s">
        <v>66</v>
      </c>
      <c r="P1233" s="11" t="s">
        <v>121</v>
      </c>
      <c r="Q1233" s="11" t="s">
        <v>42</v>
      </c>
      <c r="R1233" s="11" t="s">
        <v>608</v>
      </c>
      <c r="S1233" s="12">
        <v>20129</v>
      </c>
      <c r="T1233" s="11" t="s">
        <v>44</v>
      </c>
      <c r="U1233" s="11" t="s">
        <v>98</v>
      </c>
      <c r="V1233" s="11" t="s">
        <v>46</v>
      </c>
      <c r="W1233" s="10">
        <v>31642</v>
      </c>
      <c r="X1233" s="11" t="s">
        <v>48</v>
      </c>
      <c r="Y1233" s="10">
        <v>5</v>
      </c>
      <c r="Z1233" s="10">
        <v>2846</v>
      </c>
      <c r="AA1233" s="12">
        <v>45050</v>
      </c>
      <c r="AB1233" s="10">
        <v>1</v>
      </c>
      <c r="AC1233" s="10">
        <v>1</v>
      </c>
      <c r="AD1233" s="12">
        <v>44806</v>
      </c>
      <c r="AE1233" s="11" t="s">
        <v>156</v>
      </c>
      <c r="AF1233" s="11" t="s">
        <v>51</v>
      </c>
      <c r="AG1233" s="11" t="s">
        <v>62</v>
      </c>
      <c r="AH1233" s="11" t="s">
        <v>7773</v>
      </c>
      <c r="AI1233" s="11" t="s">
        <v>7774</v>
      </c>
      <c r="AJ1233" s="10">
        <v>2</v>
      </c>
      <c r="AK1233" s="14">
        <v>326.54000000000002</v>
      </c>
    </row>
    <row r="1234" spans="1:37" x14ac:dyDescent="0.25">
      <c r="A1234" s="10">
        <v>2420</v>
      </c>
      <c r="B1234" s="11" t="s">
        <v>3768</v>
      </c>
      <c r="C1234" s="11" t="s">
        <v>3187</v>
      </c>
      <c r="D1234" s="12">
        <v>44246</v>
      </c>
      <c r="E1234" s="12">
        <v>44457</v>
      </c>
      <c r="F1234" s="10">
        <f>Table2[[#This Row],[ExitDate]]-Table2[[#This Row],[StartDate]]</f>
        <v>211</v>
      </c>
      <c r="G1234" s="18">
        <f>(Table2[[#This Row],[ExitDate]]-Table2[[#This Row],[StartDate]])/365.25</f>
        <v>0.57768651608487342</v>
      </c>
      <c r="H1234" s="11" t="s">
        <v>738</v>
      </c>
      <c r="I1234" s="11" t="s">
        <v>7775</v>
      </c>
      <c r="J1234" s="13" t="s">
        <v>7776</v>
      </c>
      <c r="K1234" s="11" t="s">
        <v>37</v>
      </c>
      <c r="L1234" s="11" t="s">
        <v>199</v>
      </c>
      <c r="M1234" s="11" t="s">
        <v>56</v>
      </c>
      <c r="N1234" s="11" t="s">
        <v>40</v>
      </c>
      <c r="O1234" s="11" t="s">
        <v>66</v>
      </c>
      <c r="P1234" s="11" t="s">
        <v>95</v>
      </c>
      <c r="Q1234" s="11" t="s">
        <v>42</v>
      </c>
      <c r="R1234" s="11" t="s">
        <v>804</v>
      </c>
      <c r="S1234" s="12" t="s">
        <v>7777</v>
      </c>
      <c r="T1234" s="11" t="s">
        <v>44</v>
      </c>
      <c r="U1234" s="11" t="s">
        <v>81</v>
      </c>
      <c r="V1234" s="11" t="s">
        <v>46</v>
      </c>
      <c r="W1234" s="10">
        <v>81717</v>
      </c>
      <c r="X1234" s="11" t="s">
        <v>48</v>
      </c>
      <c r="Y1234" s="10">
        <v>2</v>
      </c>
      <c r="Z1234" s="10">
        <v>2847</v>
      </c>
      <c r="AA1234" s="12">
        <v>44573</v>
      </c>
      <c r="AB1234" s="10">
        <v>1</v>
      </c>
      <c r="AC1234" s="10">
        <v>2</v>
      </c>
      <c r="AD1234" s="12">
        <v>45123</v>
      </c>
      <c r="AE1234" s="11" t="s">
        <v>60</v>
      </c>
      <c r="AF1234" s="11" t="s">
        <v>51</v>
      </c>
      <c r="AG1234" s="11" t="s">
        <v>77</v>
      </c>
      <c r="AH1234" s="11" t="s">
        <v>7778</v>
      </c>
      <c r="AI1234" s="11" t="s">
        <v>7779</v>
      </c>
      <c r="AJ1234" s="10">
        <v>3</v>
      </c>
      <c r="AK1234" s="14">
        <v>762.23</v>
      </c>
    </row>
    <row r="1235" spans="1:37" x14ac:dyDescent="0.25">
      <c r="A1235" s="10">
        <v>2421</v>
      </c>
      <c r="B1235" s="11" t="s">
        <v>5976</v>
      </c>
      <c r="C1235" s="11" t="s">
        <v>171</v>
      </c>
      <c r="D1235" s="12">
        <v>44633</v>
      </c>
      <c r="E1235" s="12">
        <v>44806</v>
      </c>
      <c r="F1235" s="10">
        <f>Table2[[#This Row],[ExitDate]]-Table2[[#This Row],[StartDate]]</f>
        <v>173</v>
      </c>
      <c r="G1235" s="18">
        <f>(Table2[[#This Row],[ExitDate]]-Table2[[#This Row],[StartDate]])/365.25</f>
        <v>0.47364818617385351</v>
      </c>
      <c r="H1235" s="11" t="s">
        <v>36</v>
      </c>
      <c r="I1235" s="11" t="s">
        <v>7780</v>
      </c>
      <c r="J1235" s="13" t="s">
        <v>7781</v>
      </c>
      <c r="K1235" s="11" t="s">
        <v>84</v>
      </c>
      <c r="L1235" s="11" t="s">
        <v>2303</v>
      </c>
      <c r="M1235" s="11" t="s">
        <v>66</v>
      </c>
      <c r="N1235" s="11" t="s">
        <v>55</v>
      </c>
      <c r="O1235" s="11" t="s">
        <v>41</v>
      </c>
      <c r="P1235" s="11" t="s">
        <v>95</v>
      </c>
      <c r="Q1235" s="11" t="s">
        <v>42</v>
      </c>
      <c r="R1235" s="11" t="s">
        <v>175</v>
      </c>
      <c r="S1235" s="12" t="s">
        <v>7782</v>
      </c>
      <c r="T1235" s="11" t="s">
        <v>44</v>
      </c>
      <c r="U1235" s="11" t="s">
        <v>423</v>
      </c>
      <c r="V1235" s="11" t="s">
        <v>59</v>
      </c>
      <c r="W1235" s="10">
        <v>59518</v>
      </c>
      <c r="X1235" s="11" t="s">
        <v>99</v>
      </c>
      <c r="Y1235" s="10">
        <v>1</v>
      </c>
      <c r="Z1235" s="10">
        <v>2848</v>
      </c>
      <c r="AA1235" s="12">
        <v>44873</v>
      </c>
      <c r="AB1235" s="10">
        <v>2</v>
      </c>
      <c r="AC1235" s="10">
        <v>1</v>
      </c>
      <c r="AD1235" s="12">
        <v>45128</v>
      </c>
      <c r="AE1235" s="11" t="s">
        <v>60</v>
      </c>
      <c r="AF1235" s="11" t="s">
        <v>51</v>
      </c>
      <c r="AG1235" s="11" t="s">
        <v>52</v>
      </c>
      <c r="AH1235" s="11" t="s">
        <v>4325</v>
      </c>
      <c r="AI1235" s="11" t="s">
        <v>7783</v>
      </c>
      <c r="AJ1235" s="10">
        <v>2</v>
      </c>
      <c r="AK1235" s="14">
        <v>510.12</v>
      </c>
    </row>
    <row r="1236" spans="1:37" x14ac:dyDescent="0.25">
      <c r="A1236" s="10">
        <v>2423</v>
      </c>
      <c r="B1236" s="11" t="s">
        <v>6738</v>
      </c>
      <c r="C1236" s="11" t="s">
        <v>196</v>
      </c>
      <c r="D1236" s="12">
        <v>44840</v>
      </c>
      <c r="E1236" s="12">
        <v>44850</v>
      </c>
      <c r="F1236" s="10">
        <f>Table2[[#This Row],[ExitDate]]-Table2[[#This Row],[StartDate]]</f>
        <v>10</v>
      </c>
      <c r="G1236" s="18">
        <f>(Table2[[#This Row],[ExitDate]]-Table2[[#This Row],[StartDate]])/365.25</f>
        <v>2.7378507871321012E-2</v>
      </c>
      <c r="H1236" s="11" t="s">
        <v>36</v>
      </c>
      <c r="I1236" s="11" t="s">
        <v>7784</v>
      </c>
      <c r="J1236" s="13" t="s">
        <v>7785</v>
      </c>
      <c r="K1236" s="11" t="s">
        <v>54</v>
      </c>
      <c r="L1236" s="11" t="s">
        <v>38</v>
      </c>
      <c r="M1236" s="11" t="s">
        <v>66</v>
      </c>
      <c r="N1236" s="11" t="s">
        <v>40</v>
      </c>
      <c r="O1236" s="11" t="s">
        <v>56</v>
      </c>
      <c r="P1236" s="11" t="s">
        <v>133</v>
      </c>
      <c r="Q1236" s="11" t="s">
        <v>42</v>
      </c>
      <c r="R1236" s="11" t="s">
        <v>80</v>
      </c>
      <c r="S1236" s="12" t="s">
        <v>7786</v>
      </c>
      <c r="T1236" s="11" t="s">
        <v>44</v>
      </c>
      <c r="U1236" s="11" t="s">
        <v>98</v>
      </c>
      <c r="V1236" s="11" t="s">
        <v>59</v>
      </c>
      <c r="W1236" s="10">
        <v>6816</v>
      </c>
      <c r="X1236" s="11" t="s">
        <v>99</v>
      </c>
      <c r="Y1236" s="10">
        <v>1</v>
      </c>
      <c r="Z1236" s="10">
        <v>2850</v>
      </c>
      <c r="AA1236" s="12" t="s">
        <v>489</v>
      </c>
      <c r="AB1236" s="10">
        <v>4</v>
      </c>
      <c r="AC1236" s="10">
        <v>1</v>
      </c>
      <c r="AD1236" s="12">
        <v>45042</v>
      </c>
      <c r="AE1236" s="11" t="s">
        <v>83</v>
      </c>
      <c r="AF1236" s="11" t="s">
        <v>61</v>
      </c>
      <c r="AG1236" s="11" t="s">
        <v>89</v>
      </c>
      <c r="AH1236" s="11" t="s">
        <v>7787</v>
      </c>
      <c r="AI1236" s="11" t="s">
        <v>7788</v>
      </c>
      <c r="AJ1236" s="10">
        <v>2</v>
      </c>
      <c r="AK1236" s="14">
        <v>634.36</v>
      </c>
    </row>
    <row r="1237" spans="1:37" x14ac:dyDescent="0.25">
      <c r="A1237" s="10">
        <v>2426</v>
      </c>
      <c r="B1237" s="11" t="s">
        <v>2226</v>
      </c>
      <c r="C1237" s="11" t="s">
        <v>1541</v>
      </c>
      <c r="D1237" s="12">
        <v>44881</v>
      </c>
      <c r="E1237" s="12">
        <v>45006</v>
      </c>
      <c r="F1237" s="10">
        <f>Table2[[#This Row],[ExitDate]]-Table2[[#This Row],[StartDate]]</f>
        <v>125</v>
      </c>
      <c r="G1237" s="18">
        <f>(Table2[[#This Row],[ExitDate]]-Table2[[#This Row],[StartDate]])/365.25</f>
        <v>0.34223134839151265</v>
      </c>
      <c r="H1237" s="11" t="s">
        <v>36</v>
      </c>
      <c r="I1237" s="11" t="s">
        <v>7789</v>
      </c>
      <c r="J1237" s="13" t="s">
        <v>7790</v>
      </c>
      <c r="K1237" s="11" t="s">
        <v>65</v>
      </c>
      <c r="L1237" s="11" t="s">
        <v>2303</v>
      </c>
      <c r="M1237" s="11" t="s">
        <v>39</v>
      </c>
      <c r="N1237" s="11" t="s">
        <v>67</v>
      </c>
      <c r="O1237" s="11" t="s">
        <v>56</v>
      </c>
      <c r="P1237" s="11" t="s">
        <v>174</v>
      </c>
      <c r="Q1237" s="11" t="s">
        <v>42</v>
      </c>
      <c r="R1237" s="11" t="s">
        <v>80</v>
      </c>
      <c r="S1237" s="12">
        <v>34489</v>
      </c>
      <c r="T1237" s="11" t="s">
        <v>44</v>
      </c>
      <c r="U1237" s="11" t="s">
        <v>223</v>
      </c>
      <c r="V1237" s="11" t="s">
        <v>59</v>
      </c>
      <c r="W1237" s="10">
        <v>70147</v>
      </c>
      <c r="X1237" s="11" t="s">
        <v>242</v>
      </c>
      <c r="Y1237" s="10">
        <v>5</v>
      </c>
      <c r="Z1237" s="10">
        <v>2853</v>
      </c>
      <c r="AA1237" s="12" t="s">
        <v>1494</v>
      </c>
      <c r="AB1237" s="10">
        <v>5</v>
      </c>
      <c r="AC1237" s="10">
        <v>1</v>
      </c>
      <c r="AD1237" s="12">
        <v>44927</v>
      </c>
      <c r="AE1237" s="11" t="s">
        <v>50</v>
      </c>
      <c r="AF1237" s="11" t="s">
        <v>51</v>
      </c>
      <c r="AG1237" s="11" t="s">
        <v>89</v>
      </c>
      <c r="AH1237" s="11" t="s">
        <v>7791</v>
      </c>
      <c r="AI1237" s="11" t="s">
        <v>7792</v>
      </c>
      <c r="AJ1237" s="10">
        <v>1</v>
      </c>
      <c r="AK1237" s="14">
        <v>835.07</v>
      </c>
    </row>
    <row r="1238" spans="1:37" x14ac:dyDescent="0.25">
      <c r="A1238" s="10">
        <v>2427</v>
      </c>
      <c r="B1238" s="11" t="s">
        <v>7793</v>
      </c>
      <c r="C1238" s="11" t="s">
        <v>241</v>
      </c>
      <c r="D1238" s="12">
        <v>44775</v>
      </c>
      <c r="E1238" s="12">
        <v>45134</v>
      </c>
      <c r="F1238" s="10">
        <f>Table2[[#This Row],[ExitDate]]-Table2[[#This Row],[StartDate]]</f>
        <v>359</v>
      </c>
      <c r="G1238" s="18">
        <f>(Table2[[#This Row],[ExitDate]]-Table2[[#This Row],[StartDate]])/365.25</f>
        <v>0.98288843258042435</v>
      </c>
      <c r="H1238" s="11" t="s">
        <v>36</v>
      </c>
      <c r="I1238" s="11" t="s">
        <v>7794</v>
      </c>
      <c r="J1238" s="13" t="s">
        <v>7795</v>
      </c>
      <c r="K1238" s="11" t="s">
        <v>164</v>
      </c>
      <c r="L1238" s="11" t="s">
        <v>38</v>
      </c>
      <c r="M1238" s="11" t="s">
        <v>56</v>
      </c>
      <c r="N1238" s="11" t="s">
        <v>55</v>
      </c>
      <c r="O1238" s="11" t="s">
        <v>66</v>
      </c>
      <c r="P1238" s="11" t="s">
        <v>121</v>
      </c>
      <c r="Q1238" s="11" t="s">
        <v>42</v>
      </c>
      <c r="R1238" s="11" t="s">
        <v>114</v>
      </c>
      <c r="S1238" s="12" t="s">
        <v>7796</v>
      </c>
      <c r="T1238" s="11" t="s">
        <v>44</v>
      </c>
      <c r="U1238" s="11" t="s">
        <v>114</v>
      </c>
      <c r="V1238" s="11" t="s">
        <v>46</v>
      </c>
      <c r="W1238" s="10">
        <v>76409</v>
      </c>
      <c r="X1238" s="11" t="s">
        <v>242</v>
      </c>
      <c r="Y1238" s="10">
        <v>2</v>
      </c>
      <c r="Z1238" s="10">
        <v>2854</v>
      </c>
      <c r="AA1238" s="12">
        <v>45049</v>
      </c>
      <c r="AB1238" s="10">
        <v>1</v>
      </c>
      <c r="AC1238" s="10">
        <v>3</v>
      </c>
      <c r="AD1238" s="12">
        <v>45034</v>
      </c>
      <c r="AE1238" s="11" t="s">
        <v>76</v>
      </c>
      <c r="AF1238" s="11" t="s">
        <v>61</v>
      </c>
      <c r="AG1238" s="11" t="s">
        <v>62</v>
      </c>
      <c r="AH1238" s="11" t="s">
        <v>7797</v>
      </c>
      <c r="AI1238" s="11" t="s">
        <v>7798</v>
      </c>
      <c r="AJ1238" s="10">
        <v>4</v>
      </c>
      <c r="AK1238" s="14">
        <v>670.82</v>
      </c>
    </row>
    <row r="1239" spans="1:37" x14ac:dyDescent="0.25">
      <c r="A1239" s="10">
        <v>2430</v>
      </c>
      <c r="B1239" s="11" t="s">
        <v>3215</v>
      </c>
      <c r="C1239" s="11" t="s">
        <v>6495</v>
      </c>
      <c r="D1239" s="12">
        <v>43665</v>
      </c>
      <c r="E1239" s="12">
        <v>44781</v>
      </c>
      <c r="F1239" s="10">
        <f>Table2[[#This Row],[ExitDate]]-Table2[[#This Row],[StartDate]]</f>
        <v>1116</v>
      </c>
      <c r="G1239" s="18">
        <f>(Table2[[#This Row],[ExitDate]]-Table2[[#This Row],[StartDate]])/365.25</f>
        <v>3.055441478439425</v>
      </c>
      <c r="H1239" s="11" t="s">
        <v>36</v>
      </c>
      <c r="I1239" s="11" t="s">
        <v>7799</v>
      </c>
      <c r="J1239" s="13" t="s">
        <v>7800</v>
      </c>
      <c r="K1239" s="11" t="s">
        <v>94</v>
      </c>
      <c r="L1239" s="11" t="s">
        <v>38</v>
      </c>
      <c r="M1239" s="11" t="s">
        <v>66</v>
      </c>
      <c r="N1239" s="11" t="s">
        <v>55</v>
      </c>
      <c r="O1239" s="11" t="s">
        <v>56</v>
      </c>
      <c r="P1239" s="11" t="s">
        <v>95</v>
      </c>
      <c r="Q1239" s="11" t="s">
        <v>42</v>
      </c>
      <c r="R1239" s="11" t="s">
        <v>80</v>
      </c>
      <c r="S1239" s="12">
        <v>27040</v>
      </c>
      <c r="T1239" s="11" t="s">
        <v>44</v>
      </c>
      <c r="U1239" s="11" t="s">
        <v>81</v>
      </c>
      <c r="V1239" s="11" t="s">
        <v>59</v>
      </c>
      <c r="W1239" s="10">
        <v>93847</v>
      </c>
      <c r="X1239" s="11" t="s">
        <v>48</v>
      </c>
      <c r="Y1239" s="10">
        <v>2</v>
      </c>
      <c r="Z1239" s="10">
        <v>2857</v>
      </c>
      <c r="AA1239" s="12" t="s">
        <v>676</v>
      </c>
      <c r="AB1239" s="10">
        <v>5</v>
      </c>
      <c r="AC1239" s="10">
        <v>2</v>
      </c>
      <c r="AD1239" s="12">
        <v>44920</v>
      </c>
      <c r="AE1239" s="11" t="s">
        <v>60</v>
      </c>
      <c r="AF1239" s="11" t="s">
        <v>51</v>
      </c>
      <c r="AG1239" s="11" t="s">
        <v>77</v>
      </c>
      <c r="AH1239" s="11" t="s">
        <v>7801</v>
      </c>
      <c r="AI1239" s="11" t="s">
        <v>7802</v>
      </c>
      <c r="AJ1239" s="10">
        <v>3</v>
      </c>
      <c r="AK1239" s="14">
        <v>229.18</v>
      </c>
    </row>
    <row r="1240" spans="1:37" x14ac:dyDescent="0.25">
      <c r="A1240" s="10">
        <v>2431</v>
      </c>
      <c r="B1240" s="11" t="s">
        <v>5154</v>
      </c>
      <c r="C1240" s="11" t="s">
        <v>1920</v>
      </c>
      <c r="D1240" s="12">
        <v>44441</v>
      </c>
      <c r="E1240" s="12">
        <v>44879</v>
      </c>
      <c r="F1240" s="10">
        <f>Table2[[#This Row],[ExitDate]]-Table2[[#This Row],[StartDate]]</f>
        <v>438</v>
      </c>
      <c r="G1240" s="18">
        <f>(Table2[[#This Row],[ExitDate]]-Table2[[#This Row],[StartDate]])/365.25</f>
        <v>1.1991786447638604</v>
      </c>
      <c r="H1240" s="11" t="s">
        <v>36</v>
      </c>
      <c r="I1240" s="11" t="s">
        <v>7803</v>
      </c>
      <c r="J1240" s="13" t="s">
        <v>7804</v>
      </c>
      <c r="K1240" s="11" t="s">
        <v>84</v>
      </c>
      <c r="L1240" s="11" t="s">
        <v>38</v>
      </c>
      <c r="M1240" s="11" t="s">
        <v>66</v>
      </c>
      <c r="N1240" s="11" t="s">
        <v>40</v>
      </c>
      <c r="O1240" s="11" t="s">
        <v>41</v>
      </c>
      <c r="P1240" s="11" t="s">
        <v>133</v>
      </c>
      <c r="Q1240" s="11" t="s">
        <v>42</v>
      </c>
      <c r="R1240" s="11" t="s">
        <v>107</v>
      </c>
      <c r="S1240" s="12" t="s">
        <v>7805</v>
      </c>
      <c r="T1240" s="11" t="s">
        <v>44</v>
      </c>
      <c r="U1240" s="11" t="s">
        <v>109</v>
      </c>
      <c r="V1240" s="11" t="s">
        <v>59</v>
      </c>
      <c r="W1240" s="10">
        <v>22983</v>
      </c>
      <c r="X1240" s="11" t="s">
        <v>48</v>
      </c>
      <c r="Y1240" s="10">
        <v>5</v>
      </c>
      <c r="Z1240" s="10">
        <v>2858</v>
      </c>
      <c r="AA1240" s="12">
        <v>45267</v>
      </c>
      <c r="AB1240" s="10">
        <v>1</v>
      </c>
      <c r="AC1240" s="10">
        <v>2</v>
      </c>
      <c r="AD1240" s="12">
        <v>44875</v>
      </c>
      <c r="AE1240" s="11" t="s">
        <v>76</v>
      </c>
      <c r="AF1240" s="11" t="s">
        <v>51</v>
      </c>
      <c r="AG1240" s="11" t="s">
        <v>52</v>
      </c>
      <c r="AH1240" s="11" t="s">
        <v>7806</v>
      </c>
      <c r="AI1240" s="11" t="s">
        <v>7807</v>
      </c>
      <c r="AJ1240" s="10">
        <v>3</v>
      </c>
      <c r="AK1240" s="14">
        <v>851.72</v>
      </c>
    </row>
    <row r="1241" spans="1:37" x14ac:dyDescent="0.25">
      <c r="A1241" s="10">
        <v>2433</v>
      </c>
      <c r="B1241" s="11" t="s">
        <v>1749</v>
      </c>
      <c r="C1241" s="11" t="s">
        <v>3290</v>
      </c>
      <c r="D1241" s="12">
        <v>45029</v>
      </c>
      <c r="E1241" s="12">
        <v>45072</v>
      </c>
      <c r="F1241" s="10">
        <f>Table2[[#This Row],[ExitDate]]-Table2[[#This Row],[StartDate]]</f>
        <v>43</v>
      </c>
      <c r="G1241" s="18">
        <f>(Table2[[#This Row],[ExitDate]]-Table2[[#This Row],[StartDate]])/365.25</f>
        <v>0.11772758384668036</v>
      </c>
      <c r="H1241" s="11" t="s">
        <v>36</v>
      </c>
      <c r="I1241" s="11" t="s">
        <v>7808</v>
      </c>
      <c r="J1241" s="13" t="s">
        <v>7809</v>
      </c>
      <c r="K1241" s="11" t="s">
        <v>54</v>
      </c>
      <c r="L1241" s="11" t="s">
        <v>38</v>
      </c>
      <c r="M1241" s="11" t="s">
        <v>56</v>
      </c>
      <c r="N1241" s="11" t="s">
        <v>40</v>
      </c>
      <c r="O1241" s="11" t="s">
        <v>56</v>
      </c>
      <c r="P1241" s="11" t="s">
        <v>174</v>
      </c>
      <c r="Q1241" s="11" t="s">
        <v>42</v>
      </c>
      <c r="R1241" s="11" t="s">
        <v>80</v>
      </c>
      <c r="S1241" s="12" t="s">
        <v>7810</v>
      </c>
      <c r="T1241" s="11" t="s">
        <v>44</v>
      </c>
      <c r="U1241" s="11" t="s">
        <v>81</v>
      </c>
      <c r="V1241" s="11" t="s">
        <v>59</v>
      </c>
      <c r="W1241" s="10">
        <v>54190</v>
      </c>
      <c r="X1241" s="11" t="s">
        <v>48</v>
      </c>
      <c r="Y1241" s="10">
        <v>2</v>
      </c>
      <c r="Z1241" s="10">
        <v>2860</v>
      </c>
      <c r="AA1241" s="12" t="s">
        <v>747</v>
      </c>
      <c r="AB1241" s="10">
        <v>2</v>
      </c>
      <c r="AC1241" s="10">
        <v>1</v>
      </c>
      <c r="AD1241" s="12">
        <v>44817</v>
      </c>
      <c r="AE1241" s="11" t="s">
        <v>50</v>
      </c>
      <c r="AF1241" s="11" t="s">
        <v>61</v>
      </c>
      <c r="AG1241" s="11" t="s">
        <v>89</v>
      </c>
      <c r="AH1241" s="11" t="s">
        <v>784</v>
      </c>
      <c r="AI1241" s="11" t="s">
        <v>7811</v>
      </c>
      <c r="AJ1241" s="10">
        <v>3</v>
      </c>
      <c r="AK1241" s="14">
        <v>587.16</v>
      </c>
    </row>
    <row r="1242" spans="1:37" x14ac:dyDescent="0.25">
      <c r="A1242" s="10">
        <v>2435</v>
      </c>
      <c r="B1242" s="11" t="s">
        <v>714</v>
      </c>
      <c r="C1242" s="11" t="s">
        <v>1312</v>
      </c>
      <c r="D1242" s="12">
        <v>43914</v>
      </c>
      <c r="E1242" s="12">
        <v>44644</v>
      </c>
      <c r="F1242" s="10">
        <f>Table2[[#This Row],[ExitDate]]-Table2[[#This Row],[StartDate]]</f>
        <v>730</v>
      </c>
      <c r="G1242" s="18">
        <f>(Table2[[#This Row],[ExitDate]]-Table2[[#This Row],[StartDate]])/365.25</f>
        <v>1.998631074606434</v>
      </c>
      <c r="H1242" s="11" t="s">
        <v>738</v>
      </c>
      <c r="I1242" s="11" t="s">
        <v>7812</v>
      </c>
      <c r="J1242" s="13" t="s">
        <v>7813</v>
      </c>
      <c r="K1242" s="11" t="s">
        <v>125</v>
      </c>
      <c r="L1242" s="11" t="s">
        <v>38</v>
      </c>
      <c r="M1242" s="11" t="s">
        <v>56</v>
      </c>
      <c r="N1242" s="11" t="s">
        <v>67</v>
      </c>
      <c r="O1242" s="11" t="s">
        <v>56</v>
      </c>
      <c r="P1242" s="11" t="s">
        <v>174</v>
      </c>
      <c r="Q1242" s="11" t="s">
        <v>42</v>
      </c>
      <c r="R1242" s="11" t="s">
        <v>107</v>
      </c>
      <c r="S1242" s="12" t="s">
        <v>7814</v>
      </c>
      <c r="T1242" s="11" t="s">
        <v>44</v>
      </c>
      <c r="U1242" s="11" t="s">
        <v>109</v>
      </c>
      <c r="V1242" s="11" t="s">
        <v>59</v>
      </c>
      <c r="W1242" s="10">
        <v>13985</v>
      </c>
      <c r="X1242" s="11" t="s">
        <v>48</v>
      </c>
      <c r="Y1242" s="10">
        <v>4</v>
      </c>
      <c r="Z1242" s="10">
        <v>2862</v>
      </c>
      <c r="AA1242" s="12">
        <v>45202</v>
      </c>
      <c r="AB1242" s="10">
        <v>1</v>
      </c>
      <c r="AC1242" s="10">
        <v>2</v>
      </c>
      <c r="AD1242" s="12">
        <v>45027</v>
      </c>
      <c r="AE1242" s="11" t="s">
        <v>156</v>
      </c>
      <c r="AF1242" s="11" t="s">
        <v>51</v>
      </c>
      <c r="AG1242" s="11" t="s">
        <v>62</v>
      </c>
      <c r="AH1242" s="11" t="s">
        <v>7815</v>
      </c>
      <c r="AI1242" s="11" t="s">
        <v>7816</v>
      </c>
      <c r="AJ1242" s="10">
        <v>3</v>
      </c>
      <c r="AK1242" s="14">
        <v>192.39</v>
      </c>
    </row>
    <row r="1243" spans="1:37" x14ac:dyDescent="0.25">
      <c r="A1243" s="10">
        <v>2438</v>
      </c>
      <c r="B1243" s="11" t="s">
        <v>7818</v>
      </c>
      <c r="C1243" s="11" t="s">
        <v>360</v>
      </c>
      <c r="D1243" s="12">
        <v>44691</v>
      </c>
      <c r="E1243" s="12">
        <v>44851</v>
      </c>
      <c r="F1243" s="10">
        <f>Table2[[#This Row],[ExitDate]]-Table2[[#This Row],[StartDate]]</f>
        <v>160</v>
      </c>
      <c r="G1243" s="18">
        <f>(Table2[[#This Row],[ExitDate]]-Table2[[#This Row],[StartDate]])/365.25</f>
        <v>0.43805612594113619</v>
      </c>
      <c r="H1243" s="11" t="s">
        <v>738</v>
      </c>
      <c r="I1243" s="11" t="s">
        <v>7819</v>
      </c>
      <c r="J1243" s="13" t="s">
        <v>7820</v>
      </c>
      <c r="K1243" s="11" t="s">
        <v>79</v>
      </c>
      <c r="L1243" s="11" t="s">
        <v>752</v>
      </c>
      <c r="M1243" s="11" t="s">
        <v>56</v>
      </c>
      <c r="N1243" s="11" t="s">
        <v>40</v>
      </c>
      <c r="O1243" s="11" t="s">
        <v>56</v>
      </c>
      <c r="P1243" s="11" t="s">
        <v>174</v>
      </c>
      <c r="Q1243" s="11" t="s">
        <v>42</v>
      </c>
      <c r="R1243" s="11" t="s">
        <v>80</v>
      </c>
      <c r="S1243" s="12" t="s">
        <v>7821</v>
      </c>
      <c r="T1243" s="11" t="s">
        <v>44</v>
      </c>
      <c r="U1243" s="11" t="s">
        <v>234</v>
      </c>
      <c r="V1243" s="11" t="s">
        <v>46</v>
      </c>
      <c r="W1243" s="10">
        <v>26583</v>
      </c>
      <c r="X1243" s="11" t="s">
        <v>48</v>
      </c>
      <c r="Y1243" s="10">
        <v>1</v>
      </c>
      <c r="Z1243" s="10">
        <v>2865</v>
      </c>
      <c r="AA1243" s="12" t="s">
        <v>397</v>
      </c>
      <c r="AB1243" s="10">
        <v>2</v>
      </c>
      <c r="AC1243" s="10">
        <v>2</v>
      </c>
      <c r="AD1243" s="12">
        <v>45007</v>
      </c>
      <c r="AE1243" s="11" t="s">
        <v>60</v>
      </c>
      <c r="AF1243" s="11" t="s">
        <v>61</v>
      </c>
      <c r="AG1243" s="11" t="s">
        <v>89</v>
      </c>
      <c r="AH1243" s="11" t="s">
        <v>5914</v>
      </c>
      <c r="AI1243" s="11" t="s">
        <v>7822</v>
      </c>
      <c r="AJ1243" s="10">
        <v>4</v>
      </c>
      <c r="AK1243" s="14">
        <v>653.99</v>
      </c>
    </row>
    <row r="1244" spans="1:37" x14ac:dyDescent="0.25">
      <c r="A1244" s="10">
        <v>2443</v>
      </c>
      <c r="B1244" s="11" t="s">
        <v>5744</v>
      </c>
      <c r="C1244" s="11" t="s">
        <v>3601</v>
      </c>
      <c r="D1244" s="12">
        <v>45133</v>
      </c>
      <c r="E1244" s="12">
        <v>45138</v>
      </c>
      <c r="F1244" s="10">
        <f>Table2[[#This Row],[ExitDate]]-Table2[[#This Row],[StartDate]]</f>
        <v>5</v>
      </c>
      <c r="G1244" s="18">
        <f>(Table2[[#This Row],[ExitDate]]-Table2[[#This Row],[StartDate]])/365.25</f>
        <v>1.3689253935660506E-2</v>
      </c>
      <c r="H1244" s="11" t="s">
        <v>36</v>
      </c>
      <c r="I1244" s="11" t="s">
        <v>7823</v>
      </c>
      <c r="J1244" s="13" t="s">
        <v>7824</v>
      </c>
      <c r="K1244" s="11" t="s">
        <v>94</v>
      </c>
      <c r="L1244" s="11" t="s">
        <v>38</v>
      </c>
      <c r="M1244" s="11" t="s">
        <v>56</v>
      </c>
      <c r="N1244" s="11" t="s">
        <v>67</v>
      </c>
      <c r="O1244" s="11" t="s">
        <v>56</v>
      </c>
      <c r="P1244" s="11" t="s">
        <v>133</v>
      </c>
      <c r="Q1244" s="11" t="s">
        <v>42</v>
      </c>
      <c r="R1244" s="11" t="s">
        <v>2025</v>
      </c>
      <c r="S1244" s="12">
        <v>18484</v>
      </c>
      <c r="T1244" s="11" t="s">
        <v>44</v>
      </c>
      <c r="U1244" s="11" t="s">
        <v>724</v>
      </c>
      <c r="V1244" s="11" t="s">
        <v>59</v>
      </c>
      <c r="W1244" s="10">
        <v>32806</v>
      </c>
      <c r="X1244" s="11" t="s">
        <v>48</v>
      </c>
      <c r="Y1244" s="10">
        <v>4</v>
      </c>
      <c r="Z1244" s="10">
        <v>2870</v>
      </c>
      <c r="AA1244" s="12" t="s">
        <v>651</v>
      </c>
      <c r="AB1244" s="10">
        <v>5</v>
      </c>
      <c r="AC1244" s="10">
        <v>3</v>
      </c>
      <c r="AD1244" s="12">
        <v>44981</v>
      </c>
      <c r="AE1244" s="11" t="s">
        <v>76</v>
      </c>
      <c r="AF1244" s="11" t="s">
        <v>51</v>
      </c>
      <c r="AG1244" s="11" t="s">
        <v>89</v>
      </c>
      <c r="AH1244" s="11" t="s">
        <v>7825</v>
      </c>
      <c r="AI1244" s="11" t="s">
        <v>7826</v>
      </c>
      <c r="AJ1244" s="10">
        <v>5</v>
      </c>
      <c r="AK1244" s="14">
        <v>413.42</v>
      </c>
    </row>
    <row r="1245" spans="1:37" x14ac:dyDescent="0.25">
      <c r="A1245" s="10">
        <v>2444</v>
      </c>
      <c r="B1245" s="11" t="s">
        <v>4643</v>
      </c>
      <c r="C1245" s="11" t="s">
        <v>2490</v>
      </c>
      <c r="D1245" s="12">
        <v>44631</v>
      </c>
      <c r="E1245" s="12">
        <v>44775</v>
      </c>
      <c r="F1245" s="10">
        <f>Table2[[#This Row],[ExitDate]]-Table2[[#This Row],[StartDate]]</f>
        <v>144</v>
      </c>
      <c r="G1245" s="18">
        <f>(Table2[[#This Row],[ExitDate]]-Table2[[#This Row],[StartDate]])/365.25</f>
        <v>0.3942505133470226</v>
      </c>
      <c r="H1245" s="11" t="s">
        <v>36</v>
      </c>
      <c r="I1245" s="11" t="s">
        <v>7827</v>
      </c>
      <c r="J1245" s="13" t="s">
        <v>7828</v>
      </c>
      <c r="K1245" s="11" t="s">
        <v>113</v>
      </c>
      <c r="L1245" s="11" t="s">
        <v>38</v>
      </c>
      <c r="M1245" s="11" t="s">
        <v>39</v>
      </c>
      <c r="N1245" s="11" t="s">
        <v>55</v>
      </c>
      <c r="O1245" s="11" t="s">
        <v>56</v>
      </c>
      <c r="P1245" s="11" t="s">
        <v>121</v>
      </c>
      <c r="Q1245" s="11" t="s">
        <v>42</v>
      </c>
      <c r="R1245" s="11" t="s">
        <v>344</v>
      </c>
      <c r="S1245" s="12" t="s">
        <v>7829</v>
      </c>
      <c r="T1245" s="11" t="s">
        <v>44</v>
      </c>
      <c r="U1245" s="11" t="s">
        <v>423</v>
      </c>
      <c r="V1245" s="11" t="s">
        <v>59</v>
      </c>
      <c r="W1245" s="10">
        <v>46150</v>
      </c>
      <c r="X1245" s="11" t="s">
        <v>48</v>
      </c>
      <c r="Y1245" s="10">
        <v>5</v>
      </c>
      <c r="Z1245" s="10">
        <v>2871</v>
      </c>
      <c r="AA1245" s="12" t="s">
        <v>1130</v>
      </c>
      <c r="AB1245" s="10">
        <v>2</v>
      </c>
      <c r="AC1245" s="10">
        <v>5</v>
      </c>
      <c r="AD1245" s="12">
        <v>44850</v>
      </c>
      <c r="AE1245" s="11" t="s">
        <v>156</v>
      </c>
      <c r="AF1245" s="11" t="s">
        <v>61</v>
      </c>
      <c r="AG1245" s="11" t="s">
        <v>62</v>
      </c>
      <c r="AH1245" s="11" t="s">
        <v>2955</v>
      </c>
      <c r="AI1245" s="11" t="s">
        <v>7830</v>
      </c>
      <c r="AJ1245" s="10">
        <v>5</v>
      </c>
      <c r="AK1245" s="14">
        <v>900.02</v>
      </c>
    </row>
    <row r="1246" spans="1:37" x14ac:dyDescent="0.25">
      <c r="A1246" s="10">
        <v>2445</v>
      </c>
      <c r="B1246" s="11" t="s">
        <v>4611</v>
      </c>
      <c r="C1246" s="11" t="s">
        <v>360</v>
      </c>
      <c r="D1246" s="12">
        <v>44011</v>
      </c>
      <c r="E1246" s="12">
        <v>44336</v>
      </c>
      <c r="F1246" s="10">
        <f>Table2[[#This Row],[ExitDate]]-Table2[[#This Row],[StartDate]]</f>
        <v>325</v>
      </c>
      <c r="G1246" s="18">
        <f>(Table2[[#This Row],[ExitDate]]-Table2[[#This Row],[StartDate]])/365.25</f>
        <v>0.88980150581793294</v>
      </c>
      <c r="H1246" s="11" t="s">
        <v>36</v>
      </c>
      <c r="I1246" s="11" t="s">
        <v>7831</v>
      </c>
      <c r="J1246" s="13" t="s">
        <v>7832</v>
      </c>
      <c r="K1246" s="11" t="s">
        <v>65</v>
      </c>
      <c r="L1246" s="11" t="s">
        <v>38</v>
      </c>
      <c r="M1246" s="11" t="s">
        <v>39</v>
      </c>
      <c r="N1246" s="11" t="s">
        <v>67</v>
      </c>
      <c r="O1246" s="11" t="s">
        <v>66</v>
      </c>
      <c r="P1246" s="11" t="s">
        <v>174</v>
      </c>
      <c r="Q1246" s="11" t="s">
        <v>42</v>
      </c>
      <c r="R1246" s="11" t="s">
        <v>320</v>
      </c>
      <c r="S1246" s="12">
        <v>24543</v>
      </c>
      <c r="T1246" s="11" t="s">
        <v>44</v>
      </c>
      <c r="U1246" s="11" t="s">
        <v>223</v>
      </c>
      <c r="V1246" s="11" t="s">
        <v>59</v>
      </c>
      <c r="W1246" s="10">
        <v>97145</v>
      </c>
      <c r="X1246" s="11" t="s">
        <v>48</v>
      </c>
      <c r="Y1246" s="10">
        <v>2</v>
      </c>
      <c r="Z1246" s="10">
        <v>2872</v>
      </c>
      <c r="AA1246" s="12">
        <v>45144</v>
      </c>
      <c r="AB1246" s="10">
        <v>3</v>
      </c>
      <c r="AC1246" s="10">
        <v>5</v>
      </c>
      <c r="AD1246" s="12">
        <v>45005</v>
      </c>
      <c r="AE1246" s="11" t="s">
        <v>156</v>
      </c>
      <c r="AF1246" s="11" t="s">
        <v>51</v>
      </c>
      <c r="AG1246" s="11" t="s">
        <v>89</v>
      </c>
      <c r="AH1246" s="11" t="s">
        <v>7833</v>
      </c>
      <c r="AI1246" s="11" t="s">
        <v>7834</v>
      </c>
      <c r="AJ1246" s="10">
        <v>3</v>
      </c>
      <c r="AK1246" s="14">
        <v>573.84</v>
      </c>
    </row>
    <row r="1247" spans="1:37" x14ac:dyDescent="0.25">
      <c r="A1247" s="10">
        <v>2448</v>
      </c>
      <c r="B1247" s="11" t="s">
        <v>3407</v>
      </c>
      <c r="C1247" s="11" t="s">
        <v>310</v>
      </c>
      <c r="D1247" s="12">
        <v>44190</v>
      </c>
      <c r="E1247" s="12">
        <v>44452</v>
      </c>
      <c r="F1247" s="10">
        <f>Table2[[#This Row],[ExitDate]]-Table2[[#This Row],[StartDate]]</f>
        <v>262</v>
      </c>
      <c r="G1247" s="18">
        <f>(Table2[[#This Row],[ExitDate]]-Table2[[#This Row],[StartDate]])/365.25</f>
        <v>0.71731690622861055</v>
      </c>
      <c r="H1247" s="11" t="s">
        <v>36</v>
      </c>
      <c r="I1247" s="11" t="s">
        <v>7835</v>
      </c>
      <c r="J1247" s="13" t="s">
        <v>7836</v>
      </c>
      <c r="K1247" s="11" t="s">
        <v>125</v>
      </c>
      <c r="L1247" s="11" t="s">
        <v>38</v>
      </c>
      <c r="M1247" s="11" t="s">
        <v>66</v>
      </c>
      <c r="N1247" s="11" t="s">
        <v>40</v>
      </c>
      <c r="O1247" s="11" t="s">
        <v>41</v>
      </c>
      <c r="P1247" s="11" t="s">
        <v>95</v>
      </c>
      <c r="Q1247" s="11" t="s">
        <v>42</v>
      </c>
      <c r="R1247" s="11" t="s">
        <v>80</v>
      </c>
      <c r="S1247" s="12">
        <v>29651</v>
      </c>
      <c r="T1247" s="11" t="s">
        <v>44</v>
      </c>
      <c r="U1247" s="11" t="s">
        <v>625</v>
      </c>
      <c r="V1247" s="11" t="s">
        <v>46</v>
      </c>
      <c r="W1247" s="10">
        <v>60773</v>
      </c>
      <c r="X1247" s="11" t="s">
        <v>48</v>
      </c>
      <c r="Y1247" s="10">
        <v>4</v>
      </c>
      <c r="Z1247" s="10">
        <v>2875</v>
      </c>
      <c r="AA1247" s="12">
        <v>45266</v>
      </c>
      <c r="AB1247" s="10">
        <v>3</v>
      </c>
      <c r="AC1247" s="10">
        <v>5</v>
      </c>
      <c r="AD1247" s="12">
        <v>44821</v>
      </c>
      <c r="AE1247" s="11" t="s">
        <v>76</v>
      </c>
      <c r="AF1247" s="11" t="s">
        <v>61</v>
      </c>
      <c r="AG1247" s="11" t="s">
        <v>62</v>
      </c>
      <c r="AH1247" s="11" t="s">
        <v>1224</v>
      </c>
      <c r="AI1247" s="11" t="s">
        <v>7837</v>
      </c>
      <c r="AJ1247" s="10">
        <v>1</v>
      </c>
      <c r="AK1247" s="14">
        <v>892.56</v>
      </c>
    </row>
    <row r="1248" spans="1:37" x14ac:dyDescent="0.25">
      <c r="A1248" s="10">
        <v>2450</v>
      </c>
      <c r="B1248" s="11" t="s">
        <v>7838</v>
      </c>
      <c r="C1248" s="11" t="s">
        <v>1607</v>
      </c>
      <c r="D1248" s="12">
        <v>44876</v>
      </c>
      <c r="E1248" s="12">
        <v>44902</v>
      </c>
      <c r="F1248" s="10">
        <f>Table2[[#This Row],[ExitDate]]-Table2[[#This Row],[StartDate]]</f>
        <v>26</v>
      </c>
      <c r="G1248" s="18">
        <f>(Table2[[#This Row],[ExitDate]]-Table2[[#This Row],[StartDate]])/365.25</f>
        <v>7.1184120465434639E-2</v>
      </c>
      <c r="H1248" s="11" t="s">
        <v>36</v>
      </c>
      <c r="I1248" s="11" t="s">
        <v>7839</v>
      </c>
      <c r="J1248" s="13" t="s">
        <v>7840</v>
      </c>
      <c r="K1248" s="11" t="s">
        <v>132</v>
      </c>
      <c r="L1248" s="11" t="s">
        <v>38</v>
      </c>
      <c r="M1248" s="11" t="s">
        <v>39</v>
      </c>
      <c r="N1248" s="11" t="s">
        <v>67</v>
      </c>
      <c r="O1248" s="11" t="s">
        <v>56</v>
      </c>
      <c r="P1248" s="11" t="s">
        <v>121</v>
      </c>
      <c r="Q1248" s="11" t="s">
        <v>42</v>
      </c>
      <c r="R1248" s="11" t="s">
        <v>175</v>
      </c>
      <c r="S1248" s="12" t="s">
        <v>7841</v>
      </c>
      <c r="T1248" s="11" t="s">
        <v>44</v>
      </c>
      <c r="U1248" s="11" t="s">
        <v>250</v>
      </c>
      <c r="V1248" s="11" t="s">
        <v>46</v>
      </c>
      <c r="W1248" s="10">
        <v>51590</v>
      </c>
      <c r="X1248" s="11" t="s">
        <v>48</v>
      </c>
      <c r="Y1248" s="10">
        <v>2</v>
      </c>
      <c r="Z1248" s="10">
        <v>2877</v>
      </c>
      <c r="AA1248" s="12">
        <v>44960</v>
      </c>
      <c r="AB1248" s="10">
        <v>2</v>
      </c>
      <c r="AC1248" s="10">
        <v>4</v>
      </c>
      <c r="AD1248" s="12">
        <v>44905</v>
      </c>
      <c r="AE1248" s="11" t="s">
        <v>60</v>
      </c>
      <c r="AF1248" s="11" t="s">
        <v>51</v>
      </c>
      <c r="AG1248" s="11" t="s">
        <v>52</v>
      </c>
      <c r="AH1248" s="11" t="s">
        <v>7842</v>
      </c>
      <c r="AI1248" s="11" t="s">
        <v>7843</v>
      </c>
      <c r="AJ1248" s="10">
        <v>4</v>
      </c>
      <c r="AK1248" s="14">
        <v>664.5</v>
      </c>
    </row>
    <row r="1249" spans="1:37" x14ac:dyDescent="0.25">
      <c r="A1249" s="10">
        <v>2451</v>
      </c>
      <c r="B1249" s="11" t="s">
        <v>3891</v>
      </c>
      <c r="C1249" s="11" t="s">
        <v>3023</v>
      </c>
      <c r="D1249" s="12">
        <v>44320</v>
      </c>
      <c r="E1249" s="12">
        <v>44481</v>
      </c>
      <c r="F1249" s="10">
        <f>Table2[[#This Row],[ExitDate]]-Table2[[#This Row],[StartDate]]</f>
        <v>161</v>
      </c>
      <c r="G1249" s="18">
        <f>(Table2[[#This Row],[ExitDate]]-Table2[[#This Row],[StartDate]])/365.25</f>
        <v>0.44079397672826831</v>
      </c>
      <c r="H1249" s="11" t="s">
        <v>36</v>
      </c>
      <c r="I1249" s="11" t="s">
        <v>7844</v>
      </c>
      <c r="J1249" s="13" t="s">
        <v>7845</v>
      </c>
      <c r="K1249" s="11" t="s">
        <v>79</v>
      </c>
      <c r="L1249" s="11" t="s">
        <v>38</v>
      </c>
      <c r="M1249" s="11" t="s">
        <v>56</v>
      </c>
      <c r="N1249" s="11" t="s">
        <v>55</v>
      </c>
      <c r="O1249" s="11" t="s">
        <v>56</v>
      </c>
      <c r="P1249" s="11" t="s">
        <v>121</v>
      </c>
      <c r="Q1249" s="11" t="s">
        <v>42</v>
      </c>
      <c r="R1249" s="11" t="s">
        <v>69</v>
      </c>
      <c r="S1249" s="12">
        <v>21132</v>
      </c>
      <c r="T1249" s="11" t="s">
        <v>44</v>
      </c>
      <c r="U1249" s="11" t="s">
        <v>4759</v>
      </c>
      <c r="V1249" s="11" t="s">
        <v>59</v>
      </c>
      <c r="W1249" s="10">
        <v>26501</v>
      </c>
      <c r="X1249" s="11" t="s">
        <v>48</v>
      </c>
      <c r="Y1249" s="10">
        <v>2</v>
      </c>
      <c r="Z1249" s="10">
        <v>2878</v>
      </c>
      <c r="AA1249" s="12">
        <v>44816</v>
      </c>
      <c r="AB1249" s="10">
        <v>2</v>
      </c>
      <c r="AC1249" s="10">
        <v>3</v>
      </c>
      <c r="AD1249" s="12">
        <v>44896</v>
      </c>
      <c r="AE1249" s="11" t="s">
        <v>76</v>
      </c>
      <c r="AF1249" s="11" t="s">
        <v>51</v>
      </c>
      <c r="AG1249" s="11" t="s">
        <v>62</v>
      </c>
      <c r="AH1249" s="11" t="s">
        <v>7846</v>
      </c>
      <c r="AI1249" s="11" t="s">
        <v>7847</v>
      </c>
      <c r="AJ1249" s="10">
        <v>5</v>
      </c>
      <c r="AK1249" s="14">
        <v>925.8</v>
      </c>
    </row>
    <row r="1250" spans="1:37" x14ac:dyDescent="0.25">
      <c r="A1250" s="10">
        <v>2453</v>
      </c>
      <c r="B1250" s="11" t="s">
        <v>3342</v>
      </c>
      <c r="C1250" s="11" t="s">
        <v>624</v>
      </c>
      <c r="D1250" s="12">
        <v>44358</v>
      </c>
      <c r="E1250" s="12">
        <v>44898</v>
      </c>
      <c r="F1250" s="10">
        <f>Table2[[#This Row],[ExitDate]]-Table2[[#This Row],[StartDate]]</f>
        <v>540</v>
      </c>
      <c r="G1250" s="18">
        <f>(Table2[[#This Row],[ExitDate]]-Table2[[#This Row],[StartDate]])/365.25</f>
        <v>1.4784394250513346</v>
      </c>
      <c r="H1250" s="11" t="s">
        <v>36</v>
      </c>
      <c r="I1250" s="11" t="s">
        <v>7848</v>
      </c>
      <c r="J1250" s="13" t="s">
        <v>7849</v>
      </c>
      <c r="K1250" s="11" t="s">
        <v>94</v>
      </c>
      <c r="L1250" s="11" t="s">
        <v>38</v>
      </c>
      <c r="M1250" s="11" t="s">
        <v>39</v>
      </c>
      <c r="N1250" s="11" t="s">
        <v>55</v>
      </c>
      <c r="O1250" s="11" t="s">
        <v>41</v>
      </c>
      <c r="P1250" s="11" t="s">
        <v>133</v>
      </c>
      <c r="Q1250" s="11" t="s">
        <v>42</v>
      </c>
      <c r="R1250" s="11" t="s">
        <v>80</v>
      </c>
      <c r="S1250" s="12" t="s">
        <v>7850</v>
      </c>
      <c r="T1250" s="11" t="s">
        <v>44</v>
      </c>
      <c r="U1250" s="11" t="s">
        <v>3640</v>
      </c>
      <c r="V1250" s="11" t="s">
        <v>46</v>
      </c>
      <c r="W1250" s="10">
        <v>89647</v>
      </c>
      <c r="X1250" s="11" t="s">
        <v>48</v>
      </c>
      <c r="Y1250" s="10">
        <v>4</v>
      </c>
      <c r="Z1250" s="10">
        <v>2880</v>
      </c>
      <c r="AA1250" s="12" t="s">
        <v>421</v>
      </c>
      <c r="AB1250" s="10">
        <v>1</v>
      </c>
      <c r="AC1250" s="10">
        <v>1</v>
      </c>
      <c r="AD1250" s="12">
        <v>44972</v>
      </c>
      <c r="AE1250" s="11" t="s">
        <v>76</v>
      </c>
      <c r="AF1250" s="11" t="s">
        <v>51</v>
      </c>
      <c r="AG1250" s="11" t="s">
        <v>52</v>
      </c>
      <c r="AH1250" s="11" t="s">
        <v>7435</v>
      </c>
      <c r="AI1250" s="11" t="s">
        <v>7851</v>
      </c>
      <c r="AJ1250" s="10">
        <v>4</v>
      </c>
      <c r="AK1250" s="14">
        <v>932.34</v>
      </c>
    </row>
    <row r="1251" spans="1:37" x14ac:dyDescent="0.25">
      <c r="A1251" s="10">
        <v>2455</v>
      </c>
      <c r="B1251" s="11" t="s">
        <v>7852</v>
      </c>
      <c r="C1251" s="11" t="s">
        <v>1548</v>
      </c>
      <c r="D1251" s="12">
        <v>43606</v>
      </c>
      <c r="E1251" s="12">
        <v>43835</v>
      </c>
      <c r="F1251" s="10">
        <f>Table2[[#This Row],[ExitDate]]-Table2[[#This Row],[StartDate]]</f>
        <v>229</v>
      </c>
      <c r="G1251" s="18">
        <f>(Table2[[#This Row],[ExitDate]]-Table2[[#This Row],[StartDate]])/365.25</f>
        <v>0.6269678302532512</v>
      </c>
      <c r="H1251" s="11" t="s">
        <v>36</v>
      </c>
      <c r="I1251" s="11" t="s">
        <v>7853</v>
      </c>
      <c r="J1251" s="13" t="s">
        <v>7854</v>
      </c>
      <c r="K1251" s="11" t="s">
        <v>65</v>
      </c>
      <c r="L1251" s="11" t="s">
        <v>752</v>
      </c>
      <c r="M1251" s="11" t="s">
        <v>56</v>
      </c>
      <c r="N1251" s="11" t="s">
        <v>67</v>
      </c>
      <c r="O1251" s="11" t="s">
        <v>66</v>
      </c>
      <c r="P1251" s="11" t="s">
        <v>133</v>
      </c>
      <c r="Q1251" s="11" t="s">
        <v>42</v>
      </c>
      <c r="R1251" s="11" t="s">
        <v>300</v>
      </c>
      <c r="S1251" s="12" t="s">
        <v>4314</v>
      </c>
      <c r="T1251" s="11" t="s">
        <v>44</v>
      </c>
      <c r="U1251" s="11" t="s">
        <v>966</v>
      </c>
      <c r="V1251" s="11" t="s">
        <v>59</v>
      </c>
      <c r="W1251" s="10">
        <v>85827</v>
      </c>
      <c r="X1251" s="11" t="s">
        <v>48</v>
      </c>
      <c r="Y1251" s="10">
        <v>4</v>
      </c>
      <c r="Z1251" s="10">
        <v>2882</v>
      </c>
      <c r="AA1251" s="12">
        <v>45200</v>
      </c>
      <c r="AB1251" s="10">
        <v>3</v>
      </c>
      <c r="AC1251" s="10">
        <v>2</v>
      </c>
      <c r="AD1251" s="12">
        <v>45037</v>
      </c>
      <c r="AE1251" s="11" t="s">
        <v>50</v>
      </c>
      <c r="AF1251" s="11" t="s">
        <v>51</v>
      </c>
      <c r="AG1251" s="11" t="s">
        <v>52</v>
      </c>
      <c r="AH1251" s="11" t="s">
        <v>7855</v>
      </c>
      <c r="AI1251" s="11" t="s">
        <v>7856</v>
      </c>
      <c r="AJ1251" s="10">
        <v>4</v>
      </c>
      <c r="AK1251" s="14">
        <v>835.35</v>
      </c>
    </row>
    <row r="1252" spans="1:37" x14ac:dyDescent="0.25">
      <c r="A1252" s="10">
        <v>2458</v>
      </c>
      <c r="B1252" s="11" t="s">
        <v>3957</v>
      </c>
      <c r="C1252" s="11" t="s">
        <v>1977</v>
      </c>
      <c r="D1252" s="12">
        <v>44665</v>
      </c>
      <c r="E1252" s="12">
        <v>44844</v>
      </c>
      <c r="F1252" s="10">
        <f>Table2[[#This Row],[ExitDate]]-Table2[[#This Row],[StartDate]]</f>
        <v>179</v>
      </c>
      <c r="G1252" s="18">
        <f>(Table2[[#This Row],[ExitDate]]-Table2[[#This Row],[StartDate]])/365.25</f>
        <v>0.49007529089664614</v>
      </c>
      <c r="H1252" s="11" t="s">
        <v>738</v>
      </c>
      <c r="I1252" s="11" t="s">
        <v>7857</v>
      </c>
      <c r="J1252" s="13" t="s">
        <v>7858</v>
      </c>
      <c r="K1252" s="11" t="s">
        <v>54</v>
      </c>
      <c r="L1252" s="11" t="s">
        <v>1816</v>
      </c>
      <c r="M1252" s="11" t="s">
        <v>66</v>
      </c>
      <c r="N1252" s="11" t="s">
        <v>67</v>
      </c>
      <c r="O1252" s="11" t="s">
        <v>56</v>
      </c>
      <c r="P1252" s="11" t="s">
        <v>174</v>
      </c>
      <c r="Q1252" s="11" t="s">
        <v>42</v>
      </c>
      <c r="R1252" s="11" t="s">
        <v>85</v>
      </c>
      <c r="S1252" s="12" t="s">
        <v>7859</v>
      </c>
      <c r="T1252" s="11" t="s">
        <v>44</v>
      </c>
      <c r="U1252" s="11" t="s">
        <v>365</v>
      </c>
      <c r="V1252" s="11" t="s">
        <v>59</v>
      </c>
      <c r="W1252" s="10">
        <v>61247</v>
      </c>
      <c r="X1252" s="11" t="s">
        <v>48</v>
      </c>
      <c r="Y1252" s="10">
        <v>1</v>
      </c>
      <c r="Z1252" s="10">
        <v>2885</v>
      </c>
      <c r="AA1252" s="12" t="s">
        <v>2774</v>
      </c>
      <c r="AB1252" s="10">
        <v>1</v>
      </c>
      <c r="AC1252" s="10">
        <v>5</v>
      </c>
      <c r="AD1252" s="12">
        <v>44924</v>
      </c>
      <c r="AE1252" s="11" t="s">
        <v>156</v>
      </c>
      <c r="AF1252" s="11" t="s">
        <v>61</v>
      </c>
      <c r="AG1252" s="11" t="s">
        <v>89</v>
      </c>
      <c r="AH1252" s="11" t="s">
        <v>7860</v>
      </c>
      <c r="AI1252" s="11" t="s">
        <v>6930</v>
      </c>
      <c r="AJ1252" s="10">
        <v>1</v>
      </c>
      <c r="AK1252" s="14">
        <v>176.13</v>
      </c>
    </row>
    <row r="1253" spans="1:37" x14ac:dyDescent="0.25">
      <c r="A1253" s="10">
        <v>2460</v>
      </c>
      <c r="B1253" s="11" t="s">
        <v>6932</v>
      </c>
      <c r="C1253" s="11" t="s">
        <v>1384</v>
      </c>
      <c r="D1253" s="12">
        <v>43858</v>
      </c>
      <c r="E1253" s="12">
        <v>44607</v>
      </c>
      <c r="F1253" s="10">
        <f>Table2[[#This Row],[ExitDate]]-Table2[[#This Row],[StartDate]]</f>
        <v>749</v>
      </c>
      <c r="G1253" s="18">
        <f>(Table2[[#This Row],[ExitDate]]-Table2[[#This Row],[StartDate]])/365.25</f>
        <v>2.0506502395619437</v>
      </c>
      <c r="H1253" s="11" t="s">
        <v>738</v>
      </c>
      <c r="I1253" s="11" t="s">
        <v>7861</v>
      </c>
      <c r="J1253" s="13" t="s">
        <v>7862</v>
      </c>
      <c r="K1253" s="11" t="s">
        <v>79</v>
      </c>
      <c r="L1253" s="11" t="s">
        <v>752</v>
      </c>
      <c r="M1253" s="11" t="s">
        <v>66</v>
      </c>
      <c r="N1253" s="11" t="s">
        <v>55</v>
      </c>
      <c r="O1253" s="11" t="s">
        <v>41</v>
      </c>
      <c r="P1253" s="11" t="s">
        <v>174</v>
      </c>
      <c r="Q1253" s="11" t="s">
        <v>42</v>
      </c>
      <c r="R1253" s="11" t="s">
        <v>300</v>
      </c>
      <c r="S1253" s="12" t="s">
        <v>2105</v>
      </c>
      <c r="T1253" s="11" t="s">
        <v>44</v>
      </c>
      <c r="U1253" s="11" t="s">
        <v>3025</v>
      </c>
      <c r="V1253" s="11" t="s">
        <v>46</v>
      </c>
      <c r="W1253" s="10">
        <v>22862</v>
      </c>
      <c r="X1253" s="11" t="s">
        <v>48</v>
      </c>
      <c r="Y1253" s="10">
        <v>5</v>
      </c>
      <c r="Z1253" s="10">
        <v>2887</v>
      </c>
      <c r="AA1253" s="12" t="s">
        <v>1824</v>
      </c>
      <c r="AB1253" s="10">
        <v>5</v>
      </c>
      <c r="AC1253" s="10">
        <v>1</v>
      </c>
      <c r="AD1253" s="12">
        <v>45031</v>
      </c>
      <c r="AE1253" s="11" t="s">
        <v>156</v>
      </c>
      <c r="AF1253" s="11" t="s">
        <v>51</v>
      </c>
      <c r="AG1253" s="11" t="s">
        <v>77</v>
      </c>
      <c r="AH1253" s="11" t="s">
        <v>7863</v>
      </c>
      <c r="AI1253" s="11" t="s">
        <v>7864</v>
      </c>
      <c r="AJ1253" s="10">
        <v>5</v>
      </c>
      <c r="AK1253" s="14">
        <v>411.52</v>
      </c>
    </row>
    <row r="1254" spans="1:37" x14ac:dyDescent="0.25">
      <c r="A1254" s="10">
        <v>2461</v>
      </c>
      <c r="B1254" s="11" t="s">
        <v>316</v>
      </c>
      <c r="C1254" s="11" t="s">
        <v>1286</v>
      </c>
      <c r="D1254" s="12">
        <v>44303</v>
      </c>
      <c r="E1254" s="12">
        <v>44638</v>
      </c>
      <c r="F1254" s="10">
        <f>Table2[[#This Row],[ExitDate]]-Table2[[#This Row],[StartDate]]</f>
        <v>335</v>
      </c>
      <c r="G1254" s="18">
        <f>(Table2[[#This Row],[ExitDate]]-Table2[[#This Row],[StartDate]])/365.25</f>
        <v>0.91718001368925395</v>
      </c>
      <c r="H1254" s="11" t="s">
        <v>738</v>
      </c>
      <c r="I1254" s="11" t="s">
        <v>7865</v>
      </c>
      <c r="J1254" s="13" t="s">
        <v>7866</v>
      </c>
      <c r="K1254" s="11" t="s">
        <v>164</v>
      </c>
      <c r="L1254" s="11" t="s">
        <v>199</v>
      </c>
      <c r="M1254" s="11" t="s">
        <v>39</v>
      </c>
      <c r="N1254" s="11" t="s">
        <v>55</v>
      </c>
      <c r="O1254" s="11" t="s">
        <v>41</v>
      </c>
      <c r="P1254" s="11" t="s">
        <v>133</v>
      </c>
      <c r="Q1254" s="11" t="s">
        <v>42</v>
      </c>
      <c r="R1254" s="11" t="s">
        <v>608</v>
      </c>
      <c r="S1254" s="12" t="s">
        <v>7867</v>
      </c>
      <c r="T1254" s="11" t="s">
        <v>44</v>
      </c>
      <c r="U1254" s="11" t="s">
        <v>234</v>
      </c>
      <c r="V1254" s="11" t="s">
        <v>46</v>
      </c>
      <c r="W1254" s="10">
        <v>74469</v>
      </c>
      <c r="X1254" s="11" t="s">
        <v>48</v>
      </c>
      <c r="Y1254" s="10">
        <v>5</v>
      </c>
      <c r="Z1254" s="10">
        <v>2888</v>
      </c>
      <c r="AA1254" s="12">
        <v>44932</v>
      </c>
      <c r="AB1254" s="10">
        <v>5</v>
      </c>
      <c r="AC1254" s="10">
        <v>2</v>
      </c>
      <c r="AD1254" s="12">
        <v>45002</v>
      </c>
      <c r="AE1254" s="11" t="s">
        <v>60</v>
      </c>
      <c r="AF1254" s="11" t="s">
        <v>61</v>
      </c>
      <c r="AG1254" s="11" t="s">
        <v>77</v>
      </c>
      <c r="AH1254" s="11" t="s">
        <v>7868</v>
      </c>
      <c r="AI1254" s="11" t="s">
        <v>4774</v>
      </c>
      <c r="AJ1254" s="10">
        <v>4</v>
      </c>
      <c r="AK1254" s="14">
        <v>119.5</v>
      </c>
    </row>
    <row r="1255" spans="1:37" x14ac:dyDescent="0.25">
      <c r="A1255" s="10">
        <v>2462</v>
      </c>
      <c r="B1255" s="11" t="s">
        <v>6014</v>
      </c>
      <c r="C1255" s="11" t="s">
        <v>757</v>
      </c>
      <c r="D1255" s="12">
        <v>43737</v>
      </c>
      <c r="E1255" s="12">
        <v>45105</v>
      </c>
      <c r="F1255" s="10">
        <f>Table2[[#This Row],[ExitDate]]-Table2[[#This Row],[StartDate]]</f>
        <v>1368</v>
      </c>
      <c r="G1255" s="18">
        <f>(Table2[[#This Row],[ExitDate]]-Table2[[#This Row],[StartDate]])/365.25</f>
        <v>3.7453798767967146</v>
      </c>
      <c r="H1255" s="11" t="s">
        <v>738</v>
      </c>
      <c r="I1255" s="11" t="s">
        <v>7869</v>
      </c>
      <c r="J1255" s="13" t="s">
        <v>7870</v>
      </c>
      <c r="K1255" s="11" t="s">
        <v>94</v>
      </c>
      <c r="L1255" s="11" t="s">
        <v>199</v>
      </c>
      <c r="M1255" s="11" t="s">
        <v>56</v>
      </c>
      <c r="N1255" s="11" t="s">
        <v>55</v>
      </c>
      <c r="O1255" s="11" t="s">
        <v>41</v>
      </c>
      <c r="P1255" s="11" t="s">
        <v>121</v>
      </c>
      <c r="Q1255" s="11" t="s">
        <v>42</v>
      </c>
      <c r="R1255" s="11" t="s">
        <v>238</v>
      </c>
      <c r="S1255" s="12" t="s">
        <v>7871</v>
      </c>
      <c r="T1255" s="11" t="s">
        <v>44</v>
      </c>
      <c r="U1255" s="11" t="s">
        <v>109</v>
      </c>
      <c r="V1255" s="11" t="s">
        <v>46</v>
      </c>
      <c r="W1255" s="10">
        <v>53693</v>
      </c>
      <c r="X1255" s="11" t="s">
        <v>48</v>
      </c>
      <c r="Y1255" s="10">
        <v>1</v>
      </c>
      <c r="Z1255" s="10">
        <v>2889</v>
      </c>
      <c r="AA1255" s="12">
        <v>45205</v>
      </c>
      <c r="AB1255" s="10">
        <v>2</v>
      </c>
      <c r="AC1255" s="10">
        <v>2</v>
      </c>
      <c r="AD1255" s="12">
        <v>44847</v>
      </c>
      <c r="AE1255" s="11" t="s">
        <v>60</v>
      </c>
      <c r="AF1255" s="11" t="s">
        <v>51</v>
      </c>
      <c r="AG1255" s="11" t="s">
        <v>89</v>
      </c>
      <c r="AH1255" s="11" t="s">
        <v>7210</v>
      </c>
      <c r="AI1255" s="11" t="s">
        <v>7872</v>
      </c>
      <c r="AJ1255" s="10">
        <v>2</v>
      </c>
      <c r="AK1255" s="14">
        <v>817.04</v>
      </c>
    </row>
    <row r="1256" spans="1:37" x14ac:dyDescent="0.25">
      <c r="A1256" s="10">
        <v>2464</v>
      </c>
      <c r="B1256" s="11" t="s">
        <v>7873</v>
      </c>
      <c r="C1256" s="11" t="s">
        <v>4656</v>
      </c>
      <c r="D1256" s="12">
        <v>44419</v>
      </c>
      <c r="E1256" s="12">
        <v>44507</v>
      </c>
      <c r="F1256" s="10">
        <f>Table2[[#This Row],[ExitDate]]-Table2[[#This Row],[StartDate]]</f>
        <v>88</v>
      </c>
      <c r="G1256" s="18">
        <f>(Table2[[#This Row],[ExitDate]]-Table2[[#This Row],[StartDate]])/365.25</f>
        <v>0.24093086926762491</v>
      </c>
      <c r="H1256" s="11" t="s">
        <v>36</v>
      </c>
      <c r="I1256" s="11" t="s">
        <v>7874</v>
      </c>
      <c r="J1256" s="13" t="s">
        <v>7875</v>
      </c>
      <c r="K1256" s="11" t="s">
        <v>164</v>
      </c>
      <c r="L1256" s="11" t="s">
        <v>38</v>
      </c>
      <c r="M1256" s="11" t="s">
        <v>39</v>
      </c>
      <c r="N1256" s="11" t="s">
        <v>55</v>
      </c>
      <c r="O1256" s="11" t="s">
        <v>41</v>
      </c>
      <c r="P1256" s="11" t="s">
        <v>121</v>
      </c>
      <c r="Q1256" s="11" t="s">
        <v>42</v>
      </c>
      <c r="R1256" s="11" t="s">
        <v>320</v>
      </c>
      <c r="S1256" s="12" t="s">
        <v>7876</v>
      </c>
      <c r="T1256" s="11" t="s">
        <v>44</v>
      </c>
      <c r="U1256" s="11" t="s">
        <v>81</v>
      </c>
      <c r="V1256" s="11" t="s">
        <v>59</v>
      </c>
      <c r="W1256" s="10">
        <v>7700</v>
      </c>
      <c r="X1256" s="11" t="s">
        <v>48</v>
      </c>
      <c r="Y1256" s="10">
        <v>1</v>
      </c>
      <c r="Z1256" s="10">
        <v>2891</v>
      </c>
      <c r="AA1256" s="12" t="s">
        <v>71</v>
      </c>
      <c r="AB1256" s="10">
        <v>5</v>
      </c>
      <c r="AC1256" s="10">
        <v>2</v>
      </c>
      <c r="AD1256" s="12">
        <v>44926</v>
      </c>
      <c r="AE1256" s="11" t="s">
        <v>83</v>
      </c>
      <c r="AF1256" s="11" t="s">
        <v>61</v>
      </c>
      <c r="AG1256" s="11" t="s">
        <v>62</v>
      </c>
      <c r="AH1256" s="11" t="s">
        <v>7877</v>
      </c>
      <c r="AI1256" s="11" t="s">
        <v>7878</v>
      </c>
      <c r="AJ1256" s="10">
        <v>4</v>
      </c>
      <c r="AK1256" s="14">
        <v>767.51</v>
      </c>
    </row>
    <row r="1257" spans="1:37" x14ac:dyDescent="0.25">
      <c r="A1257" s="10">
        <v>2465</v>
      </c>
      <c r="B1257" s="11" t="s">
        <v>478</v>
      </c>
      <c r="C1257" s="11" t="s">
        <v>674</v>
      </c>
      <c r="D1257" s="12">
        <v>44296</v>
      </c>
      <c r="E1257" s="12">
        <v>44866</v>
      </c>
      <c r="F1257" s="10">
        <f>Table2[[#This Row],[ExitDate]]-Table2[[#This Row],[StartDate]]</f>
        <v>570</v>
      </c>
      <c r="G1257" s="18">
        <f>(Table2[[#This Row],[ExitDate]]-Table2[[#This Row],[StartDate]])/365.25</f>
        <v>1.5605749486652978</v>
      </c>
      <c r="H1257" s="11" t="s">
        <v>36</v>
      </c>
      <c r="I1257" s="11" t="s">
        <v>7879</v>
      </c>
      <c r="J1257" s="13" t="s">
        <v>7880</v>
      </c>
      <c r="K1257" s="11" t="s">
        <v>94</v>
      </c>
      <c r="L1257" s="11" t="s">
        <v>38</v>
      </c>
      <c r="M1257" s="11" t="s">
        <v>39</v>
      </c>
      <c r="N1257" s="11" t="s">
        <v>55</v>
      </c>
      <c r="O1257" s="11" t="s">
        <v>66</v>
      </c>
      <c r="P1257" s="11" t="s">
        <v>121</v>
      </c>
      <c r="Q1257" s="11" t="s">
        <v>42</v>
      </c>
      <c r="R1257" s="11" t="s">
        <v>344</v>
      </c>
      <c r="S1257" s="12">
        <v>22079</v>
      </c>
      <c r="T1257" s="11" t="s">
        <v>44</v>
      </c>
      <c r="U1257" s="11" t="s">
        <v>159</v>
      </c>
      <c r="V1257" s="11" t="s">
        <v>59</v>
      </c>
      <c r="W1257" s="10">
        <v>26250</v>
      </c>
      <c r="X1257" s="11" t="s">
        <v>48</v>
      </c>
      <c r="Y1257" s="10">
        <v>2</v>
      </c>
      <c r="Z1257" s="10">
        <v>2892</v>
      </c>
      <c r="AA1257" s="12">
        <v>45048</v>
      </c>
      <c r="AB1257" s="10">
        <v>2</v>
      </c>
      <c r="AC1257" s="10">
        <v>1</v>
      </c>
      <c r="AD1257" s="12">
        <v>44783</v>
      </c>
      <c r="AE1257" s="11" t="s">
        <v>83</v>
      </c>
      <c r="AF1257" s="11" t="s">
        <v>61</v>
      </c>
      <c r="AG1257" s="11" t="s">
        <v>89</v>
      </c>
      <c r="AH1257" s="11" t="s">
        <v>7881</v>
      </c>
      <c r="AI1257" s="11" t="s">
        <v>7882</v>
      </c>
      <c r="AJ1257" s="10">
        <v>5</v>
      </c>
      <c r="AK1257" s="14">
        <v>990.52</v>
      </c>
    </row>
    <row r="1258" spans="1:37" x14ac:dyDescent="0.25">
      <c r="A1258" s="10">
        <v>2468</v>
      </c>
      <c r="B1258" s="11" t="s">
        <v>4791</v>
      </c>
      <c r="C1258" s="11" t="s">
        <v>7883</v>
      </c>
      <c r="D1258" s="12">
        <v>45020</v>
      </c>
      <c r="E1258" s="12">
        <v>45097</v>
      </c>
      <c r="F1258" s="10">
        <f>Table2[[#This Row],[ExitDate]]-Table2[[#This Row],[StartDate]]</f>
        <v>77</v>
      </c>
      <c r="G1258" s="18">
        <f>(Table2[[#This Row],[ExitDate]]-Table2[[#This Row],[StartDate]])/365.25</f>
        <v>0.21081451060917181</v>
      </c>
      <c r="H1258" s="11" t="s">
        <v>36</v>
      </c>
      <c r="I1258" s="11" t="s">
        <v>7884</v>
      </c>
      <c r="J1258" s="13" t="s">
        <v>7885</v>
      </c>
      <c r="K1258" s="11" t="s">
        <v>84</v>
      </c>
      <c r="L1258" s="11" t="s">
        <v>2303</v>
      </c>
      <c r="M1258" s="11" t="s">
        <v>66</v>
      </c>
      <c r="N1258" s="11" t="s">
        <v>55</v>
      </c>
      <c r="O1258" s="11" t="s">
        <v>41</v>
      </c>
      <c r="P1258" s="11" t="s">
        <v>174</v>
      </c>
      <c r="Q1258" s="11" t="s">
        <v>42</v>
      </c>
      <c r="R1258" s="11" t="s">
        <v>85</v>
      </c>
      <c r="S1258" s="12">
        <v>36103</v>
      </c>
      <c r="T1258" s="11" t="s">
        <v>44</v>
      </c>
      <c r="U1258" s="11" t="s">
        <v>600</v>
      </c>
      <c r="V1258" s="11" t="s">
        <v>59</v>
      </c>
      <c r="W1258" s="10">
        <v>9647</v>
      </c>
      <c r="X1258" s="11" t="s">
        <v>48</v>
      </c>
      <c r="Y1258" s="10">
        <v>2</v>
      </c>
      <c r="Z1258" s="10">
        <v>2895</v>
      </c>
      <c r="AA1258" s="12" t="s">
        <v>1130</v>
      </c>
      <c r="AB1258" s="10">
        <v>1</v>
      </c>
      <c r="AC1258" s="10">
        <v>2</v>
      </c>
      <c r="AD1258" s="12">
        <v>44880</v>
      </c>
      <c r="AE1258" s="11" t="s">
        <v>76</v>
      </c>
      <c r="AF1258" s="11" t="s">
        <v>61</v>
      </c>
      <c r="AG1258" s="11" t="s">
        <v>62</v>
      </c>
      <c r="AH1258" s="11" t="s">
        <v>7886</v>
      </c>
      <c r="AI1258" s="11" t="s">
        <v>3490</v>
      </c>
      <c r="AJ1258" s="10">
        <v>4</v>
      </c>
      <c r="AK1258" s="14">
        <v>555.6</v>
      </c>
    </row>
    <row r="1259" spans="1:37" x14ac:dyDescent="0.25">
      <c r="A1259" s="10">
        <v>2470</v>
      </c>
      <c r="B1259" s="11" t="s">
        <v>7887</v>
      </c>
      <c r="C1259" s="11" t="s">
        <v>7426</v>
      </c>
      <c r="D1259" s="12">
        <v>44624</v>
      </c>
      <c r="E1259" s="12">
        <v>45109</v>
      </c>
      <c r="F1259" s="10">
        <f>Table2[[#This Row],[ExitDate]]-Table2[[#This Row],[StartDate]]</f>
        <v>485</v>
      </c>
      <c r="G1259" s="18">
        <f>(Table2[[#This Row],[ExitDate]]-Table2[[#This Row],[StartDate]])/365.25</f>
        <v>1.3278576317590691</v>
      </c>
      <c r="H1259" s="11" t="s">
        <v>36</v>
      </c>
      <c r="I1259" s="11" t="s">
        <v>7888</v>
      </c>
      <c r="J1259" s="13" t="s">
        <v>7889</v>
      </c>
      <c r="K1259" s="11" t="s">
        <v>125</v>
      </c>
      <c r="L1259" s="11" t="s">
        <v>38</v>
      </c>
      <c r="M1259" s="11" t="s">
        <v>66</v>
      </c>
      <c r="N1259" s="11" t="s">
        <v>40</v>
      </c>
      <c r="O1259" s="11" t="s">
        <v>56</v>
      </c>
      <c r="P1259" s="11" t="s">
        <v>174</v>
      </c>
      <c r="Q1259" s="11" t="s">
        <v>42</v>
      </c>
      <c r="R1259" s="11" t="s">
        <v>85</v>
      </c>
      <c r="S1259" s="12">
        <v>23290</v>
      </c>
      <c r="T1259" s="11" t="s">
        <v>44</v>
      </c>
      <c r="U1259" s="11" t="s">
        <v>302</v>
      </c>
      <c r="V1259" s="11" t="s">
        <v>46</v>
      </c>
      <c r="W1259" s="10">
        <v>48860</v>
      </c>
      <c r="X1259" s="11" t="s">
        <v>48</v>
      </c>
      <c r="Y1259" s="10">
        <v>4</v>
      </c>
      <c r="Z1259" s="10">
        <v>2897</v>
      </c>
      <c r="AA1259" s="12">
        <v>45020</v>
      </c>
      <c r="AB1259" s="10">
        <v>3</v>
      </c>
      <c r="AC1259" s="10">
        <v>5</v>
      </c>
      <c r="AD1259" s="12">
        <v>44891</v>
      </c>
      <c r="AE1259" s="11" t="s">
        <v>50</v>
      </c>
      <c r="AF1259" s="11" t="s">
        <v>51</v>
      </c>
      <c r="AG1259" s="11" t="s">
        <v>89</v>
      </c>
      <c r="AH1259" s="11" t="s">
        <v>7890</v>
      </c>
      <c r="AI1259" s="11" t="s">
        <v>7891</v>
      </c>
      <c r="AJ1259" s="10">
        <v>2</v>
      </c>
      <c r="AK1259" s="14">
        <v>926.17</v>
      </c>
    </row>
    <row r="1260" spans="1:37" x14ac:dyDescent="0.25">
      <c r="A1260" s="10">
        <v>2472</v>
      </c>
      <c r="B1260" s="11" t="s">
        <v>7892</v>
      </c>
      <c r="C1260" s="11" t="s">
        <v>3376</v>
      </c>
      <c r="D1260" s="12">
        <v>44085</v>
      </c>
      <c r="E1260" s="12">
        <v>44651</v>
      </c>
      <c r="F1260" s="10">
        <f>Table2[[#This Row],[ExitDate]]-Table2[[#This Row],[StartDate]]</f>
        <v>566</v>
      </c>
      <c r="G1260" s="18">
        <f>(Table2[[#This Row],[ExitDate]]-Table2[[#This Row],[StartDate]])/365.25</f>
        <v>1.5496235455167693</v>
      </c>
      <c r="H1260" s="11" t="s">
        <v>36</v>
      </c>
      <c r="I1260" s="11" t="s">
        <v>7893</v>
      </c>
      <c r="J1260" s="13" t="s">
        <v>7894</v>
      </c>
      <c r="K1260" s="11" t="s">
        <v>132</v>
      </c>
      <c r="L1260" s="11" t="s">
        <v>38</v>
      </c>
      <c r="M1260" s="11" t="s">
        <v>56</v>
      </c>
      <c r="N1260" s="11" t="s">
        <v>67</v>
      </c>
      <c r="O1260" s="11" t="s">
        <v>56</v>
      </c>
      <c r="P1260" s="11" t="s">
        <v>121</v>
      </c>
      <c r="Q1260" s="11" t="s">
        <v>42</v>
      </c>
      <c r="R1260" s="11" t="s">
        <v>175</v>
      </c>
      <c r="S1260" s="12" t="s">
        <v>7895</v>
      </c>
      <c r="T1260" s="11" t="s">
        <v>44</v>
      </c>
      <c r="U1260" s="11" t="s">
        <v>176</v>
      </c>
      <c r="V1260" s="11" t="s">
        <v>59</v>
      </c>
      <c r="W1260" s="10">
        <v>26846</v>
      </c>
      <c r="X1260" s="11" t="s">
        <v>48</v>
      </c>
      <c r="Y1260" s="10">
        <v>5</v>
      </c>
      <c r="Z1260" s="10">
        <v>2899</v>
      </c>
      <c r="AA1260" s="12" t="s">
        <v>2133</v>
      </c>
      <c r="AB1260" s="10">
        <v>1</v>
      </c>
      <c r="AC1260" s="10">
        <v>5</v>
      </c>
      <c r="AD1260" s="12">
        <v>45011</v>
      </c>
      <c r="AE1260" s="11" t="s">
        <v>50</v>
      </c>
      <c r="AF1260" s="11" t="s">
        <v>51</v>
      </c>
      <c r="AG1260" s="11" t="s">
        <v>77</v>
      </c>
      <c r="AH1260" s="11" t="s">
        <v>7896</v>
      </c>
      <c r="AI1260" s="11" t="s">
        <v>7897</v>
      </c>
      <c r="AJ1260" s="10">
        <v>5</v>
      </c>
      <c r="AK1260" s="14">
        <v>128.80000000000001</v>
      </c>
    </row>
    <row r="1261" spans="1:37" x14ac:dyDescent="0.25">
      <c r="A1261" s="10">
        <v>2473</v>
      </c>
      <c r="B1261" s="11" t="s">
        <v>4815</v>
      </c>
      <c r="C1261" s="11" t="s">
        <v>7898</v>
      </c>
      <c r="D1261" s="12">
        <v>44500</v>
      </c>
      <c r="E1261" s="12">
        <v>45119</v>
      </c>
      <c r="F1261" s="10">
        <f>Table2[[#This Row],[ExitDate]]-Table2[[#This Row],[StartDate]]</f>
        <v>619</v>
      </c>
      <c r="G1261" s="18">
        <f>(Table2[[#This Row],[ExitDate]]-Table2[[#This Row],[StartDate]])/365.25</f>
        <v>1.6947296372347707</v>
      </c>
      <c r="H1261" s="11" t="s">
        <v>36</v>
      </c>
      <c r="I1261" s="11" t="s">
        <v>7899</v>
      </c>
      <c r="J1261" s="13" t="s">
        <v>7900</v>
      </c>
      <c r="K1261" s="11" t="s">
        <v>79</v>
      </c>
      <c r="L1261" s="11" t="s">
        <v>38</v>
      </c>
      <c r="M1261" s="11" t="s">
        <v>56</v>
      </c>
      <c r="N1261" s="11" t="s">
        <v>67</v>
      </c>
      <c r="O1261" s="11" t="s">
        <v>41</v>
      </c>
      <c r="P1261" s="11" t="s">
        <v>121</v>
      </c>
      <c r="Q1261" s="11" t="s">
        <v>42</v>
      </c>
      <c r="R1261" s="11" t="s">
        <v>80</v>
      </c>
      <c r="S1261" s="12">
        <v>19003</v>
      </c>
      <c r="T1261" s="11" t="s">
        <v>44</v>
      </c>
      <c r="U1261" s="11" t="s">
        <v>666</v>
      </c>
      <c r="V1261" s="11" t="s">
        <v>59</v>
      </c>
      <c r="W1261" s="10">
        <v>32806</v>
      </c>
      <c r="X1261" s="11" t="s">
        <v>99</v>
      </c>
      <c r="Y1261" s="10">
        <v>2</v>
      </c>
      <c r="Z1261" s="10">
        <v>2900</v>
      </c>
      <c r="AA1261" s="12" t="s">
        <v>2415</v>
      </c>
      <c r="AB1261" s="10">
        <v>1</v>
      </c>
      <c r="AC1261" s="10">
        <v>4</v>
      </c>
      <c r="AD1261" s="12">
        <v>44942</v>
      </c>
      <c r="AE1261" s="11" t="s">
        <v>60</v>
      </c>
      <c r="AF1261" s="11" t="s">
        <v>61</v>
      </c>
      <c r="AG1261" s="11" t="s">
        <v>89</v>
      </c>
      <c r="AH1261" s="11" t="s">
        <v>7901</v>
      </c>
      <c r="AI1261" s="11" t="s">
        <v>7902</v>
      </c>
      <c r="AJ1261" s="10">
        <v>4</v>
      </c>
      <c r="AK1261" s="14">
        <v>255.02</v>
      </c>
    </row>
    <row r="1262" spans="1:37" x14ac:dyDescent="0.25">
      <c r="A1262" s="10">
        <v>2474</v>
      </c>
      <c r="B1262" s="11" t="s">
        <v>7903</v>
      </c>
      <c r="C1262" s="11" t="s">
        <v>2986</v>
      </c>
      <c r="D1262" s="12">
        <v>43394</v>
      </c>
      <c r="E1262" s="12">
        <v>43579</v>
      </c>
      <c r="F1262" s="10">
        <f>Table2[[#This Row],[ExitDate]]-Table2[[#This Row],[StartDate]]</f>
        <v>185</v>
      </c>
      <c r="G1262" s="18">
        <f>(Table2[[#This Row],[ExitDate]]-Table2[[#This Row],[StartDate]])/365.25</f>
        <v>0.50650239561943877</v>
      </c>
      <c r="H1262" s="11" t="s">
        <v>36</v>
      </c>
      <c r="I1262" s="11" t="s">
        <v>7904</v>
      </c>
      <c r="J1262" s="13" t="s">
        <v>7905</v>
      </c>
      <c r="K1262" s="11" t="s">
        <v>164</v>
      </c>
      <c r="L1262" s="11" t="s">
        <v>38</v>
      </c>
      <c r="M1262" s="11" t="s">
        <v>56</v>
      </c>
      <c r="N1262" s="11" t="s">
        <v>55</v>
      </c>
      <c r="O1262" s="11" t="s">
        <v>56</v>
      </c>
      <c r="P1262" s="11" t="s">
        <v>95</v>
      </c>
      <c r="Q1262" s="11" t="s">
        <v>42</v>
      </c>
      <c r="R1262" s="11" t="s">
        <v>320</v>
      </c>
      <c r="S1262" s="12" t="s">
        <v>7906</v>
      </c>
      <c r="T1262" s="11" t="s">
        <v>44</v>
      </c>
      <c r="U1262" s="11" t="s">
        <v>234</v>
      </c>
      <c r="V1262" s="11" t="s">
        <v>46</v>
      </c>
      <c r="W1262" s="10">
        <v>52065</v>
      </c>
      <c r="X1262" s="11" t="s">
        <v>48</v>
      </c>
      <c r="Y1262" s="10">
        <v>4</v>
      </c>
      <c r="Z1262" s="10">
        <v>2901</v>
      </c>
      <c r="AA1262" s="12" t="s">
        <v>1403</v>
      </c>
      <c r="AB1262" s="10">
        <v>1</v>
      </c>
      <c r="AC1262" s="10">
        <v>4</v>
      </c>
      <c r="AD1262" s="12">
        <v>45120</v>
      </c>
      <c r="AE1262" s="11" t="s">
        <v>50</v>
      </c>
      <c r="AF1262" s="11" t="s">
        <v>51</v>
      </c>
      <c r="AG1262" s="11" t="s">
        <v>62</v>
      </c>
      <c r="AH1262" s="11" t="s">
        <v>7907</v>
      </c>
      <c r="AI1262" s="11" t="s">
        <v>7908</v>
      </c>
      <c r="AJ1262" s="10">
        <v>4</v>
      </c>
      <c r="AK1262" s="14">
        <v>674.34</v>
      </c>
    </row>
    <row r="1263" spans="1:37" x14ac:dyDescent="0.25">
      <c r="A1263" s="10">
        <v>2476</v>
      </c>
      <c r="B1263" s="11" t="s">
        <v>4354</v>
      </c>
      <c r="C1263" s="11" t="s">
        <v>2985</v>
      </c>
      <c r="D1263" s="12">
        <v>44966</v>
      </c>
      <c r="E1263" s="12">
        <v>45053</v>
      </c>
      <c r="F1263" s="10">
        <f>Table2[[#This Row],[ExitDate]]-Table2[[#This Row],[StartDate]]</f>
        <v>87</v>
      </c>
      <c r="G1263" s="18">
        <f>(Table2[[#This Row],[ExitDate]]-Table2[[#This Row],[StartDate]])/365.25</f>
        <v>0.23819301848049282</v>
      </c>
      <c r="H1263" s="11" t="s">
        <v>36</v>
      </c>
      <c r="I1263" s="11" t="s">
        <v>7909</v>
      </c>
      <c r="J1263" s="13" t="s">
        <v>7910</v>
      </c>
      <c r="K1263" s="11" t="s">
        <v>113</v>
      </c>
      <c r="L1263" s="11" t="s">
        <v>38</v>
      </c>
      <c r="M1263" s="11" t="s">
        <v>56</v>
      </c>
      <c r="N1263" s="11" t="s">
        <v>55</v>
      </c>
      <c r="O1263" s="11" t="s">
        <v>66</v>
      </c>
      <c r="P1263" s="11" t="s">
        <v>121</v>
      </c>
      <c r="Q1263" s="11" t="s">
        <v>42</v>
      </c>
      <c r="R1263" s="11" t="s">
        <v>107</v>
      </c>
      <c r="S1263" s="12" t="s">
        <v>7911</v>
      </c>
      <c r="T1263" s="11" t="s">
        <v>44</v>
      </c>
      <c r="U1263" s="11" t="s">
        <v>109</v>
      </c>
      <c r="V1263" s="11" t="s">
        <v>59</v>
      </c>
      <c r="W1263" s="10">
        <v>14416</v>
      </c>
      <c r="X1263" s="11" t="s">
        <v>242</v>
      </c>
      <c r="Y1263" s="10">
        <v>5</v>
      </c>
      <c r="Z1263" s="10">
        <v>2903</v>
      </c>
      <c r="AA1263" s="12">
        <v>44812</v>
      </c>
      <c r="AB1263" s="10">
        <v>3</v>
      </c>
      <c r="AC1263" s="10">
        <v>3</v>
      </c>
      <c r="AD1263" s="12">
        <v>45099</v>
      </c>
      <c r="AE1263" s="11" t="s">
        <v>60</v>
      </c>
      <c r="AF1263" s="11" t="s">
        <v>61</v>
      </c>
      <c r="AG1263" s="11" t="s">
        <v>52</v>
      </c>
      <c r="AH1263" s="11" t="s">
        <v>7912</v>
      </c>
      <c r="AI1263" s="11" t="s">
        <v>7913</v>
      </c>
      <c r="AJ1263" s="10">
        <v>2</v>
      </c>
      <c r="AK1263" s="14">
        <v>906.63</v>
      </c>
    </row>
    <row r="1264" spans="1:37" x14ac:dyDescent="0.25">
      <c r="A1264" s="10">
        <v>2477</v>
      </c>
      <c r="B1264" s="11" t="s">
        <v>7914</v>
      </c>
      <c r="C1264" s="11" t="s">
        <v>692</v>
      </c>
      <c r="D1264" s="12">
        <v>43876</v>
      </c>
      <c r="E1264" s="12">
        <v>44124</v>
      </c>
      <c r="F1264" s="10">
        <f>Table2[[#This Row],[ExitDate]]-Table2[[#This Row],[StartDate]]</f>
        <v>248</v>
      </c>
      <c r="G1264" s="18">
        <f>(Table2[[#This Row],[ExitDate]]-Table2[[#This Row],[StartDate]])/365.25</f>
        <v>0.67898699520876116</v>
      </c>
      <c r="H1264" s="11" t="s">
        <v>36</v>
      </c>
      <c r="I1264" s="11" t="s">
        <v>7915</v>
      </c>
      <c r="J1264" s="13" t="s">
        <v>7916</v>
      </c>
      <c r="K1264" s="11" t="s">
        <v>65</v>
      </c>
      <c r="L1264" s="11" t="s">
        <v>752</v>
      </c>
      <c r="M1264" s="11" t="s">
        <v>66</v>
      </c>
      <c r="N1264" s="11" t="s">
        <v>55</v>
      </c>
      <c r="O1264" s="11" t="s">
        <v>56</v>
      </c>
      <c r="P1264" s="11" t="s">
        <v>133</v>
      </c>
      <c r="Q1264" s="11" t="s">
        <v>42</v>
      </c>
      <c r="R1264" s="11" t="s">
        <v>175</v>
      </c>
      <c r="S1264" s="12">
        <v>16932</v>
      </c>
      <c r="T1264" s="11" t="s">
        <v>44</v>
      </c>
      <c r="U1264" s="11" t="s">
        <v>98</v>
      </c>
      <c r="V1264" s="11" t="s">
        <v>46</v>
      </c>
      <c r="W1264" s="10">
        <v>84227</v>
      </c>
      <c r="X1264" s="11" t="s">
        <v>99</v>
      </c>
      <c r="Y1264" s="10">
        <v>4</v>
      </c>
      <c r="Z1264" s="10">
        <v>2904</v>
      </c>
      <c r="AA1264" s="12" t="s">
        <v>409</v>
      </c>
      <c r="AB1264" s="10">
        <v>4</v>
      </c>
      <c r="AC1264" s="10">
        <v>2</v>
      </c>
      <c r="AD1264" s="12">
        <v>45052</v>
      </c>
      <c r="AE1264" s="11" t="s">
        <v>83</v>
      </c>
      <c r="AF1264" s="11" t="s">
        <v>61</v>
      </c>
      <c r="AG1264" s="11" t="s">
        <v>52</v>
      </c>
      <c r="AH1264" s="11" t="s">
        <v>7917</v>
      </c>
      <c r="AI1264" s="11" t="s">
        <v>7918</v>
      </c>
      <c r="AJ1264" s="10">
        <v>4</v>
      </c>
      <c r="AK1264" s="14">
        <v>986.01</v>
      </c>
    </row>
    <row r="1265" spans="1:37" x14ac:dyDescent="0.25">
      <c r="A1265" s="10">
        <v>2487</v>
      </c>
      <c r="B1265" s="11" t="s">
        <v>7450</v>
      </c>
      <c r="C1265" s="11" t="s">
        <v>6006</v>
      </c>
      <c r="D1265" s="12">
        <v>43832</v>
      </c>
      <c r="E1265" s="12">
        <v>45141</v>
      </c>
      <c r="F1265" s="10">
        <f>Table2[[#This Row],[ExitDate]]-Table2[[#This Row],[StartDate]]</f>
        <v>1309</v>
      </c>
      <c r="G1265" s="18">
        <f>(Table2[[#This Row],[ExitDate]]-Table2[[#This Row],[StartDate]])/365.25</f>
        <v>3.5838466803559208</v>
      </c>
      <c r="H1265" s="11" t="s">
        <v>36</v>
      </c>
      <c r="I1265" s="11" t="s">
        <v>3989</v>
      </c>
      <c r="J1265" s="13" t="s">
        <v>7921</v>
      </c>
      <c r="K1265" s="11" t="s">
        <v>113</v>
      </c>
      <c r="L1265" s="11" t="s">
        <v>38</v>
      </c>
      <c r="M1265" s="11" t="s">
        <v>66</v>
      </c>
      <c r="N1265" s="11" t="s">
        <v>40</v>
      </c>
      <c r="O1265" s="11" t="s">
        <v>56</v>
      </c>
      <c r="P1265" s="11" t="s">
        <v>133</v>
      </c>
      <c r="Q1265" s="11" t="s">
        <v>42</v>
      </c>
      <c r="R1265" s="11" t="s">
        <v>142</v>
      </c>
      <c r="S1265" s="12">
        <v>26341</v>
      </c>
      <c r="T1265" s="11" t="s">
        <v>44</v>
      </c>
      <c r="U1265" s="11" t="s">
        <v>81</v>
      </c>
      <c r="V1265" s="11" t="s">
        <v>59</v>
      </c>
      <c r="W1265" s="10">
        <v>56864</v>
      </c>
      <c r="X1265" s="11" t="s">
        <v>99</v>
      </c>
      <c r="Y1265" s="10">
        <v>2</v>
      </c>
      <c r="Z1265" s="10">
        <v>2914</v>
      </c>
      <c r="AA1265" s="12" t="s">
        <v>5772</v>
      </c>
      <c r="AB1265" s="10">
        <v>5</v>
      </c>
      <c r="AC1265" s="10">
        <v>3</v>
      </c>
      <c r="AD1265" s="12">
        <v>44849</v>
      </c>
      <c r="AE1265" s="11" t="s">
        <v>156</v>
      </c>
      <c r="AF1265" s="11" t="s">
        <v>51</v>
      </c>
      <c r="AG1265" s="11" t="s">
        <v>52</v>
      </c>
      <c r="AH1265" s="11" t="s">
        <v>7922</v>
      </c>
      <c r="AI1265" s="11" t="s">
        <v>7923</v>
      </c>
      <c r="AJ1265" s="10">
        <v>1</v>
      </c>
      <c r="AK1265" s="14">
        <v>194.13</v>
      </c>
    </row>
    <row r="1266" spans="1:37" x14ac:dyDescent="0.25">
      <c r="A1266" s="10">
        <v>2488</v>
      </c>
      <c r="B1266" s="11" t="s">
        <v>3432</v>
      </c>
      <c r="C1266" s="11" t="s">
        <v>3288</v>
      </c>
      <c r="D1266" s="12">
        <v>44681</v>
      </c>
      <c r="E1266" s="12">
        <v>45140</v>
      </c>
      <c r="F1266" s="10">
        <f>Table2[[#This Row],[ExitDate]]-Table2[[#This Row],[StartDate]]</f>
        <v>459</v>
      </c>
      <c r="G1266" s="18">
        <f>(Table2[[#This Row],[ExitDate]]-Table2[[#This Row],[StartDate]])/365.25</f>
        <v>1.2566735112936345</v>
      </c>
      <c r="H1266" s="11" t="s">
        <v>36</v>
      </c>
      <c r="I1266" s="11" t="s">
        <v>7924</v>
      </c>
      <c r="J1266" s="13" t="s">
        <v>7925</v>
      </c>
      <c r="K1266" s="11" t="s">
        <v>65</v>
      </c>
      <c r="L1266" s="11" t="s">
        <v>2303</v>
      </c>
      <c r="M1266" s="11" t="s">
        <v>66</v>
      </c>
      <c r="N1266" s="11" t="s">
        <v>67</v>
      </c>
      <c r="O1266" s="11" t="s">
        <v>56</v>
      </c>
      <c r="P1266" s="11" t="s">
        <v>95</v>
      </c>
      <c r="Q1266" s="11" t="s">
        <v>42</v>
      </c>
      <c r="R1266" s="11" t="s">
        <v>85</v>
      </c>
      <c r="S1266" s="12">
        <v>33672</v>
      </c>
      <c r="T1266" s="11" t="s">
        <v>44</v>
      </c>
      <c r="U1266" s="11" t="s">
        <v>98</v>
      </c>
      <c r="V1266" s="11" t="s">
        <v>59</v>
      </c>
      <c r="W1266" s="10">
        <v>14468</v>
      </c>
      <c r="X1266" s="11" t="s">
        <v>99</v>
      </c>
      <c r="Y1266" s="10">
        <v>1</v>
      </c>
      <c r="Z1266" s="10">
        <v>2915</v>
      </c>
      <c r="AA1266" s="12" t="s">
        <v>177</v>
      </c>
      <c r="AB1266" s="10">
        <v>3</v>
      </c>
      <c r="AC1266" s="10">
        <v>4</v>
      </c>
      <c r="AD1266" s="12">
        <v>45010</v>
      </c>
      <c r="AE1266" s="11" t="s">
        <v>83</v>
      </c>
      <c r="AF1266" s="11" t="s">
        <v>51</v>
      </c>
      <c r="AG1266" s="11" t="s">
        <v>62</v>
      </c>
      <c r="AH1266" s="11" t="s">
        <v>7926</v>
      </c>
      <c r="AI1266" s="11" t="s">
        <v>7927</v>
      </c>
      <c r="AJ1266" s="10">
        <v>2</v>
      </c>
      <c r="AK1266" s="14">
        <v>993.79</v>
      </c>
    </row>
    <row r="1267" spans="1:37" x14ac:dyDescent="0.25">
      <c r="A1267" s="10">
        <v>2489</v>
      </c>
      <c r="B1267" s="11" t="s">
        <v>72</v>
      </c>
      <c r="C1267" s="11" t="s">
        <v>1074</v>
      </c>
      <c r="D1267" s="12">
        <v>44016</v>
      </c>
      <c r="E1267" s="12">
        <v>44262</v>
      </c>
      <c r="F1267" s="10">
        <f>Table2[[#This Row],[ExitDate]]-Table2[[#This Row],[StartDate]]</f>
        <v>246</v>
      </c>
      <c r="G1267" s="18">
        <f>(Table2[[#This Row],[ExitDate]]-Table2[[#This Row],[StartDate]])/365.25</f>
        <v>0.67351129363449691</v>
      </c>
      <c r="H1267" s="11" t="s">
        <v>36</v>
      </c>
      <c r="I1267" s="11" t="s">
        <v>7928</v>
      </c>
      <c r="J1267" s="13" t="s">
        <v>7929</v>
      </c>
      <c r="K1267" s="11" t="s">
        <v>84</v>
      </c>
      <c r="L1267" s="11" t="s">
        <v>2303</v>
      </c>
      <c r="M1267" s="11" t="s">
        <v>56</v>
      </c>
      <c r="N1267" s="11" t="s">
        <v>40</v>
      </c>
      <c r="O1267" s="11" t="s">
        <v>41</v>
      </c>
      <c r="P1267" s="11" t="s">
        <v>121</v>
      </c>
      <c r="Q1267" s="11" t="s">
        <v>42</v>
      </c>
      <c r="R1267" s="11" t="s">
        <v>69</v>
      </c>
      <c r="S1267" s="12" t="s">
        <v>7930</v>
      </c>
      <c r="T1267" s="11" t="s">
        <v>44</v>
      </c>
      <c r="U1267" s="11" t="s">
        <v>412</v>
      </c>
      <c r="V1267" s="11" t="s">
        <v>59</v>
      </c>
      <c r="W1267" s="10">
        <v>92604</v>
      </c>
      <c r="X1267" s="11" t="s">
        <v>242</v>
      </c>
      <c r="Y1267" s="10">
        <v>2</v>
      </c>
      <c r="Z1267" s="10">
        <v>2916</v>
      </c>
      <c r="AA1267" s="12" t="s">
        <v>467</v>
      </c>
      <c r="AB1267" s="10">
        <v>4</v>
      </c>
      <c r="AC1267" s="10">
        <v>4</v>
      </c>
      <c r="AD1267" s="12">
        <v>44843</v>
      </c>
      <c r="AE1267" s="11" t="s">
        <v>83</v>
      </c>
      <c r="AF1267" s="11" t="s">
        <v>51</v>
      </c>
      <c r="AG1267" s="11" t="s">
        <v>62</v>
      </c>
      <c r="AH1267" s="11" t="s">
        <v>7931</v>
      </c>
      <c r="AI1267" s="11" t="s">
        <v>7932</v>
      </c>
      <c r="AJ1267" s="10">
        <v>2</v>
      </c>
      <c r="AK1267" s="14">
        <v>932.4</v>
      </c>
    </row>
    <row r="1268" spans="1:37" x14ac:dyDescent="0.25">
      <c r="A1268" s="10">
        <v>2491</v>
      </c>
      <c r="B1268" s="11" t="s">
        <v>4240</v>
      </c>
      <c r="C1268" s="11" t="s">
        <v>908</v>
      </c>
      <c r="D1268" s="12">
        <v>43456</v>
      </c>
      <c r="E1268" s="12">
        <v>44763</v>
      </c>
      <c r="F1268" s="10">
        <f>Table2[[#This Row],[ExitDate]]-Table2[[#This Row],[StartDate]]</f>
        <v>1307</v>
      </c>
      <c r="G1268" s="18">
        <f>(Table2[[#This Row],[ExitDate]]-Table2[[#This Row],[StartDate]])/365.25</f>
        <v>3.5783709787816562</v>
      </c>
      <c r="H1268" s="11" t="s">
        <v>36</v>
      </c>
      <c r="I1268" s="11" t="s">
        <v>7933</v>
      </c>
      <c r="J1268" s="13" t="s">
        <v>7934</v>
      </c>
      <c r="K1268" s="11" t="s">
        <v>125</v>
      </c>
      <c r="L1268" s="11" t="s">
        <v>38</v>
      </c>
      <c r="M1268" s="11" t="s">
        <v>56</v>
      </c>
      <c r="N1268" s="11" t="s">
        <v>67</v>
      </c>
      <c r="O1268" s="11" t="s">
        <v>66</v>
      </c>
      <c r="P1268" s="11" t="s">
        <v>133</v>
      </c>
      <c r="Q1268" s="11" t="s">
        <v>42</v>
      </c>
      <c r="R1268" s="11" t="s">
        <v>85</v>
      </c>
      <c r="S1268" s="12">
        <v>29072</v>
      </c>
      <c r="T1268" s="11" t="s">
        <v>44</v>
      </c>
      <c r="U1268" s="11" t="s">
        <v>159</v>
      </c>
      <c r="V1268" s="11" t="s">
        <v>46</v>
      </c>
      <c r="W1268" s="10">
        <v>2719</v>
      </c>
      <c r="X1268" s="11" t="s">
        <v>99</v>
      </c>
      <c r="Y1268" s="10">
        <v>4</v>
      </c>
      <c r="Z1268" s="10">
        <v>2918</v>
      </c>
      <c r="AA1268" s="12">
        <v>44877</v>
      </c>
      <c r="AB1268" s="10">
        <v>4</v>
      </c>
      <c r="AC1268" s="10">
        <v>3</v>
      </c>
      <c r="AD1268" s="12">
        <v>44801</v>
      </c>
      <c r="AE1268" s="11" t="s">
        <v>76</v>
      </c>
      <c r="AF1268" s="11" t="s">
        <v>61</v>
      </c>
      <c r="AG1268" s="11" t="s">
        <v>52</v>
      </c>
      <c r="AH1268" s="11" t="s">
        <v>7935</v>
      </c>
      <c r="AI1268" s="11" t="s">
        <v>7936</v>
      </c>
      <c r="AJ1268" s="10">
        <v>1</v>
      </c>
      <c r="AK1268" s="14">
        <v>333.03</v>
      </c>
    </row>
    <row r="1269" spans="1:37" x14ac:dyDescent="0.25">
      <c r="A1269" s="10">
        <v>2494</v>
      </c>
      <c r="B1269" s="11" t="s">
        <v>2793</v>
      </c>
      <c r="C1269" s="11" t="s">
        <v>1390</v>
      </c>
      <c r="D1269" s="12">
        <v>43365</v>
      </c>
      <c r="E1269" s="12">
        <v>43748</v>
      </c>
      <c r="F1269" s="10">
        <f>Table2[[#This Row],[ExitDate]]-Table2[[#This Row],[StartDate]]</f>
        <v>383</v>
      </c>
      <c r="G1269" s="18">
        <f>(Table2[[#This Row],[ExitDate]]-Table2[[#This Row],[StartDate]])/365.25</f>
        <v>1.0485968514715949</v>
      </c>
      <c r="H1269" s="11" t="s">
        <v>36</v>
      </c>
      <c r="I1269" s="11" t="s">
        <v>7937</v>
      </c>
      <c r="J1269" s="13" t="s">
        <v>7938</v>
      </c>
      <c r="K1269" s="11" t="s">
        <v>79</v>
      </c>
      <c r="L1269" s="11" t="s">
        <v>38</v>
      </c>
      <c r="M1269" s="11" t="s">
        <v>66</v>
      </c>
      <c r="N1269" s="11" t="s">
        <v>67</v>
      </c>
      <c r="O1269" s="11" t="s">
        <v>56</v>
      </c>
      <c r="P1269" s="11" t="s">
        <v>133</v>
      </c>
      <c r="Q1269" s="11" t="s">
        <v>42</v>
      </c>
      <c r="R1269" s="11" t="s">
        <v>57</v>
      </c>
      <c r="S1269" s="12">
        <v>21040</v>
      </c>
      <c r="T1269" s="11" t="s">
        <v>44</v>
      </c>
      <c r="U1269" s="11" t="s">
        <v>159</v>
      </c>
      <c r="V1269" s="11" t="s">
        <v>46</v>
      </c>
      <c r="W1269" s="10">
        <v>66834</v>
      </c>
      <c r="X1269" s="11" t="s">
        <v>99</v>
      </c>
      <c r="Y1269" s="10">
        <v>2</v>
      </c>
      <c r="Z1269" s="10">
        <v>2921</v>
      </c>
      <c r="AA1269" s="12" t="s">
        <v>2231</v>
      </c>
      <c r="AB1269" s="10">
        <v>5</v>
      </c>
      <c r="AC1269" s="10">
        <v>2</v>
      </c>
      <c r="AD1269" s="12">
        <v>44937</v>
      </c>
      <c r="AE1269" s="11" t="s">
        <v>60</v>
      </c>
      <c r="AF1269" s="11" t="s">
        <v>61</v>
      </c>
      <c r="AG1269" s="11" t="s">
        <v>62</v>
      </c>
      <c r="AH1269" s="11" t="s">
        <v>7939</v>
      </c>
      <c r="AI1269" s="11" t="s">
        <v>7940</v>
      </c>
      <c r="AJ1269" s="10">
        <v>1</v>
      </c>
      <c r="AK1269" s="14">
        <v>465.54</v>
      </c>
    </row>
    <row r="1270" spans="1:37" x14ac:dyDescent="0.25">
      <c r="A1270" s="10">
        <v>2495</v>
      </c>
      <c r="B1270" s="11" t="s">
        <v>4030</v>
      </c>
      <c r="C1270" s="11" t="s">
        <v>1741</v>
      </c>
      <c r="D1270" s="12">
        <v>44848</v>
      </c>
      <c r="E1270" s="12">
        <v>45113</v>
      </c>
      <c r="F1270" s="10">
        <f>Table2[[#This Row],[ExitDate]]-Table2[[#This Row],[StartDate]]</f>
        <v>265</v>
      </c>
      <c r="G1270" s="18">
        <f>(Table2[[#This Row],[ExitDate]]-Table2[[#This Row],[StartDate]])/365.25</f>
        <v>0.72553045859000687</v>
      </c>
      <c r="H1270" s="11" t="s">
        <v>36</v>
      </c>
      <c r="I1270" s="11" t="s">
        <v>7941</v>
      </c>
      <c r="J1270" s="13" t="s">
        <v>7942</v>
      </c>
      <c r="K1270" s="11" t="s">
        <v>84</v>
      </c>
      <c r="L1270" s="11" t="s">
        <v>38</v>
      </c>
      <c r="M1270" s="11" t="s">
        <v>56</v>
      </c>
      <c r="N1270" s="11" t="s">
        <v>67</v>
      </c>
      <c r="O1270" s="11" t="s">
        <v>66</v>
      </c>
      <c r="P1270" s="11" t="s">
        <v>95</v>
      </c>
      <c r="Q1270" s="11" t="s">
        <v>42</v>
      </c>
      <c r="R1270" s="11" t="s">
        <v>80</v>
      </c>
      <c r="S1270" s="12" t="s">
        <v>7943</v>
      </c>
      <c r="T1270" s="11" t="s">
        <v>44</v>
      </c>
      <c r="U1270" s="11" t="s">
        <v>81</v>
      </c>
      <c r="V1270" s="11" t="s">
        <v>46</v>
      </c>
      <c r="W1270" s="10">
        <v>69281</v>
      </c>
      <c r="X1270" s="11" t="s">
        <v>99</v>
      </c>
      <c r="Y1270" s="10">
        <v>5</v>
      </c>
      <c r="Z1270" s="10">
        <v>2922</v>
      </c>
      <c r="AA1270" s="12" t="s">
        <v>177</v>
      </c>
      <c r="AB1270" s="10">
        <v>4</v>
      </c>
      <c r="AC1270" s="10">
        <v>2</v>
      </c>
      <c r="AD1270" s="12">
        <v>45065</v>
      </c>
      <c r="AE1270" s="11" t="s">
        <v>83</v>
      </c>
      <c r="AF1270" s="11" t="s">
        <v>61</v>
      </c>
      <c r="AG1270" s="11" t="s">
        <v>62</v>
      </c>
      <c r="AH1270" s="11" t="s">
        <v>7944</v>
      </c>
      <c r="AI1270" s="11" t="s">
        <v>7945</v>
      </c>
      <c r="AJ1270" s="10">
        <v>1</v>
      </c>
      <c r="AK1270" s="14">
        <v>713.3</v>
      </c>
    </row>
    <row r="1271" spans="1:37" x14ac:dyDescent="0.25">
      <c r="A1271" s="10">
        <v>2496</v>
      </c>
      <c r="B1271" s="11" t="s">
        <v>439</v>
      </c>
      <c r="C1271" s="11" t="s">
        <v>3069</v>
      </c>
      <c r="D1271" s="12">
        <v>44604</v>
      </c>
      <c r="E1271" s="12">
        <v>44826</v>
      </c>
      <c r="F1271" s="10">
        <f>Table2[[#This Row],[ExitDate]]-Table2[[#This Row],[StartDate]]</f>
        <v>222</v>
      </c>
      <c r="G1271" s="18">
        <f>(Table2[[#This Row],[ExitDate]]-Table2[[#This Row],[StartDate]])/365.25</f>
        <v>0.6078028747433265</v>
      </c>
      <c r="H1271" s="11" t="s">
        <v>36</v>
      </c>
      <c r="I1271" s="11" t="s">
        <v>7946</v>
      </c>
      <c r="J1271" s="13" t="s">
        <v>7947</v>
      </c>
      <c r="K1271" s="11" t="s">
        <v>37</v>
      </c>
      <c r="L1271" s="11" t="s">
        <v>38</v>
      </c>
      <c r="M1271" s="11" t="s">
        <v>56</v>
      </c>
      <c r="N1271" s="11" t="s">
        <v>55</v>
      </c>
      <c r="O1271" s="11" t="s">
        <v>56</v>
      </c>
      <c r="P1271" s="11" t="s">
        <v>174</v>
      </c>
      <c r="Q1271" s="11" t="s">
        <v>42</v>
      </c>
      <c r="R1271" s="11" t="s">
        <v>85</v>
      </c>
      <c r="S1271" s="12">
        <v>29227</v>
      </c>
      <c r="T1271" s="11" t="s">
        <v>44</v>
      </c>
      <c r="U1271" s="11" t="s">
        <v>98</v>
      </c>
      <c r="V1271" s="11" t="s">
        <v>46</v>
      </c>
      <c r="W1271" s="10">
        <v>79321</v>
      </c>
      <c r="X1271" s="11" t="s">
        <v>242</v>
      </c>
      <c r="Y1271" s="10">
        <v>4</v>
      </c>
      <c r="Z1271" s="10">
        <v>2923</v>
      </c>
      <c r="AA1271" s="12">
        <v>45082</v>
      </c>
      <c r="AB1271" s="10">
        <v>5</v>
      </c>
      <c r="AC1271" s="10">
        <v>1</v>
      </c>
      <c r="AD1271" s="12">
        <v>44849</v>
      </c>
      <c r="AE1271" s="11" t="s">
        <v>83</v>
      </c>
      <c r="AF1271" s="11" t="s">
        <v>51</v>
      </c>
      <c r="AG1271" s="11" t="s">
        <v>52</v>
      </c>
      <c r="AH1271" s="11" t="s">
        <v>7948</v>
      </c>
      <c r="AI1271" s="11" t="s">
        <v>7949</v>
      </c>
      <c r="AJ1271" s="10">
        <v>4</v>
      </c>
      <c r="AK1271" s="14">
        <v>632.73</v>
      </c>
    </row>
    <row r="1272" spans="1:37" x14ac:dyDescent="0.25">
      <c r="A1272" s="10">
        <v>2497</v>
      </c>
      <c r="B1272" s="11" t="s">
        <v>2575</v>
      </c>
      <c r="C1272" s="11" t="s">
        <v>5783</v>
      </c>
      <c r="D1272" s="12">
        <v>44278</v>
      </c>
      <c r="E1272" s="12">
        <v>45127</v>
      </c>
      <c r="F1272" s="10">
        <f>Table2[[#This Row],[ExitDate]]-Table2[[#This Row],[StartDate]]</f>
        <v>849</v>
      </c>
      <c r="G1272" s="18">
        <f>(Table2[[#This Row],[ExitDate]]-Table2[[#This Row],[StartDate]])/365.25</f>
        <v>2.324435318275154</v>
      </c>
      <c r="H1272" s="11" t="s">
        <v>36</v>
      </c>
      <c r="I1272" s="11" t="s">
        <v>7950</v>
      </c>
      <c r="J1272" s="13" t="s">
        <v>7951</v>
      </c>
      <c r="K1272" s="11" t="s">
        <v>54</v>
      </c>
      <c r="L1272" s="11" t="s">
        <v>752</v>
      </c>
      <c r="M1272" s="11" t="s">
        <v>39</v>
      </c>
      <c r="N1272" s="11" t="s">
        <v>67</v>
      </c>
      <c r="O1272" s="11" t="s">
        <v>56</v>
      </c>
      <c r="P1272" s="11" t="s">
        <v>133</v>
      </c>
      <c r="Q1272" s="11" t="s">
        <v>42</v>
      </c>
      <c r="R1272" s="11" t="s">
        <v>85</v>
      </c>
      <c r="S1272" s="12" t="s">
        <v>7952</v>
      </c>
      <c r="T1272" s="11" t="s">
        <v>44</v>
      </c>
      <c r="U1272" s="11" t="s">
        <v>234</v>
      </c>
      <c r="V1272" s="11" t="s">
        <v>59</v>
      </c>
      <c r="W1272" s="10">
        <v>84575</v>
      </c>
      <c r="X1272" s="11" t="s">
        <v>99</v>
      </c>
      <c r="Y1272" s="10">
        <v>5</v>
      </c>
      <c r="Z1272" s="10">
        <v>2924</v>
      </c>
      <c r="AA1272" s="12" t="s">
        <v>2864</v>
      </c>
      <c r="AB1272" s="10">
        <v>5</v>
      </c>
      <c r="AC1272" s="10">
        <v>4</v>
      </c>
      <c r="AD1272" s="12">
        <v>44865</v>
      </c>
      <c r="AE1272" s="11" t="s">
        <v>83</v>
      </c>
      <c r="AF1272" s="11" t="s">
        <v>61</v>
      </c>
      <c r="AG1272" s="11" t="s">
        <v>52</v>
      </c>
      <c r="AH1272" s="11" t="s">
        <v>7391</v>
      </c>
      <c r="AI1272" s="11" t="s">
        <v>7953</v>
      </c>
      <c r="AJ1272" s="10">
        <v>1</v>
      </c>
      <c r="AK1272" s="14">
        <v>244.84</v>
      </c>
    </row>
    <row r="1273" spans="1:37" x14ac:dyDescent="0.25">
      <c r="A1273" s="10">
        <v>2498</v>
      </c>
      <c r="B1273" s="11" t="s">
        <v>7265</v>
      </c>
      <c r="C1273" s="11" t="s">
        <v>7954</v>
      </c>
      <c r="D1273" s="12">
        <v>43342</v>
      </c>
      <c r="E1273" s="12">
        <v>44388</v>
      </c>
      <c r="F1273" s="10">
        <f>Table2[[#This Row],[ExitDate]]-Table2[[#This Row],[StartDate]]</f>
        <v>1046</v>
      </c>
      <c r="G1273" s="18">
        <f>(Table2[[#This Row],[ExitDate]]-Table2[[#This Row],[StartDate]])/365.25</f>
        <v>2.8637919233401781</v>
      </c>
      <c r="H1273" s="11" t="s">
        <v>738</v>
      </c>
      <c r="I1273" s="11" t="s">
        <v>7955</v>
      </c>
      <c r="J1273" s="13" t="s">
        <v>7956</v>
      </c>
      <c r="K1273" s="11" t="s">
        <v>37</v>
      </c>
      <c r="L1273" s="11" t="s">
        <v>38</v>
      </c>
      <c r="M1273" s="11" t="s">
        <v>56</v>
      </c>
      <c r="N1273" s="11" t="s">
        <v>67</v>
      </c>
      <c r="O1273" s="11" t="s">
        <v>41</v>
      </c>
      <c r="P1273" s="11" t="s">
        <v>95</v>
      </c>
      <c r="Q1273" s="11" t="s">
        <v>42</v>
      </c>
      <c r="R1273" s="11" t="s">
        <v>69</v>
      </c>
      <c r="S1273" s="12" t="s">
        <v>7957</v>
      </c>
      <c r="T1273" s="11" t="s">
        <v>44</v>
      </c>
      <c r="U1273" s="11" t="s">
        <v>412</v>
      </c>
      <c r="V1273" s="11" t="s">
        <v>59</v>
      </c>
      <c r="W1273" s="10">
        <v>65881</v>
      </c>
      <c r="X1273" s="11" t="s">
        <v>99</v>
      </c>
      <c r="Y1273" s="10">
        <v>4</v>
      </c>
      <c r="Z1273" s="10">
        <v>2925</v>
      </c>
      <c r="AA1273" s="12" t="s">
        <v>122</v>
      </c>
      <c r="AB1273" s="10">
        <v>1</v>
      </c>
      <c r="AC1273" s="10">
        <v>3</v>
      </c>
      <c r="AD1273" s="12">
        <v>45030</v>
      </c>
      <c r="AE1273" s="11" t="s">
        <v>156</v>
      </c>
      <c r="AF1273" s="11" t="s">
        <v>61</v>
      </c>
      <c r="AG1273" s="11" t="s">
        <v>52</v>
      </c>
      <c r="AH1273" s="11" t="s">
        <v>7958</v>
      </c>
      <c r="AI1273" s="11" t="s">
        <v>7959</v>
      </c>
      <c r="AJ1273" s="10">
        <v>4</v>
      </c>
      <c r="AK1273" s="14">
        <v>689.93</v>
      </c>
    </row>
    <row r="1274" spans="1:37" x14ac:dyDescent="0.25">
      <c r="A1274" s="10">
        <v>2499</v>
      </c>
      <c r="B1274" s="11" t="s">
        <v>7960</v>
      </c>
      <c r="C1274" s="11" t="s">
        <v>6868</v>
      </c>
      <c r="D1274" s="12">
        <v>44905</v>
      </c>
      <c r="E1274" s="12">
        <v>45109</v>
      </c>
      <c r="F1274" s="10">
        <f>Table2[[#This Row],[ExitDate]]-Table2[[#This Row],[StartDate]]</f>
        <v>204</v>
      </c>
      <c r="G1274" s="18">
        <f>(Table2[[#This Row],[ExitDate]]-Table2[[#This Row],[StartDate]])/365.25</f>
        <v>0.55852156057494862</v>
      </c>
      <c r="H1274" s="11" t="s">
        <v>738</v>
      </c>
      <c r="I1274" s="11" t="s">
        <v>7961</v>
      </c>
      <c r="J1274" s="13" t="s">
        <v>7962</v>
      </c>
      <c r="K1274" s="11" t="s">
        <v>125</v>
      </c>
      <c r="L1274" s="11" t="s">
        <v>1816</v>
      </c>
      <c r="M1274" s="11" t="s">
        <v>56</v>
      </c>
      <c r="N1274" s="11" t="s">
        <v>67</v>
      </c>
      <c r="O1274" s="11" t="s">
        <v>41</v>
      </c>
      <c r="P1274" s="11" t="s">
        <v>174</v>
      </c>
      <c r="Q1274" s="11" t="s">
        <v>42</v>
      </c>
      <c r="R1274" s="11" t="s">
        <v>85</v>
      </c>
      <c r="S1274" s="12">
        <v>36384</v>
      </c>
      <c r="T1274" s="11" t="s">
        <v>44</v>
      </c>
      <c r="U1274" s="11" t="s">
        <v>87</v>
      </c>
      <c r="V1274" s="11" t="s">
        <v>59</v>
      </c>
      <c r="W1274" s="10">
        <v>27671</v>
      </c>
      <c r="X1274" s="11" t="s">
        <v>242</v>
      </c>
      <c r="Y1274" s="10">
        <v>5</v>
      </c>
      <c r="Z1274" s="10">
        <v>2926</v>
      </c>
      <c r="AA1274" s="12">
        <v>44843</v>
      </c>
      <c r="AB1274" s="10">
        <v>1</v>
      </c>
      <c r="AC1274" s="10">
        <v>1</v>
      </c>
      <c r="AD1274" s="12">
        <v>45002</v>
      </c>
      <c r="AE1274" s="11" t="s">
        <v>83</v>
      </c>
      <c r="AF1274" s="11" t="s">
        <v>51</v>
      </c>
      <c r="AG1274" s="11" t="s">
        <v>52</v>
      </c>
      <c r="AH1274" s="11" t="s">
        <v>7963</v>
      </c>
      <c r="AI1274" s="11" t="s">
        <v>7964</v>
      </c>
      <c r="AJ1274" s="10">
        <v>3</v>
      </c>
      <c r="AK1274" s="14">
        <v>459.59</v>
      </c>
    </row>
    <row r="1275" spans="1:37" x14ac:dyDescent="0.25">
      <c r="A1275" s="10">
        <v>2500</v>
      </c>
      <c r="B1275" s="11" t="s">
        <v>7188</v>
      </c>
      <c r="C1275" s="11" t="s">
        <v>7965</v>
      </c>
      <c r="D1275" s="12">
        <v>44961</v>
      </c>
      <c r="E1275" s="12">
        <v>45132</v>
      </c>
      <c r="F1275" s="10">
        <f>Table2[[#This Row],[ExitDate]]-Table2[[#This Row],[StartDate]]</f>
        <v>171</v>
      </c>
      <c r="G1275" s="18">
        <f>(Table2[[#This Row],[ExitDate]]-Table2[[#This Row],[StartDate]])/365.25</f>
        <v>0.46817248459958932</v>
      </c>
      <c r="H1275" s="11" t="s">
        <v>738</v>
      </c>
      <c r="I1275" s="11" t="s">
        <v>5855</v>
      </c>
      <c r="J1275" s="13" t="s">
        <v>7966</v>
      </c>
      <c r="K1275" s="11" t="s">
        <v>54</v>
      </c>
      <c r="L1275" s="11" t="s">
        <v>1816</v>
      </c>
      <c r="M1275" s="11" t="s">
        <v>56</v>
      </c>
      <c r="N1275" s="11" t="s">
        <v>55</v>
      </c>
      <c r="O1275" s="11" t="s">
        <v>56</v>
      </c>
      <c r="P1275" s="11" t="s">
        <v>174</v>
      </c>
      <c r="Q1275" s="11" t="s">
        <v>42</v>
      </c>
      <c r="R1275" s="11" t="s">
        <v>69</v>
      </c>
      <c r="S1275" s="12" t="s">
        <v>7967</v>
      </c>
      <c r="T1275" s="11" t="s">
        <v>44</v>
      </c>
      <c r="U1275" s="11" t="s">
        <v>5</v>
      </c>
      <c r="V1275" s="11" t="s">
        <v>59</v>
      </c>
      <c r="W1275" s="10">
        <v>53549</v>
      </c>
      <c r="X1275" s="11" t="s">
        <v>99</v>
      </c>
      <c r="Y1275" s="10">
        <v>1</v>
      </c>
      <c r="Z1275" s="10">
        <v>2927</v>
      </c>
      <c r="AA1275" s="12" t="s">
        <v>1494</v>
      </c>
      <c r="AB1275" s="10">
        <v>4</v>
      </c>
      <c r="AC1275" s="10">
        <v>2</v>
      </c>
      <c r="AD1275" s="12">
        <v>44849</v>
      </c>
      <c r="AE1275" s="11" t="s">
        <v>83</v>
      </c>
      <c r="AF1275" s="11" t="s">
        <v>61</v>
      </c>
      <c r="AG1275" s="11" t="s">
        <v>52</v>
      </c>
      <c r="AH1275" s="11" t="s">
        <v>7968</v>
      </c>
      <c r="AI1275" s="11" t="s">
        <v>7969</v>
      </c>
      <c r="AJ1275" s="10">
        <v>4</v>
      </c>
      <c r="AK1275" s="14">
        <v>597.54</v>
      </c>
    </row>
    <row r="1276" spans="1:37" x14ac:dyDescent="0.25">
      <c r="A1276" s="10">
        <v>2502</v>
      </c>
      <c r="B1276" s="11" t="s">
        <v>4082</v>
      </c>
      <c r="C1276" s="11" t="s">
        <v>2195</v>
      </c>
      <c r="D1276" s="12">
        <v>44062</v>
      </c>
      <c r="E1276" s="12">
        <v>44514</v>
      </c>
      <c r="F1276" s="10">
        <f>Table2[[#This Row],[ExitDate]]-Table2[[#This Row],[StartDate]]</f>
        <v>452</v>
      </c>
      <c r="G1276" s="18">
        <f>(Table2[[#This Row],[ExitDate]]-Table2[[#This Row],[StartDate]])/365.25</f>
        <v>1.2375085557837098</v>
      </c>
      <c r="H1276" s="11" t="s">
        <v>738</v>
      </c>
      <c r="I1276" s="11" t="s">
        <v>7970</v>
      </c>
      <c r="J1276" s="13" t="s">
        <v>7971</v>
      </c>
      <c r="K1276" s="11" t="s">
        <v>79</v>
      </c>
      <c r="L1276" s="11" t="s">
        <v>752</v>
      </c>
      <c r="M1276" s="11" t="s">
        <v>66</v>
      </c>
      <c r="N1276" s="11" t="s">
        <v>67</v>
      </c>
      <c r="O1276" s="11" t="s">
        <v>41</v>
      </c>
      <c r="P1276" s="11" t="s">
        <v>174</v>
      </c>
      <c r="Q1276" s="11" t="s">
        <v>42</v>
      </c>
      <c r="R1276" s="11" t="s">
        <v>85</v>
      </c>
      <c r="S1276" s="12">
        <v>31538</v>
      </c>
      <c r="T1276" s="11" t="s">
        <v>44</v>
      </c>
      <c r="U1276" s="11" t="s">
        <v>81</v>
      </c>
      <c r="V1276" s="11" t="s">
        <v>46</v>
      </c>
      <c r="W1276" s="10">
        <v>70404</v>
      </c>
      <c r="X1276" s="11" t="s">
        <v>242</v>
      </c>
      <c r="Y1276" s="10">
        <v>2</v>
      </c>
      <c r="Z1276" s="10">
        <v>2929</v>
      </c>
      <c r="AA1276" s="12" t="s">
        <v>473</v>
      </c>
      <c r="AB1276" s="10">
        <v>1</v>
      </c>
      <c r="AC1276" s="10">
        <v>3</v>
      </c>
      <c r="AD1276" s="12">
        <v>44827</v>
      </c>
      <c r="AE1276" s="11" t="s">
        <v>76</v>
      </c>
      <c r="AF1276" s="11" t="s">
        <v>51</v>
      </c>
      <c r="AG1276" s="11" t="s">
        <v>89</v>
      </c>
      <c r="AH1276" s="11" t="s">
        <v>7972</v>
      </c>
      <c r="AI1276" s="11" t="s">
        <v>7973</v>
      </c>
      <c r="AJ1276" s="10">
        <v>5</v>
      </c>
      <c r="AK1276" s="14">
        <v>120.14</v>
      </c>
    </row>
    <row r="1277" spans="1:37" x14ac:dyDescent="0.25">
      <c r="A1277" s="10">
        <v>2504</v>
      </c>
      <c r="B1277" s="11" t="s">
        <v>1486</v>
      </c>
      <c r="C1277" s="11" t="s">
        <v>5490</v>
      </c>
      <c r="D1277" s="12">
        <v>43859</v>
      </c>
      <c r="E1277" s="12">
        <v>44205</v>
      </c>
      <c r="F1277" s="10">
        <f>Table2[[#This Row],[ExitDate]]-Table2[[#This Row],[StartDate]]</f>
        <v>346</v>
      </c>
      <c r="G1277" s="18">
        <f>(Table2[[#This Row],[ExitDate]]-Table2[[#This Row],[StartDate]])/365.25</f>
        <v>0.94729637234770703</v>
      </c>
      <c r="H1277" s="11" t="s">
        <v>36</v>
      </c>
      <c r="I1277" s="11" t="s">
        <v>7974</v>
      </c>
      <c r="J1277" s="13" t="s">
        <v>7975</v>
      </c>
      <c r="K1277" s="11" t="s">
        <v>132</v>
      </c>
      <c r="L1277" s="11" t="s">
        <v>2303</v>
      </c>
      <c r="M1277" s="11" t="s">
        <v>66</v>
      </c>
      <c r="N1277" s="11" t="s">
        <v>67</v>
      </c>
      <c r="O1277" s="11" t="s">
        <v>41</v>
      </c>
      <c r="P1277" s="11" t="s">
        <v>133</v>
      </c>
      <c r="Q1277" s="11" t="s">
        <v>42</v>
      </c>
      <c r="R1277" s="11" t="s">
        <v>85</v>
      </c>
      <c r="S1277" s="12">
        <v>25514</v>
      </c>
      <c r="T1277" s="11" t="s">
        <v>44</v>
      </c>
      <c r="U1277" s="11" t="s">
        <v>98</v>
      </c>
      <c r="V1277" s="11" t="s">
        <v>59</v>
      </c>
      <c r="W1277" s="10">
        <v>12946</v>
      </c>
      <c r="X1277" s="11" t="s">
        <v>99</v>
      </c>
      <c r="Y1277" s="10">
        <v>2</v>
      </c>
      <c r="Z1277" s="10">
        <v>2931</v>
      </c>
      <c r="AA1277" s="12" t="s">
        <v>4173</v>
      </c>
      <c r="AB1277" s="10">
        <v>5</v>
      </c>
      <c r="AC1277" s="10">
        <v>4</v>
      </c>
      <c r="AD1277" s="12">
        <v>45130</v>
      </c>
      <c r="AE1277" s="11" t="s">
        <v>50</v>
      </c>
      <c r="AF1277" s="11" t="s">
        <v>61</v>
      </c>
      <c r="AG1277" s="11" t="s">
        <v>89</v>
      </c>
      <c r="AH1277" s="11" t="s">
        <v>7976</v>
      </c>
      <c r="AI1277" s="11" t="s">
        <v>7977</v>
      </c>
      <c r="AJ1277" s="10">
        <v>1</v>
      </c>
      <c r="AK1277" s="14">
        <v>485.84</v>
      </c>
    </row>
    <row r="1278" spans="1:37" x14ac:dyDescent="0.25">
      <c r="A1278" s="10">
        <v>2505</v>
      </c>
      <c r="B1278" s="11" t="s">
        <v>7978</v>
      </c>
      <c r="C1278" s="11" t="s">
        <v>1775</v>
      </c>
      <c r="D1278" s="12">
        <v>44427</v>
      </c>
      <c r="E1278" s="12">
        <v>45071</v>
      </c>
      <c r="F1278" s="10">
        <f>Table2[[#This Row],[ExitDate]]-Table2[[#This Row],[StartDate]]</f>
        <v>644</v>
      </c>
      <c r="G1278" s="18">
        <f>(Table2[[#This Row],[ExitDate]]-Table2[[#This Row],[StartDate]])/365.25</f>
        <v>1.7631759069130732</v>
      </c>
      <c r="H1278" s="11" t="s">
        <v>36</v>
      </c>
      <c r="I1278" s="11" t="s">
        <v>7979</v>
      </c>
      <c r="J1278" s="13" t="s">
        <v>7980</v>
      </c>
      <c r="K1278" s="11" t="s">
        <v>79</v>
      </c>
      <c r="L1278" s="11" t="s">
        <v>2303</v>
      </c>
      <c r="M1278" s="11" t="s">
        <v>56</v>
      </c>
      <c r="N1278" s="11" t="s">
        <v>55</v>
      </c>
      <c r="O1278" s="11" t="s">
        <v>66</v>
      </c>
      <c r="P1278" s="11" t="s">
        <v>95</v>
      </c>
      <c r="Q1278" s="11" t="s">
        <v>42</v>
      </c>
      <c r="R1278" s="11" t="s">
        <v>43</v>
      </c>
      <c r="S1278" s="12" t="s">
        <v>7981</v>
      </c>
      <c r="T1278" s="11" t="s">
        <v>44</v>
      </c>
      <c r="U1278" s="11" t="s">
        <v>1522</v>
      </c>
      <c r="V1278" s="11" t="s">
        <v>59</v>
      </c>
      <c r="W1278" s="10">
        <v>6449</v>
      </c>
      <c r="X1278" s="11" t="s">
        <v>48</v>
      </c>
      <c r="Y1278" s="10">
        <v>4</v>
      </c>
      <c r="Z1278" s="10">
        <v>2932</v>
      </c>
      <c r="AA1278" s="12" t="s">
        <v>3672</v>
      </c>
      <c r="AB1278" s="10">
        <v>4</v>
      </c>
      <c r="AC1278" s="10">
        <v>4</v>
      </c>
      <c r="AD1278" s="12">
        <v>45063</v>
      </c>
      <c r="AE1278" s="11" t="s">
        <v>156</v>
      </c>
      <c r="AF1278" s="11" t="s">
        <v>61</v>
      </c>
      <c r="AG1278" s="11" t="s">
        <v>77</v>
      </c>
      <c r="AH1278" s="11" t="s">
        <v>7982</v>
      </c>
      <c r="AI1278" s="11" t="s">
        <v>7983</v>
      </c>
      <c r="AJ1278" s="10">
        <v>2</v>
      </c>
      <c r="AK1278" s="14">
        <v>275.36</v>
      </c>
    </row>
    <row r="1279" spans="1:37" x14ac:dyDescent="0.25">
      <c r="A1279" s="10">
        <v>2507</v>
      </c>
      <c r="B1279" s="11" t="s">
        <v>7984</v>
      </c>
      <c r="C1279" s="11" t="s">
        <v>548</v>
      </c>
      <c r="D1279" s="12">
        <v>44493</v>
      </c>
      <c r="E1279" s="12">
        <v>44802</v>
      </c>
      <c r="F1279" s="10">
        <f>Table2[[#This Row],[ExitDate]]-Table2[[#This Row],[StartDate]]</f>
        <v>309</v>
      </c>
      <c r="G1279" s="18">
        <f>(Table2[[#This Row],[ExitDate]]-Table2[[#This Row],[StartDate]])/365.25</f>
        <v>0.8459958932238193</v>
      </c>
      <c r="H1279" s="11" t="s">
        <v>36</v>
      </c>
      <c r="I1279" s="11" t="s">
        <v>7985</v>
      </c>
      <c r="J1279" s="13" t="s">
        <v>7986</v>
      </c>
      <c r="K1279" s="11" t="s">
        <v>94</v>
      </c>
      <c r="L1279" s="11" t="s">
        <v>38</v>
      </c>
      <c r="M1279" s="11" t="s">
        <v>39</v>
      </c>
      <c r="N1279" s="11" t="s">
        <v>67</v>
      </c>
      <c r="O1279" s="11" t="s">
        <v>41</v>
      </c>
      <c r="P1279" s="11" t="s">
        <v>121</v>
      </c>
      <c r="Q1279" s="11" t="s">
        <v>42</v>
      </c>
      <c r="R1279" s="11" t="s">
        <v>85</v>
      </c>
      <c r="S1279" s="12" t="s">
        <v>7987</v>
      </c>
      <c r="T1279" s="11" t="s">
        <v>44</v>
      </c>
      <c r="U1279" s="11" t="s">
        <v>81</v>
      </c>
      <c r="V1279" s="11" t="s">
        <v>59</v>
      </c>
      <c r="W1279" s="10">
        <v>63659</v>
      </c>
      <c r="X1279" s="11" t="s">
        <v>48</v>
      </c>
      <c r="Y1279" s="10">
        <v>2</v>
      </c>
      <c r="Z1279" s="10">
        <v>2934</v>
      </c>
      <c r="AA1279" s="12" t="s">
        <v>273</v>
      </c>
      <c r="AB1279" s="10">
        <v>4</v>
      </c>
      <c r="AC1279" s="10">
        <v>3</v>
      </c>
      <c r="AD1279" s="12">
        <v>44999</v>
      </c>
      <c r="AE1279" s="11" t="s">
        <v>83</v>
      </c>
      <c r="AF1279" s="11" t="s">
        <v>51</v>
      </c>
      <c r="AG1279" s="11" t="s">
        <v>89</v>
      </c>
      <c r="AH1279" s="11" t="s">
        <v>7988</v>
      </c>
      <c r="AI1279" s="11" t="s">
        <v>7989</v>
      </c>
      <c r="AJ1279" s="10">
        <v>4</v>
      </c>
      <c r="AK1279" s="14">
        <v>927.08</v>
      </c>
    </row>
    <row r="1280" spans="1:37" x14ac:dyDescent="0.25">
      <c r="A1280" s="10">
        <v>2508</v>
      </c>
      <c r="B1280" s="11" t="s">
        <v>3195</v>
      </c>
      <c r="C1280" s="11" t="s">
        <v>4443</v>
      </c>
      <c r="D1280" s="12">
        <v>44107</v>
      </c>
      <c r="E1280" s="12">
        <v>45052</v>
      </c>
      <c r="F1280" s="10">
        <f>Table2[[#This Row],[ExitDate]]-Table2[[#This Row],[StartDate]]</f>
        <v>945</v>
      </c>
      <c r="G1280" s="18">
        <f>(Table2[[#This Row],[ExitDate]]-Table2[[#This Row],[StartDate]])/365.25</f>
        <v>2.5872689938398357</v>
      </c>
      <c r="H1280" s="11" t="s">
        <v>36</v>
      </c>
      <c r="I1280" s="11" t="s">
        <v>7990</v>
      </c>
      <c r="J1280" s="13" t="s">
        <v>7991</v>
      </c>
      <c r="K1280" s="11" t="s">
        <v>113</v>
      </c>
      <c r="L1280" s="11" t="s">
        <v>38</v>
      </c>
      <c r="M1280" s="11" t="s">
        <v>39</v>
      </c>
      <c r="N1280" s="11" t="s">
        <v>67</v>
      </c>
      <c r="O1280" s="11" t="s">
        <v>56</v>
      </c>
      <c r="P1280" s="11" t="s">
        <v>95</v>
      </c>
      <c r="Q1280" s="11" t="s">
        <v>42</v>
      </c>
      <c r="R1280" s="11" t="s">
        <v>320</v>
      </c>
      <c r="S1280" s="12">
        <v>34954</v>
      </c>
      <c r="T1280" s="11" t="s">
        <v>44</v>
      </c>
      <c r="U1280" s="11" t="s">
        <v>365</v>
      </c>
      <c r="V1280" s="11" t="s">
        <v>59</v>
      </c>
      <c r="W1280" s="10">
        <v>6131</v>
      </c>
      <c r="X1280" s="11" t="s">
        <v>48</v>
      </c>
      <c r="Y1280" s="10">
        <v>5</v>
      </c>
      <c r="Z1280" s="10">
        <v>2935</v>
      </c>
      <c r="AA1280" s="12" t="s">
        <v>262</v>
      </c>
      <c r="AB1280" s="10">
        <v>5</v>
      </c>
      <c r="AC1280" s="10">
        <v>1</v>
      </c>
      <c r="AD1280" s="12">
        <v>45132</v>
      </c>
      <c r="AE1280" s="11" t="s">
        <v>156</v>
      </c>
      <c r="AF1280" s="11" t="s">
        <v>61</v>
      </c>
      <c r="AG1280" s="11" t="s">
        <v>89</v>
      </c>
      <c r="AH1280" s="11" t="s">
        <v>1239</v>
      </c>
      <c r="AI1280" s="11" t="s">
        <v>7992</v>
      </c>
      <c r="AJ1280" s="10">
        <v>4</v>
      </c>
      <c r="AK1280" s="14">
        <v>395.52</v>
      </c>
    </row>
    <row r="1281" spans="1:37" x14ac:dyDescent="0.25">
      <c r="A1281" s="10">
        <v>2511</v>
      </c>
      <c r="B1281" s="11" t="s">
        <v>3779</v>
      </c>
      <c r="C1281" s="11" t="s">
        <v>4672</v>
      </c>
      <c r="D1281" s="12">
        <v>44934</v>
      </c>
      <c r="E1281" s="12">
        <v>45056</v>
      </c>
      <c r="F1281" s="10">
        <f>Table2[[#This Row],[ExitDate]]-Table2[[#This Row],[StartDate]]</f>
        <v>122</v>
      </c>
      <c r="G1281" s="18">
        <f>(Table2[[#This Row],[ExitDate]]-Table2[[#This Row],[StartDate]])/365.25</f>
        <v>0.33401779603011633</v>
      </c>
      <c r="H1281" s="11" t="s">
        <v>36</v>
      </c>
      <c r="I1281" s="11" t="s">
        <v>7993</v>
      </c>
      <c r="J1281" s="13" t="s">
        <v>7994</v>
      </c>
      <c r="K1281" s="11" t="s">
        <v>37</v>
      </c>
      <c r="L1281" s="11" t="s">
        <v>38</v>
      </c>
      <c r="M1281" s="11" t="s">
        <v>66</v>
      </c>
      <c r="N1281" s="11" t="s">
        <v>40</v>
      </c>
      <c r="O1281" s="11" t="s">
        <v>66</v>
      </c>
      <c r="P1281" s="11" t="s">
        <v>95</v>
      </c>
      <c r="Q1281" s="11" t="s">
        <v>42</v>
      </c>
      <c r="R1281" s="11" t="s">
        <v>57</v>
      </c>
      <c r="S1281" s="12">
        <v>26615</v>
      </c>
      <c r="T1281" s="11" t="s">
        <v>44</v>
      </c>
      <c r="U1281" s="11" t="s">
        <v>159</v>
      </c>
      <c r="V1281" s="11" t="s">
        <v>59</v>
      </c>
      <c r="W1281" s="10">
        <v>43780</v>
      </c>
      <c r="X1281" s="11" t="s">
        <v>242</v>
      </c>
      <c r="Y1281" s="10">
        <v>1</v>
      </c>
      <c r="Z1281" s="10">
        <v>2938</v>
      </c>
      <c r="AA1281" s="12" t="s">
        <v>3175</v>
      </c>
      <c r="AB1281" s="10">
        <v>2</v>
      </c>
      <c r="AC1281" s="10">
        <v>5</v>
      </c>
      <c r="AD1281" s="12">
        <v>45064</v>
      </c>
      <c r="AE1281" s="11" t="s">
        <v>156</v>
      </c>
      <c r="AF1281" s="11" t="s">
        <v>51</v>
      </c>
      <c r="AG1281" s="11" t="s">
        <v>89</v>
      </c>
      <c r="AH1281" s="11" t="s">
        <v>7995</v>
      </c>
      <c r="AI1281" s="11" t="s">
        <v>7996</v>
      </c>
      <c r="AJ1281" s="10">
        <v>2</v>
      </c>
      <c r="AK1281" s="14">
        <v>478.07</v>
      </c>
    </row>
    <row r="1282" spans="1:37" x14ac:dyDescent="0.25">
      <c r="A1282" s="10">
        <v>2512</v>
      </c>
      <c r="B1282" s="11" t="s">
        <v>2320</v>
      </c>
      <c r="C1282" s="11" t="s">
        <v>220</v>
      </c>
      <c r="D1282" s="12">
        <v>44768</v>
      </c>
      <c r="E1282" s="12">
        <v>44873</v>
      </c>
      <c r="F1282" s="10">
        <f>Table2[[#This Row],[ExitDate]]-Table2[[#This Row],[StartDate]]</f>
        <v>105</v>
      </c>
      <c r="G1282" s="18">
        <f>(Table2[[#This Row],[ExitDate]]-Table2[[#This Row],[StartDate]])/365.25</f>
        <v>0.28747433264887062</v>
      </c>
      <c r="H1282" s="11" t="s">
        <v>36</v>
      </c>
      <c r="I1282" s="11" t="s">
        <v>7997</v>
      </c>
      <c r="J1282" s="13" t="s">
        <v>7998</v>
      </c>
      <c r="K1282" s="11" t="s">
        <v>125</v>
      </c>
      <c r="L1282" s="11" t="s">
        <v>38</v>
      </c>
      <c r="M1282" s="11" t="s">
        <v>39</v>
      </c>
      <c r="N1282" s="11" t="s">
        <v>67</v>
      </c>
      <c r="O1282" s="11" t="s">
        <v>66</v>
      </c>
      <c r="P1282" s="11" t="s">
        <v>121</v>
      </c>
      <c r="Q1282" s="11" t="s">
        <v>42</v>
      </c>
      <c r="R1282" s="11" t="s">
        <v>96</v>
      </c>
      <c r="S1282" s="12" t="s">
        <v>7999</v>
      </c>
      <c r="T1282" s="11" t="s">
        <v>44</v>
      </c>
      <c r="U1282" s="11" t="s">
        <v>625</v>
      </c>
      <c r="V1282" s="11" t="s">
        <v>46</v>
      </c>
      <c r="W1282" s="10">
        <v>40426</v>
      </c>
      <c r="X1282" s="11" t="s">
        <v>242</v>
      </c>
      <c r="Y1282" s="10">
        <v>2</v>
      </c>
      <c r="Z1282" s="10">
        <v>2939</v>
      </c>
      <c r="AA1282" s="12" t="s">
        <v>3451</v>
      </c>
      <c r="AB1282" s="10">
        <v>4</v>
      </c>
      <c r="AC1282" s="10">
        <v>3</v>
      </c>
      <c r="AD1282" s="12">
        <v>44810</v>
      </c>
      <c r="AE1282" s="11" t="s">
        <v>76</v>
      </c>
      <c r="AF1282" s="11" t="s">
        <v>61</v>
      </c>
      <c r="AG1282" s="11" t="s">
        <v>77</v>
      </c>
      <c r="AH1282" s="11" t="s">
        <v>8000</v>
      </c>
      <c r="AI1282" s="11" t="s">
        <v>8001</v>
      </c>
      <c r="AJ1282" s="10">
        <v>3</v>
      </c>
      <c r="AK1282" s="14">
        <v>285.5</v>
      </c>
    </row>
    <row r="1283" spans="1:37" x14ac:dyDescent="0.25">
      <c r="A1283" s="10">
        <v>2513</v>
      </c>
      <c r="B1283" s="11" t="s">
        <v>3474</v>
      </c>
      <c r="C1283" s="11" t="s">
        <v>2490</v>
      </c>
      <c r="D1283" s="12">
        <v>44074</v>
      </c>
      <c r="E1283" s="12">
        <v>45086</v>
      </c>
      <c r="F1283" s="10">
        <f>Table2[[#This Row],[ExitDate]]-Table2[[#This Row],[StartDate]]</f>
        <v>1012</v>
      </c>
      <c r="G1283" s="18">
        <f>(Table2[[#This Row],[ExitDate]]-Table2[[#This Row],[StartDate]])/365.25</f>
        <v>2.7707049965776864</v>
      </c>
      <c r="H1283" s="11" t="s">
        <v>36</v>
      </c>
      <c r="I1283" s="11" t="s">
        <v>8002</v>
      </c>
      <c r="J1283" s="13" t="s">
        <v>8003</v>
      </c>
      <c r="K1283" s="11" t="s">
        <v>54</v>
      </c>
      <c r="L1283" s="11" t="s">
        <v>38</v>
      </c>
      <c r="M1283" s="11" t="s">
        <v>39</v>
      </c>
      <c r="N1283" s="11" t="s">
        <v>55</v>
      </c>
      <c r="O1283" s="11" t="s">
        <v>56</v>
      </c>
      <c r="P1283" s="11" t="s">
        <v>121</v>
      </c>
      <c r="Q1283" s="11" t="s">
        <v>42</v>
      </c>
      <c r="R1283" s="11" t="s">
        <v>508</v>
      </c>
      <c r="S1283" s="12">
        <v>26431</v>
      </c>
      <c r="T1283" s="11" t="s">
        <v>44</v>
      </c>
      <c r="U1283" s="11" t="s">
        <v>5</v>
      </c>
      <c r="V1283" s="11" t="s">
        <v>46</v>
      </c>
      <c r="W1283" s="10">
        <v>2982</v>
      </c>
      <c r="X1283" s="11" t="s">
        <v>242</v>
      </c>
      <c r="Y1283" s="10">
        <v>5</v>
      </c>
      <c r="Z1283" s="10">
        <v>2940</v>
      </c>
      <c r="AA1283" s="12" t="s">
        <v>1471</v>
      </c>
      <c r="AB1283" s="10">
        <v>5</v>
      </c>
      <c r="AC1283" s="10">
        <v>1</v>
      </c>
      <c r="AD1283" s="12">
        <v>45091</v>
      </c>
      <c r="AE1283" s="11" t="s">
        <v>156</v>
      </c>
      <c r="AF1283" s="11" t="s">
        <v>61</v>
      </c>
      <c r="AG1283" s="11" t="s">
        <v>89</v>
      </c>
      <c r="AH1283" s="11" t="s">
        <v>7512</v>
      </c>
      <c r="AI1283" s="11" t="s">
        <v>8004</v>
      </c>
      <c r="AJ1283" s="10">
        <v>2</v>
      </c>
      <c r="AK1283" s="14">
        <v>490.26</v>
      </c>
    </row>
    <row r="1284" spans="1:37" x14ac:dyDescent="0.25">
      <c r="A1284" s="10">
        <v>2514</v>
      </c>
      <c r="B1284" s="11" t="s">
        <v>8005</v>
      </c>
      <c r="C1284" s="11" t="s">
        <v>5802</v>
      </c>
      <c r="D1284" s="12">
        <v>44870</v>
      </c>
      <c r="E1284" s="12">
        <v>44979</v>
      </c>
      <c r="F1284" s="10">
        <f>Table2[[#This Row],[ExitDate]]-Table2[[#This Row],[StartDate]]</f>
        <v>109</v>
      </c>
      <c r="G1284" s="18">
        <f>(Table2[[#This Row],[ExitDate]]-Table2[[#This Row],[StartDate]])/365.25</f>
        <v>0.29842573579739906</v>
      </c>
      <c r="H1284" s="11" t="s">
        <v>36</v>
      </c>
      <c r="I1284" s="11" t="s">
        <v>8006</v>
      </c>
      <c r="J1284" s="13" t="s">
        <v>8007</v>
      </c>
      <c r="K1284" s="11" t="s">
        <v>132</v>
      </c>
      <c r="L1284" s="11" t="s">
        <v>38</v>
      </c>
      <c r="M1284" s="11" t="s">
        <v>56</v>
      </c>
      <c r="N1284" s="11" t="s">
        <v>67</v>
      </c>
      <c r="O1284" s="11" t="s">
        <v>66</v>
      </c>
      <c r="P1284" s="11" t="s">
        <v>95</v>
      </c>
      <c r="Q1284" s="11" t="s">
        <v>42</v>
      </c>
      <c r="R1284" s="11" t="s">
        <v>107</v>
      </c>
      <c r="S1284" s="12" t="s">
        <v>8008</v>
      </c>
      <c r="T1284" s="11" t="s">
        <v>44</v>
      </c>
      <c r="U1284" s="11" t="s">
        <v>109</v>
      </c>
      <c r="V1284" s="11" t="s">
        <v>59</v>
      </c>
      <c r="W1284" s="10">
        <v>16333</v>
      </c>
      <c r="X1284" s="11" t="s">
        <v>242</v>
      </c>
      <c r="Y1284" s="10">
        <v>2</v>
      </c>
      <c r="Z1284" s="10">
        <v>2941</v>
      </c>
      <c r="AA1284" s="12" t="s">
        <v>186</v>
      </c>
      <c r="AB1284" s="10">
        <v>5</v>
      </c>
      <c r="AC1284" s="10">
        <v>2</v>
      </c>
      <c r="AD1284" s="12">
        <v>44876</v>
      </c>
      <c r="AE1284" s="11" t="s">
        <v>60</v>
      </c>
      <c r="AF1284" s="11" t="s">
        <v>51</v>
      </c>
      <c r="AG1284" s="11" t="s">
        <v>77</v>
      </c>
      <c r="AH1284" s="11" t="s">
        <v>8009</v>
      </c>
      <c r="AI1284" s="11" t="s">
        <v>8010</v>
      </c>
      <c r="AJ1284" s="10">
        <v>3</v>
      </c>
      <c r="AK1284" s="14">
        <v>828.68</v>
      </c>
    </row>
    <row r="1285" spans="1:37" x14ac:dyDescent="0.25">
      <c r="A1285" s="10">
        <v>2515</v>
      </c>
      <c r="B1285" s="11" t="s">
        <v>8011</v>
      </c>
      <c r="C1285" s="11" t="s">
        <v>3762</v>
      </c>
      <c r="D1285" s="12">
        <v>43615</v>
      </c>
      <c r="E1285" s="12">
        <v>43838</v>
      </c>
      <c r="F1285" s="10">
        <f>Table2[[#This Row],[ExitDate]]-Table2[[#This Row],[StartDate]]</f>
        <v>223</v>
      </c>
      <c r="G1285" s="18">
        <f>(Table2[[#This Row],[ExitDate]]-Table2[[#This Row],[StartDate]])/365.25</f>
        <v>0.61054072553045857</v>
      </c>
      <c r="H1285" s="11" t="s">
        <v>36</v>
      </c>
      <c r="I1285" s="11" t="s">
        <v>8012</v>
      </c>
      <c r="J1285" s="13" t="s">
        <v>8013</v>
      </c>
      <c r="K1285" s="11" t="s">
        <v>79</v>
      </c>
      <c r="L1285" s="11" t="s">
        <v>38</v>
      </c>
      <c r="M1285" s="11" t="s">
        <v>66</v>
      </c>
      <c r="N1285" s="11" t="s">
        <v>40</v>
      </c>
      <c r="O1285" s="11" t="s">
        <v>56</v>
      </c>
      <c r="P1285" s="11" t="s">
        <v>133</v>
      </c>
      <c r="Q1285" s="11" t="s">
        <v>42</v>
      </c>
      <c r="R1285" s="11" t="s">
        <v>69</v>
      </c>
      <c r="S1285" s="12">
        <v>17901</v>
      </c>
      <c r="T1285" s="11" t="s">
        <v>44</v>
      </c>
      <c r="U1285" s="11" t="s">
        <v>98</v>
      </c>
      <c r="V1285" s="11" t="s">
        <v>46</v>
      </c>
      <c r="W1285" s="10">
        <v>21328</v>
      </c>
      <c r="X1285" s="11" t="s">
        <v>242</v>
      </c>
      <c r="Y1285" s="10">
        <v>2</v>
      </c>
      <c r="Z1285" s="10">
        <v>2942</v>
      </c>
      <c r="AA1285" s="12" t="s">
        <v>3117</v>
      </c>
      <c r="AB1285" s="10">
        <v>3</v>
      </c>
      <c r="AC1285" s="10">
        <v>3</v>
      </c>
      <c r="AD1285" s="12">
        <v>44977</v>
      </c>
      <c r="AE1285" s="11" t="s">
        <v>83</v>
      </c>
      <c r="AF1285" s="11" t="s">
        <v>61</v>
      </c>
      <c r="AG1285" s="11" t="s">
        <v>62</v>
      </c>
      <c r="AH1285" s="11" t="s">
        <v>8014</v>
      </c>
      <c r="AI1285" s="11" t="s">
        <v>8015</v>
      </c>
      <c r="AJ1285" s="10">
        <v>2</v>
      </c>
      <c r="AK1285" s="14">
        <v>858.29</v>
      </c>
    </row>
    <row r="1286" spans="1:37" x14ac:dyDescent="0.25">
      <c r="A1286" s="10">
        <v>2518</v>
      </c>
      <c r="B1286" s="11" t="s">
        <v>2601</v>
      </c>
      <c r="C1286" s="11" t="s">
        <v>3131</v>
      </c>
      <c r="D1286" s="12">
        <v>43711</v>
      </c>
      <c r="E1286" s="12">
        <v>44638</v>
      </c>
      <c r="F1286" s="10">
        <f>Table2[[#This Row],[ExitDate]]-Table2[[#This Row],[StartDate]]</f>
        <v>927</v>
      </c>
      <c r="G1286" s="18">
        <f>(Table2[[#This Row],[ExitDate]]-Table2[[#This Row],[StartDate]])/365.25</f>
        <v>2.537987679671458</v>
      </c>
      <c r="H1286" s="11" t="s">
        <v>36</v>
      </c>
      <c r="I1286" s="11" t="s">
        <v>8017</v>
      </c>
      <c r="J1286" s="13" t="s">
        <v>8018</v>
      </c>
      <c r="K1286" s="11" t="s">
        <v>113</v>
      </c>
      <c r="L1286" s="11" t="s">
        <v>752</v>
      </c>
      <c r="M1286" s="11" t="s">
        <v>66</v>
      </c>
      <c r="N1286" s="11" t="s">
        <v>67</v>
      </c>
      <c r="O1286" s="11" t="s">
        <v>41</v>
      </c>
      <c r="P1286" s="11" t="s">
        <v>174</v>
      </c>
      <c r="Q1286" s="11" t="s">
        <v>42</v>
      </c>
      <c r="R1286" s="11" t="s">
        <v>57</v>
      </c>
      <c r="S1286" s="12" t="s">
        <v>8019</v>
      </c>
      <c r="T1286" s="11" t="s">
        <v>44</v>
      </c>
      <c r="U1286" s="11" t="s">
        <v>234</v>
      </c>
      <c r="V1286" s="11" t="s">
        <v>59</v>
      </c>
      <c r="W1286" s="10">
        <v>26477</v>
      </c>
      <c r="X1286" s="11" t="s">
        <v>242</v>
      </c>
      <c r="Y1286" s="10">
        <v>4</v>
      </c>
      <c r="Z1286" s="10">
        <v>2945</v>
      </c>
      <c r="AA1286" s="12" t="s">
        <v>3027</v>
      </c>
      <c r="AB1286" s="10">
        <v>4</v>
      </c>
      <c r="AC1286" s="10">
        <v>2</v>
      </c>
      <c r="AD1286" s="12">
        <v>45108</v>
      </c>
      <c r="AE1286" s="11" t="s">
        <v>156</v>
      </c>
      <c r="AF1286" s="11" t="s">
        <v>61</v>
      </c>
      <c r="AG1286" s="11" t="s">
        <v>52</v>
      </c>
      <c r="AH1286" s="11" t="s">
        <v>8020</v>
      </c>
      <c r="AI1286" s="11" t="s">
        <v>8021</v>
      </c>
      <c r="AJ1286" s="10">
        <v>5</v>
      </c>
      <c r="AK1286" s="14">
        <v>826.82</v>
      </c>
    </row>
    <row r="1287" spans="1:37" x14ac:dyDescent="0.25">
      <c r="A1287" s="10">
        <v>2521</v>
      </c>
      <c r="B1287" s="11" t="s">
        <v>3407</v>
      </c>
      <c r="C1287" s="11" t="s">
        <v>338</v>
      </c>
      <c r="D1287" s="12">
        <v>43746</v>
      </c>
      <c r="E1287" s="12">
        <v>45093</v>
      </c>
      <c r="F1287" s="10">
        <f>Table2[[#This Row],[ExitDate]]-Table2[[#This Row],[StartDate]]</f>
        <v>1347</v>
      </c>
      <c r="G1287" s="18">
        <f>(Table2[[#This Row],[ExitDate]]-Table2[[#This Row],[StartDate]])/365.25</f>
        <v>3.6878850102669403</v>
      </c>
      <c r="H1287" s="11" t="s">
        <v>738</v>
      </c>
      <c r="I1287" s="11" t="s">
        <v>8022</v>
      </c>
      <c r="J1287" s="13" t="s">
        <v>8023</v>
      </c>
      <c r="K1287" s="11" t="s">
        <v>125</v>
      </c>
      <c r="L1287" s="11" t="s">
        <v>1816</v>
      </c>
      <c r="M1287" s="11" t="s">
        <v>39</v>
      </c>
      <c r="N1287" s="11" t="s">
        <v>67</v>
      </c>
      <c r="O1287" s="11" t="s">
        <v>41</v>
      </c>
      <c r="P1287" s="11" t="s">
        <v>95</v>
      </c>
      <c r="Q1287" s="11" t="s">
        <v>42</v>
      </c>
      <c r="R1287" s="11" t="s">
        <v>300</v>
      </c>
      <c r="S1287" s="12" t="s">
        <v>8024</v>
      </c>
      <c r="T1287" s="11" t="s">
        <v>44</v>
      </c>
      <c r="U1287" s="11" t="s">
        <v>250</v>
      </c>
      <c r="V1287" s="11" t="s">
        <v>59</v>
      </c>
      <c r="W1287" s="10">
        <v>10150</v>
      </c>
      <c r="X1287" s="11" t="s">
        <v>242</v>
      </c>
      <c r="Y1287" s="10">
        <v>2</v>
      </c>
      <c r="Z1287" s="10">
        <v>2948</v>
      </c>
      <c r="AA1287" s="12">
        <v>44661</v>
      </c>
      <c r="AB1287" s="10">
        <v>2</v>
      </c>
      <c r="AC1287" s="10">
        <v>4</v>
      </c>
      <c r="AD1287" s="12">
        <v>44866</v>
      </c>
      <c r="AE1287" s="11" t="s">
        <v>83</v>
      </c>
      <c r="AF1287" s="11" t="s">
        <v>51</v>
      </c>
      <c r="AG1287" s="11" t="s">
        <v>52</v>
      </c>
      <c r="AH1287" s="11" t="s">
        <v>8025</v>
      </c>
      <c r="AI1287" s="11" t="s">
        <v>8026</v>
      </c>
      <c r="AJ1287" s="10">
        <v>1</v>
      </c>
      <c r="AK1287" s="14">
        <v>482.47</v>
      </c>
    </row>
    <row r="1288" spans="1:37" x14ac:dyDescent="0.25">
      <c r="A1288" s="10">
        <v>2522</v>
      </c>
      <c r="B1288" s="11" t="s">
        <v>8027</v>
      </c>
      <c r="C1288" s="11" t="s">
        <v>2760</v>
      </c>
      <c r="D1288" s="12">
        <v>44350</v>
      </c>
      <c r="E1288" s="12">
        <v>45030</v>
      </c>
      <c r="F1288" s="10">
        <f>Table2[[#This Row],[ExitDate]]-Table2[[#This Row],[StartDate]]</f>
        <v>680</v>
      </c>
      <c r="G1288" s="18">
        <f>(Table2[[#This Row],[ExitDate]]-Table2[[#This Row],[StartDate]])/365.25</f>
        <v>1.8617385352498288</v>
      </c>
      <c r="H1288" s="11" t="s">
        <v>738</v>
      </c>
      <c r="I1288" s="11" t="s">
        <v>8028</v>
      </c>
      <c r="J1288" s="13" t="s">
        <v>8029</v>
      </c>
      <c r="K1288" s="11" t="s">
        <v>54</v>
      </c>
      <c r="L1288" s="11" t="s">
        <v>1816</v>
      </c>
      <c r="M1288" s="11" t="s">
        <v>39</v>
      </c>
      <c r="N1288" s="11" t="s">
        <v>55</v>
      </c>
      <c r="O1288" s="11" t="s">
        <v>41</v>
      </c>
      <c r="P1288" s="11" t="s">
        <v>174</v>
      </c>
      <c r="Q1288" s="11" t="s">
        <v>42</v>
      </c>
      <c r="R1288" s="11" t="s">
        <v>142</v>
      </c>
      <c r="S1288" s="12">
        <v>20921</v>
      </c>
      <c r="T1288" s="11" t="s">
        <v>44</v>
      </c>
      <c r="U1288" s="11" t="s">
        <v>145</v>
      </c>
      <c r="V1288" s="11" t="s">
        <v>46</v>
      </c>
      <c r="W1288" s="10">
        <v>92718</v>
      </c>
      <c r="X1288" s="11" t="s">
        <v>48</v>
      </c>
      <c r="Y1288" s="10">
        <v>4</v>
      </c>
      <c r="Z1288" s="10">
        <v>2949</v>
      </c>
      <c r="AA1288" s="12">
        <v>44959</v>
      </c>
      <c r="AB1288" s="10">
        <v>2</v>
      </c>
      <c r="AC1288" s="10">
        <v>2</v>
      </c>
      <c r="AD1288" s="12">
        <v>44994</v>
      </c>
      <c r="AE1288" s="11" t="s">
        <v>156</v>
      </c>
      <c r="AF1288" s="11" t="s">
        <v>51</v>
      </c>
      <c r="AG1288" s="11" t="s">
        <v>89</v>
      </c>
      <c r="AH1288" s="11" t="s">
        <v>8030</v>
      </c>
      <c r="AI1288" s="11" t="s">
        <v>8031</v>
      </c>
      <c r="AJ1288" s="10">
        <v>3</v>
      </c>
      <c r="AK1288" s="14">
        <v>310.41000000000003</v>
      </c>
    </row>
    <row r="1289" spans="1:37" x14ac:dyDescent="0.25">
      <c r="A1289" s="10">
        <v>2523</v>
      </c>
      <c r="B1289" s="11" t="s">
        <v>2380</v>
      </c>
      <c r="C1289" s="11" t="s">
        <v>919</v>
      </c>
      <c r="D1289" s="12">
        <v>43357</v>
      </c>
      <c r="E1289" s="12">
        <v>43469</v>
      </c>
      <c r="F1289" s="10">
        <f>Table2[[#This Row],[ExitDate]]-Table2[[#This Row],[StartDate]]</f>
        <v>112</v>
      </c>
      <c r="G1289" s="18">
        <f>(Table2[[#This Row],[ExitDate]]-Table2[[#This Row],[StartDate]])/365.25</f>
        <v>0.30663928815879532</v>
      </c>
      <c r="H1289" s="11" t="s">
        <v>738</v>
      </c>
      <c r="I1289" s="11" t="s">
        <v>8032</v>
      </c>
      <c r="J1289" s="13" t="s">
        <v>8033</v>
      </c>
      <c r="K1289" s="11" t="s">
        <v>132</v>
      </c>
      <c r="L1289" s="11" t="s">
        <v>752</v>
      </c>
      <c r="M1289" s="11" t="s">
        <v>56</v>
      </c>
      <c r="N1289" s="11" t="s">
        <v>40</v>
      </c>
      <c r="O1289" s="11" t="s">
        <v>41</v>
      </c>
      <c r="P1289" s="11" t="s">
        <v>95</v>
      </c>
      <c r="Q1289" s="11" t="s">
        <v>42</v>
      </c>
      <c r="R1289" s="11" t="s">
        <v>711</v>
      </c>
      <c r="S1289" s="12">
        <v>15797</v>
      </c>
      <c r="T1289" s="11" t="s">
        <v>44</v>
      </c>
      <c r="U1289" s="11" t="s">
        <v>250</v>
      </c>
      <c r="V1289" s="11" t="s">
        <v>46</v>
      </c>
      <c r="W1289" s="10">
        <v>75308</v>
      </c>
      <c r="X1289" s="11" t="s">
        <v>242</v>
      </c>
      <c r="Y1289" s="10">
        <v>4</v>
      </c>
      <c r="Z1289" s="10">
        <v>2950</v>
      </c>
      <c r="AA1289" s="12" t="s">
        <v>1380</v>
      </c>
      <c r="AB1289" s="10">
        <v>3</v>
      </c>
      <c r="AC1289" s="10">
        <v>3</v>
      </c>
      <c r="AD1289" s="12">
        <v>45004</v>
      </c>
      <c r="AE1289" s="11" t="s">
        <v>83</v>
      </c>
      <c r="AF1289" s="11" t="s">
        <v>51</v>
      </c>
      <c r="AG1289" s="11" t="s">
        <v>77</v>
      </c>
      <c r="AH1289" s="11" t="s">
        <v>3270</v>
      </c>
      <c r="AI1289" s="11" t="s">
        <v>8034</v>
      </c>
      <c r="AJ1289" s="10">
        <v>2</v>
      </c>
      <c r="AK1289" s="14">
        <v>331.52</v>
      </c>
    </row>
    <row r="1290" spans="1:37" x14ac:dyDescent="0.25">
      <c r="A1290" s="10">
        <v>2527</v>
      </c>
      <c r="B1290" s="11" t="s">
        <v>417</v>
      </c>
      <c r="C1290" s="11" t="s">
        <v>6769</v>
      </c>
      <c r="D1290" s="12">
        <v>43668</v>
      </c>
      <c r="E1290" s="12">
        <v>44487</v>
      </c>
      <c r="F1290" s="10">
        <f>Table2[[#This Row],[ExitDate]]-Table2[[#This Row],[StartDate]]</f>
        <v>819</v>
      </c>
      <c r="G1290" s="18">
        <f>(Table2[[#This Row],[ExitDate]]-Table2[[#This Row],[StartDate]])/365.25</f>
        <v>2.2422997946611911</v>
      </c>
      <c r="H1290" s="11" t="s">
        <v>36</v>
      </c>
      <c r="I1290" s="11" t="s">
        <v>8035</v>
      </c>
      <c r="J1290" s="13" t="s">
        <v>8036</v>
      </c>
      <c r="K1290" s="11" t="s">
        <v>94</v>
      </c>
      <c r="L1290" s="11" t="s">
        <v>38</v>
      </c>
      <c r="M1290" s="11" t="s">
        <v>56</v>
      </c>
      <c r="N1290" s="11" t="s">
        <v>67</v>
      </c>
      <c r="O1290" s="11" t="s">
        <v>56</v>
      </c>
      <c r="P1290" s="11" t="s">
        <v>174</v>
      </c>
      <c r="Q1290" s="11" t="s">
        <v>42</v>
      </c>
      <c r="R1290" s="11" t="s">
        <v>85</v>
      </c>
      <c r="S1290" s="12">
        <v>20370</v>
      </c>
      <c r="T1290" s="11" t="s">
        <v>44</v>
      </c>
      <c r="U1290" s="11" t="s">
        <v>176</v>
      </c>
      <c r="V1290" s="11" t="s">
        <v>46</v>
      </c>
      <c r="W1290" s="10">
        <v>10422</v>
      </c>
      <c r="X1290" s="11" t="s">
        <v>48</v>
      </c>
      <c r="Y1290" s="10">
        <v>2</v>
      </c>
      <c r="Z1290" s="10">
        <v>2954</v>
      </c>
      <c r="AA1290" s="12" t="s">
        <v>1583</v>
      </c>
      <c r="AB1290" s="10">
        <v>5</v>
      </c>
      <c r="AC1290" s="10">
        <v>2</v>
      </c>
      <c r="AD1290" s="12">
        <v>44857</v>
      </c>
      <c r="AE1290" s="11" t="s">
        <v>76</v>
      </c>
      <c r="AF1290" s="11" t="s">
        <v>61</v>
      </c>
      <c r="AG1290" s="11" t="s">
        <v>89</v>
      </c>
      <c r="AH1290" s="11" t="s">
        <v>8037</v>
      </c>
      <c r="AI1290" s="11" t="s">
        <v>8038</v>
      </c>
      <c r="AJ1290" s="10">
        <v>2</v>
      </c>
      <c r="AK1290" s="14">
        <v>833.13</v>
      </c>
    </row>
    <row r="1291" spans="1:37" x14ac:dyDescent="0.25">
      <c r="A1291" s="10">
        <v>2528</v>
      </c>
      <c r="B1291" s="11" t="s">
        <v>7109</v>
      </c>
      <c r="C1291" s="11" t="s">
        <v>1395</v>
      </c>
      <c r="D1291" s="12">
        <v>44095</v>
      </c>
      <c r="E1291" s="12">
        <v>45007</v>
      </c>
      <c r="F1291" s="10">
        <f>Table2[[#This Row],[ExitDate]]-Table2[[#This Row],[StartDate]]</f>
        <v>912</v>
      </c>
      <c r="G1291" s="18">
        <f>(Table2[[#This Row],[ExitDate]]-Table2[[#This Row],[StartDate]])/365.25</f>
        <v>2.4969199178644765</v>
      </c>
      <c r="H1291" s="11" t="s">
        <v>36</v>
      </c>
      <c r="I1291" s="11" t="s">
        <v>8039</v>
      </c>
      <c r="J1291" s="13" t="s">
        <v>8040</v>
      </c>
      <c r="K1291" s="11" t="s">
        <v>164</v>
      </c>
      <c r="L1291" s="11" t="s">
        <v>38</v>
      </c>
      <c r="M1291" s="11" t="s">
        <v>66</v>
      </c>
      <c r="N1291" s="11" t="s">
        <v>55</v>
      </c>
      <c r="O1291" s="11" t="s">
        <v>56</v>
      </c>
      <c r="P1291" s="11" t="s">
        <v>133</v>
      </c>
      <c r="Q1291" s="11" t="s">
        <v>42</v>
      </c>
      <c r="R1291" s="11" t="s">
        <v>80</v>
      </c>
      <c r="S1291" s="12" t="s">
        <v>8041</v>
      </c>
      <c r="T1291" s="11" t="s">
        <v>44</v>
      </c>
      <c r="U1291" s="11" t="s">
        <v>98</v>
      </c>
      <c r="V1291" s="11" t="s">
        <v>59</v>
      </c>
      <c r="W1291" s="10">
        <v>17669</v>
      </c>
      <c r="X1291" s="11" t="s">
        <v>48</v>
      </c>
      <c r="Y1291" s="10">
        <v>1</v>
      </c>
      <c r="Z1291" s="10">
        <v>2955</v>
      </c>
      <c r="AA1291" s="12">
        <v>45266</v>
      </c>
      <c r="AB1291" s="10">
        <v>5</v>
      </c>
      <c r="AC1291" s="10">
        <v>2</v>
      </c>
      <c r="AD1291" s="12">
        <v>45081</v>
      </c>
      <c r="AE1291" s="11" t="s">
        <v>76</v>
      </c>
      <c r="AF1291" s="11" t="s">
        <v>61</v>
      </c>
      <c r="AG1291" s="11" t="s">
        <v>52</v>
      </c>
      <c r="AH1291" s="11" t="s">
        <v>4642</v>
      </c>
      <c r="AI1291" s="11" t="s">
        <v>8042</v>
      </c>
      <c r="AJ1291" s="10">
        <v>5</v>
      </c>
      <c r="AK1291" s="14">
        <v>191.49</v>
      </c>
    </row>
    <row r="1292" spans="1:37" x14ac:dyDescent="0.25">
      <c r="A1292" s="10">
        <v>2532</v>
      </c>
      <c r="B1292" s="11" t="s">
        <v>7914</v>
      </c>
      <c r="C1292" s="11" t="s">
        <v>5183</v>
      </c>
      <c r="D1292" s="12">
        <v>44860</v>
      </c>
      <c r="E1292" s="12">
        <v>44866</v>
      </c>
      <c r="F1292" s="10">
        <f>Table2[[#This Row],[ExitDate]]-Table2[[#This Row],[StartDate]]</f>
        <v>6</v>
      </c>
      <c r="G1292" s="18">
        <f>(Table2[[#This Row],[ExitDate]]-Table2[[#This Row],[StartDate]])/365.25</f>
        <v>1.6427104722792608E-2</v>
      </c>
      <c r="H1292" s="11" t="s">
        <v>36</v>
      </c>
      <c r="I1292" s="11" t="s">
        <v>8043</v>
      </c>
      <c r="J1292" s="13" t="s">
        <v>8044</v>
      </c>
      <c r="K1292" s="11" t="s">
        <v>84</v>
      </c>
      <c r="L1292" s="11" t="s">
        <v>2303</v>
      </c>
      <c r="M1292" s="11" t="s">
        <v>56</v>
      </c>
      <c r="N1292" s="11" t="s">
        <v>55</v>
      </c>
      <c r="O1292" s="11" t="s">
        <v>41</v>
      </c>
      <c r="P1292" s="11" t="s">
        <v>121</v>
      </c>
      <c r="Q1292" s="11" t="s">
        <v>42</v>
      </c>
      <c r="R1292" s="11" t="s">
        <v>57</v>
      </c>
      <c r="S1292" s="12" t="s">
        <v>8045</v>
      </c>
      <c r="T1292" s="11" t="s">
        <v>44</v>
      </c>
      <c r="U1292" s="11" t="s">
        <v>159</v>
      </c>
      <c r="V1292" s="11" t="s">
        <v>59</v>
      </c>
      <c r="W1292" s="10">
        <v>1015</v>
      </c>
      <c r="X1292" s="11" t="s">
        <v>48</v>
      </c>
      <c r="Y1292" s="10">
        <v>2</v>
      </c>
      <c r="Z1292" s="10">
        <v>2959</v>
      </c>
      <c r="AA1292" s="12">
        <v>45053</v>
      </c>
      <c r="AB1292" s="10">
        <v>1</v>
      </c>
      <c r="AC1292" s="10">
        <v>5</v>
      </c>
      <c r="AD1292" s="12">
        <v>45113</v>
      </c>
      <c r="AE1292" s="11" t="s">
        <v>60</v>
      </c>
      <c r="AF1292" s="11" t="s">
        <v>51</v>
      </c>
      <c r="AG1292" s="11" t="s">
        <v>62</v>
      </c>
      <c r="AH1292" s="11" t="s">
        <v>8046</v>
      </c>
      <c r="AI1292" s="11" t="s">
        <v>8047</v>
      </c>
      <c r="AJ1292" s="10">
        <v>5</v>
      </c>
      <c r="AK1292" s="14">
        <v>657.64</v>
      </c>
    </row>
    <row r="1293" spans="1:37" x14ac:dyDescent="0.25">
      <c r="A1293" s="10">
        <v>2533</v>
      </c>
      <c r="B1293" s="11" t="s">
        <v>8048</v>
      </c>
      <c r="C1293" s="11" t="s">
        <v>494</v>
      </c>
      <c r="D1293" s="12">
        <v>43508</v>
      </c>
      <c r="E1293" s="12">
        <v>45033</v>
      </c>
      <c r="F1293" s="10">
        <f>Table2[[#This Row],[ExitDate]]-Table2[[#This Row],[StartDate]]</f>
        <v>1525</v>
      </c>
      <c r="G1293" s="18">
        <f>(Table2[[#This Row],[ExitDate]]-Table2[[#This Row],[StartDate]])/365.25</f>
        <v>4.1752224503764541</v>
      </c>
      <c r="H1293" s="11" t="s">
        <v>36</v>
      </c>
      <c r="I1293" s="11" t="s">
        <v>8049</v>
      </c>
      <c r="J1293" s="13" t="s">
        <v>8050</v>
      </c>
      <c r="K1293" s="11" t="s">
        <v>37</v>
      </c>
      <c r="L1293" s="11" t="s">
        <v>38</v>
      </c>
      <c r="M1293" s="11" t="s">
        <v>66</v>
      </c>
      <c r="N1293" s="11" t="s">
        <v>40</v>
      </c>
      <c r="O1293" s="11" t="s">
        <v>56</v>
      </c>
      <c r="P1293" s="11" t="s">
        <v>121</v>
      </c>
      <c r="Q1293" s="11" t="s">
        <v>42</v>
      </c>
      <c r="R1293" s="11" t="s">
        <v>80</v>
      </c>
      <c r="S1293" s="12" t="s">
        <v>8051</v>
      </c>
      <c r="T1293" s="11" t="s">
        <v>44</v>
      </c>
      <c r="U1293" s="11" t="s">
        <v>98</v>
      </c>
      <c r="V1293" s="11" t="s">
        <v>46</v>
      </c>
      <c r="W1293" s="10">
        <v>30280</v>
      </c>
      <c r="X1293" s="11" t="s">
        <v>48</v>
      </c>
      <c r="Y1293" s="10">
        <v>2</v>
      </c>
      <c r="Z1293" s="10">
        <v>2960</v>
      </c>
      <c r="AA1293" s="12" t="s">
        <v>413</v>
      </c>
      <c r="AB1293" s="10">
        <v>2</v>
      </c>
      <c r="AC1293" s="10">
        <v>4</v>
      </c>
      <c r="AD1293" s="12">
        <v>44911</v>
      </c>
      <c r="AE1293" s="11" t="s">
        <v>76</v>
      </c>
      <c r="AF1293" s="11" t="s">
        <v>51</v>
      </c>
      <c r="AG1293" s="11" t="s">
        <v>62</v>
      </c>
      <c r="AH1293" s="11" t="s">
        <v>8052</v>
      </c>
      <c r="AI1293" s="11" t="s">
        <v>8053</v>
      </c>
      <c r="AJ1293" s="10">
        <v>4</v>
      </c>
      <c r="AK1293" s="14">
        <v>449.66</v>
      </c>
    </row>
    <row r="1294" spans="1:37" x14ac:dyDescent="0.25">
      <c r="A1294" s="10">
        <v>2534</v>
      </c>
      <c r="B1294" s="11" t="s">
        <v>3882</v>
      </c>
      <c r="C1294" s="11" t="s">
        <v>8054</v>
      </c>
      <c r="D1294" s="12">
        <v>44853</v>
      </c>
      <c r="E1294" s="12">
        <v>45129</v>
      </c>
      <c r="F1294" s="10">
        <f>Table2[[#This Row],[ExitDate]]-Table2[[#This Row],[StartDate]]</f>
        <v>276</v>
      </c>
      <c r="G1294" s="18">
        <f>(Table2[[#This Row],[ExitDate]]-Table2[[#This Row],[StartDate]])/365.25</f>
        <v>0.75564681724845995</v>
      </c>
      <c r="H1294" s="11" t="s">
        <v>36</v>
      </c>
      <c r="I1294" s="11" t="s">
        <v>8055</v>
      </c>
      <c r="J1294" s="13" t="s">
        <v>8056</v>
      </c>
      <c r="K1294" s="11" t="s">
        <v>125</v>
      </c>
      <c r="L1294" s="11" t="s">
        <v>38</v>
      </c>
      <c r="M1294" s="11" t="s">
        <v>66</v>
      </c>
      <c r="N1294" s="11" t="s">
        <v>55</v>
      </c>
      <c r="O1294" s="11" t="s">
        <v>66</v>
      </c>
      <c r="P1294" s="11" t="s">
        <v>174</v>
      </c>
      <c r="Q1294" s="11" t="s">
        <v>42</v>
      </c>
      <c r="R1294" s="11" t="s">
        <v>85</v>
      </c>
      <c r="S1294" s="12" t="s">
        <v>8057</v>
      </c>
      <c r="T1294" s="11" t="s">
        <v>44</v>
      </c>
      <c r="U1294" s="11" t="s">
        <v>81</v>
      </c>
      <c r="V1294" s="11" t="s">
        <v>46</v>
      </c>
      <c r="W1294" s="10">
        <v>24889</v>
      </c>
      <c r="X1294" s="11" t="s">
        <v>48</v>
      </c>
      <c r="Y1294" s="10">
        <v>2</v>
      </c>
      <c r="Z1294" s="10">
        <v>2961</v>
      </c>
      <c r="AA1294" s="12">
        <v>45262</v>
      </c>
      <c r="AB1294" s="10">
        <v>2</v>
      </c>
      <c r="AC1294" s="10">
        <v>2</v>
      </c>
      <c r="AD1294" s="12">
        <v>44945</v>
      </c>
      <c r="AE1294" s="11" t="s">
        <v>50</v>
      </c>
      <c r="AF1294" s="11" t="s">
        <v>61</v>
      </c>
      <c r="AG1294" s="11" t="s">
        <v>89</v>
      </c>
      <c r="AH1294" s="11" t="s">
        <v>8058</v>
      </c>
      <c r="AI1294" s="11" t="s">
        <v>8059</v>
      </c>
      <c r="AJ1294" s="10">
        <v>5</v>
      </c>
      <c r="AK1294" s="14">
        <v>587.25</v>
      </c>
    </row>
    <row r="1295" spans="1:37" x14ac:dyDescent="0.25">
      <c r="A1295" s="10">
        <v>2538</v>
      </c>
      <c r="B1295" s="11" t="s">
        <v>7766</v>
      </c>
      <c r="C1295" s="11" t="s">
        <v>8060</v>
      </c>
      <c r="D1295" s="12">
        <v>44953</v>
      </c>
      <c r="E1295" s="12">
        <v>45052</v>
      </c>
      <c r="F1295" s="10">
        <f>Table2[[#This Row],[ExitDate]]-Table2[[#This Row],[StartDate]]</f>
        <v>99</v>
      </c>
      <c r="G1295" s="18">
        <f>(Table2[[#This Row],[ExitDate]]-Table2[[#This Row],[StartDate]])/365.25</f>
        <v>0.27104722792607805</v>
      </c>
      <c r="H1295" s="11" t="s">
        <v>36</v>
      </c>
      <c r="I1295" s="11" t="s">
        <v>8061</v>
      </c>
      <c r="J1295" s="13" t="s">
        <v>8062</v>
      </c>
      <c r="K1295" s="11" t="s">
        <v>164</v>
      </c>
      <c r="L1295" s="11" t="s">
        <v>38</v>
      </c>
      <c r="M1295" s="11" t="s">
        <v>39</v>
      </c>
      <c r="N1295" s="11" t="s">
        <v>67</v>
      </c>
      <c r="O1295" s="11" t="s">
        <v>41</v>
      </c>
      <c r="P1295" s="11" t="s">
        <v>95</v>
      </c>
      <c r="Q1295" s="11" t="s">
        <v>42</v>
      </c>
      <c r="R1295" s="11" t="s">
        <v>85</v>
      </c>
      <c r="S1295" s="12">
        <v>20911</v>
      </c>
      <c r="T1295" s="11" t="s">
        <v>44</v>
      </c>
      <c r="U1295" s="11" t="s">
        <v>192</v>
      </c>
      <c r="V1295" s="11" t="s">
        <v>46</v>
      </c>
      <c r="W1295" s="10">
        <v>90813</v>
      </c>
      <c r="X1295" s="11" t="s">
        <v>48</v>
      </c>
      <c r="Y1295" s="10">
        <v>1</v>
      </c>
      <c r="Z1295" s="10">
        <v>2965</v>
      </c>
      <c r="AA1295" s="12" t="s">
        <v>3156</v>
      </c>
      <c r="AB1295" s="10">
        <v>4</v>
      </c>
      <c r="AC1295" s="10">
        <v>4</v>
      </c>
      <c r="AD1295" s="12">
        <v>44992</v>
      </c>
      <c r="AE1295" s="11" t="s">
        <v>76</v>
      </c>
      <c r="AF1295" s="11" t="s">
        <v>61</v>
      </c>
      <c r="AG1295" s="11" t="s">
        <v>77</v>
      </c>
      <c r="AH1295" s="11" t="s">
        <v>8063</v>
      </c>
      <c r="AI1295" s="11" t="s">
        <v>8064</v>
      </c>
      <c r="AJ1295" s="10">
        <v>3</v>
      </c>
      <c r="AK1295" s="14">
        <v>426.26</v>
      </c>
    </row>
    <row r="1296" spans="1:37" x14ac:dyDescent="0.25">
      <c r="A1296" s="10">
        <v>2539</v>
      </c>
      <c r="B1296" s="11" t="s">
        <v>2643</v>
      </c>
      <c r="C1296" s="11" t="s">
        <v>4077</v>
      </c>
      <c r="D1296" s="12">
        <v>44015</v>
      </c>
      <c r="E1296" s="12">
        <v>45109</v>
      </c>
      <c r="F1296" s="10">
        <f>Table2[[#This Row],[ExitDate]]-Table2[[#This Row],[StartDate]]</f>
        <v>1094</v>
      </c>
      <c r="G1296" s="18">
        <f>(Table2[[#This Row],[ExitDate]]-Table2[[#This Row],[StartDate]])/365.25</f>
        <v>2.9952087611225187</v>
      </c>
      <c r="H1296" s="11" t="s">
        <v>36</v>
      </c>
      <c r="I1296" s="11" t="s">
        <v>8065</v>
      </c>
      <c r="J1296" s="13" t="s">
        <v>8066</v>
      </c>
      <c r="K1296" s="11" t="s">
        <v>94</v>
      </c>
      <c r="L1296" s="11" t="s">
        <v>38</v>
      </c>
      <c r="M1296" s="11" t="s">
        <v>66</v>
      </c>
      <c r="N1296" s="11" t="s">
        <v>55</v>
      </c>
      <c r="O1296" s="11" t="s">
        <v>41</v>
      </c>
      <c r="P1296" s="11" t="s">
        <v>174</v>
      </c>
      <c r="Q1296" s="11" t="s">
        <v>42</v>
      </c>
      <c r="R1296" s="11" t="s">
        <v>57</v>
      </c>
      <c r="S1296" s="12" t="s">
        <v>8067</v>
      </c>
      <c r="T1296" s="11" t="s">
        <v>44</v>
      </c>
      <c r="U1296" s="11" t="s">
        <v>81</v>
      </c>
      <c r="V1296" s="11" t="s">
        <v>59</v>
      </c>
      <c r="W1296" s="10">
        <v>24429</v>
      </c>
      <c r="X1296" s="11" t="s">
        <v>48</v>
      </c>
      <c r="Y1296" s="10">
        <v>4</v>
      </c>
      <c r="Z1296" s="10">
        <v>2966</v>
      </c>
      <c r="AA1296" s="12">
        <v>45080</v>
      </c>
      <c r="AB1296" s="10">
        <v>5</v>
      </c>
      <c r="AC1296" s="10">
        <v>2</v>
      </c>
      <c r="AD1296" s="12">
        <v>44851</v>
      </c>
      <c r="AE1296" s="11" t="s">
        <v>76</v>
      </c>
      <c r="AF1296" s="11" t="s">
        <v>51</v>
      </c>
      <c r="AG1296" s="11" t="s">
        <v>89</v>
      </c>
      <c r="AH1296" s="11" t="s">
        <v>8068</v>
      </c>
      <c r="AI1296" s="11" t="s">
        <v>8069</v>
      </c>
      <c r="AJ1296" s="10">
        <v>5</v>
      </c>
      <c r="AK1296" s="14">
        <v>197.73</v>
      </c>
    </row>
    <row r="1297" spans="1:37" x14ac:dyDescent="0.25">
      <c r="A1297" s="10">
        <v>2540</v>
      </c>
      <c r="B1297" s="11" t="s">
        <v>8070</v>
      </c>
      <c r="C1297" s="11" t="s">
        <v>1640</v>
      </c>
      <c r="D1297" s="12">
        <v>44921</v>
      </c>
      <c r="E1297" s="12">
        <v>45102</v>
      </c>
      <c r="F1297" s="10">
        <f>Table2[[#This Row],[ExitDate]]-Table2[[#This Row],[StartDate]]</f>
        <v>181</v>
      </c>
      <c r="G1297" s="18">
        <f>(Table2[[#This Row],[ExitDate]]-Table2[[#This Row],[StartDate]])/365.25</f>
        <v>0.49555099247091033</v>
      </c>
      <c r="H1297" s="11" t="s">
        <v>36</v>
      </c>
      <c r="I1297" s="11" t="s">
        <v>8071</v>
      </c>
      <c r="J1297" s="13" t="s">
        <v>8072</v>
      </c>
      <c r="K1297" s="11" t="s">
        <v>113</v>
      </c>
      <c r="L1297" s="11" t="s">
        <v>38</v>
      </c>
      <c r="M1297" s="11" t="s">
        <v>66</v>
      </c>
      <c r="N1297" s="11" t="s">
        <v>55</v>
      </c>
      <c r="O1297" s="11" t="s">
        <v>56</v>
      </c>
      <c r="P1297" s="11" t="s">
        <v>133</v>
      </c>
      <c r="Q1297" s="11" t="s">
        <v>42</v>
      </c>
      <c r="R1297" s="11" t="s">
        <v>85</v>
      </c>
      <c r="S1297" s="12">
        <v>30479</v>
      </c>
      <c r="T1297" s="11" t="s">
        <v>44</v>
      </c>
      <c r="U1297" s="11" t="s">
        <v>412</v>
      </c>
      <c r="V1297" s="11" t="s">
        <v>46</v>
      </c>
      <c r="W1297" s="10">
        <v>2130</v>
      </c>
      <c r="X1297" s="11" t="s">
        <v>48</v>
      </c>
      <c r="Y1297" s="10">
        <v>4</v>
      </c>
      <c r="Z1297" s="10">
        <v>2967</v>
      </c>
      <c r="AA1297" s="12">
        <v>44873</v>
      </c>
      <c r="AB1297" s="10">
        <v>2</v>
      </c>
      <c r="AC1297" s="10">
        <v>3</v>
      </c>
      <c r="AD1297" s="12">
        <v>45128</v>
      </c>
      <c r="AE1297" s="11" t="s">
        <v>60</v>
      </c>
      <c r="AF1297" s="11" t="s">
        <v>61</v>
      </c>
      <c r="AG1297" s="11" t="s">
        <v>62</v>
      </c>
      <c r="AH1297" s="11" t="s">
        <v>979</v>
      </c>
      <c r="AI1297" s="11" t="s">
        <v>8073</v>
      </c>
      <c r="AJ1297" s="10">
        <v>3</v>
      </c>
      <c r="AK1297" s="14">
        <v>145.68</v>
      </c>
    </row>
    <row r="1298" spans="1:37" x14ac:dyDescent="0.25">
      <c r="A1298" s="10">
        <v>2542</v>
      </c>
      <c r="B1298" s="11" t="s">
        <v>4938</v>
      </c>
      <c r="C1298" s="11" t="s">
        <v>1186</v>
      </c>
      <c r="D1298" s="12">
        <v>44102</v>
      </c>
      <c r="E1298" s="12">
        <v>44485</v>
      </c>
      <c r="F1298" s="10">
        <f>Table2[[#This Row],[ExitDate]]-Table2[[#This Row],[StartDate]]</f>
        <v>383</v>
      </c>
      <c r="G1298" s="18">
        <f>(Table2[[#This Row],[ExitDate]]-Table2[[#This Row],[StartDate]])/365.25</f>
        <v>1.0485968514715949</v>
      </c>
      <c r="H1298" s="11" t="s">
        <v>738</v>
      </c>
      <c r="I1298" s="11" t="s">
        <v>3383</v>
      </c>
      <c r="J1298" s="13" t="s">
        <v>8074</v>
      </c>
      <c r="K1298" s="11" t="s">
        <v>94</v>
      </c>
      <c r="L1298" s="11" t="s">
        <v>752</v>
      </c>
      <c r="M1298" s="11" t="s">
        <v>39</v>
      </c>
      <c r="N1298" s="11" t="s">
        <v>55</v>
      </c>
      <c r="O1298" s="11" t="s">
        <v>56</v>
      </c>
      <c r="P1298" s="11" t="s">
        <v>174</v>
      </c>
      <c r="Q1298" s="11" t="s">
        <v>42</v>
      </c>
      <c r="R1298" s="11" t="s">
        <v>80</v>
      </c>
      <c r="S1298" s="12" t="s">
        <v>8075</v>
      </c>
      <c r="T1298" s="11" t="s">
        <v>44</v>
      </c>
      <c r="U1298" s="11" t="s">
        <v>81</v>
      </c>
      <c r="V1298" s="11" t="s">
        <v>46</v>
      </c>
      <c r="W1298" s="10">
        <v>1886</v>
      </c>
      <c r="X1298" s="11" t="s">
        <v>48</v>
      </c>
      <c r="Y1298" s="10">
        <v>2</v>
      </c>
      <c r="Z1298" s="10">
        <v>2969</v>
      </c>
      <c r="AA1298" s="12" t="s">
        <v>2309</v>
      </c>
      <c r="AB1298" s="10">
        <v>4</v>
      </c>
      <c r="AC1298" s="10">
        <v>5</v>
      </c>
      <c r="AD1298" s="12">
        <v>44852</v>
      </c>
      <c r="AE1298" s="11" t="s">
        <v>60</v>
      </c>
      <c r="AF1298" s="11" t="s">
        <v>51</v>
      </c>
      <c r="AG1298" s="11" t="s">
        <v>89</v>
      </c>
      <c r="AH1298" s="11" t="s">
        <v>8076</v>
      </c>
      <c r="AI1298" s="11" t="s">
        <v>8077</v>
      </c>
      <c r="AJ1298" s="10">
        <v>3</v>
      </c>
      <c r="AK1298" s="14">
        <v>405.4</v>
      </c>
    </row>
    <row r="1299" spans="1:37" x14ac:dyDescent="0.25">
      <c r="A1299" s="10">
        <v>2543</v>
      </c>
      <c r="B1299" s="11" t="s">
        <v>8078</v>
      </c>
      <c r="C1299" s="11" t="s">
        <v>8079</v>
      </c>
      <c r="D1299" s="12">
        <v>44090</v>
      </c>
      <c r="E1299" s="12">
        <v>44449</v>
      </c>
      <c r="F1299" s="10">
        <f>Table2[[#This Row],[ExitDate]]-Table2[[#This Row],[StartDate]]</f>
        <v>359</v>
      </c>
      <c r="G1299" s="18">
        <f>(Table2[[#This Row],[ExitDate]]-Table2[[#This Row],[StartDate]])/365.25</f>
        <v>0.98288843258042435</v>
      </c>
      <c r="H1299" s="11" t="s">
        <v>36</v>
      </c>
      <c r="I1299" s="11" t="s">
        <v>8080</v>
      </c>
      <c r="J1299" s="13" t="s">
        <v>8081</v>
      </c>
      <c r="K1299" s="11" t="s">
        <v>132</v>
      </c>
      <c r="L1299" s="11" t="s">
        <v>38</v>
      </c>
      <c r="M1299" s="11" t="s">
        <v>66</v>
      </c>
      <c r="N1299" s="11" t="s">
        <v>67</v>
      </c>
      <c r="O1299" s="11" t="s">
        <v>41</v>
      </c>
      <c r="P1299" s="11" t="s">
        <v>174</v>
      </c>
      <c r="Q1299" s="11" t="s">
        <v>42</v>
      </c>
      <c r="R1299" s="11" t="s">
        <v>80</v>
      </c>
      <c r="S1299" s="12" t="s">
        <v>8082</v>
      </c>
      <c r="T1299" s="11" t="s">
        <v>44</v>
      </c>
      <c r="U1299" s="11" t="s">
        <v>74</v>
      </c>
      <c r="V1299" s="11" t="s">
        <v>46</v>
      </c>
      <c r="W1299" s="10">
        <v>2451</v>
      </c>
      <c r="X1299" s="11" t="s">
        <v>48</v>
      </c>
      <c r="Y1299" s="10">
        <v>5</v>
      </c>
      <c r="Z1299" s="10">
        <v>2970</v>
      </c>
      <c r="AA1299" s="12" t="s">
        <v>397</v>
      </c>
      <c r="AB1299" s="10">
        <v>5</v>
      </c>
      <c r="AC1299" s="10">
        <v>5</v>
      </c>
      <c r="AD1299" s="12">
        <v>44942</v>
      </c>
      <c r="AE1299" s="11" t="s">
        <v>50</v>
      </c>
      <c r="AF1299" s="11" t="s">
        <v>61</v>
      </c>
      <c r="AG1299" s="11" t="s">
        <v>52</v>
      </c>
      <c r="AH1299" s="11" t="s">
        <v>8083</v>
      </c>
      <c r="AI1299" s="11" t="s">
        <v>8084</v>
      </c>
      <c r="AJ1299" s="10">
        <v>4</v>
      </c>
      <c r="AK1299" s="14">
        <v>689.49</v>
      </c>
    </row>
    <row r="1300" spans="1:37" x14ac:dyDescent="0.25">
      <c r="A1300" s="10">
        <v>2544</v>
      </c>
      <c r="B1300" s="11" t="s">
        <v>8085</v>
      </c>
      <c r="C1300" s="11" t="s">
        <v>8086</v>
      </c>
      <c r="D1300" s="12">
        <v>43870</v>
      </c>
      <c r="E1300" s="12">
        <v>44269</v>
      </c>
      <c r="F1300" s="10">
        <f>Table2[[#This Row],[ExitDate]]-Table2[[#This Row],[StartDate]]</f>
        <v>399</v>
      </c>
      <c r="G1300" s="18">
        <f>(Table2[[#This Row],[ExitDate]]-Table2[[#This Row],[StartDate]])/365.25</f>
        <v>1.0924024640657084</v>
      </c>
      <c r="H1300" s="11" t="s">
        <v>738</v>
      </c>
      <c r="I1300" s="11" t="s">
        <v>8087</v>
      </c>
      <c r="J1300" s="13" t="s">
        <v>8088</v>
      </c>
      <c r="K1300" s="11" t="s">
        <v>79</v>
      </c>
      <c r="L1300" s="11" t="s">
        <v>38</v>
      </c>
      <c r="M1300" s="11" t="s">
        <v>39</v>
      </c>
      <c r="N1300" s="11" t="s">
        <v>40</v>
      </c>
      <c r="O1300" s="11" t="s">
        <v>41</v>
      </c>
      <c r="P1300" s="11" t="s">
        <v>95</v>
      </c>
      <c r="Q1300" s="11" t="s">
        <v>42</v>
      </c>
      <c r="R1300" s="11" t="s">
        <v>57</v>
      </c>
      <c r="S1300" s="12">
        <v>35256</v>
      </c>
      <c r="T1300" s="11" t="s">
        <v>44</v>
      </c>
      <c r="U1300" s="11" t="s">
        <v>145</v>
      </c>
      <c r="V1300" s="11" t="s">
        <v>46</v>
      </c>
      <c r="W1300" s="10">
        <v>2149</v>
      </c>
      <c r="X1300" s="11" t="s">
        <v>48</v>
      </c>
      <c r="Y1300" s="10">
        <v>1</v>
      </c>
      <c r="Z1300" s="10">
        <v>2971</v>
      </c>
      <c r="AA1300" s="12" t="s">
        <v>706</v>
      </c>
      <c r="AB1300" s="10">
        <v>3</v>
      </c>
      <c r="AC1300" s="10">
        <v>5</v>
      </c>
      <c r="AD1300" s="12">
        <v>45028</v>
      </c>
      <c r="AE1300" s="11" t="s">
        <v>76</v>
      </c>
      <c r="AF1300" s="11" t="s">
        <v>51</v>
      </c>
      <c r="AG1300" s="11" t="s">
        <v>62</v>
      </c>
      <c r="AH1300" s="11" t="s">
        <v>8089</v>
      </c>
      <c r="AI1300" s="11" t="s">
        <v>8090</v>
      </c>
      <c r="AJ1300" s="10">
        <v>2</v>
      </c>
      <c r="AK1300" s="14">
        <v>141.13999999999999</v>
      </c>
    </row>
    <row r="1301" spans="1:37" x14ac:dyDescent="0.25">
      <c r="A1301" s="10">
        <v>2548</v>
      </c>
      <c r="B1301" s="11" t="s">
        <v>8091</v>
      </c>
      <c r="C1301" s="11" t="s">
        <v>8092</v>
      </c>
      <c r="D1301" s="12">
        <v>44300</v>
      </c>
      <c r="E1301" s="12">
        <v>44734</v>
      </c>
      <c r="F1301" s="10">
        <f>Table2[[#This Row],[ExitDate]]-Table2[[#This Row],[StartDate]]</f>
        <v>434</v>
      </c>
      <c r="G1301" s="18">
        <f>(Table2[[#This Row],[ExitDate]]-Table2[[#This Row],[StartDate]])/365.25</f>
        <v>1.1882272416153319</v>
      </c>
      <c r="H1301" s="11" t="s">
        <v>36</v>
      </c>
      <c r="I1301" s="11" t="s">
        <v>8093</v>
      </c>
      <c r="J1301" s="13" t="s">
        <v>8094</v>
      </c>
      <c r="K1301" s="11" t="s">
        <v>94</v>
      </c>
      <c r="L1301" s="11" t="s">
        <v>38</v>
      </c>
      <c r="M1301" s="11" t="s">
        <v>66</v>
      </c>
      <c r="N1301" s="11" t="s">
        <v>55</v>
      </c>
      <c r="O1301" s="11" t="s">
        <v>41</v>
      </c>
      <c r="P1301" s="11" t="s">
        <v>174</v>
      </c>
      <c r="Q1301" s="11" t="s">
        <v>42</v>
      </c>
      <c r="R1301" s="11" t="s">
        <v>953</v>
      </c>
      <c r="S1301" s="12" t="s">
        <v>6959</v>
      </c>
      <c r="T1301" s="11" t="s">
        <v>44</v>
      </c>
      <c r="U1301" s="11" t="s">
        <v>109</v>
      </c>
      <c r="V1301" s="11" t="s">
        <v>59</v>
      </c>
      <c r="W1301" s="10">
        <v>1721</v>
      </c>
      <c r="X1301" s="11" t="s">
        <v>48</v>
      </c>
      <c r="Y1301" s="10">
        <v>4</v>
      </c>
      <c r="Z1301" s="10">
        <v>2975</v>
      </c>
      <c r="AA1301" s="12" t="s">
        <v>303</v>
      </c>
      <c r="AB1301" s="10">
        <v>2</v>
      </c>
      <c r="AC1301" s="10">
        <v>3</v>
      </c>
      <c r="AD1301" s="12">
        <v>45119</v>
      </c>
      <c r="AE1301" s="11" t="s">
        <v>50</v>
      </c>
      <c r="AF1301" s="11" t="s">
        <v>61</v>
      </c>
      <c r="AG1301" s="11" t="s">
        <v>77</v>
      </c>
      <c r="AH1301" s="11" t="s">
        <v>8095</v>
      </c>
      <c r="AI1301" s="11" t="s">
        <v>8096</v>
      </c>
      <c r="AJ1301" s="10">
        <v>5</v>
      </c>
      <c r="AK1301" s="14">
        <v>551.76</v>
      </c>
    </row>
    <row r="1302" spans="1:37" x14ac:dyDescent="0.25">
      <c r="A1302" s="10">
        <v>2549</v>
      </c>
      <c r="B1302" s="11" t="s">
        <v>2970</v>
      </c>
      <c r="C1302" s="11" t="s">
        <v>5629</v>
      </c>
      <c r="D1302" s="12">
        <v>44421</v>
      </c>
      <c r="E1302" s="12">
        <v>44481</v>
      </c>
      <c r="F1302" s="10">
        <f>Table2[[#This Row],[ExitDate]]-Table2[[#This Row],[StartDate]]</f>
        <v>60</v>
      </c>
      <c r="G1302" s="18">
        <f>(Table2[[#This Row],[ExitDate]]-Table2[[#This Row],[StartDate]])/365.25</f>
        <v>0.16427104722792607</v>
      </c>
      <c r="H1302" s="11" t="s">
        <v>36</v>
      </c>
      <c r="I1302" s="11" t="s">
        <v>8097</v>
      </c>
      <c r="J1302" s="13" t="s">
        <v>8098</v>
      </c>
      <c r="K1302" s="11" t="s">
        <v>79</v>
      </c>
      <c r="L1302" s="11" t="s">
        <v>1816</v>
      </c>
      <c r="M1302" s="11" t="s">
        <v>66</v>
      </c>
      <c r="N1302" s="11" t="s">
        <v>55</v>
      </c>
      <c r="O1302" s="11" t="s">
        <v>41</v>
      </c>
      <c r="P1302" s="11" t="s">
        <v>95</v>
      </c>
      <c r="Q1302" s="11" t="s">
        <v>42</v>
      </c>
      <c r="R1302" s="11" t="s">
        <v>85</v>
      </c>
      <c r="S1302" s="12" t="s">
        <v>8099</v>
      </c>
      <c r="T1302" s="11" t="s">
        <v>44</v>
      </c>
      <c r="U1302" s="11" t="s">
        <v>81</v>
      </c>
      <c r="V1302" s="11" t="s">
        <v>59</v>
      </c>
      <c r="W1302" s="10">
        <v>2136</v>
      </c>
      <c r="X1302" s="11" t="s">
        <v>48</v>
      </c>
      <c r="Y1302" s="10">
        <v>1</v>
      </c>
      <c r="Z1302" s="10">
        <v>2976</v>
      </c>
      <c r="AA1302" s="12">
        <v>44601</v>
      </c>
      <c r="AB1302" s="10">
        <v>4</v>
      </c>
      <c r="AC1302" s="10">
        <v>3</v>
      </c>
      <c r="AD1302" s="12">
        <v>45086</v>
      </c>
      <c r="AE1302" s="11" t="s">
        <v>156</v>
      </c>
      <c r="AF1302" s="11" t="s">
        <v>51</v>
      </c>
      <c r="AG1302" s="11" t="s">
        <v>89</v>
      </c>
      <c r="AH1302" s="11" t="s">
        <v>8100</v>
      </c>
      <c r="AI1302" s="11" t="s">
        <v>8101</v>
      </c>
      <c r="AJ1302" s="10">
        <v>5</v>
      </c>
      <c r="AK1302" s="14">
        <v>720.1</v>
      </c>
    </row>
    <row r="1303" spans="1:37" x14ac:dyDescent="0.25">
      <c r="A1303" s="10">
        <v>2554</v>
      </c>
      <c r="B1303" s="11" t="s">
        <v>8102</v>
      </c>
      <c r="C1303" s="11" t="s">
        <v>8103</v>
      </c>
      <c r="D1303" s="12">
        <v>44765</v>
      </c>
      <c r="E1303" s="12">
        <v>44991</v>
      </c>
      <c r="F1303" s="10">
        <f>Table2[[#This Row],[ExitDate]]-Table2[[#This Row],[StartDate]]</f>
        <v>226</v>
      </c>
      <c r="G1303" s="18">
        <f>(Table2[[#This Row],[ExitDate]]-Table2[[#This Row],[StartDate]])/365.25</f>
        <v>0.61875427789185489</v>
      </c>
      <c r="H1303" s="11" t="s">
        <v>36</v>
      </c>
      <c r="I1303" s="11" t="s">
        <v>8104</v>
      </c>
      <c r="J1303" s="13" t="s">
        <v>8105</v>
      </c>
      <c r="K1303" s="11" t="s">
        <v>79</v>
      </c>
      <c r="L1303" s="11" t="s">
        <v>38</v>
      </c>
      <c r="M1303" s="11" t="s">
        <v>56</v>
      </c>
      <c r="N1303" s="11" t="s">
        <v>67</v>
      </c>
      <c r="O1303" s="11" t="s">
        <v>66</v>
      </c>
      <c r="P1303" s="11" t="s">
        <v>174</v>
      </c>
      <c r="Q1303" s="11" t="s">
        <v>42</v>
      </c>
      <c r="R1303" s="11" t="s">
        <v>57</v>
      </c>
      <c r="S1303" s="12" t="s">
        <v>8106</v>
      </c>
      <c r="T1303" s="11" t="s">
        <v>44</v>
      </c>
      <c r="U1303" s="11" t="s">
        <v>234</v>
      </c>
      <c r="V1303" s="11" t="s">
        <v>46</v>
      </c>
      <c r="W1303" s="10">
        <v>2044</v>
      </c>
      <c r="X1303" s="11" t="s">
        <v>48</v>
      </c>
      <c r="Y1303" s="10">
        <v>1</v>
      </c>
      <c r="Z1303" s="10">
        <v>2981</v>
      </c>
      <c r="AA1303" s="12" t="s">
        <v>3027</v>
      </c>
      <c r="AB1303" s="10">
        <v>5</v>
      </c>
      <c r="AC1303" s="10">
        <v>3</v>
      </c>
      <c r="AD1303" s="12">
        <v>45102</v>
      </c>
      <c r="AE1303" s="11" t="s">
        <v>156</v>
      </c>
      <c r="AF1303" s="11" t="s">
        <v>61</v>
      </c>
      <c r="AG1303" s="11" t="s">
        <v>77</v>
      </c>
      <c r="AH1303" s="11" t="s">
        <v>8107</v>
      </c>
      <c r="AI1303" s="11" t="s">
        <v>8108</v>
      </c>
      <c r="AJ1303" s="10">
        <v>2</v>
      </c>
      <c r="AK1303" s="14">
        <v>197.96</v>
      </c>
    </row>
    <row r="1304" spans="1:37" x14ac:dyDescent="0.25">
      <c r="A1304" s="10">
        <v>2557</v>
      </c>
      <c r="B1304" s="11" t="s">
        <v>8109</v>
      </c>
      <c r="C1304" s="11" t="s">
        <v>8110</v>
      </c>
      <c r="D1304" s="12">
        <v>43918</v>
      </c>
      <c r="E1304" s="12">
        <v>44156</v>
      </c>
      <c r="F1304" s="10">
        <f>Table2[[#This Row],[ExitDate]]-Table2[[#This Row],[StartDate]]</f>
        <v>238</v>
      </c>
      <c r="G1304" s="18">
        <f>(Table2[[#This Row],[ExitDate]]-Table2[[#This Row],[StartDate]])/365.25</f>
        <v>0.65160848733744015</v>
      </c>
      <c r="H1304" s="11" t="s">
        <v>738</v>
      </c>
      <c r="I1304" s="11" t="s">
        <v>8111</v>
      </c>
      <c r="J1304" s="13" t="s">
        <v>8112</v>
      </c>
      <c r="K1304" s="11" t="s">
        <v>164</v>
      </c>
      <c r="L1304" s="11" t="s">
        <v>38</v>
      </c>
      <c r="M1304" s="11" t="s">
        <v>39</v>
      </c>
      <c r="N1304" s="11" t="s">
        <v>67</v>
      </c>
      <c r="O1304" s="11" t="s">
        <v>41</v>
      </c>
      <c r="P1304" s="11" t="s">
        <v>174</v>
      </c>
      <c r="Q1304" s="11" t="s">
        <v>42</v>
      </c>
      <c r="R1304" s="11" t="s">
        <v>107</v>
      </c>
      <c r="S1304" s="12">
        <v>27457</v>
      </c>
      <c r="T1304" s="11" t="s">
        <v>44</v>
      </c>
      <c r="U1304" s="11" t="s">
        <v>109</v>
      </c>
      <c r="V1304" s="11" t="s">
        <v>46</v>
      </c>
      <c r="W1304" s="10">
        <v>1821</v>
      </c>
      <c r="X1304" s="11" t="s">
        <v>48</v>
      </c>
      <c r="Y1304" s="10">
        <v>5</v>
      </c>
      <c r="Z1304" s="10">
        <v>2984</v>
      </c>
      <c r="AA1304" s="12">
        <v>44816</v>
      </c>
      <c r="AB1304" s="10">
        <v>4</v>
      </c>
      <c r="AC1304" s="10">
        <v>1</v>
      </c>
      <c r="AD1304" s="12">
        <v>45070</v>
      </c>
      <c r="AE1304" s="11" t="s">
        <v>76</v>
      </c>
      <c r="AF1304" s="11" t="s">
        <v>51</v>
      </c>
      <c r="AG1304" s="11" t="s">
        <v>62</v>
      </c>
      <c r="AH1304" s="11" t="s">
        <v>8113</v>
      </c>
      <c r="AI1304" s="11" t="s">
        <v>8114</v>
      </c>
      <c r="AJ1304" s="10">
        <v>1</v>
      </c>
      <c r="AK1304" s="14">
        <v>671.21</v>
      </c>
    </row>
    <row r="1305" spans="1:37" x14ac:dyDescent="0.25">
      <c r="A1305" s="10">
        <v>2558</v>
      </c>
      <c r="B1305" s="11" t="s">
        <v>1819</v>
      </c>
      <c r="C1305" s="11" t="s">
        <v>8115</v>
      </c>
      <c r="D1305" s="12">
        <v>43501</v>
      </c>
      <c r="E1305" s="12">
        <v>44022</v>
      </c>
      <c r="F1305" s="10">
        <f>Table2[[#This Row],[ExitDate]]-Table2[[#This Row],[StartDate]]</f>
        <v>521</v>
      </c>
      <c r="G1305" s="18">
        <f>(Table2[[#This Row],[ExitDate]]-Table2[[#This Row],[StartDate]])/365.25</f>
        <v>1.4264202600958247</v>
      </c>
      <c r="H1305" s="11" t="s">
        <v>36</v>
      </c>
      <c r="I1305" s="11" t="s">
        <v>8116</v>
      </c>
      <c r="J1305" s="13" t="s">
        <v>8117</v>
      </c>
      <c r="K1305" s="11" t="s">
        <v>125</v>
      </c>
      <c r="L1305" s="11" t="s">
        <v>38</v>
      </c>
      <c r="M1305" s="11" t="s">
        <v>39</v>
      </c>
      <c r="N1305" s="11" t="s">
        <v>55</v>
      </c>
      <c r="O1305" s="11" t="s">
        <v>56</v>
      </c>
      <c r="P1305" s="11" t="s">
        <v>133</v>
      </c>
      <c r="Q1305" s="11" t="s">
        <v>42</v>
      </c>
      <c r="R1305" s="11" t="s">
        <v>69</v>
      </c>
      <c r="S1305" s="12" t="s">
        <v>8118</v>
      </c>
      <c r="T1305" s="11" t="s">
        <v>44</v>
      </c>
      <c r="U1305" s="11" t="s">
        <v>5</v>
      </c>
      <c r="V1305" s="11" t="s">
        <v>59</v>
      </c>
      <c r="W1305" s="10">
        <v>2149</v>
      </c>
      <c r="X1305" s="11" t="s">
        <v>48</v>
      </c>
      <c r="Y1305" s="10">
        <v>1</v>
      </c>
      <c r="Z1305" s="10">
        <v>2985</v>
      </c>
      <c r="AA1305" s="12" t="s">
        <v>564</v>
      </c>
      <c r="AB1305" s="10">
        <v>3</v>
      </c>
      <c r="AC1305" s="10">
        <v>5</v>
      </c>
      <c r="AD1305" s="12">
        <v>44859</v>
      </c>
      <c r="AE1305" s="11" t="s">
        <v>60</v>
      </c>
      <c r="AF1305" s="11" t="s">
        <v>51</v>
      </c>
      <c r="AG1305" s="11" t="s">
        <v>52</v>
      </c>
      <c r="AH1305" s="11" t="s">
        <v>8119</v>
      </c>
      <c r="AI1305" s="11" t="s">
        <v>8120</v>
      </c>
      <c r="AJ1305" s="10">
        <v>4</v>
      </c>
      <c r="AK1305" s="14">
        <v>813.43</v>
      </c>
    </row>
    <row r="1306" spans="1:37" x14ac:dyDescent="0.25">
      <c r="A1306" s="10">
        <v>2561</v>
      </c>
      <c r="B1306" s="11" t="s">
        <v>1350</v>
      </c>
      <c r="C1306" s="11" t="s">
        <v>728</v>
      </c>
      <c r="D1306" s="12">
        <v>44149</v>
      </c>
      <c r="E1306" s="12">
        <v>44941</v>
      </c>
      <c r="F1306" s="10">
        <f>Table2[[#This Row],[ExitDate]]-Table2[[#This Row],[StartDate]]</f>
        <v>792</v>
      </c>
      <c r="G1306" s="18">
        <f>(Table2[[#This Row],[ExitDate]]-Table2[[#This Row],[StartDate]])/365.25</f>
        <v>2.1683778234086244</v>
      </c>
      <c r="H1306" s="11" t="s">
        <v>36</v>
      </c>
      <c r="I1306" s="11" t="s">
        <v>8121</v>
      </c>
      <c r="J1306" s="13" t="s">
        <v>8122</v>
      </c>
      <c r="K1306" s="11" t="s">
        <v>132</v>
      </c>
      <c r="L1306" s="11" t="s">
        <v>38</v>
      </c>
      <c r="M1306" s="11" t="s">
        <v>66</v>
      </c>
      <c r="N1306" s="11" t="s">
        <v>55</v>
      </c>
      <c r="O1306" s="11" t="s">
        <v>56</v>
      </c>
      <c r="P1306" s="11" t="s">
        <v>121</v>
      </c>
      <c r="Q1306" s="11" t="s">
        <v>42</v>
      </c>
      <c r="R1306" s="11" t="s">
        <v>80</v>
      </c>
      <c r="S1306" s="12" t="s">
        <v>8123</v>
      </c>
      <c r="T1306" s="11" t="s">
        <v>44</v>
      </c>
      <c r="U1306" s="11" t="s">
        <v>159</v>
      </c>
      <c r="V1306" s="11" t="s">
        <v>59</v>
      </c>
      <c r="W1306" s="10">
        <v>85255</v>
      </c>
      <c r="X1306" s="11" t="s">
        <v>48</v>
      </c>
      <c r="Y1306" s="10">
        <v>1</v>
      </c>
      <c r="Z1306" s="10">
        <v>2988</v>
      </c>
      <c r="AA1306" s="12" t="s">
        <v>601</v>
      </c>
      <c r="AB1306" s="10">
        <v>4</v>
      </c>
      <c r="AC1306" s="10">
        <v>4</v>
      </c>
      <c r="AD1306" s="12">
        <v>44929</v>
      </c>
      <c r="AE1306" s="11" t="s">
        <v>60</v>
      </c>
      <c r="AF1306" s="11" t="s">
        <v>51</v>
      </c>
      <c r="AG1306" s="11" t="s">
        <v>52</v>
      </c>
      <c r="AH1306" s="11" t="s">
        <v>8124</v>
      </c>
      <c r="AI1306" s="11" t="s">
        <v>8125</v>
      </c>
      <c r="AJ1306" s="10">
        <v>4</v>
      </c>
      <c r="AK1306" s="14">
        <v>312.8</v>
      </c>
    </row>
    <row r="1307" spans="1:37" x14ac:dyDescent="0.25">
      <c r="A1307" s="10">
        <v>2565</v>
      </c>
      <c r="B1307" s="11" t="s">
        <v>3538</v>
      </c>
      <c r="C1307" s="11" t="s">
        <v>2213</v>
      </c>
      <c r="D1307" s="12">
        <v>44667</v>
      </c>
      <c r="E1307" s="12">
        <v>45036</v>
      </c>
      <c r="F1307" s="10">
        <f>Table2[[#This Row],[ExitDate]]-Table2[[#This Row],[StartDate]]</f>
        <v>369</v>
      </c>
      <c r="G1307" s="18">
        <f>(Table2[[#This Row],[ExitDate]]-Table2[[#This Row],[StartDate]])/365.25</f>
        <v>1.0102669404517455</v>
      </c>
      <c r="H1307" s="11" t="s">
        <v>36</v>
      </c>
      <c r="I1307" s="11" t="s">
        <v>8126</v>
      </c>
      <c r="J1307" s="13" t="s">
        <v>8127</v>
      </c>
      <c r="K1307" s="11" t="s">
        <v>113</v>
      </c>
      <c r="L1307" s="11" t="s">
        <v>38</v>
      </c>
      <c r="M1307" s="11" t="s">
        <v>66</v>
      </c>
      <c r="N1307" s="11" t="s">
        <v>55</v>
      </c>
      <c r="O1307" s="11" t="s">
        <v>56</v>
      </c>
      <c r="P1307" s="11" t="s">
        <v>121</v>
      </c>
      <c r="Q1307" s="11" t="s">
        <v>42</v>
      </c>
      <c r="R1307" s="11" t="s">
        <v>85</v>
      </c>
      <c r="S1307" s="12" t="s">
        <v>8128</v>
      </c>
      <c r="T1307" s="11" t="s">
        <v>44</v>
      </c>
      <c r="U1307" s="11" t="s">
        <v>81</v>
      </c>
      <c r="V1307" s="11" t="s">
        <v>46</v>
      </c>
      <c r="W1307" s="10">
        <v>59966</v>
      </c>
      <c r="X1307" s="11" t="s">
        <v>48</v>
      </c>
      <c r="Y1307" s="10">
        <v>4</v>
      </c>
      <c r="Z1307" s="10">
        <v>2992</v>
      </c>
      <c r="AA1307" s="12">
        <v>44754</v>
      </c>
      <c r="AB1307" s="10">
        <v>1</v>
      </c>
      <c r="AC1307" s="10">
        <v>4</v>
      </c>
      <c r="AD1307" s="12">
        <v>44960</v>
      </c>
      <c r="AE1307" s="11" t="s">
        <v>50</v>
      </c>
      <c r="AF1307" s="11" t="s">
        <v>51</v>
      </c>
      <c r="AG1307" s="11" t="s">
        <v>89</v>
      </c>
      <c r="AH1307" s="11" t="s">
        <v>8129</v>
      </c>
      <c r="AI1307" s="11" t="s">
        <v>8130</v>
      </c>
      <c r="AJ1307" s="10">
        <v>1</v>
      </c>
      <c r="AK1307" s="14">
        <v>125.34</v>
      </c>
    </row>
    <row r="1308" spans="1:37" x14ac:dyDescent="0.25">
      <c r="A1308" s="10">
        <v>2566</v>
      </c>
      <c r="B1308" s="11" t="s">
        <v>3407</v>
      </c>
      <c r="C1308" s="11" t="s">
        <v>3228</v>
      </c>
      <c r="D1308" s="12">
        <v>43542</v>
      </c>
      <c r="E1308" s="12">
        <v>44888</v>
      </c>
      <c r="F1308" s="10">
        <f>Table2[[#This Row],[ExitDate]]-Table2[[#This Row],[StartDate]]</f>
        <v>1346</v>
      </c>
      <c r="G1308" s="18">
        <f>(Table2[[#This Row],[ExitDate]]-Table2[[#This Row],[StartDate]])/365.25</f>
        <v>3.6851471594798082</v>
      </c>
      <c r="H1308" s="11" t="s">
        <v>36</v>
      </c>
      <c r="I1308" s="11" t="s">
        <v>8131</v>
      </c>
      <c r="J1308" s="13" t="s">
        <v>8132</v>
      </c>
      <c r="K1308" s="11" t="s">
        <v>65</v>
      </c>
      <c r="L1308" s="11" t="s">
        <v>38</v>
      </c>
      <c r="M1308" s="11" t="s">
        <v>66</v>
      </c>
      <c r="N1308" s="11" t="s">
        <v>55</v>
      </c>
      <c r="O1308" s="11" t="s">
        <v>66</v>
      </c>
      <c r="P1308" s="11" t="s">
        <v>95</v>
      </c>
      <c r="Q1308" s="11" t="s">
        <v>42</v>
      </c>
      <c r="R1308" s="11" t="s">
        <v>80</v>
      </c>
      <c r="S1308" s="12">
        <v>16984</v>
      </c>
      <c r="T1308" s="11" t="s">
        <v>44</v>
      </c>
      <c r="U1308" s="11" t="s">
        <v>98</v>
      </c>
      <c r="V1308" s="11" t="s">
        <v>59</v>
      </c>
      <c r="W1308" s="10">
        <v>81311</v>
      </c>
      <c r="X1308" s="11" t="s">
        <v>48</v>
      </c>
      <c r="Y1308" s="10">
        <v>4</v>
      </c>
      <c r="Z1308" s="10">
        <v>2993</v>
      </c>
      <c r="AA1308" s="12" t="s">
        <v>186</v>
      </c>
      <c r="AB1308" s="10">
        <v>5</v>
      </c>
      <c r="AC1308" s="10">
        <v>5</v>
      </c>
      <c r="AD1308" s="12">
        <v>44868</v>
      </c>
      <c r="AE1308" s="11" t="s">
        <v>156</v>
      </c>
      <c r="AF1308" s="11" t="s">
        <v>51</v>
      </c>
      <c r="AG1308" s="11" t="s">
        <v>62</v>
      </c>
      <c r="AH1308" s="11" t="s">
        <v>8133</v>
      </c>
      <c r="AI1308" s="11" t="s">
        <v>8134</v>
      </c>
      <c r="AJ1308" s="10">
        <v>3</v>
      </c>
      <c r="AK1308" s="14">
        <v>559.24</v>
      </c>
    </row>
    <row r="1309" spans="1:37" x14ac:dyDescent="0.25">
      <c r="A1309" s="10">
        <v>2568</v>
      </c>
      <c r="B1309" s="11" t="s">
        <v>606</v>
      </c>
      <c r="C1309" s="11" t="s">
        <v>2110</v>
      </c>
      <c r="D1309" s="12">
        <v>43346</v>
      </c>
      <c r="E1309" s="12">
        <v>43433</v>
      </c>
      <c r="F1309" s="10">
        <f>Table2[[#This Row],[ExitDate]]-Table2[[#This Row],[StartDate]]</f>
        <v>87</v>
      </c>
      <c r="G1309" s="18">
        <f>(Table2[[#This Row],[ExitDate]]-Table2[[#This Row],[StartDate]])/365.25</f>
        <v>0.23819301848049282</v>
      </c>
      <c r="H1309" s="11" t="s">
        <v>36</v>
      </c>
      <c r="I1309" s="11" t="s">
        <v>8135</v>
      </c>
      <c r="J1309" s="13" t="s">
        <v>8136</v>
      </c>
      <c r="K1309" s="11" t="s">
        <v>37</v>
      </c>
      <c r="L1309" s="11" t="s">
        <v>38</v>
      </c>
      <c r="M1309" s="11" t="s">
        <v>66</v>
      </c>
      <c r="N1309" s="11" t="s">
        <v>55</v>
      </c>
      <c r="O1309" s="11" t="s">
        <v>66</v>
      </c>
      <c r="P1309" s="11" t="s">
        <v>121</v>
      </c>
      <c r="Q1309" s="11" t="s">
        <v>42</v>
      </c>
      <c r="R1309" s="11" t="s">
        <v>80</v>
      </c>
      <c r="S1309" s="12" t="s">
        <v>8137</v>
      </c>
      <c r="T1309" s="11" t="s">
        <v>44</v>
      </c>
      <c r="U1309" s="11" t="s">
        <v>98</v>
      </c>
      <c r="V1309" s="11" t="s">
        <v>59</v>
      </c>
      <c r="W1309" s="10">
        <v>43823</v>
      </c>
      <c r="X1309" s="11" t="s">
        <v>242</v>
      </c>
      <c r="Y1309" s="10">
        <v>4</v>
      </c>
      <c r="Z1309" s="10">
        <v>2995</v>
      </c>
      <c r="AA1309" s="12" t="s">
        <v>235</v>
      </c>
      <c r="AB1309" s="10">
        <v>1</v>
      </c>
      <c r="AC1309" s="10">
        <v>5</v>
      </c>
      <c r="AD1309" s="12">
        <v>45110</v>
      </c>
      <c r="AE1309" s="11" t="s">
        <v>83</v>
      </c>
      <c r="AF1309" s="11" t="s">
        <v>51</v>
      </c>
      <c r="AG1309" s="11" t="s">
        <v>89</v>
      </c>
      <c r="AH1309" s="11" t="s">
        <v>8138</v>
      </c>
      <c r="AI1309" s="11" t="s">
        <v>8139</v>
      </c>
      <c r="AJ1309" s="10">
        <v>1</v>
      </c>
      <c r="AK1309" s="14">
        <v>440.35</v>
      </c>
    </row>
    <row r="1310" spans="1:37" x14ac:dyDescent="0.25">
      <c r="A1310" s="10">
        <v>2569</v>
      </c>
      <c r="B1310" s="11" t="s">
        <v>3329</v>
      </c>
      <c r="C1310" s="11" t="s">
        <v>3373</v>
      </c>
      <c r="D1310" s="12">
        <v>44727</v>
      </c>
      <c r="E1310" s="12">
        <v>44789</v>
      </c>
      <c r="F1310" s="10">
        <f>Table2[[#This Row],[ExitDate]]-Table2[[#This Row],[StartDate]]</f>
        <v>62</v>
      </c>
      <c r="G1310" s="18">
        <f>(Table2[[#This Row],[ExitDate]]-Table2[[#This Row],[StartDate]])/365.25</f>
        <v>0.16974674880219029</v>
      </c>
      <c r="H1310" s="11" t="s">
        <v>36</v>
      </c>
      <c r="I1310" s="11" t="s">
        <v>8140</v>
      </c>
      <c r="J1310" s="13" t="s">
        <v>8141</v>
      </c>
      <c r="K1310" s="11" t="s">
        <v>125</v>
      </c>
      <c r="L1310" s="11" t="s">
        <v>38</v>
      </c>
      <c r="M1310" s="11" t="s">
        <v>39</v>
      </c>
      <c r="N1310" s="11" t="s">
        <v>67</v>
      </c>
      <c r="O1310" s="11" t="s">
        <v>41</v>
      </c>
      <c r="P1310" s="11" t="s">
        <v>95</v>
      </c>
      <c r="Q1310" s="11" t="s">
        <v>42</v>
      </c>
      <c r="R1310" s="11" t="s">
        <v>80</v>
      </c>
      <c r="S1310" s="12" t="s">
        <v>8142</v>
      </c>
      <c r="T1310" s="11" t="s">
        <v>44</v>
      </c>
      <c r="U1310" s="11" t="s">
        <v>666</v>
      </c>
      <c r="V1310" s="11" t="s">
        <v>46</v>
      </c>
      <c r="W1310" s="10">
        <v>30175</v>
      </c>
      <c r="X1310" s="11" t="s">
        <v>48</v>
      </c>
      <c r="Y1310" s="10">
        <v>4</v>
      </c>
      <c r="Z1310" s="10">
        <v>2996</v>
      </c>
      <c r="AA1310" s="12" t="s">
        <v>409</v>
      </c>
      <c r="AB1310" s="10">
        <v>3</v>
      </c>
      <c r="AC1310" s="10">
        <v>2</v>
      </c>
      <c r="AD1310" s="12">
        <v>44834</v>
      </c>
      <c r="AE1310" s="11" t="s">
        <v>83</v>
      </c>
      <c r="AF1310" s="11" t="s">
        <v>51</v>
      </c>
      <c r="AG1310" s="11" t="s">
        <v>89</v>
      </c>
      <c r="AH1310" s="11" t="s">
        <v>8143</v>
      </c>
      <c r="AI1310" s="11" t="s">
        <v>8144</v>
      </c>
      <c r="AJ1310" s="10">
        <v>2</v>
      </c>
      <c r="AK1310" s="14">
        <v>727.12</v>
      </c>
    </row>
    <row r="1311" spans="1:37" x14ac:dyDescent="0.25">
      <c r="A1311" s="10">
        <v>2572</v>
      </c>
      <c r="B1311" s="11" t="s">
        <v>2759</v>
      </c>
      <c r="C1311" s="11" t="s">
        <v>5183</v>
      </c>
      <c r="D1311" s="12">
        <v>43401</v>
      </c>
      <c r="E1311" s="12">
        <v>43681</v>
      </c>
      <c r="F1311" s="10">
        <f>Table2[[#This Row],[ExitDate]]-Table2[[#This Row],[StartDate]]</f>
        <v>280</v>
      </c>
      <c r="G1311" s="18">
        <f>(Table2[[#This Row],[ExitDate]]-Table2[[#This Row],[StartDate]])/365.25</f>
        <v>0.76659822039698833</v>
      </c>
      <c r="H1311" s="11" t="s">
        <v>36</v>
      </c>
      <c r="I1311" s="11" t="s">
        <v>8145</v>
      </c>
      <c r="J1311" s="13" t="s">
        <v>8146</v>
      </c>
      <c r="K1311" s="11" t="s">
        <v>79</v>
      </c>
      <c r="L1311" s="11" t="s">
        <v>38</v>
      </c>
      <c r="M1311" s="11" t="s">
        <v>39</v>
      </c>
      <c r="N1311" s="11" t="s">
        <v>67</v>
      </c>
      <c r="O1311" s="11" t="s">
        <v>56</v>
      </c>
      <c r="P1311" s="11" t="s">
        <v>174</v>
      </c>
      <c r="Q1311" s="11" t="s">
        <v>42</v>
      </c>
      <c r="R1311" s="11" t="s">
        <v>85</v>
      </c>
      <c r="S1311" s="12" t="s">
        <v>8147</v>
      </c>
      <c r="T1311" s="11" t="s">
        <v>44</v>
      </c>
      <c r="U1311" s="11" t="s">
        <v>423</v>
      </c>
      <c r="V1311" s="11" t="s">
        <v>59</v>
      </c>
      <c r="W1311" s="10">
        <v>3588</v>
      </c>
      <c r="X1311" s="11" t="s">
        <v>48</v>
      </c>
      <c r="Y1311" s="10">
        <v>2</v>
      </c>
      <c r="Z1311" s="10">
        <v>2999</v>
      </c>
      <c r="AA1311" s="12" t="s">
        <v>2635</v>
      </c>
      <c r="AB1311" s="10">
        <v>2</v>
      </c>
      <c r="AC1311" s="10">
        <v>1</v>
      </c>
      <c r="AD1311" s="12">
        <v>45091</v>
      </c>
      <c r="AE1311" s="11" t="s">
        <v>60</v>
      </c>
      <c r="AF1311" s="11" t="s">
        <v>51</v>
      </c>
      <c r="AG1311" s="11" t="s">
        <v>89</v>
      </c>
      <c r="AH1311" s="11" t="s">
        <v>8148</v>
      </c>
      <c r="AI1311" s="11" t="s">
        <v>8149</v>
      </c>
      <c r="AJ1311" s="10">
        <v>5</v>
      </c>
      <c r="AK1311" s="14">
        <v>800.21</v>
      </c>
    </row>
    <row r="1312" spans="1:37" x14ac:dyDescent="0.25">
      <c r="A1312" s="10">
        <v>2574</v>
      </c>
      <c r="B1312" s="11" t="s">
        <v>3062</v>
      </c>
      <c r="C1312" s="11" t="s">
        <v>1025</v>
      </c>
      <c r="D1312" s="12">
        <v>43370</v>
      </c>
      <c r="E1312" s="12">
        <v>44907</v>
      </c>
      <c r="F1312" s="10">
        <f>Table2[[#This Row],[ExitDate]]-Table2[[#This Row],[StartDate]]</f>
        <v>1537</v>
      </c>
      <c r="G1312" s="18">
        <f>(Table2[[#This Row],[ExitDate]]-Table2[[#This Row],[StartDate]])/365.25</f>
        <v>4.2080766598220398</v>
      </c>
      <c r="H1312" s="11" t="s">
        <v>36</v>
      </c>
      <c r="I1312" s="11" t="s">
        <v>7096</v>
      </c>
      <c r="J1312" s="13" t="s">
        <v>8150</v>
      </c>
      <c r="K1312" s="11" t="s">
        <v>94</v>
      </c>
      <c r="L1312" s="11" t="s">
        <v>38</v>
      </c>
      <c r="M1312" s="11" t="s">
        <v>66</v>
      </c>
      <c r="N1312" s="11" t="s">
        <v>40</v>
      </c>
      <c r="O1312" s="11" t="s">
        <v>56</v>
      </c>
      <c r="P1312" s="11" t="s">
        <v>133</v>
      </c>
      <c r="Q1312" s="11" t="s">
        <v>42</v>
      </c>
      <c r="R1312" s="11" t="s">
        <v>80</v>
      </c>
      <c r="S1312" s="12" t="s">
        <v>8151</v>
      </c>
      <c r="T1312" s="11" t="s">
        <v>44</v>
      </c>
      <c r="U1312" s="11" t="s">
        <v>81</v>
      </c>
      <c r="V1312" s="11" t="s">
        <v>59</v>
      </c>
      <c r="W1312" s="10">
        <v>5140</v>
      </c>
      <c r="X1312" s="11" t="s">
        <v>48</v>
      </c>
      <c r="Y1312" s="10">
        <v>5</v>
      </c>
      <c r="Z1312" s="10">
        <v>3001</v>
      </c>
      <c r="AA1312" s="12" t="s">
        <v>3451</v>
      </c>
      <c r="AB1312" s="10">
        <v>5</v>
      </c>
      <c r="AC1312" s="10">
        <v>4</v>
      </c>
      <c r="AD1312" s="12">
        <v>44921</v>
      </c>
      <c r="AE1312" s="11" t="s">
        <v>156</v>
      </c>
      <c r="AF1312" s="11" t="s">
        <v>51</v>
      </c>
      <c r="AG1312" s="11" t="s">
        <v>89</v>
      </c>
      <c r="AH1312" s="11" t="s">
        <v>8152</v>
      </c>
      <c r="AI1312" s="11" t="s">
        <v>8153</v>
      </c>
      <c r="AJ1312" s="10">
        <v>5</v>
      </c>
      <c r="AK1312" s="14">
        <v>346.93</v>
      </c>
    </row>
    <row r="1313" spans="1:37" x14ac:dyDescent="0.25">
      <c r="A1313" s="10">
        <v>2577</v>
      </c>
      <c r="B1313" s="11" t="s">
        <v>8154</v>
      </c>
      <c r="C1313" s="11" t="s">
        <v>3287</v>
      </c>
      <c r="D1313" s="12">
        <v>43706</v>
      </c>
      <c r="E1313" s="12">
        <v>44731</v>
      </c>
      <c r="F1313" s="10">
        <f>Table2[[#This Row],[ExitDate]]-Table2[[#This Row],[StartDate]]</f>
        <v>1025</v>
      </c>
      <c r="G1313" s="18">
        <f>(Table2[[#This Row],[ExitDate]]-Table2[[#This Row],[StartDate]])/365.25</f>
        <v>2.8062970568104038</v>
      </c>
      <c r="H1313" s="11" t="s">
        <v>738</v>
      </c>
      <c r="I1313" s="11" t="s">
        <v>8155</v>
      </c>
      <c r="J1313" s="13" t="s">
        <v>8156</v>
      </c>
      <c r="K1313" s="11" t="s">
        <v>54</v>
      </c>
      <c r="L1313" s="11" t="s">
        <v>38</v>
      </c>
      <c r="M1313" s="11" t="s">
        <v>66</v>
      </c>
      <c r="N1313" s="11" t="s">
        <v>67</v>
      </c>
      <c r="O1313" s="11" t="s">
        <v>66</v>
      </c>
      <c r="P1313" s="11" t="s">
        <v>133</v>
      </c>
      <c r="Q1313" s="11" t="s">
        <v>42</v>
      </c>
      <c r="R1313" s="11" t="s">
        <v>80</v>
      </c>
      <c r="S1313" s="12" t="s">
        <v>8157</v>
      </c>
      <c r="T1313" s="11" t="s">
        <v>44</v>
      </c>
      <c r="U1313" s="11" t="s">
        <v>81</v>
      </c>
      <c r="V1313" s="11" t="s">
        <v>46</v>
      </c>
      <c r="W1313" s="10">
        <v>77466</v>
      </c>
      <c r="X1313" s="11" t="s">
        <v>48</v>
      </c>
      <c r="Y1313" s="10">
        <v>5</v>
      </c>
      <c r="Z1313" s="10">
        <v>3004</v>
      </c>
      <c r="AA1313" s="12" t="s">
        <v>827</v>
      </c>
      <c r="AB1313" s="10">
        <v>4</v>
      </c>
      <c r="AC1313" s="10">
        <v>3</v>
      </c>
      <c r="AD1313" s="12">
        <v>44992</v>
      </c>
      <c r="AE1313" s="11" t="s">
        <v>83</v>
      </c>
      <c r="AF1313" s="11" t="s">
        <v>51</v>
      </c>
      <c r="AG1313" s="11" t="s">
        <v>62</v>
      </c>
      <c r="AH1313" s="11" t="s">
        <v>8158</v>
      </c>
      <c r="AI1313" s="11" t="s">
        <v>8159</v>
      </c>
      <c r="AJ1313" s="10">
        <v>1</v>
      </c>
      <c r="AK1313" s="14">
        <v>183.63</v>
      </c>
    </row>
    <row r="1314" spans="1:37" x14ac:dyDescent="0.25">
      <c r="A1314" s="10">
        <v>2580</v>
      </c>
      <c r="B1314" s="11" t="s">
        <v>3928</v>
      </c>
      <c r="C1314" s="11" t="s">
        <v>8160</v>
      </c>
      <c r="D1314" s="12">
        <v>43545</v>
      </c>
      <c r="E1314" s="12">
        <v>44829</v>
      </c>
      <c r="F1314" s="10">
        <f>Table2[[#This Row],[ExitDate]]-Table2[[#This Row],[StartDate]]</f>
        <v>1284</v>
      </c>
      <c r="G1314" s="18">
        <f>(Table2[[#This Row],[ExitDate]]-Table2[[#This Row],[StartDate]])/365.25</f>
        <v>3.5154004106776182</v>
      </c>
      <c r="H1314" s="11" t="s">
        <v>738</v>
      </c>
      <c r="I1314" s="11" t="s">
        <v>8161</v>
      </c>
      <c r="J1314" s="13" t="s">
        <v>8162</v>
      </c>
      <c r="K1314" s="11" t="s">
        <v>65</v>
      </c>
      <c r="L1314" s="11" t="s">
        <v>38</v>
      </c>
      <c r="M1314" s="11" t="s">
        <v>56</v>
      </c>
      <c r="N1314" s="11" t="s">
        <v>55</v>
      </c>
      <c r="O1314" s="11" t="s">
        <v>66</v>
      </c>
      <c r="P1314" s="11" t="s">
        <v>121</v>
      </c>
      <c r="Q1314" s="11" t="s">
        <v>42</v>
      </c>
      <c r="R1314" s="11" t="s">
        <v>80</v>
      </c>
      <c r="S1314" s="12" t="s">
        <v>8163</v>
      </c>
      <c r="T1314" s="11" t="s">
        <v>44</v>
      </c>
      <c r="U1314" s="11" t="s">
        <v>98</v>
      </c>
      <c r="V1314" s="11" t="s">
        <v>46</v>
      </c>
      <c r="W1314" s="10">
        <v>22812</v>
      </c>
      <c r="X1314" s="11" t="s">
        <v>48</v>
      </c>
      <c r="Y1314" s="10">
        <v>2</v>
      </c>
      <c r="Z1314" s="10">
        <v>3007</v>
      </c>
      <c r="AA1314" s="12" t="s">
        <v>1072</v>
      </c>
      <c r="AB1314" s="10">
        <v>2</v>
      </c>
      <c r="AC1314" s="10">
        <v>5</v>
      </c>
      <c r="AD1314" s="12">
        <v>45126</v>
      </c>
      <c r="AE1314" s="11" t="s">
        <v>60</v>
      </c>
      <c r="AF1314" s="11" t="s">
        <v>61</v>
      </c>
      <c r="AG1314" s="11" t="s">
        <v>62</v>
      </c>
      <c r="AH1314" s="11" t="s">
        <v>8164</v>
      </c>
      <c r="AI1314" s="11" t="s">
        <v>8165</v>
      </c>
      <c r="AJ1314" s="10">
        <v>5</v>
      </c>
      <c r="AK1314" s="14">
        <v>147.35</v>
      </c>
    </row>
    <row r="1315" spans="1:37" x14ac:dyDescent="0.25">
      <c r="A1315" s="10">
        <v>2581</v>
      </c>
      <c r="B1315" s="11" t="s">
        <v>5775</v>
      </c>
      <c r="C1315" s="11" t="s">
        <v>1427</v>
      </c>
      <c r="D1315" s="12">
        <v>43924</v>
      </c>
      <c r="E1315" s="12">
        <v>44557</v>
      </c>
      <c r="F1315" s="10">
        <f>Table2[[#This Row],[ExitDate]]-Table2[[#This Row],[StartDate]]</f>
        <v>633</v>
      </c>
      <c r="G1315" s="18">
        <f>(Table2[[#This Row],[ExitDate]]-Table2[[#This Row],[StartDate]])/365.25</f>
        <v>1.7330595482546201</v>
      </c>
      <c r="H1315" s="11" t="s">
        <v>738</v>
      </c>
      <c r="I1315" s="11" t="s">
        <v>8166</v>
      </c>
      <c r="J1315" s="13" t="s">
        <v>8167</v>
      </c>
      <c r="K1315" s="11" t="s">
        <v>164</v>
      </c>
      <c r="L1315" s="11" t="s">
        <v>38</v>
      </c>
      <c r="M1315" s="11" t="s">
        <v>66</v>
      </c>
      <c r="N1315" s="11" t="s">
        <v>55</v>
      </c>
      <c r="O1315" s="11" t="s">
        <v>66</v>
      </c>
      <c r="P1315" s="11" t="s">
        <v>95</v>
      </c>
      <c r="Q1315" s="11" t="s">
        <v>42</v>
      </c>
      <c r="R1315" s="11" t="s">
        <v>69</v>
      </c>
      <c r="S1315" s="12">
        <v>28279</v>
      </c>
      <c r="T1315" s="11" t="s">
        <v>44</v>
      </c>
      <c r="U1315" s="11" t="s">
        <v>846</v>
      </c>
      <c r="V1315" s="11" t="s">
        <v>46</v>
      </c>
      <c r="W1315" s="10">
        <v>96960</v>
      </c>
      <c r="X1315" s="11" t="s">
        <v>48</v>
      </c>
      <c r="Y1315" s="10">
        <v>4</v>
      </c>
      <c r="Z1315" s="10">
        <v>3008</v>
      </c>
      <c r="AA1315" s="12">
        <v>45173</v>
      </c>
      <c r="AB1315" s="10">
        <v>2</v>
      </c>
      <c r="AC1315" s="10">
        <v>1</v>
      </c>
      <c r="AD1315" s="12">
        <v>45000</v>
      </c>
      <c r="AE1315" s="11" t="s">
        <v>50</v>
      </c>
      <c r="AF1315" s="11" t="s">
        <v>51</v>
      </c>
      <c r="AG1315" s="11" t="s">
        <v>62</v>
      </c>
      <c r="AH1315" s="11" t="s">
        <v>8168</v>
      </c>
      <c r="AI1315" s="11" t="s">
        <v>8169</v>
      </c>
      <c r="AJ1315" s="10">
        <v>3</v>
      </c>
      <c r="AK1315" s="14">
        <v>967.08</v>
      </c>
    </row>
    <row r="1316" spans="1:37" x14ac:dyDescent="0.25">
      <c r="A1316" s="10">
        <v>2582</v>
      </c>
      <c r="B1316" s="11" t="s">
        <v>8170</v>
      </c>
      <c r="C1316" s="11" t="s">
        <v>2108</v>
      </c>
      <c r="D1316" s="12">
        <v>43618</v>
      </c>
      <c r="E1316" s="12">
        <v>44391</v>
      </c>
      <c r="F1316" s="10">
        <f>Table2[[#This Row],[ExitDate]]-Table2[[#This Row],[StartDate]]</f>
        <v>773</v>
      </c>
      <c r="G1316" s="18">
        <f>(Table2[[#This Row],[ExitDate]]-Table2[[#This Row],[StartDate]])/365.25</f>
        <v>2.1163586584531142</v>
      </c>
      <c r="H1316" s="11" t="s">
        <v>36</v>
      </c>
      <c r="I1316" s="11" t="s">
        <v>8171</v>
      </c>
      <c r="J1316" s="13" t="s">
        <v>8172</v>
      </c>
      <c r="K1316" s="11" t="s">
        <v>54</v>
      </c>
      <c r="L1316" s="11" t="s">
        <v>38</v>
      </c>
      <c r="M1316" s="11" t="s">
        <v>56</v>
      </c>
      <c r="N1316" s="11" t="s">
        <v>40</v>
      </c>
      <c r="O1316" s="11" t="s">
        <v>56</v>
      </c>
      <c r="P1316" s="11" t="s">
        <v>121</v>
      </c>
      <c r="Q1316" s="11" t="s">
        <v>42</v>
      </c>
      <c r="R1316" s="11" t="s">
        <v>953</v>
      </c>
      <c r="S1316" s="12">
        <v>35435</v>
      </c>
      <c r="T1316" s="11" t="s">
        <v>44</v>
      </c>
      <c r="U1316" s="11" t="s">
        <v>109</v>
      </c>
      <c r="V1316" s="11" t="s">
        <v>59</v>
      </c>
      <c r="W1316" s="10">
        <v>14887</v>
      </c>
      <c r="X1316" s="11" t="s">
        <v>48</v>
      </c>
      <c r="Y1316" s="10">
        <v>2</v>
      </c>
      <c r="Z1316" s="10">
        <v>3009</v>
      </c>
      <c r="AA1316" s="12" t="s">
        <v>915</v>
      </c>
      <c r="AB1316" s="10">
        <v>1</v>
      </c>
      <c r="AC1316" s="10">
        <v>2</v>
      </c>
      <c r="AD1316" s="12">
        <v>44885</v>
      </c>
      <c r="AE1316" s="11" t="s">
        <v>50</v>
      </c>
      <c r="AF1316" s="11" t="s">
        <v>51</v>
      </c>
      <c r="AG1316" s="11" t="s">
        <v>62</v>
      </c>
      <c r="AH1316" s="11" t="s">
        <v>5572</v>
      </c>
      <c r="AI1316" s="11" t="s">
        <v>8173</v>
      </c>
      <c r="AJ1316" s="10">
        <v>4</v>
      </c>
      <c r="AK1316" s="14">
        <v>637.86</v>
      </c>
    </row>
    <row r="1317" spans="1:37" x14ac:dyDescent="0.25">
      <c r="A1317" s="10">
        <v>2583</v>
      </c>
      <c r="B1317" s="11" t="s">
        <v>1628</v>
      </c>
      <c r="C1317" s="11" t="s">
        <v>2454</v>
      </c>
      <c r="D1317" s="12">
        <v>43616</v>
      </c>
      <c r="E1317" s="12">
        <v>44078</v>
      </c>
      <c r="F1317" s="10">
        <f>Table2[[#This Row],[ExitDate]]-Table2[[#This Row],[StartDate]]</f>
        <v>462</v>
      </c>
      <c r="G1317" s="18">
        <f>(Table2[[#This Row],[ExitDate]]-Table2[[#This Row],[StartDate]])/365.25</f>
        <v>1.2648870636550309</v>
      </c>
      <c r="H1317" s="11" t="s">
        <v>36</v>
      </c>
      <c r="I1317" s="11" t="s">
        <v>8174</v>
      </c>
      <c r="J1317" s="13" t="s">
        <v>8175</v>
      </c>
      <c r="K1317" s="11" t="s">
        <v>132</v>
      </c>
      <c r="L1317" s="11" t="s">
        <v>1816</v>
      </c>
      <c r="M1317" s="11" t="s">
        <v>56</v>
      </c>
      <c r="N1317" s="11" t="s">
        <v>40</v>
      </c>
      <c r="O1317" s="11" t="s">
        <v>41</v>
      </c>
      <c r="P1317" s="11" t="s">
        <v>133</v>
      </c>
      <c r="Q1317" s="11" t="s">
        <v>42</v>
      </c>
      <c r="R1317" s="11" t="s">
        <v>80</v>
      </c>
      <c r="S1317" s="12" t="s">
        <v>8176</v>
      </c>
      <c r="T1317" s="11" t="s">
        <v>44</v>
      </c>
      <c r="U1317" s="11" t="s">
        <v>307</v>
      </c>
      <c r="V1317" s="11" t="s">
        <v>59</v>
      </c>
      <c r="W1317" s="10">
        <v>33080</v>
      </c>
      <c r="X1317" s="11" t="s">
        <v>48</v>
      </c>
      <c r="Y1317" s="10">
        <v>1</v>
      </c>
      <c r="Z1317" s="10">
        <v>3010</v>
      </c>
      <c r="AA1317" s="12" t="s">
        <v>1408</v>
      </c>
      <c r="AB1317" s="10">
        <v>1</v>
      </c>
      <c r="AC1317" s="10">
        <v>5</v>
      </c>
      <c r="AD1317" s="12">
        <v>44815</v>
      </c>
      <c r="AE1317" s="11" t="s">
        <v>76</v>
      </c>
      <c r="AF1317" s="11" t="s">
        <v>61</v>
      </c>
      <c r="AG1317" s="11" t="s">
        <v>52</v>
      </c>
      <c r="AH1317" s="11" t="s">
        <v>4332</v>
      </c>
      <c r="AI1317" s="11" t="s">
        <v>8177</v>
      </c>
      <c r="AJ1317" s="10">
        <v>3</v>
      </c>
      <c r="AK1317" s="14">
        <v>299.13</v>
      </c>
    </row>
    <row r="1318" spans="1:37" x14ac:dyDescent="0.25">
      <c r="A1318" s="10">
        <v>2584</v>
      </c>
      <c r="B1318" s="11" t="s">
        <v>6200</v>
      </c>
      <c r="C1318" s="11" t="s">
        <v>1048</v>
      </c>
      <c r="D1318" s="12">
        <v>43836</v>
      </c>
      <c r="E1318" s="12">
        <v>43955</v>
      </c>
      <c r="F1318" s="10">
        <f>Table2[[#This Row],[ExitDate]]-Table2[[#This Row],[StartDate]]</f>
        <v>119</v>
      </c>
      <c r="G1318" s="18">
        <f>(Table2[[#This Row],[ExitDate]]-Table2[[#This Row],[StartDate]])/365.25</f>
        <v>0.32580424366872007</v>
      </c>
      <c r="H1318" s="11" t="s">
        <v>36</v>
      </c>
      <c r="I1318" s="11" t="s">
        <v>8178</v>
      </c>
      <c r="J1318" s="13" t="s">
        <v>8179</v>
      </c>
      <c r="K1318" s="11" t="s">
        <v>79</v>
      </c>
      <c r="L1318" s="11" t="s">
        <v>1816</v>
      </c>
      <c r="M1318" s="11" t="s">
        <v>56</v>
      </c>
      <c r="N1318" s="11" t="s">
        <v>55</v>
      </c>
      <c r="O1318" s="11" t="s">
        <v>66</v>
      </c>
      <c r="P1318" s="11" t="s">
        <v>95</v>
      </c>
      <c r="Q1318" s="11" t="s">
        <v>42</v>
      </c>
      <c r="R1318" s="11" t="s">
        <v>107</v>
      </c>
      <c r="S1318" s="12">
        <v>20030</v>
      </c>
      <c r="T1318" s="11" t="s">
        <v>44</v>
      </c>
      <c r="U1318" s="11" t="s">
        <v>109</v>
      </c>
      <c r="V1318" s="11" t="s">
        <v>46</v>
      </c>
      <c r="W1318" s="10">
        <v>51348</v>
      </c>
      <c r="X1318" s="11" t="s">
        <v>48</v>
      </c>
      <c r="Y1318" s="10">
        <v>5</v>
      </c>
      <c r="Z1318" s="10">
        <v>3011</v>
      </c>
      <c r="AA1318" s="12">
        <v>44754</v>
      </c>
      <c r="AB1318" s="10">
        <v>4</v>
      </c>
      <c r="AC1318" s="10">
        <v>4</v>
      </c>
      <c r="AD1318" s="12">
        <v>44845</v>
      </c>
      <c r="AE1318" s="11" t="s">
        <v>50</v>
      </c>
      <c r="AF1318" s="11" t="s">
        <v>61</v>
      </c>
      <c r="AG1318" s="11" t="s">
        <v>62</v>
      </c>
      <c r="AH1318" s="11" t="s">
        <v>8180</v>
      </c>
      <c r="AI1318" s="11" t="s">
        <v>8181</v>
      </c>
      <c r="AJ1318" s="10">
        <v>3</v>
      </c>
      <c r="AK1318" s="14">
        <v>935.75</v>
      </c>
    </row>
    <row r="1319" spans="1:37" x14ac:dyDescent="0.25">
      <c r="A1319" s="10">
        <v>2585</v>
      </c>
      <c r="B1319" s="11" t="s">
        <v>3336</v>
      </c>
      <c r="C1319" s="11" t="s">
        <v>7965</v>
      </c>
      <c r="D1319" s="12">
        <v>43331</v>
      </c>
      <c r="E1319" s="12">
        <v>44245</v>
      </c>
      <c r="F1319" s="10">
        <f>Table2[[#This Row],[ExitDate]]-Table2[[#This Row],[StartDate]]</f>
        <v>914</v>
      </c>
      <c r="G1319" s="18">
        <f>(Table2[[#This Row],[ExitDate]]-Table2[[#This Row],[StartDate]])/365.25</f>
        <v>2.5023956194387407</v>
      </c>
      <c r="H1319" s="11" t="s">
        <v>36</v>
      </c>
      <c r="I1319" s="11" t="s">
        <v>8182</v>
      </c>
      <c r="J1319" s="13" t="s">
        <v>8183</v>
      </c>
      <c r="K1319" s="11" t="s">
        <v>84</v>
      </c>
      <c r="L1319" s="11" t="s">
        <v>1816</v>
      </c>
      <c r="M1319" s="11" t="s">
        <v>39</v>
      </c>
      <c r="N1319" s="11" t="s">
        <v>55</v>
      </c>
      <c r="O1319" s="11" t="s">
        <v>41</v>
      </c>
      <c r="P1319" s="11" t="s">
        <v>133</v>
      </c>
      <c r="Q1319" s="11" t="s">
        <v>42</v>
      </c>
      <c r="R1319" s="11" t="s">
        <v>69</v>
      </c>
      <c r="S1319" s="12" t="s">
        <v>8184</v>
      </c>
      <c r="T1319" s="11" t="s">
        <v>44</v>
      </c>
      <c r="U1319" s="11" t="s">
        <v>250</v>
      </c>
      <c r="V1319" s="11" t="s">
        <v>46</v>
      </c>
      <c r="W1319" s="10">
        <v>3143</v>
      </c>
      <c r="X1319" s="11" t="s">
        <v>99</v>
      </c>
      <c r="Y1319" s="10">
        <v>1</v>
      </c>
      <c r="Z1319" s="10">
        <v>3012</v>
      </c>
      <c r="AA1319" s="12" t="s">
        <v>2874</v>
      </c>
      <c r="AB1319" s="10">
        <v>3</v>
      </c>
      <c r="AC1319" s="10">
        <v>5</v>
      </c>
      <c r="AD1319" s="12">
        <v>44826</v>
      </c>
      <c r="AE1319" s="11" t="s">
        <v>83</v>
      </c>
      <c r="AF1319" s="11" t="s">
        <v>61</v>
      </c>
      <c r="AG1319" s="11" t="s">
        <v>52</v>
      </c>
      <c r="AH1319" s="11" t="s">
        <v>8185</v>
      </c>
      <c r="AI1319" s="11" t="s">
        <v>8186</v>
      </c>
      <c r="AJ1319" s="10">
        <v>3</v>
      </c>
      <c r="AK1319" s="14">
        <v>494.02</v>
      </c>
    </row>
    <row r="1320" spans="1:37" x14ac:dyDescent="0.25">
      <c r="A1320" s="10">
        <v>2587</v>
      </c>
      <c r="B1320" s="11" t="s">
        <v>8187</v>
      </c>
      <c r="C1320" s="11" t="s">
        <v>2272</v>
      </c>
      <c r="D1320" s="12">
        <v>44888</v>
      </c>
      <c r="E1320" s="12">
        <v>44904</v>
      </c>
      <c r="F1320" s="10">
        <f>Table2[[#This Row],[ExitDate]]-Table2[[#This Row],[StartDate]]</f>
        <v>16</v>
      </c>
      <c r="G1320" s="18">
        <f>(Table2[[#This Row],[ExitDate]]-Table2[[#This Row],[StartDate]])/365.25</f>
        <v>4.380561259411362E-2</v>
      </c>
      <c r="H1320" s="11" t="s">
        <v>36</v>
      </c>
      <c r="I1320" s="11" t="s">
        <v>8188</v>
      </c>
      <c r="J1320" s="13" t="s">
        <v>8189</v>
      </c>
      <c r="K1320" s="11" t="s">
        <v>54</v>
      </c>
      <c r="L1320" s="11" t="s">
        <v>38</v>
      </c>
      <c r="M1320" s="11" t="s">
        <v>39</v>
      </c>
      <c r="N1320" s="11" t="s">
        <v>67</v>
      </c>
      <c r="O1320" s="11" t="s">
        <v>41</v>
      </c>
      <c r="P1320" s="11" t="s">
        <v>121</v>
      </c>
      <c r="Q1320" s="11" t="s">
        <v>42</v>
      </c>
      <c r="R1320" s="11" t="s">
        <v>85</v>
      </c>
      <c r="S1320" s="12" t="s">
        <v>8190</v>
      </c>
      <c r="T1320" s="11" t="s">
        <v>44</v>
      </c>
      <c r="U1320" s="11" t="s">
        <v>307</v>
      </c>
      <c r="V1320" s="11" t="s">
        <v>59</v>
      </c>
      <c r="W1320" s="10">
        <v>81914</v>
      </c>
      <c r="X1320" s="11" t="s">
        <v>746</v>
      </c>
      <c r="Y1320" s="10">
        <v>2</v>
      </c>
      <c r="Z1320" s="10">
        <v>3014</v>
      </c>
      <c r="AA1320" s="12" t="s">
        <v>1475</v>
      </c>
      <c r="AB1320" s="10">
        <v>3</v>
      </c>
      <c r="AC1320" s="10">
        <v>4</v>
      </c>
      <c r="AD1320" s="12">
        <v>44958</v>
      </c>
      <c r="AE1320" s="11" t="s">
        <v>50</v>
      </c>
      <c r="AF1320" s="11" t="s">
        <v>51</v>
      </c>
      <c r="AG1320" s="11" t="s">
        <v>77</v>
      </c>
      <c r="AH1320" s="11" t="s">
        <v>8191</v>
      </c>
      <c r="AI1320" s="11" t="s">
        <v>8192</v>
      </c>
      <c r="AJ1320" s="10">
        <v>3</v>
      </c>
      <c r="AK1320" s="14">
        <v>326.37</v>
      </c>
    </row>
    <row r="1321" spans="1:37" x14ac:dyDescent="0.25">
      <c r="A1321" s="10">
        <v>2590</v>
      </c>
      <c r="B1321" s="11" t="s">
        <v>2298</v>
      </c>
      <c r="C1321" s="11" t="s">
        <v>1712</v>
      </c>
      <c r="D1321" s="12">
        <v>45032</v>
      </c>
      <c r="E1321" s="12">
        <v>45142</v>
      </c>
      <c r="F1321" s="10">
        <f>Table2[[#This Row],[ExitDate]]-Table2[[#This Row],[StartDate]]</f>
        <v>110</v>
      </c>
      <c r="G1321" s="18">
        <f>(Table2[[#This Row],[ExitDate]]-Table2[[#This Row],[StartDate]])/365.25</f>
        <v>0.30116358658453113</v>
      </c>
      <c r="H1321" s="11" t="s">
        <v>36</v>
      </c>
      <c r="I1321" s="11" t="s">
        <v>8194</v>
      </c>
      <c r="J1321" s="13" t="s">
        <v>8195</v>
      </c>
      <c r="K1321" s="11" t="s">
        <v>65</v>
      </c>
      <c r="L1321" s="11" t="s">
        <v>38</v>
      </c>
      <c r="M1321" s="11" t="s">
        <v>66</v>
      </c>
      <c r="N1321" s="11" t="s">
        <v>67</v>
      </c>
      <c r="O1321" s="11" t="s">
        <v>66</v>
      </c>
      <c r="P1321" s="11" t="s">
        <v>174</v>
      </c>
      <c r="Q1321" s="11" t="s">
        <v>42</v>
      </c>
      <c r="R1321" s="11" t="s">
        <v>85</v>
      </c>
      <c r="S1321" s="12">
        <v>34680</v>
      </c>
      <c r="T1321" s="11" t="s">
        <v>44</v>
      </c>
      <c r="U1321" s="11" t="s">
        <v>81</v>
      </c>
      <c r="V1321" s="11" t="s">
        <v>46</v>
      </c>
      <c r="W1321" s="10">
        <v>89360</v>
      </c>
      <c r="X1321" s="11" t="s">
        <v>746</v>
      </c>
      <c r="Y1321" s="10">
        <v>5</v>
      </c>
      <c r="Z1321" s="10">
        <v>3017</v>
      </c>
      <c r="AA1321" s="12" t="s">
        <v>1108</v>
      </c>
      <c r="AB1321" s="10">
        <v>3</v>
      </c>
      <c r="AC1321" s="10">
        <v>5</v>
      </c>
      <c r="AD1321" s="12">
        <v>44792</v>
      </c>
      <c r="AE1321" s="11" t="s">
        <v>83</v>
      </c>
      <c r="AF1321" s="11" t="s">
        <v>51</v>
      </c>
      <c r="AG1321" s="11" t="s">
        <v>62</v>
      </c>
      <c r="AH1321" s="11" t="s">
        <v>8196</v>
      </c>
      <c r="AI1321" s="11" t="s">
        <v>8197</v>
      </c>
      <c r="AJ1321" s="10">
        <v>4</v>
      </c>
      <c r="AK1321" s="14">
        <v>795.89</v>
      </c>
    </row>
    <row r="1322" spans="1:37" x14ac:dyDescent="0.25">
      <c r="A1322" s="10">
        <v>2591</v>
      </c>
      <c r="B1322" s="11" t="s">
        <v>8198</v>
      </c>
      <c r="C1322" s="11" t="s">
        <v>2631</v>
      </c>
      <c r="D1322" s="12">
        <v>44114</v>
      </c>
      <c r="E1322" s="12">
        <v>45100</v>
      </c>
      <c r="F1322" s="10">
        <f>Table2[[#This Row],[ExitDate]]-Table2[[#This Row],[StartDate]]</f>
        <v>986</v>
      </c>
      <c r="G1322" s="18">
        <f>(Table2[[#This Row],[ExitDate]]-Table2[[#This Row],[StartDate]])/365.25</f>
        <v>2.6995208761122518</v>
      </c>
      <c r="H1322" s="11" t="s">
        <v>36</v>
      </c>
      <c r="I1322" s="11" t="s">
        <v>5094</v>
      </c>
      <c r="J1322" s="13" t="s">
        <v>8199</v>
      </c>
      <c r="K1322" s="11" t="s">
        <v>164</v>
      </c>
      <c r="L1322" s="11" t="s">
        <v>38</v>
      </c>
      <c r="M1322" s="11" t="s">
        <v>39</v>
      </c>
      <c r="N1322" s="11" t="s">
        <v>40</v>
      </c>
      <c r="O1322" s="11" t="s">
        <v>56</v>
      </c>
      <c r="P1322" s="11" t="s">
        <v>133</v>
      </c>
      <c r="Q1322" s="11" t="s">
        <v>42</v>
      </c>
      <c r="R1322" s="11" t="s">
        <v>175</v>
      </c>
      <c r="S1322" s="12" t="s">
        <v>8200</v>
      </c>
      <c r="T1322" s="11" t="s">
        <v>44</v>
      </c>
      <c r="U1322" s="11" t="s">
        <v>250</v>
      </c>
      <c r="V1322" s="11" t="s">
        <v>46</v>
      </c>
      <c r="W1322" s="10">
        <v>77355</v>
      </c>
      <c r="X1322" s="11" t="s">
        <v>746</v>
      </c>
      <c r="Y1322" s="10">
        <v>2</v>
      </c>
      <c r="Z1322" s="10">
        <v>3018</v>
      </c>
      <c r="AA1322" s="12" t="s">
        <v>2183</v>
      </c>
      <c r="AB1322" s="10">
        <v>1</v>
      </c>
      <c r="AC1322" s="10">
        <v>1</v>
      </c>
      <c r="AD1322" s="12">
        <v>45018</v>
      </c>
      <c r="AE1322" s="11" t="s">
        <v>156</v>
      </c>
      <c r="AF1322" s="11" t="s">
        <v>61</v>
      </c>
      <c r="AG1322" s="11" t="s">
        <v>89</v>
      </c>
      <c r="AH1322" s="11" t="s">
        <v>8201</v>
      </c>
      <c r="AI1322" s="11" t="s">
        <v>8202</v>
      </c>
      <c r="AJ1322" s="10">
        <v>1</v>
      </c>
      <c r="AK1322" s="14">
        <v>980.49</v>
      </c>
    </row>
    <row r="1323" spans="1:37" x14ac:dyDescent="0.25">
      <c r="A1323" s="10">
        <v>2592</v>
      </c>
      <c r="B1323" s="11" t="s">
        <v>3375</v>
      </c>
      <c r="C1323" s="11" t="s">
        <v>2725</v>
      </c>
      <c r="D1323" s="12">
        <v>44666</v>
      </c>
      <c r="E1323" s="12">
        <v>45111</v>
      </c>
      <c r="F1323" s="10">
        <f>Table2[[#This Row],[ExitDate]]-Table2[[#This Row],[StartDate]]</f>
        <v>445</v>
      </c>
      <c r="G1323" s="18">
        <f>(Table2[[#This Row],[ExitDate]]-Table2[[#This Row],[StartDate]])/365.25</f>
        <v>1.2183436002737851</v>
      </c>
      <c r="H1323" s="11" t="s">
        <v>36</v>
      </c>
      <c r="I1323" s="11" t="s">
        <v>8203</v>
      </c>
      <c r="J1323" s="13" t="s">
        <v>8204</v>
      </c>
      <c r="K1323" s="11" t="s">
        <v>125</v>
      </c>
      <c r="L1323" s="11" t="s">
        <v>38</v>
      </c>
      <c r="M1323" s="11" t="s">
        <v>39</v>
      </c>
      <c r="N1323" s="11" t="s">
        <v>67</v>
      </c>
      <c r="O1323" s="11" t="s">
        <v>66</v>
      </c>
      <c r="P1323" s="11" t="s">
        <v>174</v>
      </c>
      <c r="Q1323" s="11" t="s">
        <v>42</v>
      </c>
      <c r="R1323" s="11" t="s">
        <v>43</v>
      </c>
      <c r="S1323" s="12" t="s">
        <v>8205</v>
      </c>
      <c r="T1323" s="11" t="s">
        <v>44</v>
      </c>
      <c r="U1323" s="11" t="s">
        <v>625</v>
      </c>
      <c r="V1323" s="11" t="s">
        <v>46</v>
      </c>
      <c r="W1323" s="10">
        <v>26467</v>
      </c>
      <c r="X1323" s="11" t="s">
        <v>746</v>
      </c>
      <c r="Y1323" s="10">
        <v>2</v>
      </c>
      <c r="Z1323" s="10">
        <v>3019</v>
      </c>
      <c r="AA1323" s="12">
        <v>44874</v>
      </c>
      <c r="AB1323" s="10">
        <v>3</v>
      </c>
      <c r="AC1323" s="10">
        <v>4</v>
      </c>
      <c r="AD1323" s="12">
        <v>44883</v>
      </c>
      <c r="AE1323" s="11" t="s">
        <v>83</v>
      </c>
      <c r="AF1323" s="11" t="s">
        <v>61</v>
      </c>
      <c r="AG1323" s="11" t="s">
        <v>52</v>
      </c>
      <c r="AH1323" s="11" t="s">
        <v>8206</v>
      </c>
      <c r="AI1323" s="11" t="s">
        <v>8207</v>
      </c>
      <c r="AJ1323" s="10">
        <v>1</v>
      </c>
      <c r="AK1323" s="14">
        <v>155.46</v>
      </c>
    </row>
    <row r="1324" spans="1:37" x14ac:dyDescent="0.25">
      <c r="A1324" s="10">
        <v>2595</v>
      </c>
      <c r="B1324" s="11" t="s">
        <v>2497</v>
      </c>
      <c r="C1324" s="11" t="s">
        <v>6728</v>
      </c>
      <c r="D1324" s="12">
        <v>43383</v>
      </c>
      <c r="E1324" s="12">
        <v>43968</v>
      </c>
      <c r="F1324" s="10">
        <f>Table2[[#This Row],[ExitDate]]-Table2[[#This Row],[StartDate]]</f>
        <v>585</v>
      </c>
      <c r="G1324" s="18">
        <f>(Table2[[#This Row],[ExitDate]]-Table2[[#This Row],[StartDate]])/365.25</f>
        <v>1.6016427104722792</v>
      </c>
      <c r="H1324" s="11" t="s">
        <v>36</v>
      </c>
      <c r="I1324" s="11" t="s">
        <v>8208</v>
      </c>
      <c r="J1324" s="13" t="s">
        <v>8209</v>
      </c>
      <c r="K1324" s="11" t="s">
        <v>84</v>
      </c>
      <c r="L1324" s="11" t="s">
        <v>38</v>
      </c>
      <c r="M1324" s="11" t="s">
        <v>66</v>
      </c>
      <c r="N1324" s="11" t="s">
        <v>40</v>
      </c>
      <c r="O1324" s="11" t="s">
        <v>66</v>
      </c>
      <c r="P1324" s="11" t="s">
        <v>133</v>
      </c>
      <c r="Q1324" s="11" t="s">
        <v>42</v>
      </c>
      <c r="R1324" s="11" t="s">
        <v>142</v>
      </c>
      <c r="S1324" s="12" t="s">
        <v>8210</v>
      </c>
      <c r="T1324" s="11" t="s">
        <v>44</v>
      </c>
      <c r="U1324" s="11" t="s">
        <v>81</v>
      </c>
      <c r="V1324" s="11" t="s">
        <v>59</v>
      </c>
      <c r="W1324" s="10">
        <v>23955</v>
      </c>
      <c r="X1324" s="11" t="s">
        <v>746</v>
      </c>
      <c r="Y1324" s="10">
        <v>1</v>
      </c>
      <c r="Z1324" s="10">
        <v>3022</v>
      </c>
      <c r="AA1324" s="12">
        <v>45048</v>
      </c>
      <c r="AB1324" s="10">
        <v>2</v>
      </c>
      <c r="AC1324" s="10">
        <v>2</v>
      </c>
      <c r="AD1324" s="12">
        <v>44910</v>
      </c>
      <c r="AE1324" s="11" t="s">
        <v>156</v>
      </c>
      <c r="AF1324" s="11" t="s">
        <v>61</v>
      </c>
      <c r="AG1324" s="11" t="s">
        <v>77</v>
      </c>
      <c r="AH1324" s="11" t="s">
        <v>8211</v>
      </c>
      <c r="AI1324" s="11" t="s">
        <v>6931</v>
      </c>
      <c r="AJ1324" s="10">
        <v>3</v>
      </c>
      <c r="AK1324" s="14">
        <v>848.52</v>
      </c>
    </row>
    <row r="1325" spans="1:37" x14ac:dyDescent="0.25">
      <c r="A1325" s="10">
        <v>2596</v>
      </c>
      <c r="B1325" s="11" t="s">
        <v>3623</v>
      </c>
      <c r="C1325" s="11" t="s">
        <v>455</v>
      </c>
      <c r="D1325" s="12">
        <v>43480</v>
      </c>
      <c r="E1325" s="12">
        <v>44289</v>
      </c>
      <c r="F1325" s="10">
        <f>Table2[[#This Row],[ExitDate]]-Table2[[#This Row],[StartDate]]</f>
        <v>809</v>
      </c>
      <c r="G1325" s="18">
        <f>(Table2[[#This Row],[ExitDate]]-Table2[[#This Row],[StartDate]])/365.25</f>
        <v>2.21492128678987</v>
      </c>
      <c r="H1325" s="11" t="s">
        <v>738</v>
      </c>
      <c r="I1325" s="11" t="s">
        <v>8212</v>
      </c>
      <c r="J1325" s="13" t="s">
        <v>8213</v>
      </c>
      <c r="K1325" s="11" t="s">
        <v>79</v>
      </c>
      <c r="L1325" s="11" t="s">
        <v>752</v>
      </c>
      <c r="M1325" s="11" t="s">
        <v>39</v>
      </c>
      <c r="N1325" s="11" t="s">
        <v>67</v>
      </c>
      <c r="O1325" s="11" t="s">
        <v>56</v>
      </c>
      <c r="P1325" s="11" t="s">
        <v>133</v>
      </c>
      <c r="Q1325" s="11" t="s">
        <v>42</v>
      </c>
      <c r="R1325" s="11" t="s">
        <v>80</v>
      </c>
      <c r="S1325" s="12" t="s">
        <v>8214</v>
      </c>
      <c r="T1325" s="11" t="s">
        <v>44</v>
      </c>
      <c r="U1325" s="11" t="s">
        <v>98</v>
      </c>
      <c r="V1325" s="11" t="s">
        <v>46</v>
      </c>
      <c r="W1325" s="10">
        <v>46410</v>
      </c>
      <c r="X1325" s="11" t="s">
        <v>746</v>
      </c>
      <c r="Y1325" s="10">
        <v>2</v>
      </c>
      <c r="Z1325" s="10">
        <v>3023</v>
      </c>
      <c r="AA1325" s="12" t="s">
        <v>561</v>
      </c>
      <c r="AB1325" s="10">
        <v>3</v>
      </c>
      <c r="AC1325" s="10">
        <v>5</v>
      </c>
      <c r="AD1325" s="12">
        <v>45050</v>
      </c>
      <c r="AE1325" s="11" t="s">
        <v>76</v>
      </c>
      <c r="AF1325" s="11" t="s">
        <v>51</v>
      </c>
      <c r="AG1325" s="11" t="s">
        <v>89</v>
      </c>
      <c r="AH1325" s="11" t="s">
        <v>8215</v>
      </c>
      <c r="AI1325" s="11" t="s">
        <v>8216</v>
      </c>
      <c r="AJ1325" s="10">
        <v>5</v>
      </c>
      <c r="AK1325" s="14">
        <v>321.61</v>
      </c>
    </row>
    <row r="1326" spans="1:37" x14ac:dyDescent="0.25">
      <c r="A1326" s="10">
        <v>2600</v>
      </c>
      <c r="B1326" s="11" t="s">
        <v>2129</v>
      </c>
      <c r="C1326" s="11" t="s">
        <v>5682</v>
      </c>
      <c r="D1326" s="12">
        <v>45073</v>
      </c>
      <c r="E1326" s="12">
        <v>45135</v>
      </c>
      <c r="F1326" s="10">
        <f>Table2[[#This Row],[ExitDate]]-Table2[[#This Row],[StartDate]]</f>
        <v>62</v>
      </c>
      <c r="G1326" s="18">
        <f>(Table2[[#This Row],[ExitDate]]-Table2[[#This Row],[StartDate]])/365.25</f>
        <v>0.16974674880219029</v>
      </c>
      <c r="H1326" s="11" t="s">
        <v>738</v>
      </c>
      <c r="I1326" s="11" t="s">
        <v>8217</v>
      </c>
      <c r="J1326" s="13" t="s">
        <v>8218</v>
      </c>
      <c r="K1326" s="11" t="s">
        <v>132</v>
      </c>
      <c r="L1326" s="11" t="s">
        <v>38</v>
      </c>
      <c r="M1326" s="11" t="s">
        <v>56</v>
      </c>
      <c r="N1326" s="11" t="s">
        <v>55</v>
      </c>
      <c r="O1326" s="11" t="s">
        <v>66</v>
      </c>
      <c r="P1326" s="11" t="s">
        <v>174</v>
      </c>
      <c r="Q1326" s="11" t="s">
        <v>42</v>
      </c>
      <c r="R1326" s="11" t="s">
        <v>96</v>
      </c>
      <c r="S1326" s="12">
        <v>15923</v>
      </c>
      <c r="T1326" s="11" t="s">
        <v>44</v>
      </c>
      <c r="U1326" s="11" t="s">
        <v>625</v>
      </c>
      <c r="V1326" s="11" t="s">
        <v>46</v>
      </c>
      <c r="W1326" s="10">
        <v>7984</v>
      </c>
      <c r="X1326" s="11" t="s">
        <v>48</v>
      </c>
      <c r="Y1326" s="10">
        <v>5</v>
      </c>
      <c r="Z1326" s="10">
        <v>3027</v>
      </c>
      <c r="AA1326" s="12" t="s">
        <v>1304</v>
      </c>
      <c r="AB1326" s="10">
        <v>3</v>
      </c>
      <c r="AC1326" s="10">
        <v>2</v>
      </c>
      <c r="AD1326" s="12">
        <v>45112</v>
      </c>
      <c r="AE1326" s="11" t="s">
        <v>156</v>
      </c>
      <c r="AF1326" s="11" t="s">
        <v>61</v>
      </c>
      <c r="AG1326" s="11" t="s">
        <v>62</v>
      </c>
      <c r="AH1326" s="11" t="s">
        <v>8219</v>
      </c>
      <c r="AI1326" s="11" t="s">
        <v>777</v>
      </c>
      <c r="AJ1326" s="10">
        <v>4</v>
      </c>
      <c r="AK1326" s="14">
        <v>707.06</v>
      </c>
    </row>
    <row r="1327" spans="1:37" x14ac:dyDescent="0.25">
      <c r="A1327" s="10">
        <v>2601</v>
      </c>
      <c r="B1327" s="11" t="s">
        <v>5398</v>
      </c>
      <c r="C1327" s="11" t="s">
        <v>2438</v>
      </c>
      <c r="D1327" s="12">
        <v>43322</v>
      </c>
      <c r="E1327" s="12">
        <v>44402</v>
      </c>
      <c r="F1327" s="10">
        <f>Table2[[#This Row],[ExitDate]]-Table2[[#This Row],[StartDate]]</f>
        <v>1080</v>
      </c>
      <c r="G1327" s="18">
        <f>(Table2[[#This Row],[ExitDate]]-Table2[[#This Row],[StartDate]])/365.25</f>
        <v>2.9568788501026693</v>
      </c>
      <c r="H1327" s="11" t="s">
        <v>738</v>
      </c>
      <c r="I1327" s="11" t="s">
        <v>8220</v>
      </c>
      <c r="J1327" s="13" t="s">
        <v>8221</v>
      </c>
      <c r="K1327" s="11" t="s">
        <v>113</v>
      </c>
      <c r="L1327" s="11" t="s">
        <v>752</v>
      </c>
      <c r="M1327" s="11" t="s">
        <v>39</v>
      </c>
      <c r="N1327" s="11" t="s">
        <v>67</v>
      </c>
      <c r="O1327" s="11" t="s">
        <v>41</v>
      </c>
      <c r="P1327" s="11" t="s">
        <v>121</v>
      </c>
      <c r="Q1327" s="11" t="s">
        <v>42</v>
      </c>
      <c r="R1327" s="11" t="s">
        <v>107</v>
      </c>
      <c r="S1327" s="12">
        <v>36561</v>
      </c>
      <c r="T1327" s="11" t="s">
        <v>44</v>
      </c>
      <c r="U1327" s="11" t="s">
        <v>109</v>
      </c>
      <c r="V1327" s="11" t="s">
        <v>46</v>
      </c>
      <c r="W1327" s="10">
        <v>32254</v>
      </c>
      <c r="X1327" s="11" t="s">
        <v>48</v>
      </c>
      <c r="Y1327" s="10">
        <v>2</v>
      </c>
      <c r="Z1327" s="10">
        <v>3028</v>
      </c>
      <c r="AA1327" s="12">
        <v>44930</v>
      </c>
      <c r="AB1327" s="10">
        <v>5</v>
      </c>
      <c r="AC1327" s="10">
        <v>4</v>
      </c>
      <c r="AD1327" s="12">
        <v>44854</v>
      </c>
      <c r="AE1327" s="11" t="s">
        <v>156</v>
      </c>
      <c r="AF1327" s="11" t="s">
        <v>51</v>
      </c>
      <c r="AG1327" s="11" t="s">
        <v>77</v>
      </c>
      <c r="AH1327" s="11" t="s">
        <v>8222</v>
      </c>
      <c r="AI1327" s="11" t="s">
        <v>8223</v>
      </c>
      <c r="AJ1327" s="10">
        <v>4</v>
      </c>
      <c r="AK1327" s="14">
        <v>690.29</v>
      </c>
    </row>
    <row r="1328" spans="1:37" x14ac:dyDescent="0.25">
      <c r="A1328" s="10">
        <v>2602</v>
      </c>
      <c r="B1328" s="11" t="s">
        <v>3424</v>
      </c>
      <c r="C1328" s="11" t="s">
        <v>2825</v>
      </c>
      <c r="D1328" s="12">
        <v>44493</v>
      </c>
      <c r="E1328" s="12">
        <v>44960</v>
      </c>
      <c r="F1328" s="10">
        <f>Table2[[#This Row],[ExitDate]]-Table2[[#This Row],[StartDate]]</f>
        <v>467</v>
      </c>
      <c r="G1328" s="18">
        <f>(Table2[[#This Row],[ExitDate]]-Table2[[#This Row],[StartDate]])/365.25</f>
        <v>1.2785763175906912</v>
      </c>
      <c r="H1328" s="11" t="s">
        <v>738</v>
      </c>
      <c r="I1328" s="11" t="s">
        <v>8224</v>
      </c>
      <c r="J1328" s="13" t="s">
        <v>8225</v>
      </c>
      <c r="K1328" s="11" t="s">
        <v>65</v>
      </c>
      <c r="L1328" s="11" t="s">
        <v>38</v>
      </c>
      <c r="M1328" s="11" t="s">
        <v>39</v>
      </c>
      <c r="N1328" s="11" t="s">
        <v>40</v>
      </c>
      <c r="O1328" s="11" t="s">
        <v>66</v>
      </c>
      <c r="P1328" s="11" t="s">
        <v>174</v>
      </c>
      <c r="Q1328" s="11" t="s">
        <v>42</v>
      </c>
      <c r="R1328" s="11" t="s">
        <v>43</v>
      </c>
      <c r="S1328" s="12" t="s">
        <v>8041</v>
      </c>
      <c r="T1328" s="11" t="s">
        <v>44</v>
      </c>
      <c r="U1328" s="11" t="s">
        <v>74</v>
      </c>
      <c r="V1328" s="11" t="s">
        <v>46</v>
      </c>
      <c r="W1328" s="10">
        <v>5819</v>
      </c>
      <c r="X1328" s="11" t="s">
        <v>48</v>
      </c>
      <c r="Y1328" s="10">
        <v>4</v>
      </c>
      <c r="Z1328" s="10">
        <v>3029</v>
      </c>
      <c r="AA1328" s="12">
        <v>45140</v>
      </c>
      <c r="AB1328" s="10">
        <v>1</v>
      </c>
      <c r="AC1328" s="10">
        <v>1</v>
      </c>
      <c r="AD1328" s="12">
        <v>45110</v>
      </c>
      <c r="AE1328" s="11" t="s">
        <v>76</v>
      </c>
      <c r="AF1328" s="11" t="s">
        <v>61</v>
      </c>
      <c r="AG1328" s="11" t="s">
        <v>62</v>
      </c>
      <c r="AH1328" s="11" t="s">
        <v>8226</v>
      </c>
      <c r="AI1328" s="11" t="s">
        <v>8227</v>
      </c>
      <c r="AJ1328" s="10">
        <v>1</v>
      </c>
      <c r="AK1328" s="14">
        <v>721.83</v>
      </c>
    </row>
    <row r="1329" spans="1:37" x14ac:dyDescent="0.25">
      <c r="A1329" s="10">
        <v>2603</v>
      </c>
      <c r="B1329" s="11" t="s">
        <v>8228</v>
      </c>
      <c r="C1329" s="11" t="s">
        <v>4340</v>
      </c>
      <c r="D1329" s="12">
        <v>44747</v>
      </c>
      <c r="E1329" s="12">
        <v>44929</v>
      </c>
      <c r="F1329" s="10">
        <f>Table2[[#This Row],[ExitDate]]-Table2[[#This Row],[StartDate]]</f>
        <v>182</v>
      </c>
      <c r="G1329" s="18">
        <f>(Table2[[#This Row],[ExitDate]]-Table2[[#This Row],[StartDate]])/365.25</f>
        <v>0.49828884325804246</v>
      </c>
      <c r="H1329" s="11" t="s">
        <v>738</v>
      </c>
      <c r="I1329" s="11" t="s">
        <v>8229</v>
      </c>
      <c r="J1329" s="13" t="s">
        <v>8230</v>
      </c>
      <c r="K1329" s="11" t="s">
        <v>164</v>
      </c>
      <c r="L1329" s="11" t="s">
        <v>38</v>
      </c>
      <c r="M1329" s="11" t="s">
        <v>66</v>
      </c>
      <c r="N1329" s="11" t="s">
        <v>40</v>
      </c>
      <c r="O1329" s="11" t="s">
        <v>56</v>
      </c>
      <c r="P1329" s="11" t="s">
        <v>174</v>
      </c>
      <c r="Q1329" s="11" t="s">
        <v>42</v>
      </c>
      <c r="R1329" s="11" t="s">
        <v>320</v>
      </c>
      <c r="S1329" s="12">
        <v>19640</v>
      </c>
      <c r="T1329" s="11" t="s">
        <v>44</v>
      </c>
      <c r="U1329" s="11" t="s">
        <v>81</v>
      </c>
      <c r="V1329" s="11" t="s">
        <v>46</v>
      </c>
      <c r="W1329" s="10">
        <v>51064</v>
      </c>
      <c r="X1329" s="11" t="s">
        <v>48</v>
      </c>
      <c r="Y1329" s="10">
        <v>1</v>
      </c>
      <c r="Z1329" s="10">
        <v>3030</v>
      </c>
      <c r="AA1329" s="12">
        <v>44693</v>
      </c>
      <c r="AB1329" s="10">
        <v>2</v>
      </c>
      <c r="AC1329" s="10">
        <v>2</v>
      </c>
      <c r="AD1329" s="12">
        <v>44919</v>
      </c>
      <c r="AE1329" s="11" t="s">
        <v>83</v>
      </c>
      <c r="AF1329" s="11" t="s">
        <v>51</v>
      </c>
      <c r="AG1329" s="11" t="s">
        <v>89</v>
      </c>
      <c r="AH1329" s="11" t="s">
        <v>8231</v>
      </c>
      <c r="AI1329" s="11" t="s">
        <v>8232</v>
      </c>
      <c r="AJ1329" s="10">
        <v>2</v>
      </c>
      <c r="AK1329" s="14">
        <v>287.33999999999997</v>
      </c>
    </row>
    <row r="1330" spans="1:37" x14ac:dyDescent="0.25">
      <c r="A1330" s="10">
        <v>2604</v>
      </c>
      <c r="B1330" s="11" t="s">
        <v>2788</v>
      </c>
      <c r="C1330" s="11" t="s">
        <v>1420</v>
      </c>
      <c r="D1330" s="12">
        <v>44583</v>
      </c>
      <c r="E1330" s="12">
        <v>44988</v>
      </c>
      <c r="F1330" s="10">
        <f>Table2[[#This Row],[ExitDate]]-Table2[[#This Row],[StartDate]]</f>
        <v>405</v>
      </c>
      <c r="G1330" s="18">
        <f>(Table2[[#This Row],[ExitDate]]-Table2[[#This Row],[StartDate]])/365.25</f>
        <v>1.108829568788501</v>
      </c>
      <c r="H1330" s="11" t="s">
        <v>36</v>
      </c>
      <c r="I1330" s="11" t="s">
        <v>5242</v>
      </c>
      <c r="J1330" s="13" t="s">
        <v>8233</v>
      </c>
      <c r="K1330" s="11" t="s">
        <v>125</v>
      </c>
      <c r="L1330" s="11" t="s">
        <v>38</v>
      </c>
      <c r="M1330" s="11" t="s">
        <v>39</v>
      </c>
      <c r="N1330" s="11" t="s">
        <v>67</v>
      </c>
      <c r="O1330" s="11" t="s">
        <v>41</v>
      </c>
      <c r="P1330" s="11" t="s">
        <v>121</v>
      </c>
      <c r="Q1330" s="11" t="s">
        <v>42</v>
      </c>
      <c r="R1330" s="11" t="s">
        <v>175</v>
      </c>
      <c r="S1330" s="12" t="s">
        <v>8234</v>
      </c>
      <c r="T1330" s="11" t="s">
        <v>44</v>
      </c>
      <c r="U1330" s="11" t="s">
        <v>5</v>
      </c>
      <c r="V1330" s="11" t="s">
        <v>59</v>
      </c>
      <c r="W1330" s="10">
        <v>88435</v>
      </c>
      <c r="X1330" s="11" t="s">
        <v>48</v>
      </c>
      <c r="Y1330" s="10">
        <v>1</v>
      </c>
      <c r="Z1330" s="10">
        <v>3031</v>
      </c>
      <c r="AA1330" s="12" t="s">
        <v>3660</v>
      </c>
      <c r="AB1330" s="10">
        <v>2</v>
      </c>
      <c r="AC1330" s="10">
        <v>3</v>
      </c>
      <c r="AD1330" s="12">
        <v>44926</v>
      </c>
      <c r="AE1330" s="11" t="s">
        <v>83</v>
      </c>
      <c r="AF1330" s="11" t="s">
        <v>61</v>
      </c>
      <c r="AG1330" s="11" t="s">
        <v>62</v>
      </c>
      <c r="AH1330" s="11" t="s">
        <v>8235</v>
      </c>
      <c r="AI1330" s="11" t="s">
        <v>8236</v>
      </c>
      <c r="AJ1330" s="10">
        <v>2</v>
      </c>
      <c r="AK1330" s="14">
        <v>783.36</v>
      </c>
    </row>
    <row r="1331" spans="1:37" x14ac:dyDescent="0.25">
      <c r="A1331" s="10">
        <v>2605</v>
      </c>
      <c r="B1331" s="11" t="s">
        <v>6047</v>
      </c>
      <c r="C1331" s="11" t="s">
        <v>1448</v>
      </c>
      <c r="D1331" s="12">
        <v>45012</v>
      </c>
      <c r="E1331" s="12">
        <v>45130</v>
      </c>
      <c r="F1331" s="10">
        <f>Table2[[#This Row],[ExitDate]]-Table2[[#This Row],[StartDate]]</f>
        <v>118</v>
      </c>
      <c r="G1331" s="18">
        <f>(Table2[[#This Row],[ExitDate]]-Table2[[#This Row],[StartDate]])/365.25</f>
        <v>0.32306639288158795</v>
      </c>
      <c r="H1331" s="11" t="s">
        <v>36</v>
      </c>
      <c r="I1331" s="11" t="s">
        <v>8237</v>
      </c>
      <c r="J1331" s="13" t="s">
        <v>8238</v>
      </c>
      <c r="K1331" s="11" t="s">
        <v>54</v>
      </c>
      <c r="L1331" s="11" t="s">
        <v>1816</v>
      </c>
      <c r="M1331" s="11" t="s">
        <v>56</v>
      </c>
      <c r="N1331" s="11" t="s">
        <v>55</v>
      </c>
      <c r="O1331" s="11" t="s">
        <v>66</v>
      </c>
      <c r="P1331" s="11" t="s">
        <v>174</v>
      </c>
      <c r="Q1331" s="11" t="s">
        <v>42</v>
      </c>
      <c r="R1331" s="11" t="s">
        <v>80</v>
      </c>
      <c r="S1331" s="12">
        <v>15260</v>
      </c>
      <c r="T1331" s="11" t="s">
        <v>44</v>
      </c>
      <c r="U1331" s="11" t="s">
        <v>5</v>
      </c>
      <c r="V1331" s="11" t="s">
        <v>59</v>
      </c>
      <c r="W1331" s="10">
        <v>48042</v>
      </c>
      <c r="X1331" s="11" t="s">
        <v>48</v>
      </c>
      <c r="Y1331" s="10">
        <v>2</v>
      </c>
      <c r="Z1331" s="10">
        <v>3032</v>
      </c>
      <c r="AA1331" s="12">
        <v>45084</v>
      </c>
      <c r="AB1331" s="10">
        <v>1</v>
      </c>
      <c r="AC1331" s="10">
        <v>3</v>
      </c>
      <c r="AD1331" s="12">
        <v>44862</v>
      </c>
      <c r="AE1331" s="11" t="s">
        <v>83</v>
      </c>
      <c r="AF1331" s="11" t="s">
        <v>61</v>
      </c>
      <c r="AG1331" s="11" t="s">
        <v>89</v>
      </c>
      <c r="AH1331" s="11" t="s">
        <v>5908</v>
      </c>
      <c r="AI1331" s="11" t="s">
        <v>8239</v>
      </c>
      <c r="AJ1331" s="10">
        <v>1</v>
      </c>
      <c r="AK1331" s="14">
        <v>709.78</v>
      </c>
    </row>
    <row r="1332" spans="1:37" x14ac:dyDescent="0.25">
      <c r="A1332" s="10">
        <v>2606</v>
      </c>
      <c r="B1332" s="11" t="s">
        <v>8240</v>
      </c>
      <c r="C1332" s="11" t="s">
        <v>2750</v>
      </c>
      <c r="D1332" s="12">
        <v>43703</v>
      </c>
      <c r="E1332" s="12">
        <v>44629</v>
      </c>
      <c r="F1332" s="10">
        <f>Table2[[#This Row],[ExitDate]]-Table2[[#This Row],[StartDate]]</f>
        <v>926</v>
      </c>
      <c r="G1332" s="18">
        <f>(Table2[[#This Row],[ExitDate]]-Table2[[#This Row],[StartDate]])/365.25</f>
        <v>2.5352498288843259</v>
      </c>
      <c r="H1332" s="11" t="s">
        <v>36</v>
      </c>
      <c r="I1332" s="11" t="s">
        <v>8241</v>
      </c>
      <c r="J1332" s="13" t="s">
        <v>8242</v>
      </c>
      <c r="K1332" s="11" t="s">
        <v>132</v>
      </c>
      <c r="L1332" s="11" t="s">
        <v>1816</v>
      </c>
      <c r="M1332" s="11" t="s">
        <v>39</v>
      </c>
      <c r="N1332" s="11" t="s">
        <v>40</v>
      </c>
      <c r="O1332" s="11" t="s">
        <v>56</v>
      </c>
      <c r="P1332" s="11" t="s">
        <v>174</v>
      </c>
      <c r="Q1332" s="11" t="s">
        <v>42</v>
      </c>
      <c r="R1332" s="11" t="s">
        <v>107</v>
      </c>
      <c r="S1332" s="12" t="s">
        <v>8243</v>
      </c>
      <c r="T1332" s="11" t="s">
        <v>44</v>
      </c>
      <c r="U1332" s="11" t="s">
        <v>978</v>
      </c>
      <c r="V1332" s="11" t="s">
        <v>59</v>
      </c>
      <c r="W1332" s="10">
        <v>54212</v>
      </c>
      <c r="X1332" s="11" t="s">
        <v>48</v>
      </c>
      <c r="Y1332" s="10">
        <v>2</v>
      </c>
      <c r="Z1332" s="10">
        <v>3033</v>
      </c>
      <c r="AA1332" s="12" t="s">
        <v>1021</v>
      </c>
      <c r="AB1332" s="10">
        <v>3</v>
      </c>
      <c r="AC1332" s="10">
        <v>3</v>
      </c>
      <c r="AD1332" s="12">
        <v>44934</v>
      </c>
      <c r="AE1332" s="11" t="s">
        <v>60</v>
      </c>
      <c r="AF1332" s="11" t="s">
        <v>51</v>
      </c>
      <c r="AG1332" s="11" t="s">
        <v>62</v>
      </c>
      <c r="AH1332" s="11" t="s">
        <v>8244</v>
      </c>
      <c r="AI1332" s="11" t="s">
        <v>8245</v>
      </c>
      <c r="AJ1332" s="10">
        <v>4</v>
      </c>
      <c r="AK1332" s="14">
        <v>714.64</v>
      </c>
    </row>
    <row r="1333" spans="1:37" x14ac:dyDescent="0.25">
      <c r="A1333" s="10">
        <v>2611</v>
      </c>
      <c r="B1333" s="11" t="s">
        <v>8246</v>
      </c>
      <c r="C1333" s="11" t="s">
        <v>5776</v>
      </c>
      <c r="D1333" s="12">
        <v>44146</v>
      </c>
      <c r="E1333" s="12">
        <v>44314</v>
      </c>
      <c r="F1333" s="10">
        <f>Table2[[#This Row],[ExitDate]]-Table2[[#This Row],[StartDate]]</f>
        <v>168</v>
      </c>
      <c r="G1333" s="18">
        <f>(Table2[[#This Row],[ExitDate]]-Table2[[#This Row],[StartDate]])/365.25</f>
        <v>0.45995893223819301</v>
      </c>
      <c r="H1333" s="11" t="s">
        <v>36</v>
      </c>
      <c r="I1333" s="11" t="s">
        <v>8247</v>
      </c>
      <c r="J1333" s="13" t="s">
        <v>8248</v>
      </c>
      <c r="K1333" s="11" t="s">
        <v>65</v>
      </c>
      <c r="L1333" s="11" t="s">
        <v>38</v>
      </c>
      <c r="M1333" s="11" t="s">
        <v>56</v>
      </c>
      <c r="N1333" s="11" t="s">
        <v>67</v>
      </c>
      <c r="O1333" s="11" t="s">
        <v>41</v>
      </c>
      <c r="P1333" s="11" t="s">
        <v>95</v>
      </c>
      <c r="Q1333" s="11" t="s">
        <v>42</v>
      </c>
      <c r="R1333" s="11" t="s">
        <v>85</v>
      </c>
      <c r="S1333" s="12" t="s">
        <v>8249</v>
      </c>
      <c r="T1333" s="11" t="s">
        <v>44</v>
      </c>
      <c r="U1333" s="11" t="s">
        <v>81</v>
      </c>
      <c r="V1333" s="11" t="s">
        <v>59</v>
      </c>
      <c r="W1333" s="10">
        <v>76217</v>
      </c>
      <c r="X1333" s="11" t="s">
        <v>48</v>
      </c>
      <c r="Y1333" s="10">
        <v>2</v>
      </c>
      <c r="Z1333" s="10">
        <v>3038</v>
      </c>
      <c r="AA1333" s="12">
        <v>44722</v>
      </c>
      <c r="AB1333" s="10">
        <v>5</v>
      </c>
      <c r="AC1333" s="10">
        <v>5</v>
      </c>
      <c r="AD1333" s="12">
        <v>44790</v>
      </c>
      <c r="AE1333" s="11" t="s">
        <v>60</v>
      </c>
      <c r="AF1333" s="11" t="s">
        <v>51</v>
      </c>
      <c r="AG1333" s="11" t="s">
        <v>62</v>
      </c>
      <c r="AH1333" s="11" t="s">
        <v>8250</v>
      </c>
      <c r="AI1333" s="11" t="s">
        <v>8251</v>
      </c>
      <c r="AJ1333" s="10">
        <v>5</v>
      </c>
      <c r="AK1333" s="14">
        <v>244.22</v>
      </c>
    </row>
    <row r="1334" spans="1:37" x14ac:dyDescent="0.25">
      <c r="A1334" s="10">
        <v>2615</v>
      </c>
      <c r="B1334" s="11" t="s">
        <v>1558</v>
      </c>
      <c r="C1334" s="11" t="s">
        <v>1140</v>
      </c>
      <c r="D1334" s="12">
        <v>45086</v>
      </c>
      <c r="E1334" s="12">
        <v>45119</v>
      </c>
      <c r="F1334" s="10">
        <f>Table2[[#This Row],[ExitDate]]-Table2[[#This Row],[StartDate]]</f>
        <v>33</v>
      </c>
      <c r="G1334" s="18">
        <f>(Table2[[#This Row],[ExitDate]]-Table2[[#This Row],[StartDate]])/365.25</f>
        <v>9.034907597535935E-2</v>
      </c>
      <c r="H1334" s="11" t="s">
        <v>36</v>
      </c>
      <c r="I1334" s="11" t="s">
        <v>8252</v>
      </c>
      <c r="J1334" s="13" t="s">
        <v>8253</v>
      </c>
      <c r="K1334" s="11" t="s">
        <v>54</v>
      </c>
      <c r="L1334" s="11" t="s">
        <v>38</v>
      </c>
      <c r="M1334" s="11" t="s">
        <v>39</v>
      </c>
      <c r="N1334" s="11" t="s">
        <v>67</v>
      </c>
      <c r="O1334" s="11" t="s">
        <v>41</v>
      </c>
      <c r="P1334" s="11" t="s">
        <v>121</v>
      </c>
      <c r="Q1334" s="11" t="s">
        <v>42</v>
      </c>
      <c r="R1334" s="11" t="s">
        <v>238</v>
      </c>
      <c r="S1334" s="12" t="s">
        <v>8254</v>
      </c>
      <c r="T1334" s="11" t="s">
        <v>44</v>
      </c>
      <c r="U1334" s="11" t="s">
        <v>109</v>
      </c>
      <c r="V1334" s="11" t="s">
        <v>46</v>
      </c>
      <c r="W1334" s="10">
        <v>44194</v>
      </c>
      <c r="X1334" s="11" t="s">
        <v>99</v>
      </c>
      <c r="Y1334" s="10">
        <v>4</v>
      </c>
      <c r="Z1334" s="10">
        <v>3042</v>
      </c>
      <c r="AA1334" s="12" t="s">
        <v>421</v>
      </c>
      <c r="AB1334" s="10">
        <v>4</v>
      </c>
      <c r="AC1334" s="10">
        <v>1</v>
      </c>
      <c r="AD1334" s="12">
        <v>44960</v>
      </c>
      <c r="AE1334" s="11" t="s">
        <v>83</v>
      </c>
      <c r="AF1334" s="11" t="s">
        <v>51</v>
      </c>
      <c r="AG1334" s="11" t="s">
        <v>62</v>
      </c>
      <c r="AH1334" s="11" t="s">
        <v>8255</v>
      </c>
      <c r="AI1334" s="11" t="s">
        <v>8256</v>
      </c>
      <c r="AJ1334" s="10">
        <v>2</v>
      </c>
      <c r="AK1334" s="14">
        <v>513.54</v>
      </c>
    </row>
    <row r="1335" spans="1:37" x14ac:dyDescent="0.25">
      <c r="A1335" s="10">
        <v>2617</v>
      </c>
      <c r="B1335" s="11" t="s">
        <v>8257</v>
      </c>
      <c r="C1335" s="11" t="s">
        <v>1109</v>
      </c>
      <c r="D1335" s="12">
        <v>44069</v>
      </c>
      <c r="E1335" s="12">
        <v>44195</v>
      </c>
      <c r="F1335" s="10">
        <f>Table2[[#This Row],[ExitDate]]-Table2[[#This Row],[StartDate]]</f>
        <v>126</v>
      </c>
      <c r="G1335" s="18">
        <f>(Table2[[#This Row],[ExitDate]]-Table2[[#This Row],[StartDate]])/365.25</f>
        <v>0.34496919917864477</v>
      </c>
      <c r="H1335" s="11" t="s">
        <v>36</v>
      </c>
      <c r="I1335" s="11" t="s">
        <v>8258</v>
      </c>
      <c r="J1335" s="13" t="s">
        <v>8259</v>
      </c>
      <c r="K1335" s="11" t="s">
        <v>79</v>
      </c>
      <c r="L1335" s="11" t="s">
        <v>38</v>
      </c>
      <c r="M1335" s="11" t="s">
        <v>39</v>
      </c>
      <c r="N1335" s="11" t="s">
        <v>67</v>
      </c>
      <c r="O1335" s="11" t="s">
        <v>56</v>
      </c>
      <c r="P1335" s="11" t="s">
        <v>133</v>
      </c>
      <c r="Q1335" s="11" t="s">
        <v>42</v>
      </c>
      <c r="R1335" s="11" t="s">
        <v>80</v>
      </c>
      <c r="S1335" s="12" t="s">
        <v>8260</v>
      </c>
      <c r="T1335" s="11" t="s">
        <v>44</v>
      </c>
      <c r="U1335" s="11" t="s">
        <v>81</v>
      </c>
      <c r="V1335" s="11" t="s">
        <v>59</v>
      </c>
      <c r="W1335" s="10">
        <v>16165</v>
      </c>
      <c r="X1335" s="11" t="s">
        <v>99</v>
      </c>
      <c r="Y1335" s="10">
        <v>2</v>
      </c>
      <c r="Z1335" s="10">
        <v>3044</v>
      </c>
      <c r="AA1335" s="12">
        <v>45113</v>
      </c>
      <c r="AB1335" s="10">
        <v>1</v>
      </c>
      <c r="AC1335" s="10">
        <v>1</v>
      </c>
      <c r="AD1335" s="12">
        <v>44915</v>
      </c>
      <c r="AE1335" s="11" t="s">
        <v>50</v>
      </c>
      <c r="AF1335" s="11" t="s">
        <v>51</v>
      </c>
      <c r="AG1335" s="11" t="s">
        <v>89</v>
      </c>
      <c r="AH1335" s="11" t="s">
        <v>8261</v>
      </c>
      <c r="AI1335" s="11" t="s">
        <v>8262</v>
      </c>
      <c r="AJ1335" s="10">
        <v>2</v>
      </c>
      <c r="AK1335" s="14">
        <v>643.75</v>
      </c>
    </row>
    <row r="1336" spans="1:37" x14ac:dyDescent="0.25">
      <c r="A1336" s="10">
        <v>2619</v>
      </c>
      <c r="B1336" s="11" t="s">
        <v>8263</v>
      </c>
      <c r="C1336" s="11" t="s">
        <v>3545</v>
      </c>
      <c r="D1336" s="12">
        <v>45079</v>
      </c>
      <c r="E1336" s="12">
        <v>45116</v>
      </c>
      <c r="F1336" s="10">
        <f>Table2[[#This Row],[ExitDate]]-Table2[[#This Row],[StartDate]]</f>
        <v>37</v>
      </c>
      <c r="G1336" s="18">
        <f>(Table2[[#This Row],[ExitDate]]-Table2[[#This Row],[StartDate]])/365.25</f>
        <v>0.10130047912388775</v>
      </c>
      <c r="H1336" s="11" t="s">
        <v>738</v>
      </c>
      <c r="I1336" s="11" t="s">
        <v>8264</v>
      </c>
      <c r="J1336" s="13" t="s">
        <v>8265</v>
      </c>
      <c r="K1336" s="11" t="s">
        <v>79</v>
      </c>
      <c r="L1336" s="11" t="s">
        <v>752</v>
      </c>
      <c r="M1336" s="11" t="s">
        <v>56</v>
      </c>
      <c r="N1336" s="11" t="s">
        <v>55</v>
      </c>
      <c r="O1336" s="11" t="s">
        <v>66</v>
      </c>
      <c r="P1336" s="11" t="s">
        <v>121</v>
      </c>
      <c r="Q1336" s="11" t="s">
        <v>42</v>
      </c>
      <c r="R1336" s="11" t="s">
        <v>320</v>
      </c>
      <c r="S1336" s="12">
        <v>30442</v>
      </c>
      <c r="T1336" s="11" t="s">
        <v>44</v>
      </c>
      <c r="U1336" s="11" t="s">
        <v>5</v>
      </c>
      <c r="V1336" s="11" t="s">
        <v>46</v>
      </c>
      <c r="W1336" s="10">
        <v>85307</v>
      </c>
      <c r="X1336" s="11" t="s">
        <v>99</v>
      </c>
      <c r="Y1336" s="10">
        <v>4</v>
      </c>
      <c r="Z1336" s="10">
        <v>3046</v>
      </c>
      <c r="AA1336" s="12">
        <v>45080</v>
      </c>
      <c r="AB1336" s="10">
        <v>2</v>
      </c>
      <c r="AC1336" s="10">
        <v>5</v>
      </c>
      <c r="AD1336" s="12">
        <v>44940</v>
      </c>
      <c r="AE1336" s="11" t="s">
        <v>156</v>
      </c>
      <c r="AF1336" s="11" t="s">
        <v>51</v>
      </c>
      <c r="AG1336" s="11" t="s">
        <v>89</v>
      </c>
      <c r="AH1336" s="11" t="s">
        <v>8266</v>
      </c>
      <c r="AI1336" s="11" t="s">
        <v>8267</v>
      </c>
      <c r="AJ1336" s="10">
        <v>2</v>
      </c>
      <c r="AK1336" s="14">
        <v>767.56</v>
      </c>
    </row>
    <row r="1337" spans="1:37" x14ac:dyDescent="0.25">
      <c r="A1337" s="10">
        <v>2622</v>
      </c>
      <c r="B1337" s="11" t="s">
        <v>3093</v>
      </c>
      <c r="C1337" s="11" t="s">
        <v>2381</v>
      </c>
      <c r="D1337" s="12">
        <v>45109</v>
      </c>
      <c r="E1337" s="12">
        <v>45132</v>
      </c>
      <c r="F1337" s="10">
        <f>Table2[[#This Row],[ExitDate]]-Table2[[#This Row],[StartDate]]</f>
        <v>23</v>
      </c>
      <c r="G1337" s="18">
        <f>(Table2[[#This Row],[ExitDate]]-Table2[[#This Row],[StartDate]])/365.25</f>
        <v>6.2970568104038324E-2</v>
      </c>
      <c r="H1337" s="11" t="s">
        <v>738</v>
      </c>
      <c r="I1337" s="11" t="s">
        <v>8268</v>
      </c>
      <c r="J1337" s="13" t="s">
        <v>8269</v>
      </c>
      <c r="K1337" s="11" t="s">
        <v>113</v>
      </c>
      <c r="L1337" s="11" t="s">
        <v>38</v>
      </c>
      <c r="M1337" s="11" t="s">
        <v>56</v>
      </c>
      <c r="N1337" s="11" t="s">
        <v>55</v>
      </c>
      <c r="O1337" s="11" t="s">
        <v>41</v>
      </c>
      <c r="P1337" s="11" t="s">
        <v>95</v>
      </c>
      <c r="Q1337" s="11" t="s">
        <v>42</v>
      </c>
      <c r="R1337" s="11" t="s">
        <v>80</v>
      </c>
      <c r="S1337" s="12">
        <v>17872</v>
      </c>
      <c r="T1337" s="11" t="s">
        <v>44</v>
      </c>
      <c r="U1337" s="11" t="s">
        <v>81</v>
      </c>
      <c r="V1337" s="11" t="s">
        <v>46</v>
      </c>
      <c r="W1337" s="10">
        <v>96062</v>
      </c>
      <c r="X1337" s="11" t="s">
        <v>48</v>
      </c>
      <c r="Y1337" s="10">
        <v>4</v>
      </c>
      <c r="Z1337" s="10">
        <v>3049</v>
      </c>
      <c r="AA1337" s="12">
        <v>44844</v>
      </c>
      <c r="AB1337" s="10">
        <v>5</v>
      </c>
      <c r="AC1337" s="10">
        <v>3</v>
      </c>
      <c r="AD1337" s="12">
        <v>44946</v>
      </c>
      <c r="AE1337" s="11" t="s">
        <v>76</v>
      </c>
      <c r="AF1337" s="11" t="s">
        <v>61</v>
      </c>
      <c r="AG1337" s="11" t="s">
        <v>62</v>
      </c>
      <c r="AH1337" s="11" t="s">
        <v>8270</v>
      </c>
      <c r="AI1337" s="11" t="s">
        <v>8271</v>
      </c>
      <c r="AJ1337" s="10">
        <v>4</v>
      </c>
      <c r="AK1337" s="14">
        <v>510.95</v>
      </c>
    </row>
    <row r="1338" spans="1:37" x14ac:dyDescent="0.25">
      <c r="A1338" s="10">
        <v>2624</v>
      </c>
      <c r="B1338" s="11" t="s">
        <v>3446</v>
      </c>
      <c r="C1338" s="11" t="s">
        <v>3376</v>
      </c>
      <c r="D1338" s="12">
        <v>44435</v>
      </c>
      <c r="E1338" s="12">
        <v>44682</v>
      </c>
      <c r="F1338" s="10">
        <f>Table2[[#This Row],[ExitDate]]-Table2[[#This Row],[StartDate]]</f>
        <v>247</v>
      </c>
      <c r="G1338" s="18">
        <f>(Table2[[#This Row],[ExitDate]]-Table2[[#This Row],[StartDate]])/365.25</f>
        <v>0.67624914442162898</v>
      </c>
      <c r="H1338" s="11" t="s">
        <v>738</v>
      </c>
      <c r="I1338" s="11" t="s">
        <v>8272</v>
      </c>
      <c r="J1338" s="13" t="s">
        <v>8273</v>
      </c>
      <c r="K1338" s="11" t="s">
        <v>84</v>
      </c>
      <c r="L1338" s="11" t="s">
        <v>752</v>
      </c>
      <c r="M1338" s="11" t="s">
        <v>39</v>
      </c>
      <c r="N1338" s="11" t="s">
        <v>67</v>
      </c>
      <c r="O1338" s="11" t="s">
        <v>41</v>
      </c>
      <c r="P1338" s="11" t="s">
        <v>174</v>
      </c>
      <c r="Q1338" s="11" t="s">
        <v>42</v>
      </c>
      <c r="R1338" s="11" t="s">
        <v>804</v>
      </c>
      <c r="S1338" s="12" t="s">
        <v>8274</v>
      </c>
      <c r="T1338" s="11" t="s">
        <v>44</v>
      </c>
      <c r="U1338" s="11" t="s">
        <v>159</v>
      </c>
      <c r="V1338" s="11" t="s">
        <v>46</v>
      </c>
      <c r="W1338" s="10">
        <v>96336</v>
      </c>
      <c r="X1338" s="11" t="s">
        <v>48</v>
      </c>
      <c r="Y1338" s="10">
        <v>5</v>
      </c>
      <c r="Z1338" s="10">
        <v>3051</v>
      </c>
      <c r="AA1338" s="12">
        <v>45171</v>
      </c>
      <c r="AB1338" s="10">
        <v>3</v>
      </c>
      <c r="AC1338" s="10">
        <v>5</v>
      </c>
      <c r="AD1338" s="12">
        <v>45048</v>
      </c>
      <c r="AE1338" s="11" t="s">
        <v>50</v>
      </c>
      <c r="AF1338" s="11" t="s">
        <v>61</v>
      </c>
      <c r="AG1338" s="11" t="s">
        <v>62</v>
      </c>
      <c r="AH1338" s="11" t="s">
        <v>8275</v>
      </c>
      <c r="AI1338" s="11" t="s">
        <v>8276</v>
      </c>
      <c r="AJ1338" s="10">
        <v>1</v>
      </c>
      <c r="AK1338" s="14">
        <v>992.48</v>
      </c>
    </row>
    <row r="1339" spans="1:37" x14ac:dyDescent="0.25">
      <c r="A1339" s="10">
        <v>2625</v>
      </c>
      <c r="B1339" s="11" t="s">
        <v>8277</v>
      </c>
      <c r="C1339" s="11" t="s">
        <v>5040</v>
      </c>
      <c r="D1339" s="12">
        <v>43855</v>
      </c>
      <c r="E1339" s="12">
        <v>44962</v>
      </c>
      <c r="F1339" s="10">
        <f>Table2[[#This Row],[ExitDate]]-Table2[[#This Row],[StartDate]]</f>
        <v>1107</v>
      </c>
      <c r="G1339" s="18">
        <f>(Table2[[#This Row],[ExitDate]]-Table2[[#This Row],[StartDate]])/365.25</f>
        <v>3.030800821355236</v>
      </c>
      <c r="H1339" s="11" t="s">
        <v>738</v>
      </c>
      <c r="I1339" s="11" t="s">
        <v>8278</v>
      </c>
      <c r="J1339" s="13" t="s">
        <v>8279</v>
      </c>
      <c r="K1339" s="11" t="s">
        <v>37</v>
      </c>
      <c r="L1339" s="11" t="s">
        <v>38</v>
      </c>
      <c r="M1339" s="11" t="s">
        <v>66</v>
      </c>
      <c r="N1339" s="11" t="s">
        <v>55</v>
      </c>
      <c r="O1339" s="11" t="s">
        <v>66</v>
      </c>
      <c r="P1339" s="11" t="s">
        <v>95</v>
      </c>
      <c r="Q1339" s="11" t="s">
        <v>42</v>
      </c>
      <c r="R1339" s="11" t="s">
        <v>69</v>
      </c>
      <c r="S1339" s="12">
        <v>17782</v>
      </c>
      <c r="T1339" s="11" t="s">
        <v>44</v>
      </c>
      <c r="U1339" s="11" t="s">
        <v>3085</v>
      </c>
      <c r="V1339" s="11" t="s">
        <v>46</v>
      </c>
      <c r="W1339" s="10">
        <v>60154</v>
      </c>
      <c r="X1339" s="11" t="s">
        <v>48</v>
      </c>
      <c r="Y1339" s="10">
        <v>5</v>
      </c>
      <c r="Z1339" s="10">
        <v>3052</v>
      </c>
      <c r="AA1339" s="12" t="s">
        <v>5795</v>
      </c>
      <c r="AB1339" s="10">
        <v>5</v>
      </c>
      <c r="AC1339" s="10">
        <v>1</v>
      </c>
      <c r="AD1339" s="12">
        <v>44835</v>
      </c>
      <c r="AE1339" s="11" t="s">
        <v>83</v>
      </c>
      <c r="AF1339" s="11" t="s">
        <v>61</v>
      </c>
      <c r="AG1339" s="11" t="s">
        <v>62</v>
      </c>
      <c r="AH1339" s="11" t="s">
        <v>8280</v>
      </c>
      <c r="AI1339" s="11" t="s">
        <v>8281</v>
      </c>
      <c r="AJ1339" s="10">
        <v>3</v>
      </c>
      <c r="AK1339" s="14">
        <v>824.73</v>
      </c>
    </row>
    <row r="1340" spans="1:37" x14ac:dyDescent="0.25">
      <c r="A1340" s="10">
        <v>2626</v>
      </c>
      <c r="B1340" s="11" t="s">
        <v>8282</v>
      </c>
      <c r="C1340" s="11" t="s">
        <v>8283</v>
      </c>
      <c r="D1340" s="12">
        <v>43916</v>
      </c>
      <c r="E1340" s="12">
        <v>44477</v>
      </c>
      <c r="F1340" s="10">
        <f>Table2[[#This Row],[ExitDate]]-Table2[[#This Row],[StartDate]]</f>
        <v>561</v>
      </c>
      <c r="G1340" s="18">
        <f>(Table2[[#This Row],[ExitDate]]-Table2[[#This Row],[StartDate]])/365.25</f>
        <v>1.5359342915811087</v>
      </c>
      <c r="H1340" s="11" t="s">
        <v>738</v>
      </c>
      <c r="I1340" s="11" t="s">
        <v>8284</v>
      </c>
      <c r="J1340" s="13" t="s">
        <v>8285</v>
      </c>
      <c r="K1340" s="11" t="s">
        <v>125</v>
      </c>
      <c r="L1340" s="11" t="s">
        <v>38</v>
      </c>
      <c r="M1340" s="11" t="s">
        <v>56</v>
      </c>
      <c r="N1340" s="11" t="s">
        <v>55</v>
      </c>
      <c r="O1340" s="11" t="s">
        <v>66</v>
      </c>
      <c r="P1340" s="11" t="s">
        <v>121</v>
      </c>
      <c r="Q1340" s="11" t="s">
        <v>42</v>
      </c>
      <c r="R1340" s="11" t="s">
        <v>80</v>
      </c>
      <c r="S1340" s="12">
        <v>21276</v>
      </c>
      <c r="T1340" s="11" t="s">
        <v>44</v>
      </c>
      <c r="U1340" s="11" t="s">
        <v>159</v>
      </c>
      <c r="V1340" s="11" t="s">
        <v>46</v>
      </c>
      <c r="W1340" s="10">
        <v>34734</v>
      </c>
      <c r="X1340" s="11" t="s">
        <v>48</v>
      </c>
      <c r="Y1340" s="10">
        <v>2</v>
      </c>
      <c r="Z1340" s="10">
        <v>3053</v>
      </c>
      <c r="AA1340" s="12">
        <v>44987</v>
      </c>
      <c r="AB1340" s="10">
        <v>2</v>
      </c>
      <c r="AC1340" s="10">
        <v>1</v>
      </c>
      <c r="AD1340" s="12">
        <v>45111</v>
      </c>
      <c r="AE1340" s="11" t="s">
        <v>156</v>
      </c>
      <c r="AF1340" s="11" t="s">
        <v>61</v>
      </c>
      <c r="AG1340" s="11" t="s">
        <v>52</v>
      </c>
      <c r="AH1340" s="11" t="s">
        <v>8286</v>
      </c>
      <c r="AI1340" s="11" t="s">
        <v>8287</v>
      </c>
      <c r="AJ1340" s="10">
        <v>2</v>
      </c>
      <c r="AK1340" s="14">
        <v>588.35</v>
      </c>
    </row>
    <row r="1341" spans="1:37" x14ac:dyDescent="0.25">
      <c r="A1341" s="10">
        <v>2628</v>
      </c>
      <c r="B1341" s="11" t="s">
        <v>6632</v>
      </c>
      <c r="C1341" s="11" t="s">
        <v>3056</v>
      </c>
      <c r="D1341" s="12">
        <v>44192</v>
      </c>
      <c r="E1341" s="12">
        <v>44537</v>
      </c>
      <c r="F1341" s="10">
        <f>Table2[[#This Row],[ExitDate]]-Table2[[#This Row],[StartDate]]</f>
        <v>345</v>
      </c>
      <c r="G1341" s="18">
        <f>(Table2[[#This Row],[ExitDate]]-Table2[[#This Row],[StartDate]])/365.25</f>
        <v>0.94455852156057496</v>
      </c>
      <c r="H1341" s="11" t="s">
        <v>36</v>
      </c>
      <c r="I1341" s="11" t="s">
        <v>8288</v>
      </c>
      <c r="J1341" s="13" t="s">
        <v>8289</v>
      </c>
      <c r="K1341" s="11" t="s">
        <v>54</v>
      </c>
      <c r="L1341" s="11" t="s">
        <v>1816</v>
      </c>
      <c r="M1341" s="11" t="s">
        <v>56</v>
      </c>
      <c r="N1341" s="11" t="s">
        <v>55</v>
      </c>
      <c r="O1341" s="11" t="s">
        <v>56</v>
      </c>
      <c r="P1341" s="11" t="s">
        <v>133</v>
      </c>
      <c r="Q1341" s="11" t="s">
        <v>42</v>
      </c>
      <c r="R1341" s="11" t="s">
        <v>85</v>
      </c>
      <c r="S1341" s="12">
        <v>31878</v>
      </c>
      <c r="T1341" s="11" t="s">
        <v>44</v>
      </c>
      <c r="U1341" s="11" t="s">
        <v>98</v>
      </c>
      <c r="V1341" s="11" t="s">
        <v>59</v>
      </c>
      <c r="W1341" s="10">
        <v>83604</v>
      </c>
      <c r="X1341" s="11" t="s">
        <v>48</v>
      </c>
      <c r="Y1341" s="10">
        <v>2</v>
      </c>
      <c r="Z1341" s="10">
        <v>3055</v>
      </c>
      <c r="AA1341" s="12" t="s">
        <v>755</v>
      </c>
      <c r="AB1341" s="10">
        <v>5</v>
      </c>
      <c r="AC1341" s="10">
        <v>1</v>
      </c>
      <c r="AD1341" s="12">
        <v>45021</v>
      </c>
      <c r="AE1341" s="11" t="s">
        <v>83</v>
      </c>
      <c r="AF1341" s="11" t="s">
        <v>51</v>
      </c>
      <c r="AG1341" s="11" t="s">
        <v>52</v>
      </c>
      <c r="AH1341" s="11" t="s">
        <v>8290</v>
      </c>
      <c r="AI1341" s="11" t="s">
        <v>8291</v>
      </c>
      <c r="AJ1341" s="10">
        <v>3</v>
      </c>
      <c r="AK1341" s="14">
        <v>833.23</v>
      </c>
    </row>
    <row r="1342" spans="1:37" x14ac:dyDescent="0.25">
      <c r="A1342" s="10">
        <v>2630</v>
      </c>
      <c r="B1342" s="11" t="s">
        <v>236</v>
      </c>
      <c r="C1342" s="11" t="s">
        <v>8292</v>
      </c>
      <c r="D1342" s="12">
        <v>44874</v>
      </c>
      <c r="E1342" s="12">
        <v>45116</v>
      </c>
      <c r="F1342" s="10">
        <f>Table2[[#This Row],[ExitDate]]-Table2[[#This Row],[StartDate]]</f>
        <v>242</v>
      </c>
      <c r="G1342" s="18">
        <f>(Table2[[#This Row],[ExitDate]]-Table2[[#This Row],[StartDate]])/365.25</f>
        <v>0.66255989048596853</v>
      </c>
      <c r="H1342" s="11" t="s">
        <v>36</v>
      </c>
      <c r="I1342" s="11" t="s">
        <v>8293</v>
      </c>
      <c r="J1342" s="13" t="s">
        <v>8294</v>
      </c>
      <c r="K1342" s="11" t="s">
        <v>79</v>
      </c>
      <c r="L1342" s="11" t="s">
        <v>1816</v>
      </c>
      <c r="M1342" s="11" t="s">
        <v>66</v>
      </c>
      <c r="N1342" s="11" t="s">
        <v>55</v>
      </c>
      <c r="O1342" s="11" t="s">
        <v>41</v>
      </c>
      <c r="P1342" s="11" t="s">
        <v>133</v>
      </c>
      <c r="Q1342" s="11" t="s">
        <v>42</v>
      </c>
      <c r="R1342" s="11" t="s">
        <v>80</v>
      </c>
      <c r="S1342" s="12">
        <v>32144</v>
      </c>
      <c r="T1342" s="11" t="s">
        <v>44</v>
      </c>
      <c r="U1342" s="11" t="s">
        <v>81</v>
      </c>
      <c r="V1342" s="11" t="s">
        <v>46</v>
      </c>
      <c r="W1342" s="10">
        <v>58387</v>
      </c>
      <c r="X1342" s="11" t="s">
        <v>48</v>
      </c>
      <c r="Y1342" s="10">
        <v>4</v>
      </c>
      <c r="Z1342" s="10">
        <v>3057</v>
      </c>
      <c r="AA1342" s="12">
        <v>45079</v>
      </c>
      <c r="AB1342" s="10">
        <v>1</v>
      </c>
      <c r="AC1342" s="10">
        <v>2</v>
      </c>
      <c r="AD1342" s="12">
        <v>45074</v>
      </c>
      <c r="AE1342" s="11" t="s">
        <v>50</v>
      </c>
      <c r="AF1342" s="11" t="s">
        <v>51</v>
      </c>
      <c r="AG1342" s="11" t="s">
        <v>77</v>
      </c>
      <c r="AH1342" s="11" t="s">
        <v>8295</v>
      </c>
      <c r="AI1342" s="11" t="s">
        <v>8296</v>
      </c>
      <c r="AJ1342" s="10">
        <v>4</v>
      </c>
      <c r="AK1342" s="14">
        <v>961.84</v>
      </c>
    </row>
    <row r="1343" spans="1:37" x14ac:dyDescent="0.25">
      <c r="A1343" s="10">
        <v>2631</v>
      </c>
      <c r="B1343" s="11" t="s">
        <v>971</v>
      </c>
      <c r="C1343" s="11" t="s">
        <v>3521</v>
      </c>
      <c r="D1343" s="12">
        <v>43507</v>
      </c>
      <c r="E1343" s="12">
        <v>44042</v>
      </c>
      <c r="F1343" s="10">
        <f>Table2[[#This Row],[ExitDate]]-Table2[[#This Row],[StartDate]]</f>
        <v>535</v>
      </c>
      <c r="G1343" s="18">
        <f>(Table2[[#This Row],[ExitDate]]-Table2[[#This Row],[StartDate]])/365.25</f>
        <v>1.4647501711156743</v>
      </c>
      <c r="H1343" s="11" t="s">
        <v>36</v>
      </c>
      <c r="I1343" s="11" t="s">
        <v>8297</v>
      </c>
      <c r="J1343" s="13" t="s">
        <v>8298</v>
      </c>
      <c r="K1343" s="11" t="s">
        <v>164</v>
      </c>
      <c r="L1343" s="11" t="s">
        <v>1816</v>
      </c>
      <c r="M1343" s="11" t="s">
        <v>56</v>
      </c>
      <c r="N1343" s="11" t="s">
        <v>55</v>
      </c>
      <c r="O1343" s="11" t="s">
        <v>41</v>
      </c>
      <c r="P1343" s="11" t="s">
        <v>95</v>
      </c>
      <c r="Q1343" s="11" t="s">
        <v>42</v>
      </c>
      <c r="R1343" s="11" t="s">
        <v>508</v>
      </c>
      <c r="S1343" s="12" t="s">
        <v>8299</v>
      </c>
      <c r="T1343" s="11" t="s">
        <v>44</v>
      </c>
      <c r="U1343" s="11" t="s">
        <v>176</v>
      </c>
      <c r="V1343" s="11" t="s">
        <v>59</v>
      </c>
      <c r="W1343" s="10">
        <v>93290</v>
      </c>
      <c r="X1343" s="11" t="s">
        <v>48</v>
      </c>
      <c r="Y1343" s="10">
        <v>1</v>
      </c>
      <c r="Z1343" s="10">
        <v>3058</v>
      </c>
      <c r="AA1343" s="12">
        <v>45023</v>
      </c>
      <c r="AB1343" s="10">
        <v>4</v>
      </c>
      <c r="AC1343" s="10">
        <v>1</v>
      </c>
      <c r="AD1343" s="12">
        <v>45002</v>
      </c>
      <c r="AE1343" s="11" t="s">
        <v>50</v>
      </c>
      <c r="AF1343" s="11" t="s">
        <v>51</v>
      </c>
      <c r="AG1343" s="11" t="s">
        <v>77</v>
      </c>
      <c r="AH1343" s="11" t="s">
        <v>8300</v>
      </c>
      <c r="AI1343" s="11" t="s">
        <v>8301</v>
      </c>
      <c r="AJ1343" s="10">
        <v>1</v>
      </c>
      <c r="AK1343" s="14">
        <v>193.58</v>
      </c>
    </row>
    <row r="1344" spans="1:37" x14ac:dyDescent="0.25">
      <c r="A1344" s="10">
        <v>2634</v>
      </c>
      <c r="B1344" s="11" t="s">
        <v>3688</v>
      </c>
      <c r="C1344" s="11" t="s">
        <v>8302</v>
      </c>
      <c r="D1344" s="12">
        <v>44929</v>
      </c>
      <c r="E1344" s="12">
        <v>45143</v>
      </c>
      <c r="F1344" s="10">
        <f>Table2[[#This Row],[ExitDate]]-Table2[[#This Row],[StartDate]]</f>
        <v>214</v>
      </c>
      <c r="G1344" s="18">
        <f>(Table2[[#This Row],[ExitDate]]-Table2[[#This Row],[StartDate]])/365.25</f>
        <v>0.58590006844626963</v>
      </c>
      <c r="H1344" s="11" t="s">
        <v>36</v>
      </c>
      <c r="I1344" s="11" t="s">
        <v>8303</v>
      </c>
      <c r="J1344" s="13" t="s">
        <v>8304</v>
      </c>
      <c r="K1344" s="11" t="s">
        <v>65</v>
      </c>
      <c r="L1344" s="11" t="s">
        <v>38</v>
      </c>
      <c r="M1344" s="11" t="s">
        <v>56</v>
      </c>
      <c r="N1344" s="11" t="s">
        <v>40</v>
      </c>
      <c r="O1344" s="11" t="s">
        <v>66</v>
      </c>
      <c r="P1344" s="11" t="s">
        <v>121</v>
      </c>
      <c r="Q1344" s="11" t="s">
        <v>42</v>
      </c>
      <c r="R1344" s="11" t="s">
        <v>320</v>
      </c>
      <c r="S1344" s="12" t="s">
        <v>8305</v>
      </c>
      <c r="T1344" s="11" t="s">
        <v>44</v>
      </c>
      <c r="U1344" s="11" t="s">
        <v>234</v>
      </c>
      <c r="V1344" s="11" t="s">
        <v>59</v>
      </c>
      <c r="W1344" s="10">
        <v>51434</v>
      </c>
      <c r="X1344" s="11" t="s">
        <v>48</v>
      </c>
      <c r="Y1344" s="10">
        <v>4</v>
      </c>
      <c r="Z1344" s="10">
        <v>3061</v>
      </c>
      <c r="AA1344" s="12" t="s">
        <v>1708</v>
      </c>
      <c r="AB1344" s="10">
        <v>5</v>
      </c>
      <c r="AC1344" s="10">
        <v>1</v>
      </c>
      <c r="AD1344" s="12">
        <v>44814</v>
      </c>
      <c r="AE1344" s="11" t="s">
        <v>83</v>
      </c>
      <c r="AF1344" s="11" t="s">
        <v>61</v>
      </c>
      <c r="AG1344" s="11" t="s">
        <v>62</v>
      </c>
      <c r="AH1344" s="11" t="s">
        <v>8306</v>
      </c>
      <c r="AI1344" s="11" t="s">
        <v>8307</v>
      </c>
      <c r="AJ1344" s="10">
        <v>5</v>
      </c>
      <c r="AK1344" s="14">
        <v>602.55999999999995</v>
      </c>
    </row>
    <row r="1345" spans="1:37" x14ac:dyDescent="0.25">
      <c r="A1345" s="10">
        <v>2636</v>
      </c>
      <c r="B1345" s="11" t="s">
        <v>8308</v>
      </c>
      <c r="C1345" s="11" t="s">
        <v>1618</v>
      </c>
      <c r="D1345" s="12">
        <v>44552</v>
      </c>
      <c r="E1345" s="12">
        <v>45141</v>
      </c>
      <c r="F1345" s="10">
        <f>Table2[[#This Row],[ExitDate]]-Table2[[#This Row],[StartDate]]</f>
        <v>589</v>
      </c>
      <c r="G1345" s="18">
        <f>(Table2[[#This Row],[ExitDate]]-Table2[[#This Row],[StartDate]])/365.25</f>
        <v>1.6125941136208077</v>
      </c>
      <c r="H1345" s="11" t="s">
        <v>36</v>
      </c>
      <c r="I1345" s="11" t="s">
        <v>8309</v>
      </c>
      <c r="J1345" s="13" t="s">
        <v>8310</v>
      </c>
      <c r="K1345" s="11" t="s">
        <v>37</v>
      </c>
      <c r="L1345" s="11" t="s">
        <v>38</v>
      </c>
      <c r="M1345" s="11" t="s">
        <v>39</v>
      </c>
      <c r="N1345" s="11" t="s">
        <v>67</v>
      </c>
      <c r="O1345" s="11" t="s">
        <v>56</v>
      </c>
      <c r="P1345" s="11" t="s">
        <v>174</v>
      </c>
      <c r="Q1345" s="11" t="s">
        <v>42</v>
      </c>
      <c r="R1345" s="11" t="s">
        <v>85</v>
      </c>
      <c r="S1345" s="12" t="s">
        <v>8311</v>
      </c>
      <c r="T1345" s="11" t="s">
        <v>44</v>
      </c>
      <c r="U1345" s="11" t="s">
        <v>5</v>
      </c>
      <c r="V1345" s="11" t="s">
        <v>46</v>
      </c>
      <c r="W1345" s="10">
        <v>46847</v>
      </c>
      <c r="X1345" s="11" t="s">
        <v>48</v>
      </c>
      <c r="Y1345" s="10">
        <v>5</v>
      </c>
      <c r="Z1345" s="10">
        <v>3063</v>
      </c>
      <c r="AA1345" s="12">
        <v>44722</v>
      </c>
      <c r="AB1345" s="10">
        <v>1</v>
      </c>
      <c r="AC1345" s="10">
        <v>5</v>
      </c>
      <c r="AD1345" s="12">
        <v>44832</v>
      </c>
      <c r="AE1345" s="11" t="s">
        <v>76</v>
      </c>
      <c r="AF1345" s="11" t="s">
        <v>61</v>
      </c>
      <c r="AG1345" s="11" t="s">
        <v>52</v>
      </c>
      <c r="AH1345" s="11" t="s">
        <v>8312</v>
      </c>
      <c r="AI1345" s="11" t="s">
        <v>8313</v>
      </c>
      <c r="AJ1345" s="10">
        <v>3</v>
      </c>
      <c r="AK1345" s="14">
        <v>767.52</v>
      </c>
    </row>
    <row r="1346" spans="1:37" x14ac:dyDescent="0.25">
      <c r="A1346" s="10">
        <v>2638</v>
      </c>
      <c r="B1346" s="11" t="s">
        <v>800</v>
      </c>
      <c r="C1346" s="11" t="s">
        <v>2750</v>
      </c>
      <c r="D1346" s="12">
        <v>44307</v>
      </c>
      <c r="E1346" s="12">
        <v>44460</v>
      </c>
      <c r="F1346" s="10">
        <f>Table2[[#This Row],[ExitDate]]-Table2[[#This Row],[StartDate]]</f>
        <v>153</v>
      </c>
      <c r="G1346" s="18">
        <f>(Table2[[#This Row],[ExitDate]]-Table2[[#This Row],[StartDate]])/365.25</f>
        <v>0.41889117043121149</v>
      </c>
      <c r="H1346" s="11" t="s">
        <v>36</v>
      </c>
      <c r="I1346" s="11" t="s">
        <v>1141</v>
      </c>
      <c r="J1346" s="13" t="s">
        <v>8314</v>
      </c>
      <c r="K1346" s="11" t="s">
        <v>54</v>
      </c>
      <c r="L1346" s="11" t="s">
        <v>38</v>
      </c>
      <c r="M1346" s="11" t="s">
        <v>56</v>
      </c>
      <c r="N1346" s="11" t="s">
        <v>55</v>
      </c>
      <c r="O1346" s="11" t="s">
        <v>41</v>
      </c>
      <c r="P1346" s="11" t="s">
        <v>121</v>
      </c>
      <c r="Q1346" s="11" t="s">
        <v>42</v>
      </c>
      <c r="R1346" s="11" t="s">
        <v>85</v>
      </c>
      <c r="S1346" s="12">
        <v>27951</v>
      </c>
      <c r="T1346" s="11" t="s">
        <v>44</v>
      </c>
      <c r="U1346" s="11" t="s">
        <v>293</v>
      </c>
      <c r="V1346" s="11" t="s">
        <v>46</v>
      </c>
      <c r="W1346" s="10">
        <v>15364</v>
      </c>
      <c r="X1346" s="11" t="s">
        <v>48</v>
      </c>
      <c r="Y1346" s="10">
        <v>4</v>
      </c>
      <c r="Z1346" s="10">
        <v>3065</v>
      </c>
      <c r="AA1346" s="12">
        <v>44573</v>
      </c>
      <c r="AB1346" s="10">
        <v>3</v>
      </c>
      <c r="AC1346" s="10">
        <v>1</v>
      </c>
      <c r="AD1346" s="12">
        <v>45088</v>
      </c>
      <c r="AE1346" s="11" t="s">
        <v>76</v>
      </c>
      <c r="AF1346" s="11" t="s">
        <v>51</v>
      </c>
      <c r="AG1346" s="11" t="s">
        <v>62</v>
      </c>
      <c r="AH1346" s="11" t="s">
        <v>8315</v>
      </c>
      <c r="AI1346" s="11" t="s">
        <v>8316</v>
      </c>
      <c r="AJ1346" s="10">
        <v>1</v>
      </c>
      <c r="AK1346" s="14">
        <v>997.24</v>
      </c>
    </row>
    <row r="1347" spans="1:37" x14ac:dyDescent="0.25">
      <c r="A1347" s="10">
        <v>2639</v>
      </c>
      <c r="B1347" s="11" t="s">
        <v>420</v>
      </c>
      <c r="C1347" s="11" t="s">
        <v>1541</v>
      </c>
      <c r="D1347" s="12">
        <v>44770</v>
      </c>
      <c r="E1347" s="12">
        <v>44854</v>
      </c>
      <c r="F1347" s="10">
        <f>Table2[[#This Row],[ExitDate]]-Table2[[#This Row],[StartDate]]</f>
        <v>84</v>
      </c>
      <c r="G1347" s="18">
        <f>(Table2[[#This Row],[ExitDate]]-Table2[[#This Row],[StartDate]])/365.25</f>
        <v>0.2299794661190965</v>
      </c>
      <c r="H1347" s="11" t="s">
        <v>36</v>
      </c>
      <c r="I1347" s="11" t="s">
        <v>8317</v>
      </c>
      <c r="J1347" s="13" t="s">
        <v>8318</v>
      </c>
      <c r="K1347" s="11" t="s">
        <v>132</v>
      </c>
      <c r="L1347" s="11" t="s">
        <v>38</v>
      </c>
      <c r="M1347" s="11" t="s">
        <v>66</v>
      </c>
      <c r="N1347" s="11" t="s">
        <v>67</v>
      </c>
      <c r="O1347" s="11" t="s">
        <v>66</v>
      </c>
      <c r="P1347" s="11" t="s">
        <v>133</v>
      </c>
      <c r="Q1347" s="11" t="s">
        <v>42</v>
      </c>
      <c r="R1347" s="11" t="s">
        <v>85</v>
      </c>
      <c r="S1347" s="12">
        <v>24810</v>
      </c>
      <c r="T1347" s="11" t="s">
        <v>44</v>
      </c>
      <c r="U1347" s="11" t="s">
        <v>223</v>
      </c>
      <c r="V1347" s="11" t="s">
        <v>59</v>
      </c>
      <c r="W1347" s="10">
        <v>2005</v>
      </c>
      <c r="X1347" s="11" t="s">
        <v>48</v>
      </c>
      <c r="Y1347" s="10">
        <v>1</v>
      </c>
      <c r="Z1347" s="10">
        <v>3066</v>
      </c>
      <c r="AA1347" s="12">
        <v>44663</v>
      </c>
      <c r="AB1347" s="10">
        <v>5</v>
      </c>
      <c r="AC1347" s="10">
        <v>4</v>
      </c>
      <c r="AD1347" s="12">
        <v>44852</v>
      </c>
      <c r="AE1347" s="11" t="s">
        <v>156</v>
      </c>
      <c r="AF1347" s="11" t="s">
        <v>61</v>
      </c>
      <c r="AG1347" s="11" t="s">
        <v>52</v>
      </c>
      <c r="AH1347" s="11" t="s">
        <v>8319</v>
      </c>
      <c r="AI1347" s="11" t="s">
        <v>8320</v>
      </c>
      <c r="AJ1347" s="10">
        <v>3</v>
      </c>
      <c r="AK1347" s="14">
        <v>258.73</v>
      </c>
    </row>
    <row r="1348" spans="1:37" x14ac:dyDescent="0.25">
      <c r="A1348" s="10">
        <v>2641</v>
      </c>
      <c r="B1348" s="11" t="s">
        <v>2067</v>
      </c>
      <c r="C1348" s="11" t="s">
        <v>3228</v>
      </c>
      <c r="D1348" s="12">
        <v>44703</v>
      </c>
      <c r="E1348" s="12">
        <v>44903</v>
      </c>
      <c r="F1348" s="10">
        <f>Table2[[#This Row],[ExitDate]]-Table2[[#This Row],[StartDate]]</f>
        <v>200</v>
      </c>
      <c r="G1348" s="18">
        <f>(Table2[[#This Row],[ExitDate]]-Table2[[#This Row],[StartDate]])/365.25</f>
        <v>0.54757015742642023</v>
      </c>
      <c r="H1348" s="11" t="s">
        <v>36</v>
      </c>
      <c r="I1348" s="11" t="s">
        <v>8322</v>
      </c>
      <c r="J1348" s="13" t="s">
        <v>8323</v>
      </c>
      <c r="K1348" s="11" t="s">
        <v>164</v>
      </c>
      <c r="L1348" s="11" t="s">
        <v>2303</v>
      </c>
      <c r="M1348" s="11" t="s">
        <v>66</v>
      </c>
      <c r="N1348" s="11" t="s">
        <v>55</v>
      </c>
      <c r="O1348" s="11" t="s">
        <v>41</v>
      </c>
      <c r="P1348" s="11" t="s">
        <v>121</v>
      </c>
      <c r="Q1348" s="11" t="s">
        <v>42</v>
      </c>
      <c r="R1348" s="11" t="s">
        <v>43</v>
      </c>
      <c r="S1348" s="12">
        <v>17203</v>
      </c>
      <c r="T1348" s="11" t="s">
        <v>44</v>
      </c>
      <c r="U1348" s="11" t="s">
        <v>70</v>
      </c>
      <c r="V1348" s="11" t="s">
        <v>59</v>
      </c>
      <c r="W1348" s="10">
        <v>21620</v>
      </c>
      <c r="X1348" s="11" t="s">
        <v>48</v>
      </c>
      <c r="Y1348" s="10">
        <v>5</v>
      </c>
      <c r="Z1348" s="10">
        <v>3068</v>
      </c>
      <c r="AA1348" s="12">
        <v>45265</v>
      </c>
      <c r="AB1348" s="10">
        <v>3</v>
      </c>
      <c r="AC1348" s="10">
        <v>2</v>
      </c>
      <c r="AD1348" s="12">
        <v>44883</v>
      </c>
      <c r="AE1348" s="11" t="s">
        <v>60</v>
      </c>
      <c r="AF1348" s="11" t="s">
        <v>61</v>
      </c>
      <c r="AG1348" s="11" t="s">
        <v>77</v>
      </c>
      <c r="AH1348" s="11" t="s">
        <v>8324</v>
      </c>
      <c r="AI1348" s="11" t="s">
        <v>8325</v>
      </c>
      <c r="AJ1348" s="10">
        <v>3</v>
      </c>
      <c r="AK1348" s="14">
        <v>261.81</v>
      </c>
    </row>
    <row r="1349" spans="1:37" x14ac:dyDescent="0.25">
      <c r="A1349" s="10">
        <v>2642</v>
      </c>
      <c r="B1349" s="11" t="s">
        <v>1073</v>
      </c>
      <c r="C1349" s="11" t="s">
        <v>5378</v>
      </c>
      <c r="D1349" s="12">
        <v>43757</v>
      </c>
      <c r="E1349" s="12">
        <v>44533</v>
      </c>
      <c r="F1349" s="10">
        <f>Table2[[#This Row],[ExitDate]]-Table2[[#This Row],[StartDate]]</f>
        <v>776</v>
      </c>
      <c r="G1349" s="18">
        <f>(Table2[[#This Row],[ExitDate]]-Table2[[#This Row],[StartDate]])/365.25</f>
        <v>2.1245722108145104</v>
      </c>
      <c r="H1349" s="11" t="s">
        <v>738</v>
      </c>
      <c r="I1349" s="11" t="s">
        <v>8326</v>
      </c>
      <c r="J1349" s="13" t="s">
        <v>8327</v>
      </c>
      <c r="K1349" s="11" t="s">
        <v>94</v>
      </c>
      <c r="L1349" s="11" t="s">
        <v>38</v>
      </c>
      <c r="M1349" s="11" t="s">
        <v>66</v>
      </c>
      <c r="N1349" s="11" t="s">
        <v>55</v>
      </c>
      <c r="O1349" s="11" t="s">
        <v>41</v>
      </c>
      <c r="P1349" s="11" t="s">
        <v>95</v>
      </c>
      <c r="Q1349" s="11" t="s">
        <v>42</v>
      </c>
      <c r="R1349" s="11" t="s">
        <v>80</v>
      </c>
      <c r="S1349" s="12" t="s">
        <v>8328</v>
      </c>
      <c r="T1349" s="11" t="s">
        <v>44</v>
      </c>
      <c r="U1349" s="11" t="s">
        <v>74</v>
      </c>
      <c r="V1349" s="11" t="s">
        <v>46</v>
      </c>
      <c r="W1349" s="10">
        <v>92533</v>
      </c>
      <c r="X1349" s="11" t="s">
        <v>48</v>
      </c>
      <c r="Y1349" s="10">
        <v>4</v>
      </c>
      <c r="Z1349" s="10">
        <v>3069</v>
      </c>
      <c r="AA1349" s="12" t="s">
        <v>459</v>
      </c>
      <c r="AB1349" s="10">
        <v>1</v>
      </c>
      <c r="AC1349" s="10">
        <v>2</v>
      </c>
      <c r="AD1349" s="12">
        <v>45056</v>
      </c>
      <c r="AE1349" s="11" t="s">
        <v>83</v>
      </c>
      <c r="AF1349" s="11" t="s">
        <v>61</v>
      </c>
      <c r="AG1349" s="11" t="s">
        <v>62</v>
      </c>
      <c r="AH1349" s="11" t="s">
        <v>8329</v>
      </c>
      <c r="AI1349" s="11" t="s">
        <v>6201</v>
      </c>
      <c r="AJ1349" s="10">
        <v>1</v>
      </c>
      <c r="AK1349" s="14">
        <v>767.33</v>
      </c>
    </row>
    <row r="1350" spans="1:37" x14ac:dyDescent="0.25">
      <c r="A1350" s="10">
        <v>2643</v>
      </c>
      <c r="B1350" s="11" t="s">
        <v>6458</v>
      </c>
      <c r="C1350" s="11" t="s">
        <v>8330</v>
      </c>
      <c r="D1350" s="12">
        <v>43824</v>
      </c>
      <c r="E1350" s="12">
        <v>44401</v>
      </c>
      <c r="F1350" s="10">
        <f>Table2[[#This Row],[ExitDate]]-Table2[[#This Row],[StartDate]]</f>
        <v>577</v>
      </c>
      <c r="G1350" s="18">
        <f>(Table2[[#This Row],[ExitDate]]-Table2[[#This Row],[StartDate]])/365.25</f>
        <v>1.5797399041752225</v>
      </c>
      <c r="H1350" s="11" t="s">
        <v>738</v>
      </c>
      <c r="I1350" s="11" t="s">
        <v>8331</v>
      </c>
      <c r="J1350" s="13" t="s">
        <v>8332</v>
      </c>
      <c r="K1350" s="11" t="s">
        <v>84</v>
      </c>
      <c r="L1350" s="11" t="s">
        <v>38</v>
      </c>
      <c r="M1350" s="11" t="s">
        <v>66</v>
      </c>
      <c r="N1350" s="11" t="s">
        <v>40</v>
      </c>
      <c r="O1350" s="11" t="s">
        <v>41</v>
      </c>
      <c r="P1350" s="11" t="s">
        <v>95</v>
      </c>
      <c r="Q1350" s="11" t="s">
        <v>42</v>
      </c>
      <c r="R1350" s="11" t="s">
        <v>320</v>
      </c>
      <c r="S1350" s="12">
        <v>26424</v>
      </c>
      <c r="T1350" s="11" t="s">
        <v>44</v>
      </c>
      <c r="U1350" s="11" t="s">
        <v>81</v>
      </c>
      <c r="V1350" s="11" t="s">
        <v>46</v>
      </c>
      <c r="W1350" s="10">
        <v>7528</v>
      </c>
      <c r="X1350" s="11" t="s">
        <v>48</v>
      </c>
      <c r="Y1350" s="10">
        <v>1</v>
      </c>
      <c r="Z1350" s="10">
        <v>3070</v>
      </c>
      <c r="AA1350" s="12" t="s">
        <v>1669</v>
      </c>
      <c r="AB1350" s="10">
        <v>1</v>
      </c>
      <c r="AC1350" s="10">
        <v>5</v>
      </c>
      <c r="AD1350" s="12">
        <v>44900</v>
      </c>
      <c r="AE1350" s="11" t="s">
        <v>156</v>
      </c>
      <c r="AF1350" s="11" t="s">
        <v>61</v>
      </c>
      <c r="AG1350" s="11" t="s">
        <v>52</v>
      </c>
      <c r="AH1350" s="11" t="s">
        <v>8333</v>
      </c>
      <c r="AI1350" s="11" t="s">
        <v>8334</v>
      </c>
      <c r="AJ1350" s="10">
        <v>5</v>
      </c>
      <c r="AK1350" s="14">
        <v>848.76</v>
      </c>
    </row>
    <row r="1351" spans="1:37" x14ac:dyDescent="0.25">
      <c r="A1351" s="10">
        <v>2644</v>
      </c>
      <c r="B1351" s="11" t="s">
        <v>8335</v>
      </c>
      <c r="C1351" s="11" t="s">
        <v>4601</v>
      </c>
      <c r="D1351" s="12">
        <v>44869</v>
      </c>
      <c r="E1351" s="12">
        <v>44891</v>
      </c>
      <c r="F1351" s="10">
        <f>Table2[[#This Row],[ExitDate]]-Table2[[#This Row],[StartDate]]</f>
        <v>22</v>
      </c>
      <c r="G1351" s="18">
        <f>(Table2[[#This Row],[ExitDate]]-Table2[[#This Row],[StartDate]])/365.25</f>
        <v>6.0232717316906229E-2</v>
      </c>
      <c r="H1351" s="11" t="s">
        <v>738</v>
      </c>
      <c r="I1351" s="11" t="s">
        <v>8336</v>
      </c>
      <c r="J1351" s="13" t="s">
        <v>8337</v>
      </c>
      <c r="K1351" s="11" t="s">
        <v>37</v>
      </c>
      <c r="L1351" s="11" t="s">
        <v>38</v>
      </c>
      <c r="M1351" s="11" t="s">
        <v>66</v>
      </c>
      <c r="N1351" s="11" t="s">
        <v>67</v>
      </c>
      <c r="O1351" s="11" t="s">
        <v>56</v>
      </c>
      <c r="P1351" s="11" t="s">
        <v>174</v>
      </c>
      <c r="Q1351" s="11" t="s">
        <v>42</v>
      </c>
      <c r="R1351" s="11" t="s">
        <v>80</v>
      </c>
      <c r="S1351" s="12" t="s">
        <v>8338</v>
      </c>
      <c r="T1351" s="11" t="s">
        <v>44</v>
      </c>
      <c r="U1351" s="11" t="s">
        <v>159</v>
      </c>
      <c r="V1351" s="11" t="s">
        <v>46</v>
      </c>
      <c r="W1351" s="10">
        <v>34566</v>
      </c>
      <c r="X1351" s="11" t="s">
        <v>48</v>
      </c>
      <c r="Y1351" s="10">
        <v>2</v>
      </c>
      <c r="Z1351" s="10">
        <v>3071</v>
      </c>
      <c r="AA1351" s="12" t="s">
        <v>561</v>
      </c>
      <c r="AB1351" s="10">
        <v>1</v>
      </c>
      <c r="AC1351" s="10">
        <v>4</v>
      </c>
      <c r="AD1351" s="12">
        <v>45076</v>
      </c>
      <c r="AE1351" s="11" t="s">
        <v>76</v>
      </c>
      <c r="AF1351" s="11" t="s">
        <v>61</v>
      </c>
      <c r="AG1351" s="11" t="s">
        <v>62</v>
      </c>
      <c r="AH1351" s="11" t="s">
        <v>7958</v>
      </c>
      <c r="AI1351" s="11" t="s">
        <v>8339</v>
      </c>
      <c r="AJ1351" s="10">
        <v>4</v>
      </c>
      <c r="AK1351" s="14">
        <v>647.01</v>
      </c>
    </row>
    <row r="1352" spans="1:37" x14ac:dyDescent="0.25">
      <c r="A1352" s="10">
        <v>2645</v>
      </c>
      <c r="B1352" s="11" t="s">
        <v>3454</v>
      </c>
      <c r="C1352" s="11" t="s">
        <v>616</v>
      </c>
      <c r="D1352" s="12">
        <v>45042</v>
      </c>
      <c r="E1352" s="12">
        <v>45076</v>
      </c>
      <c r="F1352" s="10">
        <f>Table2[[#This Row],[ExitDate]]-Table2[[#This Row],[StartDate]]</f>
        <v>34</v>
      </c>
      <c r="G1352" s="18">
        <f>(Table2[[#This Row],[ExitDate]]-Table2[[#This Row],[StartDate]])/365.25</f>
        <v>9.3086926762491445E-2</v>
      </c>
      <c r="H1352" s="11" t="s">
        <v>738</v>
      </c>
      <c r="I1352" s="11" t="s">
        <v>8340</v>
      </c>
      <c r="J1352" s="13" t="s">
        <v>8341</v>
      </c>
      <c r="K1352" s="11" t="s">
        <v>54</v>
      </c>
      <c r="L1352" s="11" t="s">
        <v>38</v>
      </c>
      <c r="M1352" s="11" t="s">
        <v>66</v>
      </c>
      <c r="N1352" s="11" t="s">
        <v>67</v>
      </c>
      <c r="O1352" s="11" t="s">
        <v>56</v>
      </c>
      <c r="P1352" s="11" t="s">
        <v>95</v>
      </c>
      <c r="Q1352" s="11" t="s">
        <v>42</v>
      </c>
      <c r="R1352" s="11" t="s">
        <v>608</v>
      </c>
      <c r="S1352" s="12" t="s">
        <v>8342</v>
      </c>
      <c r="T1352" s="11" t="s">
        <v>44</v>
      </c>
      <c r="U1352" s="11" t="s">
        <v>234</v>
      </c>
      <c r="V1352" s="11" t="s">
        <v>46</v>
      </c>
      <c r="W1352" s="10">
        <v>48363</v>
      </c>
      <c r="X1352" s="11" t="s">
        <v>48</v>
      </c>
      <c r="Y1352" s="10">
        <v>1</v>
      </c>
      <c r="Z1352" s="10">
        <v>3072</v>
      </c>
      <c r="AA1352" s="12">
        <v>44572</v>
      </c>
      <c r="AB1352" s="10">
        <v>2</v>
      </c>
      <c r="AC1352" s="10">
        <v>4</v>
      </c>
      <c r="AD1352" s="12">
        <v>44945</v>
      </c>
      <c r="AE1352" s="11" t="s">
        <v>76</v>
      </c>
      <c r="AF1352" s="11" t="s">
        <v>51</v>
      </c>
      <c r="AG1352" s="11" t="s">
        <v>52</v>
      </c>
      <c r="AH1352" s="11" t="s">
        <v>8343</v>
      </c>
      <c r="AI1352" s="11" t="s">
        <v>8344</v>
      </c>
      <c r="AJ1352" s="10">
        <v>1</v>
      </c>
      <c r="AK1352" s="14">
        <v>230.6</v>
      </c>
    </row>
    <row r="1353" spans="1:37" x14ac:dyDescent="0.25">
      <c r="A1353" s="10">
        <v>2646</v>
      </c>
      <c r="B1353" s="11" t="s">
        <v>8345</v>
      </c>
      <c r="C1353" s="11" t="s">
        <v>1920</v>
      </c>
      <c r="D1353" s="12">
        <v>44860</v>
      </c>
      <c r="E1353" s="12">
        <v>45062</v>
      </c>
      <c r="F1353" s="10">
        <f>Table2[[#This Row],[ExitDate]]-Table2[[#This Row],[StartDate]]</f>
        <v>202</v>
      </c>
      <c r="G1353" s="18">
        <f>(Table2[[#This Row],[ExitDate]]-Table2[[#This Row],[StartDate]])/365.25</f>
        <v>0.55304585900068448</v>
      </c>
      <c r="H1353" s="11" t="s">
        <v>738</v>
      </c>
      <c r="I1353" s="11" t="s">
        <v>8346</v>
      </c>
      <c r="J1353" s="13" t="s">
        <v>8347</v>
      </c>
      <c r="K1353" s="11" t="s">
        <v>132</v>
      </c>
      <c r="L1353" s="11" t="s">
        <v>752</v>
      </c>
      <c r="M1353" s="11" t="s">
        <v>39</v>
      </c>
      <c r="N1353" s="11" t="s">
        <v>55</v>
      </c>
      <c r="O1353" s="11" t="s">
        <v>56</v>
      </c>
      <c r="P1353" s="11" t="s">
        <v>133</v>
      </c>
      <c r="Q1353" s="11" t="s">
        <v>42</v>
      </c>
      <c r="R1353" s="11" t="s">
        <v>80</v>
      </c>
      <c r="S1353" s="12" t="s">
        <v>8348</v>
      </c>
      <c r="T1353" s="11" t="s">
        <v>44</v>
      </c>
      <c r="U1353" s="11" t="s">
        <v>81</v>
      </c>
      <c r="V1353" s="11" t="s">
        <v>46</v>
      </c>
      <c r="W1353" s="10">
        <v>27147</v>
      </c>
      <c r="X1353" s="11" t="s">
        <v>48</v>
      </c>
      <c r="Y1353" s="10">
        <v>4</v>
      </c>
      <c r="Z1353" s="10">
        <v>3073</v>
      </c>
      <c r="AA1353" s="12">
        <v>44986</v>
      </c>
      <c r="AB1353" s="10">
        <v>2</v>
      </c>
      <c r="AC1353" s="10">
        <v>3</v>
      </c>
      <c r="AD1353" s="12">
        <v>44954</v>
      </c>
      <c r="AE1353" s="11" t="s">
        <v>60</v>
      </c>
      <c r="AF1353" s="11" t="s">
        <v>51</v>
      </c>
      <c r="AG1353" s="11" t="s">
        <v>77</v>
      </c>
      <c r="AH1353" s="11" t="s">
        <v>8349</v>
      </c>
      <c r="AI1353" s="11" t="s">
        <v>8350</v>
      </c>
      <c r="AJ1353" s="10">
        <v>1</v>
      </c>
      <c r="AK1353" s="14">
        <v>681.4</v>
      </c>
    </row>
    <row r="1354" spans="1:37" x14ac:dyDescent="0.25">
      <c r="A1354" s="10">
        <v>2647</v>
      </c>
      <c r="B1354" s="11" t="s">
        <v>6273</v>
      </c>
      <c r="C1354" s="11" t="s">
        <v>3425</v>
      </c>
      <c r="D1354" s="12">
        <v>44026</v>
      </c>
      <c r="E1354" s="12">
        <v>44739</v>
      </c>
      <c r="F1354" s="10">
        <f>Table2[[#This Row],[ExitDate]]-Table2[[#This Row],[StartDate]]</f>
        <v>713</v>
      </c>
      <c r="G1354" s="18">
        <f>(Table2[[#This Row],[ExitDate]]-Table2[[#This Row],[StartDate]])/365.25</f>
        <v>1.9520876112251881</v>
      </c>
      <c r="H1354" s="11" t="s">
        <v>738</v>
      </c>
      <c r="I1354" s="11" t="s">
        <v>8351</v>
      </c>
      <c r="J1354" s="13" t="s">
        <v>8352</v>
      </c>
      <c r="K1354" s="11" t="s">
        <v>113</v>
      </c>
      <c r="L1354" s="11" t="s">
        <v>752</v>
      </c>
      <c r="M1354" s="11" t="s">
        <v>39</v>
      </c>
      <c r="N1354" s="11" t="s">
        <v>55</v>
      </c>
      <c r="O1354" s="11" t="s">
        <v>66</v>
      </c>
      <c r="P1354" s="11" t="s">
        <v>121</v>
      </c>
      <c r="Q1354" s="11" t="s">
        <v>42</v>
      </c>
      <c r="R1354" s="11" t="s">
        <v>142</v>
      </c>
      <c r="S1354" s="12">
        <v>23111</v>
      </c>
      <c r="T1354" s="11" t="s">
        <v>44</v>
      </c>
      <c r="U1354" s="11" t="s">
        <v>145</v>
      </c>
      <c r="V1354" s="11" t="s">
        <v>46</v>
      </c>
      <c r="W1354" s="10">
        <v>79280</v>
      </c>
      <c r="X1354" s="11" t="s">
        <v>48</v>
      </c>
      <c r="Y1354" s="10">
        <v>1</v>
      </c>
      <c r="Z1354" s="10">
        <v>3074</v>
      </c>
      <c r="AA1354" s="12" t="s">
        <v>397</v>
      </c>
      <c r="AB1354" s="10">
        <v>1</v>
      </c>
      <c r="AC1354" s="10">
        <v>3</v>
      </c>
      <c r="AD1354" s="12">
        <v>45110</v>
      </c>
      <c r="AE1354" s="11" t="s">
        <v>50</v>
      </c>
      <c r="AF1354" s="11" t="s">
        <v>51</v>
      </c>
      <c r="AG1354" s="11" t="s">
        <v>89</v>
      </c>
      <c r="AH1354" s="11" t="s">
        <v>8353</v>
      </c>
      <c r="AI1354" s="11" t="s">
        <v>8354</v>
      </c>
      <c r="AJ1354" s="10">
        <v>1</v>
      </c>
      <c r="AK1354" s="14">
        <v>356.98</v>
      </c>
    </row>
    <row r="1355" spans="1:37" x14ac:dyDescent="0.25">
      <c r="A1355" s="10">
        <v>2650</v>
      </c>
      <c r="B1355" s="11" t="s">
        <v>8355</v>
      </c>
      <c r="C1355" s="11" t="s">
        <v>4030</v>
      </c>
      <c r="D1355" s="12">
        <v>44821</v>
      </c>
      <c r="E1355" s="12">
        <v>45089</v>
      </c>
      <c r="F1355" s="10">
        <f>Table2[[#This Row],[ExitDate]]-Table2[[#This Row],[StartDate]]</f>
        <v>268</v>
      </c>
      <c r="G1355" s="18">
        <f>(Table2[[#This Row],[ExitDate]]-Table2[[#This Row],[StartDate]])/365.25</f>
        <v>0.73374401095140318</v>
      </c>
      <c r="H1355" s="11" t="s">
        <v>36</v>
      </c>
      <c r="I1355" s="11" t="s">
        <v>8356</v>
      </c>
      <c r="J1355" s="13" t="s">
        <v>8357</v>
      </c>
      <c r="K1355" s="11" t="s">
        <v>37</v>
      </c>
      <c r="L1355" s="11" t="s">
        <v>38</v>
      </c>
      <c r="M1355" s="11" t="s">
        <v>39</v>
      </c>
      <c r="N1355" s="11" t="s">
        <v>55</v>
      </c>
      <c r="O1355" s="11" t="s">
        <v>41</v>
      </c>
      <c r="P1355" s="11" t="s">
        <v>95</v>
      </c>
      <c r="Q1355" s="11" t="s">
        <v>42</v>
      </c>
      <c r="R1355" s="11" t="s">
        <v>80</v>
      </c>
      <c r="S1355" s="12" t="s">
        <v>8358</v>
      </c>
      <c r="T1355" s="11" t="s">
        <v>44</v>
      </c>
      <c r="U1355" s="11" t="s">
        <v>74</v>
      </c>
      <c r="V1355" s="11" t="s">
        <v>59</v>
      </c>
      <c r="W1355" s="10">
        <v>16185</v>
      </c>
      <c r="X1355" s="11" t="s">
        <v>48</v>
      </c>
      <c r="Y1355" s="10">
        <v>1</v>
      </c>
      <c r="Z1355" s="10">
        <v>3077</v>
      </c>
      <c r="AA1355" s="12">
        <v>45053</v>
      </c>
      <c r="AB1355" s="10">
        <v>2</v>
      </c>
      <c r="AC1355" s="10">
        <v>1</v>
      </c>
      <c r="AD1355" s="12">
        <v>44865</v>
      </c>
      <c r="AE1355" s="11" t="s">
        <v>76</v>
      </c>
      <c r="AF1355" s="11" t="s">
        <v>61</v>
      </c>
      <c r="AG1355" s="11" t="s">
        <v>52</v>
      </c>
      <c r="AH1355" s="11" t="s">
        <v>8359</v>
      </c>
      <c r="AI1355" s="11" t="s">
        <v>8360</v>
      </c>
      <c r="AJ1355" s="10">
        <v>3</v>
      </c>
      <c r="AK1355" s="14">
        <v>726.88</v>
      </c>
    </row>
    <row r="1356" spans="1:37" x14ac:dyDescent="0.25">
      <c r="A1356" s="10">
        <v>2651</v>
      </c>
      <c r="B1356" s="11" t="s">
        <v>2367</v>
      </c>
      <c r="C1356" s="11" t="s">
        <v>632</v>
      </c>
      <c r="D1356" s="12">
        <v>44204</v>
      </c>
      <c r="E1356" s="12">
        <v>45017</v>
      </c>
      <c r="F1356" s="10">
        <f>Table2[[#This Row],[ExitDate]]-Table2[[#This Row],[StartDate]]</f>
        <v>813</v>
      </c>
      <c r="G1356" s="18">
        <f>(Table2[[#This Row],[ExitDate]]-Table2[[#This Row],[StartDate]])/365.25</f>
        <v>2.2258726899383983</v>
      </c>
      <c r="H1356" s="11" t="s">
        <v>36</v>
      </c>
      <c r="I1356" s="11" t="s">
        <v>8361</v>
      </c>
      <c r="J1356" s="13" t="s">
        <v>8362</v>
      </c>
      <c r="K1356" s="11" t="s">
        <v>125</v>
      </c>
      <c r="L1356" s="11" t="s">
        <v>38</v>
      </c>
      <c r="M1356" s="11" t="s">
        <v>39</v>
      </c>
      <c r="N1356" s="11" t="s">
        <v>67</v>
      </c>
      <c r="O1356" s="11" t="s">
        <v>56</v>
      </c>
      <c r="P1356" s="11" t="s">
        <v>174</v>
      </c>
      <c r="Q1356" s="11" t="s">
        <v>42</v>
      </c>
      <c r="R1356" s="11" t="s">
        <v>80</v>
      </c>
      <c r="S1356" s="12" t="s">
        <v>8363</v>
      </c>
      <c r="T1356" s="11" t="s">
        <v>44</v>
      </c>
      <c r="U1356" s="11" t="s">
        <v>234</v>
      </c>
      <c r="V1356" s="11" t="s">
        <v>59</v>
      </c>
      <c r="W1356" s="10">
        <v>10871</v>
      </c>
      <c r="X1356" s="11" t="s">
        <v>48</v>
      </c>
      <c r="Y1356" s="10">
        <v>1</v>
      </c>
      <c r="Z1356" s="10">
        <v>3078</v>
      </c>
      <c r="AA1356" s="12" t="s">
        <v>473</v>
      </c>
      <c r="AB1356" s="10">
        <v>1</v>
      </c>
      <c r="AC1356" s="10">
        <v>1</v>
      </c>
      <c r="AD1356" s="12">
        <v>44990</v>
      </c>
      <c r="AE1356" s="11" t="s">
        <v>50</v>
      </c>
      <c r="AF1356" s="11" t="s">
        <v>51</v>
      </c>
      <c r="AG1356" s="11" t="s">
        <v>77</v>
      </c>
      <c r="AH1356" s="11" t="s">
        <v>8364</v>
      </c>
      <c r="AI1356" s="11" t="s">
        <v>7432</v>
      </c>
      <c r="AJ1356" s="10">
        <v>1</v>
      </c>
      <c r="AK1356" s="14">
        <v>548.95000000000005</v>
      </c>
    </row>
    <row r="1357" spans="1:37" x14ac:dyDescent="0.25">
      <c r="A1357" s="10">
        <v>2652</v>
      </c>
      <c r="B1357" s="11" t="s">
        <v>8365</v>
      </c>
      <c r="C1357" s="11" t="s">
        <v>237</v>
      </c>
      <c r="D1357" s="12">
        <v>44183</v>
      </c>
      <c r="E1357" s="12">
        <v>44820</v>
      </c>
      <c r="F1357" s="10">
        <f>Table2[[#This Row],[ExitDate]]-Table2[[#This Row],[StartDate]]</f>
        <v>637</v>
      </c>
      <c r="G1357" s="18">
        <f>(Table2[[#This Row],[ExitDate]]-Table2[[#This Row],[StartDate]])/365.25</f>
        <v>1.7440109514031485</v>
      </c>
      <c r="H1357" s="11" t="s">
        <v>36</v>
      </c>
      <c r="I1357" s="11" t="s">
        <v>3024</v>
      </c>
      <c r="J1357" s="13" t="s">
        <v>8366</v>
      </c>
      <c r="K1357" s="11" t="s">
        <v>54</v>
      </c>
      <c r="L1357" s="11" t="s">
        <v>1816</v>
      </c>
      <c r="M1357" s="11" t="s">
        <v>56</v>
      </c>
      <c r="N1357" s="11" t="s">
        <v>67</v>
      </c>
      <c r="O1357" s="11" t="s">
        <v>56</v>
      </c>
      <c r="P1357" s="11" t="s">
        <v>133</v>
      </c>
      <c r="Q1357" s="11" t="s">
        <v>42</v>
      </c>
      <c r="R1357" s="11" t="s">
        <v>57</v>
      </c>
      <c r="S1357" s="12">
        <v>26914</v>
      </c>
      <c r="T1357" s="11" t="s">
        <v>44</v>
      </c>
      <c r="U1357" s="11" t="s">
        <v>109</v>
      </c>
      <c r="V1357" s="11" t="s">
        <v>46</v>
      </c>
      <c r="W1357" s="10">
        <v>54361</v>
      </c>
      <c r="X1357" s="11" t="s">
        <v>48</v>
      </c>
      <c r="Y1357" s="10">
        <v>4</v>
      </c>
      <c r="Z1357" s="10">
        <v>3079</v>
      </c>
      <c r="AA1357" s="12">
        <v>44906</v>
      </c>
      <c r="AB1357" s="10">
        <v>3</v>
      </c>
      <c r="AC1357" s="10">
        <v>5</v>
      </c>
      <c r="AD1357" s="12">
        <v>45105</v>
      </c>
      <c r="AE1357" s="11" t="s">
        <v>156</v>
      </c>
      <c r="AF1357" s="11" t="s">
        <v>61</v>
      </c>
      <c r="AG1357" s="11" t="s">
        <v>77</v>
      </c>
      <c r="AH1357" s="11" t="s">
        <v>8063</v>
      </c>
      <c r="AI1357" s="11" t="s">
        <v>8367</v>
      </c>
      <c r="AJ1357" s="10">
        <v>4</v>
      </c>
      <c r="AK1357" s="14">
        <v>519.80999999999995</v>
      </c>
    </row>
    <row r="1358" spans="1:37" x14ac:dyDescent="0.25">
      <c r="A1358" s="10">
        <v>2653</v>
      </c>
      <c r="B1358" s="11" t="s">
        <v>8368</v>
      </c>
      <c r="C1358" s="11" t="s">
        <v>2584</v>
      </c>
      <c r="D1358" s="12">
        <v>44086</v>
      </c>
      <c r="E1358" s="12">
        <v>44887</v>
      </c>
      <c r="F1358" s="10">
        <f>Table2[[#This Row],[ExitDate]]-Table2[[#This Row],[StartDate]]</f>
        <v>801</v>
      </c>
      <c r="G1358" s="18">
        <f>(Table2[[#This Row],[ExitDate]]-Table2[[#This Row],[StartDate]])/365.25</f>
        <v>2.193018480492813</v>
      </c>
      <c r="H1358" s="11" t="s">
        <v>36</v>
      </c>
      <c r="I1358" s="11" t="s">
        <v>8369</v>
      </c>
      <c r="J1358" s="13" t="s">
        <v>8370</v>
      </c>
      <c r="K1358" s="11" t="s">
        <v>132</v>
      </c>
      <c r="L1358" s="11" t="s">
        <v>1816</v>
      </c>
      <c r="M1358" s="11" t="s">
        <v>39</v>
      </c>
      <c r="N1358" s="11" t="s">
        <v>67</v>
      </c>
      <c r="O1358" s="11" t="s">
        <v>56</v>
      </c>
      <c r="P1358" s="11" t="s">
        <v>174</v>
      </c>
      <c r="Q1358" s="11" t="s">
        <v>42</v>
      </c>
      <c r="R1358" s="11" t="s">
        <v>80</v>
      </c>
      <c r="S1358" s="12" t="s">
        <v>8371</v>
      </c>
      <c r="T1358" s="11" t="s">
        <v>44</v>
      </c>
      <c r="U1358" s="11" t="s">
        <v>159</v>
      </c>
      <c r="V1358" s="11" t="s">
        <v>46</v>
      </c>
      <c r="W1358" s="10">
        <v>82524</v>
      </c>
      <c r="X1358" s="11" t="s">
        <v>48</v>
      </c>
      <c r="Y1358" s="10">
        <v>2</v>
      </c>
      <c r="Z1358" s="10">
        <v>3080</v>
      </c>
      <c r="AA1358" s="12">
        <v>45048</v>
      </c>
      <c r="AB1358" s="10">
        <v>3</v>
      </c>
      <c r="AC1358" s="10">
        <v>3</v>
      </c>
      <c r="AD1358" s="12">
        <v>45010</v>
      </c>
      <c r="AE1358" s="11" t="s">
        <v>83</v>
      </c>
      <c r="AF1358" s="11" t="s">
        <v>51</v>
      </c>
      <c r="AG1358" s="11" t="s">
        <v>62</v>
      </c>
      <c r="AH1358" s="11" t="s">
        <v>8372</v>
      </c>
      <c r="AI1358" s="11" t="s">
        <v>8373</v>
      </c>
      <c r="AJ1358" s="10">
        <v>5</v>
      </c>
      <c r="AK1358" s="14">
        <v>121.62</v>
      </c>
    </row>
    <row r="1359" spans="1:37" x14ac:dyDescent="0.25">
      <c r="A1359" s="10">
        <v>2657</v>
      </c>
      <c r="B1359" s="11" t="s">
        <v>8374</v>
      </c>
      <c r="C1359" s="11" t="s">
        <v>7424</v>
      </c>
      <c r="D1359" s="12">
        <v>44131</v>
      </c>
      <c r="E1359" s="12">
        <v>44720</v>
      </c>
      <c r="F1359" s="10">
        <f>Table2[[#This Row],[ExitDate]]-Table2[[#This Row],[StartDate]]</f>
        <v>589</v>
      </c>
      <c r="G1359" s="18">
        <f>(Table2[[#This Row],[ExitDate]]-Table2[[#This Row],[StartDate]])/365.25</f>
        <v>1.6125941136208077</v>
      </c>
      <c r="H1359" s="11" t="s">
        <v>36</v>
      </c>
      <c r="I1359" s="11" t="s">
        <v>8375</v>
      </c>
      <c r="J1359" s="13" t="s">
        <v>8376</v>
      </c>
      <c r="K1359" s="11" t="s">
        <v>113</v>
      </c>
      <c r="L1359" s="11" t="s">
        <v>38</v>
      </c>
      <c r="M1359" s="11" t="s">
        <v>56</v>
      </c>
      <c r="N1359" s="11" t="s">
        <v>55</v>
      </c>
      <c r="O1359" s="11" t="s">
        <v>41</v>
      </c>
      <c r="P1359" s="11" t="s">
        <v>174</v>
      </c>
      <c r="Q1359" s="11" t="s">
        <v>42</v>
      </c>
      <c r="R1359" s="11" t="s">
        <v>80</v>
      </c>
      <c r="S1359" s="12" t="s">
        <v>8377</v>
      </c>
      <c r="T1359" s="11" t="s">
        <v>44</v>
      </c>
      <c r="U1359" s="11" t="s">
        <v>74</v>
      </c>
      <c r="V1359" s="11" t="s">
        <v>59</v>
      </c>
      <c r="W1359" s="10">
        <v>64716</v>
      </c>
      <c r="X1359" s="11" t="s">
        <v>48</v>
      </c>
      <c r="Y1359" s="10">
        <v>4</v>
      </c>
      <c r="Z1359" s="10">
        <v>3084</v>
      </c>
      <c r="AA1359" s="12">
        <v>44724</v>
      </c>
      <c r="AB1359" s="10">
        <v>5</v>
      </c>
      <c r="AC1359" s="10">
        <v>3</v>
      </c>
      <c r="AD1359" s="12">
        <v>44999</v>
      </c>
      <c r="AE1359" s="11" t="s">
        <v>60</v>
      </c>
      <c r="AF1359" s="11" t="s">
        <v>61</v>
      </c>
      <c r="AG1359" s="11" t="s">
        <v>77</v>
      </c>
      <c r="AH1359" s="11" t="s">
        <v>8378</v>
      </c>
      <c r="AI1359" s="11" t="s">
        <v>8379</v>
      </c>
      <c r="AJ1359" s="10">
        <v>5</v>
      </c>
      <c r="AK1359" s="14">
        <v>109.14</v>
      </c>
    </row>
    <row r="1360" spans="1:37" x14ac:dyDescent="0.25">
      <c r="A1360" s="10">
        <v>2659</v>
      </c>
      <c r="B1360" s="11" t="s">
        <v>8380</v>
      </c>
      <c r="C1360" s="11" t="s">
        <v>5112</v>
      </c>
      <c r="D1360" s="12">
        <v>43822</v>
      </c>
      <c r="E1360" s="12">
        <v>45143</v>
      </c>
      <c r="F1360" s="10">
        <f>Table2[[#This Row],[ExitDate]]-Table2[[#This Row],[StartDate]]</f>
        <v>1321</v>
      </c>
      <c r="G1360" s="18">
        <f>(Table2[[#This Row],[ExitDate]]-Table2[[#This Row],[StartDate]])/365.25</f>
        <v>3.6167008898015056</v>
      </c>
      <c r="H1360" s="11" t="s">
        <v>36</v>
      </c>
      <c r="I1360" s="11" t="s">
        <v>8381</v>
      </c>
      <c r="J1360" s="13" t="s">
        <v>8382</v>
      </c>
      <c r="K1360" s="11" t="s">
        <v>84</v>
      </c>
      <c r="L1360" s="11" t="s">
        <v>38</v>
      </c>
      <c r="M1360" s="11" t="s">
        <v>56</v>
      </c>
      <c r="N1360" s="11" t="s">
        <v>67</v>
      </c>
      <c r="O1360" s="11" t="s">
        <v>41</v>
      </c>
      <c r="P1360" s="11" t="s">
        <v>133</v>
      </c>
      <c r="Q1360" s="11" t="s">
        <v>42</v>
      </c>
      <c r="R1360" s="11" t="s">
        <v>57</v>
      </c>
      <c r="S1360" s="12" t="s">
        <v>8383</v>
      </c>
      <c r="T1360" s="11" t="s">
        <v>44</v>
      </c>
      <c r="U1360" s="11" t="s">
        <v>234</v>
      </c>
      <c r="V1360" s="11" t="s">
        <v>46</v>
      </c>
      <c r="W1360" s="10">
        <v>51176</v>
      </c>
      <c r="X1360" s="11" t="s">
        <v>48</v>
      </c>
      <c r="Y1360" s="10">
        <v>1</v>
      </c>
      <c r="Z1360" s="10">
        <v>3086</v>
      </c>
      <c r="AA1360" s="12" t="s">
        <v>3156</v>
      </c>
      <c r="AB1360" s="10">
        <v>4</v>
      </c>
      <c r="AC1360" s="10">
        <v>2</v>
      </c>
      <c r="AD1360" s="12">
        <v>45104</v>
      </c>
      <c r="AE1360" s="11" t="s">
        <v>156</v>
      </c>
      <c r="AF1360" s="11" t="s">
        <v>51</v>
      </c>
      <c r="AG1360" s="11" t="s">
        <v>62</v>
      </c>
      <c r="AH1360" s="11" t="s">
        <v>7290</v>
      </c>
      <c r="AI1360" s="11" t="s">
        <v>8384</v>
      </c>
      <c r="AJ1360" s="10">
        <v>2</v>
      </c>
      <c r="AK1360" s="14">
        <v>288.08999999999997</v>
      </c>
    </row>
    <row r="1361" spans="1:37" x14ac:dyDescent="0.25">
      <c r="A1361" s="10">
        <v>2662</v>
      </c>
      <c r="B1361" s="11" t="s">
        <v>8385</v>
      </c>
      <c r="C1361" s="11" t="s">
        <v>6066</v>
      </c>
      <c r="D1361" s="12">
        <v>43960</v>
      </c>
      <c r="E1361" s="12">
        <v>45132</v>
      </c>
      <c r="F1361" s="10">
        <f>Table2[[#This Row],[ExitDate]]-Table2[[#This Row],[StartDate]]</f>
        <v>1172</v>
      </c>
      <c r="G1361" s="18">
        <f>(Table2[[#This Row],[ExitDate]]-Table2[[#This Row],[StartDate]])/365.25</f>
        <v>3.2087611225188226</v>
      </c>
      <c r="H1361" s="11" t="s">
        <v>36</v>
      </c>
      <c r="I1361" s="11" t="s">
        <v>8386</v>
      </c>
      <c r="J1361" s="13" t="s">
        <v>8387</v>
      </c>
      <c r="K1361" s="11" t="s">
        <v>54</v>
      </c>
      <c r="L1361" s="11" t="s">
        <v>38</v>
      </c>
      <c r="M1361" s="11" t="s">
        <v>39</v>
      </c>
      <c r="N1361" s="11" t="s">
        <v>55</v>
      </c>
      <c r="O1361" s="11" t="s">
        <v>41</v>
      </c>
      <c r="P1361" s="11" t="s">
        <v>174</v>
      </c>
      <c r="Q1361" s="11" t="s">
        <v>42</v>
      </c>
      <c r="R1361" s="11" t="s">
        <v>85</v>
      </c>
      <c r="S1361" s="12" t="s">
        <v>8388</v>
      </c>
      <c r="T1361" s="11" t="s">
        <v>44</v>
      </c>
      <c r="U1361" s="11" t="s">
        <v>81</v>
      </c>
      <c r="V1361" s="11" t="s">
        <v>46</v>
      </c>
      <c r="W1361" s="10">
        <v>51728</v>
      </c>
      <c r="X1361" s="11" t="s">
        <v>48</v>
      </c>
      <c r="Y1361" s="10">
        <v>4</v>
      </c>
      <c r="Z1361" s="10">
        <v>3089</v>
      </c>
      <c r="AA1361" s="12">
        <v>45144</v>
      </c>
      <c r="AB1361" s="10">
        <v>5</v>
      </c>
      <c r="AC1361" s="10">
        <v>3</v>
      </c>
      <c r="AD1361" s="12">
        <v>44928</v>
      </c>
      <c r="AE1361" s="11" t="s">
        <v>50</v>
      </c>
      <c r="AF1361" s="11" t="s">
        <v>51</v>
      </c>
      <c r="AG1361" s="11" t="s">
        <v>52</v>
      </c>
      <c r="AH1361" s="11" t="s">
        <v>8389</v>
      </c>
      <c r="AI1361" s="11" t="s">
        <v>3035</v>
      </c>
      <c r="AJ1361" s="10">
        <v>4</v>
      </c>
      <c r="AK1361" s="14">
        <v>788.1</v>
      </c>
    </row>
    <row r="1362" spans="1:37" x14ac:dyDescent="0.25">
      <c r="A1362" s="10">
        <v>2664</v>
      </c>
      <c r="B1362" s="11" t="s">
        <v>6300</v>
      </c>
      <c r="C1362" s="11" t="s">
        <v>1107</v>
      </c>
      <c r="D1362" s="12">
        <v>43523</v>
      </c>
      <c r="E1362" s="12">
        <v>44074</v>
      </c>
      <c r="F1362" s="10">
        <f>Table2[[#This Row],[ExitDate]]-Table2[[#This Row],[StartDate]]</f>
        <v>551</v>
      </c>
      <c r="G1362" s="18">
        <f>(Table2[[#This Row],[ExitDate]]-Table2[[#This Row],[StartDate]])/365.25</f>
        <v>1.5085557837097878</v>
      </c>
      <c r="H1362" s="11" t="s">
        <v>36</v>
      </c>
      <c r="I1362" s="11" t="s">
        <v>8390</v>
      </c>
      <c r="J1362" s="13" t="s">
        <v>8391</v>
      </c>
      <c r="K1362" s="11" t="s">
        <v>79</v>
      </c>
      <c r="L1362" s="11" t="s">
        <v>2303</v>
      </c>
      <c r="M1362" s="11" t="s">
        <v>39</v>
      </c>
      <c r="N1362" s="11" t="s">
        <v>67</v>
      </c>
      <c r="O1362" s="11" t="s">
        <v>56</v>
      </c>
      <c r="P1362" s="11" t="s">
        <v>95</v>
      </c>
      <c r="Q1362" s="11" t="s">
        <v>42</v>
      </c>
      <c r="R1362" s="11" t="s">
        <v>953</v>
      </c>
      <c r="S1362" s="12">
        <v>21339</v>
      </c>
      <c r="T1362" s="11" t="s">
        <v>44</v>
      </c>
      <c r="U1362" s="11" t="s">
        <v>98</v>
      </c>
      <c r="V1362" s="11" t="s">
        <v>59</v>
      </c>
      <c r="W1362" s="10">
        <v>6649</v>
      </c>
      <c r="X1362" s="11" t="s">
        <v>48</v>
      </c>
      <c r="Y1362" s="10">
        <v>5</v>
      </c>
      <c r="Z1362" s="10">
        <v>3091</v>
      </c>
      <c r="AA1362" s="12">
        <v>45201</v>
      </c>
      <c r="AB1362" s="10">
        <v>2</v>
      </c>
      <c r="AC1362" s="10">
        <v>2</v>
      </c>
      <c r="AD1362" s="12">
        <v>44875</v>
      </c>
      <c r="AE1362" s="11" t="s">
        <v>76</v>
      </c>
      <c r="AF1362" s="11" t="s">
        <v>61</v>
      </c>
      <c r="AG1362" s="11" t="s">
        <v>77</v>
      </c>
      <c r="AH1362" s="11" t="s">
        <v>8392</v>
      </c>
      <c r="AI1362" s="11" t="s">
        <v>8393</v>
      </c>
      <c r="AJ1362" s="10">
        <v>5</v>
      </c>
      <c r="AK1362" s="14">
        <v>872.29</v>
      </c>
    </row>
    <row r="1363" spans="1:37" x14ac:dyDescent="0.25">
      <c r="A1363" s="10">
        <v>2665</v>
      </c>
      <c r="B1363" s="11" t="s">
        <v>4682</v>
      </c>
      <c r="C1363" s="11" t="s">
        <v>1025</v>
      </c>
      <c r="D1363" s="12">
        <v>43842</v>
      </c>
      <c r="E1363" s="12">
        <v>45119</v>
      </c>
      <c r="F1363" s="10">
        <f>Table2[[#This Row],[ExitDate]]-Table2[[#This Row],[StartDate]]</f>
        <v>1277</v>
      </c>
      <c r="G1363" s="18">
        <f>(Table2[[#This Row],[ExitDate]]-Table2[[#This Row],[StartDate]])/365.25</f>
        <v>3.4962354551676933</v>
      </c>
      <c r="H1363" s="11" t="s">
        <v>738</v>
      </c>
      <c r="I1363" s="11" t="s">
        <v>8394</v>
      </c>
      <c r="J1363" s="13" t="s">
        <v>8395</v>
      </c>
      <c r="K1363" s="11" t="s">
        <v>79</v>
      </c>
      <c r="L1363" s="11" t="s">
        <v>38</v>
      </c>
      <c r="M1363" s="11" t="s">
        <v>39</v>
      </c>
      <c r="N1363" s="11" t="s">
        <v>55</v>
      </c>
      <c r="O1363" s="11" t="s">
        <v>66</v>
      </c>
      <c r="P1363" s="11" t="s">
        <v>174</v>
      </c>
      <c r="Q1363" s="11" t="s">
        <v>42</v>
      </c>
      <c r="R1363" s="11" t="s">
        <v>85</v>
      </c>
      <c r="S1363" s="12">
        <v>29140</v>
      </c>
      <c r="T1363" s="11" t="s">
        <v>44</v>
      </c>
      <c r="U1363" s="11" t="s">
        <v>159</v>
      </c>
      <c r="V1363" s="11" t="s">
        <v>46</v>
      </c>
      <c r="W1363" s="10">
        <v>48374</v>
      </c>
      <c r="X1363" s="11" t="s">
        <v>48</v>
      </c>
      <c r="Y1363" s="10">
        <v>2</v>
      </c>
      <c r="Z1363" s="10">
        <v>3092</v>
      </c>
      <c r="AA1363" s="12" t="s">
        <v>1669</v>
      </c>
      <c r="AB1363" s="10">
        <v>4</v>
      </c>
      <c r="AC1363" s="10">
        <v>4</v>
      </c>
      <c r="AD1363" s="12">
        <v>44841</v>
      </c>
      <c r="AE1363" s="11" t="s">
        <v>50</v>
      </c>
      <c r="AF1363" s="11" t="s">
        <v>51</v>
      </c>
      <c r="AG1363" s="11" t="s">
        <v>89</v>
      </c>
      <c r="AH1363" s="11" t="s">
        <v>8396</v>
      </c>
      <c r="AI1363" s="11" t="s">
        <v>8397</v>
      </c>
      <c r="AJ1363" s="10">
        <v>1</v>
      </c>
      <c r="AK1363" s="14">
        <v>372.99</v>
      </c>
    </row>
    <row r="1364" spans="1:37" x14ac:dyDescent="0.25">
      <c r="A1364" s="10">
        <v>2666</v>
      </c>
      <c r="B1364" s="11" t="s">
        <v>8398</v>
      </c>
      <c r="C1364" s="11" t="s">
        <v>3082</v>
      </c>
      <c r="D1364" s="12">
        <v>43645</v>
      </c>
      <c r="E1364" s="12">
        <v>44206</v>
      </c>
      <c r="F1364" s="10">
        <f>Table2[[#This Row],[ExitDate]]-Table2[[#This Row],[StartDate]]</f>
        <v>561</v>
      </c>
      <c r="G1364" s="18">
        <f>(Table2[[#This Row],[ExitDate]]-Table2[[#This Row],[StartDate]])/365.25</f>
        <v>1.5359342915811087</v>
      </c>
      <c r="H1364" s="11" t="s">
        <v>738</v>
      </c>
      <c r="I1364" s="11" t="s">
        <v>8399</v>
      </c>
      <c r="J1364" s="13" t="s">
        <v>8400</v>
      </c>
      <c r="K1364" s="11" t="s">
        <v>164</v>
      </c>
      <c r="L1364" s="11" t="s">
        <v>38</v>
      </c>
      <c r="M1364" s="11" t="s">
        <v>66</v>
      </c>
      <c r="N1364" s="11" t="s">
        <v>67</v>
      </c>
      <c r="O1364" s="11" t="s">
        <v>66</v>
      </c>
      <c r="P1364" s="11" t="s">
        <v>174</v>
      </c>
      <c r="Q1364" s="11" t="s">
        <v>42</v>
      </c>
      <c r="R1364" s="11" t="s">
        <v>142</v>
      </c>
      <c r="S1364" s="12" t="s">
        <v>8051</v>
      </c>
      <c r="T1364" s="11" t="s">
        <v>44</v>
      </c>
      <c r="U1364" s="11" t="s">
        <v>58</v>
      </c>
      <c r="V1364" s="11" t="s">
        <v>46</v>
      </c>
      <c r="W1364" s="10">
        <v>31227</v>
      </c>
      <c r="X1364" s="11" t="s">
        <v>48</v>
      </c>
      <c r="Y1364" s="10">
        <v>2</v>
      </c>
      <c r="Z1364" s="10">
        <v>3093</v>
      </c>
      <c r="AA1364" s="12" t="s">
        <v>797</v>
      </c>
      <c r="AB1364" s="10">
        <v>3</v>
      </c>
      <c r="AC1364" s="10">
        <v>4</v>
      </c>
      <c r="AD1364" s="12">
        <v>45041</v>
      </c>
      <c r="AE1364" s="11" t="s">
        <v>156</v>
      </c>
      <c r="AF1364" s="11" t="s">
        <v>51</v>
      </c>
      <c r="AG1364" s="11" t="s">
        <v>89</v>
      </c>
      <c r="AH1364" s="11" t="s">
        <v>8401</v>
      </c>
      <c r="AI1364" s="11" t="s">
        <v>8402</v>
      </c>
      <c r="AJ1364" s="10">
        <v>5</v>
      </c>
      <c r="AK1364" s="14">
        <v>229.87</v>
      </c>
    </row>
    <row r="1365" spans="1:37" x14ac:dyDescent="0.25">
      <c r="A1365" s="10">
        <v>2667</v>
      </c>
      <c r="B1365" s="11" t="s">
        <v>5429</v>
      </c>
      <c r="C1365" s="11" t="s">
        <v>4945</v>
      </c>
      <c r="D1365" s="12">
        <v>44392</v>
      </c>
      <c r="E1365" s="12">
        <v>44468</v>
      </c>
      <c r="F1365" s="10">
        <f>Table2[[#This Row],[ExitDate]]-Table2[[#This Row],[StartDate]]</f>
        <v>76</v>
      </c>
      <c r="G1365" s="18">
        <f>(Table2[[#This Row],[ExitDate]]-Table2[[#This Row],[StartDate]])/365.25</f>
        <v>0.20807665982203971</v>
      </c>
      <c r="H1365" s="11" t="s">
        <v>738</v>
      </c>
      <c r="I1365" s="11" t="s">
        <v>8403</v>
      </c>
      <c r="J1365" s="13" t="s">
        <v>8404</v>
      </c>
      <c r="K1365" s="11" t="s">
        <v>94</v>
      </c>
      <c r="L1365" s="11" t="s">
        <v>38</v>
      </c>
      <c r="M1365" s="11" t="s">
        <v>39</v>
      </c>
      <c r="N1365" s="11" t="s">
        <v>40</v>
      </c>
      <c r="O1365" s="11" t="s">
        <v>66</v>
      </c>
      <c r="P1365" s="11" t="s">
        <v>174</v>
      </c>
      <c r="Q1365" s="11" t="s">
        <v>42</v>
      </c>
      <c r="R1365" s="11" t="s">
        <v>107</v>
      </c>
      <c r="S1365" s="12" t="s">
        <v>8405</v>
      </c>
      <c r="T1365" s="11" t="s">
        <v>44</v>
      </c>
      <c r="U1365" s="11" t="s">
        <v>109</v>
      </c>
      <c r="V1365" s="11" t="s">
        <v>46</v>
      </c>
      <c r="W1365" s="10">
        <v>84169</v>
      </c>
      <c r="X1365" s="11" t="s">
        <v>48</v>
      </c>
      <c r="Y1365" s="10">
        <v>1</v>
      </c>
      <c r="Z1365" s="10">
        <v>3094</v>
      </c>
      <c r="AA1365" s="12" t="s">
        <v>1172</v>
      </c>
      <c r="AB1365" s="10">
        <v>2</v>
      </c>
      <c r="AC1365" s="10">
        <v>3</v>
      </c>
      <c r="AD1365" s="12">
        <v>44986</v>
      </c>
      <c r="AE1365" s="11" t="s">
        <v>76</v>
      </c>
      <c r="AF1365" s="11" t="s">
        <v>51</v>
      </c>
      <c r="AG1365" s="11" t="s">
        <v>52</v>
      </c>
      <c r="AH1365" s="11" t="s">
        <v>8406</v>
      </c>
      <c r="AI1365" s="11" t="s">
        <v>8407</v>
      </c>
      <c r="AJ1365" s="10">
        <v>2</v>
      </c>
      <c r="AK1365" s="14">
        <v>544.30999999999995</v>
      </c>
    </row>
    <row r="1366" spans="1:37" x14ac:dyDescent="0.25">
      <c r="A1366" s="10">
        <v>2669</v>
      </c>
      <c r="B1366" s="11" t="s">
        <v>5294</v>
      </c>
      <c r="C1366" s="11" t="s">
        <v>1493</v>
      </c>
      <c r="D1366" s="12">
        <v>43731</v>
      </c>
      <c r="E1366" s="12">
        <v>45025</v>
      </c>
      <c r="F1366" s="10">
        <f>Table2[[#This Row],[ExitDate]]-Table2[[#This Row],[StartDate]]</f>
        <v>1294</v>
      </c>
      <c r="G1366" s="18">
        <f>(Table2[[#This Row],[ExitDate]]-Table2[[#This Row],[StartDate]])/365.25</f>
        <v>3.5427789185489389</v>
      </c>
      <c r="H1366" s="11" t="s">
        <v>738</v>
      </c>
      <c r="I1366" s="11" t="s">
        <v>8408</v>
      </c>
      <c r="J1366" s="13" t="s">
        <v>8409</v>
      </c>
      <c r="K1366" s="11" t="s">
        <v>65</v>
      </c>
      <c r="L1366" s="11" t="s">
        <v>752</v>
      </c>
      <c r="M1366" s="11" t="s">
        <v>39</v>
      </c>
      <c r="N1366" s="11" t="s">
        <v>67</v>
      </c>
      <c r="O1366" s="11" t="s">
        <v>56</v>
      </c>
      <c r="P1366" s="11" t="s">
        <v>95</v>
      </c>
      <c r="Q1366" s="11" t="s">
        <v>42</v>
      </c>
      <c r="R1366" s="11" t="s">
        <v>107</v>
      </c>
      <c r="S1366" s="12">
        <v>27219</v>
      </c>
      <c r="T1366" s="11" t="s">
        <v>44</v>
      </c>
      <c r="U1366" s="11" t="s">
        <v>98</v>
      </c>
      <c r="V1366" s="11" t="s">
        <v>46</v>
      </c>
      <c r="W1366" s="10">
        <v>59014</v>
      </c>
      <c r="X1366" s="11" t="s">
        <v>48</v>
      </c>
      <c r="Y1366" s="10">
        <v>5</v>
      </c>
      <c r="Z1366" s="10">
        <v>3096</v>
      </c>
      <c r="AA1366" s="12">
        <v>45051</v>
      </c>
      <c r="AB1366" s="10">
        <v>1</v>
      </c>
      <c r="AC1366" s="10">
        <v>3</v>
      </c>
      <c r="AD1366" s="12">
        <v>45045</v>
      </c>
      <c r="AE1366" s="11" t="s">
        <v>83</v>
      </c>
      <c r="AF1366" s="11" t="s">
        <v>51</v>
      </c>
      <c r="AG1366" s="11" t="s">
        <v>52</v>
      </c>
      <c r="AH1366" s="11" t="s">
        <v>8410</v>
      </c>
      <c r="AI1366" s="11" t="s">
        <v>8411</v>
      </c>
      <c r="AJ1366" s="10">
        <v>1</v>
      </c>
      <c r="AK1366" s="14">
        <v>108.99</v>
      </c>
    </row>
    <row r="1367" spans="1:37" x14ac:dyDescent="0.25">
      <c r="A1367" s="10">
        <v>2670</v>
      </c>
      <c r="B1367" s="11" t="s">
        <v>3138</v>
      </c>
      <c r="C1367" s="11" t="s">
        <v>728</v>
      </c>
      <c r="D1367" s="12">
        <v>44115</v>
      </c>
      <c r="E1367" s="12">
        <v>44202</v>
      </c>
      <c r="F1367" s="10">
        <f>Table2[[#This Row],[ExitDate]]-Table2[[#This Row],[StartDate]]</f>
        <v>87</v>
      </c>
      <c r="G1367" s="18">
        <f>(Table2[[#This Row],[ExitDate]]-Table2[[#This Row],[StartDate]])/365.25</f>
        <v>0.23819301848049282</v>
      </c>
      <c r="H1367" s="11" t="s">
        <v>738</v>
      </c>
      <c r="I1367" s="11" t="s">
        <v>8412</v>
      </c>
      <c r="J1367" s="13" t="s">
        <v>8413</v>
      </c>
      <c r="K1367" s="11" t="s">
        <v>84</v>
      </c>
      <c r="L1367" s="11" t="s">
        <v>752</v>
      </c>
      <c r="M1367" s="11" t="s">
        <v>56</v>
      </c>
      <c r="N1367" s="11" t="s">
        <v>40</v>
      </c>
      <c r="O1367" s="11" t="s">
        <v>41</v>
      </c>
      <c r="P1367" s="11" t="s">
        <v>133</v>
      </c>
      <c r="Q1367" s="11" t="s">
        <v>42</v>
      </c>
      <c r="R1367" s="11" t="s">
        <v>175</v>
      </c>
      <c r="S1367" s="12">
        <v>22591</v>
      </c>
      <c r="T1367" s="11" t="s">
        <v>44</v>
      </c>
      <c r="U1367" s="11" t="s">
        <v>412</v>
      </c>
      <c r="V1367" s="11" t="s">
        <v>46</v>
      </c>
      <c r="W1367" s="10">
        <v>97514</v>
      </c>
      <c r="X1367" s="11" t="s">
        <v>48</v>
      </c>
      <c r="Y1367" s="10">
        <v>4</v>
      </c>
      <c r="Z1367" s="10">
        <v>3097</v>
      </c>
      <c r="AA1367" s="12">
        <v>44782</v>
      </c>
      <c r="AB1367" s="10">
        <v>5</v>
      </c>
      <c r="AC1367" s="10">
        <v>3</v>
      </c>
      <c r="AD1367" s="12">
        <v>44925</v>
      </c>
      <c r="AE1367" s="11" t="s">
        <v>76</v>
      </c>
      <c r="AF1367" s="11" t="s">
        <v>51</v>
      </c>
      <c r="AG1367" s="11" t="s">
        <v>62</v>
      </c>
      <c r="AH1367" s="11" t="s">
        <v>8414</v>
      </c>
      <c r="AI1367" s="11" t="s">
        <v>8415</v>
      </c>
      <c r="AJ1367" s="10">
        <v>5</v>
      </c>
      <c r="AK1367" s="14">
        <v>166.08</v>
      </c>
    </row>
    <row r="1368" spans="1:37" x14ac:dyDescent="0.25">
      <c r="A1368" s="10">
        <v>2673</v>
      </c>
      <c r="B1368" s="11" t="s">
        <v>1496</v>
      </c>
      <c r="C1368" s="11" t="s">
        <v>2650</v>
      </c>
      <c r="D1368" s="12">
        <v>44129</v>
      </c>
      <c r="E1368" s="12">
        <v>44558</v>
      </c>
      <c r="F1368" s="10">
        <f>Table2[[#This Row],[ExitDate]]-Table2[[#This Row],[StartDate]]</f>
        <v>429</v>
      </c>
      <c r="G1368" s="18">
        <f>(Table2[[#This Row],[ExitDate]]-Table2[[#This Row],[StartDate]])/365.25</f>
        <v>1.1745379876796715</v>
      </c>
      <c r="H1368" s="11" t="s">
        <v>36</v>
      </c>
      <c r="I1368" s="11" t="s">
        <v>8229</v>
      </c>
      <c r="J1368" s="13" t="s">
        <v>8416</v>
      </c>
      <c r="K1368" s="11" t="s">
        <v>125</v>
      </c>
      <c r="L1368" s="11" t="s">
        <v>38</v>
      </c>
      <c r="M1368" s="11" t="s">
        <v>39</v>
      </c>
      <c r="N1368" s="11" t="s">
        <v>67</v>
      </c>
      <c r="O1368" s="11" t="s">
        <v>41</v>
      </c>
      <c r="P1368" s="11" t="s">
        <v>133</v>
      </c>
      <c r="Q1368" s="11" t="s">
        <v>42</v>
      </c>
      <c r="R1368" s="11" t="s">
        <v>80</v>
      </c>
      <c r="S1368" s="12">
        <v>18481</v>
      </c>
      <c r="T1368" s="11" t="s">
        <v>44</v>
      </c>
      <c r="U1368" s="11" t="s">
        <v>81</v>
      </c>
      <c r="V1368" s="11" t="s">
        <v>46</v>
      </c>
      <c r="W1368" s="10">
        <v>58513</v>
      </c>
      <c r="X1368" s="11" t="s">
        <v>48</v>
      </c>
      <c r="Y1368" s="10">
        <v>5</v>
      </c>
      <c r="Z1368" s="10">
        <v>3100</v>
      </c>
      <c r="AA1368" s="12" t="s">
        <v>2435</v>
      </c>
      <c r="AB1368" s="10">
        <v>1</v>
      </c>
      <c r="AC1368" s="10">
        <v>5</v>
      </c>
      <c r="AD1368" s="12">
        <v>45123</v>
      </c>
      <c r="AE1368" s="11" t="s">
        <v>83</v>
      </c>
      <c r="AF1368" s="11" t="s">
        <v>61</v>
      </c>
      <c r="AG1368" s="11" t="s">
        <v>62</v>
      </c>
      <c r="AH1368" s="11" t="s">
        <v>8417</v>
      </c>
      <c r="AI1368" s="11" t="s">
        <v>8418</v>
      </c>
      <c r="AJ1368" s="10">
        <v>4</v>
      </c>
      <c r="AK1368" s="14">
        <v>136.94</v>
      </c>
    </row>
    <row r="1369" spans="1:37" x14ac:dyDescent="0.25">
      <c r="A1369" s="10">
        <v>2675</v>
      </c>
      <c r="B1369" s="11" t="s">
        <v>2010</v>
      </c>
      <c r="C1369" s="11" t="s">
        <v>3607</v>
      </c>
      <c r="D1369" s="12">
        <v>43539</v>
      </c>
      <c r="E1369" s="12">
        <v>44776</v>
      </c>
      <c r="F1369" s="10">
        <f>Table2[[#This Row],[ExitDate]]-Table2[[#This Row],[StartDate]]</f>
        <v>1237</v>
      </c>
      <c r="G1369" s="18">
        <f>(Table2[[#This Row],[ExitDate]]-Table2[[#This Row],[StartDate]])/365.25</f>
        <v>3.3867214236824092</v>
      </c>
      <c r="H1369" s="11" t="s">
        <v>36</v>
      </c>
      <c r="I1369" s="11" t="s">
        <v>8419</v>
      </c>
      <c r="J1369" s="13" t="s">
        <v>8420</v>
      </c>
      <c r="K1369" s="11" t="s">
        <v>132</v>
      </c>
      <c r="L1369" s="11" t="s">
        <v>1816</v>
      </c>
      <c r="M1369" s="11" t="s">
        <v>66</v>
      </c>
      <c r="N1369" s="11" t="s">
        <v>40</v>
      </c>
      <c r="O1369" s="11" t="s">
        <v>56</v>
      </c>
      <c r="P1369" s="11" t="s">
        <v>121</v>
      </c>
      <c r="Q1369" s="11" t="s">
        <v>42</v>
      </c>
      <c r="R1369" s="11" t="s">
        <v>85</v>
      </c>
      <c r="S1369" s="12">
        <v>33887</v>
      </c>
      <c r="T1369" s="11" t="s">
        <v>44</v>
      </c>
      <c r="U1369" s="11" t="s">
        <v>81</v>
      </c>
      <c r="V1369" s="11" t="s">
        <v>59</v>
      </c>
      <c r="W1369" s="10">
        <v>11092</v>
      </c>
      <c r="X1369" s="11" t="s">
        <v>99</v>
      </c>
      <c r="Y1369" s="10">
        <v>2</v>
      </c>
      <c r="Z1369" s="10">
        <v>3102</v>
      </c>
      <c r="AA1369" s="12">
        <v>44927</v>
      </c>
      <c r="AB1369" s="10">
        <v>1</v>
      </c>
      <c r="AC1369" s="10">
        <v>2</v>
      </c>
      <c r="AD1369" s="12">
        <v>45025</v>
      </c>
      <c r="AE1369" s="11" t="s">
        <v>60</v>
      </c>
      <c r="AF1369" s="11" t="s">
        <v>51</v>
      </c>
      <c r="AG1369" s="11" t="s">
        <v>62</v>
      </c>
      <c r="AH1369" s="11" t="s">
        <v>8421</v>
      </c>
      <c r="AI1369" s="11" t="s">
        <v>8422</v>
      </c>
      <c r="AJ1369" s="10">
        <v>5</v>
      </c>
      <c r="AK1369" s="14">
        <v>524.34</v>
      </c>
    </row>
    <row r="1370" spans="1:37" x14ac:dyDescent="0.25">
      <c r="A1370" s="10">
        <v>2676</v>
      </c>
      <c r="B1370" s="11" t="s">
        <v>2175</v>
      </c>
      <c r="C1370" s="11" t="s">
        <v>2484</v>
      </c>
      <c r="D1370" s="12">
        <v>45113</v>
      </c>
      <c r="E1370" s="12">
        <v>45130</v>
      </c>
      <c r="F1370" s="10">
        <f>Table2[[#This Row],[ExitDate]]-Table2[[#This Row],[StartDate]]</f>
        <v>17</v>
      </c>
      <c r="G1370" s="18">
        <f>(Table2[[#This Row],[ExitDate]]-Table2[[#This Row],[StartDate]])/365.25</f>
        <v>4.6543463381245723E-2</v>
      </c>
      <c r="H1370" s="11" t="s">
        <v>36</v>
      </c>
      <c r="I1370" s="11" t="s">
        <v>8423</v>
      </c>
      <c r="J1370" s="13" t="s">
        <v>8424</v>
      </c>
      <c r="K1370" s="11" t="s">
        <v>79</v>
      </c>
      <c r="L1370" s="11" t="s">
        <v>1816</v>
      </c>
      <c r="M1370" s="11" t="s">
        <v>66</v>
      </c>
      <c r="N1370" s="11" t="s">
        <v>55</v>
      </c>
      <c r="O1370" s="11" t="s">
        <v>56</v>
      </c>
      <c r="P1370" s="11" t="s">
        <v>95</v>
      </c>
      <c r="Q1370" s="11" t="s">
        <v>42</v>
      </c>
      <c r="R1370" s="11" t="s">
        <v>85</v>
      </c>
      <c r="S1370" s="12" t="s">
        <v>4454</v>
      </c>
      <c r="T1370" s="11" t="s">
        <v>44</v>
      </c>
      <c r="U1370" s="11" t="s">
        <v>5</v>
      </c>
      <c r="V1370" s="11" t="s">
        <v>59</v>
      </c>
      <c r="W1370" s="10">
        <v>87665</v>
      </c>
      <c r="X1370" s="11" t="s">
        <v>48</v>
      </c>
      <c r="Y1370" s="10">
        <v>4</v>
      </c>
      <c r="Z1370" s="10">
        <v>3103</v>
      </c>
      <c r="AA1370" s="12" t="s">
        <v>2126</v>
      </c>
      <c r="AB1370" s="10">
        <v>2</v>
      </c>
      <c r="AC1370" s="10">
        <v>5</v>
      </c>
      <c r="AD1370" s="12">
        <v>44982</v>
      </c>
      <c r="AE1370" s="11" t="s">
        <v>83</v>
      </c>
      <c r="AF1370" s="11" t="s">
        <v>61</v>
      </c>
      <c r="AG1370" s="11" t="s">
        <v>52</v>
      </c>
      <c r="AH1370" s="11" t="s">
        <v>8425</v>
      </c>
      <c r="AI1370" s="11" t="s">
        <v>8426</v>
      </c>
      <c r="AJ1370" s="10">
        <v>1</v>
      </c>
      <c r="AK1370" s="14">
        <v>141.25</v>
      </c>
    </row>
    <row r="1371" spans="1:37" x14ac:dyDescent="0.25">
      <c r="A1371" s="10">
        <v>2678</v>
      </c>
      <c r="B1371" s="11" t="s">
        <v>6117</v>
      </c>
      <c r="C1371" s="11" t="s">
        <v>3545</v>
      </c>
      <c r="D1371" s="12">
        <v>43989</v>
      </c>
      <c r="E1371" s="12">
        <v>44751</v>
      </c>
      <c r="F1371" s="10">
        <f>Table2[[#This Row],[ExitDate]]-Table2[[#This Row],[StartDate]]</f>
        <v>762</v>
      </c>
      <c r="G1371" s="18">
        <f>(Table2[[#This Row],[ExitDate]]-Table2[[#This Row],[StartDate]])/365.25</f>
        <v>2.086242299794661</v>
      </c>
      <c r="H1371" s="11" t="s">
        <v>36</v>
      </c>
      <c r="I1371" s="11" t="s">
        <v>8427</v>
      </c>
      <c r="J1371" s="13" t="s">
        <v>8428</v>
      </c>
      <c r="K1371" s="11" t="s">
        <v>94</v>
      </c>
      <c r="L1371" s="11" t="s">
        <v>38</v>
      </c>
      <c r="M1371" s="11" t="s">
        <v>66</v>
      </c>
      <c r="N1371" s="11" t="s">
        <v>67</v>
      </c>
      <c r="O1371" s="11" t="s">
        <v>41</v>
      </c>
      <c r="P1371" s="11" t="s">
        <v>121</v>
      </c>
      <c r="Q1371" s="11" t="s">
        <v>42</v>
      </c>
      <c r="R1371" s="11" t="s">
        <v>238</v>
      </c>
      <c r="S1371" s="12">
        <v>16045</v>
      </c>
      <c r="T1371" s="11" t="s">
        <v>44</v>
      </c>
      <c r="U1371" s="11" t="s">
        <v>109</v>
      </c>
      <c r="V1371" s="11" t="s">
        <v>59</v>
      </c>
      <c r="W1371" s="10">
        <v>86764</v>
      </c>
      <c r="X1371" s="11" t="s">
        <v>48</v>
      </c>
      <c r="Y1371" s="10">
        <v>1</v>
      </c>
      <c r="Z1371" s="10">
        <v>3105</v>
      </c>
      <c r="AA1371" s="12" t="s">
        <v>167</v>
      </c>
      <c r="AB1371" s="10">
        <v>2</v>
      </c>
      <c r="AC1371" s="10">
        <v>1</v>
      </c>
      <c r="AD1371" s="12">
        <v>44803</v>
      </c>
      <c r="AE1371" s="11" t="s">
        <v>83</v>
      </c>
      <c r="AF1371" s="11" t="s">
        <v>61</v>
      </c>
      <c r="AG1371" s="11" t="s">
        <v>52</v>
      </c>
      <c r="AH1371" s="11" t="s">
        <v>8429</v>
      </c>
      <c r="AI1371" s="11" t="s">
        <v>8430</v>
      </c>
      <c r="AJ1371" s="10">
        <v>3</v>
      </c>
      <c r="AK1371" s="14">
        <v>805.93</v>
      </c>
    </row>
    <row r="1372" spans="1:37" x14ac:dyDescent="0.25">
      <c r="A1372" s="10">
        <v>2680</v>
      </c>
      <c r="B1372" s="11" t="s">
        <v>8431</v>
      </c>
      <c r="C1372" s="11" t="s">
        <v>8432</v>
      </c>
      <c r="D1372" s="12">
        <v>44368</v>
      </c>
      <c r="E1372" s="12">
        <v>44876</v>
      </c>
      <c r="F1372" s="10">
        <f>Table2[[#This Row],[ExitDate]]-Table2[[#This Row],[StartDate]]</f>
        <v>508</v>
      </c>
      <c r="G1372" s="18">
        <f>(Table2[[#This Row],[ExitDate]]-Table2[[#This Row],[StartDate]])/365.25</f>
        <v>1.3908281998631074</v>
      </c>
      <c r="H1372" s="11" t="s">
        <v>36</v>
      </c>
      <c r="I1372" s="11" t="s">
        <v>8433</v>
      </c>
      <c r="J1372" s="13" t="s">
        <v>8434</v>
      </c>
      <c r="K1372" s="11" t="s">
        <v>65</v>
      </c>
      <c r="L1372" s="11" t="s">
        <v>38</v>
      </c>
      <c r="M1372" s="11" t="s">
        <v>66</v>
      </c>
      <c r="N1372" s="11" t="s">
        <v>55</v>
      </c>
      <c r="O1372" s="11" t="s">
        <v>41</v>
      </c>
      <c r="P1372" s="11" t="s">
        <v>174</v>
      </c>
      <c r="Q1372" s="11" t="s">
        <v>42</v>
      </c>
      <c r="R1372" s="11" t="s">
        <v>320</v>
      </c>
      <c r="S1372" s="12" t="s">
        <v>8435</v>
      </c>
      <c r="T1372" s="11" t="s">
        <v>44</v>
      </c>
      <c r="U1372" s="11" t="s">
        <v>223</v>
      </c>
      <c r="V1372" s="11" t="s">
        <v>46</v>
      </c>
      <c r="W1372" s="10">
        <v>5797</v>
      </c>
      <c r="X1372" s="11" t="s">
        <v>48</v>
      </c>
      <c r="Y1372" s="10">
        <v>4</v>
      </c>
      <c r="Z1372" s="10">
        <v>3107</v>
      </c>
      <c r="AA1372" s="12">
        <v>44846</v>
      </c>
      <c r="AB1372" s="10">
        <v>2</v>
      </c>
      <c r="AC1372" s="10">
        <v>1</v>
      </c>
      <c r="AD1372" s="12">
        <v>45062</v>
      </c>
      <c r="AE1372" s="11" t="s">
        <v>50</v>
      </c>
      <c r="AF1372" s="11" t="s">
        <v>51</v>
      </c>
      <c r="AG1372" s="11" t="s">
        <v>52</v>
      </c>
      <c r="AH1372" s="11" t="s">
        <v>3616</v>
      </c>
      <c r="AI1372" s="11" t="s">
        <v>8436</v>
      </c>
      <c r="AJ1372" s="10">
        <v>1</v>
      </c>
      <c r="AK1372" s="14">
        <v>855.26</v>
      </c>
    </row>
    <row r="1373" spans="1:37" x14ac:dyDescent="0.25">
      <c r="A1373" s="10">
        <v>2681</v>
      </c>
      <c r="B1373" s="11" t="s">
        <v>8437</v>
      </c>
      <c r="C1373" s="11" t="s">
        <v>3447</v>
      </c>
      <c r="D1373" s="12">
        <v>44491</v>
      </c>
      <c r="E1373" s="12">
        <v>44693</v>
      </c>
      <c r="F1373" s="10">
        <f>Table2[[#This Row],[ExitDate]]-Table2[[#This Row],[StartDate]]</f>
        <v>202</v>
      </c>
      <c r="G1373" s="18">
        <f>(Table2[[#This Row],[ExitDate]]-Table2[[#This Row],[StartDate]])/365.25</f>
        <v>0.55304585900068448</v>
      </c>
      <c r="H1373" s="11" t="s">
        <v>36</v>
      </c>
      <c r="I1373" s="11" t="s">
        <v>8438</v>
      </c>
      <c r="J1373" s="13" t="s">
        <v>8439</v>
      </c>
      <c r="K1373" s="11" t="s">
        <v>84</v>
      </c>
      <c r="L1373" s="11" t="s">
        <v>38</v>
      </c>
      <c r="M1373" s="11" t="s">
        <v>66</v>
      </c>
      <c r="N1373" s="11" t="s">
        <v>67</v>
      </c>
      <c r="O1373" s="11" t="s">
        <v>41</v>
      </c>
      <c r="P1373" s="11" t="s">
        <v>133</v>
      </c>
      <c r="Q1373" s="11" t="s">
        <v>42</v>
      </c>
      <c r="R1373" s="11" t="s">
        <v>80</v>
      </c>
      <c r="S1373" s="12">
        <v>16564</v>
      </c>
      <c r="T1373" s="11" t="s">
        <v>44</v>
      </c>
      <c r="U1373" s="11" t="s">
        <v>81</v>
      </c>
      <c r="V1373" s="11" t="s">
        <v>46</v>
      </c>
      <c r="W1373" s="10">
        <v>91007</v>
      </c>
      <c r="X1373" s="11" t="s">
        <v>48</v>
      </c>
      <c r="Y1373" s="10">
        <v>2</v>
      </c>
      <c r="Z1373" s="10">
        <v>3108</v>
      </c>
      <c r="AA1373" s="12" t="s">
        <v>601</v>
      </c>
      <c r="AB1373" s="10">
        <v>1</v>
      </c>
      <c r="AC1373" s="10">
        <v>4</v>
      </c>
      <c r="AD1373" s="12">
        <v>45114</v>
      </c>
      <c r="AE1373" s="11" t="s">
        <v>60</v>
      </c>
      <c r="AF1373" s="11" t="s">
        <v>61</v>
      </c>
      <c r="AG1373" s="11" t="s">
        <v>77</v>
      </c>
      <c r="AH1373" s="11" t="s">
        <v>8440</v>
      </c>
      <c r="AI1373" s="11" t="s">
        <v>8441</v>
      </c>
      <c r="AJ1373" s="10">
        <v>1</v>
      </c>
      <c r="AK1373" s="14">
        <v>755.13</v>
      </c>
    </row>
    <row r="1374" spans="1:37" x14ac:dyDescent="0.25">
      <c r="A1374" s="10">
        <v>2685</v>
      </c>
      <c r="B1374" s="11" t="s">
        <v>2109</v>
      </c>
      <c r="C1374" s="11" t="s">
        <v>807</v>
      </c>
      <c r="D1374" s="12">
        <v>44477</v>
      </c>
      <c r="E1374" s="12">
        <v>44784</v>
      </c>
      <c r="F1374" s="10">
        <f>Table2[[#This Row],[ExitDate]]-Table2[[#This Row],[StartDate]]</f>
        <v>307</v>
      </c>
      <c r="G1374" s="18">
        <f>(Table2[[#This Row],[ExitDate]]-Table2[[#This Row],[StartDate]])/365.25</f>
        <v>0.84052019164955505</v>
      </c>
      <c r="H1374" s="11" t="s">
        <v>36</v>
      </c>
      <c r="I1374" s="11" t="s">
        <v>8442</v>
      </c>
      <c r="J1374" s="13" t="s">
        <v>8443</v>
      </c>
      <c r="K1374" s="11" t="s">
        <v>132</v>
      </c>
      <c r="L1374" s="11" t="s">
        <v>2303</v>
      </c>
      <c r="M1374" s="11" t="s">
        <v>56</v>
      </c>
      <c r="N1374" s="11" t="s">
        <v>67</v>
      </c>
      <c r="O1374" s="11" t="s">
        <v>66</v>
      </c>
      <c r="P1374" s="11" t="s">
        <v>95</v>
      </c>
      <c r="Q1374" s="11" t="s">
        <v>42</v>
      </c>
      <c r="R1374" s="11" t="s">
        <v>300</v>
      </c>
      <c r="S1374" s="12" t="s">
        <v>824</v>
      </c>
      <c r="T1374" s="11" t="s">
        <v>44</v>
      </c>
      <c r="U1374" s="11" t="s">
        <v>302</v>
      </c>
      <c r="V1374" s="11" t="s">
        <v>59</v>
      </c>
      <c r="W1374" s="10">
        <v>85416</v>
      </c>
      <c r="X1374" s="11" t="s">
        <v>48</v>
      </c>
      <c r="Y1374" s="10">
        <v>4</v>
      </c>
      <c r="Z1374" s="10">
        <v>3112</v>
      </c>
      <c r="AA1374" s="12" t="s">
        <v>467</v>
      </c>
      <c r="AB1374" s="10">
        <v>5</v>
      </c>
      <c r="AC1374" s="10">
        <v>2</v>
      </c>
      <c r="AD1374" s="12">
        <v>44827</v>
      </c>
      <c r="AE1374" s="11" t="s">
        <v>83</v>
      </c>
      <c r="AF1374" s="11" t="s">
        <v>51</v>
      </c>
      <c r="AG1374" s="11" t="s">
        <v>89</v>
      </c>
      <c r="AH1374" s="11" t="s">
        <v>8444</v>
      </c>
      <c r="AI1374" s="11" t="s">
        <v>8445</v>
      </c>
      <c r="AJ1374" s="10">
        <v>5</v>
      </c>
      <c r="AK1374" s="14">
        <v>168.79</v>
      </c>
    </row>
    <row r="1375" spans="1:37" x14ac:dyDescent="0.25">
      <c r="A1375" s="10">
        <v>2686</v>
      </c>
      <c r="B1375" s="11" t="s">
        <v>5300</v>
      </c>
      <c r="C1375" s="11" t="s">
        <v>4765</v>
      </c>
      <c r="D1375" s="12">
        <v>43499</v>
      </c>
      <c r="E1375" s="12">
        <v>43557</v>
      </c>
      <c r="F1375" s="10">
        <f>Table2[[#This Row],[ExitDate]]-Table2[[#This Row],[StartDate]]</f>
        <v>58</v>
      </c>
      <c r="G1375" s="18">
        <f>(Table2[[#This Row],[ExitDate]]-Table2[[#This Row],[StartDate]])/365.25</f>
        <v>0.15879534565366188</v>
      </c>
      <c r="H1375" s="11" t="s">
        <v>738</v>
      </c>
      <c r="I1375" s="11" t="s">
        <v>8446</v>
      </c>
      <c r="J1375" s="13" t="s">
        <v>8447</v>
      </c>
      <c r="K1375" s="11" t="s">
        <v>79</v>
      </c>
      <c r="L1375" s="11" t="s">
        <v>38</v>
      </c>
      <c r="M1375" s="11" t="s">
        <v>39</v>
      </c>
      <c r="N1375" s="11" t="s">
        <v>40</v>
      </c>
      <c r="O1375" s="11" t="s">
        <v>66</v>
      </c>
      <c r="P1375" s="11" t="s">
        <v>174</v>
      </c>
      <c r="Q1375" s="11" t="s">
        <v>42</v>
      </c>
      <c r="R1375" s="11" t="s">
        <v>175</v>
      </c>
      <c r="S1375" s="12">
        <v>29624</v>
      </c>
      <c r="T1375" s="11" t="s">
        <v>44</v>
      </c>
      <c r="U1375" s="11" t="s">
        <v>176</v>
      </c>
      <c r="V1375" s="11" t="s">
        <v>46</v>
      </c>
      <c r="W1375" s="10">
        <v>96092</v>
      </c>
      <c r="X1375" s="11" t="s">
        <v>48</v>
      </c>
      <c r="Y1375" s="10">
        <v>4</v>
      </c>
      <c r="Z1375" s="10">
        <v>3113</v>
      </c>
      <c r="AA1375" s="12">
        <v>44752</v>
      </c>
      <c r="AB1375" s="10">
        <v>5</v>
      </c>
      <c r="AC1375" s="10">
        <v>2</v>
      </c>
      <c r="AD1375" s="12">
        <v>44884</v>
      </c>
      <c r="AE1375" s="11" t="s">
        <v>50</v>
      </c>
      <c r="AF1375" s="11" t="s">
        <v>51</v>
      </c>
      <c r="AG1375" s="11" t="s">
        <v>89</v>
      </c>
      <c r="AH1375" s="11" t="s">
        <v>8448</v>
      </c>
      <c r="AI1375" s="11" t="s">
        <v>8449</v>
      </c>
      <c r="AJ1375" s="10">
        <v>5</v>
      </c>
      <c r="AK1375" s="14">
        <v>236.27</v>
      </c>
    </row>
    <row r="1376" spans="1:37" x14ac:dyDescent="0.25">
      <c r="A1376" s="10">
        <v>2688</v>
      </c>
      <c r="B1376" s="11" t="s">
        <v>8450</v>
      </c>
      <c r="C1376" s="11" t="s">
        <v>4022</v>
      </c>
      <c r="D1376" s="12">
        <v>44389</v>
      </c>
      <c r="E1376" s="12">
        <v>44425</v>
      </c>
      <c r="F1376" s="10">
        <f>Table2[[#This Row],[ExitDate]]-Table2[[#This Row],[StartDate]]</f>
        <v>36</v>
      </c>
      <c r="G1376" s="18">
        <f>(Table2[[#This Row],[ExitDate]]-Table2[[#This Row],[StartDate]])/365.25</f>
        <v>9.856262833675565E-2</v>
      </c>
      <c r="H1376" s="11" t="s">
        <v>738</v>
      </c>
      <c r="I1376" s="11" t="s">
        <v>8451</v>
      </c>
      <c r="J1376" s="13" t="s">
        <v>8452</v>
      </c>
      <c r="K1376" s="11" t="s">
        <v>94</v>
      </c>
      <c r="L1376" s="11" t="s">
        <v>38</v>
      </c>
      <c r="M1376" s="11" t="s">
        <v>39</v>
      </c>
      <c r="N1376" s="11" t="s">
        <v>55</v>
      </c>
      <c r="O1376" s="11" t="s">
        <v>41</v>
      </c>
      <c r="P1376" s="11" t="s">
        <v>174</v>
      </c>
      <c r="Q1376" s="11" t="s">
        <v>42</v>
      </c>
      <c r="R1376" s="11" t="s">
        <v>175</v>
      </c>
      <c r="S1376" s="12">
        <v>23377</v>
      </c>
      <c r="T1376" s="11" t="s">
        <v>44</v>
      </c>
      <c r="U1376" s="11" t="s">
        <v>5</v>
      </c>
      <c r="V1376" s="11" t="s">
        <v>46</v>
      </c>
      <c r="W1376" s="10">
        <v>10137</v>
      </c>
      <c r="X1376" s="11" t="s">
        <v>48</v>
      </c>
      <c r="Y1376" s="10">
        <v>4</v>
      </c>
      <c r="Z1376" s="10">
        <v>3115</v>
      </c>
      <c r="AA1376" s="12" t="s">
        <v>1202</v>
      </c>
      <c r="AB1376" s="10">
        <v>1</v>
      </c>
      <c r="AC1376" s="10">
        <v>3</v>
      </c>
      <c r="AD1376" s="12">
        <v>45109</v>
      </c>
      <c r="AE1376" s="11" t="s">
        <v>83</v>
      </c>
      <c r="AF1376" s="11" t="s">
        <v>51</v>
      </c>
      <c r="AG1376" s="11" t="s">
        <v>62</v>
      </c>
      <c r="AH1376" s="11" t="s">
        <v>8453</v>
      </c>
      <c r="AI1376" s="11" t="s">
        <v>8454</v>
      </c>
      <c r="AJ1376" s="10">
        <v>3</v>
      </c>
      <c r="AK1376" s="14">
        <v>386.26</v>
      </c>
    </row>
    <row r="1377" spans="1:37" x14ac:dyDescent="0.25">
      <c r="A1377" s="10">
        <v>2691</v>
      </c>
      <c r="B1377" s="11" t="s">
        <v>2283</v>
      </c>
      <c r="C1377" s="11" t="s">
        <v>362</v>
      </c>
      <c r="D1377" s="12">
        <v>43493</v>
      </c>
      <c r="E1377" s="12">
        <v>44179</v>
      </c>
      <c r="F1377" s="10">
        <f>Table2[[#This Row],[ExitDate]]-Table2[[#This Row],[StartDate]]</f>
        <v>686</v>
      </c>
      <c r="G1377" s="18">
        <f>(Table2[[#This Row],[ExitDate]]-Table2[[#This Row],[StartDate]])/365.25</f>
        <v>1.8781656399726214</v>
      </c>
      <c r="H1377" s="11" t="s">
        <v>738</v>
      </c>
      <c r="I1377" s="11" t="s">
        <v>8455</v>
      </c>
      <c r="J1377" s="13" t="s">
        <v>8456</v>
      </c>
      <c r="K1377" s="11" t="s">
        <v>84</v>
      </c>
      <c r="L1377" s="11" t="s">
        <v>752</v>
      </c>
      <c r="M1377" s="11" t="s">
        <v>56</v>
      </c>
      <c r="N1377" s="11" t="s">
        <v>55</v>
      </c>
      <c r="O1377" s="11" t="s">
        <v>66</v>
      </c>
      <c r="P1377" s="11" t="s">
        <v>174</v>
      </c>
      <c r="Q1377" s="11" t="s">
        <v>42</v>
      </c>
      <c r="R1377" s="11" t="s">
        <v>344</v>
      </c>
      <c r="S1377" s="12" t="s">
        <v>8457</v>
      </c>
      <c r="T1377" s="11" t="s">
        <v>44</v>
      </c>
      <c r="U1377" s="11" t="s">
        <v>98</v>
      </c>
      <c r="V1377" s="11" t="s">
        <v>46</v>
      </c>
      <c r="W1377" s="10">
        <v>48848</v>
      </c>
      <c r="X1377" s="11" t="s">
        <v>48</v>
      </c>
      <c r="Y1377" s="10">
        <v>2</v>
      </c>
      <c r="Z1377" s="10">
        <v>3118</v>
      </c>
      <c r="AA1377" s="12" t="s">
        <v>1118</v>
      </c>
      <c r="AB1377" s="10">
        <v>3</v>
      </c>
      <c r="AC1377" s="10">
        <v>2</v>
      </c>
      <c r="AD1377" s="12">
        <v>44871</v>
      </c>
      <c r="AE1377" s="11" t="s">
        <v>83</v>
      </c>
      <c r="AF1377" s="11" t="s">
        <v>61</v>
      </c>
      <c r="AG1377" s="11" t="s">
        <v>62</v>
      </c>
      <c r="AH1377" s="11" t="s">
        <v>8458</v>
      </c>
      <c r="AI1377" s="11" t="s">
        <v>8459</v>
      </c>
      <c r="AJ1377" s="10">
        <v>2</v>
      </c>
      <c r="AK1377" s="14">
        <v>543.74</v>
      </c>
    </row>
    <row r="1378" spans="1:37" x14ac:dyDescent="0.25">
      <c r="A1378" s="10">
        <v>2693</v>
      </c>
      <c r="B1378" s="11" t="s">
        <v>2512</v>
      </c>
      <c r="C1378" s="11" t="s">
        <v>3656</v>
      </c>
      <c r="D1378" s="12">
        <v>44413</v>
      </c>
      <c r="E1378" s="12">
        <v>44987</v>
      </c>
      <c r="F1378" s="10">
        <f>Table2[[#This Row],[ExitDate]]-Table2[[#This Row],[StartDate]]</f>
        <v>574</v>
      </c>
      <c r="G1378" s="18">
        <f>(Table2[[#This Row],[ExitDate]]-Table2[[#This Row],[StartDate]])/365.25</f>
        <v>1.5715263518138261</v>
      </c>
      <c r="H1378" s="11" t="s">
        <v>36</v>
      </c>
      <c r="I1378" s="11" t="s">
        <v>8460</v>
      </c>
      <c r="J1378" s="13" t="s">
        <v>8461</v>
      </c>
      <c r="K1378" s="11" t="s">
        <v>65</v>
      </c>
      <c r="L1378" s="11" t="s">
        <v>38</v>
      </c>
      <c r="M1378" s="11" t="s">
        <v>56</v>
      </c>
      <c r="N1378" s="11" t="s">
        <v>55</v>
      </c>
      <c r="O1378" s="11" t="s">
        <v>66</v>
      </c>
      <c r="P1378" s="11" t="s">
        <v>121</v>
      </c>
      <c r="Q1378" s="11" t="s">
        <v>42</v>
      </c>
      <c r="R1378" s="11" t="s">
        <v>57</v>
      </c>
      <c r="S1378" s="12">
        <v>16863</v>
      </c>
      <c r="T1378" s="11" t="s">
        <v>44</v>
      </c>
      <c r="U1378" s="11" t="s">
        <v>159</v>
      </c>
      <c r="V1378" s="11" t="s">
        <v>46</v>
      </c>
      <c r="W1378" s="10">
        <v>28645</v>
      </c>
      <c r="X1378" s="11" t="s">
        <v>48</v>
      </c>
      <c r="Y1378" s="10">
        <v>4</v>
      </c>
      <c r="Z1378" s="10">
        <v>3120</v>
      </c>
      <c r="AA1378" s="12">
        <v>45203</v>
      </c>
      <c r="AB1378" s="10">
        <v>1</v>
      </c>
      <c r="AC1378" s="10">
        <v>5</v>
      </c>
      <c r="AD1378" s="12">
        <v>45112</v>
      </c>
      <c r="AE1378" s="11" t="s">
        <v>76</v>
      </c>
      <c r="AF1378" s="11" t="s">
        <v>61</v>
      </c>
      <c r="AG1378" s="11" t="s">
        <v>62</v>
      </c>
      <c r="AH1378" s="11" t="s">
        <v>8462</v>
      </c>
      <c r="AI1378" s="11" t="s">
        <v>8463</v>
      </c>
      <c r="AJ1378" s="10">
        <v>2</v>
      </c>
      <c r="AK1378" s="14">
        <v>144.25</v>
      </c>
    </row>
    <row r="1379" spans="1:37" x14ac:dyDescent="0.25">
      <c r="A1379" s="10">
        <v>2694</v>
      </c>
      <c r="B1379" s="11" t="s">
        <v>8464</v>
      </c>
      <c r="C1379" s="11" t="s">
        <v>289</v>
      </c>
      <c r="D1379" s="12">
        <v>44872</v>
      </c>
      <c r="E1379" s="12">
        <v>44987</v>
      </c>
      <c r="F1379" s="10">
        <f>Table2[[#This Row],[ExitDate]]-Table2[[#This Row],[StartDate]]</f>
        <v>115</v>
      </c>
      <c r="G1379" s="18">
        <f>(Table2[[#This Row],[ExitDate]]-Table2[[#This Row],[StartDate]])/365.25</f>
        <v>0.31485284052019163</v>
      </c>
      <c r="H1379" s="11" t="s">
        <v>36</v>
      </c>
      <c r="I1379" s="11" t="s">
        <v>8465</v>
      </c>
      <c r="J1379" s="13" t="s">
        <v>8466</v>
      </c>
      <c r="K1379" s="11" t="s">
        <v>164</v>
      </c>
      <c r="L1379" s="11" t="s">
        <v>38</v>
      </c>
      <c r="M1379" s="11" t="s">
        <v>56</v>
      </c>
      <c r="N1379" s="11" t="s">
        <v>40</v>
      </c>
      <c r="O1379" s="11" t="s">
        <v>66</v>
      </c>
      <c r="P1379" s="11" t="s">
        <v>133</v>
      </c>
      <c r="Q1379" s="11" t="s">
        <v>42</v>
      </c>
      <c r="R1379" s="11" t="s">
        <v>175</v>
      </c>
      <c r="S1379" s="12" t="s">
        <v>8467</v>
      </c>
      <c r="T1379" s="11" t="s">
        <v>44</v>
      </c>
      <c r="U1379" s="11" t="s">
        <v>423</v>
      </c>
      <c r="V1379" s="11" t="s">
        <v>46</v>
      </c>
      <c r="W1379" s="10">
        <v>58015</v>
      </c>
      <c r="X1379" s="11" t="s">
        <v>48</v>
      </c>
      <c r="Y1379" s="10">
        <v>4</v>
      </c>
      <c r="Z1379" s="10">
        <v>3121</v>
      </c>
      <c r="AA1379" s="12" t="s">
        <v>3451</v>
      </c>
      <c r="AB1379" s="10">
        <v>4</v>
      </c>
      <c r="AC1379" s="10">
        <v>1</v>
      </c>
      <c r="AD1379" s="12">
        <v>45038</v>
      </c>
      <c r="AE1379" s="11" t="s">
        <v>50</v>
      </c>
      <c r="AF1379" s="11" t="s">
        <v>61</v>
      </c>
      <c r="AG1379" s="11" t="s">
        <v>52</v>
      </c>
      <c r="AH1379" s="11" t="s">
        <v>8468</v>
      </c>
      <c r="AI1379" s="11" t="s">
        <v>8469</v>
      </c>
      <c r="AJ1379" s="10">
        <v>1</v>
      </c>
      <c r="AK1379" s="14">
        <v>854.54</v>
      </c>
    </row>
    <row r="1380" spans="1:37" x14ac:dyDescent="0.25">
      <c r="A1380" s="10">
        <v>2695</v>
      </c>
      <c r="B1380" s="11" t="s">
        <v>3966</v>
      </c>
      <c r="C1380" s="11" t="s">
        <v>1126</v>
      </c>
      <c r="D1380" s="12">
        <v>44584</v>
      </c>
      <c r="E1380" s="12">
        <v>44738</v>
      </c>
      <c r="F1380" s="10">
        <f>Table2[[#This Row],[ExitDate]]-Table2[[#This Row],[StartDate]]</f>
        <v>154</v>
      </c>
      <c r="G1380" s="18">
        <f>(Table2[[#This Row],[ExitDate]]-Table2[[#This Row],[StartDate]])/365.25</f>
        <v>0.42162902121834361</v>
      </c>
      <c r="H1380" s="11" t="s">
        <v>36</v>
      </c>
      <c r="I1380" s="11" t="s">
        <v>8470</v>
      </c>
      <c r="J1380" s="13" t="s">
        <v>8471</v>
      </c>
      <c r="K1380" s="11" t="s">
        <v>125</v>
      </c>
      <c r="L1380" s="11" t="s">
        <v>1816</v>
      </c>
      <c r="M1380" s="11" t="s">
        <v>39</v>
      </c>
      <c r="N1380" s="11" t="s">
        <v>40</v>
      </c>
      <c r="O1380" s="11" t="s">
        <v>56</v>
      </c>
      <c r="P1380" s="11" t="s">
        <v>174</v>
      </c>
      <c r="Q1380" s="11" t="s">
        <v>42</v>
      </c>
      <c r="R1380" s="11" t="s">
        <v>175</v>
      </c>
      <c r="S1380" s="12" t="s">
        <v>4564</v>
      </c>
      <c r="T1380" s="11" t="s">
        <v>44</v>
      </c>
      <c r="U1380" s="11" t="s">
        <v>423</v>
      </c>
      <c r="V1380" s="11" t="s">
        <v>46</v>
      </c>
      <c r="W1380" s="10">
        <v>18652</v>
      </c>
      <c r="X1380" s="11" t="s">
        <v>48</v>
      </c>
      <c r="Y1380" s="10">
        <v>5</v>
      </c>
      <c r="Z1380" s="10">
        <v>3122</v>
      </c>
      <c r="AA1380" s="12">
        <v>44989</v>
      </c>
      <c r="AB1380" s="10">
        <v>1</v>
      </c>
      <c r="AC1380" s="10">
        <v>1</v>
      </c>
      <c r="AD1380" s="12">
        <v>44942</v>
      </c>
      <c r="AE1380" s="11" t="s">
        <v>60</v>
      </c>
      <c r="AF1380" s="11" t="s">
        <v>61</v>
      </c>
      <c r="AG1380" s="11" t="s">
        <v>77</v>
      </c>
      <c r="AH1380" s="11" t="s">
        <v>8472</v>
      </c>
      <c r="AI1380" s="11" t="s">
        <v>8473</v>
      </c>
      <c r="AJ1380" s="10">
        <v>4</v>
      </c>
      <c r="AK1380" s="14">
        <v>107.47</v>
      </c>
    </row>
    <row r="1381" spans="1:37" x14ac:dyDescent="0.25">
      <c r="A1381" s="10">
        <v>2697</v>
      </c>
      <c r="B1381" s="11" t="s">
        <v>8474</v>
      </c>
      <c r="C1381" s="11" t="s">
        <v>6714</v>
      </c>
      <c r="D1381" s="12">
        <v>43470</v>
      </c>
      <c r="E1381" s="12">
        <v>44504</v>
      </c>
      <c r="F1381" s="10">
        <f>Table2[[#This Row],[ExitDate]]-Table2[[#This Row],[StartDate]]</f>
        <v>1034</v>
      </c>
      <c r="G1381" s="18">
        <f>(Table2[[#This Row],[ExitDate]]-Table2[[#This Row],[StartDate]])/365.25</f>
        <v>2.8309377138945928</v>
      </c>
      <c r="H1381" s="11" t="s">
        <v>36</v>
      </c>
      <c r="I1381" s="11" t="s">
        <v>8475</v>
      </c>
      <c r="J1381" s="13" t="s">
        <v>8476</v>
      </c>
      <c r="K1381" s="11" t="s">
        <v>94</v>
      </c>
      <c r="L1381" s="11" t="s">
        <v>1816</v>
      </c>
      <c r="M1381" s="11" t="s">
        <v>66</v>
      </c>
      <c r="N1381" s="11" t="s">
        <v>67</v>
      </c>
      <c r="O1381" s="11" t="s">
        <v>56</v>
      </c>
      <c r="P1381" s="11" t="s">
        <v>121</v>
      </c>
      <c r="Q1381" s="11" t="s">
        <v>42</v>
      </c>
      <c r="R1381" s="11" t="s">
        <v>107</v>
      </c>
      <c r="S1381" s="12" t="s">
        <v>8477</v>
      </c>
      <c r="T1381" s="11" t="s">
        <v>44</v>
      </c>
      <c r="U1381" s="11" t="s">
        <v>98</v>
      </c>
      <c r="V1381" s="11" t="s">
        <v>46</v>
      </c>
      <c r="W1381" s="10">
        <v>97060</v>
      </c>
      <c r="X1381" s="11" t="s">
        <v>48</v>
      </c>
      <c r="Y1381" s="10">
        <v>5</v>
      </c>
      <c r="Z1381" s="10">
        <v>3124</v>
      </c>
      <c r="AA1381" s="12" t="s">
        <v>1255</v>
      </c>
      <c r="AB1381" s="10">
        <v>2</v>
      </c>
      <c r="AC1381" s="10">
        <v>4</v>
      </c>
      <c r="AD1381" s="12">
        <v>44806</v>
      </c>
      <c r="AE1381" s="11" t="s">
        <v>60</v>
      </c>
      <c r="AF1381" s="11" t="s">
        <v>61</v>
      </c>
      <c r="AG1381" s="11" t="s">
        <v>89</v>
      </c>
      <c r="AH1381" s="11" t="s">
        <v>8478</v>
      </c>
      <c r="AI1381" s="11" t="s">
        <v>8479</v>
      </c>
      <c r="AJ1381" s="10">
        <v>2</v>
      </c>
      <c r="AK1381" s="14">
        <v>965.62</v>
      </c>
    </row>
    <row r="1382" spans="1:37" x14ac:dyDescent="0.25">
      <c r="A1382" s="10">
        <v>2698</v>
      </c>
      <c r="B1382" s="11" t="s">
        <v>4909</v>
      </c>
      <c r="C1382" s="11" t="s">
        <v>4222</v>
      </c>
      <c r="D1382" s="12">
        <v>43928</v>
      </c>
      <c r="E1382" s="12">
        <v>44276</v>
      </c>
      <c r="F1382" s="10">
        <f>Table2[[#This Row],[ExitDate]]-Table2[[#This Row],[StartDate]]</f>
        <v>348</v>
      </c>
      <c r="G1382" s="18">
        <f>(Table2[[#This Row],[ExitDate]]-Table2[[#This Row],[StartDate]])/365.25</f>
        <v>0.95277207392197127</v>
      </c>
      <c r="H1382" s="11" t="s">
        <v>36</v>
      </c>
      <c r="I1382" s="11" t="s">
        <v>8480</v>
      </c>
      <c r="J1382" s="13" t="s">
        <v>8481</v>
      </c>
      <c r="K1382" s="11" t="s">
        <v>164</v>
      </c>
      <c r="L1382" s="11" t="s">
        <v>1816</v>
      </c>
      <c r="M1382" s="11" t="s">
        <v>56</v>
      </c>
      <c r="N1382" s="11" t="s">
        <v>40</v>
      </c>
      <c r="O1382" s="11" t="s">
        <v>56</v>
      </c>
      <c r="P1382" s="11" t="s">
        <v>121</v>
      </c>
      <c r="Q1382" s="11" t="s">
        <v>42</v>
      </c>
      <c r="R1382" s="11" t="s">
        <v>57</v>
      </c>
      <c r="S1382" s="12">
        <v>33825</v>
      </c>
      <c r="T1382" s="11" t="s">
        <v>44</v>
      </c>
      <c r="U1382" s="11" t="s">
        <v>81</v>
      </c>
      <c r="V1382" s="11" t="s">
        <v>59</v>
      </c>
      <c r="W1382" s="10">
        <v>10433</v>
      </c>
      <c r="X1382" s="11" t="s">
        <v>48</v>
      </c>
      <c r="Y1382" s="10">
        <v>4</v>
      </c>
      <c r="Z1382" s="10">
        <v>3125</v>
      </c>
      <c r="AA1382" s="12">
        <v>45145</v>
      </c>
      <c r="AB1382" s="10">
        <v>3</v>
      </c>
      <c r="AC1382" s="10">
        <v>5</v>
      </c>
      <c r="AD1382" s="12">
        <v>45117</v>
      </c>
      <c r="AE1382" s="11" t="s">
        <v>50</v>
      </c>
      <c r="AF1382" s="11" t="s">
        <v>61</v>
      </c>
      <c r="AG1382" s="11" t="s">
        <v>89</v>
      </c>
      <c r="AH1382" s="11" t="s">
        <v>8482</v>
      </c>
      <c r="AI1382" s="11" t="s">
        <v>2843</v>
      </c>
      <c r="AJ1382" s="10">
        <v>2</v>
      </c>
      <c r="AK1382" s="14">
        <v>459.53</v>
      </c>
    </row>
    <row r="1383" spans="1:37" x14ac:dyDescent="0.25">
      <c r="A1383" s="10">
        <v>2700</v>
      </c>
      <c r="B1383" s="11" t="s">
        <v>8483</v>
      </c>
      <c r="C1383" s="11" t="s">
        <v>6480</v>
      </c>
      <c r="D1383" s="12">
        <v>44726</v>
      </c>
      <c r="E1383" s="12">
        <v>44900</v>
      </c>
      <c r="F1383" s="10">
        <f>Table2[[#This Row],[ExitDate]]-Table2[[#This Row],[StartDate]]</f>
        <v>174</v>
      </c>
      <c r="G1383" s="18">
        <f>(Table2[[#This Row],[ExitDate]]-Table2[[#This Row],[StartDate]])/365.25</f>
        <v>0.47638603696098564</v>
      </c>
      <c r="H1383" s="11" t="s">
        <v>36</v>
      </c>
      <c r="I1383" s="11" t="s">
        <v>8484</v>
      </c>
      <c r="J1383" s="13" t="s">
        <v>8485</v>
      </c>
      <c r="K1383" s="11" t="s">
        <v>113</v>
      </c>
      <c r="L1383" s="11" t="s">
        <v>38</v>
      </c>
      <c r="M1383" s="11" t="s">
        <v>56</v>
      </c>
      <c r="N1383" s="11" t="s">
        <v>55</v>
      </c>
      <c r="O1383" s="11" t="s">
        <v>56</v>
      </c>
      <c r="P1383" s="11" t="s">
        <v>121</v>
      </c>
      <c r="Q1383" s="11" t="s">
        <v>42</v>
      </c>
      <c r="R1383" s="11" t="s">
        <v>175</v>
      </c>
      <c r="S1383" s="12" t="s">
        <v>8486</v>
      </c>
      <c r="T1383" s="11" t="s">
        <v>44</v>
      </c>
      <c r="U1383" s="11" t="s">
        <v>5</v>
      </c>
      <c r="V1383" s="11" t="s">
        <v>59</v>
      </c>
      <c r="W1383" s="10">
        <v>3213</v>
      </c>
      <c r="X1383" s="11" t="s">
        <v>48</v>
      </c>
      <c r="Y1383" s="10">
        <v>2</v>
      </c>
      <c r="Z1383" s="10">
        <v>3127</v>
      </c>
      <c r="AA1383" s="12">
        <v>45173</v>
      </c>
      <c r="AB1383" s="10">
        <v>4</v>
      </c>
      <c r="AC1383" s="10">
        <v>5</v>
      </c>
      <c r="AD1383" s="12">
        <v>44976</v>
      </c>
      <c r="AE1383" s="11" t="s">
        <v>76</v>
      </c>
      <c r="AF1383" s="11" t="s">
        <v>61</v>
      </c>
      <c r="AG1383" s="11" t="s">
        <v>52</v>
      </c>
      <c r="AH1383" s="11" t="s">
        <v>8487</v>
      </c>
      <c r="AI1383" s="11" t="s">
        <v>8488</v>
      </c>
      <c r="AJ1383" s="10">
        <v>5</v>
      </c>
      <c r="AK1383" s="14">
        <v>309.74</v>
      </c>
    </row>
    <row r="1384" spans="1:37" x14ac:dyDescent="0.25">
      <c r="A1384" s="10">
        <v>2703</v>
      </c>
      <c r="B1384" s="11" t="s">
        <v>1400</v>
      </c>
      <c r="C1384" s="11" t="s">
        <v>241</v>
      </c>
      <c r="D1384" s="12">
        <v>44053</v>
      </c>
      <c r="E1384" s="12">
        <v>44940</v>
      </c>
      <c r="F1384" s="10">
        <f>Table2[[#This Row],[ExitDate]]-Table2[[#This Row],[StartDate]]</f>
        <v>887</v>
      </c>
      <c r="G1384" s="18">
        <f>(Table2[[#This Row],[ExitDate]]-Table2[[#This Row],[StartDate]])/365.25</f>
        <v>2.4284736481861739</v>
      </c>
      <c r="H1384" s="11" t="s">
        <v>36</v>
      </c>
      <c r="I1384" s="11" t="s">
        <v>8489</v>
      </c>
      <c r="J1384" s="13" t="s">
        <v>8490</v>
      </c>
      <c r="K1384" s="11" t="s">
        <v>37</v>
      </c>
      <c r="L1384" s="11" t="s">
        <v>38</v>
      </c>
      <c r="M1384" s="11" t="s">
        <v>56</v>
      </c>
      <c r="N1384" s="11" t="s">
        <v>55</v>
      </c>
      <c r="O1384" s="11" t="s">
        <v>41</v>
      </c>
      <c r="P1384" s="11" t="s">
        <v>174</v>
      </c>
      <c r="Q1384" s="11" t="s">
        <v>42</v>
      </c>
      <c r="R1384" s="11" t="s">
        <v>320</v>
      </c>
      <c r="S1384" s="12">
        <v>29834</v>
      </c>
      <c r="T1384" s="11" t="s">
        <v>44</v>
      </c>
      <c r="U1384" s="11" t="s">
        <v>250</v>
      </c>
      <c r="V1384" s="11" t="s">
        <v>46</v>
      </c>
      <c r="W1384" s="10">
        <v>73890</v>
      </c>
      <c r="X1384" s="11" t="s">
        <v>48</v>
      </c>
      <c r="Y1384" s="10">
        <v>5</v>
      </c>
      <c r="Z1384" s="10">
        <v>3130</v>
      </c>
      <c r="AA1384" s="12" t="s">
        <v>1104</v>
      </c>
      <c r="AB1384" s="10">
        <v>4</v>
      </c>
      <c r="AC1384" s="10">
        <v>3</v>
      </c>
      <c r="AD1384" s="12">
        <v>45006</v>
      </c>
      <c r="AE1384" s="11" t="s">
        <v>60</v>
      </c>
      <c r="AF1384" s="11" t="s">
        <v>51</v>
      </c>
      <c r="AG1384" s="11" t="s">
        <v>62</v>
      </c>
      <c r="AH1384" s="11" t="s">
        <v>8491</v>
      </c>
      <c r="AI1384" s="11" t="s">
        <v>8492</v>
      </c>
      <c r="AJ1384" s="10">
        <v>3</v>
      </c>
      <c r="AK1384" s="14">
        <v>501.5</v>
      </c>
    </row>
    <row r="1385" spans="1:37" x14ac:dyDescent="0.25">
      <c r="A1385" s="10">
        <v>2704</v>
      </c>
      <c r="B1385" s="11" t="s">
        <v>4511</v>
      </c>
      <c r="C1385" s="11" t="s">
        <v>2082</v>
      </c>
      <c r="D1385" s="12">
        <v>44299</v>
      </c>
      <c r="E1385" s="12">
        <v>44723</v>
      </c>
      <c r="F1385" s="10">
        <f>Table2[[#This Row],[ExitDate]]-Table2[[#This Row],[StartDate]]</f>
        <v>424</v>
      </c>
      <c r="G1385" s="18">
        <f>(Table2[[#This Row],[ExitDate]]-Table2[[#This Row],[StartDate]])/365.25</f>
        <v>1.160848733744011</v>
      </c>
      <c r="H1385" s="11" t="s">
        <v>36</v>
      </c>
      <c r="I1385" s="11" t="s">
        <v>8493</v>
      </c>
      <c r="J1385" s="13" t="s">
        <v>8494</v>
      </c>
      <c r="K1385" s="11" t="s">
        <v>125</v>
      </c>
      <c r="L1385" s="11" t="s">
        <v>38</v>
      </c>
      <c r="M1385" s="11" t="s">
        <v>39</v>
      </c>
      <c r="N1385" s="11" t="s">
        <v>40</v>
      </c>
      <c r="O1385" s="11" t="s">
        <v>41</v>
      </c>
      <c r="P1385" s="11" t="s">
        <v>121</v>
      </c>
      <c r="Q1385" s="11" t="s">
        <v>42</v>
      </c>
      <c r="R1385" s="11" t="s">
        <v>320</v>
      </c>
      <c r="S1385" s="12" t="s">
        <v>8495</v>
      </c>
      <c r="T1385" s="11" t="s">
        <v>44</v>
      </c>
      <c r="U1385" s="11" t="s">
        <v>81</v>
      </c>
      <c r="V1385" s="11" t="s">
        <v>46</v>
      </c>
      <c r="W1385" s="10">
        <v>28053</v>
      </c>
      <c r="X1385" s="11" t="s">
        <v>48</v>
      </c>
      <c r="Y1385" s="10">
        <v>2</v>
      </c>
      <c r="Z1385" s="10">
        <v>3131</v>
      </c>
      <c r="AA1385" s="12">
        <v>44750</v>
      </c>
      <c r="AB1385" s="10">
        <v>3</v>
      </c>
      <c r="AC1385" s="10">
        <v>2</v>
      </c>
      <c r="AD1385" s="12">
        <v>44941</v>
      </c>
      <c r="AE1385" s="11" t="s">
        <v>50</v>
      </c>
      <c r="AF1385" s="11" t="s">
        <v>51</v>
      </c>
      <c r="AG1385" s="11" t="s">
        <v>77</v>
      </c>
      <c r="AH1385" s="11" t="s">
        <v>8496</v>
      </c>
      <c r="AI1385" s="11" t="s">
        <v>8497</v>
      </c>
      <c r="AJ1385" s="10">
        <v>3</v>
      </c>
      <c r="AK1385" s="14">
        <v>937.85</v>
      </c>
    </row>
    <row r="1386" spans="1:37" x14ac:dyDescent="0.25">
      <c r="A1386" s="10">
        <v>2705</v>
      </c>
      <c r="B1386" s="11" t="s">
        <v>8498</v>
      </c>
      <c r="C1386" s="11" t="s">
        <v>7297</v>
      </c>
      <c r="D1386" s="12">
        <v>43948</v>
      </c>
      <c r="E1386" s="12">
        <v>44852</v>
      </c>
      <c r="F1386" s="10">
        <f>Table2[[#This Row],[ExitDate]]-Table2[[#This Row],[StartDate]]</f>
        <v>904</v>
      </c>
      <c r="G1386" s="18">
        <f>(Table2[[#This Row],[ExitDate]]-Table2[[#This Row],[StartDate]])/365.25</f>
        <v>2.4750171115674195</v>
      </c>
      <c r="H1386" s="11" t="s">
        <v>36</v>
      </c>
      <c r="I1386" s="11" t="s">
        <v>8499</v>
      </c>
      <c r="J1386" s="13" t="s">
        <v>8500</v>
      </c>
      <c r="K1386" s="11" t="s">
        <v>54</v>
      </c>
      <c r="L1386" s="11" t="s">
        <v>38</v>
      </c>
      <c r="M1386" s="11" t="s">
        <v>66</v>
      </c>
      <c r="N1386" s="11" t="s">
        <v>55</v>
      </c>
      <c r="O1386" s="11" t="s">
        <v>66</v>
      </c>
      <c r="P1386" s="11" t="s">
        <v>95</v>
      </c>
      <c r="Q1386" s="11" t="s">
        <v>42</v>
      </c>
      <c r="R1386" s="11" t="s">
        <v>85</v>
      </c>
      <c r="S1386" s="12" t="s">
        <v>8501</v>
      </c>
      <c r="T1386" s="11" t="s">
        <v>44</v>
      </c>
      <c r="U1386" s="11" t="s">
        <v>81</v>
      </c>
      <c r="V1386" s="11" t="s">
        <v>46</v>
      </c>
      <c r="W1386" s="10">
        <v>12694</v>
      </c>
      <c r="X1386" s="11" t="s">
        <v>48</v>
      </c>
      <c r="Y1386" s="10">
        <v>4</v>
      </c>
      <c r="Z1386" s="10">
        <v>3132</v>
      </c>
      <c r="AA1386" s="12" t="s">
        <v>444</v>
      </c>
      <c r="AB1386" s="10">
        <v>2</v>
      </c>
      <c r="AC1386" s="10">
        <v>2</v>
      </c>
      <c r="AD1386" s="12">
        <v>45001</v>
      </c>
      <c r="AE1386" s="11" t="s">
        <v>156</v>
      </c>
      <c r="AF1386" s="11" t="s">
        <v>51</v>
      </c>
      <c r="AG1386" s="11" t="s">
        <v>62</v>
      </c>
      <c r="AH1386" s="11" t="s">
        <v>4253</v>
      </c>
      <c r="AI1386" s="11" t="s">
        <v>8502</v>
      </c>
      <c r="AJ1386" s="10">
        <v>3</v>
      </c>
      <c r="AK1386" s="14">
        <v>134.91999999999999</v>
      </c>
    </row>
    <row r="1387" spans="1:37" x14ac:dyDescent="0.25">
      <c r="A1387" s="10">
        <v>2706</v>
      </c>
      <c r="B1387" s="11" t="s">
        <v>3130</v>
      </c>
      <c r="C1387" s="11" t="s">
        <v>927</v>
      </c>
      <c r="D1387" s="12">
        <v>44617</v>
      </c>
      <c r="E1387" s="12">
        <v>44622</v>
      </c>
      <c r="F1387" s="10">
        <f>Table2[[#This Row],[ExitDate]]-Table2[[#This Row],[StartDate]]</f>
        <v>5</v>
      </c>
      <c r="G1387" s="18">
        <f>(Table2[[#This Row],[ExitDate]]-Table2[[#This Row],[StartDate]])/365.25</f>
        <v>1.3689253935660506E-2</v>
      </c>
      <c r="H1387" s="11" t="s">
        <v>36</v>
      </c>
      <c r="I1387" s="11" t="s">
        <v>8503</v>
      </c>
      <c r="J1387" s="13" t="s">
        <v>8504</v>
      </c>
      <c r="K1387" s="11" t="s">
        <v>132</v>
      </c>
      <c r="L1387" s="11" t="s">
        <v>2303</v>
      </c>
      <c r="M1387" s="11" t="s">
        <v>39</v>
      </c>
      <c r="N1387" s="11" t="s">
        <v>40</v>
      </c>
      <c r="O1387" s="11" t="s">
        <v>56</v>
      </c>
      <c r="P1387" s="11" t="s">
        <v>121</v>
      </c>
      <c r="Q1387" s="11" t="s">
        <v>42</v>
      </c>
      <c r="R1387" s="11" t="s">
        <v>175</v>
      </c>
      <c r="S1387" s="12" t="s">
        <v>8505</v>
      </c>
      <c r="T1387" s="11" t="s">
        <v>44</v>
      </c>
      <c r="U1387" s="11" t="s">
        <v>176</v>
      </c>
      <c r="V1387" s="11" t="s">
        <v>59</v>
      </c>
      <c r="W1387" s="10">
        <v>83481</v>
      </c>
      <c r="X1387" s="11" t="s">
        <v>48</v>
      </c>
      <c r="Y1387" s="10">
        <v>5</v>
      </c>
      <c r="Z1387" s="10">
        <v>3133</v>
      </c>
      <c r="AA1387" s="12" t="s">
        <v>3027</v>
      </c>
      <c r="AB1387" s="10">
        <v>1</v>
      </c>
      <c r="AC1387" s="10">
        <v>5</v>
      </c>
      <c r="AD1387" s="12">
        <v>44844</v>
      </c>
      <c r="AE1387" s="11" t="s">
        <v>156</v>
      </c>
      <c r="AF1387" s="11" t="s">
        <v>61</v>
      </c>
      <c r="AG1387" s="11" t="s">
        <v>62</v>
      </c>
      <c r="AH1387" s="11" t="s">
        <v>2912</v>
      </c>
      <c r="AI1387" s="11" t="s">
        <v>8506</v>
      </c>
      <c r="AJ1387" s="10">
        <v>3</v>
      </c>
      <c r="AK1387" s="14">
        <v>946.99</v>
      </c>
    </row>
    <row r="1388" spans="1:37" x14ac:dyDescent="0.25">
      <c r="A1388" s="10">
        <v>2707</v>
      </c>
      <c r="B1388" s="11" t="s">
        <v>8246</v>
      </c>
      <c r="C1388" s="11" t="s">
        <v>6737</v>
      </c>
      <c r="D1388" s="12">
        <v>43440</v>
      </c>
      <c r="E1388" s="12">
        <v>44896</v>
      </c>
      <c r="F1388" s="10">
        <f>Table2[[#This Row],[ExitDate]]-Table2[[#This Row],[StartDate]]</f>
        <v>1456</v>
      </c>
      <c r="G1388" s="18">
        <f>(Table2[[#This Row],[ExitDate]]-Table2[[#This Row],[StartDate]])/365.25</f>
        <v>3.9863107460643397</v>
      </c>
      <c r="H1388" s="11" t="s">
        <v>738</v>
      </c>
      <c r="I1388" s="11" t="s">
        <v>8507</v>
      </c>
      <c r="J1388" s="13" t="s">
        <v>8508</v>
      </c>
      <c r="K1388" s="11" t="s">
        <v>79</v>
      </c>
      <c r="L1388" s="11" t="s">
        <v>38</v>
      </c>
      <c r="M1388" s="11" t="s">
        <v>56</v>
      </c>
      <c r="N1388" s="11" t="s">
        <v>40</v>
      </c>
      <c r="O1388" s="11" t="s">
        <v>66</v>
      </c>
      <c r="P1388" s="11" t="s">
        <v>174</v>
      </c>
      <c r="Q1388" s="11" t="s">
        <v>42</v>
      </c>
      <c r="R1388" s="11" t="s">
        <v>238</v>
      </c>
      <c r="S1388" s="12" t="s">
        <v>8509</v>
      </c>
      <c r="T1388" s="11" t="s">
        <v>44</v>
      </c>
      <c r="U1388" s="11" t="s">
        <v>109</v>
      </c>
      <c r="V1388" s="11" t="s">
        <v>46</v>
      </c>
      <c r="W1388" s="10">
        <v>2140</v>
      </c>
      <c r="X1388" s="11" t="s">
        <v>99</v>
      </c>
      <c r="Y1388" s="10">
        <v>5</v>
      </c>
      <c r="Z1388" s="10">
        <v>3134</v>
      </c>
      <c r="AA1388" s="12" t="s">
        <v>739</v>
      </c>
      <c r="AB1388" s="10">
        <v>3</v>
      </c>
      <c r="AC1388" s="10">
        <v>2</v>
      </c>
      <c r="AD1388" s="12">
        <v>45003</v>
      </c>
      <c r="AE1388" s="11" t="s">
        <v>83</v>
      </c>
      <c r="AF1388" s="11" t="s">
        <v>61</v>
      </c>
      <c r="AG1388" s="11" t="s">
        <v>77</v>
      </c>
      <c r="AH1388" s="11" t="s">
        <v>8510</v>
      </c>
      <c r="AI1388" s="11" t="s">
        <v>8511</v>
      </c>
      <c r="AJ1388" s="10">
        <v>4</v>
      </c>
      <c r="AK1388" s="14">
        <v>945.68</v>
      </c>
    </row>
    <row r="1389" spans="1:37" x14ac:dyDescent="0.25">
      <c r="A1389" s="10">
        <v>2708</v>
      </c>
      <c r="B1389" s="11" t="s">
        <v>3733</v>
      </c>
      <c r="C1389" s="11" t="s">
        <v>5310</v>
      </c>
      <c r="D1389" s="12">
        <v>43902</v>
      </c>
      <c r="E1389" s="12">
        <v>45083</v>
      </c>
      <c r="F1389" s="10">
        <f>Table2[[#This Row],[ExitDate]]-Table2[[#This Row],[StartDate]]</f>
        <v>1181</v>
      </c>
      <c r="G1389" s="18">
        <f>(Table2[[#This Row],[ExitDate]]-Table2[[#This Row],[StartDate]])/365.25</f>
        <v>3.2334017796030117</v>
      </c>
      <c r="H1389" s="11" t="s">
        <v>738</v>
      </c>
      <c r="I1389" s="11" t="s">
        <v>8512</v>
      </c>
      <c r="J1389" s="13" t="s">
        <v>8513</v>
      </c>
      <c r="K1389" s="11" t="s">
        <v>84</v>
      </c>
      <c r="L1389" s="11" t="s">
        <v>38</v>
      </c>
      <c r="M1389" s="11" t="s">
        <v>56</v>
      </c>
      <c r="N1389" s="11" t="s">
        <v>55</v>
      </c>
      <c r="O1389" s="11" t="s">
        <v>41</v>
      </c>
      <c r="P1389" s="11" t="s">
        <v>95</v>
      </c>
      <c r="Q1389" s="11" t="s">
        <v>42</v>
      </c>
      <c r="R1389" s="11" t="s">
        <v>175</v>
      </c>
      <c r="S1389" s="12" t="s">
        <v>7943</v>
      </c>
      <c r="T1389" s="11" t="s">
        <v>44</v>
      </c>
      <c r="U1389" s="11" t="s">
        <v>625</v>
      </c>
      <c r="V1389" s="11" t="s">
        <v>46</v>
      </c>
      <c r="W1389" s="10">
        <v>9790</v>
      </c>
      <c r="X1389" s="11" t="s">
        <v>48</v>
      </c>
      <c r="Y1389" s="10">
        <v>4</v>
      </c>
      <c r="Z1389" s="10">
        <v>3135</v>
      </c>
      <c r="AA1389" s="12" t="s">
        <v>2133</v>
      </c>
      <c r="AB1389" s="10">
        <v>1</v>
      </c>
      <c r="AC1389" s="10">
        <v>2</v>
      </c>
      <c r="AD1389" s="12">
        <v>44954</v>
      </c>
      <c r="AE1389" s="11" t="s">
        <v>156</v>
      </c>
      <c r="AF1389" s="11" t="s">
        <v>51</v>
      </c>
      <c r="AG1389" s="11" t="s">
        <v>89</v>
      </c>
      <c r="AH1389" s="11" t="s">
        <v>8514</v>
      </c>
      <c r="AI1389" s="11" t="s">
        <v>8515</v>
      </c>
      <c r="AJ1389" s="10">
        <v>5</v>
      </c>
      <c r="AK1389" s="14">
        <v>142.21</v>
      </c>
    </row>
    <row r="1390" spans="1:37" x14ac:dyDescent="0.25">
      <c r="A1390" s="10">
        <v>2710</v>
      </c>
      <c r="B1390" s="11" t="s">
        <v>1390</v>
      </c>
      <c r="C1390" s="11" t="s">
        <v>4700</v>
      </c>
      <c r="D1390" s="12">
        <v>43443</v>
      </c>
      <c r="E1390" s="12">
        <v>45102</v>
      </c>
      <c r="F1390" s="10">
        <f>Table2[[#This Row],[ExitDate]]-Table2[[#This Row],[StartDate]]</f>
        <v>1659</v>
      </c>
      <c r="G1390" s="18">
        <f>(Table2[[#This Row],[ExitDate]]-Table2[[#This Row],[StartDate]])/365.25</f>
        <v>4.5420944558521557</v>
      </c>
      <c r="H1390" s="11" t="s">
        <v>738</v>
      </c>
      <c r="I1390" s="11" t="s">
        <v>8516</v>
      </c>
      <c r="J1390" s="13" t="s">
        <v>8517</v>
      </c>
      <c r="K1390" s="11" t="s">
        <v>54</v>
      </c>
      <c r="L1390" s="11" t="s">
        <v>752</v>
      </c>
      <c r="M1390" s="11" t="s">
        <v>39</v>
      </c>
      <c r="N1390" s="11" t="s">
        <v>67</v>
      </c>
      <c r="O1390" s="11" t="s">
        <v>41</v>
      </c>
      <c r="P1390" s="11" t="s">
        <v>95</v>
      </c>
      <c r="Q1390" s="11" t="s">
        <v>42</v>
      </c>
      <c r="R1390" s="11" t="s">
        <v>85</v>
      </c>
      <c r="S1390" s="12">
        <v>34764</v>
      </c>
      <c r="T1390" s="11" t="s">
        <v>44</v>
      </c>
      <c r="U1390" s="11" t="s">
        <v>81</v>
      </c>
      <c r="V1390" s="11" t="s">
        <v>46</v>
      </c>
      <c r="W1390" s="10">
        <v>50624</v>
      </c>
      <c r="X1390" s="11" t="s">
        <v>48</v>
      </c>
      <c r="Y1390" s="10">
        <v>2</v>
      </c>
      <c r="Z1390" s="10">
        <v>3137</v>
      </c>
      <c r="AA1390" s="12" t="s">
        <v>817</v>
      </c>
      <c r="AB1390" s="10">
        <v>1</v>
      </c>
      <c r="AC1390" s="10">
        <v>2</v>
      </c>
      <c r="AD1390" s="12">
        <v>45088</v>
      </c>
      <c r="AE1390" s="11" t="s">
        <v>83</v>
      </c>
      <c r="AF1390" s="11" t="s">
        <v>61</v>
      </c>
      <c r="AG1390" s="11" t="s">
        <v>89</v>
      </c>
      <c r="AH1390" s="11" t="s">
        <v>8518</v>
      </c>
      <c r="AI1390" s="11" t="s">
        <v>8519</v>
      </c>
      <c r="AJ1390" s="10">
        <v>4</v>
      </c>
      <c r="AK1390" s="14">
        <v>641.67999999999995</v>
      </c>
    </row>
    <row r="1391" spans="1:37" x14ac:dyDescent="0.25">
      <c r="A1391" s="10">
        <v>2711</v>
      </c>
      <c r="B1391" s="11" t="s">
        <v>8398</v>
      </c>
      <c r="C1391" s="11" t="s">
        <v>1547</v>
      </c>
      <c r="D1391" s="12">
        <v>44920</v>
      </c>
      <c r="E1391" s="12">
        <v>44993</v>
      </c>
      <c r="F1391" s="10">
        <f>Table2[[#This Row],[ExitDate]]-Table2[[#This Row],[StartDate]]</f>
        <v>73</v>
      </c>
      <c r="G1391" s="18">
        <f>(Table2[[#This Row],[ExitDate]]-Table2[[#This Row],[StartDate]])/365.25</f>
        <v>0.1998631074606434</v>
      </c>
      <c r="H1391" s="11" t="s">
        <v>738</v>
      </c>
      <c r="I1391" s="11" t="s">
        <v>8520</v>
      </c>
      <c r="J1391" s="13" t="s">
        <v>8521</v>
      </c>
      <c r="K1391" s="11" t="s">
        <v>132</v>
      </c>
      <c r="L1391" s="11" t="s">
        <v>752</v>
      </c>
      <c r="M1391" s="11" t="s">
        <v>39</v>
      </c>
      <c r="N1391" s="11" t="s">
        <v>55</v>
      </c>
      <c r="O1391" s="11" t="s">
        <v>66</v>
      </c>
      <c r="P1391" s="11" t="s">
        <v>174</v>
      </c>
      <c r="Q1391" s="11" t="s">
        <v>42</v>
      </c>
      <c r="R1391" s="11" t="s">
        <v>85</v>
      </c>
      <c r="S1391" s="12">
        <v>31962</v>
      </c>
      <c r="T1391" s="11" t="s">
        <v>44</v>
      </c>
      <c r="U1391" s="11" t="s">
        <v>81</v>
      </c>
      <c r="V1391" s="11" t="s">
        <v>46</v>
      </c>
      <c r="W1391" s="10">
        <v>83438</v>
      </c>
      <c r="X1391" s="11" t="s">
        <v>48</v>
      </c>
      <c r="Y1391" s="10">
        <v>4</v>
      </c>
      <c r="Z1391" s="10">
        <v>3138</v>
      </c>
      <c r="AA1391" s="12">
        <v>45206</v>
      </c>
      <c r="AB1391" s="10">
        <v>5</v>
      </c>
      <c r="AC1391" s="10">
        <v>3</v>
      </c>
      <c r="AD1391" s="12">
        <v>45133</v>
      </c>
      <c r="AE1391" s="11" t="s">
        <v>76</v>
      </c>
      <c r="AF1391" s="11" t="s">
        <v>51</v>
      </c>
      <c r="AG1391" s="11" t="s">
        <v>52</v>
      </c>
      <c r="AH1391" s="11" t="s">
        <v>8522</v>
      </c>
      <c r="AI1391" s="11" t="s">
        <v>8523</v>
      </c>
      <c r="AJ1391" s="10">
        <v>2</v>
      </c>
      <c r="AK1391" s="14">
        <v>295.67</v>
      </c>
    </row>
    <row r="1392" spans="1:37" x14ac:dyDescent="0.25">
      <c r="A1392" s="10">
        <v>2718</v>
      </c>
      <c r="B1392" s="11" t="s">
        <v>4650</v>
      </c>
      <c r="C1392" s="11" t="s">
        <v>1898</v>
      </c>
      <c r="D1392" s="12">
        <v>44101</v>
      </c>
      <c r="E1392" s="12">
        <v>44624</v>
      </c>
      <c r="F1392" s="10">
        <f>Table2[[#This Row],[ExitDate]]-Table2[[#This Row],[StartDate]]</f>
        <v>523</v>
      </c>
      <c r="G1392" s="18">
        <f>(Table2[[#This Row],[ExitDate]]-Table2[[#This Row],[StartDate]])/365.25</f>
        <v>1.431895961670089</v>
      </c>
      <c r="H1392" s="11" t="s">
        <v>36</v>
      </c>
      <c r="I1392" s="11" t="s">
        <v>8525</v>
      </c>
      <c r="J1392" s="13" t="s">
        <v>8526</v>
      </c>
      <c r="K1392" s="11" t="s">
        <v>132</v>
      </c>
      <c r="L1392" s="11" t="s">
        <v>1816</v>
      </c>
      <c r="M1392" s="11" t="s">
        <v>56</v>
      </c>
      <c r="N1392" s="11" t="s">
        <v>40</v>
      </c>
      <c r="O1392" s="11" t="s">
        <v>41</v>
      </c>
      <c r="P1392" s="11" t="s">
        <v>133</v>
      </c>
      <c r="Q1392" s="11" t="s">
        <v>42</v>
      </c>
      <c r="R1392" s="11" t="s">
        <v>85</v>
      </c>
      <c r="S1392" s="12" t="s">
        <v>8527</v>
      </c>
      <c r="T1392" s="11" t="s">
        <v>44</v>
      </c>
      <c r="U1392" s="11" t="s">
        <v>192</v>
      </c>
      <c r="V1392" s="11" t="s">
        <v>59</v>
      </c>
      <c r="W1392" s="10">
        <v>59765</v>
      </c>
      <c r="X1392" s="11" t="s">
        <v>48</v>
      </c>
      <c r="Y1392" s="10">
        <v>2</v>
      </c>
      <c r="Z1392" s="10">
        <v>3145</v>
      </c>
      <c r="AA1392" s="12" t="s">
        <v>5437</v>
      </c>
      <c r="AB1392" s="10">
        <v>1</v>
      </c>
      <c r="AC1392" s="10">
        <v>2</v>
      </c>
      <c r="AD1392" s="12">
        <v>45076</v>
      </c>
      <c r="AE1392" s="11" t="s">
        <v>50</v>
      </c>
      <c r="AF1392" s="11" t="s">
        <v>51</v>
      </c>
      <c r="AG1392" s="11" t="s">
        <v>89</v>
      </c>
      <c r="AH1392" s="11" t="s">
        <v>8528</v>
      </c>
      <c r="AI1392" s="11" t="s">
        <v>8529</v>
      </c>
      <c r="AJ1392" s="10">
        <v>4</v>
      </c>
      <c r="AK1392" s="14">
        <v>773.76</v>
      </c>
    </row>
    <row r="1393" spans="1:37" x14ac:dyDescent="0.25">
      <c r="A1393" s="10">
        <v>2720</v>
      </c>
      <c r="B1393" s="11" t="s">
        <v>180</v>
      </c>
      <c r="C1393" s="11" t="s">
        <v>1266</v>
      </c>
      <c r="D1393" s="12">
        <v>45124</v>
      </c>
      <c r="E1393" s="12">
        <v>45135</v>
      </c>
      <c r="F1393" s="10">
        <f>Table2[[#This Row],[ExitDate]]-Table2[[#This Row],[StartDate]]</f>
        <v>11</v>
      </c>
      <c r="G1393" s="18">
        <f>(Table2[[#This Row],[ExitDate]]-Table2[[#This Row],[StartDate]])/365.25</f>
        <v>3.0116358658453114E-2</v>
      </c>
      <c r="H1393" s="11" t="s">
        <v>36</v>
      </c>
      <c r="I1393" s="11" t="s">
        <v>8530</v>
      </c>
      <c r="J1393" s="13" t="s">
        <v>8531</v>
      </c>
      <c r="K1393" s="11" t="s">
        <v>164</v>
      </c>
      <c r="L1393" s="11" t="s">
        <v>38</v>
      </c>
      <c r="M1393" s="11" t="s">
        <v>39</v>
      </c>
      <c r="N1393" s="11" t="s">
        <v>67</v>
      </c>
      <c r="O1393" s="11" t="s">
        <v>41</v>
      </c>
      <c r="P1393" s="11" t="s">
        <v>95</v>
      </c>
      <c r="Q1393" s="11" t="s">
        <v>42</v>
      </c>
      <c r="R1393" s="11" t="s">
        <v>69</v>
      </c>
      <c r="S1393" s="12" t="s">
        <v>8532</v>
      </c>
      <c r="T1393" s="11" t="s">
        <v>44</v>
      </c>
      <c r="U1393" s="11" t="s">
        <v>109</v>
      </c>
      <c r="V1393" s="11" t="s">
        <v>59</v>
      </c>
      <c r="W1393" s="10">
        <v>48709</v>
      </c>
      <c r="X1393" s="11" t="s">
        <v>48</v>
      </c>
      <c r="Y1393" s="10">
        <v>5</v>
      </c>
      <c r="Z1393" s="10">
        <v>3147</v>
      </c>
      <c r="AA1393" s="12" t="s">
        <v>1583</v>
      </c>
      <c r="AB1393" s="10">
        <v>2</v>
      </c>
      <c r="AC1393" s="10">
        <v>2</v>
      </c>
      <c r="AD1393" s="12">
        <v>44915</v>
      </c>
      <c r="AE1393" s="11" t="s">
        <v>76</v>
      </c>
      <c r="AF1393" s="11" t="s">
        <v>61</v>
      </c>
      <c r="AG1393" s="11" t="s">
        <v>77</v>
      </c>
      <c r="AH1393" s="11" t="s">
        <v>8533</v>
      </c>
      <c r="AI1393" s="11" t="s">
        <v>8534</v>
      </c>
      <c r="AJ1393" s="10">
        <v>4</v>
      </c>
      <c r="AK1393" s="14">
        <v>820.65</v>
      </c>
    </row>
    <row r="1394" spans="1:37" x14ac:dyDescent="0.25">
      <c r="A1394" s="10">
        <v>2721</v>
      </c>
      <c r="B1394" s="11" t="s">
        <v>8535</v>
      </c>
      <c r="C1394" s="11" t="s">
        <v>1861</v>
      </c>
      <c r="D1394" s="12">
        <v>43979</v>
      </c>
      <c r="E1394" s="12">
        <v>44544</v>
      </c>
      <c r="F1394" s="10">
        <f>Table2[[#This Row],[ExitDate]]-Table2[[#This Row],[StartDate]]</f>
        <v>565</v>
      </c>
      <c r="G1394" s="18">
        <f>(Table2[[#This Row],[ExitDate]]-Table2[[#This Row],[StartDate]])/365.25</f>
        <v>1.5468856947296372</v>
      </c>
      <c r="H1394" s="11" t="s">
        <v>36</v>
      </c>
      <c r="I1394" s="11" t="s">
        <v>8536</v>
      </c>
      <c r="J1394" s="13" t="s">
        <v>8537</v>
      </c>
      <c r="K1394" s="11" t="s">
        <v>94</v>
      </c>
      <c r="L1394" s="11" t="s">
        <v>38</v>
      </c>
      <c r="M1394" s="11" t="s">
        <v>66</v>
      </c>
      <c r="N1394" s="11" t="s">
        <v>40</v>
      </c>
      <c r="O1394" s="11" t="s">
        <v>41</v>
      </c>
      <c r="P1394" s="11" t="s">
        <v>174</v>
      </c>
      <c r="Q1394" s="11" t="s">
        <v>42</v>
      </c>
      <c r="R1394" s="11" t="s">
        <v>57</v>
      </c>
      <c r="S1394" s="12">
        <v>18266</v>
      </c>
      <c r="T1394" s="11" t="s">
        <v>44</v>
      </c>
      <c r="U1394" s="11" t="s">
        <v>234</v>
      </c>
      <c r="V1394" s="11" t="s">
        <v>59</v>
      </c>
      <c r="W1394" s="10">
        <v>76147</v>
      </c>
      <c r="X1394" s="11" t="s">
        <v>99</v>
      </c>
      <c r="Y1394" s="10">
        <v>2</v>
      </c>
      <c r="Z1394" s="10">
        <v>3148</v>
      </c>
      <c r="AA1394" s="12" t="s">
        <v>1824</v>
      </c>
      <c r="AB1394" s="10">
        <v>4</v>
      </c>
      <c r="AC1394" s="10">
        <v>5</v>
      </c>
      <c r="AD1394" s="12">
        <v>45026</v>
      </c>
      <c r="AE1394" s="11" t="s">
        <v>156</v>
      </c>
      <c r="AF1394" s="11" t="s">
        <v>61</v>
      </c>
      <c r="AG1394" s="11" t="s">
        <v>77</v>
      </c>
      <c r="AH1394" s="11" t="s">
        <v>8538</v>
      </c>
      <c r="AI1394" s="11" t="s">
        <v>8539</v>
      </c>
      <c r="AJ1394" s="10">
        <v>2</v>
      </c>
      <c r="AK1394" s="14">
        <v>727.06</v>
      </c>
    </row>
    <row r="1395" spans="1:37" x14ac:dyDescent="0.25">
      <c r="A1395" s="10">
        <v>2722</v>
      </c>
      <c r="B1395" s="11" t="s">
        <v>5398</v>
      </c>
      <c r="C1395" s="11" t="s">
        <v>2386</v>
      </c>
      <c r="D1395" s="12">
        <v>44256</v>
      </c>
      <c r="E1395" s="12">
        <v>45021</v>
      </c>
      <c r="F1395" s="10">
        <f>Table2[[#This Row],[ExitDate]]-Table2[[#This Row],[StartDate]]</f>
        <v>765</v>
      </c>
      <c r="G1395" s="18">
        <f>(Table2[[#This Row],[ExitDate]]-Table2[[#This Row],[StartDate]])/365.25</f>
        <v>2.0944558521560577</v>
      </c>
      <c r="H1395" s="11" t="s">
        <v>36</v>
      </c>
      <c r="I1395" s="11" t="s">
        <v>8540</v>
      </c>
      <c r="J1395" s="13" t="s">
        <v>8541</v>
      </c>
      <c r="K1395" s="11" t="s">
        <v>113</v>
      </c>
      <c r="L1395" s="11" t="s">
        <v>38</v>
      </c>
      <c r="M1395" s="11" t="s">
        <v>66</v>
      </c>
      <c r="N1395" s="11" t="s">
        <v>55</v>
      </c>
      <c r="O1395" s="11" t="s">
        <v>56</v>
      </c>
      <c r="P1395" s="11" t="s">
        <v>174</v>
      </c>
      <c r="Q1395" s="11" t="s">
        <v>42</v>
      </c>
      <c r="R1395" s="11" t="s">
        <v>85</v>
      </c>
      <c r="S1395" s="12" t="s">
        <v>8542</v>
      </c>
      <c r="T1395" s="11" t="s">
        <v>44</v>
      </c>
      <c r="U1395" s="11" t="s">
        <v>81</v>
      </c>
      <c r="V1395" s="11" t="s">
        <v>46</v>
      </c>
      <c r="W1395" s="10">
        <v>19987</v>
      </c>
      <c r="X1395" s="11" t="s">
        <v>99</v>
      </c>
      <c r="Y1395" s="10">
        <v>2</v>
      </c>
      <c r="Z1395" s="10">
        <v>3149</v>
      </c>
      <c r="AA1395" s="12" t="s">
        <v>489</v>
      </c>
      <c r="AB1395" s="10">
        <v>2</v>
      </c>
      <c r="AC1395" s="10">
        <v>1</v>
      </c>
      <c r="AD1395" s="12">
        <v>45114</v>
      </c>
      <c r="AE1395" s="11" t="s">
        <v>60</v>
      </c>
      <c r="AF1395" s="11" t="s">
        <v>51</v>
      </c>
      <c r="AG1395" s="11" t="s">
        <v>52</v>
      </c>
      <c r="AH1395" s="11" t="s">
        <v>8543</v>
      </c>
      <c r="AI1395" s="11" t="s">
        <v>8544</v>
      </c>
      <c r="AJ1395" s="10">
        <v>2</v>
      </c>
      <c r="AK1395" s="14">
        <v>858.12</v>
      </c>
    </row>
    <row r="1396" spans="1:37" x14ac:dyDescent="0.25">
      <c r="A1396" s="10">
        <v>2725</v>
      </c>
      <c r="B1396" s="11" t="s">
        <v>8198</v>
      </c>
      <c r="C1396" s="11" t="s">
        <v>5942</v>
      </c>
      <c r="D1396" s="12">
        <v>44747</v>
      </c>
      <c r="E1396" s="12">
        <v>44923</v>
      </c>
      <c r="F1396" s="10">
        <f>Table2[[#This Row],[ExitDate]]-Table2[[#This Row],[StartDate]]</f>
        <v>176</v>
      </c>
      <c r="G1396" s="18">
        <f>(Table2[[#This Row],[ExitDate]]-Table2[[#This Row],[StartDate]])/365.25</f>
        <v>0.48186173853524983</v>
      </c>
      <c r="H1396" s="11" t="s">
        <v>36</v>
      </c>
      <c r="I1396" s="11" t="s">
        <v>8546</v>
      </c>
      <c r="J1396" s="13" t="s">
        <v>8547</v>
      </c>
      <c r="K1396" s="11" t="s">
        <v>37</v>
      </c>
      <c r="L1396" s="11" t="s">
        <v>38</v>
      </c>
      <c r="M1396" s="11" t="s">
        <v>39</v>
      </c>
      <c r="N1396" s="11" t="s">
        <v>40</v>
      </c>
      <c r="O1396" s="11" t="s">
        <v>41</v>
      </c>
      <c r="P1396" s="11" t="s">
        <v>174</v>
      </c>
      <c r="Q1396" s="11" t="s">
        <v>42</v>
      </c>
      <c r="R1396" s="11" t="s">
        <v>85</v>
      </c>
      <c r="S1396" s="12" t="s">
        <v>8548</v>
      </c>
      <c r="T1396" s="11" t="s">
        <v>44</v>
      </c>
      <c r="U1396" s="11" t="s">
        <v>81</v>
      </c>
      <c r="V1396" s="11" t="s">
        <v>46</v>
      </c>
      <c r="W1396" s="10">
        <v>27163</v>
      </c>
      <c r="X1396" s="11" t="s">
        <v>99</v>
      </c>
      <c r="Y1396" s="10">
        <v>5</v>
      </c>
      <c r="Z1396" s="10">
        <v>3152</v>
      </c>
      <c r="AA1396" s="12" t="s">
        <v>3672</v>
      </c>
      <c r="AB1396" s="10">
        <v>1</v>
      </c>
      <c r="AC1396" s="10">
        <v>3</v>
      </c>
      <c r="AD1396" s="12">
        <v>45009</v>
      </c>
      <c r="AE1396" s="11" t="s">
        <v>156</v>
      </c>
      <c r="AF1396" s="11" t="s">
        <v>51</v>
      </c>
      <c r="AG1396" s="11" t="s">
        <v>52</v>
      </c>
      <c r="AH1396" s="11" t="s">
        <v>8549</v>
      </c>
      <c r="AI1396" s="11" t="s">
        <v>8550</v>
      </c>
      <c r="AJ1396" s="10">
        <v>4</v>
      </c>
      <c r="AK1396" s="14">
        <v>955.95</v>
      </c>
    </row>
    <row r="1397" spans="1:37" x14ac:dyDescent="0.25">
      <c r="A1397" s="10">
        <v>2726</v>
      </c>
      <c r="B1397" s="11" t="s">
        <v>8551</v>
      </c>
      <c r="C1397" s="11" t="s">
        <v>1628</v>
      </c>
      <c r="D1397" s="12">
        <v>43798</v>
      </c>
      <c r="E1397" s="12">
        <v>44631</v>
      </c>
      <c r="F1397" s="10">
        <f>Table2[[#This Row],[ExitDate]]-Table2[[#This Row],[StartDate]]</f>
        <v>833</v>
      </c>
      <c r="G1397" s="18">
        <f>(Table2[[#This Row],[ExitDate]]-Table2[[#This Row],[StartDate]])/365.25</f>
        <v>2.2806297056810405</v>
      </c>
      <c r="H1397" s="11" t="s">
        <v>36</v>
      </c>
      <c r="I1397" s="11" t="s">
        <v>8552</v>
      </c>
      <c r="J1397" s="13" t="s">
        <v>8553</v>
      </c>
      <c r="K1397" s="11" t="s">
        <v>125</v>
      </c>
      <c r="L1397" s="11" t="s">
        <v>38</v>
      </c>
      <c r="M1397" s="11" t="s">
        <v>56</v>
      </c>
      <c r="N1397" s="11" t="s">
        <v>55</v>
      </c>
      <c r="O1397" s="11" t="s">
        <v>66</v>
      </c>
      <c r="P1397" s="11" t="s">
        <v>133</v>
      </c>
      <c r="Q1397" s="11" t="s">
        <v>42</v>
      </c>
      <c r="R1397" s="11" t="s">
        <v>85</v>
      </c>
      <c r="S1397" s="12" t="s">
        <v>8554</v>
      </c>
      <c r="T1397" s="11" t="s">
        <v>44</v>
      </c>
      <c r="U1397" s="11" t="s">
        <v>98</v>
      </c>
      <c r="V1397" s="11" t="s">
        <v>46</v>
      </c>
      <c r="W1397" s="10">
        <v>96230</v>
      </c>
      <c r="X1397" s="11" t="s">
        <v>48</v>
      </c>
      <c r="Y1397" s="10">
        <v>4</v>
      </c>
      <c r="Z1397" s="10">
        <v>3153</v>
      </c>
      <c r="AA1397" s="12">
        <v>44662</v>
      </c>
      <c r="AB1397" s="10">
        <v>1</v>
      </c>
      <c r="AC1397" s="10">
        <v>5</v>
      </c>
      <c r="AD1397" s="12">
        <v>45118</v>
      </c>
      <c r="AE1397" s="11" t="s">
        <v>156</v>
      </c>
      <c r="AF1397" s="11" t="s">
        <v>61</v>
      </c>
      <c r="AG1397" s="11" t="s">
        <v>89</v>
      </c>
      <c r="AH1397" s="11" t="s">
        <v>8555</v>
      </c>
      <c r="AI1397" s="11" t="s">
        <v>8556</v>
      </c>
      <c r="AJ1397" s="10">
        <v>5</v>
      </c>
      <c r="AK1397" s="14">
        <v>897.64</v>
      </c>
    </row>
    <row r="1398" spans="1:37" x14ac:dyDescent="0.25">
      <c r="A1398" s="10">
        <v>2728</v>
      </c>
      <c r="B1398" s="11" t="s">
        <v>2003</v>
      </c>
      <c r="C1398" s="11" t="s">
        <v>2619</v>
      </c>
      <c r="D1398" s="12">
        <v>44028</v>
      </c>
      <c r="E1398" s="12">
        <v>44607</v>
      </c>
      <c r="F1398" s="10">
        <f>Table2[[#This Row],[ExitDate]]-Table2[[#This Row],[StartDate]]</f>
        <v>579</v>
      </c>
      <c r="G1398" s="18">
        <f>(Table2[[#This Row],[ExitDate]]-Table2[[#This Row],[StartDate]])/365.25</f>
        <v>1.5852156057494866</v>
      </c>
      <c r="H1398" s="11" t="s">
        <v>36</v>
      </c>
      <c r="I1398" s="11" t="s">
        <v>8557</v>
      </c>
      <c r="J1398" s="13" t="s">
        <v>8558</v>
      </c>
      <c r="K1398" s="11" t="s">
        <v>132</v>
      </c>
      <c r="L1398" s="11" t="s">
        <v>2303</v>
      </c>
      <c r="M1398" s="11" t="s">
        <v>39</v>
      </c>
      <c r="N1398" s="11" t="s">
        <v>67</v>
      </c>
      <c r="O1398" s="11" t="s">
        <v>41</v>
      </c>
      <c r="P1398" s="11" t="s">
        <v>174</v>
      </c>
      <c r="Q1398" s="11" t="s">
        <v>42</v>
      </c>
      <c r="R1398" s="11" t="s">
        <v>80</v>
      </c>
      <c r="S1398" s="12" t="s">
        <v>8559</v>
      </c>
      <c r="T1398" s="11" t="s">
        <v>44</v>
      </c>
      <c r="U1398" s="11" t="s">
        <v>159</v>
      </c>
      <c r="V1398" s="11" t="s">
        <v>59</v>
      </c>
      <c r="W1398" s="10">
        <v>56136</v>
      </c>
      <c r="X1398" s="11" t="s">
        <v>48</v>
      </c>
      <c r="Y1398" s="10">
        <v>2</v>
      </c>
      <c r="Z1398" s="10">
        <v>3155</v>
      </c>
      <c r="AA1398" s="12" t="s">
        <v>3212</v>
      </c>
      <c r="AB1398" s="10">
        <v>2</v>
      </c>
      <c r="AC1398" s="10">
        <v>5</v>
      </c>
      <c r="AD1398" s="12">
        <v>44800</v>
      </c>
      <c r="AE1398" s="11" t="s">
        <v>156</v>
      </c>
      <c r="AF1398" s="11" t="s">
        <v>61</v>
      </c>
      <c r="AG1398" s="11" t="s">
        <v>52</v>
      </c>
      <c r="AH1398" s="11" t="s">
        <v>8560</v>
      </c>
      <c r="AI1398" s="11" t="s">
        <v>8561</v>
      </c>
      <c r="AJ1398" s="10">
        <v>5</v>
      </c>
      <c r="AK1398" s="14">
        <v>336.64</v>
      </c>
    </row>
    <row r="1399" spans="1:37" x14ac:dyDescent="0.25">
      <c r="A1399" s="10">
        <v>2729</v>
      </c>
      <c r="B1399" s="11" t="s">
        <v>1890</v>
      </c>
      <c r="C1399" s="11" t="s">
        <v>5567</v>
      </c>
      <c r="D1399" s="12">
        <v>43664</v>
      </c>
      <c r="E1399" s="12">
        <v>43880</v>
      </c>
      <c r="F1399" s="10">
        <f>Table2[[#This Row],[ExitDate]]-Table2[[#This Row],[StartDate]]</f>
        <v>216</v>
      </c>
      <c r="G1399" s="18">
        <f>(Table2[[#This Row],[ExitDate]]-Table2[[#This Row],[StartDate]])/365.25</f>
        <v>0.59137577002053388</v>
      </c>
      <c r="H1399" s="11" t="s">
        <v>738</v>
      </c>
      <c r="I1399" s="11" t="s">
        <v>8562</v>
      </c>
      <c r="J1399" s="13" t="s">
        <v>8563</v>
      </c>
      <c r="K1399" s="11" t="s">
        <v>132</v>
      </c>
      <c r="L1399" s="11" t="s">
        <v>752</v>
      </c>
      <c r="M1399" s="11" t="s">
        <v>39</v>
      </c>
      <c r="N1399" s="11" t="s">
        <v>67</v>
      </c>
      <c r="O1399" s="11" t="s">
        <v>56</v>
      </c>
      <c r="P1399" s="11" t="s">
        <v>174</v>
      </c>
      <c r="Q1399" s="11" t="s">
        <v>42</v>
      </c>
      <c r="R1399" s="11" t="s">
        <v>80</v>
      </c>
      <c r="S1399" s="12" t="s">
        <v>8564</v>
      </c>
      <c r="T1399" s="11" t="s">
        <v>44</v>
      </c>
      <c r="U1399" s="11" t="s">
        <v>159</v>
      </c>
      <c r="V1399" s="11" t="s">
        <v>46</v>
      </c>
      <c r="W1399" s="10">
        <v>65327</v>
      </c>
      <c r="X1399" s="11" t="s">
        <v>48</v>
      </c>
      <c r="Y1399" s="10">
        <v>5</v>
      </c>
      <c r="Z1399" s="10">
        <v>3156</v>
      </c>
      <c r="AA1399" s="12" t="s">
        <v>756</v>
      </c>
      <c r="AB1399" s="10">
        <v>4</v>
      </c>
      <c r="AC1399" s="10">
        <v>2</v>
      </c>
      <c r="AD1399" s="12">
        <v>45018</v>
      </c>
      <c r="AE1399" s="11" t="s">
        <v>156</v>
      </c>
      <c r="AF1399" s="11" t="s">
        <v>61</v>
      </c>
      <c r="AG1399" s="11" t="s">
        <v>52</v>
      </c>
      <c r="AH1399" s="11" t="s">
        <v>8565</v>
      </c>
      <c r="AI1399" s="11" t="s">
        <v>8566</v>
      </c>
      <c r="AJ1399" s="10">
        <v>4</v>
      </c>
      <c r="AK1399" s="14">
        <v>171.46</v>
      </c>
    </row>
    <row r="1400" spans="1:37" x14ac:dyDescent="0.25">
      <c r="A1400" s="10">
        <v>2730</v>
      </c>
      <c r="B1400" s="11" t="s">
        <v>8567</v>
      </c>
      <c r="C1400" s="11" t="s">
        <v>1736</v>
      </c>
      <c r="D1400" s="12">
        <v>43534</v>
      </c>
      <c r="E1400" s="12">
        <v>44516</v>
      </c>
      <c r="F1400" s="10">
        <f>Table2[[#This Row],[ExitDate]]-Table2[[#This Row],[StartDate]]</f>
        <v>982</v>
      </c>
      <c r="G1400" s="18">
        <f>(Table2[[#This Row],[ExitDate]]-Table2[[#This Row],[StartDate]])/365.25</f>
        <v>2.6885694729637235</v>
      </c>
      <c r="H1400" s="11" t="s">
        <v>738</v>
      </c>
      <c r="I1400" s="11" t="s">
        <v>8568</v>
      </c>
      <c r="J1400" s="13" t="s">
        <v>8569</v>
      </c>
      <c r="K1400" s="11" t="s">
        <v>79</v>
      </c>
      <c r="L1400" s="11" t="s">
        <v>38</v>
      </c>
      <c r="M1400" s="11" t="s">
        <v>39</v>
      </c>
      <c r="N1400" s="11" t="s">
        <v>55</v>
      </c>
      <c r="O1400" s="11" t="s">
        <v>66</v>
      </c>
      <c r="P1400" s="11" t="s">
        <v>174</v>
      </c>
      <c r="Q1400" s="11" t="s">
        <v>42</v>
      </c>
      <c r="R1400" s="11" t="s">
        <v>953</v>
      </c>
      <c r="S1400" s="12" t="s">
        <v>8570</v>
      </c>
      <c r="T1400" s="11" t="s">
        <v>44</v>
      </c>
      <c r="U1400" s="11" t="s">
        <v>109</v>
      </c>
      <c r="V1400" s="11" t="s">
        <v>46</v>
      </c>
      <c r="W1400" s="10">
        <v>25266</v>
      </c>
      <c r="X1400" s="11" t="s">
        <v>99</v>
      </c>
      <c r="Y1400" s="10">
        <v>5</v>
      </c>
      <c r="Z1400" s="10">
        <v>3157</v>
      </c>
      <c r="AA1400" s="12">
        <v>45234</v>
      </c>
      <c r="AB1400" s="10">
        <v>4</v>
      </c>
      <c r="AC1400" s="10">
        <v>1</v>
      </c>
      <c r="AD1400" s="12">
        <v>45072</v>
      </c>
      <c r="AE1400" s="11" t="s">
        <v>76</v>
      </c>
      <c r="AF1400" s="11" t="s">
        <v>51</v>
      </c>
      <c r="AG1400" s="11" t="s">
        <v>62</v>
      </c>
      <c r="AH1400" s="11" t="s">
        <v>8143</v>
      </c>
      <c r="AI1400" s="11" t="s">
        <v>2192</v>
      </c>
      <c r="AJ1400" s="10">
        <v>3</v>
      </c>
      <c r="AK1400" s="14">
        <v>401.9</v>
      </c>
    </row>
    <row r="1401" spans="1:37" x14ac:dyDescent="0.25">
      <c r="A1401" s="10">
        <v>2731</v>
      </c>
      <c r="B1401" s="11" t="s">
        <v>3667</v>
      </c>
      <c r="C1401" s="11" t="s">
        <v>8571</v>
      </c>
      <c r="D1401" s="12">
        <v>45076</v>
      </c>
      <c r="E1401" s="12">
        <v>45128</v>
      </c>
      <c r="F1401" s="10">
        <f>Table2[[#This Row],[ExitDate]]-Table2[[#This Row],[StartDate]]</f>
        <v>52</v>
      </c>
      <c r="G1401" s="18">
        <f>(Table2[[#This Row],[ExitDate]]-Table2[[#This Row],[StartDate]])/365.25</f>
        <v>0.14236824093086928</v>
      </c>
      <c r="H1401" s="11" t="s">
        <v>738</v>
      </c>
      <c r="I1401" s="11" t="s">
        <v>8193</v>
      </c>
      <c r="J1401" s="13" t="s">
        <v>8572</v>
      </c>
      <c r="K1401" s="11" t="s">
        <v>164</v>
      </c>
      <c r="L1401" s="11" t="s">
        <v>38</v>
      </c>
      <c r="M1401" s="11" t="s">
        <v>56</v>
      </c>
      <c r="N1401" s="11" t="s">
        <v>55</v>
      </c>
      <c r="O1401" s="11" t="s">
        <v>66</v>
      </c>
      <c r="P1401" s="11" t="s">
        <v>133</v>
      </c>
      <c r="Q1401" s="11" t="s">
        <v>42</v>
      </c>
      <c r="R1401" s="11" t="s">
        <v>69</v>
      </c>
      <c r="S1401" s="12" t="s">
        <v>2073</v>
      </c>
      <c r="T1401" s="11" t="s">
        <v>44</v>
      </c>
      <c r="U1401" s="11" t="s">
        <v>185</v>
      </c>
      <c r="V1401" s="11" t="s">
        <v>46</v>
      </c>
      <c r="W1401" s="10">
        <v>35824</v>
      </c>
      <c r="X1401" s="11" t="s">
        <v>99</v>
      </c>
      <c r="Y1401" s="10">
        <v>2</v>
      </c>
      <c r="Z1401" s="10">
        <v>3158</v>
      </c>
      <c r="AA1401" s="12">
        <v>44959</v>
      </c>
      <c r="AB1401" s="10">
        <v>1</v>
      </c>
      <c r="AC1401" s="10">
        <v>1</v>
      </c>
      <c r="AD1401" s="12">
        <v>44914</v>
      </c>
      <c r="AE1401" s="11" t="s">
        <v>156</v>
      </c>
      <c r="AF1401" s="11" t="s">
        <v>51</v>
      </c>
      <c r="AG1401" s="11" t="s">
        <v>89</v>
      </c>
      <c r="AH1401" s="11" t="s">
        <v>8573</v>
      </c>
      <c r="AI1401" s="11" t="s">
        <v>8574</v>
      </c>
      <c r="AJ1401" s="10">
        <v>5</v>
      </c>
      <c r="AK1401" s="14">
        <v>266.62</v>
      </c>
    </row>
    <row r="1402" spans="1:37" x14ac:dyDescent="0.25">
      <c r="A1402" s="10">
        <v>2732</v>
      </c>
      <c r="B1402" s="11" t="s">
        <v>3743</v>
      </c>
      <c r="C1402" s="11" t="s">
        <v>2096</v>
      </c>
      <c r="D1402" s="12">
        <v>43335</v>
      </c>
      <c r="E1402" s="12">
        <v>43635</v>
      </c>
      <c r="F1402" s="10">
        <f>Table2[[#This Row],[ExitDate]]-Table2[[#This Row],[StartDate]]</f>
        <v>300</v>
      </c>
      <c r="G1402" s="18">
        <f>(Table2[[#This Row],[ExitDate]]-Table2[[#This Row],[StartDate]])/365.25</f>
        <v>0.82135523613963035</v>
      </c>
      <c r="H1402" s="11" t="s">
        <v>738</v>
      </c>
      <c r="I1402" s="11" t="s">
        <v>8575</v>
      </c>
      <c r="J1402" s="13" t="s">
        <v>8576</v>
      </c>
      <c r="K1402" s="11" t="s">
        <v>94</v>
      </c>
      <c r="L1402" s="11" t="s">
        <v>38</v>
      </c>
      <c r="M1402" s="11" t="s">
        <v>66</v>
      </c>
      <c r="N1402" s="11" t="s">
        <v>67</v>
      </c>
      <c r="O1402" s="11" t="s">
        <v>56</v>
      </c>
      <c r="P1402" s="11" t="s">
        <v>174</v>
      </c>
      <c r="Q1402" s="11" t="s">
        <v>42</v>
      </c>
      <c r="R1402" s="11" t="s">
        <v>85</v>
      </c>
      <c r="S1402" s="12" t="s">
        <v>8577</v>
      </c>
      <c r="T1402" s="11" t="s">
        <v>44</v>
      </c>
      <c r="U1402" s="11" t="s">
        <v>365</v>
      </c>
      <c r="V1402" s="11" t="s">
        <v>46</v>
      </c>
      <c r="W1402" s="10">
        <v>24940</v>
      </c>
      <c r="X1402" s="11" t="s">
        <v>48</v>
      </c>
      <c r="Y1402" s="10">
        <v>4</v>
      </c>
      <c r="Z1402" s="10">
        <v>3159</v>
      </c>
      <c r="AA1402" s="12" t="s">
        <v>1252</v>
      </c>
      <c r="AB1402" s="10">
        <v>1</v>
      </c>
      <c r="AC1402" s="10">
        <v>1</v>
      </c>
      <c r="AD1402" s="12">
        <v>45035</v>
      </c>
      <c r="AE1402" s="11" t="s">
        <v>83</v>
      </c>
      <c r="AF1402" s="11" t="s">
        <v>61</v>
      </c>
      <c r="AG1402" s="11" t="s">
        <v>52</v>
      </c>
      <c r="AH1402" s="11" t="s">
        <v>8578</v>
      </c>
      <c r="AI1402" s="11" t="s">
        <v>7402</v>
      </c>
      <c r="AJ1402" s="10">
        <v>2</v>
      </c>
      <c r="AK1402" s="14">
        <v>913.36</v>
      </c>
    </row>
    <row r="1403" spans="1:37" x14ac:dyDescent="0.25">
      <c r="A1403" s="10">
        <v>2734</v>
      </c>
      <c r="B1403" s="11" t="s">
        <v>2926</v>
      </c>
      <c r="C1403" s="11" t="s">
        <v>4428</v>
      </c>
      <c r="D1403" s="12">
        <v>45139</v>
      </c>
      <c r="E1403" s="12">
        <v>45140</v>
      </c>
      <c r="F1403" s="10">
        <f>Table2[[#This Row],[ExitDate]]-Table2[[#This Row],[StartDate]]</f>
        <v>1</v>
      </c>
      <c r="G1403" s="18">
        <f>(Table2[[#This Row],[ExitDate]]-Table2[[#This Row],[StartDate]])/365.25</f>
        <v>2.7378507871321013E-3</v>
      </c>
      <c r="H1403" s="11" t="s">
        <v>738</v>
      </c>
      <c r="I1403" s="11" t="s">
        <v>8579</v>
      </c>
      <c r="J1403" s="13" t="s">
        <v>8580</v>
      </c>
      <c r="K1403" s="11" t="s">
        <v>65</v>
      </c>
      <c r="L1403" s="11" t="s">
        <v>752</v>
      </c>
      <c r="M1403" s="11" t="s">
        <v>66</v>
      </c>
      <c r="N1403" s="11" t="s">
        <v>40</v>
      </c>
      <c r="O1403" s="11" t="s">
        <v>66</v>
      </c>
      <c r="P1403" s="11" t="s">
        <v>95</v>
      </c>
      <c r="Q1403" s="11" t="s">
        <v>42</v>
      </c>
      <c r="R1403" s="11" t="s">
        <v>80</v>
      </c>
      <c r="S1403" s="12" t="s">
        <v>8581</v>
      </c>
      <c r="T1403" s="11" t="s">
        <v>44</v>
      </c>
      <c r="U1403" s="11" t="s">
        <v>81</v>
      </c>
      <c r="V1403" s="11" t="s">
        <v>46</v>
      </c>
      <c r="W1403" s="10">
        <v>9346</v>
      </c>
      <c r="X1403" s="11" t="s">
        <v>48</v>
      </c>
      <c r="Y1403" s="10">
        <v>1</v>
      </c>
      <c r="Z1403" s="10">
        <v>3161</v>
      </c>
      <c r="AA1403" s="12" t="s">
        <v>601</v>
      </c>
      <c r="AB1403" s="10">
        <v>1</v>
      </c>
      <c r="AC1403" s="10">
        <v>5</v>
      </c>
      <c r="AD1403" s="12">
        <v>44819</v>
      </c>
      <c r="AE1403" s="11" t="s">
        <v>60</v>
      </c>
      <c r="AF1403" s="11" t="s">
        <v>61</v>
      </c>
      <c r="AG1403" s="11" t="s">
        <v>89</v>
      </c>
      <c r="AH1403" s="11" t="s">
        <v>8582</v>
      </c>
      <c r="AI1403" s="11" t="s">
        <v>5277</v>
      </c>
      <c r="AJ1403" s="10">
        <v>3</v>
      </c>
      <c r="AK1403" s="14">
        <v>398.98</v>
      </c>
    </row>
    <row r="1404" spans="1:37" x14ac:dyDescent="0.25">
      <c r="A1404" s="10">
        <v>2735</v>
      </c>
      <c r="B1404" s="11" t="s">
        <v>3087</v>
      </c>
      <c r="C1404" s="11" t="s">
        <v>1525</v>
      </c>
      <c r="D1404" s="12">
        <v>43885</v>
      </c>
      <c r="E1404" s="12">
        <v>44189</v>
      </c>
      <c r="F1404" s="10">
        <f>Table2[[#This Row],[ExitDate]]-Table2[[#This Row],[StartDate]]</f>
        <v>304</v>
      </c>
      <c r="G1404" s="18">
        <f>(Table2[[#This Row],[ExitDate]]-Table2[[#This Row],[StartDate]])/365.25</f>
        <v>0.83230663928815884</v>
      </c>
      <c r="H1404" s="11" t="s">
        <v>738</v>
      </c>
      <c r="I1404" s="11" t="s">
        <v>8583</v>
      </c>
      <c r="J1404" s="13" t="s">
        <v>8584</v>
      </c>
      <c r="K1404" s="11" t="s">
        <v>84</v>
      </c>
      <c r="L1404" s="11" t="s">
        <v>38</v>
      </c>
      <c r="M1404" s="11" t="s">
        <v>56</v>
      </c>
      <c r="N1404" s="11" t="s">
        <v>55</v>
      </c>
      <c r="O1404" s="11" t="s">
        <v>41</v>
      </c>
      <c r="P1404" s="11" t="s">
        <v>121</v>
      </c>
      <c r="Q1404" s="11" t="s">
        <v>42</v>
      </c>
      <c r="R1404" s="11" t="s">
        <v>3104</v>
      </c>
      <c r="S1404" s="12" t="s">
        <v>8585</v>
      </c>
      <c r="T1404" s="11" t="s">
        <v>44</v>
      </c>
      <c r="U1404" s="11" t="s">
        <v>250</v>
      </c>
      <c r="V1404" s="11" t="s">
        <v>59</v>
      </c>
      <c r="W1404" s="10">
        <v>57257</v>
      </c>
      <c r="X1404" s="11" t="s">
        <v>48</v>
      </c>
      <c r="Y1404" s="10">
        <v>5</v>
      </c>
      <c r="Z1404" s="10">
        <v>3162</v>
      </c>
      <c r="AA1404" s="12" t="s">
        <v>1315</v>
      </c>
      <c r="AB1404" s="10">
        <v>4</v>
      </c>
      <c r="AC1404" s="10">
        <v>4</v>
      </c>
      <c r="AD1404" s="12">
        <v>45131</v>
      </c>
      <c r="AE1404" s="11" t="s">
        <v>83</v>
      </c>
      <c r="AF1404" s="11" t="s">
        <v>51</v>
      </c>
      <c r="AG1404" s="11" t="s">
        <v>52</v>
      </c>
      <c r="AH1404" s="11" t="s">
        <v>8586</v>
      </c>
      <c r="AI1404" s="11" t="s">
        <v>8587</v>
      </c>
      <c r="AJ1404" s="10">
        <v>5</v>
      </c>
      <c r="AK1404" s="14">
        <v>569.76</v>
      </c>
    </row>
    <row r="1405" spans="1:37" x14ac:dyDescent="0.25">
      <c r="A1405" s="10">
        <v>2737</v>
      </c>
      <c r="B1405" s="11" t="s">
        <v>8588</v>
      </c>
      <c r="C1405" s="11" t="s">
        <v>1526</v>
      </c>
      <c r="D1405" s="12">
        <v>44902</v>
      </c>
      <c r="E1405" s="12">
        <v>45085</v>
      </c>
      <c r="F1405" s="10">
        <f>Table2[[#This Row],[ExitDate]]-Table2[[#This Row],[StartDate]]</f>
        <v>183</v>
      </c>
      <c r="G1405" s="18">
        <f>(Table2[[#This Row],[ExitDate]]-Table2[[#This Row],[StartDate]])/365.25</f>
        <v>0.50102669404517453</v>
      </c>
      <c r="H1405" s="11" t="s">
        <v>36</v>
      </c>
      <c r="I1405" s="11" t="s">
        <v>8589</v>
      </c>
      <c r="J1405" s="13" t="s">
        <v>8590</v>
      </c>
      <c r="K1405" s="11" t="s">
        <v>84</v>
      </c>
      <c r="L1405" s="11" t="s">
        <v>752</v>
      </c>
      <c r="M1405" s="11" t="s">
        <v>66</v>
      </c>
      <c r="N1405" s="11" t="s">
        <v>40</v>
      </c>
      <c r="O1405" s="11" t="s">
        <v>41</v>
      </c>
      <c r="P1405" s="11" t="s">
        <v>121</v>
      </c>
      <c r="Q1405" s="11" t="s">
        <v>42</v>
      </c>
      <c r="R1405" s="11" t="s">
        <v>85</v>
      </c>
      <c r="S1405" s="12" t="s">
        <v>8591</v>
      </c>
      <c r="T1405" s="11" t="s">
        <v>44</v>
      </c>
      <c r="U1405" s="11" t="s">
        <v>234</v>
      </c>
      <c r="V1405" s="11" t="s">
        <v>46</v>
      </c>
      <c r="W1405" s="10">
        <v>89536</v>
      </c>
      <c r="X1405" s="11" t="s">
        <v>48</v>
      </c>
      <c r="Y1405" s="10">
        <v>5</v>
      </c>
      <c r="Z1405" s="10">
        <v>3164</v>
      </c>
      <c r="AA1405" s="12">
        <v>44602</v>
      </c>
      <c r="AB1405" s="10">
        <v>4</v>
      </c>
      <c r="AC1405" s="10">
        <v>2</v>
      </c>
      <c r="AD1405" s="12">
        <v>44967</v>
      </c>
      <c r="AE1405" s="11" t="s">
        <v>76</v>
      </c>
      <c r="AF1405" s="11" t="s">
        <v>61</v>
      </c>
      <c r="AG1405" s="11" t="s">
        <v>89</v>
      </c>
      <c r="AH1405" s="11" t="s">
        <v>8592</v>
      </c>
      <c r="AI1405" s="11" t="s">
        <v>8593</v>
      </c>
      <c r="AJ1405" s="10">
        <v>3</v>
      </c>
      <c r="AK1405" s="14">
        <v>981.17</v>
      </c>
    </row>
    <row r="1406" spans="1:37" x14ac:dyDescent="0.25">
      <c r="A1406" s="10">
        <v>2738</v>
      </c>
      <c r="B1406" s="11" t="s">
        <v>2624</v>
      </c>
      <c r="C1406" s="11" t="s">
        <v>3083</v>
      </c>
      <c r="D1406" s="12">
        <v>43532</v>
      </c>
      <c r="E1406" s="12">
        <v>44235</v>
      </c>
      <c r="F1406" s="10">
        <f>Table2[[#This Row],[ExitDate]]-Table2[[#This Row],[StartDate]]</f>
        <v>703</v>
      </c>
      <c r="G1406" s="18">
        <f>(Table2[[#This Row],[ExitDate]]-Table2[[#This Row],[StartDate]])/365.25</f>
        <v>1.9247091033538672</v>
      </c>
      <c r="H1406" s="11" t="s">
        <v>36</v>
      </c>
      <c r="I1406" s="11" t="s">
        <v>8594</v>
      </c>
      <c r="J1406" s="13" t="s">
        <v>8595</v>
      </c>
      <c r="K1406" s="11" t="s">
        <v>37</v>
      </c>
      <c r="L1406" s="11" t="s">
        <v>38</v>
      </c>
      <c r="M1406" s="11" t="s">
        <v>56</v>
      </c>
      <c r="N1406" s="11" t="s">
        <v>40</v>
      </c>
      <c r="O1406" s="11" t="s">
        <v>66</v>
      </c>
      <c r="P1406" s="11" t="s">
        <v>133</v>
      </c>
      <c r="Q1406" s="11" t="s">
        <v>42</v>
      </c>
      <c r="R1406" s="11" t="s">
        <v>85</v>
      </c>
      <c r="S1406" s="12" t="s">
        <v>8596</v>
      </c>
      <c r="T1406" s="11" t="s">
        <v>44</v>
      </c>
      <c r="U1406" s="11" t="s">
        <v>81</v>
      </c>
      <c r="V1406" s="11" t="s">
        <v>46</v>
      </c>
      <c r="W1406" s="10">
        <v>38677</v>
      </c>
      <c r="X1406" s="11" t="s">
        <v>48</v>
      </c>
      <c r="Y1406" s="10">
        <v>2</v>
      </c>
      <c r="Z1406" s="10">
        <v>3165</v>
      </c>
      <c r="AA1406" s="12" t="s">
        <v>3821</v>
      </c>
      <c r="AB1406" s="10">
        <v>1</v>
      </c>
      <c r="AC1406" s="10">
        <v>5</v>
      </c>
      <c r="AD1406" s="12">
        <v>44801</v>
      </c>
      <c r="AE1406" s="11" t="s">
        <v>50</v>
      </c>
      <c r="AF1406" s="11" t="s">
        <v>61</v>
      </c>
      <c r="AG1406" s="11" t="s">
        <v>52</v>
      </c>
      <c r="AH1406" s="11" t="s">
        <v>8597</v>
      </c>
      <c r="AI1406" s="11" t="s">
        <v>8598</v>
      </c>
      <c r="AJ1406" s="10">
        <v>4</v>
      </c>
      <c r="AK1406" s="14">
        <v>972.9</v>
      </c>
    </row>
    <row r="1407" spans="1:37" x14ac:dyDescent="0.25">
      <c r="A1407" s="10">
        <v>2739</v>
      </c>
      <c r="B1407" s="11" t="s">
        <v>2471</v>
      </c>
      <c r="C1407" s="11" t="s">
        <v>6628</v>
      </c>
      <c r="D1407" s="12">
        <v>43683</v>
      </c>
      <c r="E1407" s="12">
        <v>44769</v>
      </c>
      <c r="F1407" s="10">
        <f>Table2[[#This Row],[ExitDate]]-Table2[[#This Row],[StartDate]]</f>
        <v>1086</v>
      </c>
      <c r="G1407" s="18">
        <f>(Table2[[#This Row],[ExitDate]]-Table2[[#This Row],[StartDate]])/365.25</f>
        <v>2.9733059548254621</v>
      </c>
      <c r="H1407" s="11" t="s">
        <v>36</v>
      </c>
      <c r="I1407" s="11" t="s">
        <v>8599</v>
      </c>
      <c r="J1407" s="13" t="s">
        <v>8600</v>
      </c>
      <c r="K1407" s="11" t="s">
        <v>125</v>
      </c>
      <c r="L1407" s="11" t="s">
        <v>38</v>
      </c>
      <c r="M1407" s="11" t="s">
        <v>56</v>
      </c>
      <c r="N1407" s="11" t="s">
        <v>55</v>
      </c>
      <c r="O1407" s="11" t="s">
        <v>66</v>
      </c>
      <c r="P1407" s="11" t="s">
        <v>121</v>
      </c>
      <c r="Q1407" s="11" t="s">
        <v>42</v>
      </c>
      <c r="R1407" s="11" t="s">
        <v>85</v>
      </c>
      <c r="S1407" s="12">
        <v>34011</v>
      </c>
      <c r="T1407" s="11" t="s">
        <v>44</v>
      </c>
      <c r="U1407" s="11" t="s">
        <v>81</v>
      </c>
      <c r="V1407" s="11" t="s">
        <v>46</v>
      </c>
      <c r="W1407" s="10">
        <v>28796</v>
      </c>
      <c r="X1407" s="11" t="s">
        <v>99</v>
      </c>
      <c r="Y1407" s="10">
        <v>2</v>
      </c>
      <c r="Z1407" s="10">
        <v>3166</v>
      </c>
      <c r="AA1407" s="12" t="s">
        <v>2126</v>
      </c>
      <c r="AB1407" s="10">
        <v>2</v>
      </c>
      <c r="AC1407" s="10">
        <v>4</v>
      </c>
      <c r="AD1407" s="12">
        <v>44953</v>
      </c>
      <c r="AE1407" s="11" t="s">
        <v>76</v>
      </c>
      <c r="AF1407" s="11" t="s">
        <v>51</v>
      </c>
      <c r="AG1407" s="11" t="s">
        <v>62</v>
      </c>
      <c r="AH1407" s="11" t="s">
        <v>8601</v>
      </c>
      <c r="AI1407" s="11" t="s">
        <v>8602</v>
      </c>
      <c r="AJ1407" s="10">
        <v>4</v>
      </c>
      <c r="AK1407" s="14">
        <v>928.71</v>
      </c>
    </row>
    <row r="1408" spans="1:37" x14ac:dyDescent="0.25">
      <c r="A1408" s="10">
        <v>2741</v>
      </c>
      <c r="B1408" s="11" t="s">
        <v>7903</v>
      </c>
      <c r="C1408" s="11" t="s">
        <v>1618</v>
      </c>
      <c r="D1408" s="12">
        <v>44600</v>
      </c>
      <c r="E1408" s="12">
        <v>45125</v>
      </c>
      <c r="F1408" s="10">
        <f>Table2[[#This Row],[ExitDate]]-Table2[[#This Row],[StartDate]]</f>
        <v>525</v>
      </c>
      <c r="G1408" s="18">
        <f>(Table2[[#This Row],[ExitDate]]-Table2[[#This Row],[StartDate]])/365.25</f>
        <v>1.4373716632443532</v>
      </c>
      <c r="H1408" s="11" t="s">
        <v>36</v>
      </c>
      <c r="I1408" s="11" t="s">
        <v>8603</v>
      </c>
      <c r="J1408" s="13" t="s">
        <v>8604</v>
      </c>
      <c r="K1408" s="11" t="s">
        <v>132</v>
      </c>
      <c r="L1408" s="11" t="s">
        <v>1816</v>
      </c>
      <c r="M1408" s="11" t="s">
        <v>56</v>
      </c>
      <c r="N1408" s="11" t="s">
        <v>55</v>
      </c>
      <c r="O1408" s="11" t="s">
        <v>66</v>
      </c>
      <c r="P1408" s="11" t="s">
        <v>174</v>
      </c>
      <c r="Q1408" s="11" t="s">
        <v>42</v>
      </c>
      <c r="R1408" s="11" t="s">
        <v>2025</v>
      </c>
      <c r="S1408" s="12" t="s">
        <v>8605</v>
      </c>
      <c r="T1408" s="11" t="s">
        <v>44</v>
      </c>
      <c r="U1408" s="11" t="s">
        <v>70</v>
      </c>
      <c r="V1408" s="11" t="s">
        <v>59</v>
      </c>
      <c r="W1408" s="10">
        <v>86333</v>
      </c>
      <c r="X1408" s="11" t="s">
        <v>48</v>
      </c>
      <c r="Y1408" s="10">
        <v>2</v>
      </c>
      <c r="Z1408" s="10">
        <v>3168</v>
      </c>
      <c r="AA1408" s="12">
        <v>45054</v>
      </c>
      <c r="AB1408" s="10">
        <v>5</v>
      </c>
      <c r="AC1408" s="10">
        <v>2</v>
      </c>
      <c r="AD1408" s="12">
        <v>45056</v>
      </c>
      <c r="AE1408" s="11" t="s">
        <v>50</v>
      </c>
      <c r="AF1408" s="11" t="s">
        <v>61</v>
      </c>
      <c r="AG1408" s="11" t="s">
        <v>52</v>
      </c>
      <c r="AH1408" s="11" t="s">
        <v>8606</v>
      </c>
      <c r="AI1408" s="11" t="s">
        <v>8607</v>
      </c>
      <c r="AJ1408" s="10">
        <v>5</v>
      </c>
      <c r="AK1408" s="14">
        <v>613.58000000000004</v>
      </c>
    </row>
    <row r="1409" spans="1:37" x14ac:dyDescent="0.25">
      <c r="A1409" s="10">
        <v>2742</v>
      </c>
      <c r="B1409" s="11" t="s">
        <v>8608</v>
      </c>
      <c r="C1409" s="11" t="s">
        <v>5106</v>
      </c>
      <c r="D1409" s="12">
        <v>43624</v>
      </c>
      <c r="E1409" s="12">
        <v>44225</v>
      </c>
      <c r="F1409" s="10">
        <f>Table2[[#This Row],[ExitDate]]-Table2[[#This Row],[StartDate]]</f>
        <v>601</v>
      </c>
      <c r="G1409" s="18">
        <f>(Table2[[#This Row],[ExitDate]]-Table2[[#This Row],[StartDate]])/365.25</f>
        <v>1.6454483230663928</v>
      </c>
      <c r="H1409" s="11" t="s">
        <v>36</v>
      </c>
      <c r="I1409" s="11" t="s">
        <v>8609</v>
      </c>
      <c r="J1409" s="13" t="s">
        <v>8610</v>
      </c>
      <c r="K1409" s="11" t="s">
        <v>79</v>
      </c>
      <c r="L1409" s="11" t="s">
        <v>38</v>
      </c>
      <c r="M1409" s="11" t="s">
        <v>56</v>
      </c>
      <c r="N1409" s="11" t="s">
        <v>67</v>
      </c>
      <c r="O1409" s="11" t="s">
        <v>56</v>
      </c>
      <c r="P1409" s="11" t="s">
        <v>121</v>
      </c>
      <c r="Q1409" s="11" t="s">
        <v>42</v>
      </c>
      <c r="R1409" s="11" t="s">
        <v>57</v>
      </c>
      <c r="S1409" s="12">
        <v>18691</v>
      </c>
      <c r="T1409" s="11" t="s">
        <v>44</v>
      </c>
      <c r="U1409" s="11" t="s">
        <v>159</v>
      </c>
      <c r="V1409" s="11" t="s">
        <v>46</v>
      </c>
      <c r="W1409" s="10">
        <v>17633</v>
      </c>
      <c r="X1409" s="11" t="s">
        <v>99</v>
      </c>
      <c r="Y1409" s="10">
        <v>4</v>
      </c>
      <c r="Z1409" s="10">
        <v>3169</v>
      </c>
      <c r="AA1409" s="12" t="s">
        <v>825</v>
      </c>
      <c r="AB1409" s="10">
        <v>3</v>
      </c>
      <c r="AC1409" s="10">
        <v>2</v>
      </c>
      <c r="AD1409" s="12">
        <v>44982</v>
      </c>
      <c r="AE1409" s="11" t="s">
        <v>156</v>
      </c>
      <c r="AF1409" s="11" t="s">
        <v>51</v>
      </c>
      <c r="AG1409" s="11" t="s">
        <v>77</v>
      </c>
      <c r="AH1409" s="11" t="s">
        <v>8611</v>
      </c>
      <c r="AI1409" s="11" t="s">
        <v>8612</v>
      </c>
      <c r="AJ1409" s="10">
        <v>4</v>
      </c>
      <c r="AK1409" s="14">
        <v>109.96</v>
      </c>
    </row>
    <row r="1410" spans="1:37" x14ac:dyDescent="0.25">
      <c r="A1410" s="10">
        <v>2743</v>
      </c>
      <c r="B1410" s="11" t="s">
        <v>4407</v>
      </c>
      <c r="C1410" s="11" t="s">
        <v>1945</v>
      </c>
      <c r="D1410" s="12">
        <v>44589</v>
      </c>
      <c r="E1410" s="12">
        <v>45100</v>
      </c>
      <c r="F1410" s="10">
        <f>Table2[[#This Row],[ExitDate]]-Table2[[#This Row],[StartDate]]</f>
        <v>511</v>
      </c>
      <c r="G1410" s="18">
        <f>(Table2[[#This Row],[ExitDate]]-Table2[[#This Row],[StartDate]])/365.25</f>
        <v>1.3990417522245038</v>
      </c>
      <c r="H1410" s="11" t="s">
        <v>36</v>
      </c>
      <c r="I1410" s="11" t="s">
        <v>8613</v>
      </c>
      <c r="J1410" s="13" t="s">
        <v>8614</v>
      </c>
      <c r="K1410" s="11" t="s">
        <v>164</v>
      </c>
      <c r="L1410" s="11" t="s">
        <v>38</v>
      </c>
      <c r="M1410" s="11" t="s">
        <v>66</v>
      </c>
      <c r="N1410" s="11" t="s">
        <v>40</v>
      </c>
      <c r="O1410" s="11" t="s">
        <v>66</v>
      </c>
      <c r="P1410" s="11" t="s">
        <v>133</v>
      </c>
      <c r="Q1410" s="11" t="s">
        <v>42</v>
      </c>
      <c r="R1410" s="11" t="s">
        <v>85</v>
      </c>
      <c r="S1410" s="12" t="s">
        <v>8615</v>
      </c>
      <c r="T1410" s="11" t="s">
        <v>44</v>
      </c>
      <c r="U1410" s="11" t="s">
        <v>98</v>
      </c>
      <c r="V1410" s="11" t="s">
        <v>59</v>
      </c>
      <c r="W1410" s="10">
        <v>16568</v>
      </c>
      <c r="X1410" s="11" t="s">
        <v>48</v>
      </c>
      <c r="Y1410" s="10">
        <v>2</v>
      </c>
      <c r="Z1410" s="10">
        <v>3170</v>
      </c>
      <c r="AA1410" s="12" t="s">
        <v>651</v>
      </c>
      <c r="AB1410" s="10">
        <v>1</v>
      </c>
      <c r="AC1410" s="10">
        <v>3</v>
      </c>
      <c r="AD1410" s="12">
        <v>44801</v>
      </c>
      <c r="AE1410" s="11" t="s">
        <v>83</v>
      </c>
      <c r="AF1410" s="11" t="s">
        <v>61</v>
      </c>
      <c r="AG1410" s="11" t="s">
        <v>52</v>
      </c>
      <c r="AH1410" s="11" t="s">
        <v>8616</v>
      </c>
      <c r="AI1410" s="11" t="s">
        <v>8617</v>
      </c>
      <c r="AJ1410" s="10">
        <v>2</v>
      </c>
      <c r="AK1410" s="14">
        <v>361.28</v>
      </c>
    </row>
    <row r="1411" spans="1:37" x14ac:dyDescent="0.25">
      <c r="A1411" s="10">
        <v>2744</v>
      </c>
      <c r="B1411" s="11" t="s">
        <v>4980</v>
      </c>
      <c r="C1411" s="11" t="s">
        <v>2070</v>
      </c>
      <c r="D1411" s="12">
        <v>44069</v>
      </c>
      <c r="E1411" s="12">
        <v>44784</v>
      </c>
      <c r="F1411" s="10">
        <f>Table2[[#This Row],[ExitDate]]-Table2[[#This Row],[StartDate]]</f>
        <v>715</v>
      </c>
      <c r="G1411" s="18">
        <f>(Table2[[#This Row],[ExitDate]]-Table2[[#This Row],[StartDate]])/365.25</f>
        <v>1.9575633127994525</v>
      </c>
      <c r="H1411" s="11" t="s">
        <v>36</v>
      </c>
      <c r="I1411" s="11" t="s">
        <v>8618</v>
      </c>
      <c r="J1411" s="13" t="s">
        <v>8619</v>
      </c>
      <c r="K1411" s="11" t="s">
        <v>94</v>
      </c>
      <c r="L1411" s="11" t="s">
        <v>38</v>
      </c>
      <c r="M1411" s="11" t="s">
        <v>56</v>
      </c>
      <c r="N1411" s="11" t="s">
        <v>55</v>
      </c>
      <c r="O1411" s="11" t="s">
        <v>56</v>
      </c>
      <c r="P1411" s="11" t="s">
        <v>95</v>
      </c>
      <c r="Q1411" s="11" t="s">
        <v>42</v>
      </c>
      <c r="R1411" s="11" t="s">
        <v>107</v>
      </c>
      <c r="S1411" s="12" t="s">
        <v>8620</v>
      </c>
      <c r="T1411" s="11" t="s">
        <v>44</v>
      </c>
      <c r="U1411" s="11" t="s">
        <v>109</v>
      </c>
      <c r="V1411" s="11" t="s">
        <v>46</v>
      </c>
      <c r="W1411" s="10">
        <v>44233</v>
      </c>
      <c r="X1411" s="11" t="s">
        <v>48</v>
      </c>
      <c r="Y1411" s="10">
        <v>5</v>
      </c>
      <c r="Z1411" s="10">
        <v>3171</v>
      </c>
      <c r="AA1411" s="12">
        <v>45139</v>
      </c>
      <c r="AB1411" s="10">
        <v>4</v>
      </c>
      <c r="AC1411" s="10">
        <v>1</v>
      </c>
      <c r="AD1411" s="12">
        <v>45107</v>
      </c>
      <c r="AE1411" s="11" t="s">
        <v>50</v>
      </c>
      <c r="AF1411" s="11" t="s">
        <v>61</v>
      </c>
      <c r="AG1411" s="11" t="s">
        <v>52</v>
      </c>
      <c r="AH1411" s="11" t="s">
        <v>8621</v>
      </c>
      <c r="AI1411" s="11" t="s">
        <v>8622</v>
      </c>
      <c r="AJ1411" s="10">
        <v>4</v>
      </c>
      <c r="AK1411" s="14">
        <v>248.66</v>
      </c>
    </row>
    <row r="1412" spans="1:37" x14ac:dyDescent="0.25">
      <c r="A1412" s="10">
        <v>2746</v>
      </c>
      <c r="B1412" s="11" t="s">
        <v>6858</v>
      </c>
      <c r="C1412" s="11" t="s">
        <v>3601</v>
      </c>
      <c r="D1412" s="12">
        <v>44916</v>
      </c>
      <c r="E1412" s="12">
        <v>45076</v>
      </c>
      <c r="F1412" s="10">
        <f>Table2[[#This Row],[ExitDate]]-Table2[[#This Row],[StartDate]]</f>
        <v>160</v>
      </c>
      <c r="G1412" s="18">
        <f>(Table2[[#This Row],[ExitDate]]-Table2[[#This Row],[StartDate]])/365.25</f>
        <v>0.43805612594113619</v>
      </c>
      <c r="H1412" s="11" t="s">
        <v>36</v>
      </c>
      <c r="I1412" s="11" t="s">
        <v>8623</v>
      </c>
      <c r="J1412" s="13" t="s">
        <v>8624</v>
      </c>
      <c r="K1412" s="11" t="s">
        <v>65</v>
      </c>
      <c r="L1412" s="11" t="s">
        <v>38</v>
      </c>
      <c r="M1412" s="11" t="s">
        <v>39</v>
      </c>
      <c r="N1412" s="11" t="s">
        <v>55</v>
      </c>
      <c r="O1412" s="11" t="s">
        <v>56</v>
      </c>
      <c r="P1412" s="11" t="s">
        <v>121</v>
      </c>
      <c r="Q1412" s="11" t="s">
        <v>42</v>
      </c>
      <c r="R1412" s="11" t="s">
        <v>953</v>
      </c>
      <c r="S1412" s="12" t="s">
        <v>3417</v>
      </c>
      <c r="T1412" s="11" t="s">
        <v>44</v>
      </c>
      <c r="U1412" s="11" t="s">
        <v>109</v>
      </c>
      <c r="V1412" s="11" t="s">
        <v>46</v>
      </c>
      <c r="W1412" s="10">
        <v>24597</v>
      </c>
      <c r="X1412" s="11" t="s">
        <v>48</v>
      </c>
      <c r="Y1412" s="10">
        <v>1</v>
      </c>
      <c r="Z1412" s="10">
        <v>3173</v>
      </c>
      <c r="AA1412" s="12" t="s">
        <v>3156</v>
      </c>
      <c r="AB1412" s="10">
        <v>5</v>
      </c>
      <c r="AC1412" s="10">
        <v>4</v>
      </c>
      <c r="AD1412" s="12">
        <v>45078</v>
      </c>
      <c r="AE1412" s="11" t="s">
        <v>156</v>
      </c>
      <c r="AF1412" s="11" t="s">
        <v>61</v>
      </c>
      <c r="AG1412" s="11" t="s">
        <v>62</v>
      </c>
      <c r="AH1412" s="11" t="s">
        <v>8625</v>
      </c>
      <c r="AI1412" s="11" t="s">
        <v>8626</v>
      </c>
      <c r="AJ1412" s="10">
        <v>3</v>
      </c>
      <c r="AK1412" s="14">
        <v>573.30999999999995</v>
      </c>
    </row>
    <row r="1413" spans="1:37" x14ac:dyDescent="0.25">
      <c r="A1413" s="10">
        <v>2747</v>
      </c>
      <c r="B1413" s="11" t="s">
        <v>873</v>
      </c>
      <c r="C1413" s="11" t="s">
        <v>3328</v>
      </c>
      <c r="D1413" s="12">
        <v>44846</v>
      </c>
      <c r="E1413" s="12">
        <v>45110</v>
      </c>
      <c r="F1413" s="10">
        <f>Table2[[#This Row],[ExitDate]]-Table2[[#This Row],[StartDate]]</f>
        <v>264</v>
      </c>
      <c r="G1413" s="18">
        <f>(Table2[[#This Row],[ExitDate]]-Table2[[#This Row],[StartDate]])/365.25</f>
        <v>0.7227926078028748</v>
      </c>
      <c r="H1413" s="11" t="s">
        <v>36</v>
      </c>
      <c r="I1413" s="11" t="s">
        <v>8627</v>
      </c>
      <c r="J1413" s="13" t="s">
        <v>8628</v>
      </c>
      <c r="K1413" s="11" t="s">
        <v>84</v>
      </c>
      <c r="L1413" s="11" t="s">
        <v>38</v>
      </c>
      <c r="M1413" s="11" t="s">
        <v>66</v>
      </c>
      <c r="N1413" s="11" t="s">
        <v>40</v>
      </c>
      <c r="O1413" s="11" t="s">
        <v>56</v>
      </c>
      <c r="P1413" s="11" t="s">
        <v>95</v>
      </c>
      <c r="Q1413" s="11" t="s">
        <v>42</v>
      </c>
      <c r="R1413" s="11" t="s">
        <v>344</v>
      </c>
      <c r="S1413" s="12" t="s">
        <v>8629</v>
      </c>
      <c r="T1413" s="11" t="s">
        <v>44</v>
      </c>
      <c r="U1413" s="11" t="s">
        <v>234</v>
      </c>
      <c r="V1413" s="11" t="s">
        <v>46</v>
      </c>
      <c r="W1413" s="10">
        <v>59255</v>
      </c>
      <c r="X1413" s="11" t="s">
        <v>48</v>
      </c>
      <c r="Y1413" s="10">
        <v>5</v>
      </c>
      <c r="Z1413" s="10">
        <v>3174</v>
      </c>
      <c r="AA1413" s="12">
        <v>44958</v>
      </c>
      <c r="AB1413" s="10">
        <v>1</v>
      </c>
      <c r="AC1413" s="10">
        <v>5</v>
      </c>
      <c r="AD1413" s="12">
        <v>44904</v>
      </c>
      <c r="AE1413" s="11" t="s">
        <v>156</v>
      </c>
      <c r="AF1413" s="11" t="s">
        <v>61</v>
      </c>
      <c r="AG1413" s="11" t="s">
        <v>77</v>
      </c>
      <c r="AH1413" s="11" t="s">
        <v>8630</v>
      </c>
      <c r="AI1413" s="11" t="s">
        <v>8631</v>
      </c>
      <c r="AJ1413" s="10">
        <v>4</v>
      </c>
      <c r="AK1413" s="14">
        <v>860.91</v>
      </c>
    </row>
    <row r="1414" spans="1:37" x14ac:dyDescent="0.25">
      <c r="A1414" s="10">
        <v>2748</v>
      </c>
      <c r="B1414" s="11" t="s">
        <v>1024</v>
      </c>
      <c r="C1414" s="11" t="s">
        <v>3547</v>
      </c>
      <c r="D1414" s="12">
        <v>45130</v>
      </c>
      <c r="E1414" s="12">
        <v>45139</v>
      </c>
      <c r="F1414" s="10">
        <f>Table2[[#This Row],[ExitDate]]-Table2[[#This Row],[StartDate]]</f>
        <v>9</v>
      </c>
      <c r="G1414" s="18">
        <f>(Table2[[#This Row],[ExitDate]]-Table2[[#This Row],[StartDate]])/365.25</f>
        <v>2.4640657084188913E-2</v>
      </c>
      <c r="H1414" s="11" t="s">
        <v>36</v>
      </c>
      <c r="I1414" s="11" t="s">
        <v>8632</v>
      </c>
      <c r="J1414" s="13" t="s">
        <v>8633</v>
      </c>
      <c r="K1414" s="11" t="s">
        <v>37</v>
      </c>
      <c r="L1414" s="11" t="s">
        <v>38</v>
      </c>
      <c r="M1414" s="11" t="s">
        <v>66</v>
      </c>
      <c r="N1414" s="11" t="s">
        <v>67</v>
      </c>
      <c r="O1414" s="11" t="s">
        <v>66</v>
      </c>
      <c r="P1414" s="11" t="s">
        <v>174</v>
      </c>
      <c r="Q1414" s="11" t="s">
        <v>42</v>
      </c>
      <c r="R1414" s="11" t="s">
        <v>238</v>
      </c>
      <c r="S1414" s="12">
        <v>17478</v>
      </c>
      <c r="T1414" s="11" t="s">
        <v>44</v>
      </c>
      <c r="U1414" s="11" t="s">
        <v>109</v>
      </c>
      <c r="V1414" s="11" t="s">
        <v>46</v>
      </c>
      <c r="W1414" s="10">
        <v>97410</v>
      </c>
      <c r="X1414" s="11" t="s">
        <v>48</v>
      </c>
      <c r="Y1414" s="10">
        <v>1</v>
      </c>
      <c r="Z1414" s="10">
        <v>3175</v>
      </c>
      <c r="AA1414" s="12">
        <v>44987</v>
      </c>
      <c r="AB1414" s="10">
        <v>5</v>
      </c>
      <c r="AC1414" s="10">
        <v>4</v>
      </c>
      <c r="AD1414" s="12">
        <v>45068</v>
      </c>
      <c r="AE1414" s="11" t="s">
        <v>83</v>
      </c>
      <c r="AF1414" s="11" t="s">
        <v>61</v>
      </c>
      <c r="AG1414" s="11" t="s">
        <v>52</v>
      </c>
      <c r="AH1414" s="11" t="s">
        <v>8634</v>
      </c>
      <c r="AI1414" s="11" t="s">
        <v>4260</v>
      </c>
      <c r="AJ1414" s="10">
        <v>4</v>
      </c>
      <c r="AK1414" s="14">
        <v>686.77</v>
      </c>
    </row>
    <row r="1415" spans="1:37" x14ac:dyDescent="0.25">
      <c r="A1415" s="10">
        <v>2749</v>
      </c>
      <c r="B1415" s="11" t="s">
        <v>3014</v>
      </c>
      <c r="C1415" s="11" t="s">
        <v>7817</v>
      </c>
      <c r="D1415" s="12">
        <v>43447</v>
      </c>
      <c r="E1415" s="12">
        <v>44005</v>
      </c>
      <c r="F1415" s="10">
        <f>Table2[[#This Row],[ExitDate]]-Table2[[#This Row],[StartDate]]</f>
        <v>558</v>
      </c>
      <c r="G1415" s="18">
        <f>(Table2[[#This Row],[ExitDate]]-Table2[[#This Row],[StartDate]])/365.25</f>
        <v>1.5277207392197125</v>
      </c>
      <c r="H1415" s="11" t="s">
        <v>36</v>
      </c>
      <c r="I1415" s="11" t="s">
        <v>4621</v>
      </c>
      <c r="J1415" s="13" t="s">
        <v>8635</v>
      </c>
      <c r="K1415" s="11" t="s">
        <v>125</v>
      </c>
      <c r="L1415" s="11" t="s">
        <v>38</v>
      </c>
      <c r="M1415" s="11" t="s">
        <v>66</v>
      </c>
      <c r="N1415" s="11" t="s">
        <v>55</v>
      </c>
      <c r="O1415" s="11" t="s">
        <v>66</v>
      </c>
      <c r="P1415" s="11" t="s">
        <v>121</v>
      </c>
      <c r="Q1415" s="11" t="s">
        <v>42</v>
      </c>
      <c r="R1415" s="11" t="s">
        <v>175</v>
      </c>
      <c r="S1415" s="12" t="s">
        <v>8636</v>
      </c>
      <c r="T1415" s="11" t="s">
        <v>44</v>
      </c>
      <c r="U1415" s="11" t="s">
        <v>176</v>
      </c>
      <c r="V1415" s="11" t="s">
        <v>46</v>
      </c>
      <c r="W1415" s="10">
        <v>42252</v>
      </c>
      <c r="X1415" s="11" t="s">
        <v>99</v>
      </c>
      <c r="Y1415" s="10">
        <v>1</v>
      </c>
      <c r="Z1415" s="10">
        <v>3176</v>
      </c>
      <c r="AA1415" s="12">
        <v>45171</v>
      </c>
      <c r="AB1415" s="10">
        <v>5</v>
      </c>
      <c r="AC1415" s="10">
        <v>3</v>
      </c>
      <c r="AD1415" s="12">
        <v>44950</v>
      </c>
      <c r="AE1415" s="11" t="s">
        <v>50</v>
      </c>
      <c r="AF1415" s="11" t="s">
        <v>61</v>
      </c>
      <c r="AG1415" s="11" t="s">
        <v>89</v>
      </c>
      <c r="AH1415" s="11" t="s">
        <v>8637</v>
      </c>
      <c r="AI1415" s="11" t="s">
        <v>5915</v>
      </c>
      <c r="AJ1415" s="10">
        <v>5</v>
      </c>
      <c r="AK1415" s="14">
        <v>638.26</v>
      </c>
    </row>
    <row r="1416" spans="1:37" x14ac:dyDescent="0.25">
      <c r="A1416" s="10">
        <v>2750</v>
      </c>
      <c r="B1416" s="11" t="s">
        <v>2175</v>
      </c>
      <c r="C1416" s="11" t="s">
        <v>150</v>
      </c>
      <c r="D1416" s="12">
        <v>43738</v>
      </c>
      <c r="E1416" s="12">
        <v>44370</v>
      </c>
      <c r="F1416" s="10">
        <f>Table2[[#This Row],[ExitDate]]-Table2[[#This Row],[StartDate]]</f>
        <v>632</v>
      </c>
      <c r="G1416" s="18">
        <f>(Table2[[#This Row],[ExitDate]]-Table2[[#This Row],[StartDate]])/365.25</f>
        <v>1.730321697467488</v>
      </c>
      <c r="H1416" s="11" t="s">
        <v>36</v>
      </c>
      <c r="I1416" s="11" t="s">
        <v>8638</v>
      </c>
      <c r="J1416" s="13" t="s">
        <v>8639</v>
      </c>
      <c r="K1416" s="11" t="s">
        <v>54</v>
      </c>
      <c r="L1416" s="11" t="s">
        <v>2303</v>
      </c>
      <c r="M1416" s="11" t="s">
        <v>66</v>
      </c>
      <c r="N1416" s="11" t="s">
        <v>55</v>
      </c>
      <c r="O1416" s="11" t="s">
        <v>66</v>
      </c>
      <c r="P1416" s="11" t="s">
        <v>121</v>
      </c>
      <c r="Q1416" s="11" t="s">
        <v>42</v>
      </c>
      <c r="R1416" s="11" t="s">
        <v>175</v>
      </c>
      <c r="S1416" s="12" t="s">
        <v>8640</v>
      </c>
      <c r="T1416" s="11" t="s">
        <v>44</v>
      </c>
      <c r="U1416" s="11" t="s">
        <v>176</v>
      </c>
      <c r="V1416" s="11" t="s">
        <v>46</v>
      </c>
      <c r="W1416" s="10">
        <v>48294</v>
      </c>
      <c r="X1416" s="11" t="s">
        <v>48</v>
      </c>
      <c r="Y1416" s="10">
        <v>1</v>
      </c>
      <c r="Z1416" s="10">
        <v>3177</v>
      </c>
      <c r="AA1416" s="12" t="s">
        <v>476</v>
      </c>
      <c r="AB1416" s="10">
        <v>3</v>
      </c>
      <c r="AC1416" s="10">
        <v>4</v>
      </c>
      <c r="AD1416" s="12">
        <v>45010</v>
      </c>
      <c r="AE1416" s="11" t="s">
        <v>50</v>
      </c>
      <c r="AF1416" s="11" t="s">
        <v>61</v>
      </c>
      <c r="AG1416" s="11" t="s">
        <v>62</v>
      </c>
      <c r="AH1416" s="11" t="s">
        <v>8641</v>
      </c>
      <c r="AI1416" s="11" t="s">
        <v>8642</v>
      </c>
      <c r="AJ1416" s="10">
        <v>2</v>
      </c>
      <c r="AK1416" s="14">
        <v>423.71</v>
      </c>
    </row>
    <row r="1417" spans="1:37" x14ac:dyDescent="0.25">
      <c r="A1417" s="10">
        <v>2751</v>
      </c>
      <c r="B1417" s="11" t="s">
        <v>8643</v>
      </c>
      <c r="C1417" s="11" t="s">
        <v>240</v>
      </c>
      <c r="D1417" s="12">
        <v>43854</v>
      </c>
      <c r="E1417" s="12">
        <v>45086</v>
      </c>
      <c r="F1417" s="10">
        <f>Table2[[#This Row],[ExitDate]]-Table2[[#This Row],[StartDate]]</f>
        <v>1232</v>
      </c>
      <c r="G1417" s="18">
        <f>(Table2[[#This Row],[ExitDate]]-Table2[[#This Row],[StartDate]])/365.25</f>
        <v>3.3730321697467489</v>
      </c>
      <c r="H1417" s="11" t="s">
        <v>738</v>
      </c>
      <c r="I1417" s="11" t="s">
        <v>8644</v>
      </c>
      <c r="J1417" s="13" t="s">
        <v>8645</v>
      </c>
      <c r="K1417" s="11" t="s">
        <v>132</v>
      </c>
      <c r="L1417" s="11" t="s">
        <v>752</v>
      </c>
      <c r="M1417" s="11" t="s">
        <v>56</v>
      </c>
      <c r="N1417" s="11" t="s">
        <v>40</v>
      </c>
      <c r="O1417" s="11" t="s">
        <v>56</v>
      </c>
      <c r="P1417" s="11" t="s">
        <v>95</v>
      </c>
      <c r="Q1417" s="11" t="s">
        <v>42</v>
      </c>
      <c r="R1417" s="11" t="s">
        <v>85</v>
      </c>
      <c r="S1417" s="12" t="s">
        <v>8646</v>
      </c>
      <c r="T1417" s="11" t="s">
        <v>44</v>
      </c>
      <c r="U1417" s="11" t="s">
        <v>412</v>
      </c>
      <c r="V1417" s="11" t="s">
        <v>46</v>
      </c>
      <c r="W1417" s="10">
        <v>45258</v>
      </c>
      <c r="X1417" s="11" t="s">
        <v>746</v>
      </c>
      <c r="Y1417" s="10">
        <v>1</v>
      </c>
      <c r="Z1417" s="10">
        <v>3178</v>
      </c>
      <c r="AA1417" s="12">
        <v>44752</v>
      </c>
      <c r="AB1417" s="10">
        <v>5</v>
      </c>
      <c r="AC1417" s="10">
        <v>2</v>
      </c>
      <c r="AD1417" s="12">
        <v>45048</v>
      </c>
      <c r="AE1417" s="11" t="s">
        <v>156</v>
      </c>
      <c r="AF1417" s="11" t="s">
        <v>51</v>
      </c>
      <c r="AG1417" s="11" t="s">
        <v>62</v>
      </c>
      <c r="AH1417" s="11" t="s">
        <v>8647</v>
      </c>
      <c r="AI1417" s="11" t="s">
        <v>8648</v>
      </c>
      <c r="AJ1417" s="10">
        <v>3</v>
      </c>
      <c r="AK1417" s="14">
        <v>708.78</v>
      </c>
    </row>
    <row r="1418" spans="1:37" x14ac:dyDescent="0.25">
      <c r="A1418" s="10">
        <v>2752</v>
      </c>
      <c r="B1418" s="11" t="s">
        <v>1305</v>
      </c>
      <c r="C1418" s="11" t="s">
        <v>563</v>
      </c>
      <c r="D1418" s="12">
        <v>44188</v>
      </c>
      <c r="E1418" s="12">
        <v>44272</v>
      </c>
      <c r="F1418" s="10">
        <f>Table2[[#This Row],[ExitDate]]-Table2[[#This Row],[StartDate]]</f>
        <v>84</v>
      </c>
      <c r="G1418" s="18">
        <f>(Table2[[#This Row],[ExitDate]]-Table2[[#This Row],[StartDate]])/365.25</f>
        <v>0.2299794661190965</v>
      </c>
      <c r="H1418" s="11" t="s">
        <v>738</v>
      </c>
      <c r="I1418" s="11" t="s">
        <v>8649</v>
      </c>
      <c r="J1418" s="13" t="s">
        <v>8650</v>
      </c>
      <c r="K1418" s="11" t="s">
        <v>79</v>
      </c>
      <c r="L1418" s="11" t="s">
        <v>38</v>
      </c>
      <c r="M1418" s="11" t="s">
        <v>66</v>
      </c>
      <c r="N1418" s="11" t="s">
        <v>40</v>
      </c>
      <c r="O1418" s="11" t="s">
        <v>66</v>
      </c>
      <c r="P1418" s="11" t="s">
        <v>174</v>
      </c>
      <c r="Q1418" s="11" t="s">
        <v>42</v>
      </c>
      <c r="R1418" s="11" t="s">
        <v>85</v>
      </c>
      <c r="S1418" s="12" t="s">
        <v>8651</v>
      </c>
      <c r="T1418" s="11" t="s">
        <v>44</v>
      </c>
      <c r="U1418" s="11" t="s">
        <v>159</v>
      </c>
      <c r="V1418" s="11" t="s">
        <v>59</v>
      </c>
      <c r="W1418" s="10">
        <v>96822</v>
      </c>
      <c r="X1418" s="11" t="s">
        <v>48</v>
      </c>
      <c r="Y1418" s="10">
        <v>2</v>
      </c>
      <c r="Z1418" s="10">
        <v>3179</v>
      </c>
      <c r="AA1418" s="12" t="s">
        <v>71</v>
      </c>
      <c r="AB1418" s="10">
        <v>5</v>
      </c>
      <c r="AC1418" s="10">
        <v>2</v>
      </c>
      <c r="AD1418" s="12">
        <v>45049</v>
      </c>
      <c r="AE1418" s="11" t="s">
        <v>50</v>
      </c>
      <c r="AF1418" s="11" t="s">
        <v>51</v>
      </c>
      <c r="AG1418" s="11" t="s">
        <v>89</v>
      </c>
      <c r="AH1418" s="11" t="s">
        <v>8652</v>
      </c>
      <c r="AI1418" s="11" t="s">
        <v>8653</v>
      </c>
      <c r="AJ1418" s="10">
        <v>2</v>
      </c>
      <c r="AK1418" s="14">
        <v>376.96</v>
      </c>
    </row>
    <row r="1419" spans="1:37" x14ac:dyDescent="0.25">
      <c r="A1419" s="10">
        <v>2753</v>
      </c>
      <c r="B1419" s="11" t="s">
        <v>1426</v>
      </c>
      <c r="C1419" s="11" t="s">
        <v>1094</v>
      </c>
      <c r="D1419" s="12">
        <v>43623</v>
      </c>
      <c r="E1419" s="12">
        <v>43841</v>
      </c>
      <c r="F1419" s="10">
        <f>Table2[[#This Row],[ExitDate]]-Table2[[#This Row],[StartDate]]</f>
        <v>218</v>
      </c>
      <c r="G1419" s="18">
        <f>(Table2[[#This Row],[ExitDate]]-Table2[[#This Row],[StartDate]])/365.25</f>
        <v>0.59685147159479812</v>
      </c>
      <c r="H1419" s="11" t="s">
        <v>738</v>
      </c>
      <c r="I1419" s="11" t="s">
        <v>8654</v>
      </c>
      <c r="J1419" s="13" t="s">
        <v>8655</v>
      </c>
      <c r="K1419" s="11" t="s">
        <v>164</v>
      </c>
      <c r="L1419" s="11" t="s">
        <v>752</v>
      </c>
      <c r="M1419" s="11" t="s">
        <v>66</v>
      </c>
      <c r="N1419" s="11" t="s">
        <v>67</v>
      </c>
      <c r="O1419" s="11" t="s">
        <v>41</v>
      </c>
      <c r="P1419" s="11" t="s">
        <v>133</v>
      </c>
      <c r="Q1419" s="11" t="s">
        <v>42</v>
      </c>
      <c r="R1419" s="11" t="s">
        <v>85</v>
      </c>
      <c r="S1419" s="12" t="s">
        <v>8656</v>
      </c>
      <c r="T1419" s="11" t="s">
        <v>44</v>
      </c>
      <c r="U1419" s="11" t="s">
        <v>98</v>
      </c>
      <c r="V1419" s="11" t="s">
        <v>46</v>
      </c>
      <c r="W1419" s="10">
        <v>14828</v>
      </c>
      <c r="X1419" s="11" t="s">
        <v>48</v>
      </c>
      <c r="Y1419" s="10">
        <v>4</v>
      </c>
      <c r="Z1419" s="10">
        <v>3180</v>
      </c>
      <c r="AA1419" s="12" t="s">
        <v>3175</v>
      </c>
      <c r="AB1419" s="10">
        <v>2</v>
      </c>
      <c r="AC1419" s="10">
        <v>1</v>
      </c>
      <c r="AD1419" s="12">
        <v>45110</v>
      </c>
      <c r="AE1419" s="11" t="s">
        <v>76</v>
      </c>
      <c r="AF1419" s="11" t="s">
        <v>61</v>
      </c>
      <c r="AG1419" s="11" t="s">
        <v>77</v>
      </c>
      <c r="AH1419" s="11" t="s">
        <v>8657</v>
      </c>
      <c r="AI1419" s="11" t="s">
        <v>8658</v>
      </c>
      <c r="AJ1419" s="10">
        <v>1</v>
      </c>
      <c r="AK1419" s="14">
        <v>829.59</v>
      </c>
    </row>
    <row r="1420" spans="1:37" x14ac:dyDescent="0.25">
      <c r="A1420" s="10">
        <v>2754</v>
      </c>
      <c r="B1420" s="11" t="s">
        <v>6431</v>
      </c>
      <c r="C1420" s="11" t="s">
        <v>309</v>
      </c>
      <c r="D1420" s="12">
        <v>43824</v>
      </c>
      <c r="E1420" s="12">
        <v>44514</v>
      </c>
      <c r="F1420" s="10">
        <f>Table2[[#This Row],[ExitDate]]-Table2[[#This Row],[StartDate]]</f>
        <v>690</v>
      </c>
      <c r="G1420" s="18">
        <f>(Table2[[#This Row],[ExitDate]]-Table2[[#This Row],[StartDate]])/365.25</f>
        <v>1.8891170431211499</v>
      </c>
      <c r="H1420" s="11" t="s">
        <v>738</v>
      </c>
      <c r="I1420" s="11" t="s">
        <v>8659</v>
      </c>
      <c r="J1420" s="13" t="s">
        <v>8660</v>
      </c>
      <c r="K1420" s="11" t="s">
        <v>94</v>
      </c>
      <c r="L1420" s="11" t="s">
        <v>38</v>
      </c>
      <c r="M1420" s="11" t="s">
        <v>39</v>
      </c>
      <c r="N1420" s="11" t="s">
        <v>40</v>
      </c>
      <c r="O1420" s="11" t="s">
        <v>41</v>
      </c>
      <c r="P1420" s="11" t="s">
        <v>174</v>
      </c>
      <c r="Q1420" s="11" t="s">
        <v>42</v>
      </c>
      <c r="R1420" s="11" t="s">
        <v>80</v>
      </c>
      <c r="S1420" s="12" t="s">
        <v>8661</v>
      </c>
      <c r="T1420" s="11" t="s">
        <v>44</v>
      </c>
      <c r="U1420" s="11" t="s">
        <v>234</v>
      </c>
      <c r="V1420" s="11" t="s">
        <v>46</v>
      </c>
      <c r="W1420" s="10">
        <v>26328</v>
      </c>
      <c r="X1420" s="11" t="s">
        <v>48</v>
      </c>
      <c r="Y1420" s="10">
        <v>4</v>
      </c>
      <c r="Z1420" s="10">
        <v>3181</v>
      </c>
      <c r="AA1420" s="12">
        <v>45050</v>
      </c>
      <c r="AB1420" s="10">
        <v>5</v>
      </c>
      <c r="AC1420" s="10">
        <v>4</v>
      </c>
      <c r="AD1420" s="12">
        <v>44939</v>
      </c>
      <c r="AE1420" s="11" t="s">
        <v>50</v>
      </c>
      <c r="AF1420" s="11" t="s">
        <v>51</v>
      </c>
      <c r="AG1420" s="11" t="s">
        <v>62</v>
      </c>
      <c r="AH1420" s="11" t="s">
        <v>8662</v>
      </c>
      <c r="AI1420" s="11" t="s">
        <v>8663</v>
      </c>
      <c r="AJ1420" s="10">
        <v>4</v>
      </c>
      <c r="AK1420" s="14">
        <v>900.21</v>
      </c>
    </row>
    <row r="1421" spans="1:37" x14ac:dyDescent="0.25">
      <c r="A1421" s="10">
        <v>2756</v>
      </c>
      <c r="B1421" s="11" t="s">
        <v>34</v>
      </c>
      <c r="C1421" s="11" t="s">
        <v>1353</v>
      </c>
      <c r="D1421" s="12">
        <v>44868</v>
      </c>
      <c r="E1421" s="12">
        <v>45141</v>
      </c>
      <c r="F1421" s="10">
        <f>Table2[[#This Row],[ExitDate]]-Table2[[#This Row],[StartDate]]</f>
        <v>273</v>
      </c>
      <c r="G1421" s="18">
        <f>(Table2[[#This Row],[ExitDate]]-Table2[[#This Row],[StartDate]])/365.25</f>
        <v>0.74743326488706363</v>
      </c>
      <c r="H1421" s="11" t="s">
        <v>738</v>
      </c>
      <c r="I1421" s="11" t="s">
        <v>8664</v>
      </c>
      <c r="J1421" s="13" t="s">
        <v>8665</v>
      </c>
      <c r="K1421" s="11" t="s">
        <v>65</v>
      </c>
      <c r="L1421" s="11" t="s">
        <v>752</v>
      </c>
      <c r="M1421" s="11" t="s">
        <v>66</v>
      </c>
      <c r="N1421" s="11" t="s">
        <v>55</v>
      </c>
      <c r="O1421" s="11" t="s">
        <v>41</v>
      </c>
      <c r="P1421" s="11" t="s">
        <v>121</v>
      </c>
      <c r="Q1421" s="11" t="s">
        <v>42</v>
      </c>
      <c r="R1421" s="11" t="s">
        <v>107</v>
      </c>
      <c r="S1421" s="12" t="s">
        <v>8666</v>
      </c>
      <c r="T1421" s="11" t="s">
        <v>44</v>
      </c>
      <c r="U1421" s="11" t="s">
        <v>98</v>
      </c>
      <c r="V1421" s="11" t="s">
        <v>59</v>
      </c>
      <c r="W1421" s="10">
        <v>40809</v>
      </c>
      <c r="X1421" s="11" t="s">
        <v>746</v>
      </c>
      <c r="Y1421" s="10">
        <v>3</v>
      </c>
      <c r="Z1421" s="10">
        <v>3183</v>
      </c>
      <c r="AA1421" s="12">
        <v>45082</v>
      </c>
      <c r="AB1421" s="10">
        <v>1</v>
      </c>
      <c r="AC1421" s="10">
        <v>1</v>
      </c>
      <c r="AD1421" s="12">
        <v>45135</v>
      </c>
      <c r="AE1421" s="11" t="s">
        <v>60</v>
      </c>
      <c r="AF1421" s="11" t="s">
        <v>61</v>
      </c>
      <c r="AG1421" s="11" t="s">
        <v>77</v>
      </c>
      <c r="AH1421" s="11" t="s">
        <v>8667</v>
      </c>
      <c r="AI1421" s="11" t="s">
        <v>8668</v>
      </c>
      <c r="AJ1421" s="10">
        <v>1</v>
      </c>
      <c r="AK1421" s="14">
        <v>205.22</v>
      </c>
    </row>
    <row r="1422" spans="1:37" x14ac:dyDescent="0.25">
      <c r="A1422" s="10">
        <v>2758</v>
      </c>
      <c r="B1422" s="11" t="s">
        <v>867</v>
      </c>
      <c r="C1422" s="11" t="s">
        <v>1977</v>
      </c>
      <c r="D1422" s="12">
        <v>44097</v>
      </c>
      <c r="E1422" s="12">
        <v>45000</v>
      </c>
      <c r="F1422" s="10">
        <f>Table2[[#This Row],[ExitDate]]-Table2[[#This Row],[StartDate]]</f>
        <v>903</v>
      </c>
      <c r="G1422" s="18">
        <f>(Table2[[#This Row],[ExitDate]]-Table2[[#This Row],[StartDate]])/365.25</f>
        <v>2.4722792607802875</v>
      </c>
      <c r="H1422" s="11" t="s">
        <v>36</v>
      </c>
      <c r="I1422" s="11" t="s">
        <v>8669</v>
      </c>
      <c r="J1422" s="13" t="s">
        <v>8670</v>
      </c>
      <c r="K1422" s="11" t="s">
        <v>113</v>
      </c>
      <c r="L1422" s="11" t="s">
        <v>752</v>
      </c>
      <c r="M1422" s="11" t="s">
        <v>39</v>
      </c>
      <c r="N1422" s="11" t="s">
        <v>40</v>
      </c>
      <c r="O1422" s="11" t="s">
        <v>41</v>
      </c>
      <c r="P1422" s="11" t="s">
        <v>174</v>
      </c>
      <c r="Q1422" s="11" t="s">
        <v>42</v>
      </c>
      <c r="R1422" s="11" t="s">
        <v>85</v>
      </c>
      <c r="S1422" s="12">
        <v>36444</v>
      </c>
      <c r="T1422" s="11" t="s">
        <v>44</v>
      </c>
      <c r="U1422" s="11" t="s">
        <v>70</v>
      </c>
      <c r="V1422" s="11" t="s">
        <v>46</v>
      </c>
      <c r="W1422" s="10">
        <v>91605</v>
      </c>
      <c r="X1422" s="11" t="s">
        <v>746</v>
      </c>
      <c r="Y1422" s="10">
        <v>2</v>
      </c>
      <c r="Z1422" s="10">
        <v>3185</v>
      </c>
      <c r="AA1422" s="12" t="s">
        <v>3072</v>
      </c>
      <c r="AB1422" s="10">
        <v>5</v>
      </c>
      <c r="AC1422" s="10">
        <v>4</v>
      </c>
      <c r="AD1422" s="12">
        <v>44893</v>
      </c>
      <c r="AE1422" s="11" t="s">
        <v>156</v>
      </c>
      <c r="AF1422" s="11" t="s">
        <v>61</v>
      </c>
      <c r="AG1422" s="11" t="s">
        <v>89</v>
      </c>
      <c r="AH1422" s="11" t="s">
        <v>932</v>
      </c>
      <c r="AI1422" s="11" t="s">
        <v>8671</v>
      </c>
      <c r="AJ1422" s="10">
        <v>3</v>
      </c>
      <c r="AK1422" s="14">
        <v>491.87</v>
      </c>
    </row>
    <row r="1423" spans="1:37" x14ac:dyDescent="0.25">
      <c r="A1423" s="10">
        <v>2759</v>
      </c>
      <c r="B1423" s="11" t="s">
        <v>5648</v>
      </c>
      <c r="C1423" s="11" t="s">
        <v>524</v>
      </c>
      <c r="D1423" s="12">
        <v>44437</v>
      </c>
      <c r="E1423" s="12">
        <v>44873</v>
      </c>
      <c r="F1423" s="10">
        <f>Table2[[#This Row],[ExitDate]]-Table2[[#This Row],[StartDate]]</f>
        <v>436</v>
      </c>
      <c r="G1423" s="18">
        <f>(Table2[[#This Row],[ExitDate]]-Table2[[#This Row],[StartDate]])/365.25</f>
        <v>1.1937029431895962</v>
      </c>
      <c r="H1423" s="11" t="s">
        <v>36</v>
      </c>
      <c r="I1423" s="11" t="s">
        <v>5431</v>
      </c>
      <c r="J1423" s="13" t="s">
        <v>8672</v>
      </c>
      <c r="K1423" s="11" t="s">
        <v>65</v>
      </c>
      <c r="L1423" s="11" t="s">
        <v>38</v>
      </c>
      <c r="M1423" s="11" t="s">
        <v>56</v>
      </c>
      <c r="N1423" s="11" t="s">
        <v>55</v>
      </c>
      <c r="O1423" s="11" t="s">
        <v>66</v>
      </c>
      <c r="P1423" s="11" t="s">
        <v>174</v>
      </c>
      <c r="Q1423" s="11" t="s">
        <v>42</v>
      </c>
      <c r="R1423" s="11" t="s">
        <v>57</v>
      </c>
      <c r="S1423" s="12">
        <v>24536</v>
      </c>
      <c r="T1423" s="11" t="s">
        <v>44</v>
      </c>
      <c r="U1423" s="11" t="s">
        <v>5</v>
      </c>
      <c r="V1423" s="11" t="s">
        <v>46</v>
      </c>
      <c r="W1423" s="10">
        <v>76162</v>
      </c>
      <c r="X1423" s="11" t="s">
        <v>48</v>
      </c>
      <c r="Y1423" s="10">
        <v>2</v>
      </c>
      <c r="Z1423" s="10">
        <v>3186</v>
      </c>
      <c r="AA1423" s="12">
        <v>45266</v>
      </c>
      <c r="AB1423" s="10">
        <v>5</v>
      </c>
      <c r="AC1423" s="10">
        <v>2</v>
      </c>
      <c r="AD1423" s="12">
        <v>45026</v>
      </c>
      <c r="AE1423" s="11" t="s">
        <v>83</v>
      </c>
      <c r="AF1423" s="11" t="s">
        <v>51</v>
      </c>
      <c r="AG1423" s="11" t="s">
        <v>52</v>
      </c>
      <c r="AH1423" s="11" t="s">
        <v>8673</v>
      </c>
      <c r="AI1423" s="11" t="s">
        <v>8674</v>
      </c>
      <c r="AJ1423" s="10">
        <v>4</v>
      </c>
      <c r="AK1423" s="14">
        <v>927.48</v>
      </c>
    </row>
    <row r="1424" spans="1:37" x14ac:dyDescent="0.25">
      <c r="A1424" s="10">
        <v>2760</v>
      </c>
      <c r="B1424" s="11" t="s">
        <v>8675</v>
      </c>
      <c r="C1424" s="11" t="s">
        <v>998</v>
      </c>
      <c r="D1424" s="12">
        <v>44908</v>
      </c>
      <c r="E1424" s="12">
        <v>44937</v>
      </c>
      <c r="F1424" s="10">
        <f>Table2[[#This Row],[ExitDate]]-Table2[[#This Row],[StartDate]]</f>
        <v>29</v>
      </c>
      <c r="G1424" s="18">
        <f>(Table2[[#This Row],[ExitDate]]-Table2[[#This Row],[StartDate]])/365.25</f>
        <v>7.939767282683094E-2</v>
      </c>
      <c r="H1424" s="11" t="s">
        <v>36</v>
      </c>
      <c r="I1424" s="11" t="s">
        <v>8676</v>
      </c>
      <c r="J1424" s="13" t="s">
        <v>8677</v>
      </c>
      <c r="K1424" s="11" t="s">
        <v>164</v>
      </c>
      <c r="L1424" s="11" t="s">
        <v>38</v>
      </c>
      <c r="M1424" s="11" t="s">
        <v>39</v>
      </c>
      <c r="N1424" s="11" t="s">
        <v>40</v>
      </c>
      <c r="O1424" s="11" t="s">
        <v>66</v>
      </c>
      <c r="P1424" s="11" t="s">
        <v>121</v>
      </c>
      <c r="Q1424" s="11" t="s">
        <v>42</v>
      </c>
      <c r="R1424" s="11" t="s">
        <v>320</v>
      </c>
      <c r="S1424" s="12">
        <v>22862</v>
      </c>
      <c r="T1424" s="11" t="s">
        <v>44</v>
      </c>
      <c r="U1424" s="11" t="s">
        <v>423</v>
      </c>
      <c r="V1424" s="11" t="s">
        <v>46</v>
      </c>
      <c r="W1424" s="10">
        <v>13522</v>
      </c>
      <c r="X1424" s="11" t="s">
        <v>746</v>
      </c>
      <c r="Y1424" s="10">
        <v>3</v>
      </c>
      <c r="Z1424" s="10">
        <v>3187</v>
      </c>
      <c r="AA1424" s="12">
        <v>44958</v>
      </c>
      <c r="AB1424" s="10">
        <v>4</v>
      </c>
      <c r="AC1424" s="10">
        <v>2</v>
      </c>
      <c r="AD1424" s="12">
        <v>45133</v>
      </c>
      <c r="AE1424" s="11" t="s">
        <v>50</v>
      </c>
      <c r="AF1424" s="11" t="s">
        <v>51</v>
      </c>
      <c r="AG1424" s="11" t="s">
        <v>77</v>
      </c>
      <c r="AH1424" s="11" t="s">
        <v>8678</v>
      </c>
      <c r="AI1424" s="11" t="s">
        <v>8679</v>
      </c>
      <c r="AJ1424" s="10">
        <v>3</v>
      </c>
      <c r="AK1424" s="14">
        <v>831.15</v>
      </c>
    </row>
    <row r="1425" spans="1:37" x14ac:dyDescent="0.25">
      <c r="A1425" s="10">
        <v>2764</v>
      </c>
      <c r="B1425" s="11" t="s">
        <v>7097</v>
      </c>
      <c r="C1425" s="11" t="s">
        <v>245</v>
      </c>
      <c r="D1425" s="12">
        <v>44748</v>
      </c>
      <c r="E1425" s="12">
        <v>44785</v>
      </c>
      <c r="F1425" s="10">
        <f>Table2[[#This Row],[ExitDate]]-Table2[[#This Row],[StartDate]]</f>
        <v>37</v>
      </c>
      <c r="G1425" s="18">
        <f>(Table2[[#This Row],[ExitDate]]-Table2[[#This Row],[StartDate]])/365.25</f>
        <v>0.10130047912388775</v>
      </c>
      <c r="H1425" s="11" t="s">
        <v>36</v>
      </c>
      <c r="I1425" s="11" t="s">
        <v>8680</v>
      </c>
      <c r="J1425" s="13" t="s">
        <v>8681</v>
      </c>
      <c r="K1425" s="11" t="s">
        <v>84</v>
      </c>
      <c r="L1425" s="11" t="s">
        <v>38</v>
      </c>
      <c r="M1425" s="11" t="s">
        <v>56</v>
      </c>
      <c r="N1425" s="11" t="s">
        <v>55</v>
      </c>
      <c r="O1425" s="11" t="s">
        <v>56</v>
      </c>
      <c r="P1425" s="11" t="s">
        <v>133</v>
      </c>
      <c r="Q1425" s="11" t="s">
        <v>42</v>
      </c>
      <c r="R1425" s="11" t="s">
        <v>1016</v>
      </c>
      <c r="S1425" s="12" t="s">
        <v>8682</v>
      </c>
      <c r="T1425" s="11" t="s">
        <v>44</v>
      </c>
      <c r="U1425" s="11" t="s">
        <v>98</v>
      </c>
      <c r="V1425" s="11" t="s">
        <v>59</v>
      </c>
      <c r="W1425" s="10">
        <v>29435</v>
      </c>
      <c r="X1425" s="11" t="s">
        <v>48</v>
      </c>
      <c r="Y1425" s="10">
        <v>2</v>
      </c>
      <c r="Z1425" s="10">
        <v>3191</v>
      </c>
      <c r="AA1425" s="12" t="s">
        <v>607</v>
      </c>
      <c r="AB1425" s="10">
        <v>1</v>
      </c>
      <c r="AC1425" s="10">
        <v>2</v>
      </c>
      <c r="AD1425" s="12">
        <v>44962</v>
      </c>
      <c r="AE1425" s="11" t="s">
        <v>76</v>
      </c>
      <c r="AF1425" s="11" t="s">
        <v>61</v>
      </c>
      <c r="AG1425" s="11" t="s">
        <v>62</v>
      </c>
      <c r="AH1425" s="11" t="s">
        <v>8683</v>
      </c>
      <c r="AI1425" s="11" t="s">
        <v>8684</v>
      </c>
      <c r="AJ1425" s="10">
        <v>3</v>
      </c>
      <c r="AK1425" s="14">
        <v>476.39</v>
      </c>
    </row>
    <row r="1426" spans="1:37" x14ac:dyDescent="0.25">
      <c r="A1426" s="10">
        <v>2765</v>
      </c>
      <c r="B1426" s="11" t="s">
        <v>7425</v>
      </c>
      <c r="C1426" s="11" t="s">
        <v>685</v>
      </c>
      <c r="D1426" s="12">
        <v>43576</v>
      </c>
      <c r="E1426" s="12">
        <v>44573</v>
      </c>
      <c r="F1426" s="10">
        <f>Table2[[#This Row],[ExitDate]]-Table2[[#This Row],[StartDate]]</f>
        <v>997</v>
      </c>
      <c r="G1426" s="18">
        <f>(Table2[[#This Row],[ExitDate]]-Table2[[#This Row],[StartDate]])/365.25</f>
        <v>2.729637234770705</v>
      </c>
      <c r="H1426" s="11" t="s">
        <v>36</v>
      </c>
      <c r="I1426" s="11" t="s">
        <v>8685</v>
      </c>
      <c r="J1426" s="13" t="s">
        <v>8686</v>
      </c>
      <c r="K1426" s="11" t="s">
        <v>37</v>
      </c>
      <c r="L1426" s="11" t="s">
        <v>38</v>
      </c>
      <c r="M1426" s="11" t="s">
        <v>66</v>
      </c>
      <c r="N1426" s="11" t="s">
        <v>55</v>
      </c>
      <c r="O1426" s="11" t="s">
        <v>56</v>
      </c>
      <c r="P1426" s="11" t="s">
        <v>121</v>
      </c>
      <c r="Q1426" s="11" t="s">
        <v>42</v>
      </c>
      <c r="R1426" s="11" t="s">
        <v>57</v>
      </c>
      <c r="S1426" s="12">
        <v>35765</v>
      </c>
      <c r="T1426" s="11" t="s">
        <v>44</v>
      </c>
      <c r="U1426" s="11" t="s">
        <v>81</v>
      </c>
      <c r="V1426" s="11" t="s">
        <v>46</v>
      </c>
      <c r="W1426" s="10">
        <v>26250</v>
      </c>
      <c r="X1426" s="11" t="s">
        <v>48</v>
      </c>
      <c r="Y1426" s="10">
        <v>3</v>
      </c>
      <c r="Z1426" s="10">
        <v>3192</v>
      </c>
      <c r="AA1426" s="12" t="s">
        <v>810</v>
      </c>
      <c r="AB1426" s="10">
        <v>5</v>
      </c>
      <c r="AC1426" s="10">
        <v>4</v>
      </c>
      <c r="AD1426" s="12">
        <v>44801</v>
      </c>
      <c r="AE1426" s="11" t="s">
        <v>83</v>
      </c>
      <c r="AF1426" s="11" t="s">
        <v>51</v>
      </c>
      <c r="AG1426" s="11" t="s">
        <v>62</v>
      </c>
      <c r="AH1426" s="11" t="s">
        <v>8687</v>
      </c>
      <c r="AI1426" s="11" t="s">
        <v>8688</v>
      </c>
      <c r="AJ1426" s="10">
        <v>1</v>
      </c>
      <c r="AK1426" s="14">
        <v>752.12</v>
      </c>
    </row>
    <row r="1427" spans="1:37" x14ac:dyDescent="0.25">
      <c r="A1427" s="10">
        <v>2768</v>
      </c>
      <c r="B1427" s="11" t="s">
        <v>8689</v>
      </c>
      <c r="C1427" s="11" t="s">
        <v>3656</v>
      </c>
      <c r="D1427" s="12">
        <v>44028</v>
      </c>
      <c r="E1427" s="12">
        <v>44119</v>
      </c>
      <c r="F1427" s="10">
        <f>Table2[[#This Row],[ExitDate]]-Table2[[#This Row],[StartDate]]</f>
        <v>91</v>
      </c>
      <c r="G1427" s="18">
        <f>(Table2[[#This Row],[ExitDate]]-Table2[[#This Row],[StartDate]])/365.25</f>
        <v>0.24914442162902123</v>
      </c>
      <c r="H1427" s="11" t="s">
        <v>36</v>
      </c>
      <c r="I1427" s="11" t="s">
        <v>8690</v>
      </c>
      <c r="J1427" s="13" t="s">
        <v>8691</v>
      </c>
      <c r="K1427" s="11" t="s">
        <v>113</v>
      </c>
      <c r="L1427" s="11" t="s">
        <v>38</v>
      </c>
      <c r="M1427" s="11" t="s">
        <v>66</v>
      </c>
      <c r="N1427" s="11" t="s">
        <v>55</v>
      </c>
      <c r="O1427" s="11" t="s">
        <v>66</v>
      </c>
      <c r="P1427" s="11" t="s">
        <v>121</v>
      </c>
      <c r="Q1427" s="11" t="s">
        <v>42</v>
      </c>
      <c r="R1427" s="11" t="s">
        <v>80</v>
      </c>
      <c r="S1427" s="12" t="s">
        <v>8692</v>
      </c>
      <c r="T1427" s="11" t="s">
        <v>44</v>
      </c>
      <c r="U1427" s="11" t="s">
        <v>98</v>
      </c>
      <c r="V1427" s="11" t="s">
        <v>46</v>
      </c>
      <c r="W1427" s="10">
        <v>70709</v>
      </c>
      <c r="X1427" s="11" t="s">
        <v>48</v>
      </c>
      <c r="Y1427" s="10">
        <v>2</v>
      </c>
      <c r="Z1427" s="10">
        <v>3195</v>
      </c>
      <c r="AA1427" s="12" t="s">
        <v>817</v>
      </c>
      <c r="AB1427" s="10">
        <v>5</v>
      </c>
      <c r="AC1427" s="10">
        <v>4</v>
      </c>
      <c r="AD1427" s="12">
        <v>45105</v>
      </c>
      <c r="AE1427" s="11" t="s">
        <v>60</v>
      </c>
      <c r="AF1427" s="11" t="s">
        <v>61</v>
      </c>
      <c r="AG1427" s="11" t="s">
        <v>52</v>
      </c>
      <c r="AH1427" s="11" t="s">
        <v>8693</v>
      </c>
      <c r="AI1427" s="11" t="s">
        <v>8694</v>
      </c>
      <c r="AJ1427" s="10">
        <v>1</v>
      </c>
      <c r="AK1427" s="14">
        <v>556.09</v>
      </c>
    </row>
    <row r="1428" spans="1:37" x14ac:dyDescent="0.25">
      <c r="A1428" s="10">
        <v>2769</v>
      </c>
      <c r="B1428" s="11" t="s">
        <v>6507</v>
      </c>
      <c r="C1428" s="11" t="s">
        <v>72</v>
      </c>
      <c r="D1428" s="12">
        <v>43432</v>
      </c>
      <c r="E1428" s="12">
        <v>44422</v>
      </c>
      <c r="F1428" s="10">
        <f>Table2[[#This Row],[ExitDate]]-Table2[[#This Row],[StartDate]]</f>
        <v>990</v>
      </c>
      <c r="G1428" s="18">
        <f>(Table2[[#This Row],[ExitDate]]-Table2[[#This Row],[StartDate]])/365.25</f>
        <v>2.7104722792607805</v>
      </c>
      <c r="H1428" s="11" t="s">
        <v>36</v>
      </c>
      <c r="I1428" s="11" t="s">
        <v>8695</v>
      </c>
      <c r="J1428" s="13" t="s">
        <v>8696</v>
      </c>
      <c r="K1428" s="11" t="s">
        <v>65</v>
      </c>
      <c r="L1428" s="11" t="s">
        <v>38</v>
      </c>
      <c r="M1428" s="11" t="s">
        <v>66</v>
      </c>
      <c r="N1428" s="11" t="s">
        <v>67</v>
      </c>
      <c r="O1428" s="11" t="s">
        <v>41</v>
      </c>
      <c r="P1428" s="11" t="s">
        <v>95</v>
      </c>
      <c r="Q1428" s="11" t="s">
        <v>42</v>
      </c>
      <c r="R1428" s="11" t="s">
        <v>107</v>
      </c>
      <c r="S1428" s="12">
        <v>27374</v>
      </c>
      <c r="T1428" s="11" t="s">
        <v>44</v>
      </c>
      <c r="U1428" s="11" t="s">
        <v>423</v>
      </c>
      <c r="V1428" s="11" t="s">
        <v>46</v>
      </c>
      <c r="W1428" s="10">
        <v>60139</v>
      </c>
      <c r="X1428" s="11" t="s">
        <v>48</v>
      </c>
      <c r="Y1428" s="10">
        <v>2</v>
      </c>
      <c r="Z1428" s="10">
        <v>3196</v>
      </c>
      <c r="AA1428" s="12" t="s">
        <v>167</v>
      </c>
      <c r="AB1428" s="10">
        <v>3</v>
      </c>
      <c r="AC1428" s="10">
        <v>3</v>
      </c>
      <c r="AD1428" s="12">
        <v>45083</v>
      </c>
      <c r="AE1428" s="11" t="s">
        <v>60</v>
      </c>
      <c r="AF1428" s="11" t="s">
        <v>51</v>
      </c>
      <c r="AG1428" s="11" t="s">
        <v>89</v>
      </c>
      <c r="AH1428" s="11" t="s">
        <v>8697</v>
      </c>
      <c r="AI1428" s="11" t="s">
        <v>8698</v>
      </c>
      <c r="AJ1428" s="10">
        <v>5</v>
      </c>
      <c r="AK1428" s="14">
        <v>518.62</v>
      </c>
    </row>
    <row r="1429" spans="1:37" x14ac:dyDescent="0.25">
      <c r="A1429" s="10">
        <v>2775</v>
      </c>
      <c r="B1429" s="11" t="s">
        <v>6774</v>
      </c>
      <c r="C1429" s="11" t="s">
        <v>4176</v>
      </c>
      <c r="D1429" s="12">
        <v>44003</v>
      </c>
      <c r="E1429" s="12">
        <v>45100</v>
      </c>
      <c r="F1429" s="10">
        <f>Table2[[#This Row],[ExitDate]]-Table2[[#This Row],[StartDate]]</f>
        <v>1097</v>
      </c>
      <c r="G1429" s="18">
        <f>(Table2[[#This Row],[ExitDate]]-Table2[[#This Row],[StartDate]])/365.25</f>
        <v>3.0034223134839153</v>
      </c>
      <c r="H1429" s="11" t="s">
        <v>36</v>
      </c>
      <c r="I1429" s="11" t="s">
        <v>8699</v>
      </c>
      <c r="J1429" s="13" t="s">
        <v>8700</v>
      </c>
      <c r="K1429" s="11" t="s">
        <v>94</v>
      </c>
      <c r="L1429" s="11" t="s">
        <v>752</v>
      </c>
      <c r="M1429" s="11" t="s">
        <v>39</v>
      </c>
      <c r="N1429" s="11" t="s">
        <v>55</v>
      </c>
      <c r="O1429" s="11" t="s">
        <v>66</v>
      </c>
      <c r="P1429" s="11" t="s">
        <v>95</v>
      </c>
      <c r="Q1429" s="11" t="s">
        <v>42</v>
      </c>
      <c r="R1429" s="11" t="s">
        <v>107</v>
      </c>
      <c r="S1429" s="12" t="s">
        <v>8701</v>
      </c>
      <c r="T1429" s="11" t="s">
        <v>44</v>
      </c>
      <c r="U1429" s="11" t="s">
        <v>109</v>
      </c>
      <c r="V1429" s="11" t="s">
        <v>46</v>
      </c>
      <c r="W1429" s="10">
        <v>1810</v>
      </c>
      <c r="X1429" s="11" t="s">
        <v>48</v>
      </c>
      <c r="Y1429" s="10">
        <v>4</v>
      </c>
      <c r="Z1429" s="10">
        <v>3202</v>
      </c>
      <c r="AA1429" s="12" t="s">
        <v>1867</v>
      </c>
      <c r="AB1429" s="10">
        <v>2</v>
      </c>
      <c r="AC1429" s="10">
        <v>5</v>
      </c>
      <c r="AD1429" s="12">
        <v>44803</v>
      </c>
      <c r="AE1429" s="11" t="s">
        <v>60</v>
      </c>
      <c r="AF1429" s="11" t="s">
        <v>51</v>
      </c>
      <c r="AG1429" s="11" t="s">
        <v>89</v>
      </c>
      <c r="AH1429" s="11" t="s">
        <v>8702</v>
      </c>
      <c r="AI1429" s="11" t="s">
        <v>8703</v>
      </c>
      <c r="AJ1429" s="10">
        <v>3</v>
      </c>
      <c r="AK1429" s="14">
        <v>194.06</v>
      </c>
    </row>
    <row r="1430" spans="1:37" x14ac:dyDescent="0.25">
      <c r="A1430" s="10">
        <v>2776</v>
      </c>
      <c r="B1430" s="11" t="s">
        <v>8704</v>
      </c>
      <c r="C1430" s="11" t="s">
        <v>4169</v>
      </c>
      <c r="D1430" s="12">
        <v>44215</v>
      </c>
      <c r="E1430" s="12">
        <v>44815</v>
      </c>
      <c r="F1430" s="10">
        <f>Table2[[#This Row],[ExitDate]]-Table2[[#This Row],[StartDate]]</f>
        <v>600</v>
      </c>
      <c r="G1430" s="18">
        <f>(Table2[[#This Row],[ExitDate]]-Table2[[#This Row],[StartDate]])/365.25</f>
        <v>1.6427104722792607</v>
      </c>
      <c r="H1430" s="11" t="s">
        <v>36</v>
      </c>
      <c r="I1430" s="11" t="s">
        <v>8705</v>
      </c>
      <c r="J1430" s="13" t="s">
        <v>8706</v>
      </c>
      <c r="K1430" s="11" t="s">
        <v>164</v>
      </c>
      <c r="L1430" s="11" t="s">
        <v>752</v>
      </c>
      <c r="M1430" s="11" t="s">
        <v>39</v>
      </c>
      <c r="N1430" s="11" t="s">
        <v>40</v>
      </c>
      <c r="O1430" s="11" t="s">
        <v>56</v>
      </c>
      <c r="P1430" s="11" t="s">
        <v>174</v>
      </c>
      <c r="Q1430" s="11" t="s">
        <v>42</v>
      </c>
      <c r="R1430" s="11" t="s">
        <v>69</v>
      </c>
      <c r="S1430" s="12">
        <v>22563</v>
      </c>
      <c r="T1430" s="11" t="s">
        <v>44</v>
      </c>
      <c r="U1430" s="11" t="s">
        <v>412</v>
      </c>
      <c r="V1430" s="11" t="s">
        <v>46</v>
      </c>
      <c r="W1430" s="10">
        <v>2343</v>
      </c>
      <c r="X1430" s="11" t="s">
        <v>48</v>
      </c>
      <c r="Y1430" s="10">
        <v>4</v>
      </c>
      <c r="Z1430" s="10">
        <v>3203</v>
      </c>
      <c r="AA1430" s="12">
        <v>44876</v>
      </c>
      <c r="AB1430" s="10">
        <v>4</v>
      </c>
      <c r="AC1430" s="10">
        <v>4</v>
      </c>
      <c r="AD1430" s="12">
        <v>44805</v>
      </c>
      <c r="AE1430" s="11" t="s">
        <v>76</v>
      </c>
      <c r="AF1430" s="11" t="s">
        <v>61</v>
      </c>
      <c r="AG1430" s="11" t="s">
        <v>89</v>
      </c>
      <c r="AH1430" s="11" t="s">
        <v>8707</v>
      </c>
      <c r="AI1430" s="11" t="s">
        <v>8708</v>
      </c>
      <c r="AJ1430" s="10">
        <v>2</v>
      </c>
      <c r="AK1430" s="14">
        <v>317.06</v>
      </c>
    </row>
    <row r="1431" spans="1:37" x14ac:dyDescent="0.25">
      <c r="A1431" s="10">
        <v>2778</v>
      </c>
      <c r="B1431" s="11" t="s">
        <v>8709</v>
      </c>
      <c r="C1431" s="11" t="s">
        <v>8710</v>
      </c>
      <c r="D1431" s="12">
        <v>44056</v>
      </c>
      <c r="E1431" s="12">
        <v>44456</v>
      </c>
      <c r="F1431" s="10">
        <f>Table2[[#This Row],[ExitDate]]-Table2[[#This Row],[StartDate]]</f>
        <v>400</v>
      </c>
      <c r="G1431" s="18">
        <f>(Table2[[#This Row],[ExitDate]]-Table2[[#This Row],[StartDate]])/365.25</f>
        <v>1.0951403148528405</v>
      </c>
      <c r="H1431" s="11" t="s">
        <v>36</v>
      </c>
      <c r="I1431" s="11" t="s">
        <v>8711</v>
      </c>
      <c r="J1431" s="13" t="s">
        <v>8712</v>
      </c>
      <c r="K1431" s="11" t="s">
        <v>79</v>
      </c>
      <c r="L1431" s="11" t="s">
        <v>1816</v>
      </c>
      <c r="M1431" s="11" t="s">
        <v>39</v>
      </c>
      <c r="N1431" s="11" t="s">
        <v>40</v>
      </c>
      <c r="O1431" s="11" t="s">
        <v>56</v>
      </c>
      <c r="P1431" s="11" t="s">
        <v>174</v>
      </c>
      <c r="Q1431" s="11" t="s">
        <v>42</v>
      </c>
      <c r="R1431" s="11" t="s">
        <v>57</v>
      </c>
      <c r="S1431" s="12">
        <v>32175</v>
      </c>
      <c r="T1431" s="11" t="s">
        <v>44</v>
      </c>
      <c r="U1431" s="11" t="s">
        <v>159</v>
      </c>
      <c r="V1431" s="11" t="s">
        <v>46</v>
      </c>
      <c r="W1431" s="10">
        <v>1864</v>
      </c>
      <c r="X1431" s="11" t="s">
        <v>48</v>
      </c>
      <c r="Y1431" s="10">
        <v>4</v>
      </c>
      <c r="Z1431" s="10">
        <v>3205</v>
      </c>
      <c r="AA1431" s="12">
        <v>44631</v>
      </c>
      <c r="AB1431" s="10">
        <v>3</v>
      </c>
      <c r="AC1431" s="10">
        <v>1</v>
      </c>
      <c r="AD1431" s="12">
        <v>45081</v>
      </c>
      <c r="AE1431" s="11" t="s">
        <v>60</v>
      </c>
      <c r="AF1431" s="11" t="s">
        <v>61</v>
      </c>
      <c r="AG1431" s="11" t="s">
        <v>62</v>
      </c>
      <c r="AH1431" s="11" t="s">
        <v>8713</v>
      </c>
      <c r="AI1431" s="11" t="s">
        <v>1632</v>
      </c>
      <c r="AJ1431" s="10">
        <v>3</v>
      </c>
      <c r="AK1431" s="14">
        <v>407.29</v>
      </c>
    </row>
    <row r="1432" spans="1:37" x14ac:dyDescent="0.25">
      <c r="A1432" s="10">
        <v>2781</v>
      </c>
      <c r="B1432" s="11" t="s">
        <v>8714</v>
      </c>
      <c r="C1432" s="11" t="s">
        <v>8715</v>
      </c>
      <c r="D1432" s="12">
        <v>44190</v>
      </c>
      <c r="E1432" s="12">
        <v>44993</v>
      </c>
      <c r="F1432" s="10">
        <f>Table2[[#This Row],[ExitDate]]-Table2[[#This Row],[StartDate]]</f>
        <v>803</v>
      </c>
      <c r="G1432" s="18">
        <f>(Table2[[#This Row],[ExitDate]]-Table2[[#This Row],[StartDate]])/365.25</f>
        <v>2.1984941820670771</v>
      </c>
      <c r="H1432" s="11" t="s">
        <v>36</v>
      </c>
      <c r="I1432" s="11" t="s">
        <v>8716</v>
      </c>
      <c r="J1432" s="13" t="s">
        <v>8717</v>
      </c>
      <c r="K1432" s="11" t="s">
        <v>37</v>
      </c>
      <c r="L1432" s="11" t="s">
        <v>752</v>
      </c>
      <c r="M1432" s="11" t="s">
        <v>39</v>
      </c>
      <c r="N1432" s="11" t="s">
        <v>55</v>
      </c>
      <c r="O1432" s="11" t="s">
        <v>41</v>
      </c>
      <c r="P1432" s="11" t="s">
        <v>121</v>
      </c>
      <c r="Q1432" s="11" t="s">
        <v>42</v>
      </c>
      <c r="R1432" s="11" t="s">
        <v>85</v>
      </c>
      <c r="S1432" s="12">
        <v>26763</v>
      </c>
      <c r="T1432" s="11" t="s">
        <v>44</v>
      </c>
      <c r="U1432" s="11" t="s">
        <v>223</v>
      </c>
      <c r="V1432" s="11" t="s">
        <v>59</v>
      </c>
      <c r="W1432" s="10">
        <v>2171</v>
      </c>
      <c r="X1432" s="11" t="s">
        <v>48</v>
      </c>
      <c r="Y1432" s="10">
        <v>2</v>
      </c>
      <c r="Z1432" s="10">
        <v>3208</v>
      </c>
      <c r="AA1432" s="12" t="s">
        <v>2235</v>
      </c>
      <c r="AB1432" s="10">
        <v>5</v>
      </c>
      <c r="AC1432" s="10">
        <v>1</v>
      </c>
      <c r="AD1432" s="12">
        <v>45019</v>
      </c>
      <c r="AE1432" s="11" t="s">
        <v>50</v>
      </c>
      <c r="AF1432" s="11" t="s">
        <v>51</v>
      </c>
      <c r="AG1432" s="11" t="s">
        <v>89</v>
      </c>
      <c r="AH1432" s="11" t="s">
        <v>7123</v>
      </c>
      <c r="AI1432" s="11" t="s">
        <v>8718</v>
      </c>
      <c r="AJ1432" s="10">
        <v>2</v>
      </c>
      <c r="AK1432" s="14">
        <v>955.32</v>
      </c>
    </row>
    <row r="1433" spans="1:37" x14ac:dyDescent="0.25">
      <c r="A1433" s="10">
        <v>2785</v>
      </c>
      <c r="B1433" s="11" t="s">
        <v>2368</v>
      </c>
      <c r="C1433" s="11" t="s">
        <v>8719</v>
      </c>
      <c r="D1433" s="12">
        <v>44192</v>
      </c>
      <c r="E1433" s="12">
        <v>44703</v>
      </c>
      <c r="F1433" s="10">
        <f>Table2[[#This Row],[ExitDate]]-Table2[[#This Row],[StartDate]]</f>
        <v>511</v>
      </c>
      <c r="G1433" s="18">
        <f>(Table2[[#This Row],[ExitDate]]-Table2[[#This Row],[StartDate]])/365.25</f>
        <v>1.3990417522245038</v>
      </c>
      <c r="H1433" s="11" t="s">
        <v>738</v>
      </c>
      <c r="I1433" s="11" t="s">
        <v>5867</v>
      </c>
      <c r="J1433" s="13" t="s">
        <v>8720</v>
      </c>
      <c r="K1433" s="11" t="s">
        <v>164</v>
      </c>
      <c r="L1433" s="11" t="s">
        <v>752</v>
      </c>
      <c r="M1433" s="11" t="s">
        <v>66</v>
      </c>
      <c r="N1433" s="11" t="s">
        <v>40</v>
      </c>
      <c r="O1433" s="11" t="s">
        <v>56</v>
      </c>
      <c r="P1433" s="11" t="s">
        <v>121</v>
      </c>
      <c r="Q1433" s="11" t="s">
        <v>42</v>
      </c>
      <c r="R1433" s="11" t="s">
        <v>85</v>
      </c>
      <c r="S1433" s="12" t="s">
        <v>8721</v>
      </c>
      <c r="T1433" s="11" t="s">
        <v>44</v>
      </c>
      <c r="U1433" s="11" t="s">
        <v>234</v>
      </c>
      <c r="V1433" s="11" t="s">
        <v>59</v>
      </c>
      <c r="W1433" s="10">
        <v>2126</v>
      </c>
      <c r="X1433" s="11" t="s">
        <v>48</v>
      </c>
      <c r="Y1433" s="10">
        <v>5</v>
      </c>
      <c r="Z1433" s="10">
        <v>3212</v>
      </c>
      <c r="AA1433" s="12">
        <v>45172</v>
      </c>
      <c r="AB1433" s="10">
        <v>2</v>
      </c>
      <c r="AC1433" s="10">
        <v>5</v>
      </c>
      <c r="AD1433" s="12">
        <v>44946</v>
      </c>
      <c r="AE1433" s="11" t="s">
        <v>60</v>
      </c>
      <c r="AF1433" s="11" t="s">
        <v>61</v>
      </c>
      <c r="AG1433" s="11" t="s">
        <v>52</v>
      </c>
      <c r="AH1433" s="11" t="s">
        <v>8722</v>
      </c>
      <c r="AI1433" s="11" t="s">
        <v>8723</v>
      </c>
      <c r="AJ1433" s="10">
        <v>2</v>
      </c>
      <c r="AK1433" s="14">
        <v>944.89</v>
      </c>
    </row>
    <row r="1434" spans="1:37" x14ac:dyDescent="0.25">
      <c r="A1434" s="10">
        <v>2786</v>
      </c>
      <c r="B1434" s="11" t="s">
        <v>8724</v>
      </c>
      <c r="C1434" s="11" t="s">
        <v>8725</v>
      </c>
      <c r="D1434" s="12">
        <v>43421</v>
      </c>
      <c r="E1434" s="12">
        <v>43826</v>
      </c>
      <c r="F1434" s="10">
        <f>Table2[[#This Row],[ExitDate]]-Table2[[#This Row],[StartDate]]</f>
        <v>405</v>
      </c>
      <c r="G1434" s="18">
        <f>(Table2[[#This Row],[ExitDate]]-Table2[[#This Row],[StartDate]])/365.25</f>
        <v>1.108829568788501</v>
      </c>
      <c r="H1434" s="11" t="s">
        <v>36</v>
      </c>
      <c r="I1434" s="11" t="s">
        <v>8726</v>
      </c>
      <c r="J1434" s="13" t="s">
        <v>8727</v>
      </c>
      <c r="K1434" s="11" t="s">
        <v>94</v>
      </c>
      <c r="L1434" s="11" t="s">
        <v>38</v>
      </c>
      <c r="M1434" s="11" t="s">
        <v>66</v>
      </c>
      <c r="N1434" s="11" t="s">
        <v>55</v>
      </c>
      <c r="O1434" s="11" t="s">
        <v>56</v>
      </c>
      <c r="P1434" s="11" t="s">
        <v>95</v>
      </c>
      <c r="Q1434" s="11" t="s">
        <v>42</v>
      </c>
      <c r="R1434" s="11" t="s">
        <v>85</v>
      </c>
      <c r="S1434" s="12" t="s">
        <v>8728</v>
      </c>
      <c r="T1434" s="11" t="s">
        <v>44</v>
      </c>
      <c r="U1434" s="11" t="s">
        <v>81</v>
      </c>
      <c r="V1434" s="11" t="s">
        <v>59</v>
      </c>
      <c r="W1434" s="10">
        <v>1550</v>
      </c>
      <c r="X1434" s="11" t="s">
        <v>48</v>
      </c>
      <c r="Y1434" s="10">
        <v>2</v>
      </c>
      <c r="Z1434" s="10">
        <v>3213</v>
      </c>
      <c r="AA1434" s="12">
        <v>45139</v>
      </c>
      <c r="AB1434" s="10">
        <v>2</v>
      </c>
      <c r="AC1434" s="10">
        <v>5</v>
      </c>
      <c r="AD1434" s="12">
        <v>45025</v>
      </c>
      <c r="AE1434" s="11" t="s">
        <v>156</v>
      </c>
      <c r="AF1434" s="11" t="s">
        <v>61</v>
      </c>
      <c r="AG1434" s="11" t="s">
        <v>89</v>
      </c>
      <c r="AH1434" s="11" t="s">
        <v>8729</v>
      </c>
      <c r="AI1434" s="11" t="s">
        <v>8730</v>
      </c>
      <c r="AJ1434" s="10">
        <v>2</v>
      </c>
      <c r="AK1434" s="14">
        <v>494.29</v>
      </c>
    </row>
    <row r="1435" spans="1:37" x14ac:dyDescent="0.25">
      <c r="A1435" s="10">
        <v>2790</v>
      </c>
      <c r="B1435" s="11" t="s">
        <v>1804</v>
      </c>
      <c r="C1435" s="11" t="s">
        <v>8731</v>
      </c>
      <c r="D1435" s="12">
        <v>43485</v>
      </c>
      <c r="E1435" s="12">
        <v>43739</v>
      </c>
      <c r="F1435" s="10">
        <f>Table2[[#This Row],[ExitDate]]-Table2[[#This Row],[StartDate]]</f>
        <v>254</v>
      </c>
      <c r="G1435" s="18">
        <f>(Table2[[#This Row],[ExitDate]]-Table2[[#This Row],[StartDate]])/365.25</f>
        <v>0.69541409993155368</v>
      </c>
      <c r="H1435" s="11" t="s">
        <v>738</v>
      </c>
      <c r="I1435" s="11" t="s">
        <v>8732</v>
      </c>
      <c r="J1435" s="13" t="s">
        <v>8733</v>
      </c>
      <c r="K1435" s="11" t="s">
        <v>84</v>
      </c>
      <c r="L1435" s="11" t="s">
        <v>752</v>
      </c>
      <c r="M1435" s="11" t="s">
        <v>39</v>
      </c>
      <c r="N1435" s="11" t="s">
        <v>67</v>
      </c>
      <c r="O1435" s="11" t="s">
        <v>66</v>
      </c>
      <c r="P1435" s="11" t="s">
        <v>121</v>
      </c>
      <c r="Q1435" s="11" t="s">
        <v>42</v>
      </c>
      <c r="R1435" s="11" t="s">
        <v>80</v>
      </c>
      <c r="S1435" s="12" t="s">
        <v>8734</v>
      </c>
      <c r="T1435" s="11" t="s">
        <v>44</v>
      </c>
      <c r="U1435" s="11" t="s">
        <v>98</v>
      </c>
      <c r="V1435" s="11" t="s">
        <v>46</v>
      </c>
      <c r="W1435" s="10">
        <v>1810</v>
      </c>
      <c r="X1435" s="11" t="s">
        <v>48</v>
      </c>
      <c r="Y1435" s="10">
        <v>3</v>
      </c>
      <c r="Z1435" s="10">
        <v>3217</v>
      </c>
      <c r="AA1435" s="12">
        <v>44572</v>
      </c>
      <c r="AB1435" s="10">
        <v>1</v>
      </c>
      <c r="AC1435" s="10">
        <v>2</v>
      </c>
      <c r="AD1435" s="12">
        <v>45086</v>
      </c>
      <c r="AE1435" s="11" t="s">
        <v>60</v>
      </c>
      <c r="AF1435" s="11" t="s">
        <v>61</v>
      </c>
      <c r="AG1435" s="11" t="s">
        <v>89</v>
      </c>
      <c r="AH1435" s="11" t="s">
        <v>8735</v>
      </c>
      <c r="AI1435" s="11" t="s">
        <v>8736</v>
      </c>
      <c r="AJ1435" s="10">
        <v>3</v>
      </c>
      <c r="AK1435" s="14">
        <v>723.2</v>
      </c>
    </row>
    <row r="1436" spans="1:37" x14ac:dyDescent="0.25">
      <c r="A1436" s="10">
        <v>2798</v>
      </c>
      <c r="B1436" s="11" t="s">
        <v>265</v>
      </c>
      <c r="C1436" s="11" t="s">
        <v>4077</v>
      </c>
      <c r="D1436" s="12">
        <v>44354</v>
      </c>
      <c r="E1436" s="12">
        <v>45100</v>
      </c>
      <c r="F1436" s="10">
        <f>Table2[[#This Row],[ExitDate]]-Table2[[#This Row],[StartDate]]</f>
        <v>746</v>
      </c>
      <c r="G1436" s="18">
        <f>(Table2[[#This Row],[ExitDate]]-Table2[[#This Row],[StartDate]])/365.25</f>
        <v>2.0424366872005475</v>
      </c>
      <c r="H1436" s="11" t="s">
        <v>36</v>
      </c>
      <c r="I1436" s="11" t="s">
        <v>8737</v>
      </c>
      <c r="J1436" s="13" t="s">
        <v>8738</v>
      </c>
      <c r="K1436" s="11" t="s">
        <v>54</v>
      </c>
      <c r="L1436" s="11" t="s">
        <v>38</v>
      </c>
      <c r="M1436" s="11" t="s">
        <v>39</v>
      </c>
      <c r="N1436" s="11" t="s">
        <v>67</v>
      </c>
      <c r="O1436" s="11" t="s">
        <v>56</v>
      </c>
      <c r="P1436" s="11" t="s">
        <v>133</v>
      </c>
      <c r="Q1436" s="11" t="s">
        <v>42</v>
      </c>
      <c r="R1436" s="11" t="s">
        <v>80</v>
      </c>
      <c r="S1436" s="12" t="s">
        <v>8739</v>
      </c>
      <c r="T1436" s="11" t="s">
        <v>44</v>
      </c>
      <c r="U1436" s="11" t="s">
        <v>234</v>
      </c>
      <c r="V1436" s="11" t="s">
        <v>46</v>
      </c>
      <c r="W1436" s="10">
        <v>8088</v>
      </c>
      <c r="X1436" s="11" t="s">
        <v>48</v>
      </c>
      <c r="Y1436" s="10">
        <v>3</v>
      </c>
      <c r="Z1436" s="10">
        <v>3225</v>
      </c>
      <c r="AA1436" s="12" t="s">
        <v>2291</v>
      </c>
      <c r="AB1436" s="10">
        <v>3</v>
      </c>
      <c r="AC1436" s="10">
        <v>1</v>
      </c>
      <c r="AD1436" s="12">
        <v>45133</v>
      </c>
      <c r="AE1436" s="11" t="s">
        <v>156</v>
      </c>
      <c r="AF1436" s="11" t="s">
        <v>51</v>
      </c>
      <c r="AG1436" s="11" t="s">
        <v>77</v>
      </c>
      <c r="AH1436" s="11" t="s">
        <v>8740</v>
      </c>
      <c r="AI1436" s="11" t="s">
        <v>8741</v>
      </c>
      <c r="AJ1436" s="10">
        <v>1</v>
      </c>
      <c r="AK1436" s="14">
        <v>374.1</v>
      </c>
    </row>
    <row r="1437" spans="1:37" x14ac:dyDescent="0.25">
      <c r="A1437" s="10">
        <v>2800</v>
      </c>
      <c r="B1437" s="11" t="s">
        <v>6408</v>
      </c>
      <c r="C1437" s="11" t="s">
        <v>5776</v>
      </c>
      <c r="D1437" s="12">
        <v>44520</v>
      </c>
      <c r="E1437" s="12">
        <v>44718</v>
      </c>
      <c r="F1437" s="10">
        <f>Table2[[#This Row],[ExitDate]]-Table2[[#This Row],[StartDate]]</f>
        <v>198</v>
      </c>
      <c r="G1437" s="18">
        <f>(Table2[[#This Row],[ExitDate]]-Table2[[#This Row],[StartDate]])/365.25</f>
        <v>0.5420944558521561</v>
      </c>
      <c r="H1437" s="11" t="s">
        <v>36</v>
      </c>
      <c r="I1437" s="11" t="s">
        <v>8742</v>
      </c>
      <c r="J1437" s="13" t="s">
        <v>8743</v>
      </c>
      <c r="K1437" s="11" t="s">
        <v>79</v>
      </c>
      <c r="L1437" s="11" t="s">
        <v>1816</v>
      </c>
      <c r="M1437" s="11" t="s">
        <v>39</v>
      </c>
      <c r="N1437" s="11" t="s">
        <v>55</v>
      </c>
      <c r="O1437" s="11" t="s">
        <v>41</v>
      </c>
      <c r="P1437" s="11" t="s">
        <v>95</v>
      </c>
      <c r="Q1437" s="11" t="s">
        <v>42</v>
      </c>
      <c r="R1437" s="11" t="s">
        <v>57</v>
      </c>
      <c r="S1437" s="12">
        <v>25422</v>
      </c>
      <c r="T1437" s="11" t="s">
        <v>44</v>
      </c>
      <c r="U1437" s="11" t="s">
        <v>365</v>
      </c>
      <c r="V1437" s="11" t="s">
        <v>46</v>
      </c>
      <c r="W1437" s="10">
        <v>1013</v>
      </c>
      <c r="X1437" s="11" t="s">
        <v>48</v>
      </c>
      <c r="Y1437" s="10">
        <v>2</v>
      </c>
      <c r="Z1437" s="10">
        <v>3227</v>
      </c>
      <c r="AA1437" s="12" t="s">
        <v>2309</v>
      </c>
      <c r="AB1437" s="10">
        <v>3</v>
      </c>
      <c r="AC1437" s="10">
        <v>5</v>
      </c>
      <c r="AD1437" s="12">
        <v>44931</v>
      </c>
      <c r="AE1437" s="11" t="s">
        <v>83</v>
      </c>
      <c r="AF1437" s="11" t="s">
        <v>61</v>
      </c>
      <c r="AG1437" s="11" t="s">
        <v>62</v>
      </c>
      <c r="AH1437" s="11" t="s">
        <v>8744</v>
      </c>
      <c r="AI1437" s="11" t="s">
        <v>8745</v>
      </c>
      <c r="AJ1437" s="10">
        <v>2</v>
      </c>
      <c r="AK1437" s="14">
        <v>431.12</v>
      </c>
    </row>
    <row r="1438" spans="1:37" x14ac:dyDescent="0.25">
      <c r="A1438" s="10">
        <v>2801</v>
      </c>
      <c r="B1438" s="11" t="s">
        <v>8746</v>
      </c>
      <c r="C1438" s="11" t="s">
        <v>3850</v>
      </c>
      <c r="D1438" s="12">
        <v>43612</v>
      </c>
      <c r="E1438" s="12">
        <v>44791</v>
      </c>
      <c r="F1438" s="10">
        <f>Table2[[#This Row],[ExitDate]]-Table2[[#This Row],[StartDate]]</f>
        <v>1179</v>
      </c>
      <c r="G1438" s="18">
        <f>(Table2[[#This Row],[ExitDate]]-Table2[[#This Row],[StartDate]])/365.25</f>
        <v>3.2279260780287475</v>
      </c>
      <c r="H1438" s="11" t="s">
        <v>36</v>
      </c>
      <c r="I1438" s="11" t="s">
        <v>8747</v>
      </c>
      <c r="J1438" s="13" t="s">
        <v>8748</v>
      </c>
      <c r="K1438" s="11" t="s">
        <v>164</v>
      </c>
      <c r="L1438" s="11" t="s">
        <v>752</v>
      </c>
      <c r="M1438" s="11" t="s">
        <v>66</v>
      </c>
      <c r="N1438" s="11" t="s">
        <v>40</v>
      </c>
      <c r="O1438" s="11" t="s">
        <v>41</v>
      </c>
      <c r="P1438" s="11" t="s">
        <v>95</v>
      </c>
      <c r="Q1438" s="11" t="s">
        <v>42</v>
      </c>
      <c r="R1438" s="11" t="s">
        <v>85</v>
      </c>
      <c r="S1438" s="12">
        <v>16867</v>
      </c>
      <c r="T1438" s="11" t="s">
        <v>44</v>
      </c>
      <c r="U1438" s="11" t="s">
        <v>98</v>
      </c>
      <c r="V1438" s="11" t="s">
        <v>59</v>
      </c>
      <c r="W1438" s="10">
        <v>8223</v>
      </c>
      <c r="X1438" s="11" t="s">
        <v>48</v>
      </c>
      <c r="Y1438" s="10">
        <v>2</v>
      </c>
      <c r="Z1438" s="10">
        <v>3228</v>
      </c>
      <c r="AA1438" s="12" t="s">
        <v>3337</v>
      </c>
      <c r="AB1438" s="10">
        <v>3</v>
      </c>
      <c r="AC1438" s="10">
        <v>5</v>
      </c>
      <c r="AD1438" s="12">
        <v>44782</v>
      </c>
      <c r="AE1438" s="11" t="s">
        <v>60</v>
      </c>
      <c r="AF1438" s="11" t="s">
        <v>61</v>
      </c>
      <c r="AG1438" s="11" t="s">
        <v>89</v>
      </c>
      <c r="AH1438" s="11" t="s">
        <v>8749</v>
      </c>
      <c r="AI1438" s="11" t="s">
        <v>8750</v>
      </c>
      <c r="AJ1438" s="10">
        <v>3</v>
      </c>
      <c r="AK1438" s="14">
        <v>272.77</v>
      </c>
    </row>
    <row r="1439" spans="1:37" x14ac:dyDescent="0.25">
      <c r="A1439" s="10">
        <v>2803</v>
      </c>
      <c r="B1439" s="11" t="s">
        <v>2042</v>
      </c>
      <c r="C1439" s="11" t="s">
        <v>4644</v>
      </c>
      <c r="D1439" s="12">
        <v>44329</v>
      </c>
      <c r="E1439" s="12">
        <v>45120</v>
      </c>
      <c r="F1439" s="10">
        <f>Table2[[#This Row],[ExitDate]]-Table2[[#This Row],[StartDate]]</f>
        <v>791</v>
      </c>
      <c r="G1439" s="18">
        <f>(Table2[[#This Row],[ExitDate]]-Table2[[#This Row],[StartDate]])/365.25</f>
        <v>2.1656399726214923</v>
      </c>
      <c r="H1439" s="11" t="s">
        <v>36</v>
      </c>
      <c r="I1439" s="11" t="s">
        <v>8751</v>
      </c>
      <c r="J1439" s="13" t="s">
        <v>8752</v>
      </c>
      <c r="K1439" s="11" t="s">
        <v>113</v>
      </c>
      <c r="L1439" s="11" t="s">
        <v>1816</v>
      </c>
      <c r="M1439" s="11" t="s">
        <v>66</v>
      </c>
      <c r="N1439" s="11" t="s">
        <v>40</v>
      </c>
      <c r="O1439" s="11" t="s">
        <v>66</v>
      </c>
      <c r="P1439" s="11" t="s">
        <v>121</v>
      </c>
      <c r="Q1439" s="11" t="s">
        <v>42</v>
      </c>
      <c r="R1439" s="11" t="s">
        <v>85</v>
      </c>
      <c r="S1439" s="12" t="s">
        <v>8753</v>
      </c>
      <c r="T1439" s="11" t="s">
        <v>44</v>
      </c>
      <c r="U1439" s="11" t="s">
        <v>81</v>
      </c>
      <c r="V1439" s="11" t="s">
        <v>46</v>
      </c>
      <c r="W1439" s="10">
        <v>55412</v>
      </c>
      <c r="X1439" s="11" t="s">
        <v>48</v>
      </c>
      <c r="Y1439" s="10">
        <v>1</v>
      </c>
      <c r="Z1439" s="10">
        <v>3230</v>
      </c>
      <c r="AA1439" s="12">
        <v>45142</v>
      </c>
      <c r="AB1439" s="10">
        <v>4</v>
      </c>
      <c r="AC1439" s="10">
        <v>3</v>
      </c>
      <c r="AD1439" s="12">
        <v>44848</v>
      </c>
      <c r="AE1439" s="11" t="s">
        <v>76</v>
      </c>
      <c r="AF1439" s="11" t="s">
        <v>61</v>
      </c>
      <c r="AG1439" s="11" t="s">
        <v>77</v>
      </c>
      <c r="AH1439" s="11" t="s">
        <v>8754</v>
      </c>
      <c r="AI1439" s="11" t="s">
        <v>8755</v>
      </c>
      <c r="AJ1439" s="10">
        <v>5</v>
      </c>
      <c r="AK1439" s="14">
        <v>466.81</v>
      </c>
    </row>
    <row r="1440" spans="1:37" x14ac:dyDescent="0.25">
      <c r="A1440" s="10">
        <v>2805</v>
      </c>
      <c r="B1440" s="11" t="s">
        <v>8756</v>
      </c>
      <c r="C1440" s="11" t="s">
        <v>1402</v>
      </c>
      <c r="D1440" s="12">
        <v>44475</v>
      </c>
      <c r="E1440" s="12">
        <v>44700</v>
      </c>
      <c r="F1440" s="10">
        <f>Table2[[#This Row],[ExitDate]]-Table2[[#This Row],[StartDate]]</f>
        <v>225</v>
      </c>
      <c r="G1440" s="18">
        <f>(Table2[[#This Row],[ExitDate]]-Table2[[#This Row],[StartDate]])/365.25</f>
        <v>0.61601642710472282</v>
      </c>
      <c r="H1440" s="11" t="s">
        <v>36</v>
      </c>
      <c r="I1440" s="11" t="s">
        <v>8757</v>
      </c>
      <c r="J1440" s="13" t="s">
        <v>8758</v>
      </c>
      <c r="K1440" s="11" t="s">
        <v>84</v>
      </c>
      <c r="L1440" s="11" t="s">
        <v>1816</v>
      </c>
      <c r="M1440" s="11" t="s">
        <v>56</v>
      </c>
      <c r="N1440" s="11" t="s">
        <v>67</v>
      </c>
      <c r="O1440" s="11" t="s">
        <v>41</v>
      </c>
      <c r="P1440" s="11" t="s">
        <v>121</v>
      </c>
      <c r="Q1440" s="11" t="s">
        <v>42</v>
      </c>
      <c r="R1440" s="11" t="s">
        <v>80</v>
      </c>
      <c r="S1440" s="12" t="s">
        <v>8759</v>
      </c>
      <c r="T1440" s="11" t="s">
        <v>44</v>
      </c>
      <c r="U1440" s="11" t="s">
        <v>81</v>
      </c>
      <c r="V1440" s="11" t="s">
        <v>59</v>
      </c>
      <c r="W1440" s="10">
        <v>26785</v>
      </c>
      <c r="X1440" s="11" t="s">
        <v>48</v>
      </c>
      <c r="Y1440" s="10">
        <v>1</v>
      </c>
      <c r="Z1440" s="10">
        <v>3232</v>
      </c>
      <c r="AA1440" s="12">
        <v>44933</v>
      </c>
      <c r="AB1440" s="10">
        <v>5</v>
      </c>
      <c r="AC1440" s="10">
        <v>2</v>
      </c>
      <c r="AD1440" s="12">
        <v>45104</v>
      </c>
      <c r="AE1440" s="11" t="s">
        <v>156</v>
      </c>
      <c r="AF1440" s="11" t="s">
        <v>61</v>
      </c>
      <c r="AG1440" s="11" t="s">
        <v>52</v>
      </c>
      <c r="AH1440" s="11" t="s">
        <v>8760</v>
      </c>
      <c r="AI1440" s="11" t="s">
        <v>8761</v>
      </c>
      <c r="AJ1440" s="10">
        <v>5</v>
      </c>
      <c r="AK1440" s="14">
        <v>318.33999999999997</v>
      </c>
    </row>
    <row r="1441" spans="1:37" x14ac:dyDescent="0.25">
      <c r="A1441" s="10">
        <v>2806</v>
      </c>
      <c r="B1441" s="11" t="s">
        <v>2327</v>
      </c>
      <c r="C1441" s="11" t="s">
        <v>2030</v>
      </c>
      <c r="D1441" s="12">
        <v>44065</v>
      </c>
      <c r="E1441" s="12">
        <v>44069</v>
      </c>
      <c r="F1441" s="10">
        <f>Table2[[#This Row],[ExitDate]]-Table2[[#This Row],[StartDate]]</f>
        <v>4</v>
      </c>
      <c r="G1441" s="18">
        <f>(Table2[[#This Row],[ExitDate]]-Table2[[#This Row],[StartDate]])/365.25</f>
        <v>1.0951403148528405E-2</v>
      </c>
      <c r="H1441" s="11" t="s">
        <v>36</v>
      </c>
      <c r="I1441" s="11" t="s">
        <v>8762</v>
      </c>
      <c r="J1441" s="13" t="s">
        <v>8763</v>
      </c>
      <c r="K1441" s="11" t="s">
        <v>37</v>
      </c>
      <c r="L1441" s="11" t="s">
        <v>1816</v>
      </c>
      <c r="M1441" s="11" t="s">
        <v>39</v>
      </c>
      <c r="N1441" s="11" t="s">
        <v>40</v>
      </c>
      <c r="O1441" s="11" t="s">
        <v>56</v>
      </c>
      <c r="P1441" s="11" t="s">
        <v>174</v>
      </c>
      <c r="Q1441" s="11" t="s">
        <v>42</v>
      </c>
      <c r="R1441" s="11" t="s">
        <v>107</v>
      </c>
      <c r="S1441" s="12">
        <v>25417</v>
      </c>
      <c r="T1441" s="11" t="s">
        <v>44</v>
      </c>
      <c r="U1441" s="11" t="s">
        <v>109</v>
      </c>
      <c r="V1441" s="11" t="s">
        <v>59</v>
      </c>
      <c r="W1441" s="10">
        <v>14249</v>
      </c>
      <c r="X1441" s="11" t="s">
        <v>48</v>
      </c>
      <c r="Y1441" s="10">
        <v>2</v>
      </c>
      <c r="Z1441" s="10">
        <v>3233</v>
      </c>
      <c r="AA1441" s="12" t="s">
        <v>797</v>
      </c>
      <c r="AB1441" s="10">
        <v>5</v>
      </c>
      <c r="AC1441" s="10">
        <v>3</v>
      </c>
      <c r="AD1441" s="12">
        <v>44923</v>
      </c>
      <c r="AE1441" s="11" t="s">
        <v>156</v>
      </c>
      <c r="AF1441" s="11" t="s">
        <v>51</v>
      </c>
      <c r="AG1441" s="11" t="s">
        <v>62</v>
      </c>
      <c r="AH1441" s="11" t="s">
        <v>8764</v>
      </c>
      <c r="AI1441" s="11" t="s">
        <v>8765</v>
      </c>
      <c r="AJ1441" s="10">
        <v>2</v>
      </c>
      <c r="AK1441" s="14">
        <v>403.42</v>
      </c>
    </row>
    <row r="1442" spans="1:37" x14ac:dyDescent="0.25">
      <c r="A1442" s="10">
        <v>2808</v>
      </c>
      <c r="B1442" s="11" t="s">
        <v>5052</v>
      </c>
      <c r="C1442" s="11" t="s">
        <v>4968</v>
      </c>
      <c r="D1442" s="12">
        <v>44553</v>
      </c>
      <c r="E1442" s="12">
        <v>44851</v>
      </c>
      <c r="F1442" s="10">
        <f>Table2[[#This Row],[ExitDate]]-Table2[[#This Row],[StartDate]]</f>
        <v>298</v>
      </c>
      <c r="G1442" s="18">
        <f>(Table2[[#This Row],[ExitDate]]-Table2[[#This Row],[StartDate]])/365.25</f>
        <v>0.81587953456536622</v>
      </c>
      <c r="H1442" s="11" t="s">
        <v>36</v>
      </c>
      <c r="I1442" s="11" t="s">
        <v>8766</v>
      </c>
      <c r="J1442" s="13" t="s">
        <v>8767</v>
      </c>
      <c r="K1442" s="11" t="s">
        <v>54</v>
      </c>
      <c r="L1442" s="11" t="s">
        <v>38</v>
      </c>
      <c r="M1442" s="11" t="s">
        <v>39</v>
      </c>
      <c r="N1442" s="11" t="s">
        <v>40</v>
      </c>
      <c r="O1442" s="11" t="s">
        <v>41</v>
      </c>
      <c r="P1442" s="11" t="s">
        <v>121</v>
      </c>
      <c r="Q1442" s="11" t="s">
        <v>42</v>
      </c>
      <c r="R1442" s="11" t="s">
        <v>107</v>
      </c>
      <c r="S1442" s="12">
        <v>23019</v>
      </c>
      <c r="T1442" s="11" t="s">
        <v>44</v>
      </c>
      <c r="U1442" s="11" t="s">
        <v>109</v>
      </c>
      <c r="V1442" s="11" t="s">
        <v>59</v>
      </c>
      <c r="W1442" s="10">
        <v>62173</v>
      </c>
      <c r="X1442" s="11" t="s">
        <v>48</v>
      </c>
      <c r="Y1442" s="10">
        <v>2</v>
      </c>
      <c r="Z1442" s="10">
        <v>3235</v>
      </c>
      <c r="AA1442" s="12" t="s">
        <v>393</v>
      </c>
      <c r="AB1442" s="10">
        <v>3</v>
      </c>
      <c r="AC1442" s="10">
        <v>4</v>
      </c>
      <c r="AD1442" s="12">
        <v>44965</v>
      </c>
      <c r="AE1442" s="11" t="s">
        <v>76</v>
      </c>
      <c r="AF1442" s="11" t="s">
        <v>51</v>
      </c>
      <c r="AG1442" s="11" t="s">
        <v>52</v>
      </c>
      <c r="AH1442" s="11" t="s">
        <v>8768</v>
      </c>
      <c r="AI1442" s="11" t="s">
        <v>6056</v>
      </c>
      <c r="AJ1442" s="10">
        <v>3</v>
      </c>
      <c r="AK1442" s="14">
        <v>667.23</v>
      </c>
    </row>
    <row r="1443" spans="1:37" x14ac:dyDescent="0.25">
      <c r="A1443" s="10">
        <v>2809</v>
      </c>
      <c r="B1443" s="11" t="s">
        <v>8769</v>
      </c>
      <c r="C1443" s="11" t="s">
        <v>4718</v>
      </c>
      <c r="D1443" s="12">
        <v>44585</v>
      </c>
      <c r="E1443" s="12">
        <v>44647</v>
      </c>
      <c r="F1443" s="10">
        <f>Table2[[#This Row],[ExitDate]]-Table2[[#This Row],[StartDate]]</f>
        <v>62</v>
      </c>
      <c r="G1443" s="18">
        <f>(Table2[[#This Row],[ExitDate]]-Table2[[#This Row],[StartDate]])/365.25</f>
        <v>0.16974674880219029</v>
      </c>
      <c r="H1443" s="11" t="s">
        <v>738</v>
      </c>
      <c r="I1443" s="11" t="s">
        <v>8770</v>
      </c>
      <c r="J1443" s="13" t="s">
        <v>8771</v>
      </c>
      <c r="K1443" s="11" t="s">
        <v>113</v>
      </c>
      <c r="L1443" s="11" t="s">
        <v>38</v>
      </c>
      <c r="M1443" s="11" t="s">
        <v>39</v>
      </c>
      <c r="N1443" s="11" t="s">
        <v>40</v>
      </c>
      <c r="O1443" s="11" t="s">
        <v>66</v>
      </c>
      <c r="P1443" s="11" t="s">
        <v>95</v>
      </c>
      <c r="Q1443" s="11" t="s">
        <v>42</v>
      </c>
      <c r="R1443" s="11" t="s">
        <v>711</v>
      </c>
      <c r="S1443" s="12">
        <v>28951</v>
      </c>
      <c r="T1443" s="11" t="s">
        <v>44</v>
      </c>
      <c r="U1443" s="11" t="s">
        <v>712</v>
      </c>
      <c r="V1443" s="11" t="s">
        <v>46</v>
      </c>
      <c r="W1443" s="10">
        <v>8702</v>
      </c>
      <c r="X1443" s="11" t="s">
        <v>48</v>
      </c>
      <c r="Y1443" s="10">
        <v>5</v>
      </c>
      <c r="Z1443" s="10">
        <v>3236</v>
      </c>
      <c r="AA1443" s="12" t="s">
        <v>3672</v>
      </c>
      <c r="AB1443" s="10">
        <v>2</v>
      </c>
      <c r="AC1443" s="10">
        <v>4</v>
      </c>
      <c r="AD1443" s="12">
        <v>44912</v>
      </c>
      <c r="AE1443" s="11" t="s">
        <v>156</v>
      </c>
      <c r="AF1443" s="11" t="s">
        <v>51</v>
      </c>
      <c r="AG1443" s="11" t="s">
        <v>77</v>
      </c>
      <c r="AH1443" s="11" t="s">
        <v>8772</v>
      </c>
      <c r="AI1443" s="11" t="s">
        <v>8773</v>
      </c>
      <c r="AJ1443" s="10">
        <v>5</v>
      </c>
      <c r="AK1443" s="14">
        <v>209.99</v>
      </c>
    </row>
    <row r="1444" spans="1:37" x14ac:dyDescent="0.25">
      <c r="A1444" s="10">
        <v>2811</v>
      </c>
      <c r="B1444" s="11" t="s">
        <v>2095</v>
      </c>
      <c r="C1444" s="11" t="s">
        <v>520</v>
      </c>
      <c r="D1444" s="12">
        <v>43438</v>
      </c>
      <c r="E1444" s="12">
        <v>44743</v>
      </c>
      <c r="F1444" s="10">
        <f>Table2[[#This Row],[ExitDate]]-Table2[[#This Row],[StartDate]]</f>
        <v>1305</v>
      </c>
      <c r="G1444" s="18">
        <f>(Table2[[#This Row],[ExitDate]]-Table2[[#This Row],[StartDate]])/365.25</f>
        <v>3.5728952772073921</v>
      </c>
      <c r="H1444" s="11" t="s">
        <v>738</v>
      </c>
      <c r="I1444" s="11" t="s">
        <v>8774</v>
      </c>
      <c r="J1444" s="13" t="s">
        <v>8775</v>
      </c>
      <c r="K1444" s="11" t="s">
        <v>164</v>
      </c>
      <c r="L1444" s="11" t="s">
        <v>752</v>
      </c>
      <c r="M1444" s="11" t="s">
        <v>39</v>
      </c>
      <c r="N1444" s="11" t="s">
        <v>55</v>
      </c>
      <c r="O1444" s="11" t="s">
        <v>56</v>
      </c>
      <c r="P1444" s="11" t="s">
        <v>174</v>
      </c>
      <c r="Q1444" s="11" t="s">
        <v>42</v>
      </c>
      <c r="R1444" s="11" t="s">
        <v>320</v>
      </c>
      <c r="S1444" s="12">
        <v>36625</v>
      </c>
      <c r="T1444" s="11" t="s">
        <v>44</v>
      </c>
      <c r="U1444" s="11" t="s">
        <v>724</v>
      </c>
      <c r="V1444" s="11" t="s">
        <v>59</v>
      </c>
      <c r="W1444" s="10">
        <v>39455</v>
      </c>
      <c r="X1444" s="11" t="s">
        <v>48</v>
      </c>
      <c r="Y1444" s="10">
        <v>4</v>
      </c>
      <c r="Z1444" s="10">
        <v>3238</v>
      </c>
      <c r="AA1444" s="12">
        <v>45050</v>
      </c>
      <c r="AB1444" s="10">
        <v>5</v>
      </c>
      <c r="AC1444" s="10">
        <v>3</v>
      </c>
      <c r="AD1444" s="12">
        <v>44965</v>
      </c>
      <c r="AE1444" s="11" t="s">
        <v>76</v>
      </c>
      <c r="AF1444" s="11" t="s">
        <v>61</v>
      </c>
      <c r="AG1444" s="11" t="s">
        <v>62</v>
      </c>
      <c r="AH1444" s="11" t="s">
        <v>8776</v>
      </c>
      <c r="AI1444" s="11" t="s">
        <v>8777</v>
      </c>
      <c r="AJ1444" s="10">
        <v>2</v>
      </c>
      <c r="AK1444" s="14">
        <v>964.12</v>
      </c>
    </row>
    <row r="1445" spans="1:37" x14ac:dyDescent="0.25">
      <c r="A1445" s="10">
        <v>2813</v>
      </c>
      <c r="B1445" s="11" t="s">
        <v>5070</v>
      </c>
      <c r="C1445" s="11" t="s">
        <v>4919</v>
      </c>
      <c r="D1445" s="12">
        <v>43324</v>
      </c>
      <c r="E1445" s="12">
        <v>43651</v>
      </c>
      <c r="F1445" s="10">
        <f>Table2[[#This Row],[ExitDate]]-Table2[[#This Row],[StartDate]]</f>
        <v>327</v>
      </c>
      <c r="G1445" s="18">
        <f>(Table2[[#This Row],[ExitDate]]-Table2[[#This Row],[StartDate]])/365.25</f>
        <v>0.89527720739219707</v>
      </c>
      <c r="H1445" s="11" t="s">
        <v>738</v>
      </c>
      <c r="I1445" s="11" t="s">
        <v>8778</v>
      </c>
      <c r="J1445" s="13" t="s">
        <v>8779</v>
      </c>
      <c r="K1445" s="11" t="s">
        <v>79</v>
      </c>
      <c r="L1445" s="11" t="s">
        <v>752</v>
      </c>
      <c r="M1445" s="11" t="s">
        <v>66</v>
      </c>
      <c r="N1445" s="11" t="s">
        <v>40</v>
      </c>
      <c r="O1445" s="11" t="s">
        <v>41</v>
      </c>
      <c r="P1445" s="11" t="s">
        <v>174</v>
      </c>
      <c r="Q1445" s="11" t="s">
        <v>42</v>
      </c>
      <c r="R1445" s="11" t="s">
        <v>300</v>
      </c>
      <c r="S1445" s="12">
        <v>29344</v>
      </c>
      <c r="T1445" s="11" t="s">
        <v>44</v>
      </c>
      <c r="U1445" s="11" t="s">
        <v>3025</v>
      </c>
      <c r="V1445" s="11" t="s">
        <v>46</v>
      </c>
      <c r="W1445" s="10">
        <v>60148</v>
      </c>
      <c r="X1445" s="11" t="s">
        <v>48</v>
      </c>
      <c r="Y1445" s="10">
        <v>2</v>
      </c>
      <c r="Z1445" s="10">
        <v>3240</v>
      </c>
      <c r="AA1445" s="12" t="s">
        <v>496</v>
      </c>
      <c r="AB1445" s="10">
        <v>2</v>
      </c>
      <c r="AC1445" s="10">
        <v>5</v>
      </c>
      <c r="AD1445" s="12">
        <v>44849</v>
      </c>
      <c r="AE1445" s="11" t="s">
        <v>76</v>
      </c>
      <c r="AF1445" s="11" t="s">
        <v>61</v>
      </c>
      <c r="AG1445" s="11" t="s">
        <v>89</v>
      </c>
      <c r="AH1445" s="11" t="s">
        <v>8780</v>
      </c>
      <c r="AI1445" s="11" t="s">
        <v>8781</v>
      </c>
      <c r="AJ1445" s="10">
        <v>3</v>
      </c>
      <c r="AK1445" s="14">
        <v>801.31</v>
      </c>
    </row>
    <row r="1446" spans="1:37" x14ac:dyDescent="0.25">
      <c r="A1446" s="10">
        <v>2815</v>
      </c>
      <c r="B1446" s="11" t="s">
        <v>4511</v>
      </c>
      <c r="C1446" s="11" t="s">
        <v>1623</v>
      </c>
      <c r="D1446" s="12">
        <v>44523</v>
      </c>
      <c r="E1446" s="12">
        <v>44672</v>
      </c>
      <c r="F1446" s="10">
        <f>Table2[[#This Row],[ExitDate]]-Table2[[#This Row],[StartDate]]</f>
        <v>149</v>
      </c>
      <c r="G1446" s="18">
        <f>(Table2[[#This Row],[ExitDate]]-Table2[[#This Row],[StartDate]])/365.25</f>
        <v>0.40793976728268311</v>
      </c>
      <c r="H1446" s="11" t="s">
        <v>36</v>
      </c>
      <c r="I1446" s="11" t="s">
        <v>8782</v>
      </c>
      <c r="J1446" s="13" t="s">
        <v>8783</v>
      </c>
      <c r="K1446" s="11" t="s">
        <v>113</v>
      </c>
      <c r="L1446" s="11" t="s">
        <v>752</v>
      </c>
      <c r="M1446" s="11" t="s">
        <v>39</v>
      </c>
      <c r="N1446" s="11" t="s">
        <v>40</v>
      </c>
      <c r="O1446" s="11" t="s">
        <v>66</v>
      </c>
      <c r="P1446" s="11" t="s">
        <v>121</v>
      </c>
      <c r="Q1446" s="11" t="s">
        <v>42</v>
      </c>
      <c r="R1446" s="11" t="s">
        <v>57</v>
      </c>
      <c r="S1446" s="12" t="s">
        <v>8784</v>
      </c>
      <c r="T1446" s="11" t="s">
        <v>44</v>
      </c>
      <c r="U1446" s="11" t="s">
        <v>159</v>
      </c>
      <c r="V1446" s="11" t="s">
        <v>59</v>
      </c>
      <c r="W1446" s="10">
        <v>46927</v>
      </c>
      <c r="X1446" s="11" t="s">
        <v>48</v>
      </c>
      <c r="Y1446" s="10">
        <v>3</v>
      </c>
      <c r="Z1446" s="10">
        <v>3242</v>
      </c>
      <c r="AA1446" s="12">
        <v>45175</v>
      </c>
      <c r="AB1446" s="10">
        <v>3</v>
      </c>
      <c r="AC1446" s="10">
        <v>3</v>
      </c>
      <c r="AD1446" s="12">
        <v>44859</v>
      </c>
      <c r="AE1446" s="11" t="s">
        <v>156</v>
      </c>
      <c r="AF1446" s="11" t="s">
        <v>51</v>
      </c>
      <c r="AG1446" s="11" t="s">
        <v>62</v>
      </c>
      <c r="AH1446" s="11" t="s">
        <v>8785</v>
      </c>
      <c r="AI1446" s="11" t="s">
        <v>8786</v>
      </c>
      <c r="AJ1446" s="10">
        <v>2</v>
      </c>
      <c r="AK1446" s="14">
        <v>364.55</v>
      </c>
    </row>
    <row r="1447" spans="1:37" x14ac:dyDescent="0.25">
      <c r="A1447" s="10">
        <v>2818</v>
      </c>
      <c r="B1447" s="11" t="s">
        <v>2497</v>
      </c>
      <c r="C1447" s="11" t="s">
        <v>2417</v>
      </c>
      <c r="D1447" s="12">
        <v>43623</v>
      </c>
      <c r="E1447" s="12">
        <v>44560</v>
      </c>
      <c r="F1447" s="10">
        <f>Table2[[#This Row],[ExitDate]]-Table2[[#This Row],[StartDate]]</f>
        <v>937</v>
      </c>
      <c r="G1447" s="18">
        <f>(Table2[[#This Row],[ExitDate]]-Table2[[#This Row],[StartDate]])/365.25</f>
        <v>2.5653661875427791</v>
      </c>
      <c r="H1447" s="11" t="s">
        <v>36</v>
      </c>
      <c r="I1447" s="11" t="s">
        <v>8787</v>
      </c>
      <c r="J1447" s="13" t="s">
        <v>8788</v>
      </c>
      <c r="K1447" s="11" t="s">
        <v>37</v>
      </c>
      <c r="L1447" s="11" t="s">
        <v>2303</v>
      </c>
      <c r="M1447" s="11" t="s">
        <v>66</v>
      </c>
      <c r="N1447" s="11" t="s">
        <v>55</v>
      </c>
      <c r="O1447" s="11" t="s">
        <v>66</v>
      </c>
      <c r="P1447" s="11" t="s">
        <v>174</v>
      </c>
      <c r="Q1447" s="11" t="s">
        <v>42</v>
      </c>
      <c r="R1447" s="11" t="s">
        <v>85</v>
      </c>
      <c r="S1447" s="12">
        <v>17810</v>
      </c>
      <c r="T1447" s="11" t="s">
        <v>44</v>
      </c>
      <c r="U1447" s="11" t="s">
        <v>81</v>
      </c>
      <c r="V1447" s="11" t="s">
        <v>46</v>
      </c>
      <c r="W1447" s="10">
        <v>62905</v>
      </c>
      <c r="X1447" s="11" t="s">
        <v>48</v>
      </c>
      <c r="Y1447" s="10">
        <v>1</v>
      </c>
      <c r="Z1447" s="10">
        <v>3245</v>
      </c>
      <c r="AA1447" s="12" t="s">
        <v>1042</v>
      </c>
      <c r="AB1447" s="10">
        <v>3</v>
      </c>
      <c r="AC1447" s="10">
        <v>5</v>
      </c>
      <c r="AD1447" s="12">
        <v>45045</v>
      </c>
      <c r="AE1447" s="11" t="s">
        <v>76</v>
      </c>
      <c r="AF1447" s="11" t="s">
        <v>61</v>
      </c>
      <c r="AG1447" s="11" t="s">
        <v>62</v>
      </c>
      <c r="AH1447" s="11" t="s">
        <v>8789</v>
      </c>
      <c r="AI1447" s="11" t="s">
        <v>8790</v>
      </c>
      <c r="AJ1447" s="10">
        <v>1</v>
      </c>
      <c r="AK1447" s="14">
        <v>163.79</v>
      </c>
    </row>
    <row r="1448" spans="1:37" x14ac:dyDescent="0.25">
      <c r="A1448" s="10">
        <v>2819</v>
      </c>
      <c r="B1448" s="11" t="s">
        <v>4392</v>
      </c>
      <c r="C1448" s="11" t="s">
        <v>6015</v>
      </c>
      <c r="D1448" s="12">
        <v>43628</v>
      </c>
      <c r="E1448" s="12">
        <v>44341</v>
      </c>
      <c r="F1448" s="10">
        <f>Table2[[#This Row],[ExitDate]]-Table2[[#This Row],[StartDate]]</f>
        <v>713</v>
      </c>
      <c r="G1448" s="18">
        <f>(Table2[[#This Row],[ExitDate]]-Table2[[#This Row],[StartDate]])/365.25</f>
        <v>1.9520876112251881</v>
      </c>
      <c r="H1448" s="11" t="s">
        <v>36</v>
      </c>
      <c r="I1448" s="11" t="s">
        <v>8791</v>
      </c>
      <c r="J1448" s="13" t="s">
        <v>8792</v>
      </c>
      <c r="K1448" s="11" t="s">
        <v>125</v>
      </c>
      <c r="L1448" s="11" t="s">
        <v>2303</v>
      </c>
      <c r="M1448" s="11" t="s">
        <v>56</v>
      </c>
      <c r="N1448" s="11" t="s">
        <v>40</v>
      </c>
      <c r="O1448" s="11" t="s">
        <v>56</v>
      </c>
      <c r="P1448" s="11" t="s">
        <v>133</v>
      </c>
      <c r="Q1448" s="11" t="s">
        <v>42</v>
      </c>
      <c r="R1448" s="11" t="s">
        <v>2479</v>
      </c>
      <c r="S1448" s="12" t="s">
        <v>8793</v>
      </c>
      <c r="T1448" s="11" t="s">
        <v>44</v>
      </c>
      <c r="U1448" s="11" t="s">
        <v>2479</v>
      </c>
      <c r="V1448" s="11" t="s">
        <v>46</v>
      </c>
      <c r="W1448" s="10">
        <v>16673</v>
      </c>
      <c r="X1448" s="11" t="s">
        <v>48</v>
      </c>
      <c r="Y1448" s="10">
        <v>4</v>
      </c>
      <c r="Z1448" s="10">
        <v>3246</v>
      </c>
      <c r="AA1448" s="12">
        <v>44990</v>
      </c>
      <c r="AB1448" s="10">
        <v>1</v>
      </c>
      <c r="AC1448" s="10">
        <v>1</v>
      </c>
      <c r="AD1448" s="12">
        <v>44957</v>
      </c>
      <c r="AE1448" s="11" t="s">
        <v>83</v>
      </c>
      <c r="AF1448" s="11" t="s">
        <v>51</v>
      </c>
      <c r="AG1448" s="11" t="s">
        <v>52</v>
      </c>
      <c r="AH1448" s="11" t="s">
        <v>8794</v>
      </c>
      <c r="AI1448" s="11" t="s">
        <v>8795</v>
      </c>
      <c r="AJ1448" s="10">
        <v>1</v>
      </c>
      <c r="AK1448" s="14">
        <v>325.19</v>
      </c>
    </row>
    <row r="1449" spans="1:37" x14ac:dyDescent="0.25">
      <c r="A1449" s="10">
        <v>2820</v>
      </c>
      <c r="B1449" s="11" t="s">
        <v>8796</v>
      </c>
      <c r="C1449" s="11" t="s">
        <v>424</v>
      </c>
      <c r="D1449" s="12">
        <v>45036</v>
      </c>
      <c r="E1449" s="12">
        <v>45144</v>
      </c>
      <c r="F1449" s="10">
        <f>Table2[[#This Row],[ExitDate]]-Table2[[#This Row],[StartDate]]</f>
        <v>108</v>
      </c>
      <c r="G1449" s="18">
        <f>(Table2[[#This Row],[ExitDate]]-Table2[[#This Row],[StartDate]])/365.25</f>
        <v>0.29568788501026694</v>
      </c>
      <c r="H1449" s="11" t="s">
        <v>36</v>
      </c>
      <c r="I1449" s="11" t="s">
        <v>8797</v>
      </c>
      <c r="J1449" s="13" t="s">
        <v>8798</v>
      </c>
      <c r="K1449" s="11" t="s">
        <v>54</v>
      </c>
      <c r="L1449" s="11" t="s">
        <v>38</v>
      </c>
      <c r="M1449" s="11" t="s">
        <v>66</v>
      </c>
      <c r="N1449" s="11" t="s">
        <v>40</v>
      </c>
      <c r="O1449" s="11" t="s">
        <v>56</v>
      </c>
      <c r="P1449" s="11" t="s">
        <v>121</v>
      </c>
      <c r="Q1449" s="11" t="s">
        <v>42</v>
      </c>
      <c r="R1449" s="11" t="s">
        <v>80</v>
      </c>
      <c r="S1449" s="12" t="s">
        <v>8799</v>
      </c>
      <c r="T1449" s="11" t="s">
        <v>44</v>
      </c>
      <c r="U1449" s="11" t="s">
        <v>223</v>
      </c>
      <c r="V1449" s="11" t="s">
        <v>46</v>
      </c>
      <c r="W1449" s="10">
        <v>85847</v>
      </c>
      <c r="X1449" s="11" t="s">
        <v>48</v>
      </c>
      <c r="Y1449" s="10">
        <v>3</v>
      </c>
      <c r="Z1449" s="10">
        <v>3247</v>
      </c>
      <c r="AA1449" s="12" t="s">
        <v>810</v>
      </c>
      <c r="AB1449" s="10">
        <v>2</v>
      </c>
      <c r="AC1449" s="10">
        <v>5</v>
      </c>
      <c r="AD1449" s="12">
        <v>44983</v>
      </c>
      <c r="AE1449" s="11" t="s">
        <v>156</v>
      </c>
      <c r="AF1449" s="11" t="s">
        <v>51</v>
      </c>
      <c r="AG1449" s="11" t="s">
        <v>77</v>
      </c>
      <c r="AH1449" s="11" t="s">
        <v>8800</v>
      </c>
      <c r="AI1449" s="11" t="s">
        <v>8801</v>
      </c>
      <c r="AJ1449" s="10">
        <v>1</v>
      </c>
      <c r="AK1449" s="14">
        <v>834.12</v>
      </c>
    </row>
    <row r="1450" spans="1:37" x14ac:dyDescent="0.25">
      <c r="A1450" s="10">
        <v>2821</v>
      </c>
      <c r="B1450" s="11" t="s">
        <v>2382</v>
      </c>
      <c r="C1450" s="11" t="s">
        <v>3773</v>
      </c>
      <c r="D1450" s="12">
        <v>43319</v>
      </c>
      <c r="E1450" s="12">
        <v>45126</v>
      </c>
      <c r="F1450" s="10">
        <f>Table2[[#This Row],[ExitDate]]-Table2[[#This Row],[StartDate]]</f>
        <v>1807</v>
      </c>
      <c r="G1450" s="18">
        <f>(Table2[[#This Row],[ExitDate]]-Table2[[#This Row],[StartDate]])/365.25</f>
        <v>4.947296372347707</v>
      </c>
      <c r="H1450" s="11" t="s">
        <v>36</v>
      </c>
      <c r="I1450" s="11" t="s">
        <v>8802</v>
      </c>
      <c r="J1450" s="13" t="s">
        <v>8803</v>
      </c>
      <c r="K1450" s="11" t="s">
        <v>132</v>
      </c>
      <c r="L1450" s="11" t="s">
        <v>38</v>
      </c>
      <c r="M1450" s="11" t="s">
        <v>39</v>
      </c>
      <c r="N1450" s="11" t="s">
        <v>67</v>
      </c>
      <c r="O1450" s="11" t="s">
        <v>56</v>
      </c>
      <c r="P1450" s="11" t="s">
        <v>121</v>
      </c>
      <c r="Q1450" s="11" t="s">
        <v>42</v>
      </c>
      <c r="R1450" s="11" t="s">
        <v>80</v>
      </c>
      <c r="S1450" s="12" t="s">
        <v>8804</v>
      </c>
      <c r="T1450" s="11" t="s">
        <v>44</v>
      </c>
      <c r="U1450" s="11" t="s">
        <v>2092</v>
      </c>
      <c r="V1450" s="11" t="s">
        <v>46</v>
      </c>
      <c r="W1450" s="10">
        <v>27168</v>
      </c>
      <c r="X1450" s="11" t="s">
        <v>48</v>
      </c>
      <c r="Y1450" s="10">
        <v>5</v>
      </c>
      <c r="Z1450" s="10">
        <v>3248</v>
      </c>
      <c r="AA1450" s="12">
        <v>44662</v>
      </c>
      <c r="AB1450" s="10">
        <v>4</v>
      </c>
      <c r="AC1450" s="10">
        <v>3</v>
      </c>
      <c r="AD1450" s="12">
        <v>44954</v>
      </c>
      <c r="AE1450" s="11" t="s">
        <v>60</v>
      </c>
      <c r="AF1450" s="11" t="s">
        <v>61</v>
      </c>
      <c r="AG1450" s="11" t="s">
        <v>77</v>
      </c>
      <c r="AH1450" s="11" t="s">
        <v>8805</v>
      </c>
      <c r="AI1450" s="11" t="s">
        <v>8806</v>
      </c>
      <c r="AJ1450" s="10">
        <v>2</v>
      </c>
      <c r="AK1450" s="14">
        <v>222.11</v>
      </c>
    </row>
    <row r="1451" spans="1:37" x14ac:dyDescent="0.25">
      <c r="A1451" s="10">
        <v>2824</v>
      </c>
      <c r="B1451" s="11" t="s">
        <v>1440</v>
      </c>
      <c r="C1451" s="11" t="s">
        <v>361</v>
      </c>
      <c r="D1451" s="12">
        <v>43511</v>
      </c>
      <c r="E1451" s="12">
        <v>43580</v>
      </c>
      <c r="F1451" s="10">
        <f>Table2[[#This Row],[ExitDate]]-Table2[[#This Row],[StartDate]]</f>
        <v>69</v>
      </c>
      <c r="G1451" s="18">
        <f>(Table2[[#This Row],[ExitDate]]-Table2[[#This Row],[StartDate]])/365.25</f>
        <v>0.18891170431211499</v>
      </c>
      <c r="H1451" s="11" t="s">
        <v>36</v>
      </c>
      <c r="I1451" s="11" t="s">
        <v>8807</v>
      </c>
      <c r="J1451" s="13" t="s">
        <v>8808</v>
      </c>
      <c r="K1451" s="11" t="s">
        <v>94</v>
      </c>
      <c r="L1451" s="11" t="s">
        <v>752</v>
      </c>
      <c r="M1451" s="11" t="s">
        <v>39</v>
      </c>
      <c r="N1451" s="11" t="s">
        <v>55</v>
      </c>
      <c r="O1451" s="11" t="s">
        <v>56</v>
      </c>
      <c r="P1451" s="11" t="s">
        <v>121</v>
      </c>
      <c r="Q1451" s="11" t="s">
        <v>42</v>
      </c>
      <c r="R1451" s="11" t="s">
        <v>85</v>
      </c>
      <c r="S1451" s="12">
        <v>20793</v>
      </c>
      <c r="T1451" s="11" t="s">
        <v>44</v>
      </c>
      <c r="U1451" s="11" t="s">
        <v>81</v>
      </c>
      <c r="V1451" s="11" t="s">
        <v>59</v>
      </c>
      <c r="W1451" s="10">
        <v>36234</v>
      </c>
      <c r="X1451" s="11" t="s">
        <v>48</v>
      </c>
      <c r="Y1451" s="10">
        <v>5</v>
      </c>
      <c r="Z1451" s="10">
        <v>3251</v>
      </c>
      <c r="AA1451" s="12">
        <v>45173</v>
      </c>
      <c r="AB1451" s="10">
        <v>5</v>
      </c>
      <c r="AC1451" s="10">
        <v>1</v>
      </c>
      <c r="AD1451" s="12">
        <v>44890</v>
      </c>
      <c r="AE1451" s="11" t="s">
        <v>50</v>
      </c>
      <c r="AF1451" s="11" t="s">
        <v>51</v>
      </c>
      <c r="AG1451" s="11" t="s">
        <v>77</v>
      </c>
      <c r="AH1451" s="11" t="s">
        <v>8809</v>
      </c>
      <c r="AI1451" s="11" t="s">
        <v>8810</v>
      </c>
      <c r="AJ1451" s="10">
        <v>4</v>
      </c>
      <c r="AK1451" s="14">
        <v>719.24</v>
      </c>
    </row>
    <row r="1452" spans="1:37" x14ac:dyDescent="0.25">
      <c r="A1452" s="10">
        <v>2826</v>
      </c>
      <c r="B1452" s="11" t="s">
        <v>8811</v>
      </c>
      <c r="C1452" s="11" t="s">
        <v>520</v>
      </c>
      <c r="D1452" s="12">
        <v>43709</v>
      </c>
      <c r="E1452" s="12">
        <v>44348</v>
      </c>
      <c r="F1452" s="10">
        <f>Table2[[#This Row],[ExitDate]]-Table2[[#This Row],[StartDate]]</f>
        <v>639</v>
      </c>
      <c r="G1452" s="18">
        <f>(Table2[[#This Row],[ExitDate]]-Table2[[#This Row],[StartDate]])/365.25</f>
        <v>1.7494866529774127</v>
      </c>
      <c r="H1452" s="11" t="s">
        <v>36</v>
      </c>
      <c r="I1452" s="11" t="s">
        <v>8812</v>
      </c>
      <c r="J1452" s="13" t="s">
        <v>8813</v>
      </c>
      <c r="K1452" s="11" t="s">
        <v>65</v>
      </c>
      <c r="L1452" s="11" t="s">
        <v>1816</v>
      </c>
      <c r="M1452" s="11" t="s">
        <v>56</v>
      </c>
      <c r="N1452" s="11" t="s">
        <v>55</v>
      </c>
      <c r="O1452" s="11" t="s">
        <v>56</v>
      </c>
      <c r="P1452" s="11" t="s">
        <v>95</v>
      </c>
      <c r="Q1452" s="11" t="s">
        <v>42</v>
      </c>
      <c r="R1452" s="11" t="s">
        <v>85</v>
      </c>
      <c r="S1452" s="12" t="s">
        <v>8814</v>
      </c>
      <c r="T1452" s="11" t="s">
        <v>44</v>
      </c>
      <c r="U1452" s="11" t="s">
        <v>98</v>
      </c>
      <c r="V1452" s="11" t="s">
        <v>46</v>
      </c>
      <c r="W1452" s="10">
        <v>46895</v>
      </c>
      <c r="X1452" s="11" t="s">
        <v>48</v>
      </c>
      <c r="Y1452" s="10">
        <v>2</v>
      </c>
      <c r="Z1452" s="10">
        <v>3253</v>
      </c>
      <c r="AA1452" s="12" t="s">
        <v>208</v>
      </c>
      <c r="AB1452" s="10">
        <v>1</v>
      </c>
      <c r="AC1452" s="10">
        <v>3</v>
      </c>
      <c r="AD1452" s="12">
        <v>45037</v>
      </c>
      <c r="AE1452" s="11" t="s">
        <v>156</v>
      </c>
      <c r="AF1452" s="11" t="s">
        <v>61</v>
      </c>
      <c r="AG1452" s="11" t="s">
        <v>52</v>
      </c>
      <c r="AH1452" s="11" t="s">
        <v>8815</v>
      </c>
      <c r="AI1452" s="11" t="s">
        <v>8816</v>
      </c>
      <c r="AJ1452" s="10">
        <v>2</v>
      </c>
      <c r="AK1452" s="14">
        <v>869.46</v>
      </c>
    </row>
    <row r="1453" spans="1:37" x14ac:dyDescent="0.25">
      <c r="A1453" s="10">
        <v>2827</v>
      </c>
      <c r="B1453" s="11" t="s">
        <v>353</v>
      </c>
      <c r="C1453" s="11" t="s">
        <v>5738</v>
      </c>
      <c r="D1453" s="12">
        <v>44250</v>
      </c>
      <c r="E1453" s="12">
        <v>44755</v>
      </c>
      <c r="F1453" s="10">
        <f>Table2[[#This Row],[ExitDate]]-Table2[[#This Row],[StartDate]]</f>
        <v>505</v>
      </c>
      <c r="G1453" s="18">
        <f>(Table2[[#This Row],[ExitDate]]-Table2[[#This Row],[StartDate]])/365.25</f>
        <v>1.3826146475017111</v>
      </c>
      <c r="H1453" s="11" t="s">
        <v>36</v>
      </c>
      <c r="I1453" s="11" t="s">
        <v>8817</v>
      </c>
      <c r="J1453" s="13" t="s">
        <v>8818</v>
      </c>
      <c r="K1453" s="11" t="s">
        <v>84</v>
      </c>
      <c r="L1453" s="11" t="s">
        <v>1816</v>
      </c>
      <c r="M1453" s="11" t="s">
        <v>66</v>
      </c>
      <c r="N1453" s="11" t="s">
        <v>67</v>
      </c>
      <c r="O1453" s="11" t="s">
        <v>41</v>
      </c>
      <c r="P1453" s="11" t="s">
        <v>174</v>
      </c>
      <c r="Q1453" s="11" t="s">
        <v>42</v>
      </c>
      <c r="R1453" s="11" t="s">
        <v>69</v>
      </c>
      <c r="S1453" s="12" t="s">
        <v>8819</v>
      </c>
      <c r="T1453" s="11" t="s">
        <v>44</v>
      </c>
      <c r="U1453" s="11" t="s">
        <v>1262</v>
      </c>
      <c r="V1453" s="11" t="s">
        <v>59</v>
      </c>
      <c r="W1453" s="10">
        <v>25093</v>
      </c>
      <c r="X1453" s="11" t="s">
        <v>48</v>
      </c>
      <c r="Y1453" s="10">
        <v>3</v>
      </c>
      <c r="Z1453" s="10">
        <v>3254</v>
      </c>
      <c r="AA1453" s="12" t="s">
        <v>146</v>
      </c>
      <c r="AB1453" s="10">
        <v>2</v>
      </c>
      <c r="AC1453" s="10">
        <v>4</v>
      </c>
      <c r="AD1453" s="12">
        <v>45055</v>
      </c>
      <c r="AE1453" s="11" t="s">
        <v>50</v>
      </c>
      <c r="AF1453" s="11" t="s">
        <v>61</v>
      </c>
      <c r="AG1453" s="11" t="s">
        <v>52</v>
      </c>
      <c r="AH1453" s="11" t="s">
        <v>8820</v>
      </c>
      <c r="AI1453" s="11" t="s">
        <v>8821</v>
      </c>
      <c r="AJ1453" s="10">
        <v>2</v>
      </c>
      <c r="AK1453" s="14">
        <v>823.95</v>
      </c>
    </row>
    <row r="1454" spans="1:37" x14ac:dyDescent="0.25">
      <c r="A1454" s="10">
        <v>2832</v>
      </c>
      <c r="B1454" s="11" t="s">
        <v>8822</v>
      </c>
      <c r="C1454" s="11" t="s">
        <v>5745</v>
      </c>
      <c r="D1454" s="12">
        <v>44690</v>
      </c>
      <c r="E1454" s="12">
        <v>44722</v>
      </c>
      <c r="F1454" s="10">
        <f>Table2[[#This Row],[ExitDate]]-Table2[[#This Row],[StartDate]]</f>
        <v>32</v>
      </c>
      <c r="G1454" s="18">
        <f>(Table2[[#This Row],[ExitDate]]-Table2[[#This Row],[StartDate]])/365.25</f>
        <v>8.761122518822724E-2</v>
      </c>
      <c r="H1454" s="11" t="s">
        <v>738</v>
      </c>
      <c r="I1454" s="11" t="s">
        <v>8823</v>
      </c>
      <c r="J1454" s="13" t="s">
        <v>8824</v>
      </c>
      <c r="K1454" s="11" t="s">
        <v>37</v>
      </c>
      <c r="L1454" s="11" t="s">
        <v>752</v>
      </c>
      <c r="M1454" s="11" t="s">
        <v>66</v>
      </c>
      <c r="N1454" s="11" t="s">
        <v>67</v>
      </c>
      <c r="O1454" s="11" t="s">
        <v>66</v>
      </c>
      <c r="P1454" s="11" t="s">
        <v>121</v>
      </c>
      <c r="Q1454" s="11" t="s">
        <v>42</v>
      </c>
      <c r="R1454" s="11" t="s">
        <v>85</v>
      </c>
      <c r="S1454" s="12" t="s">
        <v>8825</v>
      </c>
      <c r="T1454" s="11" t="s">
        <v>44</v>
      </c>
      <c r="U1454" s="11" t="s">
        <v>293</v>
      </c>
      <c r="V1454" s="11" t="s">
        <v>59</v>
      </c>
      <c r="W1454" s="10">
        <v>71536</v>
      </c>
      <c r="X1454" s="11" t="s">
        <v>48</v>
      </c>
      <c r="Y1454" s="10">
        <v>2</v>
      </c>
      <c r="Z1454" s="10">
        <v>3259</v>
      </c>
      <c r="AA1454" s="12">
        <v>44753</v>
      </c>
      <c r="AB1454" s="10">
        <v>5</v>
      </c>
      <c r="AC1454" s="10">
        <v>2</v>
      </c>
      <c r="AD1454" s="12">
        <v>44937</v>
      </c>
      <c r="AE1454" s="11" t="s">
        <v>76</v>
      </c>
      <c r="AF1454" s="11" t="s">
        <v>51</v>
      </c>
      <c r="AG1454" s="11" t="s">
        <v>52</v>
      </c>
      <c r="AH1454" s="11" t="s">
        <v>8826</v>
      </c>
      <c r="AI1454" s="11" t="s">
        <v>8827</v>
      </c>
      <c r="AJ1454" s="10">
        <v>5</v>
      </c>
      <c r="AK1454" s="14">
        <v>577.84</v>
      </c>
    </row>
    <row r="1455" spans="1:37" x14ac:dyDescent="0.25">
      <c r="A1455" s="10">
        <v>2834</v>
      </c>
      <c r="B1455" s="11" t="s">
        <v>8689</v>
      </c>
      <c r="C1455" s="11" t="s">
        <v>901</v>
      </c>
      <c r="D1455" s="12">
        <v>44213</v>
      </c>
      <c r="E1455" s="12">
        <v>45102</v>
      </c>
      <c r="F1455" s="10">
        <f>Table2[[#This Row],[ExitDate]]-Table2[[#This Row],[StartDate]]</f>
        <v>889</v>
      </c>
      <c r="G1455" s="18">
        <f>(Table2[[#This Row],[ExitDate]]-Table2[[#This Row],[StartDate]])/365.25</f>
        <v>2.4339493497604381</v>
      </c>
      <c r="H1455" s="11" t="s">
        <v>738</v>
      </c>
      <c r="I1455" s="11" t="s">
        <v>8829</v>
      </c>
      <c r="J1455" s="13" t="s">
        <v>8830</v>
      </c>
      <c r="K1455" s="11" t="s">
        <v>54</v>
      </c>
      <c r="L1455" s="11" t="s">
        <v>1816</v>
      </c>
      <c r="M1455" s="11" t="s">
        <v>56</v>
      </c>
      <c r="N1455" s="11" t="s">
        <v>67</v>
      </c>
      <c r="O1455" s="11" t="s">
        <v>41</v>
      </c>
      <c r="P1455" s="11" t="s">
        <v>95</v>
      </c>
      <c r="Q1455" s="11" t="s">
        <v>42</v>
      </c>
      <c r="R1455" s="11" t="s">
        <v>85</v>
      </c>
      <c r="S1455" s="12">
        <v>17535</v>
      </c>
      <c r="T1455" s="11" t="s">
        <v>44</v>
      </c>
      <c r="U1455" s="11" t="s">
        <v>625</v>
      </c>
      <c r="V1455" s="11" t="s">
        <v>59</v>
      </c>
      <c r="W1455" s="10">
        <v>18868</v>
      </c>
      <c r="X1455" s="11" t="s">
        <v>48</v>
      </c>
      <c r="Y1455" s="10">
        <v>4</v>
      </c>
      <c r="Z1455" s="10">
        <v>3261</v>
      </c>
      <c r="AA1455" s="12">
        <v>45113</v>
      </c>
      <c r="AB1455" s="10">
        <v>2</v>
      </c>
      <c r="AC1455" s="10">
        <v>2</v>
      </c>
      <c r="AD1455" s="12">
        <v>45033</v>
      </c>
      <c r="AE1455" s="11" t="s">
        <v>76</v>
      </c>
      <c r="AF1455" s="11" t="s">
        <v>61</v>
      </c>
      <c r="AG1455" s="11" t="s">
        <v>52</v>
      </c>
      <c r="AH1455" s="11" t="s">
        <v>8831</v>
      </c>
      <c r="AI1455" s="11" t="s">
        <v>8832</v>
      </c>
      <c r="AJ1455" s="10">
        <v>3</v>
      </c>
      <c r="AK1455" s="14">
        <v>253.14</v>
      </c>
    </row>
    <row r="1456" spans="1:37" x14ac:dyDescent="0.25">
      <c r="A1456" s="10">
        <v>2836</v>
      </c>
      <c r="B1456" s="11" t="s">
        <v>494</v>
      </c>
      <c r="C1456" s="11" t="s">
        <v>2507</v>
      </c>
      <c r="D1456" s="12">
        <v>44671</v>
      </c>
      <c r="E1456" s="12">
        <v>45046</v>
      </c>
      <c r="F1456" s="10">
        <f>Table2[[#This Row],[ExitDate]]-Table2[[#This Row],[StartDate]]</f>
        <v>375</v>
      </c>
      <c r="G1456" s="18">
        <f>(Table2[[#This Row],[ExitDate]]-Table2[[#This Row],[StartDate]])/365.25</f>
        <v>1.0266940451745379</v>
      </c>
      <c r="H1456" s="11" t="s">
        <v>36</v>
      </c>
      <c r="I1456" s="11" t="s">
        <v>8833</v>
      </c>
      <c r="J1456" s="13" t="s">
        <v>8834</v>
      </c>
      <c r="K1456" s="11" t="s">
        <v>113</v>
      </c>
      <c r="L1456" s="11" t="s">
        <v>752</v>
      </c>
      <c r="M1456" s="11" t="s">
        <v>66</v>
      </c>
      <c r="N1456" s="11" t="s">
        <v>55</v>
      </c>
      <c r="O1456" s="11" t="s">
        <v>56</v>
      </c>
      <c r="P1456" s="11" t="s">
        <v>95</v>
      </c>
      <c r="Q1456" s="11" t="s">
        <v>42</v>
      </c>
      <c r="R1456" s="11" t="s">
        <v>107</v>
      </c>
      <c r="S1456" s="12" t="s">
        <v>8835</v>
      </c>
      <c r="T1456" s="11" t="s">
        <v>44</v>
      </c>
      <c r="U1456" s="11" t="s">
        <v>717</v>
      </c>
      <c r="V1456" s="11" t="s">
        <v>59</v>
      </c>
      <c r="W1456" s="10">
        <v>41746</v>
      </c>
      <c r="X1456" s="11" t="s">
        <v>746</v>
      </c>
      <c r="Y1456" s="10">
        <v>2</v>
      </c>
      <c r="Z1456" s="10">
        <v>3263</v>
      </c>
      <c r="AA1456" s="12" t="s">
        <v>1095</v>
      </c>
      <c r="AB1456" s="10">
        <v>1</v>
      </c>
      <c r="AC1456" s="10">
        <v>3</v>
      </c>
      <c r="AD1456" s="12">
        <v>45027</v>
      </c>
      <c r="AE1456" s="11" t="s">
        <v>76</v>
      </c>
      <c r="AF1456" s="11" t="s">
        <v>51</v>
      </c>
      <c r="AG1456" s="11" t="s">
        <v>89</v>
      </c>
      <c r="AH1456" s="11" t="s">
        <v>8836</v>
      </c>
      <c r="AI1456" s="11" t="s">
        <v>8837</v>
      </c>
      <c r="AJ1456" s="10">
        <v>5</v>
      </c>
      <c r="AK1456" s="14">
        <v>320.26</v>
      </c>
    </row>
    <row r="1457" spans="1:37" x14ac:dyDescent="0.25">
      <c r="A1457" s="10">
        <v>2837</v>
      </c>
      <c r="B1457" s="11" t="s">
        <v>8380</v>
      </c>
      <c r="C1457" s="11" t="s">
        <v>4552</v>
      </c>
      <c r="D1457" s="12">
        <v>44561</v>
      </c>
      <c r="E1457" s="12">
        <v>45056</v>
      </c>
      <c r="F1457" s="10">
        <f>Table2[[#This Row],[ExitDate]]-Table2[[#This Row],[StartDate]]</f>
        <v>495</v>
      </c>
      <c r="G1457" s="18">
        <f>(Table2[[#This Row],[ExitDate]]-Table2[[#This Row],[StartDate]])/365.25</f>
        <v>1.3552361396303902</v>
      </c>
      <c r="H1457" s="11" t="s">
        <v>36</v>
      </c>
      <c r="I1457" s="11" t="s">
        <v>8838</v>
      </c>
      <c r="J1457" s="13" t="s">
        <v>8839</v>
      </c>
      <c r="K1457" s="11" t="s">
        <v>65</v>
      </c>
      <c r="L1457" s="11" t="s">
        <v>2303</v>
      </c>
      <c r="M1457" s="11" t="s">
        <v>56</v>
      </c>
      <c r="N1457" s="11" t="s">
        <v>40</v>
      </c>
      <c r="O1457" s="11" t="s">
        <v>56</v>
      </c>
      <c r="P1457" s="11" t="s">
        <v>95</v>
      </c>
      <c r="Q1457" s="11" t="s">
        <v>42</v>
      </c>
      <c r="R1457" s="11" t="s">
        <v>96</v>
      </c>
      <c r="S1457" s="12">
        <v>18512</v>
      </c>
      <c r="T1457" s="11" t="s">
        <v>44</v>
      </c>
      <c r="U1457" s="11" t="s">
        <v>109</v>
      </c>
      <c r="V1457" s="11" t="s">
        <v>59</v>
      </c>
      <c r="W1457" s="10">
        <v>16282</v>
      </c>
      <c r="X1457" s="11" t="s">
        <v>48</v>
      </c>
      <c r="Y1457" s="10">
        <v>5</v>
      </c>
      <c r="Z1457" s="10">
        <v>3264</v>
      </c>
      <c r="AA1457" s="12" t="s">
        <v>1708</v>
      </c>
      <c r="AB1457" s="10">
        <v>1</v>
      </c>
      <c r="AC1457" s="10">
        <v>4</v>
      </c>
      <c r="AD1457" s="12">
        <v>44805</v>
      </c>
      <c r="AE1457" s="11" t="s">
        <v>50</v>
      </c>
      <c r="AF1457" s="11" t="s">
        <v>51</v>
      </c>
      <c r="AG1457" s="11" t="s">
        <v>52</v>
      </c>
      <c r="AH1457" s="11" t="s">
        <v>8840</v>
      </c>
      <c r="AI1457" s="11" t="s">
        <v>8841</v>
      </c>
      <c r="AJ1457" s="10">
        <v>4</v>
      </c>
      <c r="AK1457" s="14">
        <v>506.18</v>
      </c>
    </row>
    <row r="1458" spans="1:37" x14ac:dyDescent="0.25">
      <c r="A1458" s="10">
        <v>2840</v>
      </c>
      <c r="B1458" s="11" t="s">
        <v>8842</v>
      </c>
      <c r="C1458" s="11" t="s">
        <v>104</v>
      </c>
      <c r="D1458" s="12">
        <v>43811</v>
      </c>
      <c r="E1458" s="12">
        <v>43847</v>
      </c>
      <c r="F1458" s="10">
        <f>Table2[[#This Row],[ExitDate]]-Table2[[#This Row],[StartDate]]</f>
        <v>36</v>
      </c>
      <c r="G1458" s="18">
        <f>(Table2[[#This Row],[ExitDate]]-Table2[[#This Row],[StartDate]])/365.25</f>
        <v>9.856262833675565E-2</v>
      </c>
      <c r="H1458" s="11" t="s">
        <v>36</v>
      </c>
      <c r="I1458" s="11" t="s">
        <v>8843</v>
      </c>
      <c r="J1458" s="13" t="s">
        <v>8844</v>
      </c>
      <c r="K1458" s="11" t="s">
        <v>125</v>
      </c>
      <c r="L1458" s="11" t="s">
        <v>38</v>
      </c>
      <c r="M1458" s="11" t="s">
        <v>39</v>
      </c>
      <c r="N1458" s="11" t="s">
        <v>40</v>
      </c>
      <c r="O1458" s="11" t="s">
        <v>56</v>
      </c>
      <c r="P1458" s="11" t="s">
        <v>174</v>
      </c>
      <c r="Q1458" s="11" t="s">
        <v>42</v>
      </c>
      <c r="R1458" s="11" t="s">
        <v>142</v>
      </c>
      <c r="S1458" s="12">
        <v>23203</v>
      </c>
      <c r="T1458" s="11" t="s">
        <v>44</v>
      </c>
      <c r="U1458" s="11" t="s">
        <v>81</v>
      </c>
      <c r="V1458" s="11" t="s">
        <v>46</v>
      </c>
      <c r="W1458" s="10">
        <v>52402</v>
      </c>
      <c r="X1458" s="11" t="s">
        <v>48</v>
      </c>
      <c r="Y1458" s="10">
        <v>5</v>
      </c>
      <c r="Z1458" s="10">
        <v>3267</v>
      </c>
      <c r="AA1458" s="12" t="s">
        <v>3584</v>
      </c>
      <c r="AB1458" s="10">
        <v>1</v>
      </c>
      <c r="AC1458" s="10">
        <v>5</v>
      </c>
      <c r="AD1458" s="12">
        <v>44861</v>
      </c>
      <c r="AE1458" s="11" t="s">
        <v>156</v>
      </c>
      <c r="AF1458" s="11" t="s">
        <v>61</v>
      </c>
      <c r="AG1458" s="11" t="s">
        <v>62</v>
      </c>
      <c r="AH1458" s="11" t="s">
        <v>8845</v>
      </c>
      <c r="AI1458" s="11" t="s">
        <v>8846</v>
      </c>
      <c r="AJ1458" s="10">
        <v>1</v>
      </c>
      <c r="AK1458" s="14">
        <v>980.78</v>
      </c>
    </row>
    <row r="1459" spans="1:37" x14ac:dyDescent="0.25">
      <c r="A1459" s="10">
        <v>2844</v>
      </c>
      <c r="B1459" s="11" t="s">
        <v>6506</v>
      </c>
      <c r="C1459" s="11" t="s">
        <v>2484</v>
      </c>
      <c r="D1459" s="12">
        <v>43648</v>
      </c>
      <c r="E1459" s="12">
        <v>44891</v>
      </c>
      <c r="F1459" s="10">
        <f>Table2[[#This Row],[ExitDate]]-Table2[[#This Row],[StartDate]]</f>
        <v>1243</v>
      </c>
      <c r="G1459" s="18">
        <f>(Table2[[#This Row],[ExitDate]]-Table2[[#This Row],[StartDate]])/365.25</f>
        <v>3.4031485284052021</v>
      </c>
      <c r="H1459" s="11" t="s">
        <v>36</v>
      </c>
      <c r="I1459" s="11" t="s">
        <v>8847</v>
      </c>
      <c r="J1459" s="13" t="s">
        <v>8848</v>
      </c>
      <c r="K1459" s="11" t="s">
        <v>164</v>
      </c>
      <c r="L1459" s="11" t="s">
        <v>752</v>
      </c>
      <c r="M1459" s="11" t="s">
        <v>39</v>
      </c>
      <c r="N1459" s="11" t="s">
        <v>67</v>
      </c>
      <c r="O1459" s="11" t="s">
        <v>56</v>
      </c>
      <c r="P1459" s="11" t="s">
        <v>95</v>
      </c>
      <c r="Q1459" s="11" t="s">
        <v>42</v>
      </c>
      <c r="R1459" s="11" t="s">
        <v>107</v>
      </c>
      <c r="S1459" s="12" t="s">
        <v>8849</v>
      </c>
      <c r="T1459" s="11" t="s">
        <v>44</v>
      </c>
      <c r="U1459" s="11" t="s">
        <v>109</v>
      </c>
      <c r="V1459" s="11" t="s">
        <v>59</v>
      </c>
      <c r="W1459" s="10">
        <v>72709</v>
      </c>
      <c r="X1459" s="11" t="s">
        <v>48</v>
      </c>
      <c r="Y1459" s="10">
        <v>3</v>
      </c>
      <c r="Z1459" s="10">
        <v>3271</v>
      </c>
      <c r="AA1459" s="12">
        <v>45263</v>
      </c>
      <c r="AB1459" s="10">
        <v>1</v>
      </c>
      <c r="AC1459" s="10">
        <v>5</v>
      </c>
      <c r="AD1459" s="12">
        <v>45000</v>
      </c>
      <c r="AE1459" s="11" t="s">
        <v>83</v>
      </c>
      <c r="AF1459" s="11" t="s">
        <v>61</v>
      </c>
      <c r="AG1459" s="11" t="s">
        <v>89</v>
      </c>
      <c r="AH1459" s="11" t="s">
        <v>8850</v>
      </c>
      <c r="AI1459" s="11" t="s">
        <v>8851</v>
      </c>
      <c r="AJ1459" s="10">
        <v>3</v>
      </c>
      <c r="AK1459" s="14">
        <v>747.02</v>
      </c>
    </row>
    <row r="1460" spans="1:37" x14ac:dyDescent="0.25">
      <c r="A1460" s="10">
        <v>2847</v>
      </c>
      <c r="B1460" s="11" t="s">
        <v>343</v>
      </c>
      <c r="C1460" s="11" t="s">
        <v>4852</v>
      </c>
      <c r="D1460" s="12">
        <v>43851</v>
      </c>
      <c r="E1460" s="12">
        <v>44041</v>
      </c>
      <c r="F1460" s="10">
        <f>Table2[[#This Row],[ExitDate]]-Table2[[#This Row],[StartDate]]</f>
        <v>190</v>
      </c>
      <c r="G1460" s="18">
        <f>(Table2[[#This Row],[ExitDate]]-Table2[[#This Row],[StartDate]])/365.25</f>
        <v>0.52019164955509922</v>
      </c>
      <c r="H1460" s="11" t="s">
        <v>36</v>
      </c>
      <c r="I1460" s="11" t="s">
        <v>8852</v>
      </c>
      <c r="J1460" s="13" t="s">
        <v>8853</v>
      </c>
      <c r="K1460" s="11" t="s">
        <v>65</v>
      </c>
      <c r="L1460" s="11" t="s">
        <v>1816</v>
      </c>
      <c r="M1460" s="11" t="s">
        <v>56</v>
      </c>
      <c r="N1460" s="11" t="s">
        <v>67</v>
      </c>
      <c r="O1460" s="11" t="s">
        <v>66</v>
      </c>
      <c r="P1460" s="11" t="s">
        <v>133</v>
      </c>
      <c r="Q1460" s="11" t="s">
        <v>42</v>
      </c>
      <c r="R1460" s="11" t="s">
        <v>57</v>
      </c>
      <c r="S1460" s="12" t="s">
        <v>8854</v>
      </c>
      <c r="T1460" s="11" t="s">
        <v>44</v>
      </c>
      <c r="U1460" s="11" t="s">
        <v>234</v>
      </c>
      <c r="V1460" s="11" t="s">
        <v>46</v>
      </c>
      <c r="W1460" s="10">
        <v>30214</v>
      </c>
      <c r="X1460" s="11" t="s">
        <v>746</v>
      </c>
      <c r="Y1460" s="10">
        <v>3</v>
      </c>
      <c r="Z1460" s="10">
        <v>3274</v>
      </c>
      <c r="AA1460" s="12" t="s">
        <v>643</v>
      </c>
      <c r="AB1460" s="10">
        <v>3</v>
      </c>
      <c r="AC1460" s="10">
        <v>5</v>
      </c>
      <c r="AD1460" s="12">
        <v>44902</v>
      </c>
      <c r="AE1460" s="11" t="s">
        <v>60</v>
      </c>
      <c r="AF1460" s="11" t="s">
        <v>61</v>
      </c>
      <c r="AG1460" s="11" t="s">
        <v>52</v>
      </c>
      <c r="AH1460" s="11" t="s">
        <v>8855</v>
      </c>
      <c r="AI1460" s="11" t="s">
        <v>8856</v>
      </c>
      <c r="AJ1460" s="10">
        <v>3</v>
      </c>
      <c r="AK1460" s="14">
        <v>293.33999999999997</v>
      </c>
    </row>
    <row r="1461" spans="1:37" x14ac:dyDescent="0.25">
      <c r="A1461" s="10">
        <v>2850</v>
      </c>
      <c r="B1461" s="11" t="s">
        <v>5337</v>
      </c>
      <c r="C1461" s="11" t="s">
        <v>6977</v>
      </c>
      <c r="D1461" s="12">
        <v>45093</v>
      </c>
      <c r="E1461" s="12">
        <v>45101</v>
      </c>
      <c r="F1461" s="10">
        <f>Table2[[#This Row],[ExitDate]]-Table2[[#This Row],[StartDate]]</f>
        <v>8</v>
      </c>
      <c r="G1461" s="18">
        <f>(Table2[[#This Row],[ExitDate]]-Table2[[#This Row],[StartDate]])/365.25</f>
        <v>2.190280629705681E-2</v>
      </c>
      <c r="H1461" s="11" t="s">
        <v>738</v>
      </c>
      <c r="I1461" s="11" t="s">
        <v>8857</v>
      </c>
      <c r="J1461" s="13" t="s">
        <v>8858</v>
      </c>
      <c r="K1461" s="11" t="s">
        <v>113</v>
      </c>
      <c r="L1461" s="11" t="s">
        <v>38</v>
      </c>
      <c r="M1461" s="11" t="s">
        <v>56</v>
      </c>
      <c r="N1461" s="11" t="s">
        <v>67</v>
      </c>
      <c r="O1461" s="11" t="s">
        <v>41</v>
      </c>
      <c r="P1461" s="11" t="s">
        <v>133</v>
      </c>
      <c r="Q1461" s="11" t="s">
        <v>42</v>
      </c>
      <c r="R1461" s="11" t="s">
        <v>57</v>
      </c>
      <c r="S1461" s="12" t="s">
        <v>8859</v>
      </c>
      <c r="T1461" s="11" t="s">
        <v>44</v>
      </c>
      <c r="U1461" s="11" t="s">
        <v>234</v>
      </c>
      <c r="V1461" s="11" t="s">
        <v>46</v>
      </c>
      <c r="W1461" s="10">
        <v>86836</v>
      </c>
      <c r="X1461" s="11" t="s">
        <v>48</v>
      </c>
      <c r="Y1461" s="10">
        <v>5</v>
      </c>
      <c r="Z1461" s="10">
        <v>3277</v>
      </c>
      <c r="AA1461" s="12">
        <v>45108</v>
      </c>
      <c r="AB1461" s="10">
        <v>3</v>
      </c>
      <c r="AC1461" s="10">
        <v>2</v>
      </c>
      <c r="AD1461" s="12">
        <v>44999</v>
      </c>
      <c r="AE1461" s="11" t="s">
        <v>76</v>
      </c>
      <c r="AF1461" s="11" t="s">
        <v>51</v>
      </c>
      <c r="AG1461" s="11" t="s">
        <v>89</v>
      </c>
      <c r="AH1461" s="11" t="s">
        <v>8860</v>
      </c>
      <c r="AI1461" s="11" t="s">
        <v>6385</v>
      </c>
      <c r="AJ1461" s="10">
        <v>1</v>
      </c>
      <c r="AK1461" s="14">
        <v>997.87</v>
      </c>
    </row>
    <row r="1462" spans="1:37" x14ac:dyDescent="0.25">
      <c r="A1462" s="10">
        <v>2851</v>
      </c>
      <c r="B1462" s="11" t="s">
        <v>8861</v>
      </c>
      <c r="C1462" s="11" t="s">
        <v>6273</v>
      </c>
      <c r="D1462" s="12">
        <v>44082</v>
      </c>
      <c r="E1462" s="12">
        <v>44486</v>
      </c>
      <c r="F1462" s="10">
        <f>Table2[[#This Row],[ExitDate]]-Table2[[#This Row],[StartDate]]</f>
        <v>404</v>
      </c>
      <c r="G1462" s="18">
        <f>(Table2[[#This Row],[ExitDate]]-Table2[[#This Row],[StartDate]])/365.25</f>
        <v>1.106091718001369</v>
      </c>
      <c r="H1462" s="11" t="s">
        <v>738</v>
      </c>
      <c r="I1462" s="11" t="s">
        <v>8862</v>
      </c>
      <c r="J1462" s="13" t="s">
        <v>8863</v>
      </c>
      <c r="K1462" s="11" t="s">
        <v>65</v>
      </c>
      <c r="L1462" s="11" t="s">
        <v>38</v>
      </c>
      <c r="M1462" s="11" t="s">
        <v>39</v>
      </c>
      <c r="N1462" s="11" t="s">
        <v>55</v>
      </c>
      <c r="O1462" s="11" t="s">
        <v>56</v>
      </c>
      <c r="P1462" s="11" t="s">
        <v>133</v>
      </c>
      <c r="Q1462" s="11" t="s">
        <v>42</v>
      </c>
      <c r="R1462" s="11" t="s">
        <v>85</v>
      </c>
      <c r="S1462" s="12" t="s">
        <v>8864</v>
      </c>
      <c r="T1462" s="11" t="s">
        <v>44</v>
      </c>
      <c r="U1462" s="11" t="s">
        <v>81</v>
      </c>
      <c r="V1462" s="11" t="s">
        <v>46</v>
      </c>
      <c r="W1462" s="10">
        <v>4862</v>
      </c>
      <c r="X1462" s="11" t="s">
        <v>48</v>
      </c>
      <c r="Y1462" s="10">
        <v>4</v>
      </c>
      <c r="Z1462" s="10">
        <v>3278</v>
      </c>
      <c r="AA1462" s="12" t="s">
        <v>706</v>
      </c>
      <c r="AB1462" s="10">
        <v>1</v>
      </c>
      <c r="AC1462" s="10">
        <v>4</v>
      </c>
      <c r="AD1462" s="12">
        <v>45000</v>
      </c>
      <c r="AE1462" s="11" t="s">
        <v>50</v>
      </c>
      <c r="AF1462" s="11" t="s">
        <v>51</v>
      </c>
      <c r="AG1462" s="11" t="s">
        <v>52</v>
      </c>
      <c r="AH1462" s="11" t="s">
        <v>8865</v>
      </c>
      <c r="AI1462" s="11" t="s">
        <v>8866</v>
      </c>
      <c r="AJ1462" s="10">
        <v>3</v>
      </c>
      <c r="AK1462" s="14">
        <v>855.9</v>
      </c>
    </row>
    <row r="1463" spans="1:37" x14ac:dyDescent="0.25">
      <c r="A1463" s="10">
        <v>2852</v>
      </c>
      <c r="B1463" s="11" t="s">
        <v>2234</v>
      </c>
      <c r="C1463" s="11" t="s">
        <v>852</v>
      </c>
      <c r="D1463" s="12">
        <v>43488</v>
      </c>
      <c r="E1463" s="12">
        <v>44159</v>
      </c>
      <c r="F1463" s="10">
        <f>Table2[[#This Row],[ExitDate]]-Table2[[#This Row],[StartDate]]</f>
        <v>671</v>
      </c>
      <c r="G1463" s="18">
        <f>(Table2[[#This Row],[ExitDate]]-Table2[[#This Row],[StartDate]])/365.25</f>
        <v>1.83709787816564</v>
      </c>
      <c r="H1463" s="11" t="s">
        <v>738</v>
      </c>
      <c r="I1463" s="11" t="s">
        <v>8867</v>
      </c>
      <c r="J1463" s="13" t="s">
        <v>8868</v>
      </c>
      <c r="K1463" s="11" t="s">
        <v>84</v>
      </c>
      <c r="L1463" s="11" t="s">
        <v>38</v>
      </c>
      <c r="M1463" s="11" t="s">
        <v>66</v>
      </c>
      <c r="N1463" s="11" t="s">
        <v>55</v>
      </c>
      <c r="O1463" s="11" t="s">
        <v>66</v>
      </c>
      <c r="P1463" s="11" t="s">
        <v>95</v>
      </c>
      <c r="Q1463" s="11" t="s">
        <v>42</v>
      </c>
      <c r="R1463" s="11" t="s">
        <v>107</v>
      </c>
      <c r="S1463" s="12" t="s">
        <v>8869</v>
      </c>
      <c r="T1463" s="11" t="s">
        <v>44</v>
      </c>
      <c r="U1463" s="11" t="s">
        <v>423</v>
      </c>
      <c r="V1463" s="11" t="s">
        <v>59</v>
      </c>
      <c r="W1463" s="10">
        <v>53530</v>
      </c>
      <c r="X1463" s="11" t="s">
        <v>48</v>
      </c>
      <c r="Y1463" s="10">
        <v>5</v>
      </c>
      <c r="Z1463" s="10">
        <v>3279</v>
      </c>
      <c r="AA1463" s="12">
        <v>44930</v>
      </c>
      <c r="AB1463" s="10">
        <v>5</v>
      </c>
      <c r="AC1463" s="10">
        <v>2</v>
      </c>
      <c r="AD1463" s="12">
        <v>44864</v>
      </c>
      <c r="AE1463" s="11" t="s">
        <v>83</v>
      </c>
      <c r="AF1463" s="11" t="s">
        <v>51</v>
      </c>
      <c r="AG1463" s="11" t="s">
        <v>62</v>
      </c>
      <c r="AH1463" s="11" t="s">
        <v>8870</v>
      </c>
      <c r="AI1463" s="11" t="s">
        <v>8871</v>
      </c>
      <c r="AJ1463" s="10">
        <v>4</v>
      </c>
      <c r="AK1463" s="14">
        <v>518.24</v>
      </c>
    </row>
    <row r="1464" spans="1:37" x14ac:dyDescent="0.25">
      <c r="A1464" s="10">
        <v>2853</v>
      </c>
      <c r="B1464" s="11" t="s">
        <v>2367</v>
      </c>
      <c r="C1464" s="11" t="s">
        <v>1736</v>
      </c>
      <c r="D1464" s="12">
        <v>45075</v>
      </c>
      <c r="E1464" s="12">
        <v>45130</v>
      </c>
      <c r="F1464" s="10">
        <f>Table2[[#This Row],[ExitDate]]-Table2[[#This Row],[StartDate]]</f>
        <v>55</v>
      </c>
      <c r="G1464" s="18">
        <f>(Table2[[#This Row],[ExitDate]]-Table2[[#This Row],[StartDate]])/365.25</f>
        <v>0.15058179329226556</v>
      </c>
      <c r="H1464" s="11" t="s">
        <v>738</v>
      </c>
      <c r="I1464" s="11" t="s">
        <v>8872</v>
      </c>
      <c r="J1464" s="13" t="s">
        <v>8873</v>
      </c>
      <c r="K1464" s="11" t="s">
        <v>37</v>
      </c>
      <c r="L1464" s="11" t="s">
        <v>752</v>
      </c>
      <c r="M1464" s="11" t="s">
        <v>56</v>
      </c>
      <c r="N1464" s="11" t="s">
        <v>55</v>
      </c>
      <c r="O1464" s="11" t="s">
        <v>41</v>
      </c>
      <c r="P1464" s="11" t="s">
        <v>95</v>
      </c>
      <c r="Q1464" s="11" t="s">
        <v>42</v>
      </c>
      <c r="R1464" s="11" t="s">
        <v>175</v>
      </c>
      <c r="S1464" s="12">
        <v>30566</v>
      </c>
      <c r="T1464" s="11" t="s">
        <v>44</v>
      </c>
      <c r="U1464" s="11" t="s">
        <v>250</v>
      </c>
      <c r="V1464" s="11" t="s">
        <v>59</v>
      </c>
      <c r="W1464" s="10">
        <v>59596</v>
      </c>
      <c r="X1464" s="11" t="s">
        <v>48</v>
      </c>
      <c r="Y1464" s="10">
        <v>5</v>
      </c>
      <c r="Z1464" s="10">
        <v>3280</v>
      </c>
      <c r="AA1464" s="12">
        <v>44993</v>
      </c>
      <c r="AB1464" s="10">
        <v>4</v>
      </c>
      <c r="AC1464" s="10">
        <v>5</v>
      </c>
      <c r="AD1464" s="12">
        <v>44828</v>
      </c>
      <c r="AE1464" s="11" t="s">
        <v>76</v>
      </c>
      <c r="AF1464" s="11" t="s">
        <v>61</v>
      </c>
      <c r="AG1464" s="11" t="s">
        <v>62</v>
      </c>
      <c r="AH1464" s="11" t="s">
        <v>8874</v>
      </c>
      <c r="AI1464" s="11" t="s">
        <v>8875</v>
      </c>
      <c r="AJ1464" s="10">
        <v>3</v>
      </c>
      <c r="AK1464" s="14">
        <v>580.09</v>
      </c>
    </row>
    <row r="1465" spans="1:37" x14ac:dyDescent="0.25">
      <c r="A1465" s="10">
        <v>2857</v>
      </c>
      <c r="B1465" s="11" t="s">
        <v>8876</v>
      </c>
      <c r="C1465" s="11" t="s">
        <v>1572</v>
      </c>
      <c r="D1465" s="12">
        <v>44794</v>
      </c>
      <c r="E1465" s="12">
        <v>45014</v>
      </c>
      <c r="F1465" s="10">
        <f>Table2[[#This Row],[ExitDate]]-Table2[[#This Row],[StartDate]]</f>
        <v>220</v>
      </c>
      <c r="G1465" s="18">
        <f>(Table2[[#This Row],[ExitDate]]-Table2[[#This Row],[StartDate]])/365.25</f>
        <v>0.60232717316906226</v>
      </c>
      <c r="H1465" s="11" t="s">
        <v>36</v>
      </c>
      <c r="I1465" s="11" t="s">
        <v>8877</v>
      </c>
      <c r="J1465" s="13" t="s">
        <v>8878</v>
      </c>
      <c r="K1465" s="11" t="s">
        <v>54</v>
      </c>
      <c r="L1465" s="11" t="s">
        <v>752</v>
      </c>
      <c r="M1465" s="11" t="s">
        <v>39</v>
      </c>
      <c r="N1465" s="11" t="s">
        <v>55</v>
      </c>
      <c r="O1465" s="11" t="s">
        <v>56</v>
      </c>
      <c r="P1465" s="11" t="s">
        <v>121</v>
      </c>
      <c r="Q1465" s="11" t="s">
        <v>42</v>
      </c>
      <c r="R1465" s="11" t="s">
        <v>238</v>
      </c>
      <c r="S1465" s="12" t="s">
        <v>8879</v>
      </c>
      <c r="T1465" s="11" t="s">
        <v>44</v>
      </c>
      <c r="U1465" s="11" t="s">
        <v>98</v>
      </c>
      <c r="V1465" s="11" t="s">
        <v>59</v>
      </c>
      <c r="W1465" s="10">
        <v>22735</v>
      </c>
      <c r="X1465" s="11" t="s">
        <v>48</v>
      </c>
      <c r="Y1465" s="10">
        <v>2</v>
      </c>
      <c r="Z1465" s="10">
        <v>3284</v>
      </c>
      <c r="AA1465" s="12">
        <v>44816</v>
      </c>
      <c r="AB1465" s="10">
        <v>2</v>
      </c>
      <c r="AC1465" s="10">
        <v>4</v>
      </c>
      <c r="AD1465" s="12">
        <v>44854</v>
      </c>
      <c r="AE1465" s="11" t="s">
        <v>83</v>
      </c>
      <c r="AF1465" s="11" t="s">
        <v>61</v>
      </c>
      <c r="AG1465" s="11" t="s">
        <v>62</v>
      </c>
      <c r="AH1465" s="11" t="s">
        <v>8880</v>
      </c>
      <c r="AI1465" s="11" t="s">
        <v>8881</v>
      </c>
      <c r="AJ1465" s="10">
        <v>5</v>
      </c>
      <c r="AK1465" s="14">
        <v>538.22</v>
      </c>
    </row>
    <row r="1466" spans="1:37" x14ac:dyDescent="0.25">
      <c r="A1466" s="10">
        <v>2858</v>
      </c>
      <c r="B1466" s="11" t="s">
        <v>1293</v>
      </c>
      <c r="C1466" s="11" t="s">
        <v>4262</v>
      </c>
      <c r="D1466" s="12">
        <v>44393</v>
      </c>
      <c r="E1466" s="12">
        <v>45089</v>
      </c>
      <c r="F1466" s="10">
        <f>Table2[[#This Row],[ExitDate]]-Table2[[#This Row],[StartDate]]</f>
        <v>696</v>
      </c>
      <c r="G1466" s="18">
        <f>(Table2[[#This Row],[ExitDate]]-Table2[[#This Row],[StartDate]])/365.25</f>
        <v>1.9055441478439425</v>
      </c>
      <c r="H1466" s="11" t="s">
        <v>36</v>
      </c>
      <c r="I1466" s="11" t="s">
        <v>8882</v>
      </c>
      <c r="J1466" s="13" t="s">
        <v>8883</v>
      </c>
      <c r="K1466" s="11" t="s">
        <v>132</v>
      </c>
      <c r="L1466" s="11" t="s">
        <v>2303</v>
      </c>
      <c r="M1466" s="11" t="s">
        <v>39</v>
      </c>
      <c r="N1466" s="11" t="s">
        <v>67</v>
      </c>
      <c r="O1466" s="11" t="s">
        <v>56</v>
      </c>
      <c r="P1466" s="11" t="s">
        <v>133</v>
      </c>
      <c r="Q1466" s="11" t="s">
        <v>42</v>
      </c>
      <c r="R1466" s="11" t="s">
        <v>320</v>
      </c>
      <c r="S1466" s="12" t="s">
        <v>8884</v>
      </c>
      <c r="T1466" s="11" t="s">
        <v>44</v>
      </c>
      <c r="U1466" s="11" t="s">
        <v>81</v>
      </c>
      <c r="V1466" s="11" t="s">
        <v>59</v>
      </c>
      <c r="W1466" s="10">
        <v>81424</v>
      </c>
      <c r="X1466" s="11" t="s">
        <v>746</v>
      </c>
      <c r="Y1466" s="10">
        <v>4</v>
      </c>
      <c r="Z1466" s="10">
        <v>3285</v>
      </c>
      <c r="AA1466" s="12" t="s">
        <v>5772</v>
      </c>
      <c r="AB1466" s="10">
        <v>3</v>
      </c>
      <c r="AC1466" s="10">
        <v>3</v>
      </c>
      <c r="AD1466" s="12">
        <v>45053</v>
      </c>
      <c r="AE1466" s="11" t="s">
        <v>76</v>
      </c>
      <c r="AF1466" s="11" t="s">
        <v>61</v>
      </c>
      <c r="AG1466" s="11" t="s">
        <v>62</v>
      </c>
      <c r="AH1466" s="11" t="s">
        <v>8885</v>
      </c>
      <c r="AI1466" s="11" t="s">
        <v>8886</v>
      </c>
      <c r="AJ1466" s="10">
        <v>2</v>
      </c>
      <c r="AK1466" s="14">
        <v>698.54</v>
      </c>
    </row>
    <row r="1467" spans="1:37" x14ac:dyDescent="0.25">
      <c r="A1467" s="10">
        <v>2865</v>
      </c>
      <c r="B1467" s="11" t="s">
        <v>8887</v>
      </c>
      <c r="C1467" s="11" t="s">
        <v>6208</v>
      </c>
      <c r="D1467" s="12">
        <v>43477</v>
      </c>
      <c r="E1467" s="12">
        <v>43839</v>
      </c>
      <c r="F1467" s="10">
        <f>Table2[[#This Row],[ExitDate]]-Table2[[#This Row],[StartDate]]</f>
        <v>362</v>
      </c>
      <c r="G1467" s="18">
        <f>(Table2[[#This Row],[ExitDate]]-Table2[[#This Row],[StartDate]])/365.25</f>
        <v>0.99110198494182067</v>
      </c>
      <c r="H1467" s="11" t="s">
        <v>36</v>
      </c>
      <c r="I1467" s="11" t="s">
        <v>8888</v>
      </c>
      <c r="J1467" s="13" t="s">
        <v>8889</v>
      </c>
      <c r="K1467" s="11" t="s">
        <v>164</v>
      </c>
      <c r="L1467" s="11" t="s">
        <v>752</v>
      </c>
      <c r="M1467" s="11" t="s">
        <v>56</v>
      </c>
      <c r="N1467" s="11" t="s">
        <v>40</v>
      </c>
      <c r="O1467" s="11" t="s">
        <v>56</v>
      </c>
      <c r="P1467" s="11" t="s">
        <v>133</v>
      </c>
      <c r="Q1467" s="11" t="s">
        <v>42</v>
      </c>
      <c r="R1467" s="11" t="s">
        <v>85</v>
      </c>
      <c r="S1467" s="12" t="s">
        <v>8890</v>
      </c>
      <c r="T1467" s="11" t="s">
        <v>44</v>
      </c>
      <c r="U1467" s="11" t="s">
        <v>109</v>
      </c>
      <c r="V1467" s="11" t="s">
        <v>59</v>
      </c>
      <c r="W1467" s="10">
        <v>2769</v>
      </c>
      <c r="X1467" s="11" t="s">
        <v>48</v>
      </c>
      <c r="Y1467" s="10">
        <v>4</v>
      </c>
      <c r="Z1467" s="10">
        <v>3292</v>
      </c>
      <c r="AA1467" s="12" t="s">
        <v>821</v>
      </c>
      <c r="AB1467" s="10">
        <v>5</v>
      </c>
      <c r="AC1467" s="10">
        <v>4</v>
      </c>
      <c r="AD1467" s="12">
        <v>44929</v>
      </c>
      <c r="AE1467" s="11" t="s">
        <v>50</v>
      </c>
      <c r="AF1467" s="11" t="s">
        <v>51</v>
      </c>
      <c r="AG1467" s="11" t="s">
        <v>89</v>
      </c>
      <c r="AH1467" s="11" t="s">
        <v>8891</v>
      </c>
      <c r="AI1467" s="11" t="s">
        <v>8892</v>
      </c>
      <c r="AJ1467" s="10">
        <v>5</v>
      </c>
      <c r="AK1467" s="14">
        <v>237.3</v>
      </c>
    </row>
    <row r="1468" spans="1:37" x14ac:dyDescent="0.25">
      <c r="A1468" s="10">
        <v>2866</v>
      </c>
      <c r="B1468" s="11" t="s">
        <v>8483</v>
      </c>
      <c r="C1468" s="11" t="s">
        <v>3402</v>
      </c>
      <c r="D1468" s="12">
        <v>44295</v>
      </c>
      <c r="E1468" s="12">
        <v>44894</v>
      </c>
      <c r="F1468" s="10">
        <f>Table2[[#This Row],[ExitDate]]-Table2[[#This Row],[StartDate]]</f>
        <v>599</v>
      </c>
      <c r="G1468" s="18">
        <f>(Table2[[#This Row],[ExitDate]]-Table2[[#This Row],[StartDate]])/365.25</f>
        <v>1.6399726214921286</v>
      </c>
      <c r="H1468" s="11" t="s">
        <v>36</v>
      </c>
      <c r="I1468" s="11" t="s">
        <v>8893</v>
      </c>
      <c r="J1468" s="13" t="s">
        <v>8894</v>
      </c>
      <c r="K1468" s="11" t="s">
        <v>94</v>
      </c>
      <c r="L1468" s="11" t="s">
        <v>752</v>
      </c>
      <c r="M1468" s="11" t="s">
        <v>39</v>
      </c>
      <c r="N1468" s="11" t="s">
        <v>40</v>
      </c>
      <c r="O1468" s="11" t="s">
        <v>66</v>
      </c>
      <c r="P1468" s="11" t="s">
        <v>133</v>
      </c>
      <c r="Q1468" s="11" t="s">
        <v>42</v>
      </c>
      <c r="R1468" s="11" t="s">
        <v>80</v>
      </c>
      <c r="S1468" s="12">
        <v>24481</v>
      </c>
      <c r="T1468" s="11" t="s">
        <v>44</v>
      </c>
      <c r="U1468" s="11" t="s">
        <v>98</v>
      </c>
      <c r="V1468" s="11" t="s">
        <v>46</v>
      </c>
      <c r="W1468" s="10">
        <v>90732</v>
      </c>
      <c r="X1468" s="11" t="s">
        <v>48</v>
      </c>
      <c r="Y1468" s="10">
        <v>3</v>
      </c>
      <c r="Z1468" s="10">
        <v>3293</v>
      </c>
      <c r="AA1468" s="12" t="s">
        <v>1202</v>
      </c>
      <c r="AB1468" s="10">
        <v>5</v>
      </c>
      <c r="AC1468" s="10">
        <v>3</v>
      </c>
      <c r="AD1468" s="12">
        <v>44945</v>
      </c>
      <c r="AE1468" s="11" t="s">
        <v>50</v>
      </c>
      <c r="AF1468" s="11" t="s">
        <v>51</v>
      </c>
      <c r="AG1468" s="11" t="s">
        <v>62</v>
      </c>
      <c r="AH1468" s="11" t="s">
        <v>8895</v>
      </c>
      <c r="AI1468" s="11" t="s">
        <v>8896</v>
      </c>
      <c r="AJ1468" s="10">
        <v>2</v>
      </c>
      <c r="AK1468" s="14">
        <v>261.25</v>
      </c>
    </row>
    <row r="1469" spans="1:37" x14ac:dyDescent="0.25">
      <c r="A1469" s="10">
        <v>2867</v>
      </c>
      <c r="B1469" s="11" t="s">
        <v>3941</v>
      </c>
      <c r="C1469" s="11" t="s">
        <v>1618</v>
      </c>
      <c r="D1469" s="12">
        <v>44716</v>
      </c>
      <c r="E1469" s="12">
        <v>44919</v>
      </c>
      <c r="F1469" s="10">
        <f>Table2[[#This Row],[ExitDate]]-Table2[[#This Row],[StartDate]]</f>
        <v>203</v>
      </c>
      <c r="G1469" s="18">
        <f>(Table2[[#This Row],[ExitDate]]-Table2[[#This Row],[StartDate]])/365.25</f>
        <v>0.55578370978781655</v>
      </c>
      <c r="H1469" s="11" t="s">
        <v>36</v>
      </c>
      <c r="I1469" s="11" t="s">
        <v>8897</v>
      </c>
      <c r="J1469" s="13" t="s">
        <v>8898</v>
      </c>
      <c r="K1469" s="11" t="s">
        <v>113</v>
      </c>
      <c r="L1469" s="11" t="s">
        <v>1816</v>
      </c>
      <c r="M1469" s="11" t="s">
        <v>66</v>
      </c>
      <c r="N1469" s="11" t="s">
        <v>55</v>
      </c>
      <c r="O1469" s="11" t="s">
        <v>41</v>
      </c>
      <c r="P1469" s="11" t="s">
        <v>133</v>
      </c>
      <c r="Q1469" s="11" t="s">
        <v>42</v>
      </c>
      <c r="R1469" s="11" t="s">
        <v>57</v>
      </c>
      <c r="S1469" s="12">
        <v>23899</v>
      </c>
      <c r="T1469" s="11" t="s">
        <v>44</v>
      </c>
      <c r="U1469" s="11" t="s">
        <v>159</v>
      </c>
      <c r="V1469" s="11" t="s">
        <v>46</v>
      </c>
      <c r="W1469" s="10">
        <v>12076</v>
      </c>
      <c r="X1469" s="11" t="s">
        <v>48</v>
      </c>
      <c r="Y1469" s="10">
        <v>3</v>
      </c>
      <c r="Z1469" s="10">
        <v>3294</v>
      </c>
      <c r="AA1469" s="12" t="s">
        <v>473</v>
      </c>
      <c r="AB1469" s="10">
        <v>3</v>
      </c>
      <c r="AC1469" s="10">
        <v>2</v>
      </c>
      <c r="AD1469" s="12">
        <v>45116</v>
      </c>
      <c r="AE1469" s="11" t="s">
        <v>156</v>
      </c>
      <c r="AF1469" s="11" t="s">
        <v>61</v>
      </c>
      <c r="AG1469" s="11" t="s">
        <v>62</v>
      </c>
      <c r="AH1469" s="11" t="s">
        <v>571</v>
      </c>
      <c r="AI1469" s="11" t="s">
        <v>8899</v>
      </c>
      <c r="AJ1469" s="10">
        <v>3</v>
      </c>
      <c r="AK1469" s="14">
        <v>582.07000000000005</v>
      </c>
    </row>
    <row r="1470" spans="1:37" x14ac:dyDescent="0.25">
      <c r="A1470" s="10">
        <v>2869</v>
      </c>
      <c r="B1470" s="11" t="s">
        <v>4589</v>
      </c>
      <c r="C1470" s="11" t="s">
        <v>2666</v>
      </c>
      <c r="D1470" s="12">
        <v>43472</v>
      </c>
      <c r="E1470" s="12">
        <v>43746</v>
      </c>
      <c r="F1470" s="10">
        <f>Table2[[#This Row],[ExitDate]]-Table2[[#This Row],[StartDate]]</f>
        <v>274</v>
      </c>
      <c r="G1470" s="18">
        <f>(Table2[[#This Row],[ExitDate]]-Table2[[#This Row],[StartDate]])/365.25</f>
        <v>0.75017111567419581</v>
      </c>
      <c r="H1470" s="11" t="s">
        <v>36</v>
      </c>
      <c r="I1470" s="11" t="s">
        <v>8900</v>
      </c>
      <c r="J1470" s="13" t="s">
        <v>8901</v>
      </c>
      <c r="K1470" s="11" t="s">
        <v>84</v>
      </c>
      <c r="L1470" s="11" t="s">
        <v>1816</v>
      </c>
      <c r="M1470" s="11" t="s">
        <v>56</v>
      </c>
      <c r="N1470" s="11" t="s">
        <v>40</v>
      </c>
      <c r="O1470" s="11" t="s">
        <v>66</v>
      </c>
      <c r="P1470" s="11" t="s">
        <v>174</v>
      </c>
      <c r="Q1470" s="11" t="s">
        <v>42</v>
      </c>
      <c r="R1470" s="11" t="s">
        <v>85</v>
      </c>
      <c r="S1470" s="12">
        <v>17358</v>
      </c>
      <c r="T1470" s="11" t="s">
        <v>44</v>
      </c>
      <c r="U1470" s="11" t="s">
        <v>234</v>
      </c>
      <c r="V1470" s="11" t="s">
        <v>59</v>
      </c>
      <c r="W1470" s="10">
        <v>24886</v>
      </c>
      <c r="X1470" s="11" t="s">
        <v>746</v>
      </c>
      <c r="Y1470" s="10">
        <v>2</v>
      </c>
      <c r="Z1470" s="10">
        <v>3296</v>
      </c>
      <c r="AA1470" s="12" t="s">
        <v>972</v>
      </c>
      <c r="AB1470" s="10">
        <v>1</v>
      </c>
      <c r="AC1470" s="10">
        <v>4</v>
      </c>
      <c r="AD1470" s="12">
        <v>45124</v>
      </c>
      <c r="AE1470" s="11" t="s">
        <v>156</v>
      </c>
      <c r="AF1470" s="11" t="s">
        <v>51</v>
      </c>
      <c r="AG1470" s="11" t="s">
        <v>89</v>
      </c>
      <c r="AH1470" s="11" t="s">
        <v>8902</v>
      </c>
      <c r="AI1470" s="11" t="s">
        <v>8903</v>
      </c>
      <c r="AJ1470" s="10">
        <v>2</v>
      </c>
      <c r="AK1470" s="14">
        <v>602.70000000000005</v>
      </c>
    </row>
    <row r="1471" spans="1:37" x14ac:dyDescent="0.25">
      <c r="A1471" s="10">
        <v>2870</v>
      </c>
      <c r="B1471" s="11" t="s">
        <v>253</v>
      </c>
      <c r="C1471" s="11" t="s">
        <v>6633</v>
      </c>
      <c r="D1471" s="12">
        <v>44030</v>
      </c>
      <c r="E1471" s="12">
        <v>44306</v>
      </c>
      <c r="F1471" s="10">
        <f>Table2[[#This Row],[ExitDate]]-Table2[[#This Row],[StartDate]]</f>
        <v>276</v>
      </c>
      <c r="G1471" s="18">
        <f>(Table2[[#This Row],[ExitDate]]-Table2[[#This Row],[StartDate]])/365.25</f>
        <v>0.75564681724845995</v>
      </c>
      <c r="H1471" s="11" t="s">
        <v>36</v>
      </c>
      <c r="I1471" s="11" t="s">
        <v>8904</v>
      </c>
      <c r="J1471" s="13" t="s">
        <v>8905</v>
      </c>
      <c r="K1471" s="11" t="s">
        <v>37</v>
      </c>
      <c r="L1471" s="11" t="s">
        <v>1816</v>
      </c>
      <c r="M1471" s="11" t="s">
        <v>39</v>
      </c>
      <c r="N1471" s="11" t="s">
        <v>55</v>
      </c>
      <c r="O1471" s="11" t="s">
        <v>41</v>
      </c>
      <c r="P1471" s="11" t="s">
        <v>133</v>
      </c>
      <c r="Q1471" s="11" t="s">
        <v>42</v>
      </c>
      <c r="R1471" s="11" t="s">
        <v>85</v>
      </c>
      <c r="S1471" s="12">
        <v>20433</v>
      </c>
      <c r="T1471" s="11" t="s">
        <v>44</v>
      </c>
      <c r="U1471" s="11" t="s">
        <v>109</v>
      </c>
      <c r="V1471" s="11" t="s">
        <v>59</v>
      </c>
      <c r="W1471" s="10">
        <v>25813</v>
      </c>
      <c r="X1471" s="11" t="s">
        <v>48</v>
      </c>
      <c r="Y1471" s="10">
        <v>4</v>
      </c>
      <c r="Z1471" s="10">
        <v>3297</v>
      </c>
      <c r="AA1471" s="12" t="s">
        <v>393</v>
      </c>
      <c r="AB1471" s="10">
        <v>2</v>
      </c>
      <c r="AC1471" s="10">
        <v>3</v>
      </c>
      <c r="AD1471" s="12">
        <v>45057</v>
      </c>
      <c r="AE1471" s="11" t="s">
        <v>156</v>
      </c>
      <c r="AF1471" s="11" t="s">
        <v>61</v>
      </c>
      <c r="AG1471" s="11" t="s">
        <v>62</v>
      </c>
      <c r="AH1471" s="11" t="s">
        <v>8906</v>
      </c>
      <c r="AI1471" s="11" t="s">
        <v>8907</v>
      </c>
      <c r="AJ1471" s="10">
        <v>1</v>
      </c>
      <c r="AK1471" s="14">
        <v>440.54</v>
      </c>
    </row>
    <row r="1472" spans="1:37" x14ac:dyDescent="0.25">
      <c r="A1472" s="10">
        <v>2871</v>
      </c>
      <c r="B1472" s="11" t="s">
        <v>8908</v>
      </c>
      <c r="C1472" s="11" t="s">
        <v>1898</v>
      </c>
      <c r="D1472" s="12">
        <v>44154</v>
      </c>
      <c r="E1472" s="12">
        <v>44337</v>
      </c>
      <c r="F1472" s="10">
        <f>Table2[[#This Row],[ExitDate]]-Table2[[#This Row],[StartDate]]</f>
        <v>183</v>
      </c>
      <c r="G1472" s="18">
        <f>(Table2[[#This Row],[ExitDate]]-Table2[[#This Row],[StartDate]])/365.25</f>
        <v>0.50102669404517453</v>
      </c>
      <c r="H1472" s="11" t="s">
        <v>738</v>
      </c>
      <c r="I1472" s="11" t="s">
        <v>8909</v>
      </c>
      <c r="J1472" s="13" t="s">
        <v>8910</v>
      </c>
      <c r="K1472" s="11" t="s">
        <v>54</v>
      </c>
      <c r="L1472" s="11" t="s">
        <v>38</v>
      </c>
      <c r="M1472" s="11" t="s">
        <v>66</v>
      </c>
      <c r="N1472" s="11" t="s">
        <v>55</v>
      </c>
      <c r="O1472" s="11" t="s">
        <v>66</v>
      </c>
      <c r="P1472" s="11" t="s">
        <v>95</v>
      </c>
      <c r="Q1472" s="11" t="s">
        <v>42</v>
      </c>
      <c r="R1472" s="11" t="s">
        <v>85</v>
      </c>
      <c r="S1472" s="12">
        <v>35341</v>
      </c>
      <c r="T1472" s="11" t="s">
        <v>44</v>
      </c>
      <c r="U1472" s="11" t="s">
        <v>98</v>
      </c>
      <c r="V1472" s="11" t="s">
        <v>46</v>
      </c>
      <c r="W1472" s="10">
        <v>88404</v>
      </c>
      <c r="X1472" s="11" t="s">
        <v>48</v>
      </c>
      <c r="Y1472" s="10">
        <v>5</v>
      </c>
      <c r="Z1472" s="10">
        <v>3298</v>
      </c>
      <c r="AA1472" s="12">
        <v>44907</v>
      </c>
      <c r="AB1472" s="10">
        <v>3</v>
      </c>
      <c r="AC1472" s="10">
        <v>4</v>
      </c>
      <c r="AD1472" s="12">
        <v>45031</v>
      </c>
      <c r="AE1472" s="11" t="s">
        <v>60</v>
      </c>
      <c r="AF1472" s="11" t="s">
        <v>51</v>
      </c>
      <c r="AG1472" s="11" t="s">
        <v>77</v>
      </c>
      <c r="AH1472" s="11" t="s">
        <v>8911</v>
      </c>
      <c r="AI1472" s="11" t="s">
        <v>3374</v>
      </c>
      <c r="AJ1472" s="10">
        <v>1</v>
      </c>
      <c r="AK1472" s="14">
        <v>549.55999999999995</v>
      </c>
    </row>
    <row r="1473" spans="1:37" x14ac:dyDescent="0.25">
      <c r="A1473" s="10">
        <v>2873</v>
      </c>
      <c r="B1473" s="11" t="s">
        <v>6408</v>
      </c>
      <c r="C1473" s="11" t="s">
        <v>1048</v>
      </c>
      <c r="D1473" s="12">
        <v>44280</v>
      </c>
      <c r="E1473" s="12">
        <v>44689</v>
      </c>
      <c r="F1473" s="10">
        <f>Table2[[#This Row],[ExitDate]]-Table2[[#This Row],[StartDate]]</f>
        <v>409</v>
      </c>
      <c r="G1473" s="18">
        <f>(Table2[[#This Row],[ExitDate]]-Table2[[#This Row],[StartDate]])/365.25</f>
        <v>1.1197809719370295</v>
      </c>
      <c r="H1473" s="11" t="s">
        <v>738</v>
      </c>
      <c r="I1473" s="11" t="s">
        <v>8912</v>
      </c>
      <c r="J1473" s="13" t="s">
        <v>8913</v>
      </c>
      <c r="K1473" s="11" t="s">
        <v>113</v>
      </c>
      <c r="L1473" s="11" t="s">
        <v>38</v>
      </c>
      <c r="M1473" s="11" t="s">
        <v>66</v>
      </c>
      <c r="N1473" s="11" t="s">
        <v>67</v>
      </c>
      <c r="O1473" s="11" t="s">
        <v>56</v>
      </c>
      <c r="P1473" s="11" t="s">
        <v>121</v>
      </c>
      <c r="Q1473" s="11" t="s">
        <v>42</v>
      </c>
      <c r="R1473" s="11" t="s">
        <v>85</v>
      </c>
      <c r="S1473" s="12" t="s">
        <v>8914</v>
      </c>
      <c r="T1473" s="11" t="s">
        <v>44</v>
      </c>
      <c r="U1473" s="11" t="s">
        <v>98</v>
      </c>
      <c r="V1473" s="11" t="s">
        <v>59</v>
      </c>
      <c r="W1473" s="10">
        <v>73771</v>
      </c>
      <c r="X1473" s="11" t="s">
        <v>48</v>
      </c>
      <c r="Y1473" s="10">
        <v>2</v>
      </c>
      <c r="Z1473" s="10">
        <v>3300</v>
      </c>
      <c r="AA1473" s="12">
        <v>45171</v>
      </c>
      <c r="AB1473" s="10">
        <v>1</v>
      </c>
      <c r="AC1473" s="10">
        <v>1</v>
      </c>
      <c r="AD1473" s="12">
        <v>45040</v>
      </c>
      <c r="AE1473" s="11" t="s">
        <v>50</v>
      </c>
      <c r="AF1473" s="11" t="s">
        <v>61</v>
      </c>
      <c r="AG1473" s="11" t="s">
        <v>62</v>
      </c>
      <c r="AH1473" s="11" t="s">
        <v>5068</v>
      </c>
      <c r="AI1473" s="11" t="s">
        <v>8915</v>
      </c>
      <c r="AJ1473" s="10">
        <v>2</v>
      </c>
      <c r="AK1473" s="14">
        <v>897.32</v>
      </c>
    </row>
    <row r="1474" spans="1:37" x14ac:dyDescent="0.25">
      <c r="A1474" s="10">
        <v>2874</v>
      </c>
      <c r="B1474" s="11" t="s">
        <v>8916</v>
      </c>
      <c r="C1474" s="11" t="s">
        <v>3601</v>
      </c>
      <c r="D1474" s="12">
        <v>43598</v>
      </c>
      <c r="E1474" s="12">
        <v>44786</v>
      </c>
      <c r="F1474" s="10">
        <f>Table2[[#This Row],[ExitDate]]-Table2[[#This Row],[StartDate]]</f>
        <v>1188</v>
      </c>
      <c r="G1474" s="18">
        <f>(Table2[[#This Row],[ExitDate]]-Table2[[#This Row],[StartDate]])/365.25</f>
        <v>3.2525667351129361</v>
      </c>
      <c r="H1474" s="11" t="s">
        <v>738</v>
      </c>
      <c r="I1474" s="11" t="s">
        <v>8917</v>
      </c>
      <c r="J1474" s="13" t="s">
        <v>8918</v>
      </c>
      <c r="K1474" s="11" t="s">
        <v>65</v>
      </c>
      <c r="L1474" s="11" t="s">
        <v>752</v>
      </c>
      <c r="M1474" s="11" t="s">
        <v>39</v>
      </c>
      <c r="N1474" s="11" t="s">
        <v>67</v>
      </c>
      <c r="O1474" s="11" t="s">
        <v>66</v>
      </c>
      <c r="P1474" s="11" t="s">
        <v>133</v>
      </c>
      <c r="Q1474" s="11" t="s">
        <v>42</v>
      </c>
      <c r="R1474" s="11" t="s">
        <v>85</v>
      </c>
      <c r="S1474" s="12" t="s">
        <v>8585</v>
      </c>
      <c r="T1474" s="11" t="s">
        <v>44</v>
      </c>
      <c r="U1474" s="11" t="s">
        <v>846</v>
      </c>
      <c r="V1474" s="11" t="s">
        <v>59</v>
      </c>
      <c r="W1474" s="10">
        <v>65436</v>
      </c>
      <c r="X1474" s="11" t="s">
        <v>48</v>
      </c>
      <c r="Y1474" s="10">
        <v>1</v>
      </c>
      <c r="Z1474" s="10">
        <v>3301</v>
      </c>
      <c r="AA1474" s="12">
        <v>44845</v>
      </c>
      <c r="AB1474" s="10">
        <v>2</v>
      </c>
      <c r="AC1474" s="10">
        <v>2</v>
      </c>
      <c r="AD1474" s="12">
        <v>44960</v>
      </c>
      <c r="AE1474" s="11" t="s">
        <v>60</v>
      </c>
      <c r="AF1474" s="11" t="s">
        <v>51</v>
      </c>
      <c r="AG1474" s="11" t="s">
        <v>62</v>
      </c>
      <c r="AH1474" s="11" t="s">
        <v>8919</v>
      </c>
      <c r="AI1474" s="11" t="s">
        <v>8920</v>
      </c>
      <c r="AJ1474" s="10">
        <v>1</v>
      </c>
      <c r="AK1474" s="14">
        <v>443.13</v>
      </c>
    </row>
    <row r="1475" spans="1:37" x14ac:dyDescent="0.25">
      <c r="A1475" s="10">
        <v>2875</v>
      </c>
      <c r="B1475" s="11" t="s">
        <v>639</v>
      </c>
      <c r="C1475" s="11" t="s">
        <v>5047</v>
      </c>
      <c r="D1475" s="12">
        <v>43623</v>
      </c>
      <c r="E1475" s="12">
        <v>44871</v>
      </c>
      <c r="F1475" s="10">
        <f>Table2[[#This Row],[ExitDate]]-Table2[[#This Row],[StartDate]]</f>
        <v>1248</v>
      </c>
      <c r="G1475" s="18">
        <f>(Table2[[#This Row],[ExitDate]]-Table2[[#This Row],[StartDate]])/365.25</f>
        <v>3.4168377823408624</v>
      </c>
      <c r="H1475" s="11" t="s">
        <v>738</v>
      </c>
      <c r="I1475" s="11" t="s">
        <v>8921</v>
      </c>
      <c r="J1475" s="13" t="s">
        <v>8922</v>
      </c>
      <c r="K1475" s="11" t="s">
        <v>164</v>
      </c>
      <c r="L1475" s="11" t="s">
        <v>1816</v>
      </c>
      <c r="M1475" s="11" t="s">
        <v>66</v>
      </c>
      <c r="N1475" s="11" t="s">
        <v>55</v>
      </c>
      <c r="O1475" s="11" t="s">
        <v>56</v>
      </c>
      <c r="P1475" s="11" t="s">
        <v>133</v>
      </c>
      <c r="Q1475" s="11" t="s">
        <v>42</v>
      </c>
      <c r="R1475" s="11" t="s">
        <v>80</v>
      </c>
      <c r="S1475" s="12" t="s">
        <v>8923</v>
      </c>
      <c r="T1475" s="11" t="s">
        <v>44</v>
      </c>
      <c r="U1475" s="11" t="s">
        <v>159</v>
      </c>
      <c r="V1475" s="11" t="s">
        <v>46</v>
      </c>
      <c r="W1475" s="10">
        <v>77353</v>
      </c>
      <c r="X1475" s="11" t="s">
        <v>48</v>
      </c>
      <c r="Y1475" s="10">
        <v>4</v>
      </c>
      <c r="Z1475" s="10">
        <v>3302</v>
      </c>
      <c r="AA1475" s="12" t="s">
        <v>155</v>
      </c>
      <c r="AB1475" s="10">
        <v>5</v>
      </c>
      <c r="AC1475" s="10">
        <v>1</v>
      </c>
      <c r="AD1475" s="12">
        <v>45001</v>
      </c>
      <c r="AE1475" s="11" t="s">
        <v>156</v>
      </c>
      <c r="AF1475" s="11" t="s">
        <v>61</v>
      </c>
      <c r="AG1475" s="11" t="s">
        <v>62</v>
      </c>
      <c r="AH1475" s="11" t="s">
        <v>8924</v>
      </c>
      <c r="AI1475" s="11" t="s">
        <v>8925</v>
      </c>
      <c r="AJ1475" s="10">
        <v>4</v>
      </c>
      <c r="AK1475" s="14">
        <v>584.29</v>
      </c>
    </row>
    <row r="1476" spans="1:37" x14ac:dyDescent="0.25">
      <c r="A1476" s="10">
        <v>2878</v>
      </c>
      <c r="B1476" s="11" t="s">
        <v>8926</v>
      </c>
      <c r="C1476" s="11" t="s">
        <v>8016</v>
      </c>
      <c r="D1476" s="12">
        <v>44165</v>
      </c>
      <c r="E1476" s="12">
        <v>44857</v>
      </c>
      <c r="F1476" s="10">
        <f>Table2[[#This Row],[ExitDate]]-Table2[[#This Row],[StartDate]]</f>
        <v>692</v>
      </c>
      <c r="G1476" s="18">
        <f>(Table2[[#This Row],[ExitDate]]-Table2[[#This Row],[StartDate]])/365.25</f>
        <v>1.8945927446954141</v>
      </c>
      <c r="H1476" s="11" t="s">
        <v>36</v>
      </c>
      <c r="I1476" s="11" t="s">
        <v>8927</v>
      </c>
      <c r="J1476" s="13" t="s">
        <v>8928</v>
      </c>
      <c r="K1476" s="11" t="s">
        <v>94</v>
      </c>
      <c r="L1476" s="11" t="s">
        <v>752</v>
      </c>
      <c r="M1476" s="11" t="s">
        <v>39</v>
      </c>
      <c r="N1476" s="11" t="s">
        <v>40</v>
      </c>
      <c r="O1476" s="11" t="s">
        <v>56</v>
      </c>
      <c r="P1476" s="11" t="s">
        <v>95</v>
      </c>
      <c r="Q1476" s="11" t="s">
        <v>42</v>
      </c>
      <c r="R1476" s="11" t="s">
        <v>175</v>
      </c>
      <c r="S1476" s="12">
        <v>33854</v>
      </c>
      <c r="T1476" s="11" t="s">
        <v>44</v>
      </c>
      <c r="U1476" s="11" t="s">
        <v>176</v>
      </c>
      <c r="V1476" s="11" t="s">
        <v>46</v>
      </c>
      <c r="W1476" s="10">
        <v>18362</v>
      </c>
      <c r="X1476" s="11" t="s">
        <v>48</v>
      </c>
      <c r="Y1476" s="10">
        <v>4</v>
      </c>
      <c r="Z1476" s="10">
        <v>3305</v>
      </c>
      <c r="AA1476" s="12">
        <v>44781</v>
      </c>
      <c r="AB1476" s="10">
        <v>5</v>
      </c>
      <c r="AC1476" s="10">
        <v>4</v>
      </c>
      <c r="AD1476" s="12">
        <v>44896</v>
      </c>
      <c r="AE1476" s="11" t="s">
        <v>76</v>
      </c>
      <c r="AF1476" s="11" t="s">
        <v>51</v>
      </c>
      <c r="AG1476" s="11" t="s">
        <v>77</v>
      </c>
      <c r="AH1476" s="11" t="s">
        <v>8929</v>
      </c>
      <c r="AI1476" s="11" t="s">
        <v>8930</v>
      </c>
      <c r="AJ1476" s="10">
        <v>1</v>
      </c>
      <c r="AK1476" s="14">
        <v>149.24</v>
      </c>
    </row>
    <row r="1477" spans="1:37" x14ac:dyDescent="0.25">
      <c r="A1477" s="10">
        <v>2879</v>
      </c>
      <c r="B1477" s="11" t="s">
        <v>1350</v>
      </c>
      <c r="C1477" s="11" t="s">
        <v>3088</v>
      </c>
      <c r="D1477" s="12">
        <v>44828</v>
      </c>
      <c r="E1477" s="12">
        <v>44861</v>
      </c>
      <c r="F1477" s="10">
        <f>Table2[[#This Row],[ExitDate]]-Table2[[#This Row],[StartDate]]</f>
        <v>33</v>
      </c>
      <c r="G1477" s="18">
        <f>(Table2[[#This Row],[ExitDate]]-Table2[[#This Row],[StartDate]])/365.25</f>
        <v>9.034907597535935E-2</v>
      </c>
      <c r="H1477" s="11" t="s">
        <v>36</v>
      </c>
      <c r="I1477" s="11" t="s">
        <v>8931</v>
      </c>
      <c r="J1477" s="13" t="s">
        <v>8932</v>
      </c>
      <c r="K1477" s="11" t="s">
        <v>113</v>
      </c>
      <c r="L1477" s="11" t="s">
        <v>752</v>
      </c>
      <c r="M1477" s="11" t="s">
        <v>66</v>
      </c>
      <c r="N1477" s="11" t="s">
        <v>55</v>
      </c>
      <c r="O1477" s="11" t="s">
        <v>41</v>
      </c>
      <c r="P1477" s="11" t="s">
        <v>174</v>
      </c>
      <c r="Q1477" s="11" t="s">
        <v>42</v>
      </c>
      <c r="R1477" s="11" t="s">
        <v>85</v>
      </c>
      <c r="S1477" s="12" t="s">
        <v>5252</v>
      </c>
      <c r="T1477" s="11" t="s">
        <v>44</v>
      </c>
      <c r="U1477" s="11" t="s">
        <v>81</v>
      </c>
      <c r="V1477" s="11" t="s">
        <v>59</v>
      </c>
      <c r="W1477" s="10">
        <v>78658</v>
      </c>
      <c r="X1477" s="11" t="s">
        <v>746</v>
      </c>
      <c r="Y1477" s="10">
        <v>4</v>
      </c>
      <c r="Z1477" s="10">
        <v>3306</v>
      </c>
      <c r="AA1477" s="12" t="s">
        <v>2878</v>
      </c>
      <c r="AB1477" s="10">
        <v>3</v>
      </c>
      <c r="AC1477" s="10">
        <v>5</v>
      </c>
      <c r="AD1477" s="12">
        <v>44939</v>
      </c>
      <c r="AE1477" s="11" t="s">
        <v>76</v>
      </c>
      <c r="AF1477" s="11" t="s">
        <v>61</v>
      </c>
      <c r="AG1477" s="11" t="s">
        <v>62</v>
      </c>
      <c r="AH1477" s="11" t="s">
        <v>8933</v>
      </c>
      <c r="AI1477" s="11" t="s">
        <v>8934</v>
      </c>
      <c r="AJ1477" s="10">
        <v>3</v>
      </c>
      <c r="AK1477" s="14">
        <v>267.72000000000003</v>
      </c>
    </row>
    <row r="1478" spans="1:37" x14ac:dyDescent="0.25">
      <c r="A1478" s="10">
        <v>2883</v>
      </c>
      <c r="B1478" s="11" t="s">
        <v>807</v>
      </c>
      <c r="C1478" s="11" t="s">
        <v>4919</v>
      </c>
      <c r="D1478" s="12">
        <v>44594</v>
      </c>
      <c r="E1478" s="12">
        <v>44961</v>
      </c>
      <c r="F1478" s="10">
        <f>Table2[[#This Row],[ExitDate]]-Table2[[#This Row],[StartDate]]</f>
        <v>367</v>
      </c>
      <c r="G1478" s="18">
        <f>(Table2[[#This Row],[ExitDate]]-Table2[[#This Row],[StartDate]])/365.25</f>
        <v>1.0047912388774811</v>
      </c>
      <c r="H1478" s="11" t="s">
        <v>36</v>
      </c>
      <c r="I1478" s="11" t="s">
        <v>8935</v>
      </c>
      <c r="J1478" s="13" t="s">
        <v>8936</v>
      </c>
      <c r="K1478" s="11" t="s">
        <v>125</v>
      </c>
      <c r="L1478" s="11" t="s">
        <v>38</v>
      </c>
      <c r="M1478" s="11" t="s">
        <v>56</v>
      </c>
      <c r="N1478" s="11" t="s">
        <v>67</v>
      </c>
      <c r="O1478" s="11" t="s">
        <v>56</v>
      </c>
      <c r="P1478" s="11" t="s">
        <v>133</v>
      </c>
      <c r="Q1478" s="11" t="s">
        <v>42</v>
      </c>
      <c r="R1478" s="11" t="s">
        <v>114</v>
      </c>
      <c r="S1478" s="12" t="s">
        <v>8937</v>
      </c>
      <c r="T1478" s="11" t="s">
        <v>44</v>
      </c>
      <c r="U1478" s="11" t="s">
        <v>724</v>
      </c>
      <c r="V1478" s="11" t="s">
        <v>46</v>
      </c>
      <c r="W1478" s="10">
        <v>53426</v>
      </c>
      <c r="X1478" s="11" t="s">
        <v>48</v>
      </c>
      <c r="Y1478" s="10">
        <v>3</v>
      </c>
      <c r="Z1478" s="10">
        <v>3310</v>
      </c>
      <c r="AA1478" s="12">
        <v>44662</v>
      </c>
      <c r="AB1478" s="10">
        <v>4</v>
      </c>
      <c r="AC1478" s="10">
        <v>5</v>
      </c>
      <c r="AD1478" s="12">
        <v>45129</v>
      </c>
      <c r="AE1478" s="11" t="s">
        <v>76</v>
      </c>
      <c r="AF1478" s="11" t="s">
        <v>61</v>
      </c>
      <c r="AG1478" s="11" t="s">
        <v>62</v>
      </c>
      <c r="AH1478" s="11" t="s">
        <v>5709</v>
      </c>
      <c r="AI1478" s="11" t="s">
        <v>8938</v>
      </c>
      <c r="AJ1478" s="10">
        <v>3</v>
      </c>
      <c r="AK1478" s="14">
        <v>514.23</v>
      </c>
    </row>
    <row r="1479" spans="1:37" x14ac:dyDescent="0.25">
      <c r="A1479" s="10">
        <v>2884</v>
      </c>
      <c r="B1479" s="11" t="s">
        <v>3588</v>
      </c>
      <c r="C1479" s="11" t="s">
        <v>4644</v>
      </c>
      <c r="D1479" s="12">
        <v>44364</v>
      </c>
      <c r="E1479" s="12">
        <v>44533</v>
      </c>
      <c r="F1479" s="10">
        <f>Table2[[#This Row],[ExitDate]]-Table2[[#This Row],[StartDate]]</f>
        <v>169</v>
      </c>
      <c r="G1479" s="18">
        <f>(Table2[[#This Row],[ExitDate]]-Table2[[#This Row],[StartDate]])/365.25</f>
        <v>0.46269678302532513</v>
      </c>
      <c r="H1479" s="11" t="s">
        <v>36</v>
      </c>
      <c r="I1479" s="11" t="s">
        <v>8939</v>
      </c>
      <c r="J1479" s="13" t="s">
        <v>8940</v>
      </c>
      <c r="K1479" s="11" t="s">
        <v>54</v>
      </c>
      <c r="L1479" s="11" t="s">
        <v>38</v>
      </c>
      <c r="M1479" s="11" t="s">
        <v>39</v>
      </c>
      <c r="N1479" s="11" t="s">
        <v>55</v>
      </c>
      <c r="O1479" s="11" t="s">
        <v>41</v>
      </c>
      <c r="P1479" s="11" t="s">
        <v>133</v>
      </c>
      <c r="Q1479" s="11" t="s">
        <v>42</v>
      </c>
      <c r="R1479" s="11" t="s">
        <v>85</v>
      </c>
      <c r="S1479" s="12">
        <v>27366</v>
      </c>
      <c r="T1479" s="11" t="s">
        <v>44</v>
      </c>
      <c r="U1479" s="11" t="s">
        <v>423</v>
      </c>
      <c r="V1479" s="11" t="s">
        <v>46</v>
      </c>
      <c r="W1479" s="10">
        <v>15819</v>
      </c>
      <c r="X1479" s="11" t="s">
        <v>48</v>
      </c>
      <c r="Y1479" s="10">
        <v>4</v>
      </c>
      <c r="Z1479" s="10">
        <v>3311</v>
      </c>
      <c r="AA1479" s="12" t="s">
        <v>1494</v>
      </c>
      <c r="AB1479" s="10">
        <v>5</v>
      </c>
      <c r="AC1479" s="10">
        <v>2</v>
      </c>
      <c r="AD1479" s="12">
        <v>44905</v>
      </c>
      <c r="AE1479" s="11" t="s">
        <v>156</v>
      </c>
      <c r="AF1479" s="11" t="s">
        <v>51</v>
      </c>
      <c r="AG1479" s="11" t="s">
        <v>89</v>
      </c>
      <c r="AH1479" s="11" t="s">
        <v>8941</v>
      </c>
      <c r="AI1479" s="11" t="s">
        <v>8942</v>
      </c>
      <c r="AJ1479" s="10">
        <v>3</v>
      </c>
      <c r="AK1479" s="14">
        <v>773.82</v>
      </c>
    </row>
    <row r="1480" spans="1:37" x14ac:dyDescent="0.25">
      <c r="A1480" s="10">
        <v>2888</v>
      </c>
      <c r="B1480" s="11" t="s">
        <v>2003</v>
      </c>
      <c r="C1480" s="11" t="s">
        <v>2383</v>
      </c>
      <c r="D1480" s="12">
        <v>43386</v>
      </c>
      <c r="E1480" s="12">
        <v>43908</v>
      </c>
      <c r="F1480" s="10">
        <f>Table2[[#This Row],[ExitDate]]-Table2[[#This Row],[StartDate]]</f>
        <v>522</v>
      </c>
      <c r="G1480" s="18">
        <f>(Table2[[#This Row],[ExitDate]]-Table2[[#This Row],[StartDate]])/365.25</f>
        <v>1.429158110882957</v>
      </c>
      <c r="H1480" s="11" t="s">
        <v>36</v>
      </c>
      <c r="I1480" s="11" t="s">
        <v>8943</v>
      </c>
      <c r="J1480" s="13" t="s">
        <v>8944</v>
      </c>
      <c r="K1480" s="11" t="s">
        <v>94</v>
      </c>
      <c r="L1480" s="11" t="s">
        <v>752</v>
      </c>
      <c r="M1480" s="11" t="s">
        <v>66</v>
      </c>
      <c r="N1480" s="11" t="s">
        <v>40</v>
      </c>
      <c r="O1480" s="11" t="s">
        <v>41</v>
      </c>
      <c r="P1480" s="11" t="s">
        <v>95</v>
      </c>
      <c r="Q1480" s="11" t="s">
        <v>42</v>
      </c>
      <c r="R1480" s="11" t="s">
        <v>85</v>
      </c>
      <c r="S1480" s="12" t="s">
        <v>8945</v>
      </c>
      <c r="T1480" s="11" t="s">
        <v>44</v>
      </c>
      <c r="U1480" s="11" t="s">
        <v>666</v>
      </c>
      <c r="V1480" s="11" t="s">
        <v>46</v>
      </c>
      <c r="W1480" s="10">
        <v>85181</v>
      </c>
      <c r="X1480" s="11" t="s">
        <v>48</v>
      </c>
      <c r="Y1480" s="10">
        <v>3</v>
      </c>
      <c r="Z1480" s="10">
        <v>3315</v>
      </c>
      <c r="AA1480" s="12" t="s">
        <v>4226</v>
      </c>
      <c r="AB1480" s="10">
        <v>5</v>
      </c>
      <c r="AC1480" s="10">
        <v>3</v>
      </c>
      <c r="AD1480" s="12">
        <v>44960</v>
      </c>
      <c r="AE1480" s="11" t="s">
        <v>50</v>
      </c>
      <c r="AF1480" s="11" t="s">
        <v>51</v>
      </c>
      <c r="AG1480" s="11" t="s">
        <v>62</v>
      </c>
      <c r="AH1480" s="11" t="s">
        <v>8946</v>
      </c>
      <c r="AI1480" s="11" t="s">
        <v>8947</v>
      </c>
      <c r="AJ1480" s="10">
        <v>1</v>
      </c>
      <c r="AK1480" s="14">
        <v>976.59</v>
      </c>
    </row>
    <row r="1481" spans="1:37" x14ac:dyDescent="0.25">
      <c r="A1481" s="10">
        <v>2889</v>
      </c>
      <c r="B1481" s="11" t="s">
        <v>8948</v>
      </c>
      <c r="C1481" s="11" t="s">
        <v>934</v>
      </c>
      <c r="D1481" s="12">
        <v>43946</v>
      </c>
      <c r="E1481" s="12">
        <v>44908</v>
      </c>
      <c r="F1481" s="10">
        <f>Table2[[#This Row],[ExitDate]]-Table2[[#This Row],[StartDate]]</f>
        <v>962</v>
      </c>
      <c r="G1481" s="18">
        <f>(Table2[[#This Row],[ExitDate]]-Table2[[#This Row],[StartDate]])/365.25</f>
        <v>2.6338124572210813</v>
      </c>
      <c r="H1481" s="11" t="s">
        <v>36</v>
      </c>
      <c r="I1481" s="11" t="s">
        <v>8949</v>
      </c>
      <c r="J1481" s="13" t="s">
        <v>8950</v>
      </c>
      <c r="K1481" s="11" t="s">
        <v>113</v>
      </c>
      <c r="L1481" s="11" t="s">
        <v>1816</v>
      </c>
      <c r="M1481" s="11" t="s">
        <v>56</v>
      </c>
      <c r="N1481" s="11" t="s">
        <v>40</v>
      </c>
      <c r="O1481" s="11" t="s">
        <v>66</v>
      </c>
      <c r="P1481" s="11" t="s">
        <v>133</v>
      </c>
      <c r="Q1481" s="11" t="s">
        <v>42</v>
      </c>
      <c r="R1481" s="11" t="s">
        <v>344</v>
      </c>
      <c r="S1481" s="12">
        <v>27709</v>
      </c>
      <c r="T1481" s="11" t="s">
        <v>44</v>
      </c>
      <c r="U1481" s="11" t="s">
        <v>159</v>
      </c>
      <c r="V1481" s="11" t="s">
        <v>46</v>
      </c>
      <c r="W1481" s="10">
        <v>37802</v>
      </c>
      <c r="X1481" s="11" t="s">
        <v>48</v>
      </c>
      <c r="Y1481" s="10">
        <v>3</v>
      </c>
      <c r="Z1481" s="10">
        <v>3316</v>
      </c>
      <c r="AA1481" s="12">
        <v>44842</v>
      </c>
      <c r="AB1481" s="10">
        <v>2</v>
      </c>
      <c r="AC1481" s="10">
        <v>1</v>
      </c>
      <c r="AD1481" s="12">
        <v>44790</v>
      </c>
      <c r="AE1481" s="11" t="s">
        <v>156</v>
      </c>
      <c r="AF1481" s="11" t="s">
        <v>51</v>
      </c>
      <c r="AG1481" s="11" t="s">
        <v>52</v>
      </c>
      <c r="AH1481" s="11" t="s">
        <v>8951</v>
      </c>
      <c r="AI1481" s="11" t="s">
        <v>8952</v>
      </c>
      <c r="AJ1481" s="10">
        <v>1</v>
      </c>
      <c r="AK1481" s="14">
        <v>780.12</v>
      </c>
    </row>
    <row r="1482" spans="1:37" x14ac:dyDescent="0.25">
      <c r="A1482" s="10">
        <v>2891</v>
      </c>
      <c r="B1482" s="11" t="s">
        <v>2377</v>
      </c>
      <c r="C1482" s="11" t="s">
        <v>927</v>
      </c>
      <c r="D1482" s="12">
        <v>43787</v>
      </c>
      <c r="E1482" s="12">
        <v>44602</v>
      </c>
      <c r="F1482" s="10">
        <f>Table2[[#This Row],[ExitDate]]-Table2[[#This Row],[StartDate]]</f>
        <v>815</v>
      </c>
      <c r="G1482" s="18">
        <f>(Table2[[#This Row],[ExitDate]]-Table2[[#This Row],[StartDate]])/365.25</f>
        <v>2.2313483915126624</v>
      </c>
      <c r="H1482" s="11" t="s">
        <v>36</v>
      </c>
      <c r="I1482" s="11" t="s">
        <v>8953</v>
      </c>
      <c r="J1482" s="13" t="s">
        <v>8954</v>
      </c>
      <c r="K1482" s="11" t="s">
        <v>84</v>
      </c>
      <c r="L1482" s="11" t="s">
        <v>1816</v>
      </c>
      <c r="M1482" s="11" t="s">
        <v>56</v>
      </c>
      <c r="N1482" s="11" t="s">
        <v>55</v>
      </c>
      <c r="O1482" s="11" t="s">
        <v>66</v>
      </c>
      <c r="P1482" s="11" t="s">
        <v>121</v>
      </c>
      <c r="Q1482" s="11" t="s">
        <v>42</v>
      </c>
      <c r="R1482" s="11" t="s">
        <v>711</v>
      </c>
      <c r="S1482" s="12">
        <v>35289</v>
      </c>
      <c r="T1482" s="11" t="s">
        <v>44</v>
      </c>
      <c r="U1482" s="11" t="s">
        <v>412</v>
      </c>
      <c r="V1482" s="11" t="s">
        <v>59</v>
      </c>
      <c r="W1482" s="10">
        <v>61532</v>
      </c>
      <c r="X1482" s="11" t="s">
        <v>48</v>
      </c>
      <c r="Y1482" s="10">
        <v>3</v>
      </c>
      <c r="Z1482" s="10">
        <v>3318</v>
      </c>
      <c r="AA1482" s="12" t="s">
        <v>1864</v>
      </c>
      <c r="AB1482" s="10">
        <v>4</v>
      </c>
      <c r="AC1482" s="10">
        <v>3</v>
      </c>
      <c r="AD1482" s="12">
        <v>44820</v>
      </c>
      <c r="AE1482" s="11" t="s">
        <v>50</v>
      </c>
      <c r="AF1482" s="11" t="s">
        <v>51</v>
      </c>
      <c r="AG1482" s="11" t="s">
        <v>62</v>
      </c>
      <c r="AH1482" s="11" t="s">
        <v>8955</v>
      </c>
      <c r="AI1482" s="11" t="s">
        <v>8956</v>
      </c>
      <c r="AJ1482" s="10">
        <v>2</v>
      </c>
      <c r="AK1482" s="14">
        <v>728.28</v>
      </c>
    </row>
    <row r="1483" spans="1:37" x14ac:dyDescent="0.25">
      <c r="A1483" s="10">
        <v>2895</v>
      </c>
      <c r="B1483" s="11" t="s">
        <v>8828</v>
      </c>
      <c r="C1483" s="11" t="s">
        <v>624</v>
      </c>
      <c r="D1483" s="12">
        <v>44043</v>
      </c>
      <c r="E1483" s="12">
        <v>44831</v>
      </c>
      <c r="F1483" s="10">
        <f>Table2[[#This Row],[ExitDate]]-Table2[[#This Row],[StartDate]]</f>
        <v>788</v>
      </c>
      <c r="G1483" s="18">
        <f>(Table2[[#This Row],[ExitDate]]-Table2[[#This Row],[StartDate]])/365.25</f>
        <v>2.1574264202600957</v>
      </c>
      <c r="H1483" s="11" t="s">
        <v>738</v>
      </c>
      <c r="I1483" s="11" t="s">
        <v>8957</v>
      </c>
      <c r="J1483" s="13" t="s">
        <v>8958</v>
      </c>
      <c r="K1483" s="11" t="s">
        <v>37</v>
      </c>
      <c r="L1483" s="11" t="s">
        <v>752</v>
      </c>
      <c r="M1483" s="11" t="s">
        <v>56</v>
      </c>
      <c r="N1483" s="11" t="s">
        <v>67</v>
      </c>
      <c r="O1483" s="11" t="s">
        <v>66</v>
      </c>
      <c r="P1483" s="11" t="s">
        <v>174</v>
      </c>
      <c r="Q1483" s="11" t="s">
        <v>42</v>
      </c>
      <c r="R1483" s="11" t="s">
        <v>57</v>
      </c>
      <c r="S1483" s="12">
        <v>15959</v>
      </c>
      <c r="T1483" s="11" t="s">
        <v>44</v>
      </c>
      <c r="U1483" s="11" t="s">
        <v>159</v>
      </c>
      <c r="V1483" s="11" t="s">
        <v>59</v>
      </c>
      <c r="W1483" s="10">
        <v>25557</v>
      </c>
      <c r="X1483" s="11" t="s">
        <v>48</v>
      </c>
      <c r="Y1483" s="10">
        <v>4</v>
      </c>
      <c r="Z1483" s="10">
        <v>3322</v>
      </c>
      <c r="AA1483" s="12" t="s">
        <v>605</v>
      </c>
      <c r="AB1483" s="10">
        <v>2</v>
      </c>
      <c r="AC1483" s="10">
        <v>5</v>
      </c>
      <c r="AD1483" s="12">
        <v>45057</v>
      </c>
      <c r="AE1483" s="11" t="s">
        <v>156</v>
      </c>
      <c r="AF1483" s="11" t="s">
        <v>61</v>
      </c>
      <c r="AG1483" s="11" t="s">
        <v>52</v>
      </c>
      <c r="AH1483" s="11" t="s">
        <v>8959</v>
      </c>
      <c r="AI1483" s="11" t="s">
        <v>8960</v>
      </c>
      <c r="AJ1483" s="10">
        <v>5</v>
      </c>
      <c r="AK1483" s="14">
        <v>371.76</v>
      </c>
    </row>
    <row r="1484" spans="1:37" x14ac:dyDescent="0.25">
      <c r="A1484" s="10">
        <v>2896</v>
      </c>
      <c r="B1484" s="11" t="s">
        <v>4347</v>
      </c>
      <c r="C1484" s="11" t="s">
        <v>1900</v>
      </c>
      <c r="D1484" s="12">
        <v>45094</v>
      </c>
      <c r="E1484" s="12">
        <v>45120</v>
      </c>
      <c r="F1484" s="10">
        <f>Table2[[#This Row],[ExitDate]]-Table2[[#This Row],[StartDate]]</f>
        <v>26</v>
      </c>
      <c r="G1484" s="18">
        <f>(Table2[[#This Row],[ExitDate]]-Table2[[#This Row],[StartDate]])/365.25</f>
        <v>7.1184120465434639E-2</v>
      </c>
      <c r="H1484" s="11" t="s">
        <v>738</v>
      </c>
      <c r="I1484" s="11" t="s">
        <v>8961</v>
      </c>
      <c r="J1484" s="13" t="s">
        <v>8962</v>
      </c>
      <c r="K1484" s="11" t="s">
        <v>125</v>
      </c>
      <c r="L1484" s="11" t="s">
        <v>1816</v>
      </c>
      <c r="M1484" s="11" t="s">
        <v>66</v>
      </c>
      <c r="N1484" s="11" t="s">
        <v>40</v>
      </c>
      <c r="O1484" s="11" t="s">
        <v>41</v>
      </c>
      <c r="P1484" s="11" t="s">
        <v>174</v>
      </c>
      <c r="Q1484" s="11" t="s">
        <v>42</v>
      </c>
      <c r="R1484" s="11" t="s">
        <v>175</v>
      </c>
      <c r="S1484" s="12">
        <v>22742</v>
      </c>
      <c r="T1484" s="11" t="s">
        <v>44</v>
      </c>
      <c r="U1484" s="11" t="s">
        <v>81</v>
      </c>
      <c r="V1484" s="11" t="s">
        <v>46</v>
      </c>
      <c r="W1484" s="10">
        <v>27946</v>
      </c>
      <c r="X1484" s="11" t="s">
        <v>48</v>
      </c>
      <c r="Y1484" s="10">
        <v>4</v>
      </c>
      <c r="Z1484" s="10">
        <v>3323</v>
      </c>
      <c r="AA1484" s="12">
        <v>44815</v>
      </c>
      <c r="AB1484" s="10">
        <v>5</v>
      </c>
      <c r="AC1484" s="10">
        <v>3</v>
      </c>
      <c r="AD1484" s="12">
        <v>44831</v>
      </c>
      <c r="AE1484" s="11" t="s">
        <v>156</v>
      </c>
      <c r="AF1484" s="11" t="s">
        <v>61</v>
      </c>
      <c r="AG1484" s="11" t="s">
        <v>62</v>
      </c>
      <c r="AH1484" s="11" t="s">
        <v>8963</v>
      </c>
      <c r="AI1484" s="11" t="s">
        <v>8964</v>
      </c>
      <c r="AJ1484" s="10">
        <v>5</v>
      </c>
      <c r="AK1484" s="14">
        <v>967.51</v>
      </c>
    </row>
    <row r="1485" spans="1:37" x14ac:dyDescent="0.25">
      <c r="A1485" s="10">
        <v>2897</v>
      </c>
      <c r="B1485" s="11" t="s">
        <v>764</v>
      </c>
      <c r="C1485" s="11" t="s">
        <v>345</v>
      </c>
      <c r="D1485" s="12">
        <v>43646</v>
      </c>
      <c r="E1485" s="12">
        <v>44766</v>
      </c>
      <c r="F1485" s="10">
        <f>Table2[[#This Row],[ExitDate]]-Table2[[#This Row],[StartDate]]</f>
        <v>1120</v>
      </c>
      <c r="G1485" s="18">
        <f>(Table2[[#This Row],[ExitDate]]-Table2[[#This Row],[StartDate]])/365.25</f>
        <v>3.0663928815879533</v>
      </c>
      <c r="H1485" s="11" t="s">
        <v>738</v>
      </c>
      <c r="I1485" s="11" t="s">
        <v>8965</v>
      </c>
      <c r="J1485" s="13" t="s">
        <v>8966</v>
      </c>
      <c r="K1485" s="11" t="s">
        <v>54</v>
      </c>
      <c r="L1485" s="11" t="s">
        <v>1816</v>
      </c>
      <c r="M1485" s="11" t="s">
        <v>56</v>
      </c>
      <c r="N1485" s="11" t="s">
        <v>55</v>
      </c>
      <c r="O1485" s="11" t="s">
        <v>56</v>
      </c>
      <c r="P1485" s="11" t="s">
        <v>95</v>
      </c>
      <c r="Q1485" s="11" t="s">
        <v>42</v>
      </c>
      <c r="R1485" s="11" t="s">
        <v>142</v>
      </c>
      <c r="S1485" s="12">
        <v>19095</v>
      </c>
      <c r="T1485" s="11" t="s">
        <v>44</v>
      </c>
      <c r="U1485" s="11" t="s">
        <v>145</v>
      </c>
      <c r="V1485" s="11" t="s">
        <v>46</v>
      </c>
      <c r="W1485" s="10">
        <v>11516</v>
      </c>
      <c r="X1485" s="11" t="s">
        <v>746</v>
      </c>
      <c r="Y1485" s="10">
        <v>3</v>
      </c>
      <c r="Z1485" s="10">
        <v>3324</v>
      </c>
      <c r="AA1485" s="12">
        <v>44721</v>
      </c>
      <c r="AB1485" s="10">
        <v>3</v>
      </c>
      <c r="AC1485" s="10">
        <v>2</v>
      </c>
      <c r="AD1485" s="12">
        <v>45093</v>
      </c>
      <c r="AE1485" s="11" t="s">
        <v>83</v>
      </c>
      <c r="AF1485" s="11" t="s">
        <v>61</v>
      </c>
      <c r="AG1485" s="11" t="s">
        <v>52</v>
      </c>
      <c r="AH1485" s="11" t="s">
        <v>8967</v>
      </c>
      <c r="AI1485" s="11" t="s">
        <v>8968</v>
      </c>
      <c r="AJ1485" s="10">
        <v>3</v>
      </c>
      <c r="AK1485" s="14">
        <v>468.78</v>
      </c>
    </row>
    <row r="1486" spans="1:37" x14ac:dyDescent="0.25">
      <c r="A1486" s="10">
        <v>2898</v>
      </c>
      <c r="B1486" s="11" t="s">
        <v>8969</v>
      </c>
      <c r="C1486" s="11" t="s">
        <v>6161</v>
      </c>
      <c r="D1486" s="12">
        <v>44390</v>
      </c>
      <c r="E1486" s="12">
        <v>44631</v>
      </c>
      <c r="F1486" s="10">
        <f>Table2[[#This Row],[ExitDate]]-Table2[[#This Row],[StartDate]]</f>
        <v>241</v>
      </c>
      <c r="G1486" s="18">
        <f>(Table2[[#This Row],[ExitDate]]-Table2[[#This Row],[StartDate]])/365.25</f>
        <v>0.65982203969883646</v>
      </c>
      <c r="H1486" s="11" t="s">
        <v>738</v>
      </c>
      <c r="I1486" s="11" t="s">
        <v>8970</v>
      </c>
      <c r="J1486" s="13" t="s">
        <v>8971</v>
      </c>
      <c r="K1486" s="11" t="s">
        <v>132</v>
      </c>
      <c r="L1486" s="11" t="s">
        <v>752</v>
      </c>
      <c r="M1486" s="11" t="s">
        <v>39</v>
      </c>
      <c r="N1486" s="11" t="s">
        <v>55</v>
      </c>
      <c r="O1486" s="11" t="s">
        <v>56</v>
      </c>
      <c r="P1486" s="11" t="s">
        <v>95</v>
      </c>
      <c r="Q1486" s="11" t="s">
        <v>42</v>
      </c>
      <c r="R1486" s="11" t="s">
        <v>85</v>
      </c>
      <c r="S1486" s="12" t="s">
        <v>8972</v>
      </c>
      <c r="T1486" s="11" t="s">
        <v>44</v>
      </c>
      <c r="U1486" s="11" t="s">
        <v>98</v>
      </c>
      <c r="V1486" s="11" t="s">
        <v>46</v>
      </c>
      <c r="W1486" s="10">
        <v>19512</v>
      </c>
      <c r="X1486" s="11" t="s">
        <v>48</v>
      </c>
      <c r="Y1486" s="10">
        <v>3</v>
      </c>
      <c r="Z1486" s="10">
        <v>3325</v>
      </c>
      <c r="AA1486" s="12" t="s">
        <v>1315</v>
      </c>
      <c r="AB1486" s="10">
        <v>4</v>
      </c>
      <c r="AC1486" s="10">
        <v>5</v>
      </c>
      <c r="AD1486" s="12">
        <v>45033</v>
      </c>
      <c r="AE1486" s="11" t="s">
        <v>83</v>
      </c>
      <c r="AF1486" s="11" t="s">
        <v>61</v>
      </c>
      <c r="AG1486" s="11" t="s">
        <v>77</v>
      </c>
      <c r="AH1486" s="11" t="s">
        <v>571</v>
      </c>
      <c r="AI1486" s="11" t="s">
        <v>8973</v>
      </c>
      <c r="AJ1486" s="10">
        <v>4</v>
      </c>
      <c r="AK1486" s="14">
        <v>747.42</v>
      </c>
    </row>
    <row r="1487" spans="1:37" x14ac:dyDescent="0.25">
      <c r="A1487" s="10">
        <v>2901</v>
      </c>
      <c r="B1487" s="11" t="s">
        <v>2369</v>
      </c>
      <c r="C1487" s="11" t="s">
        <v>494</v>
      </c>
      <c r="D1487" s="12">
        <v>44128</v>
      </c>
      <c r="E1487" s="12">
        <v>45027</v>
      </c>
      <c r="F1487" s="10">
        <f>Table2[[#This Row],[ExitDate]]-Table2[[#This Row],[StartDate]]</f>
        <v>899</v>
      </c>
      <c r="G1487" s="18">
        <f>(Table2[[#This Row],[ExitDate]]-Table2[[#This Row],[StartDate]])/365.25</f>
        <v>2.4613278576317592</v>
      </c>
      <c r="H1487" s="11" t="s">
        <v>36</v>
      </c>
      <c r="I1487" s="11" t="s">
        <v>8974</v>
      </c>
      <c r="J1487" s="13" t="s">
        <v>8975</v>
      </c>
      <c r="K1487" s="11" t="s">
        <v>113</v>
      </c>
      <c r="L1487" s="11" t="s">
        <v>752</v>
      </c>
      <c r="M1487" s="11" t="s">
        <v>56</v>
      </c>
      <c r="N1487" s="11" t="s">
        <v>55</v>
      </c>
      <c r="O1487" s="11" t="s">
        <v>66</v>
      </c>
      <c r="P1487" s="11" t="s">
        <v>121</v>
      </c>
      <c r="Q1487" s="11" t="s">
        <v>42</v>
      </c>
      <c r="R1487" s="11" t="s">
        <v>107</v>
      </c>
      <c r="S1487" s="12">
        <v>22434</v>
      </c>
      <c r="T1487" s="11" t="s">
        <v>44</v>
      </c>
      <c r="U1487" s="11" t="s">
        <v>109</v>
      </c>
      <c r="V1487" s="11" t="s">
        <v>59</v>
      </c>
      <c r="W1487" s="10">
        <v>24046</v>
      </c>
      <c r="X1487" s="11" t="s">
        <v>48</v>
      </c>
      <c r="Y1487" s="10">
        <v>3</v>
      </c>
      <c r="Z1487" s="10">
        <v>3328</v>
      </c>
      <c r="AA1487" s="12" t="s">
        <v>308</v>
      </c>
      <c r="AB1487" s="10">
        <v>2</v>
      </c>
      <c r="AC1487" s="10">
        <v>5</v>
      </c>
      <c r="AD1487" s="12">
        <v>44891</v>
      </c>
      <c r="AE1487" s="11" t="s">
        <v>83</v>
      </c>
      <c r="AF1487" s="11" t="s">
        <v>51</v>
      </c>
      <c r="AG1487" s="11" t="s">
        <v>52</v>
      </c>
      <c r="AH1487" s="11" t="s">
        <v>6762</v>
      </c>
      <c r="AI1487" s="11" t="s">
        <v>8976</v>
      </c>
      <c r="AJ1487" s="10">
        <v>1</v>
      </c>
      <c r="AK1487" s="14">
        <v>391.22</v>
      </c>
    </row>
    <row r="1488" spans="1:37" x14ac:dyDescent="0.25">
      <c r="A1488" s="10">
        <v>2904</v>
      </c>
      <c r="B1488" s="11" t="s">
        <v>8977</v>
      </c>
      <c r="C1488" s="11" t="s">
        <v>6728</v>
      </c>
      <c r="D1488" s="12">
        <v>43548</v>
      </c>
      <c r="E1488" s="12">
        <v>44120</v>
      </c>
      <c r="F1488" s="10">
        <f>Table2[[#This Row],[ExitDate]]-Table2[[#This Row],[StartDate]]</f>
        <v>572</v>
      </c>
      <c r="G1488" s="18">
        <f>(Table2[[#This Row],[ExitDate]]-Table2[[#This Row],[StartDate]])/365.25</f>
        <v>1.5660506502395619</v>
      </c>
      <c r="H1488" s="11" t="s">
        <v>36</v>
      </c>
      <c r="I1488" s="11" t="s">
        <v>8978</v>
      </c>
      <c r="J1488" s="13" t="s">
        <v>8979</v>
      </c>
      <c r="K1488" s="11" t="s">
        <v>37</v>
      </c>
      <c r="L1488" s="11" t="s">
        <v>38</v>
      </c>
      <c r="M1488" s="11" t="s">
        <v>66</v>
      </c>
      <c r="N1488" s="11" t="s">
        <v>55</v>
      </c>
      <c r="O1488" s="11" t="s">
        <v>56</v>
      </c>
      <c r="P1488" s="11" t="s">
        <v>174</v>
      </c>
      <c r="Q1488" s="11" t="s">
        <v>42</v>
      </c>
      <c r="R1488" s="11" t="s">
        <v>85</v>
      </c>
      <c r="S1488" s="12">
        <v>23173</v>
      </c>
      <c r="T1488" s="11" t="s">
        <v>44</v>
      </c>
      <c r="U1488" s="11" t="s">
        <v>98</v>
      </c>
      <c r="V1488" s="11" t="s">
        <v>46</v>
      </c>
      <c r="W1488" s="10">
        <v>6014</v>
      </c>
      <c r="X1488" s="11" t="s">
        <v>48</v>
      </c>
      <c r="Y1488" s="10">
        <v>2</v>
      </c>
      <c r="Z1488" s="10">
        <v>3331</v>
      </c>
      <c r="AA1488" s="12" t="s">
        <v>1151</v>
      </c>
      <c r="AB1488" s="10">
        <v>1</v>
      </c>
      <c r="AC1488" s="10">
        <v>5</v>
      </c>
      <c r="AD1488" s="12">
        <v>44784</v>
      </c>
      <c r="AE1488" s="11" t="s">
        <v>156</v>
      </c>
      <c r="AF1488" s="11" t="s">
        <v>51</v>
      </c>
      <c r="AG1488" s="11" t="s">
        <v>89</v>
      </c>
      <c r="AH1488" s="11" t="s">
        <v>8980</v>
      </c>
      <c r="AI1488" s="11" t="s">
        <v>8981</v>
      </c>
      <c r="AJ1488" s="10">
        <v>2</v>
      </c>
      <c r="AK1488" s="14">
        <v>242.55</v>
      </c>
    </row>
    <row r="1489" spans="1:37" x14ac:dyDescent="0.25">
      <c r="A1489" s="10">
        <v>2908</v>
      </c>
      <c r="B1489" s="11" t="s">
        <v>3289</v>
      </c>
      <c r="C1489" s="11" t="s">
        <v>8982</v>
      </c>
      <c r="D1489" s="12">
        <v>43644</v>
      </c>
      <c r="E1489" s="12">
        <v>44546</v>
      </c>
      <c r="F1489" s="10">
        <f>Table2[[#This Row],[ExitDate]]-Table2[[#This Row],[StartDate]]</f>
        <v>902</v>
      </c>
      <c r="G1489" s="18">
        <f>(Table2[[#This Row],[ExitDate]]-Table2[[#This Row],[StartDate]])/365.25</f>
        <v>2.4695414099931554</v>
      </c>
      <c r="H1489" s="11" t="s">
        <v>36</v>
      </c>
      <c r="I1489" s="11" t="s">
        <v>8983</v>
      </c>
      <c r="J1489" s="13" t="s">
        <v>8984</v>
      </c>
      <c r="K1489" s="11" t="s">
        <v>79</v>
      </c>
      <c r="L1489" s="11" t="s">
        <v>752</v>
      </c>
      <c r="M1489" s="11" t="s">
        <v>56</v>
      </c>
      <c r="N1489" s="11" t="s">
        <v>67</v>
      </c>
      <c r="O1489" s="11" t="s">
        <v>41</v>
      </c>
      <c r="P1489" s="11" t="s">
        <v>121</v>
      </c>
      <c r="Q1489" s="11" t="s">
        <v>42</v>
      </c>
      <c r="R1489" s="11" t="s">
        <v>85</v>
      </c>
      <c r="S1489" s="12">
        <v>33789</v>
      </c>
      <c r="T1489" s="11" t="s">
        <v>44</v>
      </c>
      <c r="U1489" s="11" t="s">
        <v>192</v>
      </c>
      <c r="V1489" s="11" t="s">
        <v>59</v>
      </c>
      <c r="W1489" s="10">
        <v>38014</v>
      </c>
      <c r="X1489" s="11" t="s">
        <v>48</v>
      </c>
      <c r="Y1489" s="10">
        <v>3</v>
      </c>
      <c r="Z1489" s="10">
        <v>3335</v>
      </c>
      <c r="AA1489" s="12">
        <v>44573</v>
      </c>
      <c r="AB1489" s="10">
        <v>5</v>
      </c>
      <c r="AC1489" s="10">
        <v>1</v>
      </c>
      <c r="AD1489" s="12">
        <v>45002</v>
      </c>
      <c r="AE1489" s="11" t="s">
        <v>76</v>
      </c>
      <c r="AF1489" s="11" t="s">
        <v>51</v>
      </c>
      <c r="AG1489" s="11" t="s">
        <v>62</v>
      </c>
      <c r="AH1489" s="11" t="s">
        <v>7123</v>
      </c>
      <c r="AI1489" s="11" t="s">
        <v>8985</v>
      </c>
      <c r="AJ1489" s="10">
        <v>5</v>
      </c>
      <c r="AK1489" s="14">
        <v>388.61</v>
      </c>
    </row>
    <row r="1490" spans="1:37" x14ac:dyDescent="0.25">
      <c r="A1490" s="10">
        <v>2909</v>
      </c>
      <c r="B1490" s="11" t="s">
        <v>2722</v>
      </c>
      <c r="C1490" s="11" t="s">
        <v>212</v>
      </c>
      <c r="D1490" s="12">
        <v>45010</v>
      </c>
      <c r="E1490" s="12">
        <v>45063</v>
      </c>
      <c r="F1490" s="10">
        <f>Table2[[#This Row],[ExitDate]]-Table2[[#This Row],[StartDate]]</f>
        <v>53</v>
      </c>
      <c r="G1490" s="18">
        <f>(Table2[[#This Row],[ExitDate]]-Table2[[#This Row],[StartDate]])/365.25</f>
        <v>0.14510609171800137</v>
      </c>
      <c r="H1490" s="11" t="s">
        <v>36</v>
      </c>
      <c r="I1490" s="11" t="s">
        <v>8986</v>
      </c>
      <c r="J1490" s="13" t="s">
        <v>8987</v>
      </c>
      <c r="K1490" s="11" t="s">
        <v>164</v>
      </c>
      <c r="L1490" s="11" t="s">
        <v>752</v>
      </c>
      <c r="M1490" s="11" t="s">
        <v>39</v>
      </c>
      <c r="N1490" s="11" t="s">
        <v>55</v>
      </c>
      <c r="O1490" s="11" t="s">
        <v>56</v>
      </c>
      <c r="P1490" s="11" t="s">
        <v>133</v>
      </c>
      <c r="Q1490" s="11" t="s">
        <v>42</v>
      </c>
      <c r="R1490" s="11" t="s">
        <v>80</v>
      </c>
      <c r="S1490" s="12" t="s">
        <v>8988</v>
      </c>
      <c r="T1490" s="11" t="s">
        <v>44</v>
      </c>
      <c r="U1490" s="11" t="s">
        <v>176</v>
      </c>
      <c r="V1490" s="11" t="s">
        <v>59</v>
      </c>
      <c r="W1490" s="10">
        <v>75099</v>
      </c>
      <c r="X1490" s="11" t="s">
        <v>48</v>
      </c>
      <c r="Y1490" s="10">
        <v>3</v>
      </c>
      <c r="Z1490" s="10">
        <v>3336</v>
      </c>
      <c r="AA1490" s="12" t="s">
        <v>350</v>
      </c>
      <c r="AB1490" s="10">
        <v>4</v>
      </c>
      <c r="AC1490" s="10">
        <v>4</v>
      </c>
      <c r="AD1490" s="12">
        <v>45018</v>
      </c>
      <c r="AE1490" s="11" t="s">
        <v>50</v>
      </c>
      <c r="AF1490" s="11" t="s">
        <v>51</v>
      </c>
      <c r="AG1490" s="11" t="s">
        <v>62</v>
      </c>
      <c r="AH1490" s="11" t="s">
        <v>8989</v>
      </c>
      <c r="AI1490" s="11" t="s">
        <v>8990</v>
      </c>
      <c r="AJ1490" s="10">
        <v>4</v>
      </c>
      <c r="AK1490" s="14">
        <v>290.13</v>
      </c>
    </row>
    <row r="1491" spans="1:37" x14ac:dyDescent="0.25">
      <c r="A1491" s="10">
        <v>2914</v>
      </c>
      <c r="B1491" s="11" t="s">
        <v>2393</v>
      </c>
      <c r="C1491" s="11" t="s">
        <v>3433</v>
      </c>
      <c r="D1491" s="12">
        <v>44849</v>
      </c>
      <c r="E1491" s="12">
        <v>44951</v>
      </c>
      <c r="F1491" s="10">
        <f>Table2[[#This Row],[ExitDate]]-Table2[[#This Row],[StartDate]]</f>
        <v>102</v>
      </c>
      <c r="G1491" s="18">
        <f>(Table2[[#This Row],[ExitDate]]-Table2[[#This Row],[StartDate]])/365.25</f>
        <v>0.27926078028747431</v>
      </c>
      <c r="H1491" s="11" t="s">
        <v>738</v>
      </c>
      <c r="I1491" s="11" t="s">
        <v>8991</v>
      </c>
      <c r="J1491" s="13" t="s">
        <v>8992</v>
      </c>
      <c r="K1491" s="11" t="s">
        <v>94</v>
      </c>
      <c r="L1491" s="11" t="s">
        <v>38</v>
      </c>
      <c r="M1491" s="11" t="s">
        <v>66</v>
      </c>
      <c r="N1491" s="11" t="s">
        <v>40</v>
      </c>
      <c r="O1491" s="11" t="s">
        <v>41</v>
      </c>
      <c r="P1491" s="11" t="s">
        <v>95</v>
      </c>
      <c r="Q1491" s="11" t="s">
        <v>42</v>
      </c>
      <c r="R1491" s="11" t="s">
        <v>80</v>
      </c>
      <c r="S1491" s="12" t="s">
        <v>8993</v>
      </c>
      <c r="T1491" s="11" t="s">
        <v>44</v>
      </c>
      <c r="U1491" s="11" t="s">
        <v>145</v>
      </c>
      <c r="V1491" s="11" t="s">
        <v>46</v>
      </c>
      <c r="W1491" s="10">
        <v>78768</v>
      </c>
      <c r="X1491" s="11" t="s">
        <v>48</v>
      </c>
      <c r="Y1491" s="10">
        <v>1</v>
      </c>
      <c r="Z1491" s="10">
        <v>3341</v>
      </c>
      <c r="AA1491" s="12" t="s">
        <v>1315</v>
      </c>
      <c r="AB1491" s="10">
        <v>3</v>
      </c>
      <c r="AC1491" s="10">
        <v>5</v>
      </c>
      <c r="AD1491" s="12">
        <v>45126</v>
      </c>
      <c r="AE1491" s="11" t="s">
        <v>83</v>
      </c>
      <c r="AF1491" s="11" t="s">
        <v>51</v>
      </c>
      <c r="AG1491" s="11" t="s">
        <v>52</v>
      </c>
      <c r="AH1491" s="11" t="s">
        <v>194</v>
      </c>
      <c r="AI1491" s="11" t="s">
        <v>8994</v>
      </c>
      <c r="AJ1491" s="10">
        <v>1</v>
      </c>
      <c r="AK1491" s="14">
        <v>933.59</v>
      </c>
    </row>
    <row r="1492" spans="1:37" x14ac:dyDescent="0.25">
      <c r="A1492" s="10">
        <v>2916</v>
      </c>
      <c r="B1492" s="11" t="s">
        <v>3667</v>
      </c>
      <c r="C1492" s="11" t="s">
        <v>485</v>
      </c>
      <c r="D1492" s="12">
        <v>44613</v>
      </c>
      <c r="E1492" s="12">
        <v>45072</v>
      </c>
      <c r="F1492" s="10">
        <f>Table2[[#This Row],[ExitDate]]-Table2[[#This Row],[StartDate]]</f>
        <v>459</v>
      </c>
      <c r="G1492" s="18">
        <f>(Table2[[#This Row],[ExitDate]]-Table2[[#This Row],[StartDate]])/365.25</f>
        <v>1.2566735112936345</v>
      </c>
      <c r="H1492" s="11" t="s">
        <v>738</v>
      </c>
      <c r="I1492" s="11" t="s">
        <v>8995</v>
      </c>
      <c r="J1492" s="13" t="s">
        <v>8996</v>
      </c>
      <c r="K1492" s="11" t="s">
        <v>65</v>
      </c>
      <c r="L1492" s="11" t="s">
        <v>38</v>
      </c>
      <c r="M1492" s="11" t="s">
        <v>56</v>
      </c>
      <c r="N1492" s="11" t="s">
        <v>55</v>
      </c>
      <c r="O1492" s="11" t="s">
        <v>66</v>
      </c>
      <c r="P1492" s="11" t="s">
        <v>133</v>
      </c>
      <c r="Q1492" s="11" t="s">
        <v>42</v>
      </c>
      <c r="R1492" s="11" t="s">
        <v>85</v>
      </c>
      <c r="S1492" s="12" t="s">
        <v>7094</v>
      </c>
      <c r="T1492" s="11" t="s">
        <v>44</v>
      </c>
      <c r="U1492" s="11" t="s">
        <v>302</v>
      </c>
      <c r="V1492" s="11" t="s">
        <v>59</v>
      </c>
      <c r="W1492" s="10">
        <v>87930</v>
      </c>
      <c r="X1492" s="11" t="s">
        <v>48</v>
      </c>
      <c r="Y1492" s="10">
        <v>4</v>
      </c>
      <c r="Z1492" s="10">
        <v>3343</v>
      </c>
      <c r="AA1492" s="12" t="s">
        <v>452</v>
      </c>
      <c r="AB1492" s="10">
        <v>4</v>
      </c>
      <c r="AC1492" s="10">
        <v>2</v>
      </c>
      <c r="AD1492" s="12">
        <v>45112</v>
      </c>
      <c r="AE1492" s="11" t="s">
        <v>83</v>
      </c>
      <c r="AF1492" s="11" t="s">
        <v>61</v>
      </c>
      <c r="AG1492" s="11" t="s">
        <v>52</v>
      </c>
      <c r="AH1492" s="11" t="s">
        <v>8997</v>
      </c>
      <c r="AI1492" s="11" t="s">
        <v>8998</v>
      </c>
      <c r="AJ1492" s="10">
        <v>2</v>
      </c>
      <c r="AK1492" s="14">
        <v>819.62</v>
      </c>
    </row>
    <row r="1493" spans="1:37" x14ac:dyDescent="0.25">
      <c r="A1493" s="10">
        <v>2918</v>
      </c>
      <c r="B1493" s="11" t="s">
        <v>3538</v>
      </c>
      <c r="C1493" s="11" t="s">
        <v>1168</v>
      </c>
      <c r="D1493" s="12">
        <v>44543</v>
      </c>
      <c r="E1493" s="12">
        <v>44955</v>
      </c>
      <c r="F1493" s="10">
        <f>Table2[[#This Row],[ExitDate]]-Table2[[#This Row],[StartDate]]</f>
        <v>412</v>
      </c>
      <c r="G1493" s="18">
        <f>(Table2[[#This Row],[ExitDate]]-Table2[[#This Row],[StartDate]])/365.25</f>
        <v>1.1279945242984257</v>
      </c>
      <c r="H1493" s="11" t="s">
        <v>738</v>
      </c>
      <c r="I1493" s="11" t="s">
        <v>8999</v>
      </c>
      <c r="J1493" s="13" t="s">
        <v>9000</v>
      </c>
      <c r="K1493" s="11" t="s">
        <v>37</v>
      </c>
      <c r="L1493" s="11" t="s">
        <v>752</v>
      </c>
      <c r="M1493" s="11" t="s">
        <v>66</v>
      </c>
      <c r="N1493" s="11" t="s">
        <v>40</v>
      </c>
      <c r="O1493" s="11" t="s">
        <v>56</v>
      </c>
      <c r="P1493" s="11" t="s">
        <v>133</v>
      </c>
      <c r="Q1493" s="11" t="s">
        <v>42</v>
      </c>
      <c r="R1493" s="11" t="s">
        <v>175</v>
      </c>
      <c r="S1493" s="12">
        <v>29833</v>
      </c>
      <c r="T1493" s="11" t="s">
        <v>44</v>
      </c>
      <c r="U1493" s="11" t="s">
        <v>185</v>
      </c>
      <c r="V1493" s="11" t="s">
        <v>59</v>
      </c>
      <c r="W1493" s="10">
        <v>66521</v>
      </c>
      <c r="X1493" s="11" t="s">
        <v>48</v>
      </c>
      <c r="Y1493" s="10">
        <v>4</v>
      </c>
      <c r="Z1493" s="10">
        <v>3345</v>
      </c>
      <c r="AA1493" s="12" t="s">
        <v>2503</v>
      </c>
      <c r="AB1493" s="10">
        <v>1</v>
      </c>
      <c r="AC1493" s="10">
        <v>1</v>
      </c>
      <c r="AD1493" s="12">
        <v>44923</v>
      </c>
      <c r="AE1493" s="11" t="s">
        <v>76</v>
      </c>
      <c r="AF1493" s="11" t="s">
        <v>61</v>
      </c>
      <c r="AG1493" s="11" t="s">
        <v>62</v>
      </c>
      <c r="AH1493" s="11" t="s">
        <v>9001</v>
      </c>
      <c r="AI1493" s="11" t="s">
        <v>9002</v>
      </c>
      <c r="AJ1493" s="10">
        <v>5</v>
      </c>
      <c r="AK1493" s="14">
        <v>127.93</v>
      </c>
    </row>
    <row r="1494" spans="1:37" x14ac:dyDescent="0.25">
      <c r="A1494" s="10">
        <v>2919</v>
      </c>
      <c r="B1494" s="11" t="s">
        <v>5366</v>
      </c>
      <c r="C1494" s="11" t="s">
        <v>5316</v>
      </c>
      <c r="D1494" s="12">
        <v>44285</v>
      </c>
      <c r="E1494" s="12">
        <v>44604</v>
      </c>
      <c r="F1494" s="10">
        <f>Table2[[#This Row],[ExitDate]]-Table2[[#This Row],[StartDate]]</f>
        <v>319</v>
      </c>
      <c r="G1494" s="18">
        <f>(Table2[[#This Row],[ExitDate]]-Table2[[#This Row],[StartDate]])/365.25</f>
        <v>0.87337440109514031</v>
      </c>
      <c r="H1494" s="11" t="s">
        <v>738</v>
      </c>
      <c r="I1494" s="11" t="s">
        <v>9003</v>
      </c>
      <c r="J1494" s="13" t="s">
        <v>9004</v>
      </c>
      <c r="K1494" s="11" t="s">
        <v>125</v>
      </c>
      <c r="L1494" s="11" t="s">
        <v>1816</v>
      </c>
      <c r="M1494" s="11" t="s">
        <v>56</v>
      </c>
      <c r="N1494" s="11" t="s">
        <v>67</v>
      </c>
      <c r="O1494" s="11" t="s">
        <v>41</v>
      </c>
      <c r="P1494" s="11" t="s">
        <v>95</v>
      </c>
      <c r="Q1494" s="11" t="s">
        <v>42</v>
      </c>
      <c r="R1494" s="11" t="s">
        <v>508</v>
      </c>
      <c r="S1494" s="12">
        <v>21005</v>
      </c>
      <c r="T1494" s="11" t="s">
        <v>44</v>
      </c>
      <c r="U1494" s="11" t="s">
        <v>159</v>
      </c>
      <c r="V1494" s="11" t="s">
        <v>46</v>
      </c>
      <c r="W1494" s="10">
        <v>47048</v>
      </c>
      <c r="X1494" s="11" t="s">
        <v>48</v>
      </c>
      <c r="Y1494" s="10">
        <v>2</v>
      </c>
      <c r="Z1494" s="10">
        <v>3346</v>
      </c>
      <c r="AA1494" s="12" t="s">
        <v>1369</v>
      </c>
      <c r="AB1494" s="10">
        <v>5</v>
      </c>
      <c r="AC1494" s="10">
        <v>3</v>
      </c>
      <c r="AD1494" s="12">
        <v>44861</v>
      </c>
      <c r="AE1494" s="11" t="s">
        <v>50</v>
      </c>
      <c r="AF1494" s="11" t="s">
        <v>51</v>
      </c>
      <c r="AG1494" s="11" t="s">
        <v>62</v>
      </c>
      <c r="AH1494" s="11" t="s">
        <v>7920</v>
      </c>
      <c r="AI1494" s="11" t="s">
        <v>9005</v>
      </c>
      <c r="AJ1494" s="10">
        <v>1</v>
      </c>
      <c r="AK1494" s="14">
        <v>608.47</v>
      </c>
    </row>
    <row r="1495" spans="1:37" x14ac:dyDescent="0.25">
      <c r="A1495" s="10">
        <v>2920</v>
      </c>
      <c r="B1495" s="11" t="s">
        <v>587</v>
      </c>
      <c r="C1495" s="11" t="s">
        <v>1493</v>
      </c>
      <c r="D1495" s="12">
        <v>44229</v>
      </c>
      <c r="E1495" s="12">
        <v>44694</v>
      </c>
      <c r="F1495" s="10">
        <f>Table2[[#This Row],[ExitDate]]-Table2[[#This Row],[StartDate]]</f>
        <v>465</v>
      </c>
      <c r="G1495" s="18">
        <f>(Table2[[#This Row],[ExitDate]]-Table2[[#This Row],[StartDate]])/365.25</f>
        <v>1.2731006160164271</v>
      </c>
      <c r="H1495" s="11" t="s">
        <v>738</v>
      </c>
      <c r="I1495" s="11" t="s">
        <v>9006</v>
      </c>
      <c r="J1495" s="13" t="s">
        <v>9007</v>
      </c>
      <c r="K1495" s="11" t="s">
        <v>54</v>
      </c>
      <c r="L1495" s="11" t="s">
        <v>1816</v>
      </c>
      <c r="M1495" s="11" t="s">
        <v>39</v>
      </c>
      <c r="N1495" s="11" t="s">
        <v>40</v>
      </c>
      <c r="O1495" s="11" t="s">
        <v>41</v>
      </c>
      <c r="P1495" s="11" t="s">
        <v>121</v>
      </c>
      <c r="Q1495" s="11" t="s">
        <v>42</v>
      </c>
      <c r="R1495" s="11" t="s">
        <v>344</v>
      </c>
      <c r="S1495" s="12" t="s">
        <v>9008</v>
      </c>
      <c r="T1495" s="11" t="s">
        <v>44</v>
      </c>
      <c r="U1495" s="11" t="s">
        <v>223</v>
      </c>
      <c r="V1495" s="11" t="s">
        <v>46</v>
      </c>
      <c r="W1495" s="10">
        <v>17960</v>
      </c>
      <c r="X1495" s="11" t="s">
        <v>48</v>
      </c>
      <c r="Y1495" s="10">
        <v>3</v>
      </c>
      <c r="Z1495" s="10">
        <v>3347</v>
      </c>
      <c r="AA1495" s="12">
        <v>45082</v>
      </c>
      <c r="AB1495" s="10">
        <v>4</v>
      </c>
      <c r="AC1495" s="10">
        <v>2</v>
      </c>
      <c r="AD1495" s="12">
        <v>44950</v>
      </c>
      <c r="AE1495" s="11" t="s">
        <v>83</v>
      </c>
      <c r="AF1495" s="11" t="s">
        <v>61</v>
      </c>
      <c r="AG1495" s="11" t="s">
        <v>62</v>
      </c>
      <c r="AH1495" s="11" t="s">
        <v>9009</v>
      </c>
      <c r="AI1495" s="11" t="s">
        <v>9010</v>
      </c>
      <c r="AJ1495" s="10">
        <v>1</v>
      </c>
      <c r="AK1495" s="14">
        <v>501.92</v>
      </c>
    </row>
    <row r="1496" spans="1:37" x14ac:dyDescent="0.25">
      <c r="A1496" s="10">
        <v>2924</v>
      </c>
      <c r="B1496" s="11" t="s">
        <v>288</v>
      </c>
      <c r="C1496" s="11" t="s">
        <v>3402</v>
      </c>
      <c r="D1496" s="12">
        <v>44545</v>
      </c>
      <c r="E1496" s="12">
        <v>44657</v>
      </c>
      <c r="F1496" s="10">
        <f>Table2[[#This Row],[ExitDate]]-Table2[[#This Row],[StartDate]]</f>
        <v>112</v>
      </c>
      <c r="G1496" s="18">
        <f>(Table2[[#This Row],[ExitDate]]-Table2[[#This Row],[StartDate]])/365.25</f>
        <v>0.30663928815879532</v>
      </c>
      <c r="H1496" s="11" t="s">
        <v>36</v>
      </c>
      <c r="I1496" s="11" t="s">
        <v>7713</v>
      </c>
      <c r="J1496" s="13" t="s">
        <v>9011</v>
      </c>
      <c r="K1496" s="11" t="s">
        <v>37</v>
      </c>
      <c r="L1496" s="11" t="s">
        <v>752</v>
      </c>
      <c r="M1496" s="11" t="s">
        <v>39</v>
      </c>
      <c r="N1496" s="11" t="s">
        <v>40</v>
      </c>
      <c r="O1496" s="11" t="s">
        <v>56</v>
      </c>
      <c r="P1496" s="11" t="s">
        <v>95</v>
      </c>
      <c r="Q1496" s="11" t="s">
        <v>42</v>
      </c>
      <c r="R1496" s="11" t="s">
        <v>300</v>
      </c>
      <c r="S1496" s="12">
        <v>27250</v>
      </c>
      <c r="T1496" s="11" t="s">
        <v>44</v>
      </c>
      <c r="U1496" s="11" t="s">
        <v>7919</v>
      </c>
      <c r="V1496" s="11" t="s">
        <v>59</v>
      </c>
      <c r="W1496" s="10">
        <v>57006</v>
      </c>
      <c r="X1496" s="11" t="s">
        <v>48</v>
      </c>
      <c r="Y1496" s="10">
        <v>2</v>
      </c>
      <c r="Z1496" s="10">
        <v>3351</v>
      </c>
      <c r="AA1496" s="12" t="s">
        <v>262</v>
      </c>
      <c r="AB1496" s="10">
        <v>4</v>
      </c>
      <c r="AC1496" s="10">
        <v>2</v>
      </c>
      <c r="AD1496" s="12">
        <v>44974</v>
      </c>
      <c r="AE1496" s="11" t="s">
        <v>156</v>
      </c>
      <c r="AF1496" s="11" t="s">
        <v>61</v>
      </c>
      <c r="AG1496" s="11" t="s">
        <v>62</v>
      </c>
      <c r="AH1496" s="11" t="s">
        <v>9012</v>
      </c>
      <c r="AI1496" s="11" t="s">
        <v>9013</v>
      </c>
      <c r="AJ1496" s="10">
        <v>1</v>
      </c>
      <c r="AK1496" s="14">
        <v>388.02</v>
      </c>
    </row>
    <row r="1497" spans="1:37" x14ac:dyDescent="0.25">
      <c r="A1497" s="10">
        <v>2927</v>
      </c>
      <c r="B1497" s="11" t="s">
        <v>8545</v>
      </c>
      <c r="C1497" s="11" t="s">
        <v>3217</v>
      </c>
      <c r="D1497" s="12">
        <v>44417</v>
      </c>
      <c r="E1497" s="12">
        <v>45093</v>
      </c>
      <c r="F1497" s="10">
        <f>Table2[[#This Row],[ExitDate]]-Table2[[#This Row],[StartDate]]</f>
        <v>676</v>
      </c>
      <c r="G1497" s="18">
        <f>(Table2[[#This Row],[ExitDate]]-Table2[[#This Row],[StartDate]])/365.25</f>
        <v>1.8507871321013005</v>
      </c>
      <c r="H1497" s="11" t="s">
        <v>36</v>
      </c>
      <c r="I1497" s="11" t="s">
        <v>4260</v>
      </c>
      <c r="J1497" s="13" t="s">
        <v>9014</v>
      </c>
      <c r="K1497" s="11" t="s">
        <v>113</v>
      </c>
      <c r="L1497" s="11" t="s">
        <v>38</v>
      </c>
      <c r="M1497" s="11" t="s">
        <v>56</v>
      </c>
      <c r="N1497" s="11" t="s">
        <v>55</v>
      </c>
      <c r="O1497" s="11" t="s">
        <v>41</v>
      </c>
      <c r="P1497" s="11" t="s">
        <v>133</v>
      </c>
      <c r="Q1497" s="11" t="s">
        <v>42</v>
      </c>
      <c r="R1497" s="11" t="s">
        <v>85</v>
      </c>
      <c r="S1497" s="12" t="s">
        <v>9015</v>
      </c>
      <c r="T1497" s="11" t="s">
        <v>44</v>
      </c>
      <c r="U1497" s="11" t="s">
        <v>81</v>
      </c>
      <c r="V1497" s="11" t="s">
        <v>46</v>
      </c>
      <c r="W1497" s="10">
        <v>14400</v>
      </c>
      <c r="X1497" s="11" t="s">
        <v>48</v>
      </c>
      <c r="Y1497" s="10">
        <v>3</v>
      </c>
      <c r="Z1497" s="10">
        <v>3354</v>
      </c>
      <c r="AA1497" s="12">
        <v>44601</v>
      </c>
      <c r="AB1497" s="10">
        <v>1</v>
      </c>
      <c r="AC1497" s="10">
        <v>4</v>
      </c>
      <c r="AD1497" s="12">
        <v>44884</v>
      </c>
      <c r="AE1497" s="11" t="s">
        <v>156</v>
      </c>
      <c r="AF1497" s="11" t="s">
        <v>51</v>
      </c>
      <c r="AG1497" s="11" t="s">
        <v>62</v>
      </c>
      <c r="AH1497" s="11" t="s">
        <v>9016</v>
      </c>
      <c r="AI1497" s="11" t="s">
        <v>9017</v>
      </c>
      <c r="AJ1497" s="10">
        <v>5</v>
      </c>
      <c r="AK1497" s="14">
        <v>503.22</v>
      </c>
    </row>
    <row r="1498" spans="1:37" x14ac:dyDescent="0.25">
      <c r="A1498" s="10">
        <v>2928</v>
      </c>
      <c r="B1498" s="11" t="s">
        <v>6328</v>
      </c>
      <c r="C1498" s="11" t="s">
        <v>4268</v>
      </c>
      <c r="D1498" s="12">
        <v>44928</v>
      </c>
      <c r="E1498" s="12">
        <v>45095</v>
      </c>
      <c r="F1498" s="10">
        <f>Table2[[#This Row],[ExitDate]]-Table2[[#This Row],[StartDate]]</f>
        <v>167</v>
      </c>
      <c r="G1498" s="18">
        <f>(Table2[[#This Row],[ExitDate]]-Table2[[#This Row],[StartDate]])/365.25</f>
        <v>0.45722108145106094</v>
      </c>
      <c r="H1498" s="11" t="s">
        <v>36</v>
      </c>
      <c r="I1498" s="11" t="s">
        <v>9018</v>
      </c>
      <c r="J1498" s="13" t="s">
        <v>9019</v>
      </c>
      <c r="K1498" s="11" t="s">
        <v>65</v>
      </c>
      <c r="L1498" s="11" t="s">
        <v>38</v>
      </c>
      <c r="M1498" s="11" t="s">
        <v>39</v>
      </c>
      <c r="N1498" s="11" t="s">
        <v>67</v>
      </c>
      <c r="O1498" s="11" t="s">
        <v>56</v>
      </c>
      <c r="P1498" s="11" t="s">
        <v>121</v>
      </c>
      <c r="Q1498" s="11" t="s">
        <v>42</v>
      </c>
      <c r="R1498" s="11" t="s">
        <v>57</v>
      </c>
      <c r="S1498" s="12" t="s">
        <v>9020</v>
      </c>
      <c r="T1498" s="11" t="s">
        <v>44</v>
      </c>
      <c r="U1498" s="11" t="s">
        <v>98</v>
      </c>
      <c r="V1498" s="11" t="s">
        <v>46</v>
      </c>
      <c r="W1498" s="10">
        <v>34876</v>
      </c>
      <c r="X1498" s="11" t="s">
        <v>48</v>
      </c>
      <c r="Y1498" s="10">
        <v>5</v>
      </c>
      <c r="Z1498" s="10">
        <v>3355</v>
      </c>
      <c r="AA1498" s="12">
        <v>45145</v>
      </c>
      <c r="AB1498" s="10">
        <v>1</v>
      </c>
      <c r="AC1498" s="10">
        <v>3</v>
      </c>
      <c r="AD1498" s="12">
        <v>45091</v>
      </c>
      <c r="AE1498" s="11" t="s">
        <v>50</v>
      </c>
      <c r="AF1498" s="11" t="s">
        <v>51</v>
      </c>
      <c r="AG1498" s="11" t="s">
        <v>89</v>
      </c>
      <c r="AH1498" s="11" t="s">
        <v>9021</v>
      </c>
      <c r="AI1498" s="11" t="s">
        <v>9022</v>
      </c>
      <c r="AJ1498" s="10">
        <v>4</v>
      </c>
      <c r="AK1498" s="14">
        <v>492.21</v>
      </c>
    </row>
    <row r="1499" spans="1:37" x14ac:dyDescent="0.25">
      <c r="A1499" s="10">
        <v>2931</v>
      </c>
      <c r="B1499" s="11" t="s">
        <v>7892</v>
      </c>
      <c r="C1499" s="11" t="s">
        <v>5942</v>
      </c>
      <c r="D1499" s="12">
        <v>44407</v>
      </c>
      <c r="E1499" s="12">
        <v>44898</v>
      </c>
      <c r="F1499" s="10">
        <f>Table2[[#This Row],[ExitDate]]-Table2[[#This Row],[StartDate]]</f>
        <v>491</v>
      </c>
      <c r="G1499" s="18">
        <f>(Table2[[#This Row],[ExitDate]]-Table2[[#This Row],[StartDate]])/365.25</f>
        <v>1.3442847364818618</v>
      </c>
      <c r="H1499" s="11" t="s">
        <v>36</v>
      </c>
      <c r="I1499" s="11" t="s">
        <v>9023</v>
      </c>
      <c r="J1499" s="13" t="s">
        <v>9024</v>
      </c>
      <c r="K1499" s="11" t="s">
        <v>79</v>
      </c>
      <c r="L1499" s="11" t="s">
        <v>1816</v>
      </c>
      <c r="M1499" s="11" t="s">
        <v>66</v>
      </c>
      <c r="N1499" s="11" t="s">
        <v>55</v>
      </c>
      <c r="O1499" s="11" t="s">
        <v>56</v>
      </c>
      <c r="P1499" s="11" t="s">
        <v>174</v>
      </c>
      <c r="Q1499" s="11" t="s">
        <v>42</v>
      </c>
      <c r="R1499" s="11" t="s">
        <v>85</v>
      </c>
      <c r="S1499" s="12" t="s">
        <v>9025</v>
      </c>
      <c r="T1499" s="11" t="s">
        <v>44</v>
      </c>
      <c r="U1499" s="11" t="s">
        <v>81</v>
      </c>
      <c r="V1499" s="11" t="s">
        <v>59</v>
      </c>
      <c r="W1499" s="10">
        <v>67062</v>
      </c>
      <c r="X1499" s="11" t="s">
        <v>48</v>
      </c>
      <c r="Y1499" s="10">
        <v>3</v>
      </c>
      <c r="Z1499" s="10">
        <v>3358</v>
      </c>
      <c r="AA1499" s="12" t="s">
        <v>2690</v>
      </c>
      <c r="AB1499" s="10">
        <v>1</v>
      </c>
      <c r="AC1499" s="10">
        <v>1</v>
      </c>
      <c r="AD1499" s="12">
        <v>44801</v>
      </c>
      <c r="AE1499" s="11" t="s">
        <v>60</v>
      </c>
      <c r="AF1499" s="11" t="s">
        <v>61</v>
      </c>
      <c r="AG1499" s="11" t="s">
        <v>52</v>
      </c>
      <c r="AH1499" s="11" t="s">
        <v>9026</v>
      </c>
      <c r="AI1499" s="11" t="s">
        <v>9027</v>
      </c>
      <c r="AJ1499" s="10">
        <v>5</v>
      </c>
      <c r="AK1499" s="14">
        <v>806.4</v>
      </c>
    </row>
    <row r="1500" spans="1:37" x14ac:dyDescent="0.25">
      <c r="A1500" s="10">
        <v>2934</v>
      </c>
      <c r="B1500" s="11" t="s">
        <v>2802</v>
      </c>
      <c r="C1500" s="11" t="s">
        <v>5720</v>
      </c>
      <c r="D1500" s="12">
        <v>44194</v>
      </c>
      <c r="E1500" s="12">
        <v>44615</v>
      </c>
      <c r="F1500" s="10">
        <f>Table2[[#This Row],[ExitDate]]-Table2[[#This Row],[StartDate]]</f>
        <v>421</v>
      </c>
      <c r="G1500" s="18">
        <f>(Table2[[#This Row],[ExitDate]]-Table2[[#This Row],[StartDate]])/365.25</f>
        <v>1.1526351813826146</v>
      </c>
      <c r="H1500" s="11" t="s">
        <v>36</v>
      </c>
      <c r="I1500" s="11" t="s">
        <v>9028</v>
      </c>
      <c r="J1500" s="13" t="s">
        <v>9029</v>
      </c>
      <c r="K1500" s="11" t="s">
        <v>37</v>
      </c>
      <c r="L1500" s="11" t="s">
        <v>752</v>
      </c>
      <c r="M1500" s="11" t="s">
        <v>56</v>
      </c>
      <c r="N1500" s="11" t="s">
        <v>67</v>
      </c>
      <c r="O1500" s="11" t="s">
        <v>41</v>
      </c>
      <c r="P1500" s="11" t="s">
        <v>174</v>
      </c>
      <c r="Q1500" s="11" t="s">
        <v>42</v>
      </c>
      <c r="R1500" s="11" t="s">
        <v>80</v>
      </c>
      <c r="S1500" s="12">
        <v>15806</v>
      </c>
      <c r="T1500" s="11" t="s">
        <v>44</v>
      </c>
      <c r="U1500" s="11" t="s">
        <v>98</v>
      </c>
      <c r="V1500" s="11" t="s">
        <v>46</v>
      </c>
      <c r="W1500" s="10">
        <v>65806</v>
      </c>
      <c r="X1500" s="11" t="s">
        <v>99</v>
      </c>
      <c r="Y1500" s="10">
        <v>3</v>
      </c>
      <c r="Z1500" s="10">
        <v>3361</v>
      </c>
      <c r="AA1500" s="12" t="s">
        <v>817</v>
      </c>
      <c r="AB1500" s="10">
        <v>1</v>
      </c>
      <c r="AC1500" s="10">
        <v>3</v>
      </c>
      <c r="AD1500" s="12">
        <v>44879</v>
      </c>
      <c r="AE1500" s="11" t="s">
        <v>156</v>
      </c>
      <c r="AF1500" s="11" t="s">
        <v>61</v>
      </c>
      <c r="AG1500" s="11" t="s">
        <v>89</v>
      </c>
      <c r="AH1500" s="11" t="s">
        <v>9030</v>
      </c>
      <c r="AI1500" s="11" t="s">
        <v>9031</v>
      </c>
      <c r="AJ1500" s="10">
        <v>1</v>
      </c>
      <c r="AK1500" s="14">
        <v>921.81</v>
      </c>
    </row>
    <row r="1501" spans="1:37" x14ac:dyDescent="0.25">
      <c r="A1501" s="10">
        <v>2937</v>
      </c>
      <c r="B1501" s="11" t="s">
        <v>9032</v>
      </c>
      <c r="C1501" s="11" t="s">
        <v>4622</v>
      </c>
      <c r="D1501" s="12">
        <v>44260</v>
      </c>
      <c r="E1501" s="12">
        <v>44446</v>
      </c>
      <c r="F1501" s="10">
        <f>Table2[[#This Row],[ExitDate]]-Table2[[#This Row],[StartDate]]</f>
        <v>186</v>
      </c>
      <c r="G1501" s="18">
        <f>(Table2[[#This Row],[ExitDate]]-Table2[[#This Row],[StartDate]])/365.25</f>
        <v>0.50924024640657084</v>
      </c>
      <c r="H1501" s="11" t="s">
        <v>738</v>
      </c>
      <c r="I1501" s="11" t="s">
        <v>9033</v>
      </c>
      <c r="J1501" s="13" t="s">
        <v>9034</v>
      </c>
      <c r="K1501" s="11" t="s">
        <v>94</v>
      </c>
      <c r="L1501" s="11" t="s">
        <v>38</v>
      </c>
      <c r="M1501" s="11" t="s">
        <v>56</v>
      </c>
      <c r="N1501" s="11" t="s">
        <v>55</v>
      </c>
      <c r="O1501" s="11" t="s">
        <v>41</v>
      </c>
      <c r="P1501" s="11" t="s">
        <v>133</v>
      </c>
      <c r="Q1501" s="11" t="s">
        <v>42</v>
      </c>
      <c r="R1501" s="11" t="s">
        <v>107</v>
      </c>
      <c r="S1501" s="12">
        <v>22042</v>
      </c>
      <c r="T1501" s="11" t="s">
        <v>44</v>
      </c>
      <c r="U1501" s="11" t="s">
        <v>98</v>
      </c>
      <c r="V1501" s="11" t="s">
        <v>46</v>
      </c>
      <c r="W1501" s="10">
        <v>42754</v>
      </c>
      <c r="X1501" s="11" t="s">
        <v>99</v>
      </c>
      <c r="Y1501" s="10">
        <v>3</v>
      </c>
      <c r="Z1501" s="10">
        <v>3364</v>
      </c>
      <c r="AA1501" s="12" t="s">
        <v>3796</v>
      </c>
      <c r="AB1501" s="10">
        <v>1</v>
      </c>
      <c r="AC1501" s="10">
        <v>5</v>
      </c>
      <c r="AD1501" s="12">
        <v>44896</v>
      </c>
      <c r="AE1501" s="11" t="s">
        <v>50</v>
      </c>
      <c r="AF1501" s="11" t="s">
        <v>51</v>
      </c>
      <c r="AG1501" s="11" t="s">
        <v>77</v>
      </c>
      <c r="AH1501" s="11" t="s">
        <v>9035</v>
      </c>
      <c r="AI1501" s="11" t="s">
        <v>9036</v>
      </c>
      <c r="AJ1501" s="10">
        <v>1</v>
      </c>
      <c r="AK1501" s="14">
        <v>205.35</v>
      </c>
    </row>
    <row r="1502" spans="1:37" x14ac:dyDescent="0.25">
      <c r="A1502" s="10">
        <v>2939</v>
      </c>
      <c r="B1502" s="11" t="s">
        <v>889</v>
      </c>
      <c r="C1502" s="11" t="s">
        <v>4428</v>
      </c>
      <c r="D1502" s="12">
        <v>43485</v>
      </c>
      <c r="E1502" s="12">
        <v>43848</v>
      </c>
      <c r="F1502" s="10">
        <f>Table2[[#This Row],[ExitDate]]-Table2[[#This Row],[StartDate]]</f>
        <v>363</v>
      </c>
      <c r="G1502" s="18">
        <f>(Table2[[#This Row],[ExitDate]]-Table2[[#This Row],[StartDate]])/365.25</f>
        <v>0.99383983572895274</v>
      </c>
      <c r="H1502" s="11" t="s">
        <v>738</v>
      </c>
      <c r="I1502" s="11" t="s">
        <v>9037</v>
      </c>
      <c r="J1502" s="13" t="s">
        <v>9038</v>
      </c>
      <c r="K1502" s="11" t="s">
        <v>65</v>
      </c>
      <c r="L1502" s="11" t="s">
        <v>752</v>
      </c>
      <c r="M1502" s="11" t="s">
        <v>39</v>
      </c>
      <c r="N1502" s="11" t="s">
        <v>40</v>
      </c>
      <c r="O1502" s="11" t="s">
        <v>66</v>
      </c>
      <c r="P1502" s="11" t="s">
        <v>174</v>
      </c>
      <c r="Q1502" s="11" t="s">
        <v>42</v>
      </c>
      <c r="R1502" s="11" t="s">
        <v>80</v>
      </c>
      <c r="S1502" s="12" t="s">
        <v>9039</v>
      </c>
      <c r="T1502" s="11" t="s">
        <v>44</v>
      </c>
      <c r="U1502" s="11" t="s">
        <v>423</v>
      </c>
      <c r="V1502" s="11" t="s">
        <v>59</v>
      </c>
      <c r="W1502" s="10">
        <v>74701</v>
      </c>
      <c r="X1502" s="11" t="s">
        <v>99</v>
      </c>
      <c r="Y1502" s="10">
        <v>4</v>
      </c>
      <c r="Z1502" s="10">
        <v>3366</v>
      </c>
      <c r="AA1502" s="12" t="s">
        <v>1380</v>
      </c>
      <c r="AB1502" s="10">
        <v>4</v>
      </c>
      <c r="AC1502" s="10">
        <v>5</v>
      </c>
      <c r="AD1502" s="12">
        <v>44824</v>
      </c>
      <c r="AE1502" s="11" t="s">
        <v>76</v>
      </c>
      <c r="AF1502" s="11" t="s">
        <v>61</v>
      </c>
      <c r="AG1502" s="11" t="s">
        <v>89</v>
      </c>
      <c r="AH1502" s="11" t="s">
        <v>9040</v>
      </c>
      <c r="AI1502" s="11" t="s">
        <v>9041</v>
      </c>
      <c r="AJ1502" s="10">
        <v>1</v>
      </c>
      <c r="AK1502" s="14">
        <v>546.47</v>
      </c>
    </row>
    <row r="1503" spans="1:37" x14ac:dyDescent="0.25">
      <c r="A1503" s="10">
        <v>2940</v>
      </c>
      <c r="B1503" s="11" t="s">
        <v>7673</v>
      </c>
      <c r="C1503" s="11" t="s">
        <v>3092</v>
      </c>
      <c r="D1503" s="12">
        <v>43981</v>
      </c>
      <c r="E1503" s="12">
        <v>44593</v>
      </c>
      <c r="F1503" s="10">
        <f>Table2[[#This Row],[ExitDate]]-Table2[[#This Row],[StartDate]]</f>
        <v>612</v>
      </c>
      <c r="G1503" s="18">
        <f>(Table2[[#This Row],[ExitDate]]-Table2[[#This Row],[StartDate]])/365.25</f>
        <v>1.675564681724846</v>
      </c>
      <c r="H1503" s="11" t="s">
        <v>738</v>
      </c>
      <c r="I1503" s="11" t="s">
        <v>9042</v>
      </c>
      <c r="J1503" s="13" t="s">
        <v>9043</v>
      </c>
      <c r="K1503" s="11" t="s">
        <v>84</v>
      </c>
      <c r="L1503" s="11" t="s">
        <v>752</v>
      </c>
      <c r="M1503" s="11" t="s">
        <v>66</v>
      </c>
      <c r="N1503" s="11" t="s">
        <v>67</v>
      </c>
      <c r="O1503" s="11" t="s">
        <v>66</v>
      </c>
      <c r="P1503" s="11" t="s">
        <v>133</v>
      </c>
      <c r="Q1503" s="11" t="s">
        <v>42</v>
      </c>
      <c r="R1503" s="11" t="s">
        <v>85</v>
      </c>
      <c r="S1503" s="12" t="s">
        <v>9044</v>
      </c>
      <c r="T1503" s="11" t="s">
        <v>44</v>
      </c>
      <c r="U1503" s="11" t="s">
        <v>81</v>
      </c>
      <c r="V1503" s="11" t="s">
        <v>59</v>
      </c>
      <c r="W1503" s="10">
        <v>35065</v>
      </c>
      <c r="X1503" s="11" t="s">
        <v>99</v>
      </c>
      <c r="Y1503" s="10">
        <v>2</v>
      </c>
      <c r="Z1503" s="10">
        <v>3367</v>
      </c>
      <c r="AA1503" s="12">
        <v>44874</v>
      </c>
      <c r="AB1503" s="10">
        <v>4</v>
      </c>
      <c r="AC1503" s="10">
        <v>1</v>
      </c>
      <c r="AD1503" s="12">
        <v>45086</v>
      </c>
      <c r="AE1503" s="11" t="s">
        <v>50</v>
      </c>
      <c r="AF1503" s="11" t="s">
        <v>51</v>
      </c>
      <c r="AG1503" s="11" t="s">
        <v>89</v>
      </c>
      <c r="AH1503" s="11" t="s">
        <v>9045</v>
      </c>
      <c r="AI1503" s="11" t="s">
        <v>6135</v>
      </c>
      <c r="AJ1503" s="10">
        <v>2</v>
      </c>
      <c r="AK1503" s="14">
        <v>448.21</v>
      </c>
    </row>
    <row r="1504" spans="1:37" x14ac:dyDescent="0.25">
      <c r="A1504" s="10">
        <v>2941</v>
      </c>
      <c r="B1504" s="11" t="s">
        <v>497</v>
      </c>
      <c r="C1504" s="11" t="s">
        <v>6615</v>
      </c>
      <c r="D1504" s="12">
        <v>43783</v>
      </c>
      <c r="E1504" s="12">
        <v>45060</v>
      </c>
      <c r="F1504" s="10">
        <f>Table2[[#This Row],[ExitDate]]-Table2[[#This Row],[StartDate]]</f>
        <v>1277</v>
      </c>
      <c r="G1504" s="18">
        <f>(Table2[[#This Row],[ExitDate]]-Table2[[#This Row],[StartDate]])/365.25</f>
        <v>3.4962354551676933</v>
      </c>
      <c r="H1504" s="11" t="s">
        <v>738</v>
      </c>
      <c r="I1504" s="11" t="s">
        <v>9046</v>
      </c>
      <c r="J1504" s="13" t="s">
        <v>9047</v>
      </c>
      <c r="K1504" s="11" t="s">
        <v>37</v>
      </c>
      <c r="L1504" s="11" t="s">
        <v>1816</v>
      </c>
      <c r="M1504" s="11" t="s">
        <v>56</v>
      </c>
      <c r="N1504" s="11" t="s">
        <v>67</v>
      </c>
      <c r="O1504" s="11" t="s">
        <v>56</v>
      </c>
      <c r="P1504" s="11" t="s">
        <v>133</v>
      </c>
      <c r="Q1504" s="11" t="s">
        <v>42</v>
      </c>
      <c r="R1504" s="11" t="s">
        <v>85</v>
      </c>
      <c r="S1504" s="12">
        <v>33056</v>
      </c>
      <c r="T1504" s="11" t="s">
        <v>44</v>
      </c>
      <c r="U1504" s="11" t="s">
        <v>1052</v>
      </c>
      <c r="V1504" s="11" t="s">
        <v>59</v>
      </c>
      <c r="W1504" s="10">
        <v>61176</v>
      </c>
      <c r="X1504" s="11" t="s">
        <v>99</v>
      </c>
      <c r="Y1504" s="10">
        <v>5</v>
      </c>
      <c r="Z1504" s="10">
        <v>3368</v>
      </c>
      <c r="AA1504" s="12" t="s">
        <v>2994</v>
      </c>
      <c r="AB1504" s="10">
        <v>5</v>
      </c>
      <c r="AC1504" s="10">
        <v>1</v>
      </c>
      <c r="AD1504" s="12">
        <v>44893</v>
      </c>
      <c r="AE1504" s="11" t="s">
        <v>50</v>
      </c>
      <c r="AF1504" s="11" t="s">
        <v>51</v>
      </c>
      <c r="AG1504" s="11" t="s">
        <v>62</v>
      </c>
      <c r="AH1504" s="11" t="s">
        <v>9048</v>
      </c>
      <c r="AI1504" s="11" t="s">
        <v>9049</v>
      </c>
      <c r="AJ1504" s="10">
        <v>5</v>
      </c>
      <c r="AK1504" s="14">
        <v>970.35</v>
      </c>
    </row>
    <row r="1505" spans="1:37" x14ac:dyDescent="0.25">
      <c r="A1505" s="10">
        <v>2942</v>
      </c>
      <c r="B1505" s="11" t="s">
        <v>3193</v>
      </c>
      <c r="C1505" s="11" t="s">
        <v>4793</v>
      </c>
      <c r="D1505" s="12">
        <v>44769</v>
      </c>
      <c r="E1505" s="12">
        <v>45009</v>
      </c>
      <c r="F1505" s="10">
        <f>Table2[[#This Row],[ExitDate]]-Table2[[#This Row],[StartDate]]</f>
        <v>240</v>
      </c>
      <c r="G1505" s="18">
        <f>(Table2[[#This Row],[ExitDate]]-Table2[[#This Row],[StartDate]])/365.25</f>
        <v>0.65708418891170428</v>
      </c>
      <c r="H1505" s="11" t="s">
        <v>738</v>
      </c>
      <c r="I1505" s="11" t="s">
        <v>9050</v>
      </c>
      <c r="J1505" s="13" t="s">
        <v>9051</v>
      </c>
      <c r="K1505" s="11" t="s">
        <v>125</v>
      </c>
      <c r="L1505" s="11" t="s">
        <v>1816</v>
      </c>
      <c r="M1505" s="11" t="s">
        <v>56</v>
      </c>
      <c r="N1505" s="11" t="s">
        <v>55</v>
      </c>
      <c r="O1505" s="11" t="s">
        <v>41</v>
      </c>
      <c r="P1505" s="11" t="s">
        <v>121</v>
      </c>
      <c r="Q1505" s="11" t="s">
        <v>42</v>
      </c>
      <c r="R1505" s="11" t="s">
        <v>80</v>
      </c>
      <c r="S1505" s="12" t="s">
        <v>9052</v>
      </c>
      <c r="T1505" s="11" t="s">
        <v>44</v>
      </c>
      <c r="U1505" s="11" t="s">
        <v>666</v>
      </c>
      <c r="V1505" s="11" t="s">
        <v>46</v>
      </c>
      <c r="W1505" s="10">
        <v>22374</v>
      </c>
      <c r="X1505" s="11" t="s">
        <v>99</v>
      </c>
      <c r="Y1505" s="10">
        <v>2</v>
      </c>
      <c r="Z1505" s="10">
        <v>3369</v>
      </c>
      <c r="AA1505" s="12" t="s">
        <v>75</v>
      </c>
      <c r="AB1505" s="10">
        <v>2</v>
      </c>
      <c r="AC1505" s="10">
        <v>5</v>
      </c>
      <c r="AD1505" s="12">
        <v>44835</v>
      </c>
      <c r="AE1505" s="11" t="s">
        <v>76</v>
      </c>
      <c r="AF1505" s="11" t="s">
        <v>51</v>
      </c>
      <c r="AG1505" s="11" t="s">
        <v>77</v>
      </c>
      <c r="AH1505" s="11" t="s">
        <v>9053</v>
      </c>
      <c r="AI1505" s="11" t="s">
        <v>9054</v>
      </c>
      <c r="AJ1505" s="10">
        <v>5</v>
      </c>
      <c r="AK1505" s="14">
        <v>152.86000000000001</v>
      </c>
    </row>
    <row r="1506" spans="1:37" x14ac:dyDescent="0.25">
      <c r="A1506" s="10">
        <v>2944</v>
      </c>
      <c r="B1506" s="11" t="s">
        <v>8524</v>
      </c>
      <c r="C1506" s="11" t="s">
        <v>1775</v>
      </c>
      <c r="D1506" s="12">
        <v>44915</v>
      </c>
      <c r="E1506" s="12">
        <v>45007</v>
      </c>
      <c r="F1506" s="10">
        <f>Table2[[#This Row],[ExitDate]]-Table2[[#This Row],[StartDate]]</f>
        <v>92</v>
      </c>
      <c r="G1506" s="18">
        <f>(Table2[[#This Row],[ExitDate]]-Table2[[#This Row],[StartDate]])/365.25</f>
        <v>0.2518822724161533</v>
      </c>
      <c r="H1506" s="11" t="s">
        <v>738</v>
      </c>
      <c r="I1506" s="11" t="s">
        <v>9055</v>
      </c>
      <c r="J1506" s="13" t="s">
        <v>9056</v>
      </c>
      <c r="K1506" s="11" t="s">
        <v>132</v>
      </c>
      <c r="L1506" s="11" t="s">
        <v>752</v>
      </c>
      <c r="M1506" s="11" t="s">
        <v>66</v>
      </c>
      <c r="N1506" s="11" t="s">
        <v>55</v>
      </c>
      <c r="O1506" s="11" t="s">
        <v>66</v>
      </c>
      <c r="P1506" s="11" t="s">
        <v>121</v>
      </c>
      <c r="Q1506" s="11" t="s">
        <v>42</v>
      </c>
      <c r="R1506" s="11" t="s">
        <v>608</v>
      </c>
      <c r="S1506" s="12" t="s">
        <v>9057</v>
      </c>
      <c r="T1506" s="11" t="s">
        <v>44</v>
      </c>
      <c r="U1506" s="11" t="s">
        <v>250</v>
      </c>
      <c r="V1506" s="11" t="s">
        <v>46</v>
      </c>
      <c r="W1506" s="10">
        <v>5985</v>
      </c>
      <c r="X1506" s="11" t="s">
        <v>99</v>
      </c>
      <c r="Y1506" s="10">
        <v>3</v>
      </c>
      <c r="Z1506" s="10">
        <v>3371</v>
      </c>
      <c r="AA1506" s="12">
        <v>44781</v>
      </c>
      <c r="AB1506" s="10">
        <v>4</v>
      </c>
      <c r="AC1506" s="10">
        <v>2</v>
      </c>
      <c r="AD1506" s="12">
        <v>44896</v>
      </c>
      <c r="AE1506" s="11" t="s">
        <v>156</v>
      </c>
      <c r="AF1506" s="11" t="s">
        <v>51</v>
      </c>
      <c r="AG1506" s="11" t="s">
        <v>89</v>
      </c>
      <c r="AH1506" s="11" t="s">
        <v>9058</v>
      </c>
      <c r="AI1506" s="11" t="s">
        <v>1592</v>
      </c>
      <c r="AJ1506" s="10">
        <v>2</v>
      </c>
      <c r="AK1506" s="14">
        <v>210.15</v>
      </c>
    </row>
    <row r="1507" spans="1:37" x14ac:dyDescent="0.25">
      <c r="A1507" s="10">
        <v>2945</v>
      </c>
      <c r="B1507" s="11" t="s">
        <v>1272</v>
      </c>
      <c r="C1507" s="11" t="s">
        <v>4249</v>
      </c>
      <c r="D1507" s="12">
        <v>44940</v>
      </c>
      <c r="E1507" s="12">
        <v>44999</v>
      </c>
      <c r="F1507" s="10">
        <f>Table2[[#This Row],[ExitDate]]-Table2[[#This Row],[StartDate]]</f>
        <v>59</v>
      </c>
      <c r="G1507" s="18">
        <f>(Table2[[#This Row],[ExitDate]]-Table2[[#This Row],[StartDate]])/365.25</f>
        <v>0.16153319644079397</v>
      </c>
      <c r="H1507" s="11" t="s">
        <v>36</v>
      </c>
      <c r="I1507" s="11" t="s">
        <v>9059</v>
      </c>
      <c r="J1507" s="13" t="s">
        <v>9060</v>
      </c>
      <c r="K1507" s="11" t="s">
        <v>79</v>
      </c>
      <c r="L1507" s="11" t="s">
        <v>752</v>
      </c>
      <c r="M1507" s="11" t="s">
        <v>39</v>
      </c>
      <c r="N1507" s="11" t="s">
        <v>40</v>
      </c>
      <c r="O1507" s="11" t="s">
        <v>56</v>
      </c>
      <c r="P1507" s="11" t="s">
        <v>95</v>
      </c>
      <c r="Q1507" s="11" t="s">
        <v>42</v>
      </c>
      <c r="R1507" s="11" t="s">
        <v>175</v>
      </c>
      <c r="S1507" s="12" t="s">
        <v>9061</v>
      </c>
      <c r="T1507" s="11" t="s">
        <v>44</v>
      </c>
      <c r="U1507" s="11" t="s">
        <v>250</v>
      </c>
      <c r="V1507" s="11" t="s">
        <v>46</v>
      </c>
      <c r="W1507" s="10">
        <v>94040</v>
      </c>
      <c r="X1507" s="11" t="s">
        <v>48</v>
      </c>
      <c r="Y1507" s="10">
        <v>4</v>
      </c>
      <c r="Z1507" s="10">
        <v>3372</v>
      </c>
      <c r="AA1507" s="12" t="s">
        <v>3156</v>
      </c>
      <c r="AB1507" s="10">
        <v>1</v>
      </c>
      <c r="AC1507" s="10">
        <v>3</v>
      </c>
      <c r="AD1507" s="12">
        <v>45051</v>
      </c>
      <c r="AE1507" s="11" t="s">
        <v>83</v>
      </c>
      <c r="AF1507" s="11" t="s">
        <v>61</v>
      </c>
      <c r="AG1507" s="11" t="s">
        <v>89</v>
      </c>
      <c r="AH1507" s="11" t="s">
        <v>9062</v>
      </c>
      <c r="AI1507" s="11" t="s">
        <v>9063</v>
      </c>
      <c r="AJ1507" s="10">
        <v>4</v>
      </c>
      <c r="AK1507" s="14">
        <v>627.17999999999995</v>
      </c>
    </row>
    <row r="1508" spans="1:37" x14ac:dyDescent="0.25">
      <c r="A1508" s="10">
        <v>2947</v>
      </c>
      <c r="B1508" s="11" t="s">
        <v>5430</v>
      </c>
      <c r="C1508" s="11" t="s">
        <v>2853</v>
      </c>
      <c r="D1508" s="12">
        <v>44828</v>
      </c>
      <c r="E1508" s="12">
        <v>44995</v>
      </c>
      <c r="F1508" s="10">
        <f>Table2[[#This Row],[ExitDate]]-Table2[[#This Row],[StartDate]]</f>
        <v>167</v>
      </c>
      <c r="G1508" s="18">
        <f>(Table2[[#This Row],[ExitDate]]-Table2[[#This Row],[StartDate]])/365.25</f>
        <v>0.45722108145106094</v>
      </c>
      <c r="H1508" s="11" t="s">
        <v>36</v>
      </c>
      <c r="I1508" s="11" t="s">
        <v>9064</v>
      </c>
      <c r="J1508" s="13" t="s">
        <v>9065</v>
      </c>
      <c r="K1508" s="11" t="s">
        <v>94</v>
      </c>
      <c r="L1508" s="11" t="s">
        <v>752</v>
      </c>
      <c r="M1508" s="11" t="s">
        <v>56</v>
      </c>
      <c r="N1508" s="11" t="s">
        <v>55</v>
      </c>
      <c r="O1508" s="11" t="s">
        <v>41</v>
      </c>
      <c r="P1508" s="11" t="s">
        <v>95</v>
      </c>
      <c r="Q1508" s="11" t="s">
        <v>42</v>
      </c>
      <c r="R1508" s="11" t="s">
        <v>85</v>
      </c>
      <c r="S1508" s="12">
        <v>36262</v>
      </c>
      <c r="T1508" s="11" t="s">
        <v>44</v>
      </c>
      <c r="U1508" s="11" t="s">
        <v>81</v>
      </c>
      <c r="V1508" s="11" t="s">
        <v>59</v>
      </c>
      <c r="W1508" s="10">
        <v>33903</v>
      </c>
      <c r="X1508" s="11" t="s">
        <v>99</v>
      </c>
      <c r="Y1508" s="10">
        <v>4</v>
      </c>
      <c r="Z1508" s="10">
        <v>3374</v>
      </c>
      <c r="AA1508" s="12" t="s">
        <v>1077</v>
      </c>
      <c r="AB1508" s="10">
        <v>1</v>
      </c>
      <c r="AC1508" s="10">
        <v>3</v>
      </c>
      <c r="AD1508" s="12">
        <v>44892</v>
      </c>
      <c r="AE1508" s="11" t="s">
        <v>156</v>
      </c>
      <c r="AF1508" s="11" t="s">
        <v>51</v>
      </c>
      <c r="AG1508" s="11" t="s">
        <v>77</v>
      </c>
      <c r="AH1508" s="11" t="s">
        <v>9066</v>
      </c>
      <c r="AI1508" s="11" t="s">
        <v>9067</v>
      </c>
      <c r="AJ1508" s="10">
        <v>4</v>
      </c>
      <c r="AK1508" s="14">
        <v>123.64</v>
      </c>
    </row>
    <row r="1509" spans="1:37" x14ac:dyDescent="0.25">
      <c r="A1509" s="10">
        <v>2948</v>
      </c>
      <c r="B1509" s="11" t="s">
        <v>9068</v>
      </c>
      <c r="C1509" s="11" t="s">
        <v>6977</v>
      </c>
      <c r="D1509" s="12">
        <v>43990</v>
      </c>
      <c r="E1509" s="12">
        <v>44390</v>
      </c>
      <c r="F1509" s="10">
        <f>Table2[[#This Row],[ExitDate]]-Table2[[#This Row],[StartDate]]</f>
        <v>400</v>
      </c>
      <c r="G1509" s="18">
        <f>(Table2[[#This Row],[ExitDate]]-Table2[[#This Row],[StartDate]])/365.25</f>
        <v>1.0951403148528405</v>
      </c>
      <c r="H1509" s="11" t="s">
        <v>36</v>
      </c>
      <c r="I1509" s="11" t="s">
        <v>9069</v>
      </c>
      <c r="J1509" s="13" t="s">
        <v>9070</v>
      </c>
      <c r="K1509" s="11" t="s">
        <v>113</v>
      </c>
      <c r="L1509" s="11" t="s">
        <v>752</v>
      </c>
      <c r="M1509" s="11" t="s">
        <v>66</v>
      </c>
      <c r="N1509" s="11" t="s">
        <v>67</v>
      </c>
      <c r="O1509" s="11" t="s">
        <v>66</v>
      </c>
      <c r="P1509" s="11" t="s">
        <v>174</v>
      </c>
      <c r="Q1509" s="11" t="s">
        <v>42</v>
      </c>
      <c r="R1509" s="11" t="s">
        <v>107</v>
      </c>
      <c r="S1509" s="12" t="s">
        <v>9071</v>
      </c>
      <c r="T1509" s="11" t="s">
        <v>44</v>
      </c>
      <c r="U1509" s="11" t="s">
        <v>2763</v>
      </c>
      <c r="V1509" s="11" t="s">
        <v>46</v>
      </c>
      <c r="W1509" s="10">
        <v>58194</v>
      </c>
      <c r="X1509" s="11" t="s">
        <v>99</v>
      </c>
      <c r="Y1509" s="10">
        <v>3</v>
      </c>
      <c r="Z1509" s="10">
        <v>3375</v>
      </c>
      <c r="AA1509" s="12" t="s">
        <v>2635</v>
      </c>
      <c r="AB1509" s="10">
        <v>2</v>
      </c>
      <c r="AC1509" s="10">
        <v>4</v>
      </c>
      <c r="AD1509" s="12">
        <v>45107</v>
      </c>
      <c r="AE1509" s="11" t="s">
        <v>83</v>
      </c>
      <c r="AF1509" s="11" t="s">
        <v>51</v>
      </c>
      <c r="AG1509" s="11" t="s">
        <v>52</v>
      </c>
      <c r="AH1509" s="11" t="s">
        <v>9072</v>
      </c>
      <c r="AI1509" s="11" t="s">
        <v>9073</v>
      </c>
      <c r="AJ1509" s="10">
        <v>1</v>
      </c>
      <c r="AK1509" s="14">
        <v>655.61</v>
      </c>
    </row>
    <row r="1510" spans="1:37" x14ac:dyDescent="0.25">
      <c r="A1510" s="10">
        <v>2950</v>
      </c>
      <c r="B1510" s="11" t="s">
        <v>494</v>
      </c>
      <c r="C1510" s="11" t="s">
        <v>2710</v>
      </c>
      <c r="D1510" s="12">
        <v>43885</v>
      </c>
      <c r="E1510" s="12">
        <v>45059</v>
      </c>
      <c r="F1510" s="10">
        <f>Table2[[#This Row],[ExitDate]]-Table2[[#This Row],[StartDate]]</f>
        <v>1174</v>
      </c>
      <c r="G1510" s="18">
        <f>(Table2[[#This Row],[ExitDate]]-Table2[[#This Row],[StartDate]])/365.25</f>
        <v>3.2142368240930868</v>
      </c>
      <c r="H1510" s="11" t="s">
        <v>36</v>
      </c>
      <c r="I1510" s="11" t="s">
        <v>9074</v>
      </c>
      <c r="J1510" s="13" t="s">
        <v>9075</v>
      </c>
      <c r="K1510" s="11" t="s">
        <v>84</v>
      </c>
      <c r="L1510" s="11" t="s">
        <v>38</v>
      </c>
      <c r="M1510" s="11" t="s">
        <v>56</v>
      </c>
      <c r="N1510" s="11" t="s">
        <v>55</v>
      </c>
      <c r="O1510" s="11" t="s">
        <v>41</v>
      </c>
      <c r="P1510" s="11" t="s">
        <v>121</v>
      </c>
      <c r="Q1510" s="11" t="s">
        <v>42</v>
      </c>
      <c r="R1510" s="11" t="s">
        <v>142</v>
      </c>
      <c r="S1510" s="12">
        <v>32668</v>
      </c>
      <c r="T1510" s="11" t="s">
        <v>44</v>
      </c>
      <c r="U1510" s="11" t="s">
        <v>234</v>
      </c>
      <c r="V1510" s="11" t="s">
        <v>46</v>
      </c>
      <c r="W1510" s="10">
        <v>52336</v>
      </c>
      <c r="X1510" s="11" t="s">
        <v>99</v>
      </c>
      <c r="Y1510" s="10">
        <v>4</v>
      </c>
      <c r="Z1510" s="10">
        <v>3377</v>
      </c>
      <c r="AA1510" s="12" t="s">
        <v>4269</v>
      </c>
      <c r="AB1510" s="10">
        <v>3</v>
      </c>
      <c r="AC1510" s="10">
        <v>5</v>
      </c>
      <c r="AD1510" s="12">
        <v>44858</v>
      </c>
      <c r="AE1510" s="11" t="s">
        <v>156</v>
      </c>
      <c r="AF1510" s="11" t="s">
        <v>51</v>
      </c>
      <c r="AG1510" s="11" t="s">
        <v>77</v>
      </c>
      <c r="AH1510" s="11" t="s">
        <v>1638</v>
      </c>
      <c r="AI1510" s="11" t="s">
        <v>9076</v>
      </c>
      <c r="AJ1510" s="10">
        <v>2</v>
      </c>
      <c r="AK1510" s="14">
        <v>485.17</v>
      </c>
    </row>
    <row r="1511" spans="1:37" x14ac:dyDescent="0.25">
      <c r="A1511" s="10">
        <v>2952</v>
      </c>
      <c r="B1511" s="11" t="s">
        <v>7914</v>
      </c>
      <c r="C1511" s="11" t="s">
        <v>117</v>
      </c>
      <c r="D1511" s="12">
        <v>45025</v>
      </c>
      <c r="E1511" s="12">
        <v>45091</v>
      </c>
      <c r="F1511" s="10">
        <f>Table2[[#This Row],[ExitDate]]-Table2[[#This Row],[StartDate]]</f>
        <v>66</v>
      </c>
      <c r="G1511" s="18">
        <f>(Table2[[#This Row],[ExitDate]]-Table2[[#This Row],[StartDate]])/365.25</f>
        <v>0.1806981519507187</v>
      </c>
      <c r="H1511" s="11" t="s">
        <v>36</v>
      </c>
      <c r="I1511" s="11" t="s">
        <v>9077</v>
      </c>
      <c r="J1511" s="13" t="s">
        <v>9078</v>
      </c>
      <c r="K1511" s="11" t="s">
        <v>125</v>
      </c>
      <c r="L1511" s="11" t="s">
        <v>1816</v>
      </c>
      <c r="M1511" s="11" t="s">
        <v>39</v>
      </c>
      <c r="N1511" s="11" t="s">
        <v>40</v>
      </c>
      <c r="O1511" s="11" t="s">
        <v>56</v>
      </c>
      <c r="P1511" s="11" t="s">
        <v>174</v>
      </c>
      <c r="Q1511" s="11" t="s">
        <v>42</v>
      </c>
      <c r="R1511" s="11" t="s">
        <v>1016</v>
      </c>
      <c r="S1511" s="12" t="s">
        <v>9079</v>
      </c>
      <c r="T1511" s="11" t="s">
        <v>44</v>
      </c>
      <c r="U1511" s="11" t="s">
        <v>5930</v>
      </c>
      <c r="V1511" s="11" t="s">
        <v>46</v>
      </c>
      <c r="W1511" s="10">
        <v>48347</v>
      </c>
      <c r="X1511" s="11" t="s">
        <v>99</v>
      </c>
      <c r="Y1511" s="10">
        <v>4</v>
      </c>
      <c r="Z1511" s="10">
        <v>3379</v>
      </c>
      <c r="AA1511" s="12" t="s">
        <v>797</v>
      </c>
      <c r="AB1511" s="10">
        <v>2</v>
      </c>
      <c r="AC1511" s="10">
        <v>1</v>
      </c>
      <c r="AD1511" s="12">
        <v>44938</v>
      </c>
      <c r="AE1511" s="11" t="s">
        <v>83</v>
      </c>
      <c r="AF1511" s="11" t="s">
        <v>51</v>
      </c>
      <c r="AG1511" s="11" t="s">
        <v>52</v>
      </c>
      <c r="AH1511" s="11" t="s">
        <v>9080</v>
      </c>
      <c r="AI1511" s="11" t="s">
        <v>9081</v>
      </c>
      <c r="AJ1511" s="10">
        <v>3</v>
      </c>
      <c r="AK1511" s="14">
        <v>849.25</v>
      </c>
    </row>
    <row r="1512" spans="1:37" x14ac:dyDescent="0.25">
      <c r="A1512" s="10">
        <v>2956</v>
      </c>
      <c r="B1512" s="11" t="s">
        <v>3342</v>
      </c>
      <c r="C1512" s="11" t="s">
        <v>4023</v>
      </c>
      <c r="D1512" s="12">
        <v>44056</v>
      </c>
      <c r="E1512" s="12">
        <v>44106</v>
      </c>
      <c r="F1512" s="10">
        <f>Table2[[#This Row],[ExitDate]]-Table2[[#This Row],[StartDate]]</f>
        <v>50</v>
      </c>
      <c r="G1512" s="18">
        <f>(Table2[[#This Row],[ExitDate]]-Table2[[#This Row],[StartDate]])/365.25</f>
        <v>0.13689253935660506</v>
      </c>
      <c r="H1512" s="11" t="s">
        <v>36</v>
      </c>
      <c r="I1512" s="11" t="s">
        <v>9082</v>
      </c>
      <c r="J1512" s="13" t="s">
        <v>9083</v>
      </c>
      <c r="K1512" s="11" t="s">
        <v>164</v>
      </c>
      <c r="L1512" s="11" t="s">
        <v>752</v>
      </c>
      <c r="M1512" s="11" t="s">
        <v>56</v>
      </c>
      <c r="N1512" s="11" t="s">
        <v>40</v>
      </c>
      <c r="O1512" s="11" t="s">
        <v>56</v>
      </c>
      <c r="P1512" s="11" t="s">
        <v>121</v>
      </c>
      <c r="Q1512" s="11" t="s">
        <v>42</v>
      </c>
      <c r="R1512" s="11" t="s">
        <v>80</v>
      </c>
      <c r="S1512" s="12">
        <v>31051</v>
      </c>
      <c r="T1512" s="11" t="s">
        <v>44</v>
      </c>
      <c r="U1512" s="11" t="s">
        <v>145</v>
      </c>
      <c r="V1512" s="11" t="s">
        <v>46</v>
      </c>
      <c r="W1512" s="10">
        <v>20389</v>
      </c>
      <c r="X1512" s="11" t="s">
        <v>99</v>
      </c>
      <c r="Y1512" s="10">
        <v>2</v>
      </c>
      <c r="Z1512" s="10">
        <v>3383</v>
      </c>
      <c r="AA1512" s="12">
        <v>44906</v>
      </c>
      <c r="AB1512" s="10">
        <v>3</v>
      </c>
      <c r="AC1512" s="10">
        <v>2</v>
      </c>
      <c r="AD1512" s="12">
        <v>44881</v>
      </c>
      <c r="AE1512" s="11" t="s">
        <v>50</v>
      </c>
      <c r="AF1512" s="11" t="s">
        <v>51</v>
      </c>
      <c r="AG1512" s="11" t="s">
        <v>52</v>
      </c>
      <c r="AH1512" s="11" t="s">
        <v>9084</v>
      </c>
      <c r="AI1512" s="11" t="s">
        <v>9085</v>
      </c>
      <c r="AJ1512" s="10">
        <v>4</v>
      </c>
      <c r="AK1512" s="14">
        <v>750.79</v>
      </c>
    </row>
    <row r="1513" spans="1:37" x14ac:dyDescent="0.25">
      <c r="A1513" s="10">
        <v>2959</v>
      </c>
      <c r="B1513" s="11" t="s">
        <v>5105</v>
      </c>
      <c r="C1513" s="11" t="s">
        <v>8330</v>
      </c>
      <c r="D1513" s="12">
        <v>43794</v>
      </c>
      <c r="E1513" s="12">
        <v>44224</v>
      </c>
      <c r="F1513" s="10">
        <f>Table2[[#This Row],[ExitDate]]-Table2[[#This Row],[StartDate]]</f>
        <v>430</v>
      </c>
      <c r="G1513" s="18">
        <f>(Table2[[#This Row],[ExitDate]]-Table2[[#This Row],[StartDate]])/365.25</f>
        <v>1.1772758384668036</v>
      </c>
      <c r="H1513" s="11" t="s">
        <v>738</v>
      </c>
      <c r="I1513" s="11" t="s">
        <v>9086</v>
      </c>
      <c r="J1513" s="13" t="s">
        <v>9087</v>
      </c>
      <c r="K1513" s="11" t="s">
        <v>94</v>
      </c>
      <c r="L1513" s="11" t="s">
        <v>38</v>
      </c>
      <c r="M1513" s="11" t="s">
        <v>39</v>
      </c>
      <c r="N1513" s="11" t="s">
        <v>40</v>
      </c>
      <c r="O1513" s="11" t="s">
        <v>41</v>
      </c>
      <c r="P1513" s="11" t="s">
        <v>174</v>
      </c>
      <c r="Q1513" s="11" t="s">
        <v>42</v>
      </c>
      <c r="R1513" s="11" t="s">
        <v>80</v>
      </c>
      <c r="S1513" s="12" t="s">
        <v>9088</v>
      </c>
      <c r="T1513" s="11" t="s">
        <v>44</v>
      </c>
      <c r="U1513" s="11" t="s">
        <v>81</v>
      </c>
      <c r="V1513" s="11" t="s">
        <v>46</v>
      </c>
      <c r="W1513" s="10">
        <v>45331</v>
      </c>
      <c r="X1513" s="11" t="s">
        <v>48</v>
      </c>
      <c r="Y1513" s="10">
        <v>2</v>
      </c>
      <c r="Z1513" s="10">
        <v>3386</v>
      </c>
      <c r="AA1513" s="12">
        <v>44927</v>
      </c>
      <c r="AB1513" s="10">
        <v>2</v>
      </c>
      <c r="AC1513" s="10">
        <v>1</v>
      </c>
      <c r="AD1513" s="12">
        <v>44799</v>
      </c>
      <c r="AE1513" s="11" t="s">
        <v>50</v>
      </c>
      <c r="AF1513" s="11" t="s">
        <v>61</v>
      </c>
      <c r="AG1513" s="11" t="s">
        <v>62</v>
      </c>
      <c r="AH1513" s="11" t="s">
        <v>9089</v>
      </c>
      <c r="AI1513" s="11" t="s">
        <v>9090</v>
      </c>
      <c r="AJ1513" s="10">
        <v>1</v>
      </c>
      <c r="AK1513" s="14">
        <v>348.3</v>
      </c>
    </row>
    <row r="1514" spans="1:37" x14ac:dyDescent="0.25">
      <c r="A1514" s="10">
        <v>2963</v>
      </c>
      <c r="B1514" s="11" t="s">
        <v>709</v>
      </c>
      <c r="C1514" s="11" t="s">
        <v>1391</v>
      </c>
      <c r="D1514" s="12">
        <v>44855</v>
      </c>
      <c r="E1514" s="12">
        <v>44931</v>
      </c>
      <c r="F1514" s="10">
        <f>Table2[[#This Row],[ExitDate]]-Table2[[#This Row],[StartDate]]</f>
        <v>76</v>
      </c>
      <c r="G1514" s="18">
        <f>(Table2[[#This Row],[ExitDate]]-Table2[[#This Row],[StartDate]])/365.25</f>
        <v>0.20807665982203971</v>
      </c>
      <c r="H1514" s="11" t="s">
        <v>738</v>
      </c>
      <c r="I1514" s="11" t="s">
        <v>9091</v>
      </c>
      <c r="J1514" s="13" t="s">
        <v>9092</v>
      </c>
      <c r="K1514" s="11" t="s">
        <v>37</v>
      </c>
      <c r="L1514" s="11" t="s">
        <v>1816</v>
      </c>
      <c r="M1514" s="11" t="s">
        <v>56</v>
      </c>
      <c r="N1514" s="11" t="s">
        <v>67</v>
      </c>
      <c r="O1514" s="11" t="s">
        <v>41</v>
      </c>
      <c r="P1514" s="11" t="s">
        <v>174</v>
      </c>
      <c r="Q1514" s="11" t="s">
        <v>42</v>
      </c>
      <c r="R1514" s="11" t="s">
        <v>953</v>
      </c>
      <c r="S1514" s="12">
        <v>25477</v>
      </c>
      <c r="T1514" s="11" t="s">
        <v>44</v>
      </c>
      <c r="U1514" s="11" t="s">
        <v>109</v>
      </c>
      <c r="V1514" s="11" t="s">
        <v>46</v>
      </c>
      <c r="W1514" s="10">
        <v>90024</v>
      </c>
      <c r="X1514" s="11" t="s">
        <v>48</v>
      </c>
      <c r="Y1514" s="10">
        <v>1</v>
      </c>
      <c r="Z1514" s="10">
        <v>3390</v>
      </c>
      <c r="AA1514" s="12">
        <v>44965</v>
      </c>
      <c r="AB1514" s="10">
        <v>2</v>
      </c>
      <c r="AC1514" s="10">
        <v>4</v>
      </c>
      <c r="AD1514" s="12">
        <v>44871</v>
      </c>
      <c r="AE1514" s="11" t="s">
        <v>50</v>
      </c>
      <c r="AF1514" s="11" t="s">
        <v>51</v>
      </c>
      <c r="AG1514" s="11" t="s">
        <v>52</v>
      </c>
      <c r="AH1514" s="11" t="s">
        <v>995</v>
      </c>
      <c r="AI1514" s="11" t="s">
        <v>9093</v>
      </c>
      <c r="AJ1514" s="10">
        <v>3</v>
      </c>
      <c r="AK1514" s="14">
        <v>765.2</v>
      </c>
    </row>
    <row r="1515" spans="1:37" x14ac:dyDescent="0.25">
      <c r="A1515" s="10">
        <v>2965</v>
      </c>
      <c r="B1515" s="11" t="s">
        <v>3461</v>
      </c>
      <c r="C1515" s="11" t="s">
        <v>1038</v>
      </c>
      <c r="D1515" s="12">
        <v>43787</v>
      </c>
      <c r="E1515" s="12">
        <v>44461</v>
      </c>
      <c r="F1515" s="10">
        <f>Table2[[#This Row],[ExitDate]]-Table2[[#This Row],[StartDate]]</f>
        <v>674</v>
      </c>
      <c r="G1515" s="18">
        <f>(Table2[[#This Row],[ExitDate]]-Table2[[#This Row],[StartDate]])/365.25</f>
        <v>1.8453114305270362</v>
      </c>
      <c r="H1515" s="11" t="s">
        <v>738</v>
      </c>
      <c r="I1515" s="11" t="s">
        <v>9094</v>
      </c>
      <c r="J1515" s="13" t="s">
        <v>9095</v>
      </c>
      <c r="K1515" s="11" t="s">
        <v>54</v>
      </c>
      <c r="L1515" s="11" t="s">
        <v>752</v>
      </c>
      <c r="M1515" s="11" t="s">
        <v>66</v>
      </c>
      <c r="N1515" s="11" t="s">
        <v>67</v>
      </c>
      <c r="O1515" s="11" t="s">
        <v>66</v>
      </c>
      <c r="P1515" s="11" t="s">
        <v>174</v>
      </c>
      <c r="Q1515" s="11" t="s">
        <v>42</v>
      </c>
      <c r="R1515" s="11" t="s">
        <v>80</v>
      </c>
      <c r="S1515" s="12" t="s">
        <v>9096</v>
      </c>
      <c r="T1515" s="11" t="s">
        <v>44</v>
      </c>
      <c r="U1515" s="11" t="s">
        <v>98</v>
      </c>
      <c r="V1515" s="11" t="s">
        <v>46</v>
      </c>
      <c r="W1515" s="10">
        <v>14864</v>
      </c>
      <c r="X1515" s="11" t="s">
        <v>48</v>
      </c>
      <c r="Y1515" s="10">
        <v>2</v>
      </c>
      <c r="Z1515" s="10">
        <v>3392</v>
      </c>
      <c r="AA1515" s="12">
        <v>44602</v>
      </c>
      <c r="AB1515" s="10">
        <v>3</v>
      </c>
      <c r="AC1515" s="10">
        <v>4</v>
      </c>
      <c r="AD1515" s="12">
        <v>44949</v>
      </c>
      <c r="AE1515" s="11" t="s">
        <v>83</v>
      </c>
      <c r="AF1515" s="11" t="s">
        <v>61</v>
      </c>
      <c r="AG1515" s="11" t="s">
        <v>77</v>
      </c>
      <c r="AH1515" s="11" t="s">
        <v>9097</v>
      </c>
      <c r="AI1515" s="11" t="s">
        <v>9098</v>
      </c>
      <c r="AJ1515" s="10">
        <v>3</v>
      </c>
      <c r="AK1515" s="14">
        <v>319.39</v>
      </c>
    </row>
    <row r="1516" spans="1:37" x14ac:dyDescent="0.25">
      <c r="A1516" s="10">
        <v>2968</v>
      </c>
      <c r="B1516" s="11" t="s">
        <v>6546</v>
      </c>
      <c r="C1516" s="11" t="s">
        <v>1036</v>
      </c>
      <c r="D1516" s="12">
        <v>44356</v>
      </c>
      <c r="E1516" s="12">
        <v>44574</v>
      </c>
      <c r="F1516" s="10">
        <f>Table2[[#This Row],[ExitDate]]-Table2[[#This Row],[StartDate]]</f>
        <v>218</v>
      </c>
      <c r="G1516" s="18">
        <f>(Table2[[#This Row],[ExitDate]]-Table2[[#This Row],[StartDate]])/365.25</f>
        <v>0.59685147159479812</v>
      </c>
      <c r="H1516" s="11" t="s">
        <v>36</v>
      </c>
      <c r="I1516" s="11" t="s">
        <v>9099</v>
      </c>
      <c r="J1516" s="13" t="s">
        <v>9100</v>
      </c>
      <c r="K1516" s="11" t="s">
        <v>79</v>
      </c>
      <c r="L1516" s="11" t="s">
        <v>752</v>
      </c>
      <c r="M1516" s="11" t="s">
        <v>56</v>
      </c>
      <c r="N1516" s="11" t="s">
        <v>55</v>
      </c>
      <c r="O1516" s="11" t="s">
        <v>56</v>
      </c>
      <c r="P1516" s="11" t="s">
        <v>121</v>
      </c>
      <c r="Q1516" s="11" t="s">
        <v>42</v>
      </c>
      <c r="R1516" s="11" t="s">
        <v>85</v>
      </c>
      <c r="S1516" s="12">
        <v>27639</v>
      </c>
      <c r="T1516" s="11" t="s">
        <v>44</v>
      </c>
      <c r="U1516" s="11" t="s">
        <v>87</v>
      </c>
      <c r="V1516" s="11" t="s">
        <v>46</v>
      </c>
      <c r="W1516" s="10">
        <v>88306</v>
      </c>
      <c r="X1516" s="11" t="s">
        <v>242</v>
      </c>
      <c r="Y1516" s="10">
        <v>3</v>
      </c>
      <c r="Z1516" s="10">
        <v>3395</v>
      </c>
      <c r="AA1516" s="12" t="s">
        <v>1180</v>
      </c>
      <c r="AB1516" s="10">
        <v>4</v>
      </c>
      <c r="AC1516" s="10">
        <v>4</v>
      </c>
      <c r="AD1516" s="12">
        <v>44797</v>
      </c>
      <c r="AE1516" s="11" t="s">
        <v>156</v>
      </c>
      <c r="AF1516" s="11" t="s">
        <v>51</v>
      </c>
      <c r="AG1516" s="11" t="s">
        <v>52</v>
      </c>
      <c r="AH1516" s="11" t="s">
        <v>1157</v>
      </c>
      <c r="AI1516" s="11" t="s">
        <v>5293</v>
      </c>
      <c r="AJ1516" s="10">
        <v>3</v>
      </c>
      <c r="AK1516" s="14">
        <v>745.69</v>
      </c>
    </row>
    <row r="1517" spans="1:37" x14ac:dyDescent="0.25">
      <c r="A1517" s="10">
        <v>2969</v>
      </c>
      <c r="B1517" s="11" t="s">
        <v>2723</v>
      </c>
      <c r="C1517" s="11" t="s">
        <v>440</v>
      </c>
      <c r="D1517" s="12">
        <v>44291</v>
      </c>
      <c r="E1517" s="12">
        <v>44529</v>
      </c>
      <c r="F1517" s="10">
        <f>Table2[[#This Row],[ExitDate]]-Table2[[#This Row],[StartDate]]</f>
        <v>238</v>
      </c>
      <c r="G1517" s="18">
        <f>(Table2[[#This Row],[ExitDate]]-Table2[[#This Row],[StartDate]])/365.25</f>
        <v>0.65160848733744015</v>
      </c>
      <c r="H1517" s="11" t="s">
        <v>36</v>
      </c>
      <c r="I1517" s="11" t="s">
        <v>9101</v>
      </c>
      <c r="J1517" s="13" t="s">
        <v>9102</v>
      </c>
      <c r="K1517" s="11" t="s">
        <v>125</v>
      </c>
      <c r="L1517" s="11" t="s">
        <v>752</v>
      </c>
      <c r="M1517" s="11" t="s">
        <v>56</v>
      </c>
      <c r="N1517" s="11" t="s">
        <v>67</v>
      </c>
      <c r="O1517" s="11" t="s">
        <v>66</v>
      </c>
      <c r="P1517" s="11" t="s">
        <v>174</v>
      </c>
      <c r="Q1517" s="11" t="s">
        <v>42</v>
      </c>
      <c r="R1517" s="11" t="s">
        <v>80</v>
      </c>
      <c r="S1517" s="12" t="s">
        <v>9103</v>
      </c>
      <c r="T1517" s="11" t="s">
        <v>44</v>
      </c>
      <c r="U1517" s="11" t="s">
        <v>234</v>
      </c>
      <c r="V1517" s="11" t="s">
        <v>46</v>
      </c>
      <c r="W1517" s="10">
        <v>49024</v>
      </c>
      <c r="X1517" s="11" t="s">
        <v>48</v>
      </c>
      <c r="Y1517" s="10">
        <v>4</v>
      </c>
      <c r="Z1517" s="10">
        <v>3396</v>
      </c>
      <c r="AA1517" s="12" t="s">
        <v>2183</v>
      </c>
      <c r="AB1517" s="10">
        <v>4</v>
      </c>
      <c r="AC1517" s="10">
        <v>3</v>
      </c>
      <c r="AD1517" s="12">
        <v>45031</v>
      </c>
      <c r="AE1517" s="11" t="s">
        <v>50</v>
      </c>
      <c r="AF1517" s="11" t="s">
        <v>61</v>
      </c>
      <c r="AG1517" s="11" t="s">
        <v>89</v>
      </c>
      <c r="AH1517" s="11" t="s">
        <v>9104</v>
      </c>
      <c r="AI1517" s="11" t="s">
        <v>9105</v>
      </c>
      <c r="AJ1517" s="10">
        <v>4</v>
      </c>
      <c r="AK1517" s="14">
        <v>743.92</v>
      </c>
    </row>
    <row r="1518" spans="1:37" x14ac:dyDescent="0.25">
      <c r="A1518" s="10">
        <v>2971</v>
      </c>
      <c r="B1518" s="11" t="s">
        <v>4711</v>
      </c>
      <c r="C1518" s="11" t="s">
        <v>5155</v>
      </c>
      <c r="D1518" s="12">
        <v>43778</v>
      </c>
      <c r="E1518" s="12">
        <v>44807</v>
      </c>
      <c r="F1518" s="10">
        <f>Table2[[#This Row],[ExitDate]]-Table2[[#This Row],[StartDate]]</f>
        <v>1029</v>
      </c>
      <c r="G1518" s="18">
        <f>(Table2[[#This Row],[ExitDate]]-Table2[[#This Row],[StartDate]])/365.25</f>
        <v>2.817248459958932</v>
      </c>
      <c r="H1518" s="11" t="s">
        <v>36</v>
      </c>
      <c r="I1518" s="11" t="s">
        <v>9106</v>
      </c>
      <c r="J1518" s="13" t="s">
        <v>9107</v>
      </c>
      <c r="K1518" s="11" t="s">
        <v>65</v>
      </c>
      <c r="L1518" s="11" t="s">
        <v>38</v>
      </c>
      <c r="M1518" s="11" t="s">
        <v>56</v>
      </c>
      <c r="N1518" s="11" t="s">
        <v>55</v>
      </c>
      <c r="O1518" s="11" t="s">
        <v>66</v>
      </c>
      <c r="P1518" s="11" t="s">
        <v>133</v>
      </c>
      <c r="Q1518" s="11" t="s">
        <v>42</v>
      </c>
      <c r="R1518" s="11" t="s">
        <v>80</v>
      </c>
      <c r="S1518" s="12">
        <v>20771</v>
      </c>
      <c r="T1518" s="11" t="s">
        <v>44</v>
      </c>
      <c r="U1518" s="11" t="s">
        <v>98</v>
      </c>
      <c r="V1518" s="11" t="s">
        <v>46</v>
      </c>
      <c r="W1518" s="10">
        <v>63776</v>
      </c>
      <c r="X1518" s="11" t="s">
        <v>48</v>
      </c>
      <c r="Y1518" s="10">
        <v>3</v>
      </c>
      <c r="Z1518" s="10">
        <v>3398</v>
      </c>
      <c r="AA1518" s="12" t="s">
        <v>2056</v>
      </c>
      <c r="AB1518" s="10">
        <v>5</v>
      </c>
      <c r="AC1518" s="10">
        <v>2</v>
      </c>
      <c r="AD1518" s="12">
        <v>44797</v>
      </c>
      <c r="AE1518" s="11" t="s">
        <v>76</v>
      </c>
      <c r="AF1518" s="11" t="s">
        <v>61</v>
      </c>
      <c r="AG1518" s="11" t="s">
        <v>89</v>
      </c>
      <c r="AH1518" s="11" t="s">
        <v>3270</v>
      </c>
      <c r="AI1518" s="11" t="s">
        <v>9108</v>
      </c>
      <c r="AJ1518" s="10">
        <v>2</v>
      </c>
      <c r="AK1518" s="14">
        <v>155.61000000000001</v>
      </c>
    </row>
    <row r="1519" spans="1:37" x14ac:dyDescent="0.25">
      <c r="A1519" s="10">
        <v>2972</v>
      </c>
      <c r="B1519" s="11" t="s">
        <v>5748</v>
      </c>
      <c r="C1519" s="11" t="s">
        <v>7731</v>
      </c>
      <c r="D1519" s="12">
        <v>44717</v>
      </c>
      <c r="E1519" s="12">
        <v>45078</v>
      </c>
      <c r="F1519" s="10">
        <f>Table2[[#This Row],[ExitDate]]-Table2[[#This Row],[StartDate]]</f>
        <v>361</v>
      </c>
      <c r="G1519" s="18">
        <f>(Table2[[#This Row],[ExitDate]]-Table2[[#This Row],[StartDate]])/365.25</f>
        <v>0.9883641341546886</v>
      </c>
      <c r="H1519" s="11" t="s">
        <v>36</v>
      </c>
      <c r="I1519" s="11" t="s">
        <v>9109</v>
      </c>
      <c r="J1519" s="13" t="s">
        <v>9110</v>
      </c>
      <c r="K1519" s="11" t="s">
        <v>113</v>
      </c>
      <c r="L1519" s="11" t="s">
        <v>38</v>
      </c>
      <c r="M1519" s="11" t="s">
        <v>66</v>
      </c>
      <c r="N1519" s="11" t="s">
        <v>67</v>
      </c>
      <c r="O1519" s="11" t="s">
        <v>66</v>
      </c>
      <c r="P1519" s="11" t="s">
        <v>95</v>
      </c>
      <c r="Q1519" s="11" t="s">
        <v>42</v>
      </c>
      <c r="R1519" s="11" t="s">
        <v>57</v>
      </c>
      <c r="S1519" s="12" t="s">
        <v>9111</v>
      </c>
      <c r="T1519" s="11" t="s">
        <v>44</v>
      </c>
      <c r="U1519" s="11" t="s">
        <v>159</v>
      </c>
      <c r="V1519" s="11" t="s">
        <v>46</v>
      </c>
      <c r="W1519" s="10">
        <v>16715</v>
      </c>
      <c r="X1519" s="11" t="s">
        <v>48</v>
      </c>
      <c r="Y1519" s="10">
        <v>2</v>
      </c>
      <c r="Z1519" s="10">
        <v>3399</v>
      </c>
      <c r="AA1519" s="12" t="s">
        <v>1514</v>
      </c>
      <c r="AB1519" s="10">
        <v>4</v>
      </c>
      <c r="AC1519" s="10">
        <v>4</v>
      </c>
      <c r="AD1519" s="12">
        <v>44896</v>
      </c>
      <c r="AE1519" s="11" t="s">
        <v>50</v>
      </c>
      <c r="AF1519" s="11" t="s">
        <v>61</v>
      </c>
      <c r="AG1519" s="11" t="s">
        <v>52</v>
      </c>
      <c r="AH1519" s="11" t="s">
        <v>9112</v>
      </c>
      <c r="AI1519" s="11" t="s">
        <v>9113</v>
      </c>
      <c r="AJ1519" s="10">
        <v>3</v>
      </c>
      <c r="AK1519" s="14">
        <v>898.26</v>
      </c>
    </row>
    <row r="1520" spans="1:37" x14ac:dyDescent="0.25">
      <c r="A1520" s="10">
        <v>2974</v>
      </c>
      <c r="B1520" s="11" t="s">
        <v>1253</v>
      </c>
      <c r="C1520" s="11" t="s">
        <v>941</v>
      </c>
      <c r="D1520" s="12">
        <v>44510</v>
      </c>
      <c r="E1520" s="12">
        <v>45081</v>
      </c>
      <c r="F1520" s="10">
        <f>Table2[[#This Row],[ExitDate]]-Table2[[#This Row],[StartDate]]</f>
        <v>571</v>
      </c>
      <c r="G1520" s="18">
        <f>(Table2[[#This Row],[ExitDate]]-Table2[[#This Row],[StartDate]])/365.25</f>
        <v>1.5633127994524298</v>
      </c>
      <c r="H1520" s="11" t="s">
        <v>36</v>
      </c>
      <c r="I1520" s="11" t="s">
        <v>9114</v>
      </c>
      <c r="J1520" s="13" t="s">
        <v>9115</v>
      </c>
      <c r="K1520" s="11" t="s">
        <v>54</v>
      </c>
      <c r="L1520" s="11" t="s">
        <v>1816</v>
      </c>
      <c r="M1520" s="11" t="s">
        <v>39</v>
      </c>
      <c r="N1520" s="11" t="s">
        <v>55</v>
      </c>
      <c r="O1520" s="11" t="s">
        <v>66</v>
      </c>
      <c r="P1520" s="11" t="s">
        <v>95</v>
      </c>
      <c r="Q1520" s="11" t="s">
        <v>42</v>
      </c>
      <c r="R1520" s="11" t="s">
        <v>85</v>
      </c>
      <c r="S1520" s="12">
        <v>26972</v>
      </c>
      <c r="T1520" s="11" t="s">
        <v>44</v>
      </c>
      <c r="U1520" s="11" t="s">
        <v>81</v>
      </c>
      <c r="V1520" s="11" t="s">
        <v>59</v>
      </c>
      <c r="W1520" s="10">
        <v>3403</v>
      </c>
      <c r="X1520" s="11" t="s">
        <v>48</v>
      </c>
      <c r="Y1520" s="10">
        <v>1</v>
      </c>
      <c r="Z1520" s="10">
        <v>3401</v>
      </c>
      <c r="AA1520" s="12">
        <v>44723</v>
      </c>
      <c r="AB1520" s="10">
        <v>4</v>
      </c>
      <c r="AC1520" s="10">
        <v>4</v>
      </c>
      <c r="AD1520" s="12">
        <v>45041</v>
      </c>
      <c r="AE1520" s="11" t="s">
        <v>76</v>
      </c>
      <c r="AF1520" s="11" t="s">
        <v>51</v>
      </c>
      <c r="AG1520" s="11" t="s">
        <v>89</v>
      </c>
      <c r="AH1520" s="11" t="s">
        <v>9116</v>
      </c>
      <c r="AI1520" s="11" t="s">
        <v>9117</v>
      </c>
      <c r="AJ1520" s="10">
        <v>5</v>
      </c>
      <c r="AK1520" s="14">
        <v>605.29</v>
      </c>
    </row>
    <row r="1521" spans="1:37" x14ac:dyDescent="0.25">
      <c r="A1521" s="10">
        <v>2975</v>
      </c>
      <c r="B1521" s="11" t="s">
        <v>337</v>
      </c>
      <c r="C1521" s="11" t="s">
        <v>440</v>
      </c>
      <c r="D1521" s="12">
        <v>44258</v>
      </c>
      <c r="E1521" s="12">
        <v>44663</v>
      </c>
      <c r="F1521" s="10">
        <f>Table2[[#This Row],[ExitDate]]-Table2[[#This Row],[StartDate]]</f>
        <v>405</v>
      </c>
      <c r="G1521" s="18">
        <f>(Table2[[#This Row],[ExitDate]]-Table2[[#This Row],[StartDate]])/365.25</f>
        <v>1.108829568788501</v>
      </c>
      <c r="H1521" s="11" t="s">
        <v>36</v>
      </c>
      <c r="I1521" s="11" t="s">
        <v>9118</v>
      </c>
      <c r="J1521" s="13" t="s">
        <v>9119</v>
      </c>
      <c r="K1521" s="11" t="s">
        <v>37</v>
      </c>
      <c r="L1521" s="11" t="s">
        <v>752</v>
      </c>
      <c r="M1521" s="11" t="s">
        <v>56</v>
      </c>
      <c r="N1521" s="11" t="s">
        <v>40</v>
      </c>
      <c r="O1521" s="11" t="s">
        <v>66</v>
      </c>
      <c r="P1521" s="11" t="s">
        <v>174</v>
      </c>
      <c r="Q1521" s="11" t="s">
        <v>42</v>
      </c>
      <c r="R1521" s="11" t="s">
        <v>85</v>
      </c>
      <c r="S1521" s="12" t="s">
        <v>9120</v>
      </c>
      <c r="T1521" s="11" t="s">
        <v>44</v>
      </c>
      <c r="U1521" s="11" t="s">
        <v>109</v>
      </c>
      <c r="V1521" s="11" t="s">
        <v>59</v>
      </c>
      <c r="W1521" s="10">
        <v>22662</v>
      </c>
      <c r="X1521" s="11" t="s">
        <v>48</v>
      </c>
      <c r="Y1521" s="10">
        <v>3</v>
      </c>
      <c r="Z1521" s="10">
        <v>3402</v>
      </c>
      <c r="AA1521" s="12" t="s">
        <v>1252</v>
      </c>
      <c r="AB1521" s="10">
        <v>1</v>
      </c>
      <c r="AC1521" s="10">
        <v>4</v>
      </c>
      <c r="AD1521" s="12">
        <v>45112</v>
      </c>
      <c r="AE1521" s="11" t="s">
        <v>60</v>
      </c>
      <c r="AF1521" s="11" t="s">
        <v>61</v>
      </c>
      <c r="AG1521" s="11" t="s">
        <v>62</v>
      </c>
      <c r="AH1521" s="11" t="s">
        <v>9121</v>
      </c>
      <c r="AI1521" s="11" t="s">
        <v>9122</v>
      </c>
      <c r="AJ1521" s="10">
        <v>2</v>
      </c>
      <c r="AK1521" s="14">
        <v>783.25</v>
      </c>
    </row>
    <row r="1522" spans="1:37" x14ac:dyDescent="0.25">
      <c r="A1522" s="10">
        <v>2976</v>
      </c>
      <c r="B1522" s="11" t="s">
        <v>1120</v>
      </c>
      <c r="C1522" s="11" t="s">
        <v>5802</v>
      </c>
      <c r="D1522" s="12">
        <v>44246</v>
      </c>
      <c r="E1522" s="12">
        <v>44880</v>
      </c>
      <c r="F1522" s="10">
        <f>Table2[[#This Row],[ExitDate]]-Table2[[#This Row],[StartDate]]</f>
        <v>634</v>
      </c>
      <c r="G1522" s="18">
        <f>(Table2[[#This Row],[ExitDate]]-Table2[[#This Row],[StartDate]])/365.25</f>
        <v>1.7357973990417521</v>
      </c>
      <c r="H1522" s="11" t="s">
        <v>36</v>
      </c>
      <c r="I1522" s="11" t="s">
        <v>9123</v>
      </c>
      <c r="J1522" s="13" t="s">
        <v>9124</v>
      </c>
      <c r="K1522" s="11" t="s">
        <v>84</v>
      </c>
      <c r="L1522" s="11" t="s">
        <v>752</v>
      </c>
      <c r="M1522" s="11" t="s">
        <v>39</v>
      </c>
      <c r="N1522" s="11" t="s">
        <v>55</v>
      </c>
      <c r="O1522" s="11" t="s">
        <v>66</v>
      </c>
      <c r="P1522" s="11" t="s">
        <v>133</v>
      </c>
      <c r="Q1522" s="11" t="s">
        <v>42</v>
      </c>
      <c r="R1522" s="11" t="s">
        <v>85</v>
      </c>
      <c r="S1522" s="12">
        <v>27462</v>
      </c>
      <c r="T1522" s="11" t="s">
        <v>44</v>
      </c>
      <c r="U1522" s="11" t="s">
        <v>81</v>
      </c>
      <c r="V1522" s="11" t="s">
        <v>46</v>
      </c>
      <c r="W1522" s="10">
        <v>66066</v>
      </c>
      <c r="X1522" s="11" t="s">
        <v>99</v>
      </c>
      <c r="Y1522" s="10">
        <v>3</v>
      </c>
      <c r="Z1522" s="10">
        <v>3403</v>
      </c>
      <c r="AA1522" s="12">
        <v>45080</v>
      </c>
      <c r="AB1522" s="10">
        <v>4</v>
      </c>
      <c r="AC1522" s="10">
        <v>4</v>
      </c>
      <c r="AD1522" s="12">
        <v>45085</v>
      </c>
      <c r="AE1522" s="11" t="s">
        <v>156</v>
      </c>
      <c r="AF1522" s="11" t="s">
        <v>61</v>
      </c>
      <c r="AG1522" s="11" t="s">
        <v>77</v>
      </c>
      <c r="AH1522" s="11" t="s">
        <v>9125</v>
      </c>
      <c r="AI1522" s="11" t="s">
        <v>3463</v>
      </c>
      <c r="AJ1522" s="10">
        <v>5</v>
      </c>
      <c r="AK1522" s="14">
        <v>406.68</v>
      </c>
    </row>
    <row r="1523" spans="1:37" x14ac:dyDescent="0.25">
      <c r="A1523" s="10">
        <v>2977</v>
      </c>
      <c r="B1523" s="11" t="s">
        <v>414</v>
      </c>
      <c r="C1523" s="11" t="s">
        <v>254</v>
      </c>
      <c r="D1523" s="12">
        <v>43580</v>
      </c>
      <c r="E1523" s="12">
        <v>44876</v>
      </c>
      <c r="F1523" s="10">
        <f>Table2[[#This Row],[ExitDate]]-Table2[[#This Row],[StartDate]]</f>
        <v>1296</v>
      </c>
      <c r="G1523" s="18">
        <f>(Table2[[#This Row],[ExitDate]]-Table2[[#This Row],[StartDate]])/365.25</f>
        <v>3.5482546201232035</v>
      </c>
      <c r="H1523" s="11" t="s">
        <v>36</v>
      </c>
      <c r="I1523" s="11" t="s">
        <v>9126</v>
      </c>
      <c r="J1523" s="13" t="s">
        <v>9127</v>
      </c>
      <c r="K1523" s="11" t="s">
        <v>164</v>
      </c>
      <c r="L1523" s="11" t="s">
        <v>1816</v>
      </c>
      <c r="M1523" s="11" t="s">
        <v>56</v>
      </c>
      <c r="N1523" s="11" t="s">
        <v>40</v>
      </c>
      <c r="O1523" s="11" t="s">
        <v>66</v>
      </c>
      <c r="P1523" s="11" t="s">
        <v>95</v>
      </c>
      <c r="Q1523" s="11" t="s">
        <v>42</v>
      </c>
      <c r="R1523" s="11" t="s">
        <v>85</v>
      </c>
      <c r="S1523" s="12" t="s">
        <v>6098</v>
      </c>
      <c r="T1523" s="11" t="s">
        <v>44</v>
      </c>
      <c r="U1523" s="11" t="s">
        <v>192</v>
      </c>
      <c r="V1523" s="11" t="s">
        <v>46</v>
      </c>
      <c r="W1523" s="10">
        <v>58775</v>
      </c>
      <c r="X1523" s="11" t="s">
        <v>48</v>
      </c>
      <c r="Y1523" s="10">
        <v>2</v>
      </c>
      <c r="Z1523" s="10">
        <v>3404</v>
      </c>
      <c r="AA1523" s="12" t="s">
        <v>2235</v>
      </c>
      <c r="AB1523" s="10">
        <v>4</v>
      </c>
      <c r="AC1523" s="10">
        <v>1</v>
      </c>
      <c r="AD1523" s="12">
        <v>45026</v>
      </c>
      <c r="AE1523" s="11" t="s">
        <v>60</v>
      </c>
      <c r="AF1523" s="11" t="s">
        <v>51</v>
      </c>
      <c r="AG1523" s="11" t="s">
        <v>62</v>
      </c>
      <c r="AH1523" s="11" t="s">
        <v>9128</v>
      </c>
      <c r="AI1523" s="11" t="s">
        <v>9129</v>
      </c>
      <c r="AJ1523" s="10">
        <v>4</v>
      </c>
      <c r="AK1523" s="14">
        <v>518.46</v>
      </c>
    </row>
    <row r="1524" spans="1:37" x14ac:dyDescent="0.25">
      <c r="A1524" s="10">
        <v>2978</v>
      </c>
      <c r="B1524" s="11" t="s">
        <v>5338</v>
      </c>
      <c r="C1524" s="11" t="s">
        <v>1743</v>
      </c>
      <c r="D1524" s="12">
        <v>43843</v>
      </c>
      <c r="E1524" s="12">
        <v>44855</v>
      </c>
      <c r="F1524" s="10">
        <f>Table2[[#This Row],[ExitDate]]-Table2[[#This Row],[StartDate]]</f>
        <v>1012</v>
      </c>
      <c r="G1524" s="18">
        <f>(Table2[[#This Row],[ExitDate]]-Table2[[#This Row],[StartDate]])/365.25</f>
        <v>2.7707049965776864</v>
      </c>
      <c r="H1524" s="11" t="s">
        <v>36</v>
      </c>
      <c r="I1524" s="11" t="s">
        <v>9130</v>
      </c>
      <c r="J1524" s="13" t="s">
        <v>9131</v>
      </c>
      <c r="K1524" s="11" t="s">
        <v>94</v>
      </c>
      <c r="L1524" s="11" t="s">
        <v>1816</v>
      </c>
      <c r="M1524" s="11" t="s">
        <v>39</v>
      </c>
      <c r="N1524" s="11" t="s">
        <v>67</v>
      </c>
      <c r="O1524" s="11" t="s">
        <v>66</v>
      </c>
      <c r="P1524" s="11" t="s">
        <v>174</v>
      </c>
      <c r="Q1524" s="11" t="s">
        <v>42</v>
      </c>
      <c r="R1524" s="11" t="s">
        <v>85</v>
      </c>
      <c r="S1524" s="12">
        <v>28889</v>
      </c>
      <c r="T1524" s="11" t="s">
        <v>44</v>
      </c>
      <c r="U1524" s="11" t="s">
        <v>109</v>
      </c>
      <c r="V1524" s="11" t="s">
        <v>46</v>
      </c>
      <c r="W1524" s="10">
        <v>12351</v>
      </c>
      <c r="X1524" s="11" t="s">
        <v>48</v>
      </c>
      <c r="Y1524" s="10">
        <v>1</v>
      </c>
      <c r="Z1524" s="10">
        <v>3405</v>
      </c>
      <c r="AA1524" s="12" t="s">
        <v>1216</v>
      </c>
      <c r="AB1524" s="10">
        <v>2</v>
      </c>
      <c r="AC1524" s="10">
        <v>1</v>
      </c>
      <c r="AD1524" s="12">
        <v>45021</v>
      </c>
      <c r="AE1524" s="11" t="s">
        <v>60</v>
      </c>
      <c r="AF1524" s="11" t="s">
        <v>61</v>
      </c>
      <c r="AG1524" s="11" t="s">
        <v>77</v>
      </c>
      <c r="AH1524" s="11" t="s">
        <v>9132</v>
      </c>
      <c r="AI1524" s="11" t="s">
        <v>9133</v>
      </c>
      <c r="AJ1524" s="10">
        <v>1</v>
      </c>
      <c r="AK1524" s="14">
        <v>397.18</v>
      </c>
    </row>
    <row r="1525" spans="1:37" x14ac:dyDescent="0.25">
      <c r="A1525" s="10">
        <v>2979</v>
      </c>
      <c r="B1525" s="11" t="s">
        <v>3001</v>
      </c>
      <c r="C1525" s="11" t="s">
        <v>3877</v>
      </c>
      <c r="D1525" s="12">
        <v>43915</v>
      </c>
      <c r="E1525" s="12">
        <v>45042</v>
      </c>
      <c r="F1525" s="10">
        <f>Table2[[#This Row],[ExitDate]]-Table2[[#This Row],[StartDate]]</f>
        <v>1127</v>
      </c>
      <c r="G1525" s="18">
        <f>(Table2[[#This Row],[ExitDate]]-Table2[[#This Row],[StartDate]])/365.25</f>
        <v>3.0855578370978782</v>
      </c>
      <c r="H1525" s="11" t="s">
        <v>36</v>
      </c>
      <c r="I1525" s="11" t="s">
        <v>9134</v>
      </c>
      <c r="J1525" s="13" t="s">
        <v>9135</v>
      </c>
      <c r="K1525" s="11" t="s">
        <v>113</v>
      </c>
      <c r="L1525" s="11" t="s">
        <v>752</v>
      </c>
      <c r="M1525" s="11" t="s">
        <v>39</v>
      </c>
      <c r="N1525" s="11" t="s">
        <v>40</v>
      </c>
      <c r="O1525" s="11" t="s">
        <v>41</v>
      </c>
      <c r="P1525" s="11" t="s">
        <v>95</v>
      </c>
      <c r="Q1525" s="11" t="s">
        <v>42</v>
      </c>
      <c r="R1525" s="11" t="s">
        <v>43</v>
      </c>
      <c r="S1525" s="12" t="s">
        <v>9136</v>
      </c>
      <c r="T1525" s="11" t="s">
        <v>44</v>
      </c>
      <c r="U1525" s="11" t="s">
        <v>1262</v>
      </c>
      <c r="V1525" s="11" t="s">
        <v>46</v>
      </c>
      <c r="W1525" s="10">
        <v>24805</v>
      </c>
      <c r="X1525" s="11" t="s">
        <v>48</v>
      </c>
      <c r="Y1525" s="10">
        <v>5</v>
      </c>
      <c r="Z1525" s="10">
        <v>3406</v>
      </c>
      <c r="AA1525" s="12" t="s">
        <v>2150</v>
      </c>
      <c r="AB1525" s="10">
        <v>5</v>
      </c>
      <c r="AC1525" s="10">
        <v>5</v>
      </c>
      <c r="AD1525" s="12">
        <v>45043</v>
      </c>
      <c r="AE1525" s="11" t="s">
        <v>60</v>
      </c>
      <c r="AF1525" s="11" t="s">
        <v>51</v>
      </c>
      <c r="AG1525" s="11" t="s">
        <v>62</v>
      </c>
      <c r="AH1525" s="11" t="s">
        <v>9137</v>
      </c>
      <c r="AI1525" s="11" t="s">
        <v>9138</v>
      </c>
      <c r="AJ1525" s="10">
        <v>1</v>
      </c>
      <c r="AK1525" s="14">
        <v>538.94000000000005</v>
      </c>
    </row>
    <row r="1526" spans="1:37" x14ac:dyDescent="0.25">
      <c r="A1526" s="10">
        <v>2980</v>
      </c>
      <c r="B1526" s="11" t="s">
        <v>3994</v>
      </c>
      <c r="C1526" s="11" t="s">
        <v>2836</v>
      </c>
      <c r="D1526" s="12">
        <v>44301</v>
      </c>
      <c r="E1526" s="12">
        <v>45057</v>
      </c>
      <c r="F1526" s="10">
        <f>Table2[[#This Row],[ExitDate]]-Table2[[#This Row],[StartDate]]</f>
        <v>756</v>
      </c>
      <c r="G1526" s="18">
        <f>(Table2[[#This Row],[ExitDate]]-Table2[[#This Row],[StartDate]])/365.25</f>
        <v>2.0698151950718686</v>
      </c>
      <c r="H1526" s="11" t="s">
        <v>738</v>
      </c>
      <c r="I1526" s="11" t="s">
        <v>9139</v>
      </c>
      <c r="J1526" s="13" t="s">
        <v>9140</v>
      </c>
      <c r="K1526" s="11" t="s">
        <v>94</v>
      </c>
      <c r="L1526" s="11" t="s">
        <v>38</v>
      </c>
      <c r="M1526" s="11" t="s">
        <v>56</v>
      </c>
      <c r="N1526" s="11" t="s">
        <v>40</v>
      </c>
      <c r="O1526" s="11" t="s">
        <v>41</v>
      </c>
      <c r="P1526" s="11" t="s">
        <v>174</v>
      </c>
      <c r="Q1526" s="11" t="s">
        <v>42</v>
      </c>
      <c r="R1526" s="11" t="s">
        <v>85</v>
      </c>
      <c r="S1526" s="12" t="s">
        <v>9141</v>
      </c>
      <c r="T1526" s="11" t="s">
        <v>44</v>
      </c>
      <c r="U1526" s="11" t="s">
        <v>846</v>
      </c>
      <c r="V1526" s="11" t="s">
        <v>46</v>
      </c>
      <c r="W1526" s="10">
        <v>18000</v>
      </c>
      <c r="X1526" s="11" t="s">
        <v>48</v>
      </c>
      <c r="Y1526" s="10">
        <v>5</v>
      </c>
      <c r="Z1526" s="10">
        <v>3407</v>
      </c>
      <c r="AA1526" s="12">
        <v>45174</v>
      </c>
      <c r="AB1526" s="10">
        <v>1</v>
      </c>
      <c r="AC1526" s="10">
        <v>3</v>
      </c>
      <c r="AD1526" s="12">
        <v>44963</v>
      </c>
      <c r="AE1526" s="11" t="s">
        <v>50</v>
      </c>
      <c r="AF1526" s="11" t="s">
        <v>61</v>
      </c>
      <c r="AG1526" s="11" t="s">
        <v>62</v>
      </c>
      <c r="AH1526" s="11" t="s">
        <v>3713</v>
      </c>
      <c r="AI1526" s="11" t="s">
        <v>9142</v>
      </c>
      <c r="AJ1526" s="10">
        <v>1</v>
      </c>
      <c r="AK1526" s="14">
        <v>501.87</v>
      </c>
    </row>
    <row r="1527" spans="1:37" x14ac:dyDescent="0.25">
      <c r="A1527" s="10">
        <v>2981</v>
      </c>
      <c r="B1527" s="11" t="s">
        <v>3816</v>
      </c>
      <c r="C1527" s="11" t="s">
        <v>3689</v>
      </c>
      <c r="D1527" s="12">
        <v>44910</v>
      </c>
      <c r="E1527" s="12">
        <v>45041</v>
      </c>
      <c r="F1527" s="10">
        <f>Table2[[#This Row],[ExitDate]]-Table2[[#This Row],[StartDate]]</f>
        <v>131</v>
      </c>
      <c r="G1527" s="18">
        <f>(Table2[[#This Row],[ExitDate]]-Table2[[#This Row],[StartDate]])/365.25</f>
        <v>0.35865845311430528</v>
      </c>
      <c r="H1527" s="11" t="s">
        <v>738</v>
      </c>
      <c r="I1527" s="11" t="s">
        <v>9143</v>
      </c>
      <c r="J1527" s="13" t="s">
        <v>9144</v>
      </c>
      <c r="K1527" s="11" t="s">
        <v>113</v>
      </c>
      <c r="L1527" s="11" t="s">
        <v>752</v>
      </c>
      <c r="M1527" s="11" t="s">
        <v>39</v>
      </c>
      <c r="N1527" s="11" t="s">
        <v>67</v>
      </c>
      <c r="O1527" s="11" t="s">
        <v>66</v>
      </c>
      <c r="P1527" s="11" t="s">
        <v>121</v>
      </c>
      <c r="Q1527" s="11" t="s">
        <v>42</v>
      </c>
      <c r="R1527" s="11" t="s">
        <v>85</v>
      </c>
      <c r="S1527" s="12">
        <v>23924</v>
      </c>
      <c r="T1527" s="11" t="s">
        <v>44</v>
      </c>
      <c r="U1527" s="11" t="s">
        <v>5</v>
      </c>
      <c r="V1527" s="11" t="s">
        <v>59</v>
      </c>
      <c r="W1527" s="10">
        <v>67579</v>
      </c>
      <c r="X1527" s="11" t="s">
        <v>48</v>
      </c>
      <c r="Y1527" s="10">
        <v>3</v>
      </c>
      <c r="Z1527" s="10">
        <v>3408</v>
      </c>
      <c r="AA1527" s="12">
        <v>44963</v>
      </c>
      <c r="AB1527" s="10">
        <v>2</v>
      </c>
      <c r="AC1527" s="10">
        <v>2</v>
      </c>
      <c r="AD1527" s="12">
        <v>44786</v>
      </c>
      <c r="AE1527" s="11" t="s">
        <v>50</v>
      </c>
      <c r="AF1527" s="11" t="s">
        <v>61</v>
      </c>
      <c r="AG1527" s="11" t="s">
        <v>52</v>
      </c>
      <c r="AH1527" s="11" t="s">
        <v>9145</v>
      </c>
      <c r="AI1527" s="11" t="s">
        <v>9146</v>
      </c>
      <c r="AJ1527" s="10">
        <v>5</v>
      </c>
      <c r="AK1527" s="14">
        <v>877.62</v>
      </c>
    </row>
    <row r="1528" spans="1:37" x14ac:dyDescent="0.25">
      <c r="A1528" s="10">
        <v>2982</v>
      </c>
      <c r="B1528" s="11" t="s">
        <v>910</v>
      </c>
      <c r="C1528" s="11" t="s">
        <v>1759</v>
      </c>
      <c r="D1528" s="12">
        <v>44842</v>
      </c>
      <c r="E1528" s="12">
        <v>44961</v>
      </c>
      <c r="F1528" s="10">
        <f>Table2[[#This Row],[ExitDate]]-Table2[[#This Row],[StartDate]]</f>
        <v>119</v>
      </c>
      <c r="G1528" s="18">
        <f>(Table2[[#This Row],[ExitDate]]-Table2[[#This Row],[StartDate]])/365.25</f>
        <v>0.32580424366872007</v>
      </c>
      <c r="H1528" s="11" t="s">
        <v>738</v>
      </c>
      <c r="I1528" s="11" t="s">
        <v>9147</v>
      </c>
      <c r="J1528" s="13" t="s">
        <v>9148</v>
      </c>
      <c r="K1528" s="11" t="s">
        <v>65</v>
      </c>
      <c r="L1528" s="11" t="s">
        <v>38</v>
      </c>
      <c r="M1528" s="11" t="s">
        <v>39</v>
      </c>
      <c r="N1528" s="11" t="s">
        <v>67</v>
      </c>
      <c r="O1528" s="11" t="s">
        <v>66</v>
      </c>
      <c r="P1528" s="11" t="s">
        <v>121</v>
      </c>
      <c r="Q1528" s="11" t="s">
        <v>42</v>
      </c>
      <c r="R1528" s="11" t="s">
        <v>508</v>
      </c>
      <c r="S1528" s="12" t="s">
        <v>9149</v>
      </c>
      <c r="T1528" s="11" t="s">
        <v>44</v>
      </c>
      <c r="U1528" s="11" t="s">
        <v>81</v>
      </c>
      <c r="V1528" s="11" t="s">
        <v>59</v>
      </c>
      <c r="W1528" s="10">
        <v>82704</v>
      </c>
      <c r="X1528" s="11" t="s">
        <v>48</v>
      </c>
      <c r="Y1528" s="10">
        <v>4</v>
      </c>
      <c r="Z1528" s="10">
        <v>3409</v>
      </c>
      <c r="AA1528" s="12">
        <v>44630</v>
      </c>
      <c r="AB1528" s="10">
        <v>5</v>
      </c>
      <c r="AC1528" s="10">
        <v>5</v>
      </c>
      <c r="AD1528" s="12">
        <v>45134</v>
      </c>
      <c r="AE1528" s="11" t="s">
        <v>83</v>
      </c>
      <c r="AF1528" s="11" t="s">
        <v>51</v>
      </c>
      <c r="AG1528" s="11" t="s">
        <v>52</v>
      </c>
      <c r="AH1528" s="11" t="s">
        <v>9150</v>
      </c>
      <c r="AI1528" s="11" t="s">
        <v>9151</v>
      </c>
      <c r="AJ1528" s="10">
        <v>2</v>
      </c>
      <c r="AK1528" s="14">
        <v>575.11</v>
      </c>
    </row>
    <row r="1529" spans="1:37" x14ac:dyDescent="0.25">
      <c r="A1529" s="10">
        <v>2988</v>
      </c>
      <c r="B1529" s="11" t="s">
        <v>1333</v>
      </c>
      <c r="C1529" s="11" t="s">
        <v>513</v>
      </c>
      <c r="D1529" s="12">
        <v>44813</v>
      </c>
      <c r="E1529" s="12">
        <v>45001</v>
      </c>
      <c r="F1529" s="10">
        <f>Table2[[#This Row],[ExitDate]]-Table2[[#This Row],[StartDate]]</f>
        <v>188</v>
      </c>
      <c r="G1529" s="18">
        <f>(Table2[[#This Row],[ExitDate]]-Table2[[#This Row],[StartDate]])/365.25</f>
        <v>0.51471594798083509</v>
      </c>
      <c r="H1529" s="11" t="s">
        <v>36</v>
      </c>
      <c r="I1529" s="11" t="s">
        <v>9152</v>
      </c>
      <c r="J1529" s="13" t="s">
        <v>9153</v>
      </c>
      <c r="K1529" s="11" t="s">
        <v>79</v>
      </c>
      <c r="L1529" s="11" t="s">
        <v>752</v>
      </c>
      <c r="M1529" s="11" t="s">
        <v>66</v>
      </c>
      <c r="N1529" s="11" t="s">
        <v>55</v>
      </c>
      <c r="O1529" s="11" t="s">
        <v>56</v>
      </c>
      <c r="P1529" s="11" t="s">
        <v>133</v>
      </c>
      <c r="Q1529" s="11" t="s">
        <v>42</v>
      </c>
      <c r="R1529" s="11" t="s">
        <v>142</v>
      </c>
      <c r="S1529" s="12" t="s">
        <v>9154</v>
      </c>
      <c r="T1529" s="11" t="s">
        <v>44</v>
      </c>
      <c r="U1529" s="11" t="s">
        <v>87</v>
      </c>
      <c r="V1529" s="11" t="s">
        <v>59</v>
      </c>
      <c r="W1529" s="10">
        <v>23971</v>
      </c>
      <c r="X1529" s="11" t="s">
        <v>48</v>
      </c>
      <c r="Y1529" s="10">
        <v>3</v>
      </c>
      <c r="Z1529" s="10">
        <v>3415</v>
      </c>
      <c r="AA1529" s="12">
        <v>45144</v>
      </c>
      <c r="AB1529" s="10">
        <v>2</v>
      </c>
      <c r="AC1529" s="10">
        <v>5</v>
      </c>
      <c r="AD1529" s="12">
        <v>44820</v>
      </c>
      <c r="AE1529" s="11" t="s">
        <v>50</v>
      </c>
      <c r="AF1529" s="11" t="s">
        <v>51</v>
      </c>
      <c r="AG1529" s="11" t="s">
        <v>77</v>
      </c>
      <c r="AH1529" s="11" t="s">
        <v>9155</v>
      </c>
      <c r="AI1529" s="11" t="s">
        <v>9156</v>
      </c>
      <c r="AJ1529" s="10">
        <v>4</v>
      </c>
      <c r="AK1529" s="14">
        <v>103.35</v>
      </c>
    </row>
    <row r="1530" spans="1:37" x14ac:dyDescent="0.25">
      <c r="A1530" s="10">
        <v>2993</v>
      </c>
      <c r="B1530" s="11" t="s">
        <v>3254</v>
      </c>
      <c r="C1530" s="11" t="s">
        <v>4123</v>
      </c>
      <c r="D1530" s="12">
        <v>44114</v>
      </c>
      <c r="E1530" s="12">
        <v>44778</v>
      </c>
      <c r="F1530" s="10">
        <f>Table2[[#This Row],[ExitDate]]-Table2[[#This Row],[StartDate]]</f>
        <v>664</v>
      </c>
      <c r="G1530" s="18">
        <f>(Table2[[#This Row],[ExitDate]]-Table2[[#This Row],[StartDate]])/365.25</f>
        <v>1.8179329226557153</v>
      </c>
      <c r="H1530" s="11" t="s">
        <v>36</v>
      </c>
      <c r="I1530" s="11" t="s">
        <v>9157</v>
      </c>
      <c r="J1530" s="13" t="s">
        <v>9158</v>
      </c>
      <c r="K1530" s="11" t="s">
        <v>113</v>
      </c>
      <c r="L1530" s="11" t="s">
        <v>38</v>
      </c>
      <c r="M1530" s="11" t="s">
        <v>39</v>
      </c>
      <c r="N1530" s="11" t="s">
        <v>55</v>
      </c>
      <c r="O1530" s="11" t="s">
        <v>66</v>
      </c>
      <c r="P1530" s="11" t="s">
        <v>174</v>
      </c>
      <c r="Q1530" s="11" t="s">
        <v>42</v>
      </c>
      <c r="R1530" s="11" t="s">
        <v>85</v>
      </c>
      <c r="S1530" s="12">
        <v>16353</v>
      </c>
      <c r="T1530" s="11" t="s">
        <v>44</v>
      </c>
      <c r="U1530" s="11" t="s">
        <v>81</v>
      </c>
      <c r="V1530" s="11" t="s">
        <v>46</v>
      </c>
      <c r="W1530" s="10">
        <v>18079</v>
      </c>
      <c r="X1530" s="11" t="s">
        <v>48</v>
      </c>
      <c r="Y1530" s="10">
        <v>2</v>
      </c>
      <c r="Z1530" s="10">
        <v>3420</v>
      </c>
      <c r="AA1530" s="12">
        <v>45141</v>
      </c>
      <c r="AB1530" s="10">
        <v>2</v>
      </c>
      <c r="AC1530" s="10">
        <v>3</v>
      </c>
      <c r="AD1530" s="12">
        <v>44910</v>
      </c>
      <c r="AE1530" s="11" t="s">
        <v>76</v>
      </c>
      <c r="AF1530" s="11" t="s">
        <v>61</v>
      </c>
      <c r="AG1530" s="11" t="s">
        <v>89</v>
      </c>
      <c r="AH1530" s="11" t="s">
        <v>9159</v>
      </c>
      <c r="AI1530" s="11" t="s">
        <v>9160</v>
      </c>
      <c r="AJ1530" s="10">
        <v>2</v>
      </c>
      <c r="AK1530" s="14">
        <v>489.02</v>
      </c>
    </row>
    <row r="1531" spans="1:37" x14ac:dyDescent="0.25">
      <c r="A1531" s="10">
        <v>2994</v>
      </c>
      <c r="B1531" s="11" t="s">
        <v>1347</v>
      </c>
      <c r="C1531" s="11" t="s">
        <v>4176</v>
      </c>
      <c r="D1531" s="12">
        <v>44690</v>
      </c>
      <c r="E1531" s="12">
        <v>44812</v>
      </c>
      <c r="F1531" s="10">
        <f>Table2[[#This Row],[ExitDate]]-Table2[[#This Row],[StartDate]]</f>
        <v>122</v>
      </c>
      <c r="G1531" s="18">
        <f>(Table2[[#This Row],[ExitDate]]-Table2[[#This Row],[StartDate]])/365.25</f>
        <v>0.33401779603011633</v>
      </c>
      <c r="H1531" s="11" t="s">
        <v>36</v>
      </c>
      <c r="I1531" s="11" t="s">
        <v>9161</v>
      </c>
      <c r="J1531" s="13" t="s">
        <v>9162</v>
      </c>
      <c r="K1531" s="11" t="s">
        <v>65</v>
      </c>
      <c r="L1531" s="11" t="s">
        <v>38</v>
      </c>
      <c r="M1531" s="11" t="s">
        <v>56</v>
      </c>
      <c r="N1531" s="11" t="s">
        <v>55</v>
      </c>
      <c r="O1531" s="11" t="s">
        <v>56</v>
      </c>
      <c r="P1531" s="11" t="s">
        <v>133</v>
      </c>
      <c r="Q1531" s="11" t="s">
        <v>42</v>
      </c>
      <c r="R1531" s="11" t="s">
        <v>608</v>
      </c>
      <c r="S1531" s="12">
        <v>21860</v>
      </c>
      <c r="T1531" s="11" t="s">
        <v>44</v>
      </c>
      <c r="U1531" s="11" t="s">
        <v>234</v>
      </c>
      <c r="V1531" s="11" t="s">
        <v>46</v>
      </c>
      <c r="W1531" s="10">
        <v>57340</v>
      </c>
      <c r="X1531" s="11" t="s">
        <v>48</v>
      </c>
      <c r="Y1531" s="10">
        <v>1</v>
      </c>
      <c r="Z1531" s="10">
        <v>3421</v>
      </c>
      <c r="AA1531" s="12" t="s">
        <v>2259</v>
      </c>
      <c r="AB1531" s="10">
        <v>5</v>
      </c>
      <c r="AC1531" s="10">
        <v>4</v>
      </c>
      <c r="AD1531" s="12">
        <v>44948</v>
      </c>
      <c r="AE1531" s="11" t="s">
        <v>60</v>
      </c>
      <c r="AF1531" s="11" t="s">
        <v>61</v>
      </c>
      <c r="AG1531" s="11" t="s">
        <v>89</v>
      </c>
      <c r="AH1531" s="11" t="s">
        <v>9163</v>
      </c>
      <c r="AI1531" s="11" t="s">
        <v>9164</v>
      </c>
      <c r="AJ1531" s="10">
        <v>1</v>
      </c>
      <c r="AK1531" s="14">
        <v>786.71</v>
      </c>
    </row>
    <row r="1532" spans="1:37" x14ac:dyDescent="0.25">
      <c r="A1532" s="10">
        <v>2995</v>
      </c>
      <c r="B1532" s="11" t="s">
        <v>9165</v>
      </c>
      <c r="C1532" s="11" t="s">
        <v>9166</v>
      </c>
      <c r="D1532" s="12">
        <v>44734</v>
      </c>
      <c r="E1532" s="12">
        <v>44780</v>
      </c>
      <c r="F1532" s="10">
        <f>Table2[[#This Row],[ExitDate]]-Table2[[#This Row],[StartDate]]</f>
        <v>46</v>
      </c>
      <c r="G1532" s="18">
        <f>(Table2[[#This Row],[ExitDate]]-Table2[[#This Row],[StartDate]])/365.25</f>
        <v>0.12594113620807665</v>
      </c>
      <c r="H1532" s="11" t="s">
        <v>36</v>
      </c>
      <c r="I1532" s="11" t="s">
        <v>9167</v>
      </c>
      <c r="J1532" s="13" t="s">
        <v>9168</v>
      </c>
      <c r="K1532" s="11" t="s">
        <v>164</v>
      </c>
      <c r="L1532" s="11" t="s">
        <v>1816</v>
      </c>
      <c r="M1532" s="11" t="s">
        <v>56</v>
      </c>
      <c r="N1532" s="11" t="s">
        <v>40</v>
      </c>
      <c r="O1532" s="11" t="s">
        <v>56</v>
      </c>
      <c r="P1532" s="11" t="s">
        <v>133</v>
      </c>
      <c r="Q1532" s="11" t="s">
        <v>42</v>
      </c>
      <c r="R1532" s="11" t="s">
        <v>107</v>
      </c>
      <c r="S1532" s="12" t="s">
        <v>9169</v>
      </c>
      <c r="T1532" s="11" t="s">
        <v>44</v>
      </c>
      <c r="U1532" s="11" t="s">
        <v>399</v>
      </c>
      <c r="V1532" s="11" t="s">
        <v>46</v>
      </c>
      <c r="W1532" s="10">
        <v>44500</v>
      </c>
      <c r="X1532" s="11" t="s">
        <v>48</v>
      </c>
      <c r="Y1532" s="10">
        <v>3</v>
      </c>
      <c r="Z1532" s="10">
        <v>3422</v>
      </c>
      <c r="AA1532" s="12">
        <v>45144</v>
      </c>
      <c r="AB1532" s="10">
        <v>1</v>
      </c>
      <c r="AC1532" s="10">
        <v>1</v>
      </c>
      <c r="AD1532" s="12">
        <v>44998</v>
      </c>
      <c r="AE1532" s="11" t="s">
        <v>156</v>
      </c>
      <c r="AF1532" s="11" t="s">
        <v>51</v>
      </c>
      <c r="AG1532" s="11" t="s">
        <v>52</v>
      </c>
      <c r="AH1532" s="11" t="s">
        <v>9170</v>
      </c>
      <c r="AI1532" s="11" t="s">
        <v>5328</v>
      </c>
      <c r="AJ1532" s="10">
        <v>1</v>
      </c>
      <c r="AK1532" s="14">
        <v>707.96</v>
      </c>
    </row>
    <row r="1533" spans="1:37" x14ac:dyDescent="0.25">
      <c r="A1533" s="10">
        <v>2997</v>
      </c>
      <c r="B1533" s="11" t="s">
        <v>8321</v>
      </c>
      <c r="C1533" s="11" t="s">
        <v>1768</v>
      </c>
      <c r="D1533" s="12">
        <v>44174</v>
      </c>
      <c r="E1533" s="12">
        <v>44777</v>
      </c>
      <c r="F1533" s="10">
        <f>Table2[[#This Row],[ExitDate]]-Table2[[#This Row],[StartDate]]</f>
        <v>603</v>
      </c>
      <c r="G1533" s="18">
        <f>(Table2[[#This Row],[ExitDate]]-Table2[[#This Row],[StartDate]])/365.25</f>
        <v>1.6509240246406571</v>
      </c>
      <c r="H1533" s="11" t="s">
        <v>36</v>
      </c>
      <c r="I1533" s="11" t="s">
        <v>9171</v>
      </c>
      <c r="J1533" s="13" t="s">
        <v>9172</v>
      </c>
      <c r="K1533" s="11" t="s">
        <v>79</v>
      </c>
      <c r="L1533" s="11" t="s">
        <v>752</v>
      </c>
      <c r="M1533" s="11" t="s">
        <v>39</v>
      </c>
      <c r="N1533" s="11" t="s">
        <v>67</v>
      </c>
      <c r="O1533" s="11" t="s">
        <v>41</v>
      </c>
      <c r="P1533" s="11" t="s">
        <v>95</v>
      </c>
      <c r="Q1533" s="11" t="s">
        <v>42</v>
      </c>
      <c r="R1533" s="11" t="s">
        <v>320</v>
      </c>
      <c r="S1533" s="12" t="s">
        <v>9173</v>
      </c>
      <c r="T1533" s="11" t="s">
        <v>44</v>
      </c>
      <c r="U1533" s="11" t="s">
        <v>81</v>
      </c>
      <c r="V1533" s="11" t="s">
        <v>59</v>
      </c>
      <c r="W1533" s="10">
        <v>6608</v>
      </c>
      <c r="X1533" s="11" t="s">
        <v>48</v>
      </c>
      <c r="Y1533" s="10">
        <v>2</v>
      </c>
      <c r="Z1533" s="10">
        <v>3424</v>
      </c>
      <c r="AA1533" s="12" t="s">
        <v>243</v>
      </c>
      <c r="AB1533" s="10">
        <v>2</v>
      </c>
      <c r="AC1533" s="10">
        <v>4</v>
      </c>
      <c r="AD1533" s="12">
        <v>44791</v>
      </c>
      <c r="AE1533" s="11" t="s">
        <v>76</v>
      </c>
      <c r="AF1533" s="11" t="s">
        <v>51</v>
      </c>
      <c r="AG1533" s="11" t="s">
        <v>77</v>
      </c>
      <c r="AH1533" s="11" t="s">
        <v>9174</v>
      </c>
      <c r="AI1533" s="11" t="s">
        <v>9175</v>
      </c>
      <c r="AJ1533" s="10">
        <v>5</v>
      </c>
      <c r="AK1533" s="14">
        <v>981.13</v>
      </c>
    </row>
    <row r="1534" spans="1:37" x14ac:dyDescent="0.25">
      <c r="A1534" s="10">
        <v>2998</v>
      </c>
      <c r="B1534" s="11" t="s">
        <v>5110</v>
      </c>
      <c r="C1534" s="11" t="s">
        <v>2434</v>
      </c>
      <c r="D1534" s="12">
        <v>43613</v>
      </c>
      <c r="E1534" s="12">
        <v>44492</v>
      </c>
      <c r="F1534" s="10">
        <f>Table2[[#This Row],[ExitDate]]-Table2[[#This Row],[StartDate]]</f>
        <v>879</v>
      </c>
      <c r="G1534" s="18">
        <f>(Table2[[#This Row],[ExitDate]]-Table2[[#This Row],[StartDate]])/365.25</f>
        <v>2.406570841889117</v>
      </c>
      <c r="H1534" s="11" t="s">
        <v>36</v>
      </c>
      <c r="I1534" s="11" t="s">
        <v>9176</v>
      </c>
      <c r="J1534" s="13" t="s">
        <v>9177</v>
      </c>
      <c r="K1534" s="11" t="s">
        <v>94</v>
      </c>
      <c r="L1534" s="11" t="s">
        <v>752</v>
      </c>
      <c r="M1534" s="11" t="s">
        <v>39</v>
      </c>
      <c r="N1534" s="11" t="s">
        <v>67</v>
      </c>
      <c r="O1534" s="11" t="s">
        <v>66</v>
      </c>
      <c r="P1534" s="11" t="s">
        <v>121</v>
      </c>
      <c r="Q1534" s="11" t="s">
        <v>42</v>
      </c>
      <c r="R1534" s="11" t="s">
        <v>57</v>
      </c>
      <c r="S1534" s="12" t="s">
        <v>9178</v>
      </c>
      <c r="T1534" s="11" t="s">
        <v>44</v>
      </c>
      <c r="U1534" s="11" t="s">
        <v>234</v>
      </c>
      <c r="V1534" s="11" t="s">
        <v>46</v>
      </c>
      <c r="W1534" s="10">
        <v>3807</v>
      </c>
      <c r="X1534" s="11" t="s">
        <v>48</v>
      </c>
      <c r="Y1534" s="10">
        <v>2</v>
      </c>
      <c r="Z1534" s="10">
        <v>3425</v>
      </c>
      <c r="AA1534" s="12" t="s">
        <v>1867</v>
      </c>
      <c r="AB1534" s="10">
        <v>5</v>
      </c>
      <c r="AC1534" s="10">
        <v>2</v>
      </c>
      <c r="AD1534" s="12">
        <v>45065</v>
      </c>
      <c r="AE1534" s="11" t="s">
        <v>83</v>
      </c>
      <c r="AF1534" s="11" t="s">
        <v>61</v>
      </c>
      <c r="AG1534" s="11" t="s">
        <v>77</v>
      </c>
      <c r="AH1534" s="11" t="s">
        <v>6656</v>
      </c>
      <c r="AI1534" s="11" t="s">
        <v>9179</v>
      </c>
      <c r="AJ1534" s="10">
        <v>3</v>
      </c>
      <c r="AK1534" s="14">
        <v>184.27</v>
      </c>
    </row>
    <row r="1535" spans="1:37" x14ac:dyDescent="0.25">
      <c r="A1535" s="10">
        <v>1801</v>
      </c>
      <c r="B1535" s="11" t="s">
        <v>967</v>
      </c>
      <c r="C1535" s="11" t="s">
        <v>6208</v>
      </c>
      <c r="D1535" s="12">
        <v>43324</v>
      </c>
      <c r="E1535" s="12">
        <v>44725</v>
      </c>
      <c r="F1535" s="10">
        <f>Table2[[#This Row],[ExitDate]]-Table2[[#This Row],[StartDate]]</f>
        <v>1401</v>
      </c>
      <c r="G1535" s="18">
        <f>(Table2[[#This Row],[ExitDate]]-Table2[[#This Row],[StartDate]])/365.25</f>
        <v>3.8357289527720737</v>
      </c>
      <c r="H1535" s="11" t="s">
        <v>1781</v>
      </c>
      <c r="I1535" s="11" t="s">
        <v>6209</v>
      </c>
      <c r="J1535" s="13" t="s">
        <v>6210</v>
      </c>
      <c r="K1535" s="11" t="s">
        <v>132</v>
      </c>
      <c r="L1535" s="11" t="s">
        <v>38</v>
      </c>
      <c r="M1535" s="11" t="s">
        <v>56</v>
      </c>
      <c r="N1535" s="11" t="s">
        <v>67</v>
      </c>
      <c r="O1535" s="11" t="s">
        <v>56</v>
      </c>
      <c r="P1535" s="11" t="s">
        <v>121</v>
      </c>
      <c r="Q1535" s="11" t="s">
        <v>165</v>
      </c>
      <c r="R1535" s="11" t="s">
        <v>608</v>
      </c>
      <c r="S1535" s="12" t="s">
        <v>6211</v>
      </c>
      <c r="T1535" s="11" t="s">
        <v>44</v>
      </c>
      <c r="U1535" s="11" t="s">
        <v>81</v>
      </c>
      <c r="V1535" s="11" t="s">
        <v>46</v>
      </c>
      <c r="W1535" s="10">
        <v>58630</v>
      </c>
      <c r="X1535" s="11" t="s">
        <v>746</v>
      </c>
      <c r="Y1535" s="10">
        <v>4</v>
      </c>
      <c r="Z1535" s="10">
        <v>2228</v>
      </c>
      <c r="AA1535" s="12" t="s">
        <v>2774</v>
      </c>
      <c r="AB1535" s="10">
        <v>3</v>
      </c>
      <c r="AC1535" s="10">
        <v>2</v>
      </c>
      <c r="AD1535" s="12">
        <v>44978</v>
      </c>
      <c r="AE1535" s="11" t="s">
        <v>83</v>
      </c>
      <c r="AF1535" s="11" t="s">
        <v>61</v>
      </c>
      <c r="AG1535" s="11" t="s">
        <v>89</v>
      </c>
      <c r="AH1535" s="11" t="s">
        <v>6212</v>
      </c>
      <c r="AI1535" s="11" t="s">
        <v>6213</v>
      </c>
      <c r="AJ1535" s="10">
        <v>3</v>
      </c>
      <c r="AK1535" s="14">
        <v>713.03</v>
      </c>
    </row>
    <row r="1536" spans="1:37" x14ac:dyDescent="0.25">
      <c r="A1536" s="10">
        <v>2505</v>
      </c>
      <c r="B1536" s="11" t="s">
        <v>7978</v>
      </c>
      <c r="C1536" s="11" t="s">
        <v>1775</v>
      </c>
      <c r="D1536" s="12">
        <v>44427</v>
      </c>
      <c r="E1536" s="12">
        <v>45071</v>
      </c>
      <c r="F1536" s="10">
        <f>Table2[[#This Row],[ExitDate]]-Table2[[#This Row],[StartDate]]</f>
        <v>644</v>
      </c>
      <c r="G1536" s="18">
        <f>(Table2[[#This Row],[ExitDate]]-Table2[[#This Row],[StartDate]])/365.25</f>
        <v>1.7631759069130732</v>
      </c>
      <c r="H1536" s="11" t="s">
        <v>36</v>
      </c>
      <c r="I1536" s="11" t="s">
        <v>7979</v>
      </c>
      <c r="J1536" s="13" t="s">
        <v>7980</v>
      </c>
      <c r="K1536" s="11" t="s">
        <v>79</v>
      </c>
      <c r="L1536" s="11" t="s">
        <v>2303</v>
      </c>
      <c r="M1536" s="11" t="s">
        <v>56</v>
      </c>
      <c r="N1536" s="11" t="s">
        <v>55</v>
      </c>
      <c r="O1536" s="11" t="s">
        <v>66</v>
      </c>
      <c r="P1536" s="11" t="s">
        <v>95</v>
      </c>
      <c r="Q1536" s="11" t="s">
        <v>42</v>
      </c>
      <c r="R1536" s="11" t="s">
        <v>43</v>
      </c>
      <c r="S1536" s="12" t="s">
        <v>7981</v>
      </c>
      <c r="T1536" s="11" t="s">
        <v>44</v>
      </c>
      <c r="U1536" s="11" t="s">
        <v>1522</v>
      </c>
      <c r="V1536" s="11" t="s">
        <v>59</v>
      </c>
      <c r="W1536" s="10">
        <v>6449</v>
      </c>
      <c r="X1536" s="11" t="s">
        <v>48</v>
      </c>
      <c r="Y1536" s="10">
        <v>4</v>
      </c>
      <c r="Z1536" s="10">
        <v>2932</v>
      </c>
      <c r="AA1536" s="12" t="s">
        <v>3672</v>
      </c>
      <c r="AB1536" s="10">
        <v>4</v>
      </c>
      <c r="AC1536" s="10">
        <v>4</v>
      </c>
      <c r="AD1536" s="12">
        <v>45063</v>
      </c>
      <c r="AE1536" s="11" t="s">
        <v>156</v>
      </c>
      <c r="AF1536" s="11" t="s">
        <v>61</v>
      </c>
      <c r="AG1536" s="11" t="s">
        <v>77</v>
      </c>
      <c r="AH1536" s="11" t="s">
        <v>7982</v>
      </c>
      <c r="AI1536" s="11" t="s">
        <v>7983</v>
      </c>
      <c r="AJ1536" s="10">
        <v>2</v>
      </c>
      <c r="AK1536" s="14">
        <v>275.36</v>
      </c>
    </row>
    <row r="1537" spans="1:37" x14ac:dyDescent="0.25">
      <c r="A1537" s="10">
        <v>1117</v>
      </c>
      <c r="B1537" s="11" t="s">
        <v>4221</v>
      </c>
      <c r="C1537" s="11" t="s">
        <v>4222</v>
      </c>
      <c r="D1537" s="12">
        <v>44052</v>
      </c>
      <c r="E1537" s="12">
        <v>44871</v>
      </c>
      <c r="F1537" s="10">
        <f>Table2[[#This Row],[ExitDate]]-Table2[[#This Row],[StartDate]]</f>
        <v>819</v>
      </c>
      <c r="G1537" s="18">
        <f>(Table2[[#This Row],[ExitDate]]-Table2[[#This Row],[StartDate]])/365.25</f>
        <v>2.2422997946611911</v>
      </c>
      <c r="H1537" s="11" t="s">
        <v>36</v>
      </c>
      <c r="I1537" s="11" t="s">
        <v>4223</v>
      </c>
      <c r="J1537" s="13" t="s">
        <v>4224</v>
      </c>
      <c r="K1537" s="11" t="s">
        <v>132</v>
      </c>
      <c r="L1537" s="11" t="s">
        <v>38</v>
      </c>
      <c r="M1537" s="11" t="s">
        <v>56</v>
      </c>
      <c r="N1537" s="11" t="s">
        <v>40</v>
      </c>
      <c r="O1537" s="11" t="s">
        <v>41</v>
      </c>
      <c r="P1537" s="11" t="s">
        <v>133</v>
      </c>
      <c r="Q1537" s="11" t="s">
        <v>42</v>
      </c>
      <c r="R1537" s="11" t="s">
        <v>96</v>
      </c>
      <c r="S1537" s="12" t="s">
        <v>4225</v>
      </c>
      <c r="T1537" s="11" t="s">
        <v>44</v>
      </c>
      <c r="U1537" s="11" t="s">
        <v>98</v>
      </c>
      <c r="V1537" s="11" t="s">
        <v>46</v>
      </c>
      <c r="W1537" s="10">
        <v>53393</v>
      </c>
      <c r="X1537" s="11" t="s">
        <v>48</v>
      </c>
      <c r="Y1537" s="10">
        <v>3</v>
      </c>
      <c r="Z1537" s="10">
        <v>1544</v>
      </c>
      <c r="AA1537" s="12" t="s">
        <v>4226</v>
      </c>
      <c r="AB1537" s="10">
        <v>5</v>
      </c>
      <c r="AC1537" s="10">
        <v>1</v>
      </c>
      <c r="AD1537" s="12">
        <v>44857</v>
      </c>
      <c r="AE1537" s="11" t="s">
        <v>156</v>
      </c>
      <c r="AF1537" s="11" t="s">
        <v>51</v>
      </c>
      <c r="AG1537" s="11" t="s">
        <v>89</v>
      </c>
      <c r="AH1537" s="11" t="s">
        <v>4227</v>
      </c>
      <c r="AI1537" s="11" t="s">
        <v>4228</v>
      </c>
      <c r="AJ1537" s="10">
        <v>3</v>
      </c>
      <c r="AK1537" s="14">
        <v>811.24</v>
      </c>
    </row>
    <row r="1538" spans="1:37" x14ac:dyDescent="0.25">
      <c r="A1538" s="10">
        <v>2113</v>
      </c>
      <c r="B1538" s="11" t="s">
        <v>6027</v>
      </c>
      <c r="C1538" s="11" t="s">
        <v>3903</v>
      </c>
      <c r="D1538" s="12">
        <v>44852</v>
      </c>
      <c r="E1538" s="12">
        <v>44936</v>
      </c>
      <c r="F1538" s="10">
        <f>Table2[[#This Row],[ExitDate]]-Table2[[#This Row],[StartDate]]</f>
        <v>84</v>
      </c>
      <c r="G1538" s="18">
        <f>(Table2[[#This Row],[ExitDate]]-Table2[[#This Row],[StartDate]])/365.25</f>
        <v>0.2299794661190965</v>
      </c>
      <c r="H1538" s="11" t="s">
        <v>2392</v>
      </c>
      <c r="I1538" s="11" t="s">
        <v>7042</v>
      </c>
      <c r="J1538" s="13" t="s">
        <v>7043</v>
      </c>
      <c r="K1538" s="11" t="s">
        <v>37</v>
      </c>
      <c r="L1538" s="11" t="s">
        <v>38</v>
      </c>
      <c r="M1538" s="11" t="s">
        <v>39</v>
      </c>
      <c r="N1538" s="11" t="s">
        <v>67</v>
      </c>
      <c r="O1538" s="11" t="s">
        <v>56</v>
      </c>
      <c r="P1538" s="11" t="s">
        <v>121</v>
      </c>
      <c r="Q1538" s="11" t="s">
        <v>2397</v>
      </c>
      <c r="R1538" s="11" t="s">
        <v>43</v>
      </c>
      <c r="S1538" s="12" t="s">
        <v>7044</v>
      </c>
      <c r="T1538" s="11" t="s">
        <v>44</v>
      </c>
      <c r="U1538" s="11" t="s">
        <v>7045</v>
      </c>
      <c r="V1538" s="11" t="s">
        <v>46</v>
      </c>
      <c r="W1538" s="10">
        <v>61856</v>
      </c>
      <c r="X1538" s="11" t="s">
        <v>48</v>
      </c>
      <c r="Y1538" s="10">
        <v>4</v>
      </c>
      <c r="Z1538" s="10">
        <v>2540</v>
      </c>
      <c r="AA1538" s="12" t="s">
        <v>1269</v>
      </c>
      <c r="AB1538" s="10">
        <v>3</v>
      </c>
      <c r="AC1538" s="10">
        <v>4</v>
      </c>
      <c r="AD1538" s="12">
        <v>44846</v>
      </c>
      <c r="AE1538" s="11" t="s">
        <v>76</v>
      </c>
      <c r="AF1538" s="11" t="s">
        <v>51</v>
      </c>
      <c r="AG1538" s="11" t="s">
        <v>52</v>
      </c>
      <c r="AH1538" s="11" t="s">
        <v>7046</v>
      </c>
      <c r="AI1538" s="11" t="s">
        <v>7047</v>
      </c>
      <c r="AJ1538" s="10">
        <v>2</v>
      </c>
      <c r="AK1538" s="14">
        <v>602.26</v>
      </c>
    </row>
    <row r="1539" spans="1:37" x14ac:dyDescent="0.25">
      <c r="A1539" s="10">
        <v>408</v>
      </c>
      <c r="B1539" s="11" t="s">
        <v>253</v>
      </c>
      <c r="C1539" s="11" t="s">
        <v>1015</v>
      </c>
      <c r="D1539" s="12">
        <v>43467</v>
      </c>
      <c r="E1539" s="12">
        <v>44901</v>
      </c>
      <c r="F1539" s="10">
        <f>Table2[[#This Row],[ExitDate]]-Table2[[#This Row],[StartDate]]</f>
        <v>1434</v>
      </c>
      <c r="G1539" s="18">
        <f>(Table2[[#This Row],[ExitDate]]-Table2[[#This Row],[StartDate]])/365.25</f>
        <v>3.9260780287474333</v>
      </c>
      <c r="H1539" s="11" t="s">
        <v>1781</v>
      </c>
      <c r="I1539" s="11" t="s">
        <v>1894</v>
      </c>
      <c r="J1539" s="13" t="s">
        <v>1895</v>
      </c>
      <c r="K1539" s="11" t="s">
        <v>113</v>
      </c>
      <c r="L1539" s="11" t="s">
        <v>38</v>
      </c>
      <c r="M1539" s="11" t="s">
        <v>56</v>
      </c>
      <c r="N1539" s="11" t="s">
        <v>67</v>
      </c>
      <c r="O1539" s="11" t="s">
        <v>56</v>
      </c>
      <c r="P1539" s="11" t="s">
        <v>121</v>
      </c>
      <c r="Q1539" s="11" t="s">
        <v>165</v>
      </c>
      <c r="R1539" s="11" t="s">
        <v>508</v>
      </c>
      <c r="S1539" s="12">
        <v>34283</v>
      </c>
      <c r="T1539" s="11" t="s">
        <v>44</v>
      </c>
      <c r="U1539" s="11" t="s">
        <v>1248</v>
      </c>
      <c r="V1539" s="11" t="s">
        <v>59</v>
      </c>
      <c r="W1539" s="10">
        <v>45952</v>
      </c>
      <c r="X1539" s="11" t="s">
        <v>48</v>
      </c>
      <c r="Y1539" s="10">
        <v>3</v>
      </c>
      <c r="Z1539" s="10">
        <v>3835</v>
      </c>
      <c r="AA1539" s="12">
        <v>44571</v>
      </c>
      <c r="AB1539" s="10">
        <v>5</v>
      </c>
      <c r="AC1539" s="10">
        <v>3</v>
      </c>
      <c r="AD1539" s="12">
        <v>44870</v>
      </c>
      <c r="AE1539" s="11" t="s">
        <v>60</v>
      </c>
      <c r="AF1539" s="11" t="s">
        <v>61</v>
      </c>
      <c r="AG1539" s="11" t="s">
        <v>52</v>
      </c>
      <c r="AH1539" s="11" t="s">
        <v>1896</v>
      </c>
      <c r="AI1539" s="11" t="s">
        <v>1897</v>
      </c>
      <c r="AJ1539" s="10">
        <v>3</v>
      </c>
      <c r="AK1539" s="14">
        <v>439.63</v>
      </c>
    </row>
    <row r="1540" spans="1:37" x14ac:dyDescent="0.25">
      <c r="A1540" s="10">
        <v>2254</v>
      </c>
      <c r="B1540" s="11" t="s">
        <v>5201</v>
      </c>
      <c r="C1540" s="11" t="s">
        <v>868</v>
      </c>
      <c r="D1540" s="12">
        <v>43998</v>
      </c>
      <c r="E1540" s="12">
        <v>44421</v>
      </c>
      <c r="F1540" s="10">
        <f>Table2[[#This Row],[ExitDate]]-Table2[[#This Row],[StartDate]]</f>
        <v>423</v>
      </c>
      <c r="G1540" s="18">
        <f>(Table2[[#This Row],[ExitDate]]-Table2[[#This Row],[StartDate]])/365.25</f>
        <v>1.1581108829568789</v>
      </c>
      <c r="H1540" s="11" t="s">
        <v>64</v>
      </c>
      <c r="I1540" s="11" t="s">
        <v>7412</v>
      </c>
      <c r="J1540" s="13" t="s">
        <v>7413</v>
      </c>
      <c r="K1540" s="11" t="s">
        <v>94</v>
      </c>
      <c r="L1540" s="11" t="s">
        <v>38</v>
      </c>
      <c r="M1540" s="11" t="s">
        <v>56</v>
      </c>
      <c r="N1540" s="11" t="s">
        <v>40</v>
      </c>
      <c r="O1540" s="11" t="s">
        <v>66</v>
      </c>
      <c r="P1540" s="11" t="s">
        <v>95</v>
      </c>
      <c r="Q1540" s="11" t="s">
        <v>68</v>
      </c>
      <c r="R1540" s="11" t="s">
        <v>85</v>
      </c>
      <c r="S1540" s="12">
        <v>30774</v>
      </c>
      <c r="T1540" s="11" t="s">
        <v>7151</v>
      </c>
      <c r="U1540" s="11" t="s">
        <v>98</v>
      </c>
      <c r="V1540" s="11" t="s">
        <v>59</v>
      </c>
      <c r="W1540" s="10">
        <v>47652</v>
      </c>
      <c r="X1540" s="11" t="s">
        <v>48</v>
      </c>
      <c r="Y1540" s="10">
        <v>1</v>
      </c>
      <c r="Z1540" s="10">
        <v>2681</v>
      </c>
      <c r="AA1540" s="12" t="s">
        <v>5795</v>
      </c>
      <c r="AB1540" s="10">
        <v>3</v>
      </c>
      <c r="AC1540" s="10">
        <v>3</v>
      </c>
      <c r="AD1540" s="12">
        <v>44952</v>
      </c>
      <c r="AE1540" s="11" t="s">
        <v>50</v>
      </c>
      <c r="AF1540" s="11" t="s">
        <v>51</v>
      </c>
      <c r="AG1540" s="11" t="s">
        <v>77</v>
      </c>
      <c r="AH1540" s="11" t="s">
        <v>7414</v>
      </c>
      <c r="AI1540" s="11" t="s">
        <v>7415</v>
      </c>
      <c r="AJ1540" s="10">
        <v>1</v>
      </c>
      <c r="AK1540" s="14">
        <v>318.38</v>
      </c>
    </row>
    <row r="1541" spans="1:37" x14ac:dyDescent="0.25">
      <c r="A1541" s="10">
        <v>52</v>
      </c>
      <c r="B1541" s="11" t="s">
        <v>369</v>
      </c>
      <c r="C1541" s="11" t="s">
        <v>370</v>
      </c>
      <c r="D1541" s="12">
        <v>44775</v>
      </c>
      <c r="E1541" s="12">
        <v>45018</v>
      </c>
      <c r="F1541" s="10">
        <f>Table2[[#This Row],[ExitDate]]-Table2[[#This Row],[StartDate]]</f>
        <v>243</v>
      </c>
      <c r="G1541" s="18">
        <f>(Table2[[#This Row],[ExitDate]]-Table2[[#This Row],[StartDate]])/365.25</f>
        <v>0.6652977412731006</v>
      </c>
      <c r="H1541" s="11" t="s">
        <v>64</v>
      </c>
      <c r="I1541" s="11" t="s">
        <v>371</v>
      </c>
      <c r="J1541" s="13" t="s">
        <v>372</v>
      </c>
      <c r="K1541" s="11" t="s">
        <v>113</v>
      </c>
      <c r="L1541" s="11" t="s">
        <v>38</v>
      </c>
      <c r="M1541" s="11" t="s">
        <v>39</v>
      </c>
      <c r="N1541" s="11" t="s">
        <v>55</v>
      </c>
      <c r="O1541" s="11" t="s">
        <v>56</v>
      </c>
      <c r="P1541" s="11" t="s">
        <v>95</v>
      </c>
      <c r="Q1541" s="11" t="s">
        <v>68</v>
      </c>
      <c r="R1541" s="11" t="s">
        <v>175</v>
      </c>
      <c r="S1541" s="12" t="s">
        <v>373</v>
      </c>
      <c r="T1541" s="11" t="s">
        <v>115</v>
      </c>
      <c r="U1541" s="11" t="s">
        <v>98</v>
      </c>
      <c r="V1541" s="11" t="s">
        <v>46</v>
      </c>
      <c r="W1541" s="10">
        <v>96336</v>
      </c>
      <c r="X1541" s="11" t="s">
        <v>48</v>
      </c>
      <c r="Y1541" s="10">
        <v>2</v>
      </c>
      <c r="Z1541" s="10">
        <v>3479</v>
      </c>
      <c r="AA1541" s="12">
        <v>44631</v>
      </c>
      <c r="AB1541" s="10">
        <v>4</v>
      </c>
      <c r="AC1541" s="10">
        <v>4</v>
      </c>
      <c r="AD1541" s="12">
        <v>44944</v>
      </c>
      <c r="AE1541" s="11" t="s">
        <v>156</v>
      </c>
      <c r="AF1541" s="11" t="s">
        <v>51</v>
      </c>
      <c r="AG1541" s="11" t="s">
        <v>89</v>
      </c>
      <c r="AH1541" s="11" t="s">
        <v>374</v>
      </c>
      <c r="AI1541" s="11" t="s">
        <v>375</v>
      </c>
      <c r="AJ1541" s="10">
        <v>3</v>
      </c>
      <c r="AK1541" s="14">
        <v>443.45</v>
      </c>
    </row>
    <row r="1542" spans="1:37" x14ac:dyDescent="0.25">
      <c r="A1542" s="10">
        <v>644</v>
      </c>
      <c r="B1542" s="11" t="s">
        <v>2793</v>
      </c>
      <c r="C1542" s="11" t="s">
        <v>440</v>
      </c>
      <c r="D1542" s="12">
        <v>43552</v>
      </c>
      <c r="E1542" s="12">
        <v>44121</v>
      </c>
      <c r="F1542" s="10">
        <f>Table2[[#This Row],[ExitDate]]-Table2[[#This Row],[StartDate]]</f>
        <v>569</v>
      </c>
      <c r="G1542" s="18">
        <f>(Table2[[#This Row],[ExitDate]]-Table2[[#This Row],[StartDate]])/365.25</f>
        <v>1.5578370978781657</v>
      </c>
      <c r="H1542" s="11" t="s">
        <v>2394</v>
      </c>
      <c r="I1542" s="11" t="s">
        <v>2794</v>
      </c>
      <c r="J1542" s="13" t="s">
        <v>2795</v>
      </c>
      <c r="K1542" s="11" t="s">
        <v>65</v>
      </c>
      <c r="L1542" s="11" t="s">
        <v>752</v>
      </c>
      <c r="M1542" s="11" t="s">
        <v>39</v>
      </c>
      <c r="N1542" s="11" t="s">
        <v>55</v>
      </c>
      <c r="O1542" s="11" t="s">
        <v>56</v>
      </c>
      <c r="P1542" s="11" t="s">
        <v>95</v>
      </c>
      <c r="Q1542" s="11" t="s">
        <v>2397</v>
      </c>
      <c r="R1542" s="11" t="s">
        <v>85</v>
      </c>
      <c r="S1542" s="12" t="s">
        <v>2796</v>
      </c>
      <c r="T1542" s="11" t="s">
        <v>44</v>
      </c>
      <c r="U1542" s="11" t="s">
        <v>81</v>
      </c>
      <c r="V1542" s="11" t="s">
        <v>59</v>
      </c>
      <c r="W1542" s="10">
        <v>30139</v>
      </c>
      <c r="X1542" s="11" t="s">
        <v>48</v>
      </c>
      <c r="Y1542" s="10">
        <v>3</v>
      </c>
      <c r="Z1542" s="10">
        <v>1071</v>
      </c>
      <c r="AA1542" s="12" t="s">
        <v>1072</v>
      </c>
      <c r="AB1542" s="10">
        <v>1</v>
      </c>
      <c r="AC1542" s="10">
        <v>2</v>
      </c>
      <c r="AD1542" s="12">
        <v>45001</v>
      </c>
      <c r="AE1542" s="11" t="s">
        <v>156</v>
      </c>
      <c r="AF1542" s="11" t="s">
        <v>51</v>
      </c>
      <c r="AG1542" s="11" t="s">
        <v>77</v>
      </c>
      <c r="AH1542" s="11" t="s">
        <v>2797</v>
      </c>
      <c r="AI1542" s="11" t="s">
        <v>2798</v>
      </c>
      <c r="AJ1542" s="10">
        <v>5</v>
      </c>
      <c r="AK1542" s="14">
        <v>234.26</v>
      </c>
    </row>
    <row r="1543" spans="1:37" x14ac:dyDescent="0.25">
      <c r="A1543" s="10">
        <v>1763</v>
      </c>
      <c r="B1543" s="11" t="s">
        <v>2194</v>
      </c>
      <c r="C1543" s="11" t="s">
        <v>3958</v>
      </c>
      <c r="D1543" s="12">
        <v>45041</v>
      </c>
      <c r="E1543" s="12">
        <v>45092</v>
      </c>
      <c r="F1543" s="10">
        <f>Table2[[#This Row],[ExitDate]]-Table2[[#This Row],[StartDate]]</f>
        <v>51</v>
      </c>
      <c r="G1543" s="18">
        <f>(Table2[[#This Row],[ExitDate]]-Table2[[#This Row],[StartDate]])/365.25</f>
        <v>0.13963039014373715</v>
      </c>
      <c r="H1543" s="11" t="s">
        <v>738</v>
      </c>
      <c r="I1543" s="11" t="s">
        <v>6096</v>
      </c>
      <c r="J1543" s="13" t="s">
        <v>6097</v>
      </c>
      <c r="K1543" s="11" t="s">
        <v>125</v>
      </c>
      <c r="L1543" s="11" t="s">
        <v>38</v>
      </c>
      <c r="M1543" s="11" t="s">
        <v>56</v>
      </c>
      <c r="N1543" s="11" t="s">
        <v>40</v>
      </c>
      <c r="O1543" s="11" t="s">
        <v>66</v>
      </c>
      <c r="P1543" s="11" t="s">
        <v>174</v>
      </c>
      <c r="Q1543" s="11" t="s">
        <v>42</v>
      </c>
      <c r="R1543" s="11" t="s">
        <v>80</v>
      </c>
      <c r="S1543" s="12" t="s">
        <v>6098</v>
      </c>
      <c r="T1543" s="11" t="s">
        <v>44</v>
      </c>
      <c r="U1543" s="11" t="s">
        <v>81</v>
      </c>
      <c r="V1543" s="11" t="s">
        <v>46</v>
      </c>
      <c r="W1543" s="10">
        <v>46637</v>
      </c>
      <c r="X1543" s="11" t="s">
        <v>242</v>
      </c>
      <c r="Y1543" s="10">
        <v>5</v>
      </c>
      <c r="Z1543" s="10">
        <v>2190</v>
      </c>
      <c r="AA1543" s="12" t="s">
        <v>489</v>
      </c>
      <c r="AB1543" s="10">
        <v>5</v>
      </c>
      <c r="AC1543" s="10">
        <v>2</v>
      </c>
      <c r="AD1543" s="12">
        <v>45045</v>
      </c>
      <c r="AE1543" s="11" t="s">
        <v>83</v>
      </c>
      <c r="AF1543" s="11" t="s">
        <v>51</v>
      </c>
      <c r="AG1543" s="11" t="s">
        <v>77</v>
      </c>
      <c r="AH1543" s="11" t="s">
        <v>6099</v>
      </c>
      <c r="AI1543" s="11" t="s">
        <v>6100</v>
      </c>
      <c r="AJ1543" s="10">
        <v>2</v>
      </c>
      <c r="AK1543" s="14">
        <v>623.98</v>
      </c>
    </row>
    <row r="1544" spans="1:37" x14ac:dyDescent="0.25">
      <c r="A1544" s="10">
        <v>2776</v>
      </c>
      <c r="B1544" s="11" t="s">
        <v>8704</v>
      </c>
      <c r="C1544" s="11" t="s">
        <v>4169</v>
      </c>
      <c r="D1544" s="12">
        <v>44215</v>
      </c>
      <c r="E1544" s="12">
        <v>44815</v>
      </c>
      <c r="F1544" s="10">
        <f>Table2[[#This Row],[ExitDate]]-Table2[[#This Row],[StartDate]]</f>
        <v>600</v>
      </c>
      <c r="G1544" s="18">
        <f>(Table2[[#This Row],[ExitDate]]-Table2[[#This Row],[StartDate]])/365.25</f>
        <v>1.6427104722792607</v>
      </c>
      <c r="H1544" s="11" t="s">
        <v>36</v>
      </c>
      <c r="I1544" s="11" t="s">
        <v>8705</v>
      </c>
      <c r="J1544" s="13" t="s">
        <v>8706</v>
      </c>
      <c r="K1544" s="11" t="s">
        <v>164</v>
      </c>
      <c r="L1544" s="11" t="s">
        <v>752</v>
      </c>
      <c r="M1544" s="11" t="s">
        <v>39</v>
      </c>
      <c r="N1544" s="11" t="s">
        <v>40</v>
      </c>
      <c r="O1544" s="11" t="s">
        <v>56</v>
      </c>
      <c r="P1544" s="11" t="s">
        <v>174</v>
      </c>
      <c r="Q1544" s="11" t="s">
        <v>42</v>
      </c>
      <c r="R1544" s="11" t="s">
        <v>69</v>
      </c>
      <c r="S1544" s="12">
        <v>22563</v>
      </c>
      <c r="T1544" s="11" t="s">
        <v>44</v>
      </c>
      <c r="U1544" s="11" t="s">
        <v>412</v>
      </c>
      <c r="V1544" s="11" t="s">
        <v>46</v>
      </c>
      <c r="W1544" s="10">
        <v>2343</v>
      </c>
      <c r="X1544" s="11" t="s">
        <v>48</v>
      </c>
      <c r="Y1544" s="10">
        <v>4</v>
      </c>
      <c r="Z1544" s="10">
        <v>3203</v>
      </c>
      <c r="AA1544" s="12">
        <v>44876</v>
      </c>
      <c r="AB1544" s="10">
        <v>4</v>
      </c>
      <c r="AC1544" s="10">
        <v>4</v>
      </c>
      <c r="AD1544" s="12">
        <v>44805</v>
      </c>
      <c r="AE1544" s="11" t="s">
        <v>76</v>
      </c>
      <c r="AF1544" s="11" t="s">
        <v>61</v>
      </c>
      <c r="AG1544" s="11" t="s">
        <v>89</v>
      </c>
      <c r="AH1544" s="11" t="s">
        <v>8707</v>
      </c>
      <c r="AI1544" s="11" t="s">
        <v>8708</v>
      </c>
      <c r="AJ1544" s="10">
        <v>2</v>
      </c>
      <c r="AK1544" s="14">
        <v>317.06</v>
      </c>
    </row>
    <row r="1545" spans="1:37" x14ac:dyDescent="0.25">
      <c r="A1545" s="10">
        <v>472</v>
      </c>
      <c r="B1545" s="11" t="s">
        <v>470</v>
      </c>
      <c r="C1545" s="11" t="s">
        <v>2169</v>
      </c>
      <c r="D1545" s="12">
        <v>44262</v>
      </c>
      <c r="E1545" s="12">
        <v>44439</v>
      </c>
      <c r="F1545" s="10">
        <f>Table2[[#This Row],[ExitDate]]-Table2[[#This Row],[StartDate]]</f>
        <v>177</v>
      </c>
      <c r="G1545" s="18">
        <f>(Table2[[#This Row],[ExitDate]]-Table2[[#This Row],[StartDate]])/365.25</f>
        <v>0.48459958932238195</v>
      </c>
      <c r="H1545" s="11" t="s">
        <v>1795</v>
      </c>
      <c r="I1545" s="11" t="s">
        <v>2170</v>
      </c>
      <c r="J1545" s="13" t="s">
        <v>2171</v>
      </c>
      <c r="K1545" s="11" t="s">
        <v>84</v>
      </c>
      <c r="L1545" s="11" t="s">
        <v>1816</v>
      </c>
      <c r="M1545" s="11" t="s">
        <v>39</v>
      </c>
      <c r="N1545" s="11" t="s">
        <v>67</v>
      </c>
      <c r="O1545" s="11" t="s">
        <v>56</v>
      </c>
      <c r="P1545" s="11" t="s">
        <v>121</v>
      </c>
      <c r="Q1545" s="11" t="s">
        <v>165</v>
      </c>
      <c r="R1545" s="11" t="s">
        <v>107</v>
      </c>
      <c r="S1545" s="12" t="s">
        <v>2172</v>
      </c>
      <c r="T1545" s="11" t="s">
        <v>86</v>
      </c>
      <c r="U1545" s="11" t="s">
        <v>109</v>
      </c>
      <c r="V1545" s="11" t="s">
        <v>46</v>
      </c>
      <c r="W1545" s="10">
        <v>88656</v>
      </c>
      <c r="X1545" s="11" t="s">
        <v>48</v>
      </c>
      <c r="Y1545" s="10">
        <v>3</v>
      </c>
      <c r="Z1545" s="10">
        <v>3899</v>
      </c>
      <c r="AA1545" s="12">
        <v>45018</v>
      </c>
      <c r="AB1545" s="10">
        <v>4</v>
      </c>
      <c r="AC1545" s="10">
        <v>5</v>
      </c>
      <c r="AD1545" s="12">
        <v>44827</v>
      </c>
      <c r="AE1545" s="11" t="s">
        <v>60</v>
      </c>
      <c r="AF1545" s="11" t="s">
        <v>51</v>
      </c>
      <c r="AG1545" s="11" t="s">
        <v>52</v>
      </c>
      <c r="AH1545" s="11" t="s">
        <v>2173</v>
      </c>
      <c r="AI1545" s="11" t="s">
        <v>2174</v>
      </c>
      <c r="AJ1545" s="10">
        <v>2</v>
      </c>
      <c r="AK1545" s="14">
        <v>662.56</v>
      </c>
    </row>
    <row r="1546" spans="1:37" x14ac:dyDescent="0.25">
      <c r="A1546" s="10">
        <v>2738</v>
      </c>
      <c r="B1546" s="11" t="s">
        <v>2624</v>
      </c>
      <c r="C1546" s="11" t="s">
        <v>3083</v>
      </c>
      <c r="D1546" s="12">
        <v>43532</v>
      </c>
      <c r="E1546" s="12">
        <v>44235</v>
      </c>
      <c r="F1546" s="10">
        <f>Table2[[#This Row],[ExitDate]]-Table2[[#This Row],[StartDate]]</f>
        <v>703</v>
      </c>
      <c r="G1546" s="18">
        <f>(Table2[[#This Row],[ExitDate]]-Table2[[#This Row],[StartDate]])/365.25</f>
        <v>1.9247091033538672</v>
      </c>
      <c r="H1546" s="11" t="s">
        <v>36</v>
      </c>
      <c r="I1546" s="11" t="s">
        <v>8594</v>
      </c>
      <c r="J1546" s="13" t="s">
        <v>8595</v>
      </c>
      <c r="K1546" s="11" t="s">
        <v>37</v>
      </c>
      <c r="L1546" s="11" t="s">
        <v>38</v>
      </c>
      <c r="M1546" s="11" t="s">
        <v>56</v>
      </c>
      <c r="N1546" s="11" t="s">
        <v>40</v>
      </c>
      <c r="O1546" s="11" t="s">
        <v>66</v>
      </c>
      <c r="P1546" s="11" t="s">
        <v>133</v>
      </c>
      <c r="Q1546" s="11" t="s">
        <v>42</v>
      </c>
      <c r="R1546" s="11" t="s">
        <v>85</v>
      </c>
      <c r="S1546" s="12" t="s">
        <v>8596</v>
      </c>
      <c r="T1546" s="11" t="s">
        <v>44</v>
      </c>
      <c r="U1546" s="11" t="s">
        <v>81</v>
      </c>
      <c r="V1546" s="11" t="s">
        <v>46</v>
      </c>
      <c r="W1546" s="10">
        <v>38677</v>
      </c>
      <c r="X1546" s="11" t="s">
        <v>48</v>
      </c>
      <c r="Y1546" s="10">
        <v>2</v>
      </c>
      <c r="Z1546" s="10">
        <v>3165</v>
      </c>
      <c r="AA1546" s="12" t="s">
        <v>3821</v>
      </c>
      <c r="AB1546" s="10">
        <v>1</v>
      </c>
      <c r="AC1546" s="10">
        <v>5</v>
      </c>
      <c r="AD1546" s="12">
        <v>44801</v>
      </c>
      <c r="AE1546" s="11" t="s">
        <v>50</v>
      </c>
      <c r="AF1546" s="11" t="s">
        <v>61</v>
      </c>
      <c r="AG1546" s="11" t="s">
        <v>52</v>
      </c>
      <c r="AH1546" s="11" t="s">
        <v>8597</v>
      </c>
      <c r="AI1546" s="11" t="s">
        <v>8598</v>
      </c>
      <c r="AJ1546" s="10">
        <v>4</v>
      </c>
      <c r="AK1546" s="14">
        <v>972.9</v>
      </c>
    </row>
    <row r="1547" spans="1:37" x14ac:dyDescent="0.25">
      <c r="A1547" s="10">
        <v>289</v>
      </c>
      <c r="B1547" s="11" t="s">
        <v>340</v>
      </c>
      <c r="C1547" s="11" t="s">
        <v>1404</v>
      </c>
      <c r="D1547" s="12">
        <v>44773</v>
      </c>
      <c r="E1547" s="12">
        <v>44975</v>
      </c>
      <c r="F1547" s="10">
        <f>Table2[[#This Row],[ExitDate]]-Table2[[#This Row],[StartDate]]</f>
        <v>202</v>
      </c>
      <c r="G1547" s="18">
        <f>(Table2[[#This Row],[ExitDate]]-Table2[[#This Row],[StartDate]])/365.25</f>
        <v>0.55304585900068448</v>
      </c>
      <c r="H1547" s="11" t="s">
        <v>738</v>
      </c>
      <c r="I1547" s="11" t="s">
        <v>1405</v>
      </c>
      <c r="J1547" s="13" t="s">
        <v>1406</v>
      </c>
      <c r="K1547" s="11" t="s">
        <v>125</v>
      </c>
      <c r="L1547" s="11" t="s">
        <v>752</v>
      </c>
      <c r="M1547" s="11" t="s">
        <v>66</v>
      </c>
      <c r="N1547" s="11" t="s">
        <v>55</v>
      </c>
      <c r="O1547" s="11" t="s">
        <v>66</v>
      </c>
      <c r="P1547" s="11" t="s">
        <v>174</v>
      </c>
      <c r="Q1547" s="11" t="s">
        <v>42</v>
      </c>
      <c r="R1547" s="11" t="s">
        <v>80</v>
      </c>
      <c r="S1547" s="12" t="s">
        <v>1407</v>
      </c>
      <c r="T1547" s="11" t="s">
        <v>44</v>
      </c>
      <c r="U1547" s="11" t="s">
        <v>81</v>
      </c>
      <c r="V1547" s="11" t="s">
        <v>46</v>
      </c>
      <c r="W1547" s="10">
        <v>5569</v>
      </c>
      <c r="X1547" s="11" t="s">
        <v>48</v>
      </c>
      <c r="Y1547" s="10">
        <v>1</v>
      </c>
      <c r="Z1547" s="10">
        <v>3716</v>
      </c>
      <c r="AA1547" s="12" t="s">
        <v>1408</v>
      </c>
      <c r="AB1547" s="10">
        <v>5</v>
      </c>
      <c r="AC1547" s="10">
        <v>3</v>
      </c>
      <c r="AD1547" s="12">
        <v>44992</v>
      </c>
      <c r="AE1547" s="11" t="s">
        <v>76</v>
      </c>
      <c r="AF1547" s="11" t="s">
        <v>51</v>
      </c>
      <c r="AG1547" s="11" t="s">
        <v>62</v>
      </c>
      <c r="AH1547" s="11" t="s">
        <v>1409</v>
      </c>
      <c r="AI1547" s="11" t="s">
        <v>1410</v>
      </c>
      <c r="AJ1547" s="10">
        <v>4</v>
      </c>
      <c r="AK1547" s="14">
        <v>959.78</v>
      </c>
    </row>
    <row r="1548" spans="1:37" x14ac:dyDescent="0.25">
      <c r="A1548" s="10">
        <v>912</v>
      </c>
      <c r="B1548" s="11" t="s">
        <v>3644</v>
      </c>
      <c r="C1548" s="11" t="s">
        <v>728</v>
      </c>
      <c r="D1548" s="12">
        <v>44287</v>
      </c>
      <c r="E1548" s="12">
        <v>44787</v>
      </c>
      <c r="F1548" s="10">
        <f>Table2[[#This Row],[ExitDate]]-Table2[[#This Row],[StartDate]]</f>
        <v>500</v>
      </c>
      <c r="G1548" s="18">
        <f>(Table2[[#This Row],[ExitDate]]-Table2[[#This Row],[StartDate]])/365.25</f>
        <v>1.3689253935660506</v>
      </c>
      <c r="H1548" s="11" t="s">
        <v>1795</v>
      </c>
      <c r="I1548" s="11" t="s">
        <v>3645</v>
      </c>
      <c r="J1548" s="13" t="s">
        <v>3646</v>
      </c>
      <c r="K1548" s="11" t="s">
        <v>37</v>
      </c>
      <c r="L1548" s="11" t="s">
        <v>38</v>
      </c>
      <c r="M1548" s="11" t="s">
        <v>39</v>
      </c>
      <c r="N1548" s="11" t="s">
        <v>67</v>
      </c>
      <c r="O1548" s="11" t="s">
        <v>41</v>
      </c>
      <c r="P1548" s="11" t="s">
        <v>133</v>
      </c>
      <c r="Q1548" s="11" t="s">
        <v>165</v>
      </c>
      <c r="R1548" s="11" t="s">
        <v>320</v>
      </c>
      <c r="S1548" s="12" t="s">
        <v>3647</v>
      </c>
      <c r="T1548" s="11" t="s">
        <v>44</v>
      </c>
      <c r="U1548" s="11" t="s">
        <v>234</v>
      </c>
      <c r="V1548" s="11" t="s">
        <v>59</v>
      </c>
      <c r="W1548" s="10">
        <v>47635</v>
      </c>
      <c r="X1548" s="11" t="s">
        <v>48</v>
      </c>
      <c r="Y1548" s="10">
        <v>3</v>
      </c>
      <c r="Z1548" s="10">
        <v>1339</v>
      </c>
      <c r="AA1548" s="12">
        <v>44604</v>
      </c>
      <c r="AB1548" s="10">
        <v>1</v>
      </c>
      <c r="AC1548" s="10">
        <v>3</v>
      </c>
      <c r="AD1548" s="12">
        <v>44889</v>
      </c>
      <c r="AE1548" s="11" t="s">
        <v>60</v>
      </c>
      <c r="AF1548" s="11" t="s">
        <v>51</v>
      </c>
      <c r="AG1548" s="11" t="s">
        <v>62</v>
      </c>
      <c r="AH1548" s="11" t="s">
        <v>3648</v>
      </c>
      <c r="AI1548" s="11" t="s">
        <v>3649</v>
      </c>
      <c r="AJ1548" s="10">
        <v>3</v>
      </c>
      <c r="AK1548" s="14">
        <v>754.47</v>
      </c>
    </row>
    <row r="1549" spans="1:37" x14ac:dyDescent="0.25">
      <c r="A1549" s="10">
        <v>2083</v>
      </c>
      <c r="B1549" s="11" t="s">
        <v>5430</v>
      </c>
      <c r="C1549" s="11" t="s">
        <v>6971</v>
      </c>
      <c r="D1549" s="12">
        <v>43794</v>
      </c>
      <c r="E1549" s="12">
        <v>44981</v>
      </c>
      <c r="F1549" s="10">
        <f>Table2[[#This Row],[ExitDate]]-Table2[[#This Row],[StartDate]]</f>
        <v>1187</v>
      </c>
      <c r="G1549" s="18">
        <f>(Table2[[#This Row],[ExitDate]]-Table2[[#This Row],[StartDate]])/365.25</f>
        <v>3.2498288843258041</v>
      </c>
      <c r="H1549" s="11" t="s">
        <v>2394</v>
      </c>
      <c r="I1549" s="11" t="s">
        <v>6972</v>
      </c>
      <c r="J1549" s="13" t="s">
        <v>6973</v>
      </c>
      <c r="K1549" s="11" t="s">
        <v>132</v>
      </c>
      <c r="L1549" s="11" t="s">
        <v>38</v>
      </c>
      <c r="M1549" s="11" t="s">
        <v>39</v>
      </c>
      <c r="N1549" s="11" t="s">
        <v>40</v>
      </c>
      <c r="O1549" s="11" t="s">
        <v>41</v>
      </c>
      <c r="P1549" s="11" t="s">
        <v>133</v>
      </c>
      <c r="Q1549" s="11" t="s">
        <v>2397</v>
      </c>
      <c r="R1549" s="11" t="s">
        <v>57</v>
      </c>
      <c r="S1549" s="12" t="s">
        <v>6974</v>
      </c>
      <c r="T1549" s="11" t="s">
        <v>44</v>
      </c>
      <c r="U1549" s="11" t="s">
        <v>159</v>
      </c>
      <c r="V1549" s="11" t="s">
        <v>59</v>
      </c>
      <c r="W1549" s="10">
        <v>87866</v>
      </c>
      <c r="X1549" s="11" t="s">
        <v>48</v>
      </c>
      <c r="Y1549" s="10">
        <v>1</v>
      </c>
      <c r="Z1549" s="10">
        <v>2510</v>
      </c>
      <c r="AA1549" s="12">
        <v>44843</v>
      </c>
      <c r="AB1549" s="10">
        <v>2</v>
      </c>
      <c r="AC1549" s="10">
        <v>2</v>
      </c>
      <c r="AD1549" s="12">
        <v>44795</v>
      </c>
      <c r="AE1549" s="11" t="s">
        <v>60</v>
      </c>
      <c r="AF1549" s="11" t="s">
        <v>51</v>
      </c>
      <c r="AG1549" s="11" t="s">
        <v>77</v>
      </c>
      <c r="AH1549" s="11" t="s">
        <v>6975</v>
      </c>
      <c r="AI1549" s="11" t="s">
        <v>6976</v>
      </c>
      <c r="AJ1549" s="10">
        <v>2</v>
      </c>
      <c r="AK1549" s="14">
        <v>580.84</v>
      </c>
    </row>
    <row r="1550" spans="1:37" x14ac:dyDescent="0.25">
      <c r="A1550" s="10">
        <v>1360</v>
      </c>
      <c r="B1550" s="11" t="s">
        <v>5024</v>
      </c>
      <c r="C1550" s="11" t="s">
        <v>4256</v>
      </c>
      <c r="D1550" s="12">
        <v>43561</v>
      </c>
      <c r="E1550" s="12">
        <v>44058</v>
      </c>
      <c r="F1550" s="10">
        <f>Table2[[#This Row],[ExitDate]]-Table2[[#This Row],[StartDate]]</f>
        <v>497</v>
      </c>
      <c r="G1550" s="18">
        <f>(Table2[[#This Row],[ExitDate]]-Table2[[#This Row],[StartDate]])/365.25</f>
        <v>1.3607118412046544</v>
      </c>
      <c r="H1550" s="11" t="s">
        <v>36</v>
      </c>
      <c r="I1550" s="11" t="s">
        <v>5025</v>
      </c>
      <c r="J1550" s="13" t="s">
        <v>5026</v>
      </c>
      <c r="K1550" s="11" t="s">
        <v>84</v>
      </c>
      <c r="L1550" s="11" t="s">
        <v>38</v>
      </c>
      <c r="M1550" s="11" t="s">
        <v>39</v>
      </c>
      <c r="N1550" s="11" t="s">
        <v>67</v>
      </c>
      <c r="O1550" s="11" t="s">
        <v>41</v>
      </c>
      <c r="P1550" s="11" t="s">
        <v>174</v>
      </c>
      <c r="Q1550" s="11" t="s">
        <v>42</v>
      </c>
      <c r="R1550" s="11" t="s">
        <v>107</v>
      </c>
      <c r="S1550" s="12">
        <v>20735</v>
      </c>
      <c r="T1550" s="11" t="s">
        <v>44</v>
      </c>
      <c r="U1550" s="11" t="s">
        <v>109</v>
      </c>
      <c r="V1550" s="11" t="s">
        <v>59</v>
      </c>
      <c r="W1550" s="10">
        <v>76007</v>
      </c>
      <c r="X1550" s="11" t="s">
        <v>48</v>
      </c>
      <c r="Y1550" s="10">
        <v>3</v>
      </c>
      <c r="Z1550" s="10">
        <v>1787</v>
      </c>
      <c r="AA1550" s="12" t="s">
        <v>1564</v>
      </c>
      <c r="AB1550" s="10">
        <v>2</v>
      </c>
      <c r="AC1550" s="10">
        <v>5</v>
      </c>
      <c r="AD1550" s="12">
        <v>44804</v>
      </c>
      <c r="AE1550" s="11" t="s">
        <v>76</v>
      </c>
      <c r="AF1550" s="11" t="s">
        <v>51</v>
      </c>
      <c r="AG1550" s="11" t="s">
        <v>89</v>
      </c>
      <c r="AH1550" s="11" t="s">
        <v>5027</v>
      </c>
      <c r="AI1550" s="11" t="s">
        <v>5028</v>
      </c>
      <c r="AJ1550" s="10">
        <v>2</v>
      </c>
      <c r="AK1550" s="14">
        <v>756.7</v>
      </c>
    </row>
    <row r="1551" spans="1:37" x14ac:dyDescent="0.25">
      <c r="A1551" s="10">
        <v>2895</v>
      </c>
      <c r="B1551" s="11" t="s">
        <v>8828</v>
      </c>
      <c r="C1551" s="11" t="s">
        <v>624</v>
      </c>
      <c r="D1551" s="12">
        <v>44043</v>
      </c>
      <c r="E1551" s="12">
        <v>44831</v>
      </c>
      <c r="F1551" s="10">
        <f>Table2[[#This Row],[ExitDate]]-Table2[[#This Row],[StartDate]]</f>
        <v>788</v>
      </c>
      <c r="G1551" s="18">
        <f>(Table2[[#This Row],[ExitDate]]-Table2[[#This Row],[StartDate]])/365.25</f>
        <v>2.1574264202600957</v>
      </c>
      <c r="H1551" s="11" t="s">
        <v>738</v>
      </c>
      <c r="I1551" s="11" t="s">
        <v>8957</v>
      </c>
      <c r="J1551" s="13" t="s">
        <v>8958</v>
      </c>
      <c r="K1551" s="11" t="s">
        <v>37</v>
      </c>
      <c r="L1551" s="11" t="s">
        <v>752</v>
      </c>
      <c r="M1551" s="11" t="s">
        <v>56</v>
      </c>
      <c r="N1551" s="11" t="s">
        <v>67</v>
      </c>
      <c r="O1551" s="11" t="s">
        <v>66</v>
      </c>
      <c r="P1551" s="11" t="s">
        <v>174</v>
      </c>
      <c r="Q1551" s="11" t="s">
        <v>42</v>
      </c>
      <c r="R1551" s="11" t="s">
        <v>57</v>
      </c>
      <c r="S1551" s="12">
        <v>15959</v>
      </c>
      <c r="T1551" s="11" t="s">
        <v>44</v>
      </c>
      <c r="U1551" s="11" t="s">
        <v>159</v>
      </c>
      <c r="V1551" s="11" t="s">
        <v>59</v>
      </c>
      <c r="W1551" s="10">
        <v>25557</v>
      </c>
      <c r="X1551" s="11" t="s">
        <v>48</v>
      </c>
      <c r="Y1551" s="10">
        <v>4</v>
      </c>
      <c r="Z1551" s="10">
        <v>3322</v>
      </c>
      <c r="AA1551" s="12" t="s">
        <v>605</v>
      </c>
      <c r="AB1551" s="10">
        <v>2</v>
      </c>
      <c r="AC1551" s="10">
        <v>5</v>
      </c>
      <c r="AD1551" s="12">
        <v>45057</v>
      </c>
      <c r="AE1551" s="11" t="s">
        <v>156</v>
      </c>
      <c r="AF1551" s="11" t="s">
        <v>61</v>
      </c>
      <c r="AG1551" s="11" t="s">
        <v>52</v>
      </c>
      <c r="AH1551" s="11" t="s">
        <v>8959</v>
      </c>
      <c r="AI1551" s="11" t="s">
        <v>8960</v>
      </c>
      <c r="AJ1551" s="10">
        <v>5</v>
      </c>
      <c r="AK1551" s="14">
        <v>371.76</v>
      </c>
    </row>
    <row r="1552" spans="1:37" x14ac:dyDescent="0.25">
      <c r="A1552" s="10">
        <v>2603</v>
      </c>
      <c r="B1552" s="11" t="s">
        <v>8228</v>
      </c>
      <c r="C1552" s="11" t="s">
        <v>4340</v>
      </c>
      <c r="D1552" s="12">
        <v>44747</v>
      </c>
      <c r="E1552" s="12">
        <v>44929</v>
      </c>
      <c r="F1552" s="10">
        <f>Table2[[#This Row],[ExitDate]]-Table2[[#This Row],[StartDate]]</f>
        <v>182</v>
      </c>
      <c r="G1552" s="18">
        <f>(Table2[[#This Row],[ExitDate]]-Table2[[#This Row],[StartDate]])/365.25</f>
        <v>0.49828884325804246</v>
      </c>
      <c r="H1552" s="11" t="s">
        <v>738</v>
      </c>
      <c r="I1552" s="11" t="s">
        <v>8229</v>
      </c>
      <c r="J1552" s="13" t="s">
        <v>8230</v>
      </c>
      <c r="K1552" s="11" t="s">
        <v>164</v>
      </c>
      <c r="L1552" s="11" t="s">
        <v>38</v>
      </c>
      <c r="M1552" s="11" t="s">
        <v>66</v>
      </c>
      <c r="N1552" s="11" t="s">
        <v>40</v>
      </c>
      <c r="O1552" s="11" t="s">
        <v>56</v>
      </c>
      <c r="P1552" s="11" t="s">
        <v>174</v>
      </c>
      <c r="Q1552" s="11" t="s">
        <v>42</v>
      </c>
      <c r="R1552" s="11" t="s">
        <v>320</v>
      </c>
      <c r="S1552" s="12">
        <v>19640</v>
      </c>
      <c r="T1552" s="11" t="s">
        <v>44</v>
      </c>
      <c r="U1552" s="11" t="s">
        <v>81</v>
      </c>
      <c r="V1552" s="11" t="s">
        <v>46</v>
      </c>
      <c r="W1552" s="10">
        <v>51064</v>
      </c>
      <c r="X1552" s="11" t="s">
        <v>48</v>
      </c>
      <c r="Y1552" s="10">
        <v>1</v>
      </c>
      <c r="Z1552" s="10">
        <v>3030</v>
      </c>
      <c r="AA1552" s="12">
        <v>44693</v>
      </c>
      <c r="AB1552" s="10">
        <v>2</v>
      </c>
      <c r="AC1552" s="10">
        <v>2</v>
      </c>
      <c r="AD1552" s="12">
        <v>44919</v>
      </c>
      <c r="AE1552" s="11" t="s">
        <v>83</v>
      </c>
      <c r="AF1552" s="11" t="s">
        <v>51</v>
      </c>
      <c r="AG1552" s="11" t="s">
        <v>89</v>
      </c>
      <c r="AH1552" s="11" t="s">
        <v>8231</v>
      </c>
      <c r="AI1552" s="11" t="s">
        <v>8232</v>
      </c>
      <c r="AJ1552" s="10">
        <v>2</v>
      </c>
      <c r="AK1552" s="14">
        <v>287.33999999999997</v>
      </c>
    </row>
    <row r="1553" spans="1:37" x14ac:dyDescent="0.25">
      <c r="A1553" s="10">
        <v>1226</v>
      </c>
      <c r="B1553" s="11" t="s">
        <v>4611</v>
      </c>
      <c r="C1553" s="11" t="s">
        <v>1480</v>
      </c>
      <c r="D1553" s="12">
        <v>43410</v>
      </c>
      <c r="E1553" s="12">
        <v>43825</v>
      </c>
      <c r="F1553" s="10">
        <f>Table2[[#This Row],[ExitDate]]-Table2[[#This Row],[StartDate]]</f>
        <v>415</v>
      </c>
      <c r="G1553" s="18">
        <f>(Table2[[#This Row],[ExitDate]]-Table2[[#This Row],[StartDate]])/365.25</f>
        <v>1.1362080766598219</v>
      </c>
      <c r="H1553" s="11" t="s">
        <v>64</v>
      </c>
      <c r="I1553" s="11" t="s">
        <v>4612</v>
      </c>
      <c r="J1553" s="13" t="s">
        <v>4613</v>
      </c>
      <c r="K1553" s="11" t="s">
        <v>54</v>
      </c>
      <c r="L1553" s="11" t="s">
        <v>38</v>
      </c>
      <c r="M1553" s="11" t="s">
        <v>56</v>
      </c>
      <c r="N1553" s="11" t="s">
        <v>67</v>
      </c>
      <c r="O1553" s="11" t="s">
        <v>41</v>
      </c>
      <c r="P1553" s="11" t="s">
        <v>95</v>
      </c>
      <c r="Q1553" s="11" t="s">
        <v>165</v>
      </c>
      <c r="R1553" s="11" t="s">
        <v>85</v>
      </c>
      <c r="S1553" s="12">
        <v>21002</v>
      </c>
      <c r="T1553" s="11" t="s">
        <v>44</v>
      </c>
      <c r="U1553" s="11" t="s">
        <v>234</v>
      </c>
      <c r="V1553" s="11" t="s">
        <v>59</v>
      </c>
      <c r="W1553" s="10">
        <v>63435</v>
      </c>
      <c r="X1553" s="11" t="s">
        <v>48</v>
      </c>
      <c r="Y1553" s="10">
        <v>3</v>
      </c>
      <c r="Z1553" s="10">
        <v>1653</v>
      </c>
      <c r="AA1553" s="12">
        <v>44604</v>
      </c>
      <c r="AB1553" s="10">
        <v>2</v>
      </c>
      <c r="AC1553" s="10">
        <v>4</v>
      </c>
      <c r="AD1553" s="12">
        <v>45131</v>
      </c>
      <c r="AE1553" s="11" t="s">
        <v>83</v>
      </c>
      <c r="AF1553" s="11" t="s">
        <v>61</v>
      </c>
      <c r="AG1553" s="11" t="s">
        <v>62</v>
      </c>
      <c r="AH1553" s="11" t="s">
        <v>4614</v>
      </c>
      <c r="AI1553" s="11" t="s">
        <v>4615</v>
      </c>
      <c r="AJ1553" s="10">
        <v>1</v>
      </c>
      <c r="AK1553" s="14">
        <v>886.01</v>
      </c>
    </row>
    <row r="1554" spans="1:37" x14ac:dyDescent="0.25">
      <c r="A1554" s="10">
        <v>296</v>
      </c>
      <c r="B1554" s="11" t="s">
        <v>1440</v>
      </c>
      <c r="C1554" s="11" t="s">
        <v>1441</v>
      </c>
      <c r="D1554" s="12">
        <v>44680</v>
      </c>
      <c r="E1554" s="12">
        <v>44758</v>
      </c>
      <c r="F1554" s="10">
        <f>Table2[[#This Row],[ExitDate]]-Table2[[#This Row],[StartDate]]</f>
        <v>78</v>
      </c>
      <c r="G1554" s="18">
        <f>(Table2[[#This Row],[ExitDate]]-Table2[[#This Row],[StartDate]])/365.25</f>
        <v>0.2135523613963039</v>
      </c>
      <c r="H1554" s="11" t="s">
        <v>36</v>
      </c>
      <c r="I1554" s="11" t="s">
        <v>1442</v>
      </c>
      <c r="J1554" s="13" t="s">
        <v>1443</v>
      </c>
      <c r="K1554" s="11" t="s">
        <v>84</v>
      </c>
      <c r="L1554" s="11" t="s">
        <v>752</v>
      </c>
      <c r="M1554" s="11" t="s">
        <v>66</v>
      </c>
      <c r="N1554" s="11" t="s">
        <v>55</v>
      </c>
      <c r="O1554" s="11" t="s">
        <v>41</v>
      </c>
      <c r="P1554" s="11" t="s">
        <v>133</v>
      </c>
      <c r="Q1554" s="11" t="s">
        <v>42</v>
      </c>
      <c r="R1554" s="11" t="s">
        <v>320</v>
      </c>
      <c r="S1554" s="12" t="s">
        <v>1444</v>
      </c>
      <c r="T1554" s="11" t="s">
        <v>44</v>
      </c>
      <c r="U1554" s="11" t="s">
        <v>81</v>
      </c>
      <c r="V1554" s="11" t="s">
        <v>59</v>
      </c>
      <c r="W1554" s="10">
        <v>46742</v>
      </c>
      <c r="X1554" s="11" t="s">
        <v>48</v>
      </c>
      <c r="Y1554" s="10">
        <v>3</v>
      </c>
      <c r="Z1554" s="10">
        <v>3723</v>
      </c>
      <c r="AA1554" s="12" t="s">
        <v>1095</v>
      </c>
      <c r="AB1554" s="10">
        <v>2</v>
      </c>
      <c r="AC1554" s="10">
        <v>1</v>
      </c>
      <c r="AD1554" s="12">
        <v>44810</v>
      </c>
      <c r="AE1554" s="11" t="s">
        <v>156</v>
      </c>
      <c r="AF1554" s="11" t="s">
        <v>51</v>
      </c>
      <c r="AG1554" s="11" t="s">
        <v>77</v>
      </c>
      <c r="AH1554" s="11" t="s">
        <v>1445</v>
      </c>
      <c r="AI1554" s="11" t="s">
        <v>1446</v>
      </c>
      <c r="AJ1554" s="10">
        <v>1</v>
      </c>
      <c r="AK1554" s="14">
        <v>457.17</v>
      </c>
    </row>
    <row r="1555" spans="1:37" x14ac:dyDescent="0.25">
      <c r="A1555" s="10">
        <v>746</v>
      </c>
      <c r="B1555" s="11" t="s">
        <v>3100</v>
      </c>
      <c r="C1555" s="11" t="s">
        <v>3101</v>
      </c>
      <c r="D1555" s="12">
        <v>44149</v>
      </c>
      <c r="E1555" s="12">
        <v>44501</v>
      </c>
      <c r="F1555" s="10">
        <f>Table2[[#This Row],[ExitDate]]-Table2[[#This Row],[StartDate]]</f>
        <v>352</v>
      </c>
      <c r="G1555" s="18">
        <f>(Table2[[#This Row],[ExitDate]]-Table2[[#This Row],[StartDate]])/365.25</f>
        <v>0.96372347707049966</v>
      </c>
      <c r="H1555" s="11" t="s">
        <v>36</v>
      </c>
      <c r="I1555" s="11" t="s">
        <v>3102</v>
      </c>
      <c r="J1555" s="13" t="s">
        <v>3103</v>
      </c>
      <c r="K1555" s="11" t="s">
        <v>84</v>
      </c>
      <c r="L1555" s="11" t="s">
        <v>752</v>
      </c>
      <c r="M1555" s="11" t="s">
        <v>66</v>
      </c>
      <c r="N1555" s="11" t="s">
        <v>40</v>
      </c>
      <c r="O1555" s="11" t="s">
        <v>66</v>
      </c>
      <c r="P1555" s="11" t="s">
        <v>121</v>
      </c>
      <c r="Q1555" s="11" t="s">
        <v>42</v>
      </c>
      <c r="R1555" s="11" t="s">
        <v>3104</v>
      </c>
      <c r="S1555" s="12" t="s">
        <v>3105</v>
      </c>
      <c r="T1555" s="11" t="s">
        <v>44</v>
      </c>
      <c r="U1555" s="11" t="s">
        <v>250</v>
      </c>
      <c r="V1555" s="11" t="s">
        <v>46</v>
      </c>
      <c r="W1555" s="10">
        <v>38596</v>
      </c>
      <c r="X1555" s="11" t="s">
        <v>48</v>
      </c>
      <c r="Y1555" s="10">
        <v>3</v>
      </c>
      <c r="Z1555" s="10">
        <v>1173</v>
      </c>
      <c r="AA1555" s="12" t="s">
        <v>75</v>
      </c>
      <c r="AB1555" s="10">
        <v>5</v>
      </c>
      <c r="AC1555" s="10">
        <v>5</v>
      </c>
      <c r="AD1555" s="12">
        <v>44966</v>
      </c>
      <c r="AE1555" s="11" t="s">
        <v>60</v>
      </c>
      <c r="AF1555" s="11" t="s">
        <v>51</v>
      </c>
      <c r="AG1555" s="11" t="s">
        <v>89</v>
      </c>
      <c r="AH1555" s="11" t="s">
        <v>3106</v>
      </c>
      <c r="AI1555" s="11" t="s">
        <v>3107</v>
      </c>
      <c r="AJ1555" s="10">
        <v>4</v>
      </c>
      <c r="AK1555" s="14">
        <v>901.42</v>
      </c>
    </row>
    <row r="1556" spans="1:37" x14ac:dyDescent="0.25">
      <c r="A1556" s="10">
        <v>2851</v>
      </c>
      <c r="B1556" s="11" t="s">
        <v>8861</v>
      </c>
      <c r="C1556" s="11" t="s">
        <v>6273</v>
      </c>
      <c r="D1556" s="12">
        <v>44082</v>
      </c>
      <c r="E1556" s="12">
        <v>44486</v>
      </c>
      <c r="F1556" s="10">
        <f>Table2[[#This Row],[ExitDate]]-Table2[[#This Row],[StartDate]]</f>
        <v>404</v>
      </c>
      <c r="G1556" s="18">
        <f>(Table2[[#This Row],[ExitDate]]-Table2[[#This Row],[StartDate]])/365.25</f>
        <v>1.106091718001369</v>
      </c>
      <c r="H1556" s="11" t="s">
        <v>738</v>
      </c>
      <c r="I1556" s="11" t="s">
        <v>8862</v>
      </c>
      <c r="J1556" s="13" t="s">
        <v>8863</v>
      </c>
      <c r="K1556" s="11" t="s">
        <v>65</v>
      </c>
      <c r="L1556" s="11" t="s">
        <v>38</v>
      </c>
      <c r="M1556" s="11" t="s">
        <v>39</v>
      </c>
      <c r="N1556" s="11" t="s">
        <v>55</v>
      </c>
      <c r="O1556" s="11" t="s">
        <v>56</v>
      </c>
      <c r="P1556" s="11" t="s">
        <v>133</v>
      </c>
      <c r="Q1556" s="11" t="s">
        <v>42</v>
      </c>
      <c r="R1556" s="11" t="s">
        <v>85</v>
      </c>
      <c r="S1556" s="12" t="s">
        <v>8864</v>
      </c>
      <c r="T1556" s="11" t="s">
        <v>44</v>
      </c>
      <c r="U1556" s="11" t="s">
        <v>81</v>
      </c>
      <c r="V1556" s="11" t="s">
        <v>46</v>
      </c>
      <c r="W1556" s="10">
        <v>4862</v>
      </c>
      <c r="X1556" s="11" t="s">
        <v>48</v>
      </c>
      <c r="Y1556" s="10">
        <v>4</v>
      </c>
      <c r="Z1556" s="10">
        <v>3278</v>
      </c>
      <c r="AA1556" s="12" t="s">
        <v>706</v>
      </c>
      <c r="AB1556" s="10">
        <v>1</v>
      </c>
      <c r="AC1556" s="10">
        <v>4</v>
      </c>
      <c r="AD1556" s="12">
        <v>45000</v>
      </c>
      <c r="AE1556" s="11" t="s">
        <v>50</v>
      </c>
      <c r="AF1556" s="11" t="s">
        <v>51</v>
      </c>
      <c r="AG1556" s="11" t="s">
        <v>52</v>
      </c>
      <c r="AH1556" s="11" t="s">
        <v>8865</v>
      </c>
      <c r="AI1556" s="11" t="s">
        <v>8866</v>
      </c>
      <c r="AJ1556" s="10">
        <v>3</v>
      </c>
      <c r="AK1556" s="14">
        <v>855.9</v>
      </c>
    </row>
    <row r="1557" spans="1:37" x14ac:dyDescent="0.25">
      <c r="A1557" s="10">
        <v>291</v>
      </c>
      <c r="B1557" s="11" t="s">
        <v>191</v>
      </c>
      <c r="C1557" s="11" t="s">
        <v>1413</v>
      </c>
      <c r="D1557" s="12">
        <v>44341</v>
      </c>
      <c r="E1557" s="12">
        <v>44491</v>
      </c>
      <c r="F1557" s="10">
        <f>Table2[[#This Row],[ExitDate]]-Table2[[#This Row],[StartDate]]</f>
        <v>150</v>
      </c>
      <c r="G1557" s="18">
        <f>(Table2[[#This Row],[ExitDate]]-Table2[[#This Row],[StartDate]])/365.25</f>
        <v>0.41067761806981518</v>
      </c>
      <c r="H1557" s="11" t="s">
        <v>738</v>
      </c>
      <c r="I1557" s="11" t="s">
        <v>1414</v>
      </c>
      <c r="J1557" s="13" t="s">
        <v>1415</v>
      </c>
      <c r="K1557" s="11" t="s">
        <v>132</v>
      </c>
      <c r="L1557" s="11" t="s">
        <v>752</v>
      </c>
      <c r="M1557" s="11" t="s">
        <v>39</v>
      </c>
      <c r="N1557" s="11" t="s">
        <v>40</v>
      </c>
      <c r="O1557" s="11" t="s">
        <v>41</v>
      </c>
      <c r="P1557" s="11" t="s">
        <v>174</v>
      </c>
      <c r="Q1557" s="11" t="s">
        <v>42</v>
      </c>
      <c r="R1557" s="11" t="s">
        <v>85</v>
      </c>
      <c r="S1557" s="12" t="s">
        <v>1416</v>
      </c>
      <c r="T1557" s="11" t="s">
        <v>44</v>
      </c>
      <c r="U1557" s="11" t="s">
        <v>87</v>
      </c>
      <c r="V1557" s="11" t="s">
        <v>46</v>
      </c>
      <c r="W1557" s="10">
        <v>52357</v>
      </c>
      <c r="X1557" s="11" t="s">
        <v>48</v>
      </c>
      <c r="Y1557" s="10">
        <v>4</v>
      </c>
      <c r="Z1557" s="10">
        <v>3718</v>
      </c>
      <c r="AA1557" s="12">
        <v>44691</v>
      </c>
      <c r="AB1557" s="10">
        <v>1</v>
      </c>
      <c r="AC1557" s="10">
        <v>1</v>
      </c>
      <c r="AD1557" s="12">
        <v>45048</v>
      </c>
      <c r="AE1557" s="11" t="s">
        <v>156</v>
      </c>
      <c r="AF1557" s="11" t="s">
        <v>51</v>
      </c>
      <c r="AG1557" s="11" t="s">
        <v>77</v>
      </c>
      <c r="AH1557" s="11" t="s">
        <v>1417</v>
      </c>
      <c r="AI1557" s="11" t="s">
        <v>1418</v>
      </c>
      <c r="AJ1557" s="10">
        <v>2</v>
      </c>
      <c r="AK1557" s="14">
        <v>325.7</v>
      </c>
    </row>
    <row r="1558" spans="1:37" x14ac:dyDescent="0.25">
      <c r="A1558" s="10">
        <v>781</v>
      </c>
      <c r="B1558" s="11" t="s">
        <v>2766</v>
      </c>
      <c r="C1558" s="11" t="s">
        <v>596</v>
      </c>
      <c r="D1558" s="12">
        <v>43694</v>
      </c>
      <c r="E1558" s="12">
        <v>43763</v>
      </c>
      <c r="F1558" s="10">
        <f>Table2[[#This Row],[ExitDate]]-Table2[[#This Row],[StartDate]]</f>
        <v>69</v>
      </c>
      <c r="G1558" s="18">
        <f>(Table2[[#This Row],[ExitDate]]-Table2[[#This Row],[StartDate]])/365.25</f>
        <v>0.18891170431211499</v>
      </c>
      <c r="H1558" s="11" t="s">
        <v>2953</v>
      </c>
      <c r="I1558" s="11" t="s">
        <v>3209</v>
      </c>
      <c r="J1558" s="13" t="s">
        <v>3210</v>
      </c>
      <c r="K1558" s="11" t="s">
        <v>113</v>
      </c>
      <c r="L1558" s="11" t="s">
        <v>38</v>
      </c>
      <c r="M1558" s="11" t="s">
        <v>39</v>
      </c>
      <c r="N1558" s="11" t="s">
        <v>55</v>
      </c>
      <c r="O1558" s="11" t="s">
        <v>56</v>
      </c>
      <c r="P1558" s="11" t="s">
        <v>133</v>
      </c>
      <c r="Q1558" s="11" t="s">
        <v>42</v>
      </c>
      <c r="R1558" s="11" t="s">
        <v>320</v>
      </c>
      <c r="S1558" s="12" t="s">
        <v>3211</v>
      </c>
      <c r="T1558" s="11" t="s">
        <v>44</v>
      </c>
      <c r="U1558" s="11" t="s">
        <v>81</v>
      </c>
      <c r="V1558" s="11" t="s">
        <v>46</v>
      </c>
      <c r="W1558" s="10">
        <v>59862</v>
      </c>
      <c r="X1558" s="11" t="s">
        <v>48</v>
      </c>
      <c r="Y1558" s="10">
        <v>3</v>
      </c>
      <c r="Z1558" s="10">
        <v>1208</v>
      </c>
      <c r="AA1558" s="12" t="s">
        <v>3212</v>
      </c>
      <c r="AB1558" s="10">
        <v>5</v>
      </c>
      <c r="AC1558" s="10">
        <v>1</v>
      </c>
      <c r="AD1558" s="12">
        <v>44824</v>
      </c>
      <c r="AE1558" s="11" t="s">
        <v>50</v>
      </c>
      <c r="AF1558" s="11" t="s">
        <v>51</v>
      </c>
      <c r="AG1558" s="11" t="s">
        <v>89</v>
      </c>
      <c r="AH1558" s="11" t="s">
        <v>3213</v>
      </c>
      <c r="AI1558" s="11" t="s">
        <v>3214</v>
      </c>
      <c r="AJ1558" s="10">
        <v>3</v>
      </c>
      <c r="AK1558" s="14">
        <v>492.39</v>
      </c>
    </row>
    <row r="1559" spans="1:37" x14ac:dyDescent="0.25">
      <c r="A1559" s="10">
        <v>2144</v>
      </c>
      <c r="B1559" s="11" t="s">
        <v>4967</v>
      </c>
      <c r="C1559" s="11" t="s">
        <v>3613</v>
      </c>
      <c r="D1559" s="12">
        <v>44272</v>
      </c>
      <c r="E1559" s="12">
        <v>44812</v>
      </c>
      <c r="F1559" s="10">
        <f>Table2[[#This Row],[ExitDate]]-Table2[[#This Row],[StartDate]]</f>
        <v>540</v>
      </c>
      <c r="G1559" s="18">
        <f>(Table2[[#This Row],[ExitDate]]-Table2[[#This Row],[StartDate]])/365.25</f>
        <v>1.4784394250513346</v>
      </c>
      <c r="H1559" s="11" t="s">
        <v>2379</v>
      </c>
      <c r="I1559" s="11" t="s">
        <v>7125</v>
      </c>
      <c r="J1559" s="13" t="s">
        <v>7126</v>
      </c>
      <c r="K1559" s="11" t="s">
        <v>125</v>
      </c>
      <c r="L1559" s="11" t="s">
        <v>38</v>
      </c>
      <c r="M1559" s="11" t="s">
        <v>56</v>
      </c>
      <c r="N1559" s="11" t="s">
        <v>55</v>
      </c>
      <c r="O1559" s="11" t="s">
        <v>66</v>
      </c>
      <c r="P1559" s="11" t="s">
        <v>133</v>
      </c>
      <c r="Q1559" s="11" t="s">
        <v>165</v>
      </c>
      <c r="R1559" s="11" t="s">
        <v>85</v>
      </c>
      <c r="S1559" s="12">
        <v>32814</v>
      </c>
      <c r="T1559" s="11" t="s">
        <v>44</v>
      </c>
      <c r="U1559" s="11" t="s">
        <v>98</v>
      </c>
      <c r="V1559" s="11" t="s">
        <v>46</v>
      </c>
      <c r="W1559" s="10">
        <v>30960</v>
      </c>
      <c r="X1559" s="11" t="s">
        <v>48</v>
      </c>
      <c r="Y1559" s="10">
        <v>2</v>
      </c>
      <c r="Z1559" s="10">
        <v>2571</v>
      </c>
      <c r="AA1559" s="12" t="s">
        <v>444</v>
      </c>
      <c r="AB1559" s="10">
        <v>3</v>
      </c>
      <c r="AC1559" s="10">
        <v>3</v>
      </c>
      <c r="AD1559" s="12">
        <v>44788</v>
      </c>
      <c r="AE1559" s="11" t="s">
        <v>83</v>
      </c>
      <c r="AF1559" s="11" t="s">
        <v>51</v>
      </c>
      <c r="AG1559" s="11" t="s">
        <v>52</v>
      </c>
      <c r="AH1559" s="11" t="s">
        <v>7127</v>
      </c>
      <c r="AI1559" s="11" t="s">
        <v>7128</v>
      </c>
      <c r="AJ1559" s="10">
        <v>2</v>
      </c>
      <c r="AK1559" s="14">
        <v>919.95</v>
      </c>
    </row>
    <row r="1560" spans="1:37" x14ac:dyDescent="0.25">
      <c r="A1560" s="10">
        <v>298</v>
      </c>
      <c r="B1560" s="11" t="s">
        <v>1454</v>
      </c>
      <c r="C1560" s="11" t="s">
        <v>1455</v>
      </c>
      <c r="D1560" s="12">
        <v>43562</v>
      </c>
      <c r="E1560" s="12">
        <v>45116</v>
      </c>
      <c r="F1560" s="10">
        <f>Table2[[#This Row],[ExitDate]]-Table2[[#This Row],[StartDate]]</f>
        <v>1554</v>
      </c>
      <c r="G1560" s="18">
        <f>(Table2[[#This Row],[ExitDate]]-Table2[[#This Row],[StartDate]])/365.25</f>
        <v>4.2546201232032859</v>
      </c>
      <c r="H1560" s="11" t="s">
        <v>36</v>
      </c>
      <c r="I1560" s="11" t="s">
        <v>1456</v>
      </c>
      <c r="J1560" s="13" t="s">
        <v>1457</v>
      </c>
      <c r="K1560" s="11" t="s">
        <v>125</v>
      </c>
      <c r="L1560" s="11" t="s">
        <v>38</v>
      </c>
      <c r="M1560" s="11" t="s">
        <v>39</v>
      </c>
      <c r="N1560" s="11" t="s">
        <v>67</v>
      </c>
      <c r="O1560" s="11" t="s">
        <v>56</v>
      </c>
      <c r="P1560" s="11" t="s">
        <v>174</v>
      </c>
      <c r="Q1560" s="11" t="s">
        <v>42</v>
      </c>
      <c r="R1560" s="11" t="s">
        <v>57</v>
      </c>
      <c r="S1560" s="12" t="s">
        <v>1458</v>
      </c>
      <c r="T1560" s="11" t="s">
        <v>44</v>
      </c>
      <c r="U1560" s="11" t="s">
        <v>159</v>
      </c>
      <c r="V1560" s="11" t="s">
        <v>59</v>
      </c>
      <c r="W1560" s="10">
        <v>36808</v>
      </c>
      <c r="X1560" s="11" t="s">
        <v>48</v>
      </c>
      <c r="Y1560" s="10">
        <v>1</v>
      </c>
      <c r="Z1560" s="10">
        <v>3725</v>
      </c>
      <c r="AA1560" s="12" t="s">
        <v>1459</v>
      </c>
      <c r="AB1560" s="10">
        <v>4</v>
      </c>
      <c r="AC1560" s="10">
        <v>3</v>
      </c>
      <c r="AD1560" s="12">
        <v>45069</v>
      </c>
      <c r="AE1560" s="11" t="s">
        <v>60</v>
      </c>
      <c r="AF1560" s="11" t="s">
        <v>61</v>
      </c>
      <c r="AG1560" s="11" t="s">
        <v>52</v>
      </c>
      <c r="AH1560" s="11" t="s">
        <v>1460</v>
      </c>
      <c r="AI1560" s="11" t="s">
        <v>1461</v>
      </c>
      <c r="AJ1560" s="10">
        <v>3</v>
      </c>
      <c r="AK1560" s="14">
        <v>135.18</v>
      </c>
    </row>
    <row r="1561" spans="1:37" x14ac:dyDescent="0.25">
      <c r="A1561" s="10">
        <v>393</v>
      </c>
      <c r="B1561" s="11" t="s">
        <v>1836</v>
      </c>
      <c r="C1561" s="11" t="s">
        <v>1837</v>
      </c>
      <c r="D1561" s="12">
        <v>43323</v>
      </c>
      <c r="E1561" s="12">
        <v>44337</v>
      </c>
      <c r="F1561" s="10">
        <f>Table2[[#This Row],[ExitDate]]-Table2[[#This Row],[StartDate]]</f>
        <v>1014</v>
      </c>
      <c r="G1561" s="18">
        <f>(Table2[[#This Row],[ExitDate]]-Table2[[#This Row],[StartDate]])/365.25</f>
        <v>2.7761806981519506</v>
      </c>
      <c r="H1561" s="11" t="s">
        <v>1789</v>
      </c>
      <c r="I1561" s="11" t="s">
        <v>1838</v>
      </c>
      <c r="J1561" s="13" t="s">
        <v>1839</v>
      </c>
      <c r="K1561" s="11" t="s">
        <v>54</v>
      </c>
      <c r="L1561" s="11" t="s">
        <v>38</v>
      </c>
      <c r="M1561" s="11" t="s">
        <v>39</v>
      </c>
      <c r="N1561" s="11" t="s">
        <v>40</v>
      </c>
      <c r="O1561" s="11" t="s">
        <v>66</v>
      </c>
      <c r="P1561" s="11" t="s">
        <v>174</v>
      </c>
      <c r="Q1561" s="11" t="s">
        <v>165</v>
      </c>
      <c r="R1561" s="11" t="s">
        <v>80</v>
      </c>
      <c r="S1561" s="12" t="s">
        <v>1840</v>
      </c>
      <c r="T1561" s="11" t="s">
        <v>44</v>
      </c>
      <c r="U1561" s="11" t="s">
        <v>234</v>
      </c>
      <c r="V1561" s="11" t="s">
        <v>46</v>
      </c>
      <c r="W1561" s="10">
        <v>1773</v>
      </c>
      <c r="X1561" s="11" t="s">
        <v>48</v>
      </c>
      <c r="Y1561" s="10">
        <v>3</v>
      </c>
      <c r="Z1561" s="10">
        <v>3820</v>
      </c>
      <c r="AA1561" s="12" t="s">
        <v>339</v>
      </c>
      <c r="AB1561" s="10">
        <v>1</v>
      </c>
      <c r="AC1561" s="10">
        <v>3</v>
      </c>
      <c r="AD1561" s="12">
        <v>44792</v>
      </c>
      <c r="AE1561" s="11" t="s">
        <v>76</v>
      </c>
      <c r="AF1561" s="11" t="s">
        <v>61</v>
      </c>
      <c r="AG1561" s="11" t="s">
        <v>62</v>
      </c>
      <c r="AH1561" s="11" t="s">
        <v>1841</v>
      </c>
      <c r="AI1561" s="11" t="s">
        <v>1842</v>
      </c>
      <c r="AJ1561" s="10">
        <v>2</v>
      </c>
      <c r="AK1561" s="14">
        <v>333.8</v>
      </c>
    </row>
    <row r="1562" spans="1:37" x14ac:dyDescent="0.25">
      <c r="A1562" s="10">
        <v>727</v>
      </c>
      <c r="B1562" s="11" t="s">
        <v>1914</v>
      </c>
      <c r="C1562" s="11" t="s">
        <v>3045</v>
      </c>
      <c r="D1562" s="12">
        <v>44466</v>
      </c>
      <c r="E1562" s="12">
        <v>44962</v>
      </c>
      <c r="F1562" s="10">
        <f>Table2[[#This Row],[ExitDate]]-Table2[[#This Row],[StartDate]]</f>
        <v>496</v>
      </c>
      <c r="G1562" s="18">
        <f>(Table2[[#This Row],[ExitDate]]-Table2[[#This Row],[StartDate]])/365.25</f>
        <v>1.3579739904175223</v>
      </c>
      <c r="H1562" s="11" t="s">
        <v>36</v>
      </c>
      <c r="I1562" s="11" t="s">
        <v>3046</v>
      </c>
      <c r="J1562" s="13" t="s">
        <v>3047</v>
      </c>
      <c r="K1562" s="11" t="s">
        <v>132</v>
      </c>
      <c r="L1562" s="11" t="s">
        <v>752</v>
      </c>
      <c r="M1562" s="11" t="s">
        <v>66</v>
      </c>
      <c r="N1562" s="11" t="s">
        <v>40</v>
      </c>
      <c r="O1562" s="11" t="s">
        <v>56</v>
      </c>
      <c r="P1562" s="11" t="s">
        <v>133</v>
      </c>
      <c r="Q1562" s="11" t="s">
        <v>42</v>
      </c>
      <c r="R1562" s="11" t="s">
        <v>85</v>
      </c>
      <c r="S1562" s="12">
        <v>31788</v>
      </c>
      <c r="T1562" s="11" t="s">
        <v>44</v>
      </c>
      <c r="U1562" s="11" t="s">
        <v>81</v>
      </c>
      <c r="V1562" s="11" t="s">
        <v>46</v>
      </c>
      <c r="W1562" s="10">
        <v>76772</v>
      </c>
      <c r="X1562" s="11" t="s">
        <v>48</v>
      </c>
      <c r="Y1562" s="10">
        <v>3</v>
      </c>
      <c r="Z1562" s="10">
        <v>1154</v>
      </c>
      <c r="AA1562" s="12">
        <v>45175</v>
      </c>
      <c r="AB1562" s="10">
        <v>1</v>
      </c>
      <c r="AC1562" s="10">
        <v>3</v>
      </c>
      <c r="AD1562" s="12">
        <v>44785</v>
      </c>
      <c r="AE1562" s="11" t="s">
        <v>60</v>
      </c>
      <c r="AF1562" s="11" t="s">
        <v>51</v>
      </c>
      <c r="AG1562" s="11" t="s">
        <v>62</v>
      </c>
      <c r="AH1562" s="11" t="s">
        <v>3048</v>
      </c>
      <c r="AI1562" s="11" t="s">
        <v>3049</v>
      </c>
      <c r="AJ1562" s="10">
        <v>3</v>
      </c>
      <c r="AK1562" s="14">
        <v>338.48</v>
      </c>
    </row>
    <row r="1563" spans="1:37" x14ac:dyDescent="0.25">
      <c r="A1563" s="10">
        <v>1583</v>
      </c>
      <c r="B1563" s="11" t="s">
        <v>5653</v>
      </c>
      <c r="C1563" s="11" t="s">
        <v>3689</v>
      </c>
      <c r="D1563" s="12">
        <v>44961</v>
      </c>
      <c r="E1563" s="12">
        <v>45101</v>
      </c>
      <c r="F1563" s="10">
        <f>Table2[[#This Row],[ExitDate]]-Table2[[#This Row],[StartDate]]</f>
        <v>140</v>
      </c>
      <c r="G1563" s="18">
        <f>(Table2[[#This Row],[ExitDate]]-Table2[[#This Row],[StartDate]])/365.25</f>
        <v>0.38329911019849416</v>
      </c>
      <c r="H1563" s="11" t="s">
        <v>36</v>
      </c>
      <c r="I1563" s="11" t="s">
        <v>5654</v>
      </c>
      <c r="J1563" s="13" t="s">
        <v>5655</v>
      </c>
      <c r="K1563" s="11" t="s">
        <v>125</v>
      </c>
      <c r="L1563" s="11" t="s">
        <v>38</v>
      </c>
      <c r="M1563" s="11" t="s">
        <v>56</v>
      </c>
      <c r="N1563" s="11" t="s">
        <v>67</v>
      </c>
      <c r="O1563" s="11" t="s">
        <v>56</v>
      </c>
      <c r="P1563" s="11" t="s">
        <v>121</v>
      </c>
      <c r="Q1563" s="11" t="s">
        <v>42</v>
      </c>
      <c r="R1563" s="11" t="s">
        <v>344</v>
      </c>
      <c r="S1563" s="12">
        <v>18082</v>
      </c>
      <c r="T1563" s="11" t="s">
        <v>44</v>
      </c>
      <c r="U1563" s="11" t="s">
        <v>81</v>
      </c>
      <c r="V1563" s="11" t="s">
        <v>46</v>
      </c>
      <c r="W1563" s="10">
        <v>71663</v>
      </c>
      <c r="X1563" s="11" t="s">
        <v>48</v>
      </c>
      <c r="Y1563" s="10">
        <v>3</v>
      </c>
      <c r="Z1563" s="10">
        <v>2010</v>
      </c>
      <c r="AA1563" s="12" t="s">
        <v>1304</v>
      </c>
      <c r="AB1563" s="10">
        <v>4</v>
      </c>
      <c r="AC1563" s="10">
        <v>4</v>
      </c>
      <c r="AD1563" s="12">
        <v>44795</v>
      </c>
      <c r="AE1563" s="11" t="s">
        <v>156</v>
      </c>
      <c r="AF1563" s="11" t="s">
        <v>51</v>
      </c>
      <c r="AG1563" s="11" t="s">
        <v>89</v>
      </c>
      <c r="AH1563" s="11" t="s">
        <v>5656</v>
      </c>
      <c r="AI1563" s="11" t="s">
        <v>5657</v>
      </c>
      <c r="AJ1563" s="10">
        <v>2</v>
      </c>
      <c r="AK1563" s="14">
        <v>601.66</v>
      </c>
    </row>
    <row r="1564" spans="1:37" x14ac:dyDescent="0.25">
      <c r="A1564" s="10">
        <v>1090</v>
      </c>
      <c r="B1564" s="11" t="s">
        <v>1192</v>
      </c>
      <c r="C1564" s="11" t="s">
        <v>2507</v>
      </c>
      <c r="D1564" s="12">
        <v>44532</v>
      </c>
      <c r="E1564" s="12">
        <v>44676</v>
      </c>
      <c r="F1564" s="10">
        <f>Table2[[#This Row],[ExitDate]]-Table2[[#This Row],[StartDate]]</f>
        <v>144</v>
      </c>
      <c r="G1564" s="18">
        <f>(Table2[[#This Row],[ExitDate]]-Table2[[#This Row],[StartDate]])/365.25</f>
        <v>0.3942505133470226</v>
      </c>
      <c r="H1564" s="11" t="s">
        <v>738</v>
      </c>
      <c r="I1564" s="11" t="s">
        <v>4141</v>
      </c>
      <c r="J1564" s="13" t="s">
        <v>4142</v>
      </c>
      <c r="K1564" s="11" t="s">
        <v>94</v>
      </c>
      <c r="L1564" s="11" t="s">
        <v>38</v>
      </c>
      <c r="M1564" s="11" t="s">
        <v>66</v>
      </c>
      <c r="N1564" s="11" t="s">
        <v>40</v>
      </c>
      <c r="O1564" s="11" t="s">
        <v>56</v>
      </c>
      <c r="P1564" s="11" t="s">
        <v>95</v>
      </c>
      <c r="Q1564" s="11" t="s">
        <v>42</v>
      </c>
      <c r="R1564" s="11" t="s">
        <v>142</v>
      </c>
      <c r="S1564" s="12">
        <v>31535</v>
      </c>
      <c r="T1564" s="11" t="s">
        <v>44</v>
      </c>
      <c r="U1564" s="11" t="s">
        <v>145</v>
      </c>
      <c r="V1564" s="11" t="s">
        <v>59</v>
      </c>
      <c r="W1564" s="10">
        <v>4704</v>
      </c>
      <c r="X1564" s="11" t="s">
        <v>48</v>
      </c>
      <c r="Y1564" s="10">
        <v>3</v>
      </c>
      <c r="Z1564" s="10">
        <v>1517</v>
      </c>
      <c r="AA1564" s="12" t="s">
        <v>2874</v>
      </c>
      <c r="AB1564" s="10">
        <v>4</v>
      </c>
      <c r="AC1564" s="10">
        <v>5</v>
      </c>
      <c r="AD1564" s="12">
        <v>44938</v>
      </c>
      <c r="AE1564" s="11" t="s">
        <v>60</v>
      </c>
      <c r="AF1564" s="11" t="s">
        <v>61</v>
      </c>
      <c r="AG1564" s="11" t="s">
        <v>89</v>
      </c>
      <c r="AH1564" s="11" t="s">
        <v>4143</v>
      </c>
      <c r="AI1564" s="11" t="s">
        <v>4144</v>
      </c>
      <c r="AJ1564" s="10">
        <v>3</v>
      </c>
      <c r="AK1564" s="14">
        <v>615.84</v>
      </c>
    </row>
    <row r="1565" spans="1:37" x14ac:dyDescent="0.25">
      <c r="A1565" s="10">
        <v>2901</v>
      </c>
      <c r="B1565" s="11" t="s">
        <v>2369</v>
      </c>
      <c r="C1565" s="11" t="s">
        <v>494</v>
      </c>
      <c r="D1565" s="12">
        <v>44128</v>
      </c>
      <c r="E1565" s="12">
        <v>45027</v>
      </c>
      <c r="F1565" s="10">
        <f>Table2[[#This Row],[ExitDate]]-Table2[[#This Row],[StartDate]]</f>
        <v>899</v>
      </c>
      <c r="G1565" s="18">
        <f>(Table2[[#This Row],[ExitDate]]-Table2[[#This Row],[StartDate]])/365.25</f>
        <v>2.4613278576317592</v>
      </c>
      <c r="H1565" s="11" t="s">
        <v>36</v>
      </c>
      <c r="I1565" s="11" t="s">
        <v>8974</v>
      </c>
      <c r="J1565" s="13" t="s">
        <v>8975</v>
      </c>
      <c r="K1565" s="11" t="s">
        <v>113</v>
      </c>
      <c r="L1565" s="11" t="s">
        <v>752</v>
      </c>
      <c r="M1565" s="11" t="s">
        <v>56</v>
      </c>
      <c r="N1565" s="11" t="s">
        <v>55</v>
      </c>
      <c r="O1565" s="11" t="s">
        <v>66</v>
      </c>
      <c r="P1565" s="11" t="s">
        <v>121</v>
      </c>
      <c r="Q1565" s="11" t="s">
        <v>42</v>
      </c>
      <c r="R1565" s="11" t="s">
        <v>107</v>
      </c>
      <c r="S1565" s="12">
        <v>22434</v>
      </c>
      <c r="T1565" s="11" t="s">
        <v>44</v>
      </c>
      <c r="U1565" s="11" t="s">
        <v>109</v>
      </c>
      <c r="V1565" s="11" t="s">
        <v>59</v>
      </c>
      <c r="W1565" s="10">
        <v>24046</v>
      </c>
      <c r="X1565" s="11" t="s">
        <v>48</v>
      </c>
      <c r="Y1565" s="10">
        <v>3</v>
      </c>
      <c r="Z1565" s="10">
        <v>3328</v>
      </c>
      <c r="AA1565" s="12" t="s">
        <v>308</v>
      </c>
      <c r="AB1565" s="10">
        <v>2</v>
      </c>
      <c r="AC1565" s="10">
        <v>5</v>
      </c>
      <c r="AD1565" s="12">
        <v>44891</v>
      </c>
      <c r="AE1565" s="11" t="s">
        <v>83</v>
      </c>
      <c r="AF1565" s="11" t="s">
        <v>51</v>
      </c>
      <c r="AG1565" s="11" t="s">
        <v>52</v>
      </c>
      <c r="AH1565" s="11" t="s">
        <v>6762</v>
      </c>
      <c r="AI1565" s="11" t="s">
        <v>8976</v>
      </c>
      <c r="AJ1565" s="10">
        <v>1</v>
      </c>
      <c r="AK1565" s="14">
        <v>391.22</v>
      </c>
    </row>
    <row r="1566" spans="1:37" x14ac:dyDescent="0.25">
      <c r="A1566" s="10">
        <v>1359</v>
      </c>
      <c r="B1566" s="11" t="s">
        <v>3983</v>
      </c>
      <c r="C1566" s="11" t="s">
        <v>5019</v>
      </c>
      <c r="D1566" s="12">
        <v>44651</v>
      </c>
      <c r="E1566" s="12">
        <v>44726</v>
      </c>
      <c r="F1566" s="10">
        <f>Table2[[#This Row],[ExitDate]]-Table2[[#This Row],[StartDate]]</f>
        <v>75</v>
      </c>
      <c r="G1566" s="18">
        <f>(Table2[[#This Row],[ExitDate]]-Table2[[#This Row],[StartDate]])/365.25</f>
        <v>0.20533880903490759</v>
      </c>
      <c r="H1566" s="11" t="s">
        <v>36</v>
      </c>
      <c r="I1566" s="11" t="s">
        <v>5020</v>
      </c>
      <c r="J1566" s="13" t="s">
        <v>5021</v>
      </c>
      <c r="K1566" s="11" t="s">
        <v>65</v>
      </c>
      <c r="L1566" s="11" t="s">
        <v>38</v>
      </c>
      <c r="M1566" s="11" t="s">
        <v>66</v>
      </c>
      <c r="N1566" s="11" t="s">
        <v>55</v>
      </c>
      <c r="O1566" s="11" t="s">
        <v>41</v>
      </c>
      <c r="P1566" s="11" t="s">
        <v>121</v>
      </c>
      <c r="Q1566" s="11" t="s">
        <v>42</v>
      </c>
      <c r="R1566" s="11" t="s">
        <v>85</v>
      </c>
      <c r="S1566" s="12">
        <v>29139</v>
      </c>
      <c r="T1566" s="11" t="s">
        <v>44</v>
      </c>
      <c r="U1566" s="11" t="s">
        <v>81</v>
      </c>
      <c r="V1566" s="11" t="s">
        <v>59</v>
      </c>
      <c r="W1566" s="10">
        <v>67173</v>
      </c>
      <c r="X1566" s="11" t="s">
        <v>48</v>
      </c>
      <c r="Y1566" s="10">
        <v>3</v>
      </c>
      <c r="Z1566" s="10">
        <v>1786</v>
      </c>
      <c r="AA1566" s="12">
        <v>44991</v>
      </c>
      <c r="AB1566" s="10">
        <v>4</v>
      </c>
      <c r="AC1566" s="10">
        <v>2</v>
      </c>
      <c r="AD1566" s="12">
        <v>45039</v>
      </c>
      <c r="AE1566" s="11" t="s">
        <v>156</v>
      </c>
      <c r="AF1566" s="11" t="s">
        <v>61</v>
      </c>
      <c r="AG1566" s="11" t="s">
        <v>77</v>
      </c>
      <c r="AH1566" s="11" t="s">
        <v>5022</v>
      </c>
      <c r="AI1566" s="11" t="s">
        <v>5023</v>
      </c>
      <c r="AJ1566" s="10">
        <v>2</v>
      </c>
      <c r="AK1566" s="14">
        <v>942.28</v>
      </c>
    </row>
    <row r="1567" spans="1:37" x14ac:dyDescent="0.25">
      <c r="A1567" s="10">
        <v>2678</v>
      </c>
      <c r="B1567" s="11" t="s">
        <v>6117</v>
      </c>
      <c r="C1567" s="11" t="s">
        <v>3545</v>
      </c>
      <c r="D1567" s="12">
        <v>43989</v>
      </c>
      <c r="E1567" s="12">
        <v>44751</v>
      </c>
      <c r="F1567" s="10">
        <f>Table2[[#This Row],[ExitDate]]-Table2[[#This Row],[StartDate]]</f>
        <v>762</v>
      </c>
      <c r="G1567" s="18">
        <f>(Table2[[#This Row],[ExitDate]]-Table2[[#This Row],[StartDate]])/365.25</f>
        <v>2.086242299794661</v>
      </c>
      <c r="H1567" s="11" t="s">
        <v>36</v>
      </c>
      <c r="I1567" s="11" t="s">
        <v>8427</v>
      </c>
      <c r="J1567" s="13" t="s">
        <v>8428</v>
      </c>
      <c r="K1567" s="11" t="s">
        <v>94</v>
      </c>
      <c r="L1567" s="11" t="s">
        <v>38</v>
      </c>
      <c r="M1567" s="11" t="s">
        <v>66</v>
      </c>
      <c r="N1567" s="11" t="s">
        <v>67</v>
      </c>
      <c r="O1567" s="11" t="s">
        <v>41</v>
      </c>
      <c r="P1567" s="11" t="s">
        <v>121</v>
      </c>
      <c r="Q1567" s="11" t="s">
        <v>42</v>
      </c>
      <c r="R1567" s="11" t="s">
        <v>238</v>
      </c>
      <c r="S1567" s="12">
        <v>16045</v>
      </c>
      <c r="T1567" s="11" t="s">
        <v>44</v>
      </c>
      <c r="U1567" s="11" t="s">
        <v>109</v>
      </c>
      <c r="V1567" s="11" t="s">
        <v>59</v>
      </c>
      <c r="W1567" s="10">
        <v>86764</v>
      </c>
      <c r="X1567" s="11" t="s">
        <v>48</v>
      </c>
      <c r="Y1567" s="10">
        <v>1</v>
      </c>
      <c r="Z1567" s="10">
        <v>3105</v>
      </c>
      <c r="AA1567" s="12" t="s">
        <v>167</v>
      </c>
      <c r="AB1567" s="10">
        <v>2</v>
      </c>
      <c r="AC1567" s="10">
        <v>1</v>
      </c>
      <c r="AD1567" s="12">
        <v>44803</v>
      </c>
      <c r="AE1567" s="11" t="s">
        <v>83</v>
      </c>
      <c r="AF1567" s="11" t="s">
        <v>61</v>
      </c>
      <c r="AG1567" s="11" t="s">
        <v>52</v>
      </c>
      <c r="AH1567" s="11" t="s">
        <v>8429</v>
      </c>
      <c r="AI1567" s="11" t="s">
        <v>8430</v>
      </c>
      <c r="AJ1567" s="10">
        <v>3</v>
      </c>
      <c r="AK1567" s="14">
        <v>805.93</v>
      </c>
    </row>
    <row r="1568" spans="1:37" x14ac:dyDescent="0.25">
      <c r="A1568" s="10">
        <v>612</v>
      </c>
      <c r="B1568" s="11" t="s">
        <v>283</v>
      </c>
      <c r="C1568" s="11" t="s">
        <v>2378</v>
      </c>
      <c r="D1568" s="12">
        <v>43699</v>
      </c>
      <c r="E1568" s="12">
        <v>44645</v>
      </c>
      <c r="F1568" s="10">
        <f>Table2[[#This Row],[ExitDate]]-Table2[[#This Row],[StartDate]]</f>
        <v>946</v>
      </c>
      <c r="G1568" s="18">
        <f>(Table2[[#This Row],[ExitDate]]-Table2[[#This Row],[StartDate]])/365.25</f>
        <v>2.5900068446269677</v>
      </c>
      <c r="H1568" s="11" t="s">
        <v>2394</v>
      </c>
      <c r="I1568" s="11" t="s">
        <v>2681</v>
      </c>
      <c r="J1568" s="13" t="s">
        <v>2682</v>
      </c>
      <c r="K1568" s="11" t="s">
        <v>54</v>
      </c>
      <c r="L1568" s="11" t="s">
        <v>752</v>
      </c>
      <c r="M1568" s="11" t="s">
        <v>56</v>
      </c>
      <c r="N1568" s="11" t="s">
        <v>67</v>
      </c>
      <c r="O1568" s="11" t="s">
        <v>56</v>
      </c>
      <c r="P1568" s="11" t="s">
        <v>95</v>
      </c>
      <c r="Q1568" s="11" t="s">
        <v>2397</v>
      </c>
      <c r="R1568" s="11" t="s">
        <v>43</v>
      </c>
      <c r="S1568" s="12" t="s">
        <v>2683</v>
      </c>
      <c r="T1568" s="11" t="s">
        <v>44</v>
      </c>
      <c r="U1568" s="11" t="s">
        <v>625</v>
      </c>
      <c r="V1568" s="11" t="s">
        <v>46</v>
      </c>
      <c r="W1568" s="10">
        <v>46407</v>
      </c>
      <c r="X1568" s="11" t="s">
        <v>48</v>
      </c>
      <c r="Y1568" s="10">
        <v>3</v>
      </c>
      <c r="Z1568" s="10">
        <v>1039</v>
      </c>
      <c r="AA1568" s="12">
        <v>44632</v>
      </c>
      <c r="AB1568" s="10">
        <v>2</v>
      </c>
      <c r="AC1568" s="10">
        <v>4</v>
      </c>
      <c r="AD1568" s="12">
        <v>44950</v>
      </c>
      <c r="AE1568" s="11" t="s">
        <v>60</v>
      </c>
      <c r="AF1568" s="11" t="s">
        <v>61</v>
      </c>
      <c r="AG1568" s="11" t="s">
        <v>89</v>
      </c>
      <c r="AH1568" s="11" t="s">
        <v>2684</v>
      </c>
      <c r="AI1568" s="11" t="s">
        <v>2685</v>
      </c>
      <c r="AJ1568" s="10">
        <v>5</v>
      </c>
      <c r="AK1568" s="14">
        <v>520.41</v>
      </c>
    </row>
    <row r="1569" spans="1:37" x14ac:dyDescent="0.25">
      <c r="A1569" s="10">
        <v>266</v>
      </c>
      <c r="B1569" s="11" t="s">
        <v>1305</v>
      </c>
      <c r="C1569" s="11" t="s">
        <v>1306</v>
      </c>
      <c r="D1569" s="12">
        <v>43605</v>
      </c>
      <c r="E1569" s="12">
        <v>44073</v>
      </c>
      <c r="F1569" s="10">
        <f>Table2[[#This Row],[ExitDate]]-Table2[[#This Row],[StartDate]]</f>
        <v>468</v>
      </c>
      <c r="G1569" s="18">
        <f>(Table2[[#This Row],[ExitDate]]-Table2[[#This Row],[StartDate]])/365.25</f>
        <v>1.2813141683778233</v>
      </c>
      <c r="H1569" s="11" t="s">
        <v>738</v>
      </c>
      <c r="I1569" s="11" t="s">
        <v>1307</v>
      </c>
      <c r="J1569" s="13" t="s">
        <v>1308</v>
      </c>
      <c r="K1569" s="11" t="s">
        <v>125</v>
      </c>
      <c r="L1569" s="11" t="s">
        <v>38</v>
      </c>
      <c r="M1569" s="11" t="s">
        <v>56</v>
      </c>
      <c r="N1569" s="11" t="s">
        <v>67</v>
      </c>
      <c r="O1569" s="11" t="s">
        <v>41</v>
      </c>
      <c r="P1569" s="11" t="s">
        <v>95</v>
      </c>
      <c r="Q1569" s="11" t="s">
        <v>42</v>
      </c>
      <c r="R1569" s="11" t="s">
        <v>175</v>
      </c>
      <c r="S1569" s="12">
        <v>28133</v>
      </c>
      <c r="T1569" s="11" t="s">
        <v>44</v>
      </c>
      <c r="U1569" s="11" t="s">
        <v>978</v>
      </c>
      <c r="V1569" s="11" t="s">
        <v>46</v>
      </c>
      <c r="W1569" s="10">
        <v>13727</v>
      </c>
      <c r="X1569" s="11" t="s">
        <v>99</v>
      </c>
      <c r="Y1569" s="10">
        <v>2</v>
      </c>
      <c r="Z1569" s="10">
        <v>3693</v>
      </c>
      <c r="AA1569" s="12">
        <v>45173</v>
      </c>
      <c r="AB1569" s="10">
        <v>3</v>
      </c>
      <c r="AC1569" s="10">
        <v>1</v>
      </c>
      <c r="AD1569" s="12">
        <v>44950</v>
      </c>
      <c r="AE1569" s="11" t="s">
        <v>76</v>
      </c>
      <c r="AF1569" s="11" t="s">
        <v>61</v>
      </c>
      <c r="AG1569" s="11" t="s">
        <v>77</v>
      </c>
      <c r="AH1569" s="11" t="s">
        <v>1309</v>
      </c>
      <c r="AI1569" s="11" t="s">
        <v>1310</v>
      </c>
      <c r="AJ1569" s="10">
        <v>1</v>
      </c>
      <c r="AK1569" s="14">
        <v>861.5</v>
      </c>
    </row>
    <row r="1570" spans="1:37" x14ac:dyDescent="0.25">
      <c r="A1570" s="10">
        <v>51</v>
      </c>
      <c r="B1570" s="11" t="s">
        <v>361</v>
      </c>
      <c r="C1570" s="11" t="s">
        <v>362</v>
      </c>
      <c r="D1570" s="12">
        <v>43360</v>
      </c>
      <c r="E1570" s="12">
        <v>43474</v>
      </c>
      <c r="F1570" s="10">
        <f>Table2[[#This Row],[ExitDate]]-Table2[[#This Row],[StartDate]]</f>
        <v>114</v>
      </c>
      <c r="G1570" s="18">
        <f>(Table2[[#This Row],[ExitDate]]-Table2[[#This Row],[StartDate]])/365.25</f>
        <v>0.31211498973305957</v>
      </c>
      <c r="H1570" s="11" t="s">
        <v>64</v>
      </c>
      <c r="I1570" s="11" t="s">
        <v>363</v>
      </c>
      <c r="J1570" s="13" t="s">
        <v>364</v>
      </c>
      <c r="K1570" s="11" t="s">
        <v>94</v>
      </c>
      <c r="L1570" s="11" t="s">
        <v>38</v>
      </c>
      <c r="M1570" s="11" t="s">
        <v>66</v>
      </c>
      <c r="N1570" s="11" t="s">
        <v>40</v>
      </c>
      <c r="O1570" s="11" t="s">
        <v>41</v>
      </c>
      <c r="P1570" s="11" t="s">
        <v>121</v>
      </c>
      <c r="Q1570" s="11" t="s">
        <v>68</v>
      </c>
      <c r="R1570" s="11" t="s">
        <v>320</v>
      </c>
      <c r="S1570" s="12">
        <v>21103</v>
      </c>
      <c r="T1570" s="11" t="s">
        <v>153</v>
      </c>
      <c r="U1570" s="11" t="s">
        <v>365</v>
      </c>
      <c r="V1570" s="11" t="s">
        <v>46</v>
      </c>
      <c r="W1570" s="10">
        <v>45149</v>
      </c>
      <c r="X1570" s="11" t="s">
        <v>48</v>
      </c>
      <c r="Y1570" s="10">
        <v>2</v>
      </c>
      <c r="Z1570" s="10">
        <v>3478</v>
      </c>
      <c r="AA1570" s="12" t="s">
        <v>366</v>
      </c>
      <c r="AB1570" s="10">
        <v>3</v>
      </c>
      <c r="AC1570" s="10">
        <v>4</v>
      </c>
      <c r="AD1570" s="12">
        <v>44839</v>
      </c>
      <c r="AE1570" s="11" t="s">
        <v>83</v>
      </c>
      <c r="AF1570" s="11" t="s">
        <v>61</v>
      </c>
      <c r="AG1570" s="11" t="s">
        <v>62</v>
      </c>
      <c r="AH1570" s="11" t="s">
        <v>367</v>
      </c>
      <c r="AI1570" s="11" t="s">
        <v>368</v>
      </c>
      <c r="AJ1570" s="10">
        <v>1</v>
      </c>
      <c r="AK1570" s="14">
        <v>526.74</v>
      </c>
    </row>
    <row r="1571" spans="1:37" x14ac:dyDescent="0.25">
      <c r="A1571" s="10">
        <v>1195</v>
      </c>
      <c r="B1571" s="11" t="s">
        <v>4469</v>
      </c>
      <c r="C1571" s="11" t="s">
        <v>4470</v>
      </c>
      <c r="D1571" s="12">
        <v>44438</v>
      </c>
      <c r="E1571" s="12">
        <v>44642</v>
      </c>
      <c r="F1571" s="10">
        <f>Table2[[#This Row],[ExitDate]]-Table2[[#This Row],[StartDate]]</f>
        <v>204</v>
      </c>
      <c r="G1571" s="18">
        <f>(Table2[[#This Row],[ExitDate]]-Table2[[#This Row],[StartDate]])/365.25</f>
        <v>0.55852156057494862</v>
      </c>
      <c r="H1571" s="11" t="s">
        <v>4464</v>
      </c>
      <c r="I1571" s="11" t="s">
        <v>4471</v>
      </c>
      <c r="J1571" s="13" t="s">
        <v>4472</v>
      </c>
      <c r="K1571" s="11" t="s">
        <v>79</v>
      </c>
      <c r="L1571" s="11" t="s">
        <v>38</v>
      </c>
      <c r="M1571" s="11" t="s">
        <v>39</v>
      </c>
      <c r="N1571" s="11" t="s">
        <v>55</v>
      </c>
      <c r="O1571" s="11" t="s">
        <v>56</v>
      </c>
      <c r="P1571" s="11" t="s">
        <v>133</v>
      </c>
      <c r="Q1571" s="11" t="s">
        <v>165</v>
      </c>
      <c r="R1571" s="11" t="s">
        <v>57</v>
      </c>
      <c r="S1571" s="12" t="s">
        <v>4473</v>
      </c>
      <c r="T1571" s="11" t="s">
        <v>44</v>
      </c>
      <c r="U1571" s="11" t="s">
        <v>185</v>
      </c>
      <c r="V1571" s="11" t="s">
        <v>59</v>
      </c>
      <c r="W1571" s="10">
        <v>2134</v>
      </c>
      <c r="X1571" s="11" t="s">
        <v>242</v>
      </c>
      <c r="Y1571" s="10">
        <v>3</v>
      </c>
      <c r="Z1571" s="10">
        <v>1622</v>
      </c>
      <c r="AA1571" s="12" t="s">
        <v>177</v>
      </c>
      <c r="AB1571" s="10">
        <v>1</v>
      </c>
      <c r="AC1571" s="10">
        <v>5</v>
      </c>
      <c r="AD1571" s="12">
        <v>44912</v>
      </c>
      <c r="AE1571" s="11" t="s">
        <v>156</v>
      </c>
      <c r="AF1571" s="11" t="s">
        <v>51</v>
      </c>
      <c r="AG1571" s="11" t="s">
        <v>89</v>
      </c>
      <c r="AH1571" s="11" t="s">
        <v>4474</v>
      </c>
      <c r="AI1571" s="11" t="s">
        <v>4475</v>
      </c>
      <c r="AJ1571" s="10">
        <v>4</v>
      </c>
      <c r="AK1571" s="14">
        <v>344.06</v>
      </c>
    </row>
    <row r="1572" spans="1:37" x14ac:dyDescent="0.25">
      <c r="A1572" s="10">
        <v>1270</v>
      </c>
      <c r="B1572" s="11" t="s">
        <v>4735</v>
      </c>
      <c r="C1572" s="11" t="s">
        <v>1186</v>
      </c>
      <c r="D1572" s="12">
        <v>45070</v>
      </c>
      <c r="E1572" s="12">
        <v>45128</v>
      </c>
      <c r="F1572" s="10">
        <f>Table2[[#This Row],[ExitDate]]-Table2[[#This Row],[StartDate]]</f>
        <v>58</v>
      </c>
      <c r="G1572" s="18">
        <f>(Table2[[#This Row],[ExitDate]]-Table2[[#This Row],[StartDate]])/365.25</f>
        <v>0.15879534565366188</v>
      </c>
      <c r="H1572" s="11" t="s">
        <v>4464</v>
      </c>
      <c r="I1572" s="11" t="s">
        <v>4736</v>
      </c>
      <c r="J1572" s="13" t="s">
        <v>4737</v>
      </c>
      <c r="K1572" s="11" t="s">
        <v>132</v>
      </c>
      <c r="L1572" s="11" t="s">
        <v>38</v>
      </c>
      <c r="M1572" s="11" t="s">
        <v>66</v>
      </c>
      <c r="N1572" s="11" t="s">
        <v>67</v>
      </c>
      <c r="O1572" s="11" t="s">
        <v>56</v>
      </c>
      <c r="P1572" s="11" t="s">
        <v>133</v>
      </c>
      <c r="Q1572" s="11" t="s">
        <v>165</v>
      </c>
      <c r="R1572" s="11" t="s">
        <v>80</v>
      </c>
      <c r="S1572" s="12" t="s">
        <v>4738</v>
      </c>
      <c r="T1572" s="11" t="s">
        <v>44</v>
      </c>
      <c r="U1572" s="11" t="s">
        <v>234</v>
      </c>
      <c r="V1572" s="11" t="s">
        <v>59</v>
      </c>
      <c r="W1572" s="10">
        <v>3758</v>
      </c>
      <c r="X1572" s="11" t="s">
        <v>48</v>
      </c>
      <c r="Y1572" s="10">
        <v>3</v>
      </c>
      <c r="Z1572" s="10">
        <v>1697</v>
      </c>
      <c r="AA1572" s="12" t="s">
        <v>127</v>
      </c>
      <c r="AB1572" s="10">
        <v>1</v>
      </c>
      <c r="AC1572" s="10">
        <v>5</v>
      </c>
      <c r="AD1572" s="12">
        <v>44848</v>
      </c>
      <c r="AE1572" s="11" t="s">
        <v>50</v>
      </c>
      <c r="AF1572" s="11" t="s">
        <v>61</v>
      </c>
      <c r="AG1572" s="11" t="s">
        <v>89</v>
      </c>
      <c r="AH1572" s="11" t="s">
        <v>4739</v>
      </c>
      <c r="AI1572" s="11" t="s">
        <v>4740</v>
      </c>
      <c r="AJ1572" s="10">
        <v>4</v>
      </c>
      <c r="AK1572" s="14">
        <v>503.3</v>
      </c>
    </row>
    <row r="1573" spans="1:37" x14ac:dyDescent="0.25">
      <c r="A1573" s="10">
        <v>1491</v>
      </c>
      <c r="B1573" s="11" t="s">
        <v>595</v>
      </c>
      <c r="C1573" s="11" t="s">
        <v>1505</v>
      </c>
      <c r="D1573" s="12">
        <v>44935</v>
      </c>
      <c r="E1573" s="12">
        <v>44999</v>
      </c>
      <c r="F1573" s="10">
        <f>Table2[[#This Row],[ExitDate]]-Table2[[#This Row],[StartDate]]</f>
        <v>64</v>
      </c>
      <c r="G1573" s="18">
        <f>(Table2[[#This Row],[ExitDate]]-Table2[[#This Row],[StartDate]])/365.25</f>
        <v>0.17522245037645448</v>
      </c>
      <c r="H1573" s="11" t="s">
        <v>36</v>
      </c>
      <c r="I1573" s="11" t="s">
        <v>5374</v>
      </c>
      <c r="J1573" s="13" t="s">
        <v>5375</v>
      </c>
      <c r="K1573" s="11" t="s">
        <v>132</v>
      </c>
      <c r="L1573" s="11" t="s">
        <v>38</v>
      </c>
      <c r="M1573" s="11" t="s">
        <v>39</v>
      </c>
      <c r="N1573" s="11" t="s">
        <v>67</v>
      </c>
      <c r="O1573" s="11" t="s">
        <v>41</v>
      </c>
      <c r="P1573" s="11" t="s">
        <v>95</v>
      </c>
      <c r="Q1573" s="11" t="s">
        <v>42</v>
      </c>
      <c r="R1573" s="11" t="s">
        <v>85</v>
      </c>
      <c r="S1573" s="12">
        <v>33216</v>
      </c>
      <c r="T1573" s="11" t="s">
        <v>44</v>
      </c>
      <c r="U1573" s="11" t="s">
        <v>5</v>
      </c>
      <c r="V1573" s="11" t="s">
        <v>46</v>
      </c>
      <c r="W1573" s="10">
        <v>36065</v>
      </c>
      <c r="X1573" s="11" t="s">
        <v>48</v>
      </c>
      <c r="Y1573" s="10">
        <v>3</v>
      </c>
      <c r="Z1573" s="10">
        <v>1918</v>
      </c>
      <c r="AA1573" s="12">
        <v>44571</v>
      </c>
      <c r="AB1573" s="10">
        <v>3</v>
      </c>
      <c r="AC1573" s="10">
        <v>5</v>
      </c>
      <c r="AD1573" s="12">
        <v>45141</v>
      </c>
      <c r="AE1573" s="11" t="s">
        <v>156</v>
      </c>
      <c r="AF1573" s="11" t="s">
        <v>51</v>
      </c>
      <c r="AG1573" s="11" t="s">
        <v>62</v>
      </c>
      <c r="AH1573" s="11" t="s">
        <v>5376</v>
      </c>
      <c r="AI1573" s="11" t="s">
        <v>5377</v>
      </c>
      <c r="AJ1573" s="10">
        <v>2</v>
      </c>
      <c r="AK1573" s="14">
        <v>226.7</v>
      </c>
    </row>
    <row r="1574" spans="1:37" x14ac:dyDescent="0.25">
      <c r="A1574" s="10">
        <v>521</v>
      </c>
      <c r="B1574" s="11" t="s">
        <v>714</v>
      </c>
      <c r="C1574" s="11" t="s">
        <v>1532</v>
      </c>
      <c r="D1574" s="12">
        <v>44960</v>
      </c>
      <c r="E1574" s="12">
        <v>45075</v>
      </c>
      <c r="F1574" s="10">
        <f>Table2[[#This Row],[ExitDate]]-Table2[[#This Row],[StartDate]]</f>
        <v>115</v>
      </c>
      <c r="G1574" s="18">
        <f>(Table2[[#This Row],[ExitDate]]-Table2[[#This Row],[StartDate]])/365.25</f>
        <v>0.31485284052019163</v>
      </c>
      <c r="H1574" s="11" t="s">
        <v>2310</v>
      </c>
      <c r="I1574" s="11" t="s">
        <v>2335</v>
      </c>
      <c r="J1574" s="13" t="s">
        <v>2336</v>
      </c>
      <c r="K1574" s="11" t="s">
        <v>132</v>
      </c>
      <c r="L1574" s="11" t="s">
        <v>752</v>
      </c>
      <c r="M1574" s="11" t="s">
        <v>39</v>
      </c>
      <c r="N1574" s="11" t="s">
        <v>40</v>
      </c>
      <c r="O1574" s="11" t="s">
        <v>66</v>
      </c>
      <c r="P1574" s="11" t="s">
        <v>95</v>
      </c>
      <c r="Q1574" s="11" t="s">
        <v>165</v>
      </c>
      <c r="R1574" s="11" t="s">
        <v>57</v>
      </c>
      <c r="S1574" s="12" t="s">
        <v>2337</v>
      </c>
      <c r="T1574" s="11" t="s">
        <v>44</v>
      </c>
      <c r="U1574" s="11" t="s">
        <v>234</v>
      </c>
      <c r="V1574" s="11" t="s">
        <v>59</v>
      </c>
      <c r="W1574" s="10">
        <v>2747</v>
      </c>
      <c r="X1574" s="11" t="s">
        <v>48</v>
      </c>
      <c r="Y1574" s="10">
        <v>3</v>
      </c>
      <c r="Z1574" s="10">
        <v>3948</v>
      </c>
      <c r="AA1574" s="12">
        <v>45202</v>
      </c>
      <c r="AB1574" s="10">
        <v>4</v>
      </c>
      <c r="AC1574" s="10">
        <v>4</v>
      </c>
      <c r="AD1574" s="12">
        <v>45018</v>
      </c>
      <c r="AE1574" s="11" t="s">
        <v>50</v>
      </c>
      <c r="AF1574" s="11" t="s">
        <v>61</v>
      </c>
      <c r="AG1574" s="11" t="s">
        <v>89</v>
      </c>
      <c r="AH1574" s="11" t="s">
        <v>2338</v>
      </c>
      <c r="AI1574" s="11" t="s">
        <v>2339</v>
      </c>
      <c r="AJ1574" s="10">
        <v>5</v>
      </c>
      <c r="AK1574" s="14">
        <v>350.68</v>
      </c>
    </row>
    <row r="1575" spans="1:37" x14ac:dyDescent="0.25">
      <c r="A1575" s="10">
        <v>2748</v>
      </c>
      <c r="B1575" s="11" t="s">
        <v>1024</v>
      </c>
      <c r="C1575" s="11" t="s">
        <v>3547</v>
      </c>
      <c r="D1575" s="12">
        <v>45130</v>
      </c>
      <c r="E1575" s="12">
        <v>45139</v>
      </c>
      <c r="F1575" s="10">
        <f>Table2[[#This Row],[ExitDate]]-Table2[[#This Row],[StartDate]]</f>
        <v>9</v>
      </c>
      <c r="G1575" s="18">
        <f>(Table2[[#This Row],[ExitDate]]-Table2[[#This Row],[StartDate]])/365.25</f>
        <v>2.4640657084188913E-2</v>
      </c>
      <c r="H1575" s="11" t="s">
        <v>36</v>
      </c>
      <c r="I1575" s="11" t="s">
        <v>8632</v>
      </c>
      <c r="J1575" s="13" t="s">
        <v>8633</v>
      </c>
      <c r="K1575" s="11" t="s">
        <v>37</v>
      </c>
      <c r="L1575" s="11" t="s">
        <v>38</v>
      </c>
      <c r="M1575" s="11" t="s">
        <v>66</v>
      </c>
      <c r="N1575" s="11" t="s">
        <v>67</v>
      </c>
      <c r="O1575" s="11" t="s">
        <v>66</v>
      </c>
      <c r="P1575" s="11" t="s">
        <v>174</v>
      </c>
      <c r="Q1575" s="11" t="s">
        <v>42</v>
      </c>
      <c r="R1575" s="11" t="s">
        <v>238</v>
      </c>
      <c r="S1575" s="12">
        <v>17478</v>
      </c>
      <c r="T1575" s="11" t="s">
        <v>44</v>
      </c>
      <c r="U1575" s="11" t="s">
        <v>109</v>
      </c>
      <c r="V1575" s="11" t="s">
        <v>46</v>
      </c>
      <c r="W1575" s="10">
        <v>97410</v>
      </c>
      <c r="X1575" s="11" t="s">
        <v>48</v>
      </c>
      <c r="Y1575" s="10">
        <v>1</v>
      </c>
      <c r="Z1575" s="10">
        <v>3175</v>
      </c>
      <c r="AA1575" s="12">
        <v>44987</v>
      </c>
      <c r="AB1575" s="10">
        <v>5</v>
      </c>
      <c r="AC1575" s="10">
        <v>4</v>
      </c>
      <c r="AD1575" s="12">
        <v>45068</v>
      </c>
      <c r="AE1575" s="11" t="s">
        <v>83</v>
      </c>
      <c r="AF1575" s="11" t="s">
        <v>61</v>
      </c>
      <c r="AG1575" s="11" t="s">
        <v>52</v>
      </c>
      <c r="AH1575" s="11" t="s">
        <v>8634</v>
      </c>
      <c r="AI1575" s="11" t="s">
        <v>4260</v>
      </c>
      <c r="AJ1575" s="10">
        <v>4</v>
      </c>
      <c r="AK1575" s="14">
        <v>686.77</v>
      </c>
    </row>
    <row r="1576" spans="1:37" x14ac:dyDescent="0.25">
      <c r="A1576" s="10">
        <v>102</v>
      </c>
      <c r="B1576" s="11" t="s">
        <v>595</v>
      </c>
      <c r="C1576" s="11" t="s">
        <v>596</v>
      </c>
      <c r="D1576" s="12">
        <v>43833</v>
      </c>
      <c r="E1576" s="12">
        <v>44067</v>
      </c>
      <c r="F1576" s="10">
        <f>Table2[[#This Row],[ExitDate]]-Table2[[#This Row],[StartDate]]</f>
        <v>234</v>
      </c>
      <c r="G1576" s="18">
        <f>(Table2[[#This Row],[ExitDate]]-Table2[[#This Row],[StartDate]])/365.25</f>
        <v>0.64065708418891165</v>
      </c>
      <c r="H1576" s="11" t="s">
        <v>64</v>
      </c>
      <c r="I1576" s="11" t="s">
        <v>597</v>
      </c>
      <c r="J1576" s="13" t="s">
        <v>598</v>
      </c>
      <c r="K1576" s="11" t="s">
        <v>125</v>
      </c>
      <c r="L1576" s="11" t="s">
        <v>38</v>
      </c>
      <c r="M1576" s="11" t="s">
        <v>56</v>
      </c>
      <c r="N1576" s="11" t="s">
        <v>40</v>
      </c>
      <c r="O1576" s="11" t="s">
        <v>66</v>
      </c>
      <c r="P1576" s="11" t="s">
        <v>174</v>
      </c>
      <c r="Q1576" s="11" t="s">
        <v>68</v>
      </c>
      <c r="R1576" s="11" t="s">
        <v>85</v>
      </c>
      <c r="S1576" s="12" t="s">
        <v>599</v>
      </c>
      <c r="T1576" s="11" t="s">
        <v>126</v>
      </c>
      <c r="U1576" s="11" t="s">
        <v>600</v>
      </c>
      <c r="V1576" s="11" t="s">
        <v>59</v>
      </c>
      <c r="W1576" s="10">
        <v>67282</v>
      </c>
      <c r="X1576" s="11" t="s">
        <v>48</v>
      </c>
      <c r="Y1576" s="10">
        <v>2</v>
      </c>
      <c r="Z1576" s="10">
        <v>3529</v>
      </c>
      <c r="AA1576" s="12" t="s">
        <v>601</v>
      </c>
      <c r="AB1576" s="10">
        <v>2</v>
      </c>
      <c r="AC1576" s="10">
        <v>3</v>
      </c>
      <c r="AD1576" s="12">
        <v>44808</v>
      </c>
      <c r="AE1576" s="11" t="s">
        <v>76</v>
      </c>
      <c r="AF1576" s="11" t="s">
        <v>51</v>
      </c>
      <c r="AG1576" s="11" t="s">
        <v>62</v>
      </c>
      <c r="AH1576" s="11" t="s">
        <v>602</v>
      </c>
      <c r="AI1576" s="11" t="s">
        <v>603</v>
      </c>
      <c r="AJ1576" s="10">
        <v>1</v>
      </c>
      <c r="AK1576" s="14">
        <v>515.55999999999995</v>
      </c>
    </row>
    <row r="1577" spans="1:37" x14ac:dyDescent="0.25">
      <c r="A1577" s="10">
        <v>695</v>
      </c>
      <c r="B1577" s="11" t="s">
        <v>2956</v>
      </c>
      <c r="C1577" s="11" t="s">
        <v>2106</v>
      </c>
      <c r="D1577" s="12">
        <v>44516</v>
      </c>
      <c r="E1577" s="12">
        <v>44799</v>
      </c>
      <c r="F1577" s="10">
        <f>Table2[[#This Row],[ExitDate]]-Table2[[#This Row],[StartDate]]</f>
        <v>283</v>
      </c>
      <c r="G1577" s="18">
        <f>(Table2[[#This Row],[ExitDate]]-Table2[[#This Row],[StartDate]])/365.25</f>
        <v>0.77481177275838464</v>
      </c>
      <c r="H1577" s="11" t="s">
        <v>2953</v>
      </c>
      <c r="I1577" s="11" t="s">
        <v>2957</v>
      </c>
      <c r="J1577" s="13" t="s">
        <v>2958</v>
      </c>
      <c r="K1577" s="11" t="s">
        <v>132</v>
      </c>
      <c r="L1577" s="11" t="s">
        <v>38</v>
      </c>
      <c r="M1577" s="11" t="s">
        <v>39</v>
      </c>
      <c r="N1577" s="11" t="s">
        <v>40</v>
      </c>
      <c r="O1577" s="11" t="s">
        <v>56</v>
      </c>
      <c r="P1577" s="11" t="s">
        <v>133</v>
      </c>
      <c r="Q1577" s="11" t="s">
        <v>42</v>
      </c>
      <c r="R1577" s="11" t="s">
        <v>80</v>
      </c>
      <c r="S1577" s="12" t="s">
        <v>2959</v>
      </c>
      <c r="T1577" s="11" t="s">
        <v>44</v>
      </c>
      <c r="U1577" s="11" t="s">
        <v>98</v>
      </c>
      <c r="V1577" s="11" t="s">
        <v>46</v>
      </c>
      <c r="W1577" s="10">
        <v>35632</v>
      </c>
      <c r="X1577" s="11" t="s">
        <v>48</v>
      </c>
      <c r="Y1577" s="10">
        <v>3</v>
      </c>
      <c r="Z1577" s="10">
        <v>1122</v>
      </c>
      <c r="AA1577" s="12">
        <v>44663</v>
      </c>
      <c r="AB1577" s="10">
        <v>2</v>
      </c>
      <c r="AC1577" s="10">
        <v>1</v>
      </c>
      <c r="AD1577" s="12">
        <v>44947</v>
      </c>
      <c r="AE1577" s="11" t="s">
        <v>156</v>
      </c>
      <c r="AF1577" s="11" t="s">
        <v>51</v>
      </c>
      <c r="AG1577" s="11" t="s">
        <v>89</v>
      </c>
      <c r="AH1577" s="11" t="s">
        <v>2960</v>
      </c>
      <c r="AI1577" s="11" t="s">
        <v>2961</v>
      </c>
      <c r="AJ1577" s="10">
        <v>3</v>
      </c>
      <c r="AK1577" s="14">
        <v>444.4</v>
      </c>
    </row>
    <row r="1578" spans="1:37" x14ac:dyDescent="0.25">
      <c r="A1578" s="10">
        <v>1842</v>
      </c>
      <c r="B1578" s="11" t="s">
        <v>4437</v>
      </c>
      <c r="C1578" s="11" t="s">
        <v>6315</v>
      </c>
      <c r="D1578" s="12">
        <v>43949</v>
      </c>
      <c r="E1578" s="12">
        <v>44896</v>
      </c>
      <c r="F1578" s="10">
        <f>Table2[[#This Row],[ExitDate]]-Table2[[#This Row],[StartDate]]</f>
        <v>947</v>
      </c>
      <c r="G1578" s="18">
        <f>(Table2[[#This Row],[ExitDate]]-Table2[[#This Row],[StartDate]])/365.25</f>
        <v>2.5927446954140998</v>
      </c>
      <c r="H1578" s="11" t="s">
        <v>6179</v>
      </c>
      <c r="I1578" s="11" t="s">
        <v>6316</v>
      </c>
      <c r="J1578" s="13" t="s">
        <v>6317</v>
      </c>
      <c r="K1578" s="11" t="s">
        <v>164</v>
      </c>
      <c r="L1578" s="11" t="s">
        <v>38</v>
      </c>
      <c r="M1578" s="11" t="s">
        <v>66</v>
      </c>
      <c r="N1578" s="11" t="s">
        <v>40</v>
      </c>
      <c r="O1578" s="11" t="s">
        <v>66</v>
      </c>
      <c r="P1578" s="11" t="s">
        <v>121</v>
      </c>
      <c r="Q1578" s="11" t="s">
        <v>165</v>
      </c>
      <c r="R1578" s="11" t="s">
        <v>114</v>
      </c>
      <c r="S1578" s="12" t="s">
        <v>6318</v>
      </c>
      <c r="T1578" s="11" t="s">
        <v>44</v>
      </c>
      <c r="U1578" s="11" t="s">
        <v>3333</v>
      </c>
      <c r="V1578" s="11" t="s">
        <v>59</v>
      </c>
      <c r="W1578" s="10">
        <v>42997</v>
      </c>
      <c r="X1578" s="11" t="s">
        <v>48</v>
      </c>
      <c r="Y1578" s="10">
        <v>1</v>
      </c>
      <c r="Z1578" s="10">
        <v>2269</v>
      </c>
      <c r="AA1578" s="12" t="s">
        <v>262</v>
      </c>
      <c r="AB1578" s="10">
        <v>5</v>
      </c>
      <c r="AC1578" s="10">
        <v>5</v>
      </c>
      <c r="AD1578" s="12">
        <v>44904</v>
      </c>
      <c r="AE1578" s="11" t="s">
        <v>83</v>
      </c>
      <c r="AF1578" s="11" t="s">
        <v>51</v>
      </c>
      <c r="AG1578" s="11" t="s">
        <v>62</v>
      </c>
      <c r="AH1578" s="11" t="s">
        <v>6319</v>
      </c>
      <c r="AI1578" s="11" t="s">
        <v>6320</v>
      </c>
      <c r="AJ1578" s="10">
        <v>1</v>
      </c>
      <c r="AK1578" s="14">
        <v>109.33</v>
      </c>
    </row>
    <row r="1579" spans="1:37" x14ac:dyDescent="0.25">
      <c r="A1579" s="10">
        <v>1830</v>
      </c>
      <c r="B1579" s="11" t="s">
        <v>6288</v>
      </c>
      <c r="C1579" s="11" t="s">
        <v>6289</v>
      </c>
      <c r="D1579" s="12">
        <v>44315</v>
      </c>
      <c r="E1579" s="12">
        <v>44722</v>
      </c>
      <c r="F1579" s="10">
        <f>Table2[[#This Row],[ExitDate]]-Table2[[#This Row],[StartDate]]</f>
        <v>407</v>
      </c>
      <c r="G1579" s="18">
        <f>(Table2[[#This Row],[ExitDate]]-Table2[[#This Row],[StartDate]])/365.25</f>
        <v>1.1143052703627652</v>
      </c>
      <c r="H1579" s="11" t="s">
        <v>6179</v>
      </c>
      <c r="I1579" s="11" t="s">
        <v>6290</v>
      </c>
      <c r="J1579" s="13" t="s">
        <v>6291</v>
      </c>
      <c r="K1579" s="11" t="s">
        <v>94</v>
      </c>
      <c r="L1579" s="11" t="s">
        <v>38</v>
      </c>
      <c r="M1579" s="11" t="s">
        <v>39</v>
      </c>
      <c r="N1579" s="11" t="s">
        <v>67</v>
      </c>
      <c r="O1579" s="11" t="s">
        <v>66</v>
      </c>
      <c r="P1579" s="11" t="s">
        <v>174</v>
      </c>
      <c r="Q1579" s="11" t="s">
        <v>165</v>
      </c>
      <c r="R1579" s="11" t="s">
        <v>96</v>
      </c>
      <c r="S1579" s="12" t="s">
        <v>6292</v>
      </c>
      <c r="T1579" s="11" t="s">
        <v>44</v>
      </c>
      <c r="U1579" s="11" t="s">
        <v>625</v>
      </c>
      <c r="V1579" s="11" t="s">
        <v>59</v>
      </c>
      <c r="W1579" s="10">
        <v>77019</v>
      </c>
      <c r="X1579" s="11" t="s">
        <v>48</v>
      </c>
      <c r="Y1579" s="10">
        <v>2</v>
      </c>
      <c r="Z1579" s="10">
        <v>2257</v>
      </c>
      <c r="AA1579" s="12" t="s">
        <v>380</v>
      </c>
      <c r="AB1579" s="10">
        <v>4</v>
      </c>
      <c r="AC1579" s="10">
        <v>3</v>
      </c>
      <c r="AD1579" s="12">
        <v>45010</v>
      </c>
      <c r="AE1579" s="11" t="s">
        <v>60</v>
      </c>
      <c r="AF1579" s="11" t="s">
        <v>61</v>
      </c>
      <c r="AG1579" s="11" t="s">
        <v>62</v>
      </c>
      <c r="AH1579" s="11" t="s">
        <v>6293</v>
      </c>
      <c r="AI1579" s="11" t="s">
        <v>6294</v>
      </c>
      <c r="AJ1579" s="10">
        <v>2</v>
      </c>
      <c r="AK1579" s="14">
        <v>456.3</v>
      </c>
    </row>
    <row r="1580" spans="1:37" x14ac:dyDescent="0.25">
      <c r="A1580" s="10">
        <v>794</v>
      </c>
      <c r="B1580" s="11" t="s">
        <v>941</v>
      </c>
      <c r="C1580" s="11" t="s">
        <v>88</v>
      </c>
      <c r="D1580" s="12">
        <v>44876</v>
      </c>
      <c r="E1580" s="12">
        <v>45110</v>
      </c>
      <c r="F1580" s="10">
        <f>Table2[[#This Row],[ExitDate]]-Table2[[#This Row],[StartDate]]</f>
        <v>234</v>
      </c>
      <c r="G1580" s="18">
        <f>(Table2[[#This Row],[ExitDate]]-Table2[[#This Row],[StartDate]])/365.25</f>
        <v>0.64065708418891165</v>
      </c>
      <c r="H1580" s="11" t="s">
        <v>36</v>
      </c>
      <c r="I1580" s="11" t="s">
        <v>3261</v>
      </c>
      <c r="J1580" s="13" t="s">
        <v>3262</v>
      </c>
      <c r="K1580" s="11" t="s">
        <v>54</v>
      </c>
      <c r="L1580" s="11" t="s">
        <v>752</v>
      </c>
      <c r="M1580" s="11" t="s">
        <v>56</v>
      </c>
      <c r="N1580" s="11" t="s">
        <v>55</v>
      </c>
      <c r="O1580" s="11" t="s">
        <v>56</v>
      </c>
      <c r="P1580" s="11" t="s">
        <v>95</v>
      </c>
      <c r="Q1580" s="11" t="s">
        <v>42</v>
      </c>
      <c r="R1580" s="11" t="s">
        <v>508</v>
      </c>
      <c r="S1580" s="12">
        <v>24719</v>
      </c>
      <c r="T1580" s="11" t="s">
        <v>44</v>
      </c>
      <c r="U1580" s="11" t="s">
        <v>176</v>
      </c>
      <c r="V1580" s="11" t="s">
        <v>46</v>
      </c>
      <c r="W1580" s="10">
        <v>91837</v>
      </c>
      <c r="X1580" s="11" t="s">
        <v>48</v>
      </c>
      <c r="Y1580" s="10">
        <v>3</v>
      </c>
      <c r="Z1580" s="10">
        <v>1221</v>
      </c>
      <c r="AA1580" s="12" t="s">
        <v>1294</v>
      </c>
      <c r="AB1580" s="10">
        <v>5</v>
      </c>
      <c r="AC1580" s="10">
        <v>5</v>
      </c>
      <c r="AD1580" s="12">
        <v>44798</v>
      </c>
      <c r="AE1580" s="11" t="s">
        <v>60</v>
      </c>
      <c r="AF1580" s="11" t="s">
        <v>51</v>
      </c>
      <c r="AG1580" s="11" t="s">
        <v>89</v>
      </c>
      <c r="AH1580" s="11" t="s">
        <v>3263</v>
      </c>
      <c r="AI1580" s="11" t="s">
        <v>3264</v>
      </c>
      <c r="AJ1580" s="10">
        <v>4</v>
      </c>
      <c r="AK1580" s="14">
        <v>167.69</v>
      </c>
    </row>
    <row r="1581" spans="1:37" x14ac:dyDescent="0.25">
      <c r="A1581" s="10">
        <v>1820</v>
      </c>
      <c r="B1581" s="11" t="s">
        <v>2252</v>
      </c>
      <c r="C1581" s="11" t="s">
        <v>3755</v>
      </c>
      <c r="D1581" s="12">
        <v>43353</v>
      </c>
      <c r="E1581" s="12">
        <v>45085</v>
      </c>
      <c r="F1581" s="10">
        <f>Table2[[#This Row],[ExitDate]]-Table2[[#This Row],[StartDate]]</f>
        <v>1732</v>
      </c>
      <c r="G1581" s="18">
        <f>(Table2[[#This Row],[ExitDate]]-Table2[[#This Row],[StartDate]])/365.25</f>
        <v>4.7419575633127993</v>
      </c>
      <c r="H1581" s="11" t="s">
        <v>1781</v>
      </c>
      <c r="I1581" s="11" t="s">
        <v>6264</v>
      </c>
      <c r="J1581" s="13" t="s">
        <v>6265</v>
      </c>
      <c r="K1581" s="11" t="s">
        <v>125</v>
      </c>
      <c r="L1581" s="11" t="s">
        <v>38</v>
      </c>
      <c r="M1581" s="11" t="s">
        <v>56</v>
      </c>
      <c r="N1581" s="11" t="s">
        <v>67</v>
      </c>
      <c r="O1581" s="11" t="s">
        <v>41</v>
      </c>
      <c r="P1581" s="11" t="s">
        <v>121</v>
      </c>
      <c r="Q1581" s="11" t="s">
        <v>165</v>
      </c>
      <c r="R1581" s="11" t="s">
        <v>238</v>
      </c>
      <c r="S1581" s="12">
        <v>30593</v>
      </c>
      <c r="T1581" s="11" t="s">
        <v>44</v>
      </c>
      <c r="U1581" s="11" t="s">
        <v>109</v>
      </c>
      <c r="V1581" s="11" t="s">
        <v>46</v>
      </c>
      <c r="W1581" s="10">
        <v>70092</v>
      </c>
      <c r="X1581" s="11" t="s">
        <v>48</v>
      </c>
      <c r="Y1581" s="10">
        <v>2</v>
      </c>
      <c r="Z1581" s="10">
        <v>2247</v>
      </c>
      <c r="AA1581" s="12" t="s">
        <v>2801</v>
      </c>
      <c r="AB1581" s="10">
        <v>3</v>
      </c>
      <c r="AC1581" s="10">
        <v>4</v>
      </c>
      <c r="AD1581" s="12">
        <v>45035</v>
      </c>
      <c r="AE1581" s="11" t="s">
        <v>156</v>
      </c>
      <c r="AF1581" s="11" t="s">
        <v>61</v>
      </c>
      <c r="AG1581" s="11" t="s">
        <v>62</v>
      </c>
      <c r="AH1581" s="11" t="s">
        <v>6266</v>
      </c>
      <c r="AI1581" s="11" t="s">
        <v>6267</v>
      </c>
      <c r="AJ1581" s="10">
        <v>3</v>
      </c>
      <c r="AK1581" s="14">
        <v>803.16</v>
      </c>
    </row>
    <row r="1582" spans="1:37" x14ac:dyDescent="0.25">
      <c r="A1582" s="10">
        <v>2001</v>
      </c>
      <c r="B1582" s="11" t="s">
        <v>5052</v>
      </c>
      <c r="C1582" s="11" t="s">
        <v>362</v>
      </c>
      <c r="D1582" s="12">
        <v>44351</v>
      </c>
      <c r="E1582" s="12">
        <v>44603</v>
      </c>
      <c r="F1582" s="10">
        <f>Table2[[#This Row],[ExitDate]]-Table2[[#This Row],[StartDate]]</f>
        <v>252</v>
      </c>
      <c r="G1582" s="18">
        <f>(Table2[[#This Row],[ExitDate]]-Table2[[#This Row],[StartDate]])/365.25</f>
        <v>0.68993839835728954</v>
      </c>
      <c r="H1582" s="11" t="s">
        <v>2322</v>
      </c>
      <c r="I1582" s="11" t="s">
        <v>6764</v>
      </c>
      <c r="J1582" s="13" t="s">
        <v>6765</v>
      </c>
      <c r="K1582" s="11" t="s">
        <v>84</v>
      </c>
      <c r="L1582" s="11" t="s">
        <v>38</v>
      </c>
      <c r="M1582" s="11" t="s">
        <v>56</v>
      </c>
      <c r="N1582" s="11" t="s">
        <v>67</v>
      </c>
      <c r="O1582" s="11" t="s">
        <v>41</v>
      </c>
      <c r="P1582" s="11" t="s">
        <v>174</v>
      </c>
      <c r="Q1582" s="11" t="s">
        <v>165</v>
      </c>
      <c r="R1582" s="11" t="s">
        <v>508</v>
      </c>
      <c r="S1582" s="12" t="s">
        <v>6766</v>
      </c>
      <c r="T1582" s="11" t="s">
        <v>44</v>
      </c>
      <c r="U1582" s="11" t="s">
        <v>3025</v>
      </c>
      <c r="V1582" s="11" t="s">
        <v>46</v>
      </c>
      <c r="W1582" s="10">
        <v>7404</v>
      </c>
      <c r="X1582" s="11" t="s">
        <v>48</v>
      </c>
      <c r="Y1582" s="10">
        <v>4</v>
      </c>
      <c r="Z1582" s="10">
        <v>2428</v>
      </c>
      <c r="AA1582" s="12" t="s">
        <v>1227</v>
      </c>
      <c r="AB1582" s="10">
        <v>2</v>
      </c>
      <c r="AC1582" s="10">
        <v>5</v>
      </c>
      <c r="AD1582" s="12">
        <v>45120</v>
      </c>
      <c r="AE1582" s="11" t="s">
        <v>60</v>
      </c>
      <c r="AF1582" s="11" t="s">
        <v>61</v>
      </c>
      <c r="AG1582" s="11" t="s">
        <v>89</v>
      </c>
      <c r="AH1582" s="11" t="s">
        <v>6767</v>
      </c>
      <c r="AI1582" s="11" t="s">
        <v>6768</v>
      </c>
      <c r="AJ1582" s="10">
        <v>4</v>
      </c>
      <c r="AK1582" s="14">
        <v>549.79999999999995</v>
      </c>
    </row>
    <row r="1583" spans="1:37" x14ac:dyDescent="0.25">
      <c r="A1583" s="10">
        <v>144</v>
      </c>
      <c r="B1583" s="11" t="s">
        <v>778</v>
      </c>
      <c r="C1583" s="11" t="s">
        <v>779</v>
      </c>
      <c r="D1583" s="12">
        <v>44749</v>
      </c>
      <c r="E1583" s="12">
        <v>45124</v>
      </c>
      <c r="F1583" s="10">
        <f>Table2[[#This Row],[ExitDate]]-Table2[[#This Row],[StartDate]]</f>
        <v>375</v>
      </c>
      <c r="G1583" s="18">
        <f>(Table2[[#This Row],[ExitDate]]-Table2[[#This Row],[StartDate]])/365.25</f>
        <v>1.0266940451745379</v>
      </c>
      <c r="H1583" s="11" t="s">
        <v>36</v>
      </c>
      <c r="I1583" s="11" t="s">
        <v>780</v>
      </c>
      <c r="J1583" s="13" t="s">
        <v>781</v>
      </c>
      <c r="K1583" s="11" t="s">
        <v>113</v>
      </c>
      <c r="L1583" s="11" t="s">
        <v>752</v>
      </c>
      <c r="M1583" s="11" t="s">
        <v>56</v>
      </c>
      <c r="N1583" s="11" t="s">
        <v>40</v>
      </c>
      <c r="O1583" s="11" t="s">
        <v>66</v>
      </c>
      <c r="P1583" s="11" t="s">
        <v>121</v>
      </c>
      <c r="Q1583" s="11" t="s">
        <v>42</v>
      </c>
      <c r="R1583" s="11" t="s">
        <v>85</v>
      </c>
      <c r="S1583" s="12" t="s">
        <v>782</v>
      </c>
      <c r="T1583" s="11" t="s">
        <v>44</v>
      </c>
      <c r="U1583" s="11" t="s">
        <v>109</v>
      </c>
      <c r="V1583" s="11" t="s">
        <v>46</v>
      </c>
      <c r="W1583" s="10">
        <v>1886</v>
      </c>
      <c r="X1583" s="11" t="s">
        <v>48</v>
      </c>
      <c r="Y1583" s="10">
        <v>4</v>
      </c>
      <c r="Z1583" s="10">
        <v>3571</v>
      </c>
      <c r="AA1583" s="12" t="s">
        <v>783</v>
      </c>
      <c r="AB1583" s="10">
        <v>4</v>
      </c>
      <c r="AC1583" s="10">
        <v>1</v>
      </c>
      <c r="AD1583" s="12">
        <v>45142</v>
      </c>
      <c r="AE1583" s="11" t="s">
        <v>76</v>
      </c>
      <c r="AF1583" s="11" t="s">
        <v>61</v>
      </c>
      <c r="AG1583" s="11" t="s">
        <v>77</v>
      </c>
      <c r="AH1583" s="11" t="s">
        <v>784</v>
      </c>
      <c r="AI1583" s="11" t="s">
        <v>785</v>
      </c>
      <c r="AJ1583" s="10">
        <v>3</v>
      </c>
      <c r="AK1583" s="14">
        <v>834.44</v>
      </c>
    </row>
    <row r="1584" spans="1:37" x14ac:dyDescent="0.25">
      <c r="A1584" s="10">
        <v>2477</v>
      </c>
      <c r="B1584" s="11" t="s">
        <v>7914</v>
      </c>
      <c r="C1584" s="11" t="s">
        <v>692</v>
      </c>
      <c r="D1584" s="12">
        <v>43876</v>
      </c>
      <c r="E1584" s="12">
        <v>44124</v>
      </c>
      <c r="F1584" s="10">
        <f>Table2[[#This Row],[ExitDate]]-Table2[[#This Row],[StartDate]]</f>
        <v>248</v>
      </c>
      <c r="G1584" s="18">
        <f>(Table2[[#This Row],[ExitDate]]-Table2[[#This Row],[StartDate]])/365.25</f>
        <v>0.67898699520876116</v>
      </c>
      <c r="H1584" s="11" t="s">
        <v>36</v>
      </c>
      <c r="I1584" s="11" t="s">
        <v>7915</v>
      </c>
      <c r="J1584" s="13" t="s">
        <v>7916</v>
      </c>
      <c r="K1584" s="11" t="s">
        <v>65</v>
      </c>
      <c r="L1584" s="11" t="s">
        <v>752</v>
      </c>
      <c r="M1584" s="11" t="s">
        <v>66</v>
      </c>
      <c r="N1584" s="11" t="s">
        <v>55</v>
      </c>
      <c r="O1584" s="11" t="s">
        <v>56</v>
      </c>
      <c r="P1584" s="11" t="s">
        <v>133</v>
      </c>
      <c r="Q1584" s="11" t="s">
        <v>42</v>
      </c>
      <c r="R1584" s="11" t="s">
        <v>175</v>
      </c>
      <c r="S1584" s="12">
        <v>16932</v>
      </c>
      <c r="T1584" s="11" t="s">
        <v>44</v>
      </c>
      <c r="U1584" s="11" t="s">
        <v>98</v>
      </c>
      <c r="V1584" s="11" t="s">
        <v>46</v>
      </c>
      <c r="W1584" s="10">
        <v>84227</v>
      </c>
      <c r="X1584" s="11" t="s">
        <v>99</v>
      </c>
      <c r="Y1584" s="10">
        <v>4</v>
      </c>
      <c r="Z1584" s="10">
        <v>2904</v>
      </c>
      <c r="AA1584" s="12" t="s">
        <v>409</v>
      </c>
      <c r="AB1584" s="10">
        <v>4</v>
      </c>
      <c r="AC1584" s="10">
        <v>2</v>
      </c>
      <c r="AD1584" s="12">
        <v>45052</v>
      </c>
      <c r="AE1584" s="11" t="s">
        <v>83</v>
      </c>
      <c r="AF1584" s="11" t="s">
        <v>61</v>
      </c>
      <c r="AG1584" s="11" t="s">
        <v>52</v>
      </c>
      <c r="AH1584" s="11" t="s">
        <v>7917</v>
      </c>
      <c r="AI1584" s="11" t="s">
        <v>7918</v>
      </c>
      <c r="AJ1584" s="10">
        <v>4</v>
      </c>
      <c r="AK1584" s="14">
        <v>986.01</v>
      </c>
    </row>
    <row r="1585" spans="1:37" x14ac:dyDescent="0.25">
      <c r="A1585" s="10">
        <v>1261</v>
      </c>
      <c r="B1585" s="11" t="s">
        <v>4699</v>
      </c>
      <c r="C1585" s="11" t="s">
        <v>4700</v>
      </c>
      <c r="D1585" s="12">
        <v>43920</v>
      </c>
      <c r="E1585" s="12">
        <v>45128</v>
      </c>
      <c r="F1585" s="10">
        <f>Table2[[#This Row],[ExitDate]]-Table2[[#This Row],[StartDate]]</f>
        <v>1208</v>
      </c>
      <c r="G1585" s="18">
        <f>(Table2[[#This Row],[ExitDate]]-Table2[[#This Row],[StartDate]])/365.25</f>
        <v>3.3073237508555784</v>
      </c>
      <c r="H1585" s="11" t="s">
        <v>64</v>
      </c>
      <c r="I1585" s="11" t="s">
        <v>4701</v>
      </c>
      <c r="J1585" s="13" t="s">
        <v>4702</v>
      </c>
      <c r="K1585" s="11" t="s">
        <v>132</v>
      </c>
      <c r="L1585" s="11" t="s">
        <v>38</v>
      </c>
      <c r="M1585" s="11" t="s">
        <v>66</v>
      </c>
      <c r="N1585" s="11" t="s">
        <v>55</v>
      </c>
      <c r="O1585" s="11" t="s">
        <v>66</v>
      </c>
      <c r="P1585" s="11" t="s">
        <v>174</v>
      </c>
      <c r="Q1585" s="11" t="s">
        <v>165</v>
      </c>
      <c r="R1585" s="11" t="s">
        <v>300</v>
      </c>
      <c r="S1585" s="12" t="s">
        <v>4703</v>
      </c>
      <c r="T1585" s="11" t="s">
        <v>108</v>
      </c>
      <c r="U1585" s="11" t="s">
        <v>302</v>
      </c>
      <c r="V1585" s="11" t="s">
        <v>59</v>
      </c>
      <c r="W1585" s="10">
        <v>34107</v>
      </c>
      <c r="X1585" s="11" t="s">
        <v>48</v>
      </c>
      <c r="Y1585" s="10">
        <v>3</v>
      </c>
      <c r="Z1585" s="10">
        <v>1688</v>
      </c>
      <c r="AA1585" s="12">
        <v>44906</v>
      </c>
      <c r="AB1585" s="10">
        <v>1</v>
      </c>
      <c r="AC1585" s="10">
        <v>4</v>
      </c>
      <c r="AD1585" s="12">
        <v>44916</v>
      </c>
      <c r="AE1585" s="11" t="s">
        <v>76</v>
      </c>
      <c r="AF1585" s="11" t="s">
        <v>51</v>
      </c>
      <c r="AG1585" s="11" t="s">
        <v>77</v>
      </c>
      <c r="AH1585" s="11" t="s">
        <v>4704</v>
      </c>
      <c r="AI1585" s="11" t="s">
        <v>4705</v>
      </c>
      <c r="AJ1585" s="10">
        <v>3</v>
      </c>
      <c r="AK1585" s="14">
        <v>880.67</v>
      </c>
    </row>
    <row r="1586" spans="1:37" x14ac:dyDescent="0.25">
      <c r="A1586" s="10">
        <v>416</v>
      </c>
      <c r="B1586" s="11" t="s">
        <v>1927</v>
      </c>
      <c r="C1586" s="11" t="s">
        <v>1928</v>
      </c>
      <c r="D1586" s="12">
        <v>45123</v>
      </c>
      <c r="E1586" s="12">
        <v>45137</v>
      </c>
      <c r="F1586" s="10">
        <f>Table2[[#This Row],[ExitDate]]-Table2[[#This Row],[StartDate]]</f>
        <v>14</v>
      </c>
      <c r="G1586" s="18">
        <f>(Table2[[#This Row],[ExitDate]]-Table2[[#This Row],[StartDate]])/365.25</f>
        <v>3.8329911019849415E-2</v>
      </c>
      <c r="H1586" s="11" t="s">
        <v>1879</v>
      </c>
      <c r="I1586" s="11" t="s">
        <v>1929</v>
      </c>
      <c r="J1586" s="13" t="s">
        <v>1930</v>
      </c>
      <c r="K1586" s="11" t="s">
        <v>54</v>
      </c>
      <c r="L1586" s="11" t="s">
        <v>1816</v>
      </c>
      <c r="M1586" s="11" t="s">
        <v>66</v>
      </c>
      <c r="N1586" s="11" t="s">
        <v>40</v>
      </c>
      <c r="O1586" s="11" t="s">
        <v>66</v>
      </c>
      <c r="P1586" s="11" t="s">
        <v>121</v>
      </c>
      <c r="Q1586" s="11" t="s">
        <v>165</v>
      </c>
      <c r="R1586" s="11" t="s">
        <v>107</v>
      </c>
      <c r="S1586" s="12">
        <v>28308</v>
      </c>
      <c r="T1586" s="11" t="s">
        <v>44</v>
      </c>
      <c r="U1586" s="11" t="s">
        <v>109</v>
      </c>
      <c r="V1586" s="11" t="s">
        <v>46</v>
      </c>
      <c r="W1586" s="10">
        <v>21480</v>
      </c>
      <c r="X1586" s="11" t="s">
        <v>48</v>
      </c>
      <c r="Y1586" s="10">
        <v>3</v>
      </c>
      <c r="Z1586" s="10">
        <v>3843</v>
      </c>
      <c r="AA1586" s="12" t="s">
        <v>273</v>
      </c>
      <c r="AB1586" s="10">
        <v>3</v>
      </c>
      <c r="AC1586" s="10">
        <v>5</v>
      </c>
      <c r="AD1586" s="12">
        <v>45142</v>
      </c>
      <c r="AE1586" s="11" t="s">
        <v>83</v>
      </c>
      <c r="AF1586" s="11" t="s">
        <v>61</v>
      </c>
      <c r="AG1586" s="11" t="s">
        <v>89</v>
      </c>
      <c r="AH1586" s="11" t="s">
        <v>1756</v>
      </c>
      <c r="AI1586" s="11" t="s">
        <v>1931</v>
      </c>
      <c r="AJ1586" s="10">
        <v>2</v>
      </c>
      <c r="AK1586" s="14">
        <v>582.09</v>
      </c>
    </row>
    <row r="1587" spans="1:37" x14ac:dyDescent="0.25">
      <c r="A1587" s="10">
        <v>2631</v>
      </c>
      <c r="B1587" s="11" t="s">
        <v>971</v>
      </c>
      <c r="C1587" s="11" t="s">
        <v>3521</v>
      </c>
      <c r="D1587" s="12">
        <v>43507</v>
      </c>
      <c r="E1587" s="12">
        <v>44042</v>
      </c>
      <c r="F1587" s="10">
        <f>Table2[[#This Row],[ExitDate]]-Table2[[#This Row],[StartDate]]</f>
        <v>535</v>
      </c>
      <c r="G1587" s="18">
        <f>(Table2[[#This Row],[ExitDate]]-Table2[[#This Row],[StartDate]])/365.25</f>
        <v>1.4647501711156743</v>
      </c>
      <c r="H1587" s="11" t="s">
        <v>36</v>
      </c>
      <c r="I1587" s="11" t="s">
        <v>8297</v>
      </c>
      <c r="J1587" s="13" t="s">
        <v>8298</v>
      </c>
      <c r="K1587" s="11" t="s">
        <v>164</v>
      </c>
      <c r="L1587" s="11" t="s">
        <v>1816</v>
      </c>
      <c r="M1587" s="11" t="s">
        <v>56</v>
      </c>
      <c r="N1587" s="11" t="s">
        <v>55</v>
      </c>
      <c r="O1587" s="11" t="s">
        <v>41</v>
      </c>
      <c r="P1587" s="11" t="s">
        <v>95</v>
      </c>
      <c r="Q1587" s="11" t="s">
        <v>42</v>
      </c>
      <c r="R1587" s="11" t="s">
        <v>508</v>
      </c>
      <c r="S1587" s="12" t="s">
        <v>8299</v>
      </c>
      <c r="T1587" s="11" t="s">
        <v>44</v>
      </c>
      <c r="U1587" s="11" t="s">
        <v>176</v>
      </c>
      <c r="V1587" s="11" t="s">
        <v>59</v>
      </c>
      <c r="W1587" s="10">
        <v>93290</v>
      </c>
      <c r="X1587" s="11" t="s">
        <v>48</v>
      </c>
      <c r="Y1587" s="10">
        <v>1</v>
      </c>
      <c r="Z1587" s="10">
        <v>3058</v>
      </c>
      <c r="AA1587" s="12">
        <v>45023</v>
      </c>
      <c r="AB1587" s="10">
        <v>4</v>
      </c>
      <c r="AC1587" s="10">
        <v>1</v>
      </c>
      <c r="AD1587" s="12">
        <v>45002</v>
      </c>
      <c r="AE1587" s="11" t="s">
        <v>50</v>
      </c>
      <c r="AF1587" s="11" t="s">
        <v>51</v>
      </c>
      <c r="AG1587" s="11" t="s">
        <v>77</v>
      </c>
      <c r="AH1587" s="11" t="s">
        <v>8300</v>
      </c>
      <c r="AI1587" s="11" t="s">
        <v>8301</v>
      </c>
      <c r="AJ1587" s="10">
        <v>1</v>
      </c>
      <c r="AK1587" s="14">
        <v>193.58</v>
      </c>
    </row>
    <row r="1588" spans="1:37" x14ac:dyDescent="0.25">
      <c r="A1588" s="10">
        <v>2175</v>
      </c>
      <c r="B1588" s="11" t="s">
        <v>2738</v>
      </c>
      <c r="C1588" s="11" t="s">
        <v>6469</v>
      </c>
      <c r="D1588" s="12">
        <v>43571</v>
      </c>
      <c r="E1588" s="12">
        <v>44778</v>
      </c>
      <c r="F1588" s="10">
        <f>Table2[[#This Row],[ExitDate]]-Table2[[#This Row],[StartDate]]</f>
        <v>1207</v>
      </c>
      <c r="G1588" s="18">
        <f>(Table2[[#This Row],[ExitDate]]-Table2[[#This Row],[StartDate]])/365.25</f>
        <v>3.3045859000684463</v>
      </c>
      <c r="H1588" s="11" t="s">
        <v>3580</v>
      </c>
      <c r="I1588" s="11" t="s">
        <v>7208</v>
      </c>
      <c r="J1588" s="13" t="s">
        <v>7209</v>
      </c>
      <c r="K1588" s="11" t="s">
        <v>54</v>
      </c>
      <c r="L1588" s="11" t="s">
        <v>38</v>
      </c>
      <c r="M1588" s="11" t="s">
        <v>66</v>
      </c>
      <c r="N1588" s="11" t="s">
        <v>40</v>
      </c>
      <c r="O1588" s="11" t="s">
        <v>66</v>
      </c>
      <c r="P1588" s="11" t="s">
        <v>95</v>
      </c>
      <c r="Q1588" s="11" t="s">
        <v>2588</v>
      </c>
      <c r="R1588" s="11" t="s">
        <v>320</v>
      </c>
      <c r="S1588" s="12">
        <v>30140</v>
      </c>
      <c r="T1588" s="11" t="s">
        <v>44</v>
      </c>
      <c r="U1588" s="11" t="s">
        <v>74</v>
      </c>
      <c r="V1588" s="11" t="s">
        <v>46</v>
      </c>
      <c r="W1588" s="10">
        <v>27947</v>
      </c>
      <c r="X1588" s="11" t="s">
        <v>48</v>
      </c>
      <c r="Y1588" s="10">
        <v>2</v>
      </c>
      <c r="Z1588" s="10">
        <v>2602</v>
      </c>
      <c r="AA1588" s="12">
        <v>45201</v>
      </c>
      <c r="AB1588" s="10">
        <v>5</v>
      </c>
      <c r="AC1588" s="10">
        <v>5</v>
      </c>
      <c r="AD1588" s="12">
        <v>44920</v>
      </c>
      <c r="AE1588" s="11" t="s">
        <v>50</v>
      </c>
      <c r="AF1588" s="11" t="s">
        <v>51</v>
      </c>
      <c r="AG1588" s="11" t="s">
        <v>52</v>
      </c>
      <c r="AH1588" s="11" t="s">
        <v>7210</v>
      </c>
      <c r="AI1588" s="11" t="s">
        <v>4015</v>
      </c>
      <c r="AJ1588" s="10">
        <v>4</v>
      </c>
      <c r="AK1588" s="14">
        <v>364.41</v>
      </c>
    </row>
    <row r="1589" spans="1:37" x14ac:dyDescent="0.25">
      <c r="A1589" s="10">
        <v>1607</v>
      </c>
      <c r="B1589" s="11" t="s">
        <v>3235</v>
      </c>
      <c r="C1589" s="11" t="s">
        <v>5720</v>
      </c>
      <c r="D1589" s="12">
        <v>44434</v>
      </c>
      <c r="E1589" s="12">
        <v>45141</v>
      </c>
      <c r="F1589" s="10">
        <f>Table2[[#This Row],[ExitDate]]-Table2[[#This Row],[StartDate]]</f>
        <v>707</v>
      </c>
      <c r="G1589" s="18">
        <f>(Table2[[#This Row],[ExitDate]]-Table2[[#This Row],[StartDate]])/365.25</f>
        <v>1.9356605065023955</v>
      </c>
      <c r="H1589" s="11" t="s">
        <v>36</v>
      </c>
      <c r="I1589" s="11" t="s">
        <v>5721</v>
      </c>
      <c r="J1589" s="13" t="s">
        <v>5722</v>
      </c>
      <c r="K1589" s="11" t="s">
        <v>84</v>
      </c>
      <c r="L1589" s="11" t="s">
        <v>38</v>
      </c>
      <c r="M1589" s="11" t="s">
        <v>66</v>
      </c>
      <c r="N1589" s="11" t="s">
        <v>40</v>
      </c>
      <c r="O1589" s="11" t="s">
        <v>56</v>
      </c>
      <c r="P1589" s="11" t="s">
        <v>174</v>
      </c>
      <c r="Q1589" s="11" t="s">
        <v>42</v>
      </c>
      <c r="R1589" s="11" t="s">
        <v>85</v>
      </c>
      <c r="S1589" s="12" t="s">
        <v>5723</v>
      </c>
      <c r="T1589" s="11" t="s">
        <v>44</v>
      </c>
      <c r="U1589" s="11" t="s">
        <v>87</v>
      </c>
      <c r="V1589" s="11" t="s">
        <v>46</v>
      </c>
      <c r="W1589" s="10">
        <v>95951</v>
      </c>
      <c r="X1589" s="11" t="s">
        <v>48</v>
      </c>
      <c r="Y1589" s="10">
        <v>3</v>
      </c>
      <c r="Z1589" s="10">
        <v>2034</v>
      </c>
      <c r="AA1589" s="12" t="s">
        <v>3175</v>
      </c>
      <c r="AB1589" s="10">
        <v>2</v>
      </c>
      <c r="AC1589" s="10">
        <v>4</v>
      </c>
      <c r="AD1589" s="12">
        <v>44946</v>
      </c>
      <c r="AE1589" s="11" t="s">
        <v>83</v>
      </c>
      <c r="AF1589" s="11" t="s">
        <v>51</v>
      </c>
      <c r="AG1589" s="11" t="s">
        <v>89</v>
      </c>
      <c r="AH1589" s="11" t="s">
        <v>5724</v>
      </c>
      <c r="AI1589" s="11" t="s">
        <v>5725</v>
      </c>
      <c r="AJ1589" s="10">
        <v>1</v>
      </c>
      <c r="AK1589" s="14">
        <v>632.33000000000004</v>
      </c>
    </row>
    <row r="1590" spans="1:37" x14ac:dyDescent="0.25">
      <c r="A1590" s="10">
        <v>331</v>
      </c>
      <c r="B1590" s="11" t="s">
        <v>1586</v>
      </c>
      <c r="C1590" s="11" t="s">
        <v>1587</v>
      </c>
      <c r="D1590" s="12">
        <v>44881</v>
      </c>
      <c r="E1590" s="12">
        <v>45101</v>
      </c>
      <c r="F1590" s="10">
        <f>Table2[[#This Row],[ExitDate]]-Table2[[#This Row],[StartDate]]</f>
        <v>220</v>
      </c>
      <c r="G1590" s="18">
        <f>(Table2[[#This Row],[ExitDate]]-Table2[[#This Row],[StartDate]])/365.25</f>
        <v>0.60232717316906226</v>
      </c>
      <c r="H1590" s="11" t="s">
        <v>36</v>
      </c>
      <c r="I1590" s="11" t="s">
        <v>1588</v>
      </c>
      <c r="J1590" s="13" t="s">
        <v>1589</v>
      </c>
      <c r="K1590" s="11" t="s">
        <v>125</v>
      </c>
      <c r="L1590" s="11" t="s">
        <v>752</v>
      </c>
      <c r="M1590" s="11" t="s">
        <v>39</v>
      </c>
      <c r="N1590" s="11" t="s">
        <v>55</v>
      </c>
      <c r="O1590" s="11" t="s">
        <v>41</v>
      </c>
      <c r="P1590" s="11" t="s">
        <v>133</v>
      </c>
      <c r="Q1590" s="11" t="s">
        <v>42</v>
      </c>
      <c r="R1590" s="11" t="s">
        <v>107</v>
      </c>
      <c r="S1590" s="12" t="s">
        <v>1590</v>
      </c>
      <c r="T1590" s="11" t="s">
        <v>44</v>
      </c>
      <c r="U1590" s="11" t="s">
        <v>109</v>
      </c>
      <c r="V1590" s="11" t="s">
        <v>59</v>
      </c>
      <c r="W1590" s="10">
        <v>76897</v>
      </c>
      <c r="X1590" s="11" t="s">
        <v>48</v>
      </c>
      <c r="Y1590" s="10">
        <v>3</v>
      </c>
      <c r="Z1590" s="10">
        <v>3758</v>
      </c>
      <c r="AA1590" s="12">
        <v>44661</v>
      </c>
      <c r="AB1590" s="10">
        <v>2</v>
      </c>
      <c r="AC1590" s="10">
        <v>1</v>
      </c>
      <c r="AD1590" s="12">
        <v>44942</v>
      </c>
      <c r="AE1590" s="11" t="s">
        <v>50</v>
      </c>
      <c r="AF1590" s="11" t="s">
        <v>51</v>
      </c>
      <c r="AG1590" s="11" t="s">
        <v>52</v>
      </c>
      <c r="AH1590" s="11" t="s">
        <v>1591</v>
      </c>
      <c r="AI1590" s="11" t="s">
        <v>1592</v>
      </c>
      <c r="AJ1590" s="10">
        <v>4</v>
      </c>
      <c r="AK1590" s="14">
        <v>917.17</v>
      </c>
    </row>
    <row r="1591" spans="1:37" x14ac:dyDescent="0.25">
      <c r="A1591" s="10">
        <v>93</v>
      </c>
      <c r="B1591" s="11" t="s">
        <v>554</v>
      </c>
      <c r="C1591" s="11" t="s">
        <v>555</v>
      </c>
      <c r="D1591" s="12">
        <v>44178</v>
      </c>
      <c r="E1591" s="12">
        <v>44939</v>
      </c>
      <c r="F1591" s="10">
        <f>Table2[[#This Row],[ExitDate]]-Table2[[#This Row],[StartDate]]</f>
        <v>761</v>
      </c>
      <c r="G1591" s="18">
        <f>(Table2[[#This Row],[ExitDate]]-Table2[[#This Row],[StartDate]])/365.25</f>
        <v>2.083504449007529</v>
      </c>
      <c r="H1591" s="11" t="s">
        <v>64</v>
      </c>
      <c r="I1591" s="11" t="s">
        <v>556</v>
      </c>
      <c r="J1591" s="13" t="s">
        <v>557</v>
      </c>
      <c r="K1591" s="11" t="s">
        <v>79</v>
      </c>
      <c r="L1591" s="11" t="s">
        <v>38</v>
      </c>
      <c r="M1591" s="11" t="s">
        <v>66</v>
      </c>
      <c r="N1591" s="11" t="s">
        <v>40</v>
      </c>
      <c r="O1591" s="11" t="s">
        <v>41</v>
      </c>
      <c r="P1591" s="11" t="s">
        <v>95</v>
      </c>
      <c r="Q1591" s="11" t="s">
        <v>68</v>
      </c>
      <c r="R1591" s="11" t="s">
        <v>175</v>
      </c>
      <c r="S1591" s="12">
        <v>23014</v>
      </c>
      <c r="T1591" s="11" t="s">
        <v>73</v>
      </c>
      <c r="U1591" s="11" t="s">
        <v>250</v>
      </c>
      <c r="V1591" s="11" t="s">
        <v>46</v>
      </c>
      <c r="W1591" s="10">
        <v>18983</v>
      </c>
      <c r="X1591" s="11" t="s">
        <v>48</v>
      </c>
      <c r="Y1591" s="10">
        <v>1</v>
      </c>
      <c r="Z1591" s="10">
        <v>3520</v>
      </c>
      <c r="AA1591" s="12" t="s">
        <v>239</v>
      </c>
      <c r="AB1591" s="10">
        <v>5</v>
      </c>
      <c r="AC1591" s="10">
        <v>1</v>
      </c>
      <c r="AD1591" s="12">
        <v>44815</v>
      </c>
      <c r="AE1591" s="11" t="s">
        <v>60</v>
      </c>
      <c r="AF1591" s="11" t="s">
        <v>61</v>
      </c>
      <c r="AG1591" s="11" t="s">
        <v>62</v>
      </c>
      <c r="AH1591" s="11" t="s">
        <v>558</v>
      </c>
      <c r="AI1591" s="11" t="s">
        <v>559</v>
      </c>
      <c r="AJ1591" s="10">
        <v>1</v>
      </c>
      <c r="AK1591" s="14">
        <v>607.92999999999995</v>
      </c>
    </row>
    <row r="1592" spans="1:37" x14ac:dyDescent="0.25">
      <c r="A1592" s="10">
        <v>2909</v>
      </c>
      <c r="B1592" s="11" t="s">
        <v>2722</v>
      </c>
      <c r="C1592" s="11" t="s">
        <v>212</v>
      </c>
      <c r="D1592" s="12">
        <v>45010</v>
      </c>
      <c r="E1592" s="12">
        <v>45063</v>
      </c>
      <c r="F1592" s="10">
        <f>Table2[[#This Row],[ExitDate]]-Table2[[#This Row],[StartDate]]</f>
        <v>53</v>
      </c>
      <c r="G1592" s="18">
        <f>(Table2[[#This Row],[ExitDate]]-Table2[[#This Row],[StartDate]])/365.25</f>
        <v>0.14510609171800137</v>
      </c>
      <c r="H1592" s="11" t="s">
        <v>36</v>
      </c>
      <c r="I1592" s="11" t="s">
        <v>8986</v>
      </c>
      <c r="J1592" s="13" t="s">
        <v>8987</v>
      </c>
      <c r="K1592" s="11" t="s">
        <v>164</v>
      </c>
      <c r="L1592" s="11" t="s">
        <v>752</v>
      </c>
      <c r="M1592" s="11" t="s">
        <v>39</v>
      </c>
      <c r="N1592" s="11" t="s">
        <v>55</v>
      </c>
      <c r="O1592" s="11" t="s">
        <v>56</v>
      </c>
      <c r="P1592" s="11" t="s">
        <v>133</v>
      </c>
      <c r="Q1592" s="11" t="s">
        <v>42</v>
      </c>
      <c r="R1592" s="11" t="s">
        <v>80</v>
      </c>
      <c r="S1592" s="12" t="s">
        <v>8988</v>
      </c>
      <c r="T1592" s="11" t="s">
        <v>44</v>
      </c>
      <c r="U1592" s="11" t="s">
        <v>176</v>
      </c>
      <c r="V1592" s="11" t="s">
        <v>59</v>
      </c>
      <c r="W1592" s="10">
        <v>75099</v>
      </c>
      <c r="X1592" s="11" t="s">
        <v>48</v>
      </c>
      <c r="Y1592" s="10">
        <v>3</v>
      </c>
      <c r="Z1592" s="10">
        <v>3336</v>
      </c>
      <c r="AA1592" s="12" t="s">
        <v>350</v>
      </c>
      <c r="AB1592" s="10">
        <v>4</v>
      </c>
      <c r="AC1592" s="10">
        <v>4</v>
      </c>
      <c r="AD1592" s="12">
        <v>45018</v>
      </c>
      <c r="AE1592" s="11" t="s">
        <v>50</v>
      </c>
      <c r="AF1592" s="11" t="s">
        <v>51</v>
      </c>
      <c r="AG1592" s="11" t="s">
        <v>62</v>
      </c>
      <c r="AH1592" s="11" t="s">
        <v>8989</v>
      </c>
      <c r="AI1592" s="11" t="s">
        <v>8990</v>
      </c>
      <c r="AJ1592" s="10">
        <v>4</v>
      </c>
      <c r="AK1592" s="14">
        <v>290.13</v>
      </c>
    </row>
    <row r="1593" spans="1:37" x14ac:dyDescent="0.25">
      <c r="A1593" s="10">
        <v>314</v>
      </c>
      <c r="B1593" s="11" t="s">
        <v>1525</v>
      </c>
      <c r="C1593" s="11" t="s">
        <v>1526</v>
      </c>
      <c r="D1593" s="12">
        <v>44984</v>
      </c>
      <c r="E1593" s="12">
        <v>45013</v>
      </c>
      <c r="F1593" s="10">
        <f>Table2[[#This Row],[ExitDate]]-Table2[[#This Row],[StartDate]]</f>
        <v>29</v>
      </c>
      <c r="G1593" s="18">
        <f>(Table2[[#This Row],[ExitDate]]-Table2[[#This Row],[StartDate]])/365.25</f>
        <v>7.939767282683094E-2</v>
      </c>
      <c r="H1593" s="11" t="s">
        <v>738</v>
      </c>
      <c r="I1593" s="11" t="s">
        <v>1527</v>
      </c>
      <c r="J1593" s="13" t="s">
        <v>1528</v>
      </c>
      <c r="K1593" s="11" t="s">
        <v>79</v>
      </c>
      <c r="L1593" s="11" t="s">
        <v>752</v>
      </c>
      <c r="M1593" s="11" t="s">
        <v>66</v>
      </c>
      <c r="N1593" s="11" t="s">
        <v>55</v>
      </c>
      <c r="O1593" s="11" t="s">
        <v>41</v>
      </c>
      <c r="P1593" s="11" t="s">
        <v>174</v>
      </c>
      <c r="Q1593" s="11" t="s">
        <v>42</v>
      </c>
      <c r="R1593" s="11" t="s">
        <v>85</v>
      </c>
      <c r="S1593" s="12" t="s">
        <v>1529</v>
      </c>
      <c r="T1593" s="11" t="s">
        <v>44</v>
      </c>
      <c r="U1593" s="11" t="s">
        <v>109</v>
      </c>
      <c r="V1593" s="11" t="s">
        <v>46</v>
      </c>
      <c r="W1593" s="10">
        <v>47025</v>
      </c>
      <c r="X1593" s="11" t="s">
        <v>48</v>
      </c>
      <c r="Y1593" s="10">
        <v>1</v>
      </c>
      <c r="Z1593" s="10">
        <v>3741</v>
      </c>
      <c r="AA1593" s="12">
        <v>44570</v>
      </c>
      <c r="AB1593" s="10">
        <v>2</v>
      </c>
      <c r="AC1593" s="10">
        <v>5</v>
      </c>
      <c r="AD1593" s="12">
        <v>44839</v>
      </c>
      <c r="AE1593" s="11" t="s">
        <v>76</v>
      </c>
      <c r="AF1593" s="11" t="s">
        <v>61</v>
      </c>
      <c r="AG1593" s="11" t="s">
        <v>77</v>
      </c>
      <c r="AH1593" s="11" t="s">
        <v>1530</v>
      </c>
      <c r="AI1593" s="11" t="s">
        <v>1531</v>
      </c>
      <c r="AJ1593" s="10">
        <v>2</v>
      </c>
      <c r="AK1593" s="14">
        <v>751.04</v>
      </c>
    </row>
    <row r="1594" spans="1:37" x14ac:dyDescent="0.25">
      <c r="A1594" s="10">
        <v>1272</v>
      </c>
      <c r="B1594" s="11" t="s">
        <v>4747</v>
      </c>
      <c r="C1594" s="11" t="s">
        <v>1046</v>
      </c>
      <c r="D1594" s="12">
        <v>44503</v>
      </c>
      <c r="E1594" s="12">
        <v>44792</v>
      </c>
      <c r="F1594" s="10">
        <f>Table2[[#This Row],[ExitDate]]-Table2[[#This Row],[StartDate]]</f>
        <v>289</v>
      </c>
      <c r="G1594" s="18">
        <f>(Table2[[#This Row],[ExitDate]]-Table2[[#This Row],[StartDate]])/365.25</f>
        <v>0.79123887748117727</v>
      </c>
      <c r="H1594" s="11" t="s">
        <v>2585</v>
      </c>
      <c r="I1594" s="11" t="s">
        <v>4748</v>
      </c>
      <c r="J1594" s="13" t="s">
        <v>4749</v>
      </c>
      <c r="K1594" s="11" t="s">
        <v>65</v>
      </c>
      <c r="L1594" s="11" t="s">
        <v>38</v>
      </c>
      <c r="M1594" s="11" t="s">
        <v>39</v>
      </c>
      <c r="N1594" s="11" t="s">
        <v>40</v>
      </c>
      <c r="O1594" s="11" t="s">
        <v>56</v>
      </c>
      <c r="P1594" s="11" t="s">
        <v>174</v>
      </c>
      <c r="Q1594" s="11" t="s">
        <v>2588</v>
      </c>
      <c r="R1594" s="11" t="s">
        <v>114</v>
      </c>
      <c r="S1594" s="12" t="s">
        <v>4750</v>
      </c>
      <c r="T1594" s="11" t="s">
        <v>44</v>
      </c>
      <c r="U1594" s="11" t="s">
        <v>250</v>
      </c>
      <c r="V1594" s="11" t="s">
        <v>59</v>
      </c>
      <c r="W1594" s="10">
        <v>64233</v>
      </c>
      <c r="X1594" s="11" t="s">
        <v>48</v>
      </c>
      <c r="Y1594" s="10">
        <v>3</v>
      </c>
      <c r="Z1594" s="10">
        <v>1699</v>
      </c>
      <c r="AA1594" s="12" t="s">
        <v>2435</v>
      </c>
      <c r="AB1594" s="10">
        <v>2</v>
      </c>
      <c r="AC1594" s="10">
        <v>4</v>
      </c>
      <c r="AD1594" s="12">
        <v>45131</v>
      </c>
      <c r="AE1594" s="11" t="s">
        <v>60</v>
      </c>
      <c r="AF1594" s="11" t="s">
        <v>61</v>
      </c>
      <c r="AG1594" s="11" t="s">
        <v>62</v>
      </c>
      <c r="AH1594" s="11" t="s">
        <v>4751</v>
      </c>
      <c r="AI1594" s="11" t="s">
        <v>4752</v>
      </c>
      <c r="AJ1594" s="10">
        <v>3</v>
      </c>
      <c r="AK1594" s="14">
        <v>730.86</v>
      </c>
    </row>
    <row r="1595" spans="1:37" x14ac:dyDescent="0.25">
      <c r="A1595" s="10">
        <v>1941</v>
      </c>
      <c r="B1595" s="11" t="s">
        <v>822</v>
      </c>
      <c r="C1595" s="11" t="s">
        <v>1159</v>
      </c>
      <c r="D1595" s="12">
        <v>44065</v>
      </c>
      <c r="E1595" s="12">
        <v>44994</v>
      </c>
      <c r="F1595" s="10">
        <f>Table2[[#This Row],[ExitDate]]-Table2[[#This Row],[StartDate]]</f>
        <v>929</v>
      </c>
      <c r="G1595" s="18">
        <f>(Table2[[#This Row],[ExitDate]]-Table2[[#This Row],[StartDate]])/365.25</f>
        <v>2.5434633812457221</v>
      </c>
      <c r="H1595" s="11" t="s">
        <v>3558</v>
      </c>
      <c r="I1595" s="11" t="s">
        <v>5438</v>
      </c>
      <c r="J1595" s="13" t="s">
        <v>6585</v>
      </c>
      <c r="K1595" s="11" t="s">
        <v>164</v>
      </c>
      <c r="L1595" s="11" t="s">
        <v>38</v>
      </c>
      <c r="M1595" s="11" t="s">
        <v>66</v>
      </c>
      <c r="N1595" s="11" t="s">
        <v>67</v>
      </c>
      <c r="O1595" s="11" t="s">
        <v>41</v>
      </c>
      <c r="P1595" s="11" t="s">
        <v>121</v>
      </c>
      <c r="Q1595" s="11" t="s">
        <v>42</v>
      </c>
      <c r="R1595" s="11" t="s">
        <v>320</v>
      </c>
      <c r="S1595" s="12" t="s">
        <v>925</v>
      </c>
      <c r="T1595" s="11" t="s">
        <v>44</v>
      </c>
      <c r="U1595" s="11" t="s">
        <v>145</v>
      </c>
      <c r="V1595" s="11" t="s">
        <v>46</v>
      </c>
      <c r="W1595" s="10">
        <v>50782</v>
      </c>
      <c r="X1595" s="11" t="s">
        <v>48</v>
      </c>
      <c r="Y1595" s="10">
        <v>1</v>
      </c>
      <c r="Z1595" s="10">
        <v>2368</v>
      </c>
      <c r="AA1595" s="12">
        <v>44723</v>
      </c>
      <c r="AB1595" s="10">
        <v>5</v>
      </c>
      <c r="AC1595" s="10">
        <v>2</v>
      </c>
      <c r="AD1595" s="12">
        <v>45015</v>
      </c>
      <c r="AE1595" s="11" t="s">
        <v>83</v>
      </c>
      <c r="AF1595" s="11" t="s">
        <v>61</v>
      </c>
      <c r="AG1595" s="11" t="s">
        <v>77</v>
      </c>
      <c r="AH1595" s="11" t="s">
        <v>6586</v>
      </c>
      <c r="AI1595" s="11" t="s">
        <v>6587</v>
      </c>
      <c r="AJ1595" s="10">
        <v>4</v>
      </c>
      <c r="AK1595" s="14">
        <v>285.54000000000002</v>
      </c>
    </row>
    <row r="1596" spans="1:37" x14ac:dyDescent="0.25">
      <c r="A1596" s="10">
        <v>755</v>
      </c>
      <c r="B1596" s="11" t="s">
        <v>3125</v>
      </c>
      <c r="C1596" s="11" t="s">
        <v>2409</v>
      </c>
      <c r="D1596" s="12">
        <v>44194</v>
      </c>
      <c r="E1596" s="12">
        <v>44858</v>
      </c>
      <c r="F1596" s="10">
        <f>Table2[[#This Row],[ExitDate]]-Table2[[#This Row],[StartDate]]</f>
        <v>664</v>
      </c>
      <c r="G1596" s="18">
        <f>(Table2[[#This Row],[ExitDate]]-Table2[[#This Row],[StartDate]])/365.25</f>
        <v>1.8179329226557153</v>
      </c>
      <c r="H1596" s="11" t="s">
        <v>36</v>
      </c>
      <c r="I1596" s="11" t="s">
        <v>3126</v>
      </c>
      <c r="J1596" s="13" t="s">
        <v>3127</v>
      </c>
      <c r="K1596" s="11" t="s">
        <v>94</v>
      </c>
      <c r="L1596" s="11" t="s">
        <v>38</v>
      </c>
      <c r="M1596" s="11" t="s">
        <v>66</v>
      </c>
      <c r="N1596" s="11" t="s">
        <v>40</v>
      </c>
      <c r="O1596" s="11" t="s">
        <v>41</v>
      </c>
      <c r="P1596" s="11" t="s">
        <v>174</v>
      </c>
      <c r="Q1596" s="11" t="s">
        <v>42</v>
      </c>
      <c r="R1596" s="11" t="s">
        <v>142</v>
      </c>
      <c r="S1596" s="12">
        <v>26919</v>
      </c>
      <c r="T1596" s="11" t="s">
        <v>44</v>
      </c>
      <c r="U1596" s="11" t="s">
        <v>145</v>
      </c>
      <c r="V1596" s="11" t="s">
        <v>46</v>
      </c>
      <c r="W1596" s="10">
        <v>60901</v>
      </c>
      <c r="X1596" s="11" t="s">
        <v>48</v>
      </c>
      <c r="Y1596" s="10">
        <v>3</v>
      </c>
      <c r="Z1596" s="10">
        <v>1182</v>
      </c>
      <c r="AA1596" s="12" t="s">
        <v>521</v>
      </c>
      <c r="AB1596" s="10">
        <v>2</v>
      </c>
      <c r="AC1596" s="10">
        <v>4</v>
      </c>
      <c r="AD1596" s="12">
        <v>44853</v>
      </c>
      <c r="AE1596" s="11" t="s">
        <v>156</v>
      </c>
      <c r="AF1596" s="11" t="s">
        <v>61</v>
      </c>
      <c r="AG1596" s="11" t="s">
        <v>89</v>
      </c>
      <c r="AH1596" s="11" t="s">
        <v>3128</v>
      </c>
      <c r="AI1596" s="11" t="s">
        <v>3129</v>
      </c>
      <c r="AJ1596" s="10">
        <v>5</v>
      </c>
      <c r="AK1596" s="14">
        <v>623.64</v>
      </c>
    </row>
    <row r="1597" spans="1:37" x14ac:dyDescent="0.25">
      <c r="A1597" s="10">
        <v>1770</v>
      </c>
      <c r="B1597" s="11" t="s">
        <v>2035</v>
      </c>
      <c r="C1597" s="11" t="s">
        <v>1928</v>
      </c>
      <c r="D1597" s="12">
        <v>43334</v>
      </c>
      <c r="E1597" s="12">
        <v>44510</v>
      </c>
      <c r="F1597" s="10">
        <f>Table2[[#This Row],[ExitDate]]-Table2[[#This Row],[StartDate]]</f>
        <v>1176</v>
      </c>
      <c r="G1597" s="18">
        <f>(Table2[[#This Row],[ExitDate]]-Table2[[#This Row],[StartDate]])/365.25</f>
        <v>3.2197125256673513</v>
      </c>
      <c r="H1597" s="11" t="s">
        <v>36</v>
      </c>
      <c r="I1597" s="11" t="s">
        <v>6127</v>
      </c>
      <c r="J1597" s="13" t="s">
        <v>6128</v>
      </c>
      <c r="K1597" s="11" t="s">
        <v>125</v>
      </c>
      <c r="L1597" s="11" t="s">
        <v>752</v>
      </c>
      <c r="M1597" s="11" t="s">
        <v>39</v>
      </c>
      <c r="N1597" s="11" t="s">
        <v>40</v>
      </c>
      <c r="O1597" s="11" t="s">
        <v>66</v>
      </c>
      <c r="P1597" s="11" t="s">
        <v>95</v>
      </c>
      <c r="Q1597" s="11" t="s">
        <v>42</v>
      </c>
      <c r="R1597" s="11" t="s">
        <v>320</v>
      </c>
      <c r="S1597" s="12">
        <v>30654</v>
      </c>
      <c r="T1597" s="11" t="s">
        <v>44</v>
      </c>
      <c r="U1597" s="11" t="s">
        <v>223</v>
      </c>
      <c r="V1597" s="11" t="s">
        <v>46</v>
      </c>
      <c r="W1597" s="10">
        <v>77437</v>
      </c>
      <c r="X1597" s="11" t="s">
        <v>242</v>
      </c>
      <c r="Y1597" s="10">
        <v>4</v>
      </c>
      <c r="Z1597" s="10">
        <v>2197</v>
      </c>
      <c r="AA1597" s="12" t="s">
        <v>1669</v>
      </c>
      <c r="AB1597" s="10">
        <v>2</v>
      </c>
      <c r="AC1597" s="10">
        <v>3</v>
      </c>
      <c r="AD1597" s="12">
        <v>45002</v>
      </c>
      <c r="AE1597" s="11" t="s">
        <v>83</v>
      </c>
      <c r="AF1597" s="11" t="s">
        <v>61</v>
      </c>
      <c r="AG1597" s="11" t="s">
        <v>89</v>
      </c>
      <c r="AH1597" s="11" t="s">
        <v>6129</v>
      </c>
      <c r="AI1597" s="11" t="s">
        <v>6130</v>
      </c>
      <c r="AJ1597" s="10">
        <v>2</v>
      </c>
      <c r="AK1597" s="14">
        <v>724.83</v>
      </c>
    </row>
    <row r="1598" spans="1:37" x14ac:dyDescent="0.25">
      <c r="A1598" s="10">
        <v>2174</v>
      </c>
      <c r="B1598" s="11" t="s">
        <v>5673</v>
      </c>
      <c r="C1598" s="11" t="s">
        <v>1147</v>
      </c>
      <c r="D1598" s="12">
        <v>43798</v>
      </c>
      <c r="E1598" s="12">
        <v>43942</v>
      </c>
      <c r="F1598" s="10">
        <f>Table2[[#This Row],[ExitDate]]-Table2[[#This Row],[StartDate]]</f>
        <v>144</v>
      </c>
      <c r="G1598" s="18">
        <f>(Table2[[#This Row],[ExitDate]]-Table2[[#This Row],[StartDate]])/365.25</f>
        <v>0.3942505133470226</v>
      </c>
      <c r="H1598" s="11" t="s">
        <v>3573</v>
      </c>
      <c r="I1598" s="11" t="s">
        <v>7204</v>
      </c>
      <c r="J1598" s="13" t="s">
        <v>7205</v>
      </c>
      <c r="K1598" s="11" t="s">
        <v>125</v>
      </c>
      <c r="L1598" s="11" t="s">
        <v>38</v>
      </c>
      <c r="M1598" s="11" t="s">
        <v>66</v>
      </c>
      <c r="N1598" s="11" t="s">
        <v>40</v>
      </c>
      <c r="O1598" s="11" t="s">
        <v>56</v>
      </c>
      <c r="P1598" s="11" t="s">
        <v>95</v>
      </c>
      <c r="Q1598" s="11" t="s">
        <v>68</v>
      </c>
      <c r="R1598" s="11" t="s">
        <v>80</v>
      </c>
      <c r="S1598" s="12">
        <v>36925</v>
      </c>
      <c r="T1598" s="11" t="s">
        <v>7165</v>
      </c>
      <c r="U1598" s="11" t="s">
        <v>81</v>
      </c>
      <c r="V1598" s="11" t="s">
        <v>46</v>
      </c>
      <c r="W1598" s="10">
        <v>44158</v>
      </c>
      <c r="X1598" s="11" t="s">
        <v>48</v>
      </c>
      <c r="Y1598" s="10">
        <v>1</v>
      </c>
      <c r="Z1598" s="10">
        <v>2601</v>
      </c>
      <c r="AA1598" s="12">
        <v>44722</v>
      </c>
      <c r="AB1598" s="10">
        <v>3</v>
      </c>
      <c r="AC1598" s="10">
        <v>5</v>
      </c>
      <c r="AD1598" s="12">
        <v>45106</v>
      </c>
      <c r="AE1598" s="11" t="s">
        <v>156</v>
      </c>
      <c r="AF1598" s="11" t="s">
        <v>61</v>
      </c>
      <c r="AG1598" s="11" t="s">
        <v>52</v>
      </c>
      <c r="AH1598" s="11" t="s">
        <v>7206</v>
      </c>
      <c r="AI1598" s="11" t="s">
        <v>7207</v>
      </c>
      <c r="AJ1598" s="10">
        <v>5</v>
      </c>
      <c r="AK1598" s="14">
        <v>944.24</v>
      </c>
    </row>
    <row r="1599" spans="1:37" x14ac:dyDescent="0.25">
      <c r="A1599" s="10">
        <v>1991</v>
      </c>
      <c r="B1599" s="11" t="s">
        <v>5398</v>
      </c>
      <c r="C1599" s="11" t="s">
        <v>438</v>
      </c>
      <c r="D1599" s="12">
        <v>44587</v>
      </c>
      <c r="E1599" s="12">
        <v>45050</v>
      </c>
      <c r="F1599" s="10">
        <f>Table2[[#This Row],[ExitDate]]-Table2[[#This Row],[StartDate]]</f>
        <v>463</v>
      </c>
      <c r="G1599" s="18">
        <f>(Table2[[#This Row],[ExitDate]]-Table2[[#This Row],[StartDate]])/365.25</f>
        <v>1.267624914442163</v>
      </c>
      <c r="H1599" s="11" t="s">
        <v>2953</v>
      </c>
      <c r="I1599" s="11" t="s">
        <v>6733</v>
      </c>
      <c r="J1599" s="13" t="s">
        <v>6734</v>
      </c>
      <c r="K1599" s="11" t="s">
        <v>37</v>
      </c>
      <c r="L1599" s="11" t="s">
        <v>2303</v>
      </c>
      <c r="M1599" s="11" t="s">
        <v>39</v>
      </c>
      <c r="N1599" s="11" t="s">
        <v>67</v>
      </c>
      <c r="O1599" s="11" t="s">
        <v>41</v>
      </c>
      <c r="P1599" s="11" t="s">
        <v>95</v>
      </c>
      <c r="Q1599" s="11" t="s">
        <v>42</v>
      </c>
      <c r="R1599" s="11" t="s">
        <v>175</v>
      </c>
      <c r="S1599" s="12" t="s">
        <v>3019</v>
      </c>
      <c r="T1599" s="11" t="s">
        <v>44</v>
      </c>
      <c r="U1599" s="11" t="s">
        <v>250</v>
      </c>
      <c r="V1599" s="11" t="s">
        <v>59</v>
      </c>
      <c r="W1599" s="10">
        <v>16793</v>
      </c>
      <c r="X1599" s="11" t="s">
        <v>48</v>
      </c>
      <c r="Y1599" s="10">
        <v>1</v>
      </c>
      <c r="Z1599" s="10">
        <v>2418</v>
      </c>
      <c r="AA1599" s="12">
        <v>45141</v>
      </c>
      <c r="AB1599" s="10">
        <v>3</v>
      </c>
      <c r="AC1599" s="10">
        <v>2</v>
      </c>
      <c r="AD1599" s="12">
        <v>44953</v>
      </c>
      <c r="AE1599" s="11" t="s">
        <v>83</v>
      </c>
      <c r="AF1599" s="11" t="s">
        <v>61</v>
      </c>
      <c r="AG1599" s="11" t="s">
        <v>52</v>
      </c>
      <c r="AH1599" s="11" t="s">
        <v>6735</v>
      </c>
      <c r="AI1599" s="11" t="s">
        <v>6736</v>
      </c>
      <c r="AJ1599" s="10">
        <v>5</v>
      </c>
      <c r="AK1599" s="14">
        <v>966.19</v>
      </c>
    </row>
    <row r="1600" spans="1:37" x14ac:dyDescent="0.25">
      <c r="A1600" s="10">
        <v>927</v>
      </c>
      <c r="B1600" s="11" t="s">
        <v>3706</v>
      </c>
      <c r="C1600" s="11" t="s">
        <v>104</v>
      </c>
      <c r="D1600" s="12">
        <v>44132</v>
      </c>
      <c r="E1600" s="12">
        <v>44619</v>
      </c>
      <c r="F1600" s="10">
        <f>Table2[[#This Row],[ExitDate]]-Table2[[#This Row],[StartDate]]</f>
        <v>487</v>
      </c>
      <c r="G1600" s="18">
        <f>(Table2[[#This Row],[ExitDate]]-Table2[[#This Row],[StartDate]])/365.25</f>
        <v>1.3333333333333333</v>
      </c>
      <c r="H1600" s="11" t="s">
        <v>2392</v>
      </c>
      <c r="I1600" s="11" t="s">
        <v>3326</v>
      </c>
      <c r="J1600" s="13" t="s">
        <v>3707</v>
      </c>
      <c r="K1600" s="11" t="s">
        <v>94</v>
      </c>
      <c r="L1600" s="11" t="s">
        <v>199</v>
      </c>
      <c r="M1600" s="11" t="s">
        <v>66</v>
      </c>
      <c r="N1600" s="11" t="s">
        <v>40</v>
      </c>
      <c r="O1600" s="11" t="s">
        <v>66</v>
      </c>
      <c r="P1600" s="11" t="s">
        <v>95</v>
      </c>
      <c r="Q1600" s="11" t="s">
        <v>2397</v>
      </c>
      <c r="R1600" s="11" t="s">
        <v>85</v>
      </c>
      <c r="S1600" s="12">
        <v>21736</v>
      </c>
      <c r="T1600" s="11" t="s">
        <v>44</v>
      </c>
      <c r="U1600" s="11" t="s">
        <v>600</v>
      </c>
      <c r="V1600" s="11" t="s">
        <v>46</v>
      </c>
      <c r="W1600" s="10">
        <v>79778</v>
      </c>
      <c r="X1600" s="11" t="s">
        <v>48</v>
      </c>
      <c r="Y1600" s="10">
        <v>3</v>
      </c>
      <c r="Z1600" s="10">
        <v>1354</v>
      </c>
      <c r="AA1600" s="12" t="s">
        <v>1344</v>
      </c>
      <c r="AB1600" s="10">
        <v>4</v>
      </c>
      <c r="AC1600" s="10">
        <v>4</v>
      </c>
      <c r="AD1600" s="12">
        <v>45141</v>
      </c>
      <c r="AE1600" s="11" t="s">
        <v>156</v>
      </c>
      <c r="AF1600" s="11" t="s">
        <v>61</v>
      </c>
      <c r="AG1600" s="11" t="s">
        <v>52</v>
      </c>
      <c r="AH1600" s="11" t="s">
        <v>3708</v>
      </c>
      <c r="AI1600" s="11" t="s">
        <v>3709</v>
      </c>
      <c r="AJ1600" s="10">
        <v>2</v>
      </c>
      <c r="AK1600" s="14">
        <v>983.37</v>
      </c>
    </row>
    <row r="1601" spans="1:37" x14ac:dyDescent="0.25">
      <c r="A1601" s="10">
        <v>1374</v>
      </c>
      <c r="B1601" s="11" t="s">
        <v>5075</v>
      </c>
      <c r="C1601" s="11" t="s">
        <v>5076</v>
      </c>
      <c r="D1601" s="12">
        <v>44402</v>
      </c>
      <c r="E1601" s="12">
        <v>44949</v>
      </c>
      <c r="F1601" s="10">
        <f>Table2[[#This Row],[ExitDate]]-Table2[[#This Row],[StartDate]]</f>
        <v>547</v>
      </c>
      <c r="G1601" s="18">
        <f>(Table2[[#This Row],[ExitDate]]-Table2[[#This Row],[StartDate]])/365.25</f>
        <v>1.4976043805612593</v>
      </c>
      <c r="H1601" s="11" t="s">
        <v>36</v>
      </c>
      <c r="I1601" s="11" t="s">
        <v>5077</v>
      </c>
      <c r="J1601" s="13" t="s">
        <v>5078</v>
      </c>
      <c r="K1601" s="11" t="s">
        <v>164</v>
      </c>
      <c r="L1601" s="11" t="s">
        <v>38</v>
      </c>
      <c r="M1601" s="11" t="s">
        <v>66</v>
      </c>
      <c r="N1601" s="11" t="s">
        <v>40</v>
      </c>
      <c r="O1601" s="11" t="s">
        <v>41</v>
      </c>
      <c r="P1601" s="11" t="s">
        <v>95</v>
      </c>
      <c r="Q1601" s="11" t="s">
        <v>42</v>
      </c>
      <c r="R1601" s="11" t="s">
        <v>80</v>
      </c>
      <c r="S1601" s="12">
        <v>32667</v>
      </c>
      <c r="T1601" s="11" t="s">
        <v>44</v>
      </c>
      <c r="U1601" s="11" t="s">
        <v>98</v>
      </c>
      <c r="V1601" s="11" t="s">
        <v>46</v>
      </c>
      <c r="W1601" s="10">
        <v>17441</v>
      </c>
      <c r="X1601" s="11" t="s">
        <v>48</v>
      </c>
      <c r="Y1601" s="10">
        <v>3</v>
      </c>
      <c r="Z1601" s="10">
        <v>1801</v>
      </c>
      <c r="AA1601" s="12">
        <v>44963</v>
      </c>
      <c r="AB1601" s="10">
        <v>3</v>
      </c>
      <c r="AC1601" s="10">
        <v>4</v>
      </c>
      <c r="AD1601" s="12">
        <v>45099</v>
      </c>
      <c r="AE1601" s="11" t="s">
        <v>83</v>
      </c>
      <c r="AF1601" s="11" t="s">
        <v>61</v>
      </c>
      <c r="AG1601" s="11" t="s">
        <v>62</v>
      </c>
      <c r="AH1601" s="11" t="s">
        <v>2873</v>
      </c>
      <c r="AI1601" s="11" t="s">
        <v>5079</v>
      </c>
      <c r="AJ1601" s="10">
        <v>1</v>
      </c>
      <c r="AK1601" s="14">
        <v>753.69</v>
      </c>
    </row>
    <row r="1602" spans="1:37" x14ac:dyDescent="0.25">
      <c r="A1602" s="10">
        <v>929</v>
      </c>
      <c r="B1602" s="11" t="s">
        <v>1957</v>
      </c>
      <c r="C1602" s="11" t="s">
        <v>3715</v>
      </c>
      <c r="D1602" s="12">
        <v>45005</v>
      </c>
      <c r="E1602" s="12">
        <v>45098</v>
      </c>
      <c r="F1602" s="10">
        <f>Table2[[#This Row],[ExitDate]]-Table2[[#This Row],[StartDate]]</f>
        <v>93</v>
      </c>
      <c r="G1602" s="18">
        <f>(Table2[[#This Row],[ExitDate]]-Table2[[#This Row],[StartDate]])/365.25</f>
        <v>0.25462012320328542</v>
      </c>
      <c r="H1602" s="11" t="s">
        <v>3580</v>
      </c>
      <c r="I1602" s="11" t="s">
        <v>3716</v>
      </c>
      <c r="J1602" s="13" t="s">
        <v>3717</v>
      </c>
      <c r="K1602" s="11" t="s">
        <v>54</v>
      </c>
      <c r="L1602" s="11" t="s">
        <v>38</v>
      </c>
      <c r="M1602" s="11" t="s">
        <v>56</v>
      </c>
      <c r="N1602" s="11" t="s">
        <v>55</v>
      </c>
      <c r="O1602" s="11" t="s">
        <v>41</v>
      </c>
      <c r="P1602" s="11" t="s">
        <v>174</v>
      </c>
      <c r="Q1602" s="11" t="s">
        <v>2588</v>
      </c>
      <c r="R1602" s="11" t="s">
        <v>107</v>
      </c>
      <c r="S1602" s="12">
        <v>32483</v>
      </c>
      <c r="T1602" s="11" t="s">
        <v>44</v>
      </c>
      <c r="U1602" s="11" t="s">
        <v>109</v>
      </c>
      <c r="V1602" s="11" t="s">
        <v>46</v>
      </c>
      <c r="W1602" s="10">
        <v>93230</v>
      </c>
      <c r="X1602" s="11" t="s">
        <v>48</v>
      </c>
      <c r="Y1602" s="10">
        <v>3</v>
      </c>
      <c r="Z1602" s="10">
        <v>1356</v>
      </c>
      <c r="AA1602" s="12" t="s">
        <v>821</v>
      </c>
      <c r="AB1602" s="10">
        <v>1</v>
      </c>
      <c r="AC1602" s="10">
        <v>1</v>
      </c>
      <c r="AD1602" s="12">
        <v>45022</v>
      </c>
      <c r="AE1602" s="11" t="s">
        <v>83</v>
      </c>
      <c r="AF1602" s="11" t="s">
        <v>51</v>
      </c>
      <c r="AG1602" s="11" t="s">
        <v>62</v>
      </c>
      <c r="AH1602" s="11" t="s">
        <v>3718</v>
      </c>
      <c r="AI1602" s="11" t="s">
        <v>3719</v>
      </c>
      <c r="AJ1602" s="10">
        <v>3</v>
      </c>
      <c r="AK1602" s="14">
        <v>301.39</v>
      </c>
    </row>
    <row r="1603" spans="1:37" x14ac:dyDescent="0.25">
      <c r="A1603" s="10">
        <v>2528</v>
      </c>
      <c r="B1603" s="11" t="s">
        <v>7109</v>
      </c>
      <c r="C1603" s="11" t="s">
        <v>1395</v>
      </c>
      <c r="D1603" s="12">
        <v>44095</v>
      </c>
      <c r="E1603" s="12">
        <v>45007</v>
      </c>
      <c r="F1603" s="10">
        <f>Table2[[#This Row],[ExitDate]]-Table2[[#This Row],[StartDate]]</f>
        <v>912</v>
      </c>
      <c r="G1603" s="18">
        <f>(Table2[[#This Row],[ExitDate]]-Table2[[#This Row],[StartDate]])/365.25</f>
        <v>2.4969199178644765</v>
      </c>
      <c r="H1603" s="11" t="s">
        <v>36</v>
      </c>
      <c r="I1603" s="11" t="s">
        <v>8039</v>
      </c>
      <c r="J1603" s="13" t="s">
        <v>8040</v>
      </c>
      <c r="K1603" s="11" t="s">
        <v>164</v>
      </c>
      <c r="L1603" s="11" t="s">
        <v>38</v>
      </c>
      <c r="M1603" s="11" t="s">
        <v>66</v>
      </c>
      <c r="N1603" s="11" t="s">
        <v>55</v>
      </c>
      <c r="O1603" s="11" t="s">
        <v>56</v>
      </c>
      <c r="P1603" s="11" t="s">
        <v>133</v>
      </c>
      <c r="Q1603" s="11" t="s">
        <v>42</v>
      </c>
      <c r="R1603" s="11" t="s">
        <v>80</v>
      </c>
      <c r="S1603" s="12" t="s">
        <v>8041</v>
      </c>
      <c r="T1603" s="11" t="s">
        <v>44</v>
      </c>
      <c r="U1603" s="11" t="s">
        <v>98</v>
      </c>
      <c r="V1603" s="11" t="s">
        <v>59</v>
      </c>
      <c r="W1603" s="10">
        <v>17669</v>
      </c>
      <c r="X1603" s="11" t="s">
        <v>48</v>
      </c>
      <c r="Y1603" s="10">
        <v>1</v>
      </c>
      <c r="Z1603" s="10">
        <v>2955</v>
      </c>
      <c r="AA1603" s="12">
        <v>45266</v>
      </c>
      <c r="AB1603" s="10">
        <v>5</v>
      </c>
      <c r="AC1603" s="10">
        <v>2</v>
      </c>
      <c r="AD1603" s="12">
        <v>45081</v>
      </c>
      <c r="AE1603" s="11" t="s">
        <v>76</v>
      </c>
      <c r="AF1603" s="11" t="s">
        <v>61</v>
      </c>
      <c r="AG1603" s="11" t="s">
        <v>52</v>
      </c>
      <c r="AH1603" s="11" t="s">
        <v>4642</v>
      </c>
      <c r="AI1603" s="11" t="s">
        <v>8042</v>
      </c>
      <c r="AJ1603" s="10">
        <v>5</v>
      </c>
      <c r="AK1603" s="14">
        <v>191.49</v>
      </c>
    </row>
    <row r="1604" spans="1:37" x14ac:dyDescent="0.25">
      <c r="A1604" s="10">
        <v>1268</v>
      </c>
      <c r="B1604" s="11" t="s">
        <v>4729</v>
      </c>
      <c r="C1604" s="11" t="s">
        <v>2436</v>
      </c>
      <c r="D1604" s="12">
        <v>43347</v>
      </c>
      <c r="E1604" s="12">
        <v>44911</v>
      </c>
      <c r="F1604" s="10">
        <f>Table2[[#This Row],[ExitDate]]-Table2[[#This Row],[StartDate]]</f>
        <v>1564</v>
      </c>
      <c r="G1604" s="18">
        <f>(Table2[[#This Row],[ExitDate]]-Table2[[#This Row],[StartDate]])/365.25</f>
        <v>4.2819986310746065</v>
      </c>
      <c r="H1604" s="11" t="s">
        <v>2379</v>
      </c>
      <c r="I1604" s="11" t="s">
        <v>4730</v>
      </c>
      <c r="J1604" s="13" t="s">
        <v>4731</v>
      </c>
      <c r="K1604" s="11" t="s">
        <v>125</v>
      </c>
      <c r="L1604" s="11" t="s">
        <v>2303</v>
      </c>
      <c r="M1604" s="11" t="s">
        <v>39</v>
      </c>
      <c r="N1604" s="11" t="s">
        <v>40</v>
      </c>
      <c r="O1604" s="11" t="s">
        <v>66</v>
      </c>
      <c r="P1604" s="11" t="s">
        <v>174</v>
      </c>
      <c r="Q1604" s="11" t="s">
        <v>165</v>
      </c>
      <c r="R1604" s="11" t="s">
        <v>3104</v>
      </c>
      <c r="S1604" s="12" t="s">
        <v>4732</v>
      </c>
      <c r="T1604" s="11" t="s">
        <v>44</v>
      </c>
      <c r="U1604" s="11" t="s">
        <v>207</v>
      </c>
      <c r="V1604" s="11" t="s">
        <v>46</v>
      </c>
      <c r="W1604" s="10">
        <v>20654</v>
      </c>
      <c r="X1604" s="11" t="s">
        <v>48</v>
      </c>
      <c r="Y1604" s="10">
        <v>3</v>
      </c>
      <c r="Z1604" s="10">
        <v>1695</v>
      </c>
      <c r="AA1604" s="12" t="s">
        <v>1369</v>
      </c>
      <c r="AB1604" s="10">
        <v>3</v>
      </c>
      <c r="AC1604" s="10">
        <v>3</v>
      </c>
      <c r="AD1604" s="12">
        <v>44929</v>
      </c>
      <c r="AE1604" s="11" t="s">
        <v>50</v>
      </c>
      <c r="AF1604" s="11" t="s">
        <v>51</v>
      </c>
      <c r="AG1604" s="11" t="s">
        <v>89</v>
      </c>
      <c r="AH1604" s="11" t="s">
        <v>4733</v>
      </c>
      <c r="AI1604" s="11" t="s">
        <v>4734</v>
      </c>
      <c r="AJ1604" s="10">
        <v>2</v>
      </c>
      <c r="AK1604" s="14">
        <v>913.34</v>
      </c>
    </row>
    <row r="1605" spans="1:37" x14ac:dyDescent="0.25">
      <c r="A1605" s="10">
        <v>2225</v>
      </c>
      <c r="B1605" s="11" t="s">
        <v>2799</v>
      </c>
      <c r="C1605" s="11" t="s">
        <v>2970</v>
      </c>
      <c r="D1605" s="12">
        <v>45116</v>
      </c>
      <c r="E1605" s="12">
        <v>45121</v>
      </c>
      <c r="F1605" s="10">
        <f>Table2[[#This Row],[ExitDate]]-Table2[[#This Row],[StartDate]]</f>
        <v>5</v>
      </c>
      <c r="G1605" s="18">
        <f>(Table2[[#This Row],[ExitDate]]-Table2[[#This Row],[StartDate]])/365.25</f>
        <v>1.3689253935660506E-2</v>
      </c>
      <c r="H1605" s="11" t="s">
        <v>3573</v>
      </c>
      <c r="I1605" s="11" t="s">
        <v>7340</v>
      </c>
      <c r="J1605" s="13" t="s">
        <v>7341</v>
      </c>
      <c r="K1605" s="11" t="s">
        <v>125</v>
      </c>
      <c r="L1605" s="11" t="s">
        <v>38</v>
      </c>
      <c r="M1605" s="11" t="s">
        <v>39</v>
      </c>
      <c r="N1605" s="11" t="s">
        <v>40</v>
      </c>
      <c r="O1605" s="11" t="s">
        <v>41</v>
      </c>
      <c r="P1605" s="11" t="s">
        <v>174</v>
      </c>
      <c r="Q1605" s="11" t="s">
        <v>68</v>
      </c>
      <c r="R1605" s="11" t="s">
        <v>69</v>
      </c>
      <c r="S1605" s="12">
        <v>19939</v>
      </c>
      <c r="T1605" s="11" t="s">
        <v>44</v>
      </c>
      <c r="U1605" s="11" t="s">
        <v>250</v>
      </c>
      <c r="V1605" s="11" t="s">
        <v>46</v>
      </c>
      <c r="W1605" s="10">
        <v>15228</v>
      </c>
      <c r="X1605" s="11" t="s">
        <v>48</v>
      </c>
      <c r="Y1605" s="10">
        <v>4</v>
      </c>
      <c r="Z1605" s="10">
        <v>2652</v>
      </c>
      <c r="AA1605" s="12">
        <v>44876</v>
      </c>
      <c r="AB1605" s="10">
        <v>1</v>
      </c>
      <c r="AC1605" s="10">
        <v>4</v>
      </c>
      <c r="AD1605" s="12">
        <v>44857</v>
      </c>
      <c r="AE1605" s="11" t="s">
        <v>60</v>
      </c>
      <c r="AF1605" s="11" t="s">
        <v>61</v>
      </c>
      <c r="AG1605" s="11" t="s">
        <v>62</v>
      </c>
      <c r="AH1605" s="11" t="s">
        <v>1098</v>
      </c>
      <c r="AI1605" s="11" t="s">
        <v>7342</v>
      </c>
      <c r="AJ1605" s="10">
        <v>1</v>
      </c>
      <c r="AK1605" s="14">
        <v>424.44</v>
      </c>
    </row>
    <row r="1606" spans="1:37" x14ac:dyDescent="0.25">
      <c r="A1606" s="10">
        <v>450</v>
      </c>
      <c r="B1606" s="11" t="s">
        <v>2069</v>
      </c>
      <c r="C1606" s="11" t="s">
        <v>2070</v>
      </c>
      <c r="D1606" s="12">
        <v>43395</v>
      </c>
      <c r="E1606" s="12">
        <v>43928</v>
      </c>
      <c r="F1606" s="10">
        <f>Table2[[#This Row],[ExitDate]]-Table2[[#This Row],[StartDate]]</f>
        <v>533</v>
      </c>
      <c r="G1606" s="18">
        <f>(Table2[[#This Row],[ExitDate]]-Table2[[#This Row],[StartDate]])/365.25</f>
        <v>1.4592744695414099</v>
      </c>
      <c r="H1606" s="11" t="s">
        <v>1789</v>
      </c>
      <c r="I1606" s="11" t="s">
        <v>2071</v>
      </c>
      <c r="J1606" s="13" t="s">
        <v>2072</v>
      </c>
      <c r="K1606" s="11" t="s">
        <v>132</v>
      </c>
      <c r="L1606" s="11" t="s">
        <v>38</v>
      </c>
      <c r="M1606" s="11" t="s">
        <v>56</v>
      </c>
      <c r="N1606" s="11" t="s">
        <v>55</v>
      </c>
      <c r="O1606" s="11" t="s">
        <v>66</v>
      </c>
      <c r="P1606" s="11" t="s">
        <v>121</v>
      </c>
      <c r="Q1606" s="11" t="s">
        <v>1847</v>
      </c>
      <c r="R1606" s="11" t="s">
        <v>80</v>
      </c>
      <c r="S1606" s="12" t="s">
        <v>2073</v>
      </c>
      <c r="T1606" s="11" t="s">
        <v>44</v>
      </c>
      <c r="U1606" s="11" t="s">
        <v>159</v>
      </c>
      <c r="V1606" s="11" t="s">
        <v>59</v>
      </c>
      <c r="W1606" s="10">
        <v>81607</v>
      </c>
      <c r="X1606" s="11" t="s">
        <v>746</v>
      </c>
      <c r="Y1606" s="10">
        <v>3</v>
      </c>
      <c r="Z1606" s="10">
        <v>3877</v>
      </c>
      <c r="AA1606" s="12" t="s">
        <v>216</v>
      </c>
      <c r="AB1606" s="10">
        <v>3</v>
      </c>
      <c r="AC1606" s="10">
        <v>3</v>
      </c>
      <c r="AD1606" s="12">
        <v>45081</v>
      </c>
      <c r="AE1606" s="11" t="s">
        <v>156</v>
      </c>
      <c r="AF1606" s="11" t="s">
        <v>61</v>
      </c>
      <c r="AG1606" s="11" t="s">
        <v>89</v>
      </c>
      <c r="AH1606" s="11" t="s">
        <v>2074</v>
      </c>
      <c r="AI1606" s="11" t="s">
        <v>2075</v>
      </c>
      <c r="AJ1606" s="10">
        <v>1</v>
      </c>
      <c r="AK1606" s="14">
        <v>888.55</v>
      </c>
    </row>
    <row r="1607" spans="1:37" x14ac:dyDescent="0.25">
      <c r="A1607" s="10">
        <v>2372</v>
      </c>
      <c r="B1607" s="11" t="s">
        <v>3629</v>
      </c>
      <c r="C1607" s="11" t="s">
        <v>2284</v>
      </c>
      <c r="D1607" s="12">
        <v>44306</v>
      </c>
      <c r="E1607" s="12">
        <v>44821</v>
      </c>
      <c r="F1607" s="10">
        <f>Table2[[#This Row],[ExitDate]]-Table2[[#This Row],[StartDate]]</f>
        <v>515</v>
      </c>
      <c r="G1607" s="18">
        <f>(Table2[[#This Row],[ExitDate]]-Table2[[#This Row],[StartDate]])/365.25</f>
        <v>1.4099931553730323</v>
      </c>
      <c r="H1607" s="11" t="s">
        <v>36</v>
      </c>
      <c r="I1607" s="11" t="s">
        <v>7678</v>
      </c>
      <c r="J1607" s="13" t="s">
        <v>7679</v>
      </c>
      <c r="K1607" s="11" t="s">
        <v>37</v>
      </c>
      <c r="L1607" s="11" t="s">
        <v>38</v>
      </c>
      <c r="M1607" s="11" t="s">
        <v>56</v>
      </c>
      <c r="N1607" s="11" t="s">
        <v>55</v>
      </c>
      <c r="O1607" s="11" t="s">
        <v>56</v>
      </c>
      <c r="P1607" s="11" t="s">
        <v>121</v>
      </c>
      <c r="Q1607" s="11" t="s">
        <v>42</v>
      </c>
      <c r="R1607" s="11" t="s">
        <v>107</v>
      </c>
      <c r="S1607" s="12" t="s">
        <v>7680</v>
      </c>
      <c r="T1607" s="11" t="s">
        <v>44</v>
      </c>
      <c r="U1607" s="11" t="s">
        <v>109</v>
      </c>
      <c r="V1607" s="11" t="s">
        <v>59</v>
      </c>
      <c r="W1607" s="10">
        <v>54859</v>
      </c>
      <c r="X1607" s="11" t="s">
        <v>48</v>
      </c>
      <c r="Y1607" s="10">
        <v>2</v>
      </c>
      <c r="Z1607" s="10">
        <v>2799</v>
      </c>
      <c r="AA1607" s="12">
        <v>44928</v>
      </c>
      <c r="AB1607" s="10">
        <v>2</v>
      </c>
      <c r="AC1607" s="10">
        <v>1</v>
      </c>
      <c r="AD1607" s="12">
        <v>45135</v>
      </c>
      <c r="AE1607" s="11" t="s">
        <v>156</v>
      </c>
      <c r="AF1607" s="11" t="s">
        <v>51</v>
      </c>
      <c r="AG1607" s="11" t="s">
        <v>62</v>
      </c>
      <c r="AH1607" s="11" t="s">
        <v>7681</v>
      </c>
      <c r="AI1607" s="11" t="s">
        <v>7682</v>
      </c>
      <c r="AJ1607" s="10">
        <v>1</v>
      </c>
      <c r="AK1607" s="14">
        <v>543.46</v>
      </c>
    </row>
  </sheetData>
  <conditionalFormatting sqref="D2:D1607">
    <cfRule type="cellIs" dxfId="18" priority="5" operator="greaterThan">
      <formula>44231</formula>
    </cfRule>
  </conditionalFormatting>
  <conditionalFormatting sqref="D1608:D1048576">
    <cfRule type="cellIs" dxfId="17" priority="8" operator="greaterThan">
      <formula>44231</formula>
    </cfRule>
    <cfRule type="cellIs" dxfId="16" priority="9" operator="greaterThan">
      <formula>44231</formula>
    </cfRule>
    <cfRule type="dataBar" priority="10">
      <dataBar>
        <cfvo type="min"/>
        <cfvo type="max"/>
        <color rgb="FF638EC6"/>
      </dataBar>
      <extLst>
        <ext xmlns:x14="http://schemas.microsoft.com/office/spreadsheetml/2009/9/main" uri="{B025F937-C7B1-47D3-B67F-A62EFF666E3E}">
          <x14:id>{4DD6DE85-1986-4F04-A150-EE31EBC148DA}</x14:id>
        </ext>
      </extLst>
    </cfRule>
  </conditionalFormatting>
  <conditionalFormatting sqref="E2:G1048576">
    <cfRule type="cellIs" dxfId="15" priority="4" operator="greaterThan">
      <formula>44926</formula>
    </cfRule>
  </conditionalFormatting>
  <conditionalFormatting sqref="K1:K1607 J1608:J1048576">
    <cfRule type="containsText" dxfId="14" priority="26" operator="containsText" text="CCDR">
      <formula>NOT(ISERROR(SEARCH("CCDR",J1)))</formula>
    </cfRule>
  </conditionalFormatting>
  <conditionalFormatting sqref="L1:L1607 K1608:K1048576">
    <cfRule type="containsText" dxfId="13" priority="25" operator="containsText" text="Active">
      <formula>NOT(ISERROR(SEARCH("Active",K1)))</formula>
    </cfRule>
  </conditionalFormatting>
  <conditionalFormatting sqref="M1:M1607 L1608:L1048576">
    <cfRule type="containsText" dxfId="12" priority="3" operator="containsText" text="contract">
      <formula>NOT(ISERROR(SEARCH("contract",L1)))</formula>
    </cfRule>
  </conditionalFormatting>
  <conditionalFormatting sqref="N1:N1607 M1608:M1048576">
    <cfRule type="containsText" dxfId="11" priority="24" operator="containsText" text="ZoneC">
      <formula>NOT(ISERROR(SEARCH("ZoneC",M1)))</formula>
    </cfRule>
  </conditionalFormatting>
  <conditionalFormatting sqref="P1:P1607 O1608:O1048576">
    <cfRule type="containsText" dxfId="10" priority="2" operator="containsText" text="involuntary">
      <formula>NOT(ISERROR(SEARCH("involuntary",O1)))</formula>
    </cfRule>
  </conditionalFormatting>
  <conditionalFormatting sqref="T1:T1607 S1608:S1048576">
    <cfRule type="containsText" dxfId="9" priority="11" operator="containsText" text="CO">
      <formula>NOT(ISERROR(SEARCH("CO",S1)))</formula>
    </cfRule>
  </conditionalFormatting>
  <conditionalFormatting sqref="X1:X1607 W1608:W1048576">
    <cfRule type="containsText" dxfId="8" priority="13" operator="containsText" text="Exceeds">
      <formula>NOT(ISERROR(SEARCH("Exceeds",W1)))</formula>
    </cfRule>
  </conditionalFormatting>
  <conditionalFormatting sqref="X2:X1607">
    <cfRule type="containsText" dxfId="7" priority="14" operator="containsText" text="Needs Improvement">
      <formula>NOT(ISERROR(SEARCH("Needs Improvement",X2)))</formula>
    </cfRule>
  </conditionalFormatting>
  <conditionalFormatting sqref="AA1608:AA1048576 AB2:AB1607">
    <cfRule type="iconSet" priority="16">
      <iconSet iconSet="4ArrowsGray">
        <cfvo type="percent" val="0"/>
        <cfvo type="num" val="0"/>
        <cfvo type="num" val="0"/>
        <cfvo type="num" val="4"/>
      </iconSet>
    </cfRule>
  </conditionalFormatting>
  <conditionalFormatting sqref="AC1:AC1607 AB1608:AB1048576">
    <cfRule type="cellIs" dxfId="6" priority="15" operator="equal">
      <formula>5</formula>
    </cfRule>
  </conditionalFormatting>
  <conditionalFormatting sqref="AF1:AF1607 AE1608:AE1048576">
    <cfRule type="containsText" dxfId="5" priority="18" operator="containsText" text="External">
      <formula>NOT(ISERROR(SEARCH("External",AE1)))</formula>
    </cfRule>
  </conditionalFormatting>
  <conditionalFormatting sqref="AG1:AG1607 AF1608:AF1048576">
    <cfRule type="containsText" dxfId="4" priority="17" operator="containsText" text="Passed">
      <formula>NOT(ISERROR(SEARCH("Passed",AF1)))</formula>
    </cfRule>
    <cfRule type="containsText" dxfId="3" priority="19" operator="containsText" text="failed">
      <formula>NOT(ISERROR(SEARCH("failed",AF1)))</formula>
    </cfRule>
    <cfRule type="containsText" dxfId="2" priority="20" operator="containsText" text="passed ">
      <formula>NOT(ISERROR(SEARCH("passed ",AF1)))</formula>
    </cfRule>
    <cfRule type="containsText" dxfId="1" priority="21" operator="containsText" text="passed">
      <formula>NOT(ISERROR(SEARCH("passed",AF1)))</formula>
    </cfRule>
  </conditionalFormatting>
  <conditionalFormatting sqref="AJ1:AJ1607 AI1608:AI1048576">
    <cfRule type="cellIs" dxfId="0" priority="22" operator="between">
      <formula>4</formula>
      <formula>5</formula>
    </cfRule>
  </conditionalFormatting>
  <conditionalFormatting sqref="AJ1608:AJ1048576 AK1:AK1607">
    <cfRule type="dataBar" priority="23">
      <dataBar>
        <cfvo type="min"/>
        <cfvo type="max"/>
        <color rgb="FF008AEF"/>
      </dataBar>
      <extLst>
        <ext xmlns:x14="http://schemas.microsoft.com/office/spreadsheetml/2009/9/main" uri="{B025F937-C7B1-47D3-B67F-A62EFF666E3E}">
          <x14:id>{5620386A-9436-434C-B5A1-17C76EE6835A}</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DD6DE85-1986-4F04-A150-EE31EBC148DA}">
            <x14:dataBar minLength="0" maxLength="100" border="1" negativeBarBorderColorSameAsPositive="0">
              <x14:cfvo type="autoMin"/>
              <x14:cfvo type="autoMax"/>
              <x14:borderColor rgb="FF638EC6"/>
              <x14:negativeFillColor rgb="FFFF0000"/>
              <x14:negativeBorderColor rgb="FFFF0000"/>
              <x14:axisColor rgb="FF000000"/>
            </x14:dataBar>
          </x14:cfRule>
          <xm:sqref>D1608:D1048576</xm:sqref>
        </x14:conditionalFormatting>
        <x14:conditionalFormatting xmlns:xm="http://schemas.microsoft.com/office/excel/2006/main">
          <x14:cfRule type="iconSet" priority="1" id="{36F14A31-F9D1-4856-8BA6-BF69BDF08B4C}">
            <x14:iconSet iconSet="3Stars">
              <x14:cfvo type="percent">
                <xm:f>0</xm:f>
              </x14:cfvo>
              <x14:cfvo type="percent">
                <xm:f>33</xm:f>
              </x14:cfvo>
              <x14:cfvo type="percent">
                <xm:f>67</xm:f>
              </x14:cfvo>
            </x14:iconSet>
          </x14:cfRule>
          <xm:sqref>X1608:X1048576 Y1:Y1607</xm:sqref>
        </x14:conditionalFormatting>
        <x14:conditionalFormatting xmlns:xm="http://schemas.microsoft.com/office/excel/2006/main">
          <x14:cfRule type="dataBar" id="{5620386A-9436-434C-B5A1-17C76EE6835A}">
            <x14:dataBar minLength="0" maxLength="100" border="1" negativeBarBorderColorSameAsPositive="0">
              <x14:cfvo type="autoMin"/>
              <x14:cfvo type="autoMax"/>
              <x14:borderColor rgb="FF008AEF"/>
              <x14:negativeFillColor rgb="FFFF0000"/>
              <x14:negativeBorderColor rgb="FFFF0000"/>
              <x14:axisColor rgb="FF000000"/>
            </x14:dataBar>
          </x14:cfRule>
          <xm:sqref>AJ1608:AJ1048576 AK1:AK1607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35146-66C9-49F4-A8F2-B0B1D672ADD3}">
  <dimension ref="A1:AK1607"/>
  <sheetViews>
    <sheetView topLeftCell="Y13" zoomScale="70" zoomScaleNormal="70" workbookViewId="0">
      <selection activeCell="AL34" sqref="AL34:AL35"/>
    </sheetView>
  </sheetViews>
  <sheetFormatPr defaultRowHeight="15" x14ac:dyDescent="0.25"/>
  <cols>
    <col min="1" max="1" width="10.140625" style="3" customWidth="1"/>
    <col min="2" max="2" width="14" style="5" customWidth="1"/>
    <col min="3" max="3" width="16" style="5" bestFit="1" customWidth="1"/>
    <col min="4" max="4" width="16" style="7" customWidth="1"/>
    <col min="5" max="6" width="13.7109375" style="7" customWidth="1"/>
    <col min="7" max="7" width="13.7109375" style="19" customWidth="1"/>
    <col min="8" max="8" width="26.42578125" style="5" bestFit="1" customWidth="1"/>
    <col min="9" max="9" width="38.140625" bestFit="1" customWidth="1"/>
    <col min="10" max="10" width="29" style="5" customWidth="1"/>
    <col min="11" max="11" width="22" style="5" bestFit="1" customWidth="1"/>
    <col min="12" max="12" width="20" style="5" customWidth="1"/>
    <col min="13" max="13" width="14.5703125" style="5" customWidth="1"/>
    <col min="14" max="14" width="28.7109375" style="5" bestFit="1" customWidth="1"/>
    <col min="15" max="15" width="21" style="5" customWidth="1"/>
    <col min="16" max="16" width="20.28515625" style="5" bestFit="1" customWidth="1"/>
    <col min="17" max="17" width="24.85546875" style="5" bestFit="1" customWidth="1"/>
    <col min="18" max="18" width="30.42578125" style="7" bestFit="1" customWidth="1"/>
    <col min="19" max="19" width="13.140625" style="5" customWidth="1"/>
    <col min="20" max="20" width="24.5703125" style="5" bestFit="1" customWidth="1"/>
    <col min="21" max="21" width="21" style="5" customWidth="1"/>
    <col min="22" max="22" width="19.28515625" style="3" customWidth="1"/>
    <col min="23" max="23" width="23.7109375" style="5" customWidth="1"/>
    <col min="24" max="24" width="25.7109375" style="3" bestFit="1" customWidth="1"/>
    <col min="25" max="25" width="15" style="19" customWidth="1"/>
    <col min="26" max="26" width="18" style="7" customWidth="1"/>
    <col min="27" max="27" width="22.85546875" style="3" customWidth="1"/>
    <col min="28" max="28" width="14" style="3" customWidth="1"/>
    <col min="29" max="29" width="11.85546875" style="7" customWidth="1"/>
    <col min="30" max="30" width="10" style="5" customWidth="1"/>
    <col min="31" max="31" width="20" style="5" customWidth="1"/>
    <col min="32" max="32" width="16.28515625" style="5" customWidth="1"/>
    <col min="33" max="33" width="23.28515625" style="5" bestFit="1" customWidth="1"/>
    <col min="34" max="34" width="24.7109375" style="5" bestFit="1" customWidth="1"/>
    <col min="35" max="35" width="24.5703125" style="3" bestFit="1" customWidth="1"/>
    <col min="36" max="36" width="22.5703125" style="9" customWidth="1"/>
    <col min="37" max="37" width="19.42578125" customWidth="1"/>
  </cols>
  <sheetData>
    <row r="1" spans="1:37" s="1" customFormat="1" x14ac:dyDescent="0.25">
      <c r="A1" s="63" t="s">
        <v>7151</v>
      </c>
      <c r="B1" s="64" t="s">
        <v>0</v>
      </c>
      <c r="C1" s="64" t="s">
        <v>1</v>
      </c>
      <c r="D1" s="65" t="s">
        <v>2</v>
      </c>
      <c r="E1" s="64" t="s">
        <v>3</v>
      </c>
      <c r="F1" s="64" t="s">
        <v>9200</v>
      </c>
      <c r="G1" s="66" t="s">
        <v>9198</v>
      </c>
      <c r="H1" s="64" t="s">
        <v>4</v>
      </c>
      <c r="I1" s="64" t="s">
        <v>5</v>
      </c>
      <c r="J1" s="67" t="s">
        <v>6</v>
      </c>
      <c r="K1" s="64" t="s">
        <v>7</v>
      </c>
      <c r="L1" s="64" t="s">
        <v>8</v>
      </c>
      <c r="M1" s="64" t="s">
        <v>9</v>
      </c>
      <c r="N1" s="64" t="s">
        <v>10</v>
      </c>
      <c r="O1" s="64" t="s">
        <v>11</v>
      </c>
      <c r="P1" s="64" t="s">
        <v>12</v>
      </c>
      <c r="Q1" s="64" t="s">
        <v>13</v>
      </c>
      <c r="R1" s="64" t="s">
        <v>14</v>
      </c>
      <c r="S1" s="65" t="s">
        <v>15</v>
      </c>
      <c r="T1" s="64" t="s">
        <v>16</v>
      </c>
      <c r="U1" s="64" t="s">
        <v>17</v>
      </c>
      <c r="V1" s="64" t="s">
        <v>18</v>
      </c>
      <c r="W1" s="68" t="s">
        <v>19</v>
      </c>
      <c r="X1" s="64" t="s">
        <v>20</v>
      </c>
      <c r="Y1" s="66" t="s">
        <v>21</v>
      </c>
      <c r="Z1" s="68" t="s">
        <v>22</v>
      </c>
      <c r="AA1" s="65" t="s">
        <v>23</v>
      </c>
      <c r="AB1" s="68" t="s">
        <v>24</v>
      </c>
      <c r="AC1" s="68" t="s">
        <v>25</v>
      </c>
      <c r="AD1" s="65" t="s">
        <v>26</v>
      </c>
      <c r="AE1" s="64" t="s">
        <v>27</v>
      </c>
      <c r="AF1" s="64" t="s">
        <v>28</v>
      </c>
      <c r="AG1" s="64" t="s">
        <v>29</v>
      </c>
      <c r="AH1" s="64" t="s">
        <v>30</v>
      </c>
      <c r="AI1" s="64" t="s">
        <v>31</v>
      </c>
      <c r="AJ1" s="68" t="s">
        <v>32</v>
      </c>
      <c r="AK1" s="69" t="s">
        <v>33</v>
      </c>
    </row>
    <row r="2" spans="1:37" x14ac:dyDescent="0.25">
      <c r="A2" s="51">
        <v>6</v>
      </c>
      <c r="B2" s="52" t="s">
        <v>90</v>
      </c>
      <c r="C2" s="52" t="s">
        <v>91</v>
      </c>
      <c r="D2" s="53">
        <v>44657</v>
      </c>
      <c r="E2" s="53">
        <v>45110</v>
      </c>
      <c r="F2" s="51">
        <f>Messy_HR_Dataset_Detailed!$E2-Messy_HR_Dataset_Detailed!$D2</f>
        <v>453</v>
      </c>
      <c r="G2" s="54">
        <f>(Messy_HR_Dataset_Detailed!$E2-Messy_HR_Dataset_Detailed!$D2)/365.25</f>
        <v>1.2402464065708418</v>
      </c>
      <c r="H2" s="52" t="s">
        <v>64</v>
      </c>
      <c r="I2" s="52" t="s">
        <v>92</v>
      </c>
      <c r="J2" s="55" t="s">
        <v>93</v>
      </c>
      <c r="K2" s="52" t="s">
        <v>94</v>
      </c>
      <c r="L2" s="52" t="s">
        <v>38</v>
      </c>
      <c r="M2" s="52" t="s">
        <v>66</v>
      </c>
      <c r="N2" s="52" t="s">
        <v>67</v>
      </c>
      <c r="O2" s="52" t="s">
        <v>41</v>
      </c>
      <c r="P2" s="52" t="s">
        <v>95</v>
      </c>
      <c r="Q2" s="52" t="s">
        <v>68</v>
      </c>
      <c r="R2" s="52" t="s">
        <v>96</v>
      </c>
      <c r="S2" s="53">
        <v>15348</v>
      </c>
      <c r="T2" s="52" t="s">
        <v>97</v>
      </c>
      <c r="U2" s="52" t="s">
        <v>98</v>
      </c>
      <c r="V2" s="52" t="s">
        <v>46</v>
      </c>
      <c r="W2" s="51">
        <v>90007</v>
      </c>
      <c r="X2" s="52" t="s">
        <v>99</v>
      </c>
      <c r="Y2" s="51">
        <v>4</v>
      </c>
      <c r="Z2" s="51">
        <v>3433</v>
      </c>
      <c r="AA2" s="53" t="s">
        <v>100</v>
      </c>
      <c r="AB2" s="51">
        <v>1</v>
      </c>
      <c r="AC2" s="51">
        <v>5</v>
      </c>
      <c r="AD2" s="53">
        <v>44779</v>
      </c>
      <c r="AE2" s="52" t="s">
        <v>60</v>
      </c>
      <c r="AF2" s="52" t="s">
        <v>61</v>
      </c>
      <c r="AG2" s="52" t="s">
        <v>89</v>
      </c>
      <c r="AH2" s="52" t="s">
        <v>101</v>
      </c>
      <c r="AI2" s="52" t="s">
        <v>102</v>
      </c>
      <c r="AJ2" s="51">
        <v>5</v>
      </c>
      <c r="AK2" s="56">
        <v>295.08</v>
      </c>
    </row>
    <row r="3" spans="1:37" x14ac:dyDescent="0.25">
      <c r="A3" s="51">
        <v>7</v>
      </c>
      <c r="B3" s="52" t="s">
        <v>103</v>
      </c>
      <c r="C3" s="52" t="s">
        <v>104</v>
      </c>
      <c r="D3" s="53">
        <v>44141</v>
      </c>
      <c r="E3" s="53">
        <v>44955</v>
      </c>
      <c r="F3" s="51">
        <f>Messy_HR_Dataset_Detailed!$E3-Messy_HR_Dataset_Detailed!$D3</f>
        <v>814</v>
      </c>
      <c r="G3" s="54">
        <f>(Messy_HR_Dataset_Detailed!$E3-Messy_HR_Dataset_Detailed!$D3)/365.25</f>
        <v>2.2286105407255303</v>
      </c>
      <c r="H3" s="52" t="s">
        <v>64</v>
      </c>
      <c r="I3" s="52" t="s">
        <v>105</v>
      </c>
      <c r="J3" s="55" t="s">
        <v>106</v>
      </c>
      <c r="K3" s="52" t="s">
        <v>37</v>
      </c>
      <c r="L3" s="52" t="s">
        <v>38</v>
      </c>
      <c r="M3" s="52" t="s">
        <v>39</v>
      </c>
      <c r="N3" s="52" t="s">
        <v>40</v>
      </c>
      <c r="O3" s="52" t="s">
        <v>66</v>
      </c>
      <c r="P3" s="52" t="s">
        <v>95</v>
      </c>
      <c r="Q3" s="52" t="s">
        <v>68</v>
      </c>
      <c r="R3" s="52" t="s">
        <v>107</v>
      </c>
      <c r="S3" s="53">
        <v>21004</v>
      </c>
      <c r="T3" s="52" t="s">
        <v>108</v>
      </c>
      <c r="U3" s="52" t="s">
        <v>109</v>
      </c>
      <c r="V3" s="52" t="s">
        <v>46</v>
      </c>
      <c r="W3" s="51">
        <v>97756</v>
      </c>
      <c r="X3" s="52" t="s">
        <v>48</v>
      </c>
      <c r="Y3" s="51">
        <v>2</v>
      </c>
      <c r="Z3" s="51">
        <v>3434</v>
      </c>
      <c r="AA3" s="53" t="s">
        <v>110</v>
      </c>
      <c r="AB3" s="51">
        <v>1</v>
      </c>
      <c r="AC3" s="51">
        <v>4</v>
      </c>
      <c r="AD3" s="53">
        <v>44841</v>
      </c>
      <c r="AE3" s="52" t="s">
        <v>50</v>
      </c>
      <c r="AF3" s="52" t="s">
        <v>51</v>
      </c>
      <c r="AG3" s="52" t="s">
        <v>89</v>
      </c>
      <c r="AH3" s="52" t="s">
        <v>111</v>
      </c>
      <c r="AI3" s="52" t="s">
        <v>112</v>
      </c>
      <c r="AJ3" s="51">
        <v>3</v>
      </c>
      <c r="AK3" s="56">
        <v>790.15</v>
      </c>
    </row>
    <row r="4" spans="1:37" x14ac:dyDescent="0.25">
      <c r="A4" s="51">
        <v>9</v>
      </c>
      <c r="B4" s="52" t="s">
        <v>117</v>
      </c>
      <c r="C4" s="52" t="s">
        <v>118</v>
      </c>
      <c r="D4" s="53">
        <v>44582</v>
      </c>
      <c r="E4" s="53">
        <v>45106</v>
      </c>
      <c r="F4" s="51">
        <f>Messy_HR_Dataset_Detailed!$E4-Messy_HR_Dataset_Detailed!$D4</f>
        <v>524</v>
      </c>
      <c r="G4" s="54">
        <f>(Messy_HR_Dataset_Detailed!$E4-Messy_HR_Dataset_Detailed!$D4)/365.25</f>
        <v>1.4346338124572211</v>
      </c>
      <c r="H4" s="52" t="s">
        <v>64</v>
      </c>
      <c r="I4" s="52" t="s">
        <v>119</v>
      </c>
      <c r="J4" s="55" t="s">
        <v>120</v>
      </c>
      <c r="K4" s="52" t="s">
        <v>84</v>
      </c>
      <c r="L4" s="52" t="s">
        <v>38</v>
      </c>
      <c r="M4" s="52" t="s">
        <v>56</v>
      </c>
      <c r="N4" s="52" t="s">
        <v>67</v>
      </c>
      <c r="O4" s="52" t="s">
        <v>41</v>
      </c>
      <c r="P4" s="52" t="s">
        <v>121</v>
      </c>
      <c r="Q4" s="52" t="s">
        <v>68</v>
      </c>
      <c r="R4" s="52" t="s">
        <v>107</v>
      </c>
      <c r="S4" s="53">
        <v>18213</v>
      </c>
      <c r="T4" s="52" t="s">
        <v>115</v>
      </c>
      <c r="U4" s="52" t="s">
        <v>109</v>
      </c>
      <c r="V4" s="52" t="s">
        <v>59</v>
      </c>
      <c r="W4" s="51">
        <v>78207</v>
      </c>
      <c r="X4" s="52" t="s">
        <v>48</v>
      </c>
      <c r="Y4" s="51">
        <v>5</v>
      </c>
      <c r="Z4" s="51">
        <v>3436</v>
      </c>
      <c r="AA4" s="53" t="s">
        <v>122</v>
      </c>
      <c r="AB4" s="51">
        <v>5</v>
      </c>
      <c r="AC4" s="51">
        <v>5</v>
      </c>
      <c r="AD4" s="53">
        <v>45025</v>
      </c>
      <c r="AE4" s="52" t="s">
        <v>50</v>
      </c>
      <c r="AF4" s="52" t="s">
        <v>51</v>
      </c>
      <c r="AG4" s="52" t="s">
        <v>52</v>
      </c>
      <c r="AH4" s="52" t="s">
        <v>123</v>
      </c>
      <c r="AI4" s="52" t="s">
        <v>124</v>
      </c>
      <c r="AJ4" s="51">
        <v>5</v>
      </c>
      <c r="AK4" s="56">
        <v>192.61</v>
      </c>
    </row>
    <row r="5" spans="1:37" x14ac:dyDescent="0.25">
      <c r="A5" s="51">
        <v>11</v>
      </c>
      <c r="B5" s="52" t="s">
        <v>128</v>
      </c>
      <c r="C5" s="52" t="s">
        <v>129</v>
      </c>
      <c r="D5" s="53">
        <v>43322</v>
      </c>
      <c r="E5" s="53">
        <v>43773</v>
      </c>
      <c r="F5" s="51">
        <f>Messy_HR_Dataset_Detailed!$E5-Messy_HR_Dataset_Detailed!$D5</f>
        <v>451</v>
      </c>
      <c r="G5" s="54">
        <f>(Messy_HR_Dataset_Detailed!$E5-Messy_HR_Dataset_Detailed!$D5)/365.25</f>
        <v>1.2347707049965777</v>
      </c>
      <c r="H5" s="52" t="s">
        <v>64</v>
      </c>
      <c r="I5" s="52" t="s">
        <v>130</v>
      </c>
      <c r="J5" s="55" t="s">
        <v>131</v>
      </c>
      <c r="K5" s="52" t="s">
        <v>132</v>
      </c>
      <c r="L5" s="52" t="s">
        <v>38</v>
      </c>
      <c r="M5" s="52" t="s">
        <v>66</v>
      </c>
      <c r="N5" s="52" t="s">
        <v>40</v>
      </c>
      <c r="O5" s="52" t="s">
        <v>41</v>
      </c>
      <c r="P5" s="52" t="s">
        <v>133</v>
      </c>
      <c r="Q5" s="52" t="s">
        <v>68</v>
      </c>
      <c r="R5" s="52" t="s">
        <v>80</v>
      </c>
      <c r="S5" s="53">
        <v>17688</v>
      </c>
      <c r="T5" s="52" t="s">
        <v>134</v>
      </c>
      <c r="U5" s="52" t="s">
        <v>98</v>
      </c>
      <c r="V5" s="52" t="s">
        <v>46</v>
      </c>
      <c r="W5" s="51">
        <v>30428</v>
      </c>
      <c r="X5" s="52" t="s">
        <v>48</v>
      </c>
      <c r="Y5" s="51">
        <v>3</v>
      </c>
      <c r="Z5" s="51">
        <v>3438</v>
      </c>
      <c r="AA5" s="53" t="s">
        <v>135</v>
      </c>
      <c r="AB5" s="51">
        <v>4</v>
      </c>
      <c r="AC5" s="51">
        <v>2</v>
      </c>
      <c r="AD5" s="53">
        <v>44839</v>
      </c>
      <c r="AE5" s="52" t="s">
        <v>83</v>
      </c>
      <c r="AF5" s="52" t="s">
        <v>51</v>
      </c>
      <c r="AG5" s="52" t="s">
        <v>52</v>
      </c>
      <c r="AH5" s="52" t="s">
        <v>136</v>
      </c>
      <c r="AI5" s="52" t="s">
        <v>137</v>
      </c>
      <c r="AJ5" s="51">
        <v>2</v>
      </c>
      <c r="AK5" s="56">
        <v>208.17</v>
      </c>
    </row>
    <row r="6" spans="1:37" x14ac:dyDescent="0.25">
      <c r="A6" s="51">
        <v>12</v>
      </c>
      <c r="B6" s="52" t="s">
        <v>138</v>
      </c>
      <c r="C6" s="52" t="s">
        <v>139</v>
      </c>
      <c r="D6" s="53">
        <v>44706</v>
      </c>
      <c r="E6" s="53">
        <v>44892</v>
      </c>
      <c r="F6" s="51">
        <f>Messy_HR_Dataset_Detailed!$E6-Messy_HR_Dataset_Detailed!$D6</f>
        <v>186</v>
      </c>
      <c r="G6" s="54">
        <f>(Messy_HR_Dataset_Detailed!$E6-Messy_HR_Dataset_Detailed!$D6)/365.25</f>
        <v>0.50924024640657084</v>
      </c>
      <c r="H6" s="52" t="s">
        <v>64</v>
      </c>
      <c r="I6" s="52" t="s">
        <v>140</v>
      </c>
      <c r="J6" s="55" t="s">
        <v>141</v>
      </c>
      <c r="K6" s="52" t="s">
        <v>54</v>
      </c>
      <c r="L6" s="52" t="s">
        <v>38</v>
      </c>
      <c r="M6" s="52" t="s">
        <v>66</v>
      </c>
      <c r="N6" s="52" t="s">
        <v>55</v>
      </c>
      <c r="O6" s="52" t="s">
        <v>41</v>
      </c>
      <c r="P6" s="52" t="s">
        <v>95</v>
      </c>
      <c r="Q6" s="52" t="s">
        <v>68</v>
      </c>
      <c r="R6" s="52" t="s">
        <v>142</v>
      </c>
      <c r="S6" s="53" t="s">
        <v>143</v>
      </c>
      <c r="T6" s="52" t="s">
        <v>144</v>
      </c>
      <c r="U6" s="52" t="s">
        <v>145</v>
      </c>
      <c r="V6" s="52" t="s">
        <v>59</v>
      </c>
      <c r="W6" s="51">
        <v>80820</v>
      </c>
      <c r="X6" s="52" t="s">
        <v>48</v>
      </c>
      <c r="Y6" s="51">
        <v>3</v>
      </c>
      <c r="Z6" s="51">
        <v>3439</v>
      </c>
      <c r="AA6" s="53" t="s">
        <v>146</v>
      </c>
      <c r="AB6" s="51">
        <v>1</v>
      </c>
      <c r="AC6" s="51">
        <v>2</v>
      </c>
      <c r="AD6" s="53">
        <v>44994</v>
      </c>
      <c r="AE6" s="52" t="s">
        <v>83</v>
      </c>
      <c r="AF6" s="52" t="s">
        <v>61</v>
      </c>
      <c r="AG6" s="52" t="s">
        <v>62</v>
      </c>
      <c r="AH6" s="52" t="s">
        <v>147</v>
      </c>
      <c r="AI6" s="52" t="s">
        <v>148</v>
      </c>
      <c r="AJ6" s="51">
        <v>1</v>
      </c>
      <c r="AK6" s="56">
        <v>421.07</v>
      </c>
    </row>
    <row r="7" spans="1:37" x14ac:dyDescent="0.25">
      <c r="A7" s="51">
        <v>13</v>
      </c>
      <c r="B7" s="52" t="s">
        <v>149</v>
      </c>
      <c r="C7" s="52" t="s">
        <v>150</v>
      </c>
      <c r="D7" s="53">
        <v>43804</v>
      </c>
      <c r="E7" s="53">
        <v>44974</v>
      </c>
      <c r="F7" s="51">
        <f>Messy_HR_Dataset_Detailed!$E7-Messy_HR_Dataset_Detailed!$D7</f>
        <v>1170</v>
      </c>
      <c r="G7" s="54">
        <f>(Messy_HR_Dataset_Detailed!$E7-Messy_HR_Dataset_Detailed!$D7)/365.25</f>
        <v>3.2032854209445585</v>
      </c>
      <c r="H7" s="52" t="s">
        <v>64</v>
      </c>
      <c r="I7" s="52" t="s">
        <v>151</v>
      </c>
      <c r="J7" s="55" t="s">
        <v>152</v>
      </c>
      <c r="K7" s="52" t="s">
        <v>37</v>
      </c>
      <c r="L7" s="52" t="s">
        <v>38</v>
      </c>
      <c r="M7" s="52" t="s">
        <v>39</v>
      </c>
      <c r="N7" s="52" t="s">
        <v>55</v>
      </c>
      <c r="O7" s="52" t="s">
        <v>66</v>
      </c>
      <c r="P7" s="52" t="s">
        <v>121</v>
      </c>
      <c r="Q7" s="52" t="s">
        <v>68</v>
      </c>
      <c r="R7" s="52" t="s">
        <v>43</v>
      </c>
      <c r="S7" s="53">
        <v>18790</v>
      </c>
      <c r="T7" s="52" t="s">
        <v>153</v>
      </c>
      <c r="U7" s="52" t="s">
        <v>154</v>
      </c>
      <c r="V7" s="52" t="s">
        <v>46</v>
      </c>
      <c r="W7" s="51">
        <v>40220</v>
      </c>
      <c r="X7" s="52" t="s">
        <v>48</v>
      </c>
      <c r="Y7" s="51">
        <v>3</v>
      </c>
      <c r="Z7" s="51">
        <v>3440</v>
      </c>
      <c r="AA7" s="53" t="s">
        <v>155</v>
      </c>
      <c r="AB7" s="51">
        <v>1</v>
      </c>
      <c r="AC7" s="51">
        <v>4</v>
      </c>
      <c r="AD7" s="53">
        <v>45075</v>
      </c>
      <c r="AE7" s="52" t="s">
        <v>156</v>
      </c>
      <c r="AF7" s="52" t="s">
        <v>61</v>
      </c>
      <c r="AG7" s="52" t="s">
        <v>52</v>
      </c>
      <c r="AH7" s="52" t="s">
        <v>157</v>
      </c>
      <c r="AI7" s="52" t="s">
        <v>158</v>
      </c>
      <c r="AJ7" s="51">
        <v>1</v>
      </c>
      <c r="AK7" s="56">
        <v>649.03</v>
      </c>
    </row>
    <row r="8" spans="1:37" x14ac:dyDescent="0.25">
      <c r="A8" s="51">
        <v>15</v>
      </c>
      <c r="B8" s="52" t="s">
        <v>160</v>
      </c>
      <c r="C8" s="52" t="s">
        <v>161</v>
      </c>
      <c r="D8" s="53">
        <v>43655</v>
      </c>
      <c r="E8" s="53">
        <v>44728</v>
      </c>
      <c r="F8" s="51">
        <f>Messy_HR_Dataset_Detailed!$E8-Messy_HR_Dataset_Detailed!$D8</f>
        <v>1073</v>
      </c>
      <c r="G8" s="54">
        <f>(Messy_HR_Dataset_Detailed!$E8-Messy_HR_Dataset_Detailed!$D8)/365.25</f>
        <v>2.9377138945927448</v>
      </c>
      <c r="H8" s="52" t="s">
        <v>64</v>
      </c>
      <c r="I8" s="52" t="s">
        <v>162</v>
      </c>
      <c r="J8" s="55" t="s">
        <v>163</v>
      </c>
      <c r="K8" s="52" t="s">
        <v>164</v>
      </c>
      <c r="L8" s="52" t="s">
        <v>38</v>
      </c>
      <c r="M8" s="52" t="s">
        <v>66</v>
      </c>
      <c r="N8" s="52" t="s">
        <v>55</v>
      </c>
      <c r="O8" s="52" t="s">
        <v>66</v>
      </c>
      <c r="P8" s="52" t="s">
        <v>133</v>
      </c>
      <c r="Q8" s="52" t="s">
        <v>165</v>
      </c>
      <c r="R8" s="52" t="s">
        <v>85</v>
      </c>
      <c r="S8" s="53" t="s">
        <v>166</v>
      </c>
      <c r="T8" s="52" t="s">
        <v>44</v>
      </c>
      <c r="U8" s="52" t="s">
        <v>81</v>
      </c>
      <c r="V8" s="52" t="s">
        <v>59</v>
      </c>
      <c r="W8" s="51">
        <v>2810</v>
      </c>
      <c r="X8" s="52" t="s">
        <v>99</v>
      </c>
      <c r="Y8" s="51">
        <v>2</v>
      </c>
      <c r="Z8" s="51">
        <v>3442</v>
      </c>
      <c r="AA8" s="53" t="s">
        <v>167</v>
      </c>
      <c r="AB8" s="51">
        <v>2</v>
      </c>
      <c r="AC8" s="51">
        <v>5</v>
      </c>
      <c r="AD8" s="53">
        <v>44991</v>
      </c>
      <c r="AE8" s="52" t="s">
        <v>76</v>
      </c>
      <c r="AF8" s="52" t="s">
        <v>61</v>
      </c>
      <c r="AG8" s="52" t="s">
        <v>52</v>
      </c>
      <c r="AH8" s="52" t="s">
        <v>168</v>
      </c>
      <c r="AI8" s="52" t="s">
        <v>169</v>
      </c>
      <c r="AJ8" s="51">
        <v>4</v>
      </c>
      <c r="AK8" s="56">
        <v>286.87</v>
      </c>
    </row>
    <row r="9" spans="1:37" x14ac:dyDescent="0.25">
      <c r="A9" s="51">
        <v>16</v>
      </c>
      <c r="B9" s="52" t="s">
        <v>170</v>
      </c>
      <c r="C9" s="52" t="s">
        <v>171</v>
      </c>
      <c r="D9" s="53">
        <v>44291</v>
      </c>
      <c r="E9" s="53">
        <v>45058</v>
      </c>
      <c r="F9" s="51">
        <f>Messy_HR_Dataset_Detailed!$E9-Messy_HR_Dataset_Detailed!$D9</f>
        <v>767</v>
      </c>
      <c r="G9" s="54">
        <f>(Messy_HR_Dataset_Detailed!$E9-Messy_HR_Dataset_Detailed!$D9)/365.25</f>
        <v>2.0999315537303218</v>
      </c>
      <c r="H9" s="52" t="s">
        <v>64</v>
      </c>
      <c r="I9" s="52" t="s">
        <v>172</v>
      </c>
      <c r="J9" s="55" t="s">
        <v>173</v>
      </c>
      <c r="K9" s="52" t="s">
        <v>94</v>
      </c>
      <c r="L9" s="52" t="s">
        <v>38</v>
      </c>
      <c r="M9" s="52" t="s">
        <v>66</v>
      </c>
      <c r="N9" s="52" t="s">
        <v>40</v>
      </c>
      <c r="O9" s="52" t="s">
        <v>56</v>
      </c>
      <c r="P9" s="52" t="s">
        <v>174</v>
      </c>
      <c r="Q9" s="52" t="s">
        <v>165</v>
      </c>
      <c r="R9" s="52" t="s">
        <v>175</v>
      </c>
      <c r="S9" s="53">
        <v>34550</v>
      </c>
      <c r="T9" s="52" t="s">
        <v>153</v>
      </c>
      <c r="U9" s="52" t="s">
        <v>176</v>
      </c>
      <c r="V9" s="52" t="s">
        <v>59</v>
      </c>
      <c r="W9" s="51">
        <v>2621</v>
      </c>
      <c r="X9" s="52" t="s">
        <v>48</v>
      </c>
      <c r="Y9" s="51">
        <v>3</v>
      </c>
      <c r="Z9" s="51">
        <v>3443</v>
      </c>
      <c r="AA9" s="53" t="s">
        <v>177</v>
      </c>
      <c r="AB9" s="51">
        <v>2</v>
      </c>
      <c r="AC9" s="51">
        <v>2</v>
      </c>
      <c r="AD9" s="53">
        <v>44975</v>
      </c>
      <c r="AE9" s="52" t="s">
        <v>83</v>
      </c>
      <c r="AF9" s="52" t="s">
        <v>61</v>
      </c>
      <c r="AG9" s="52" t="s">
        <v>52</v>
      </c>
      <c r="AH9" s="52" t="s">
        <v>178</v>
      </c>
      <c r="AI9" s="52" t="s">
        <v>179</v>
      </c>
      <c r="AJ9" s="51">
        <v>3</v>
      </c>
      <c r="AK9" s="56">
        <v>402.13</v>
      </c>
    </row>
    <row r="10" spans="1:37" x14ac:dyDescent="0.25">
      <c r="A10" s="51">
        <v>17</v>
      </c>
      <c r="B10" s="52" t="s">
        <v>180</v>
      </c>
      <c r="C10" s="52" t="s">
        <v>181</v>
      </c>
      <c r="D10" s="53">
        <v>44528</v>
      </c>
      <c r="E10" s="53">
        <v>44596</v>
      </c>
      <c r="F10" s="51">
        <f>Messy_HR_Dataset_Detailed!$E10-Messy_HR_Dataset_Detailed!$D10</f>
        <v>68</v>
      </c>
      <c r="G10" s="54">
        <f>(Messy_HR_Dataset_Detailed!$E10-Messy_HR_Dataset_Detailed!$D10)/365.25</f>
        <v>0.18617385352498289</v>
      </c>
      <c r="H10" s="52" t="s">
        <v>64</v>
      </c>
      <c r="I10" s="52" t="s">
        <v>182</v>
      </c>
      <c r="J10" s="55" t="s">
        <v>183</v>
      </c>
      <c r="K10" s="52" t="s">
        <v>113</v>
      </c>
      <c r="L10" s="52" t="s">
        <v>38</v>
      </c>
      <c r="M10" s="52" t="s">
        <v>39</v>
      </c>
      <c r="N10" s="52" t="s">
        <v>55</v>
      </c>
      <c r="O10" s="52" t="s">
        <v>56</v>
      </c>
      <c r="P10" s="52" t="s">
        <v>174</v>
      </c>
      <c r="Q10" s="52" t="s">
        <v>68</v>
      </c>
      <c r="R10" s="52" t="s">
        <v>107</v>
      </c>
      <c r="S10" s="53" t="s">
        <v>184</v>
      </c>
      <c r="T10" s="52" t="s">
        <v>153</v>
      </c>
      <c r="U10" s="52" t="s">
        <v>185</v>
      </c>
      <c r="V10" s="52" t="s">
        <v>59</v>
      </c>
      <c r="W10" s="51">
        <v>44553</v>
      </c>
      <c r="X10" s="52" t="s">
        <v>48</v>
      </c>
      <c r="Y10" s="51">
        <v>3</v>
      </c>
      <c r="Z10" s="51">
        <v>3444</v>
      </c>
      <c r="AA10" s="53" t="s">
        <v>186</v>
      </c>
      <c r="AB10" s="51">
        <v>1</v>
      </c>
      <c r="AC10" s="51">
        <v>2</v>
      </c>
      <c r="AD10" s="53">
        <v>44867</v>
      </c>
      <c r="AE10" s="52" t="s">
        <v>83</v>
      </c>
      <c r="AF10" s="52" t="s">
        <v>61</v>
      </c>
      <c r="AG10" s="52" t="s">
        <v>52</v>
      </c>
      <c r="AH10" s="52" t="s">
        <v>187</v>
      </c>
      <c r="AI10" s="52" t="s">
        <v>188</v>
      </c>
      <c r="AJ10" s="51">
        <v>2</v>
      </c>
      <c r="AK10" s="56">
        <v>388.84</v>
      </c>
    </row>
    <row r="11" spans="1:37" x14ac:dyDescent="0.25">
      <c r="A11" s="51">
        <v>20</v>
      </c>
      <c r="B11" s="52" t="s">
        <v>195</v>
      </c>
      <c r="C11" s="52" t="s">
        <v>196</v>
      </c>
      <c r="D11" s="53">
        <v>43977</v>
      </c>
      <c r="E11" s="53">
        <v>45095</v>
      </c>
      <c r="F11" s="51">
        <f>Messy_HR_Dataset_Detailed!$E11-Messy_HR_Dataset_Detailed!$D11</f>
        <v>1118</v>
      </c>
      <c r="G11" s="54">
        <f>(Messy_HR_Dataset_Detailed!$E11-Messy_HR_Dataset_Detailed!$D11)/365.25</f>
        <v>3.0609171800136892</v>
      </c>
      <c r="H11" s="52" t="s">
        <v>64</v>
      </c>
      <c r="I11" s="52" t="s">
        <v>197</v>
      </c>
      <c r="J11" s="55" t="s">
        <v>198</v>
      </c>
      <c r="K11" s="52" t="s">
        <v>37</v>
      </c>
      <c r="L11" s="52" t="s">
        <v>199</v>
      </c>
      <c r="M11" s="52" t="s">
        <v>56</v>
      </c>
      <c r="N11" s="52" t="s">
        <v>40</v>
      </c>
      <c r="O11" s="52" t="s">
        <v>56</v>
      </c>
      <c r="P11" s="52" t="s">
        <v>95</v>
      </c>
      <c r="Q11" s="52" t="s">
        <v>68</v>
      </c>
      <c r="R11" s="52" t="s">
        <v>80</v>
      </c>
      <c r="S11" s="53" t="s">
        <v>200</v>
      </c>
      <c r="T11" s="52" t="s">
        <v>115</v>
      </c>
      <c r="U11" s="52" t="s">
        <v>98</v>
      </c>
      <c r="V11" s="52" t="s">
        <v>46</v>
      </c>
      <c r="W11" s="51">
        <v>43481</v>
      </c>
      <c r="X11" s="52" t="s">
        <v>48</v>
      </c>
      <c r="Y11" s="51">
        <v>3</v>
      </c>
      <c r="Z11" s="51">
        <v>3447</v>
      </c>
      <c r="AA11" s="53">
        <v>45143</v>
      </c>
      <c r="AB11" s="51">
        <v>5</v>
      </c>
      <c r="AC11" s="51">
        <v>1</v>
      </c>
      <c r="AD11" s="53">
        <v>45018</v>
      </c>
      <c r="AE11" s="52" t="s">
        <v>60</v>
      </c>
      <c r="AF11" s="52" t="s">
        <v>51</v>
      </c>
      <c r="AG11" s="52" t="s">
        <v>62</v>
      </c>
      <c r="AH11" s="52" t="s">
        <v>201</v>
      </c>
      <c r="AI11" s="52" t="s">
        <v>202</v>
      </c>
      <c r="AJ11" s="51">
        <v>3</v>
      </c>
      <c r="AK11" s="56">
        <v>353.21</v>
      </c>
    </row>
    <row r="12" spans="1:37" x14ac:dyDescent="0.25">
      <c r="A12" s="51">
        <v>21</v>
      </c>
      <c r="B12" s="52" t="s">
        <v>203</v>
      </c>
      <c r="C12" s="52" t="s">
        <v>204</v>
      </c>
      <c r="D12" s="53">
        <v>43739</v>
      </c>
      <c r="E12" s="53">
        <v>44141</v>
      </c>
      <c r="F12" s="51">
        <f>Messy_HR_Dataset_Detailed!$E12-Messy_HR_Dataset_Detailed!$D12</f>
        <v>402</v>
      </c>
      <c r="G12" s="54">
        <f>(Messy_HR_Dataset_Detailed!$E12-Messy_HR_Dataset_Detailed!$D12)/365.25</f>
        <v>1.1006160164271048</v>
      </c>
      <c r="H12" s="52" t="s">
        <v>64</v>
      </c>
      <c r="I12" s="52" t="s">
        <v>205</v>
      </c>
      <c r="J12" s="55" t="s">
        <v>206</v>
      </c>
      <c r="K12" s="52" t="s">
        <v>125</v>
      </c>
      <c r="L12" s="52" t="s">
        <v>199</v>
      </c>
      <c r="M12" s="52" t="s">
        <v>66</v>
      </c>
      <c r="N12" s="52" t="s">
        <v>55</v>
      </c>
      <c r="O12" s="52" t="s">
        <v>41</v>
      </c>
      <c r="P12" s="52" t="s">
        <v>133</v>
      </c>
      <c r="Q12" s="52" t="s">
        <v>68</v>
      </c>
      <c r="R12" s="52" t="s">
        <v>107</v>
      </c>
      <c r="S12" s="53">
        <v>21524</v>
      </c>
      <c r="T12" s="52" t="s">
        <v>115</v>
      </c>
      <c r="U12" s="52" t="s">
        <v>207</v>
      </c>
      <c r="V12" s="52" t="s">
        <v>59</v>
      </c>
      <c r="W12" s="51">
        <v>50705</v>
      </c>
      <c r="X12" s="52" t="s">
        <v>48</v>
      </c>
      <c r="Y12" s="51">
        <v>3</v>
      </c>
      <c r="Z12" s="51">
        <v>3448</v>
      </c>
      <c r="AA12" s="53" t="s">
        <v>208</v>
      </c>
      <c r="AB12" s="51">
        <v>5</v>
      </c>
      <c r="AC12" s="51">
        <v>1</v>
      </c>
      <c r="AD12" s="53">
        <v>45062</v>
      </c>
      <c r="AE12" s="52" t="s">
        <v>156</v>
      </c>
      <c r="AF12" s="52" t="s">
        <v>51</v>
      </c>
      <c r="AG12" s="52" t="s">
        <v>77</v>
      </c>
      <c r="AH12" s="52" t="s">
        <v>209</v>
      </c>
      <c r="AI12" s="52" t="s">
        <v>210</v>
      </c>
      <c r="AJ12" s="51">
        <v>4</v>
      </c>
      <c r="AK12" s="56">
        <v>911.05</v>
      </c>
    </row>
    <row r="13" spans="1:37" x14ac:dyDescent="0.25">
      <c r="A13" s="51">
        <v>22</v>
      </c>
      <c r="B13" s="52" t="s">
        <v>211</v>
      </c>
      <c r="C13" s="52" t="s">
        <v>212</v>
      </c>
      <c r="D13" s="53">
        <v>45056</v>
      </c>
      <c r="E13" s="53">
        <v>45073</v>
      </c>
      <c r="F13" s="51">
        <f>Messy_HR_Dataset_Detailed!$E13-Messy_HR_Dataset_Detailed!$D13</f>
        <v>17</v>
      </c>
      <c r="G13" s="54">
        <f>(Messy_HR_Dataset_Detailed!$E13-Messy_HR_Dataset_Detailed!$D13)/365.25</f>
        <v>4.6543463381245723E-2</v>
      </c>
      <c r="H13" s="52" t="s">
        <v>64</v>
      </c>
      <c r="I13" s="52" t="s">
        <v>213</v>
      </c>
      <c r="J13" s="55" t="s">
        <v>214</v>
      </c>
      <c r="K13" s="52" t="s">
        <v>54</v>
      </c>
      <c r="L13" s="52" t="s">
        <v>199</v>
      </c>
      <c r="M13" s="52" t="s">
        <v>39</v>
      </c>
      <c r="N13" s="52" t="s">
        <v>67</v>
      </c>
      <c r="O13" s="52" t="s">
        <v>41</v>
      </c>
      <c r="P13" s="52" t="s">
        <v>95</v>
      </c>
      <c r="Q13" s="52" t="s">
        <v>68</v>
      </c>
      <c r="R13" s="52" t="s">
        <v>96</v>
      </c>
      <c r="S13" s="53" t="s">
        <v>215</v>
      </c>
      <c r="T13" s="52" t="s">
        <v>144</v>
      </c>
      <c r="U13" s="52" t="s">
        <v>98</v>
      </c>
      <c r="V13" s="52" t="s">
        <v>59</v>
      </c>
      <c r="W13" s="51">
        <v>5168</v>
      </c>
      <c r="X13" s="52" t="s">
        <v>48</v>
      </c>
      <c r="Y13" s="51">
        <v>5</v>
      </c>
      <c r="Z13" s="51">
        <v>3449</v>
      </c>
      <c r="AA13" s="53" t="s">
        <v>216</v>
      </c>
      <c r="AB13" s="51">
        <v>3</v>
      </c>
      <c r="AC13" s="51">
        <v>2</v>
      </c>
      <c r="AD13" s="53">
        <v>44836</v>
      </c>
      <c r="AE13" s="52" t="s">
        <v>156</v>
      </c>
      <c r="AF13" s="52" t="s">
        <v>61</v>
      </c>
      <c r="AG13" s="52" t="s">
        <v>77</v>
      </c>
      <c r="AH13" s="52" t="s">
        <v>217</v>
      </c>
      <c r="AI13" s="52" t="s">
        <v>218</v>
      </c>
      <c r="AJ13" s="51">
        <v>3</v>
      </c>
      <c r="AK13" s="56">
        <v>242.21</v>
      </c>
    </row>
    <row r="14" spans="1:37" x14ac:dyDescent="0.25">
      <c r="A14" s="51">
        <v>23</v>
      </c>
      <c r="B14" s="52" t="s">
        <v>219</v>
      </c>
      <c r="C14" s="52" t="s">
        <v>220</v>
      </c>
      <c r="D14" s="53">
        <v>44075</v>
      </c>
      <c r="E14" s="53">
        <v>44899</v>
      </c>
      <c r="F14" s="51">
        <f>Messy_HR_Dataset_Detailed!$E14-Messy_HR_Dataset_Detailed!$D14</f>
        <v>824</v>
      </c>
      <c r="G14" s="54">
        <f>(Messy_HR_Dataset_Detailed!$E14-Messy_HR_Dataset_Detailed!$D14)/365.25</f>
        <v>2.2559890485968515</v>
      </c>
      <c r="H14" s="52" t="s">
        <v>64</v>
      </c>
      <c r="I14" s="52" t="s">
        <v>221</v>
      </c>
      <c r="J14" s="55" t="s">
        <v>222</v>
      </c>
      <c r="K14" s="52" t="s">
        <v>132</v>
      </c>
      <c r="L14" s="52" t="s">
        <v>38</v>
      </c>
      <c r="M14" s="52" t="s">
        <v>39</v>
      </c>
      <c r="N14" s="52" t="s">
        <v>40</v>
      </c>
      <c r="O14" s="52" t="s">
        <v>41</v>
      </c>
      <c r="P14" s="52" t="s">
        <v>121</v>
      </c>
      <c r="Q14" s="52" t="s">
        <v>68</v>
      </c>
      <c r="R14" s="52" t="s">
        <v>85</v>
      </c>
      <c r="S14" s="53">
        <v>34646</v>
      </c>
      <c r="T14" s="52" t="s">
        <v>144</v>
      </c>
      <c r="U14" s="52" t="s">
        <v>223</v>
      </c>
      <c r="V14" s="52" t="s">
        <v>59</v>
      </c>
      <c r="W14" s="51">
        <v>11765</v>
      </c>
      <c r="X14" s="52" t="s">
        <v>99</v>
      </c>
      <c r="Y14" s="51">
        <v>2</v>
      </c>
      <c r="Z14" s="51">
        <v>3450</v>
      </c>
      <c r="AA14" s="53" t="s">
        <v>224</v>
      </c>
      <c r="AB14" s="51">
        <v>4</v>
      </c>
      <c r="AC14" s="51">
        <v>3</v>
      </c>
      <c r="AD14" s="53">
        <v>44938</v>
      </c>
      <c r="AE14" s="52" t="s">
        <v>83</v>
      </c>
      <c r="AF14" s="52" t="s">
        <v>51</v>
      </c>
      <c r="AG14" s="52" t="s">
        <v>77</v>
      </c>
      <c r="AH14" s="52" t="s">
        <v>225</v>
      </c>
      <c r="AI14" s="52" t="s">
        <v>226</v>
      </c>
      <c r="AJ14" s="51">
        <v>4</v>
      </c>
      <c r="AK14" s="56">
        <v>186.07</v>
      </c>
    </row>
    <row r="15" spans="1:37" x14ac:dyDescent="0.25">
      <c r="A15" s="51">
        <v>24</v>
      </c>
      <c r="B15" s="52" t="s">
        <v>227</v>
      </c>
      <c r="C15" s="52" t="s">
        <v>228</v>
      </c>
      <c r="D15" s="53">
        <v>44245</v>
      </c>
      <c r="E15" s="53">
        <v>44876</v>
      </c>
      <c r="F15" s="51">
        <f>Messy_HR_Dataset_Detailed!$E15-Messy_HR_Dataset_Detailed!$D15</f>
        <v>631</v>
      </c>
      <c r="G15" s="54">
        <f>(Messy_HR_Dataset_Detailed!$E15-Messy_HR_Dataset_Detailed!$D15)/365.25</f>
        <v>1.7275838466803559</v>
      </c>
      <c r="H15" s="52" t="s">
        <v>64</v>
      </c>
      <c r="I15" s="52" t="s">
        <v>229</v>
      </c>
      <c r="J15" s="55" t="s">
        <v>230</v>
      </c>
      <c r="K15" s="52" t="s">
        <v>79</v>
      </c>
      <c r="L15" s="52" t="s">
        <v>38</v>
      </c>
      <c r="M15" s="52" t="s">
        <v>39</v>
      </c>
      <c r="N15" s="52" t="s">
        <v>40</v>
      </c>
      <c r="O15" s="52" t="s">
        <v>66</v>
      </c>
      <c r="P15" s="52" t="s">
        <v>174</v>
      </c>
      <c r="Q15" s="52" t="s">
        <v>68</v>
      </c>
      <c r="R15" s="52" t="s">
        <v>80</v>
      </c>
      <c r="S15" s="53" t="s">
        <v>231</v>
      </c>
      <c r="T15" s="52" t="s">
        <v>144</v>
      </c>
      <c r="U15" s="52" t="s">
        <v>98</v>
      </c>
      <c r="V15" s="52" t="s">
        <v>59</v>
      </c>
      <c r="W15" s="51">
        <v>71071</v>
      </c>
      <c r="X15" s="52" t="s">
        <v>99</v>
      </c>
      <c r="Y15" s="51">
        <v>3</v>
      </c>
      <c r="Z15" s="51">
        <v>3451</v>
      </c>
      <c r="AA15" s="53" t="s">
        <v>177</v>
      </c>
      <c r="AB15" s="51">
        <v>5</v>
      </c>
      <c r="AC15" s="51">
        <v>1</v>
      </c>
      <c r="AD15" s="53">
        <v>45007</v>
      </c>
      <c r="AE15" s="52" t="s">
        <v>83</v>
      </c>
      <c r="AF15" s="52" t="s">
        <v>61</v>
      </c>
      <c r="AG15" s="52" t="s">
        <v>77</v>
      </c>
      <c r="AH15" s="52" t="s">
        <v>232</v>
      </c>
      <c r="AI15" s="52" t="s">
        <v>9180</v>
      </c>
      <c r="AJ15" s="51">
        <v>1</v>
      </c>
      <c r="AK15" s="56">
        <v>921.97</v>
      </c>
    </row>
    <row r="16" spans="1:37" x14ac:dyDescent="0.25">
      <c r="A16" s="51">
        <v>28</v>
      </c>
      <c r="B16" s="52" t="s">
        <v>244</v>
      </c>
      <c r="C16" s="52" t="s">
        <v>245</v>
      </c>
      <c r="D16" s="53">
        <v>44376</v>
      </c>
      <c r="E16" s="53">
        <v>44747</v>
      </c>
      <c r="F16" s="51">
        <f>Messy_HR_Dataset_Detailed!$E16-Messy_HR_Dataset_Detailed!$D16</f>
        <v>371</v>
      </c>
      <c r="G16" s="54">
        <f>(Messy_HR_Dataset_Detailed!$E16-Messy_HR_Dataset_Detailed!$D16)/365.25</f>
        <v>1.0157426420260096</v>
      </c>
      <c r="H16" s="52" t="s">
        <v>64</v>
      </c>
      <c r="I16" s="52" t="s">
        <v>246</v>
      </c>
      <c r="J16" s="55" t="s">
        <v>247</v>
      </c>
      <c r="K16" s="52" t="s">
        <v>94</v>
      </c>
      <c r="L16" s="52" t="s">
        <v>38</v>
      </c>
      <c r="M16" s="52" t="s">
        <v>66</v>
      </c>
      <c r="N16" s="52" t="s">
        <v>40</v>
      </c>
      <c r="O16" s="52" t="s">
        <v>41</v>
      </c>
      <c r="P16" s="52" t="s">
        <v>121</v>
      </c>
      <c r="Q16" s="52" t="s">
        <v>68</v>
      </c>
      <c r="R16" s="52" t="s">
        <v>248</v>
      </c>
      <c r="S16" s="53" t="s">
        <v>249</v>
      </c>
      <c r="T16" s="52" t="s">
        <v>153</v>
      </c>
      <c r="U16" s="52" t="s">
        <v>250</v>
      </c>
      <c r="V16" s="52" t="s">
        <v>59</v>
      </c>
      <c r="W16" s="51">
        <v>3763</v>
      </c>
      <c r="X16" s="52" t="s">
        <v>99</v>
      </c>
      <c r="Y16" s="51">
        <v>4</v>
      </c>
      <c r="Z16" s="51">
        <v>3455</v>
      </c>
      <c r="AA16" s="53">
        <v>44903</v>
      </c>
      <c r="AB16" s="51">
        <v>2</v>
      </c>
      <c r="AC16" s="51">
        <v>1</v>
      </c>
      <c r="AD16" s="53">
        <v>45002</v>
      </c>
      <c r="AE16" s="52" t="s">
        <v>76</v>
      </c>
      <c r="AF16" s="52" t="s">
        <v>61</v>
      </c>
      <c r="AG16" s="52" t="s">
        <v>89</v>
      </c>
      <c r="AH16" s="52" t="s">
        <v>251</v>
      </c>
      <c r="AI16" s="52" t="s">
        <v>252</v>
      </c>
      <c r="AJ16" s="51">
        <v>1</v>
      </c>
      <c r="AK16" s="56">
        <v>220.41</v>
      </c>
    </row>
    <row r="17" spans="1:37" x14ac:dyDescent="0.25">
      <c r="A17" s="51">
        <v>31</v>
      </c>
      <c r="B17" s="52" t="s">
        <v>258</v>
      </c>
      <c r="C17" s="52" t="s">
        <v>259</v>
      </c>
      <c r="D17" s="53">
        <v>44679</v>
      </c>
      <c r="E17" s="53">
        <v>45070</v>
      </c>
      <c r="F17" s="51">
        <f>Messy_HR_Dataset_Detailed!$E17-Messy_HR_Dataset_Detailed!$D17</f>
        <v>391</v>
      </c>
      <c r="G17" s="54">
        <f>(Messy_HR_Dataset_Detailed!$E17-Messy_HR_Dataset_Detailed!$D17)/365.25</f>
        <v>1.0704996577686516</v>
      </c>
      <c r="H17" s="52" t="s">
        <v>64</v>
      </c>
      <c r="I17" s="52" t="s">
        <v>260</v>
      </c>
      <c r="J17" s="55" t="s">
        <v>261</v>
      </c>
      <c r="K17" s="52" t="s">
        <v>84</v>
      </c>
      <c r="L17" s="52" t="s">
        <v>199</v>
      </c>
      <c r="M17" s="52" t="s">
        <v>39</v>
      </c>
      <c r="N17" s="52" t="s">
        <v>55</v>
      </c>
      <c r="O17" s="52" t="s">
        <v>66</v>
      </c>
      <c r="P17" s="52" t="s">
        <v>174</v>
      </c>
      <c r="Q17" s="52" t="s">
        <v>68</v>
      </c>
      <c r="R17" s="52" t="s">
        <v>85</v>
      </c>
      <c r="S17" s="53">
        <v>35407</v>
      </c>
      <c r="T17" s="52" t="s">
        <v>115</v>
      </c>
      <c r="U17" s="52" t="s">
        <v>81</v>
      </c>
      <c r="V17" s="52" t="s">
        <v>46</v>
      </c>
      <c r="W17" s="51">
        <v>5194</v>
      </c>
      <c r="X17" s="52" t="s">
        <v>242</v>
      </c>
      <c r="Y17" s="51">
        <v>3</v>
      </c>
      <c r="Z17" s="51">
        <v>3458</v>
      </c>
      <c r="AA17" s="53" t="s">
        <v>262</v>
      </c>
      <c r="AB17" s="51">
        <v>2</v>
      </c>
      <c r="AC17" s="51">
        <v>5</v>
      </c>
      <c r="AD17" s="53">
        <v>44897</v>
      </c>
      <c r="AE17" s="52" t="s">
        <v>156</v>
      </c>
      <c r="AF17" s="52" t="s">
        <v>51</v>
      </c>
      <c r="AG17" s="52" t="s">
        <v>52</v>
      </c>
      <c r="AH17" s="52" t="s">
        <v>263</v>
      </c>
      <c r="AI17" s="52" t="s">
        <v>264</v>
      </c>
      <c r="AJ17" s="51">
        <v>2</v>
      </c>
      <c r="AK17" s="56">
        <v>409.27</v>
      </c>
    </row>
    <row r="18" spans="1:37" x14ac:dyDescent="0.25">
      <c r="A18" s="51">
        <v>32</v>
      </c>
      <c r="B18" s="52" t="s">
        <v>265</v>
      </c>
      <c r="C18" s="52" t="s">
        <v>266</v>
      </c>
      <c r="D18" s="53">
        <v>44304</v>
      </c>
      <c r="E18" s="53">
        <v>44733</v>
      </c>
      <c r="F18" s="51">
        <f>Messy_HR_Dataset_Detailed!$E18-Messy_HR_Dataset_Detailed!$D18</f>
        <v>429</v>
      </c>
      <c r="G18" s="54">
        <f>(Messy_HR_Dataset_Detailed!$E18-Messy_HR_Dataset_Detailed!$D18)/365.25</f>
        <v>1.1745379876796715</v>
      </c>
      <c r="H18" s="52" t="s">
        <v>64</v>
      </c>
      <c r="I18" s="52" t="s">
        <v>267</v>
      </c>
      <c r="J18" s="55" t="s">
        <v>268</v>
      </c>
      <c r="K18" s="52" t="s">
        <v>37</v>
      </c>
      <c r="L18" s="52" t="s">
        <v>199</v>
      </c>
      <c r="M18" s="52" t="s">
        <v>56</v>
      </c>
      <c r="N18" s="52" t="s">
        <v>55</v>
      </c>
      <c r="O18" s="52" t="s">
        <v>66</v>
      </c>
      <c r="P18" s="52" t="s">
        <v>133</v>
      </c>
      <c r="Q18" s="52" t="s">
        <v>68</v>
      </c>
      <c r="R18" s="52" t="s">
        <v>80</v>
      </c>
      <c r="S18" s="53">
        <v>16317</v>
      </c>
      <c r="T18" s="52" t="s">
        <v>115</v>
      </c>
      <c r="U18" s="52" t="s">
        <v>145</v>
      </c>
      <c r="V18" s="52" t="s">
        <v>59</v>
      </c>
      <c r="W18" s="51">
        <v>8779</v>
      </c>
      <c r="X18" s="52" t="s">
        <v>99</v>
      </c>
      <c r="Y18" s="51">
        <v>2</v>
      </c>
      <c r="Z18" s="51">
        <v>3459</v>
      </c>
      <c r="AA18" s="53" t="s">
        <v>269</v>
      </c>
      <c r="AB18" s="51">
        <v>4</v>
      </c>
      <c r="AC18" s="51">
        <v>4</v>
      </c>
      <c r="AD18" s="53">
        <v>45091</v>
      </c>
      <c r="AE18" s="52" t="s">
        <v>156</v>
      </c>
      <c r="AF18" s="52" t="s">
        <v>51</v>
      </c>
      <c r="AG18" s="52" t="s">
        <v>89</v>
      </c>
      <c r="AH18" s="52" t="s">
        <v>270</v>
      </c>
      <c r="AI18" s="52" t="s">
        <v>271</v>
      </c>
      <c r="AJ18" s="51">
        <v>4</v>
      </c>
      <c r="AK18" s="56">
        <v>168.32</v>
      </c>
    </row>
    <row r="19" spans="1:37" x14ac:dyDescent="0.25">
      <c r="A19" s="51">
        <v>34</v>
      </c>
      <c r="B19" s="52" t="s">
        <v>274</v>
      </c>
      <c r="C19" s="52" t="s">
        <v>275</v>
      </c>
      <c r="D19" s="53">
        <v>43664</v>
      </c>
      <c r="E19" s="53">
        <v>44470</v>
      </c>
      <c r="F19" s="51">
        <f>Messy_HR_Dataset_Detailed!$E19-Messy_HR_Dataset_Detailed!$D19</f>
        <v>806</v>
      </c>
      <c r="G19" s="54">
        <f>(Messy_HR_Dataset_Detailed!$E19-Messy_HR_Dataset_Detailed!$D19)/365.25</f>
        <v>2.2067077344284738</v>
      </c>
      <c r="H19" s="52" t="s">
        <v>64</v>
      </c>
      <c r="I19" s="52" t="s">
        <v>276</v>
      </c>
      <c r="J19" s="55" t="s">
        <v>277</v>
      </c>
      <c r="K19" s="52" t="s">
        <v>54</v>
      </c>
      <c r="L19" s="52" t="s">
        <v>199</v>
      </c>
      <c r="M19" s="52" t="s">
        <v>66</v>
      </c>
      <c r="N19" s="52" t="s">
        <v>40</v>
      </c>
      <c r="O19" s="52" t="s">
        <v>56</v>
      </c>
      <c r="P19" s="52" t="s">
        <v>121</v>
      </c>
      <c r="Q19" s="52" t="s">
        <v>68</v>
      </c>
      <c r="R19" s="52" t="s">
        <v>80</v>
      </c>
      <c r="S19" s="53" t="s">
        <v>278</v>
      </c>
      <c r="T19" s="52" t="s">
        <v>144</v>
      </c>
      <c r="U19" s="52" t="s">
        <v>234</v>
      </c>
      <c r="V19" s="52" t="s">
        <v>59</v>
      </c>
      <c r="W19" s="51">
        <v>78046</v>
      </c>
      <c r="X19" s="52" t="s">
        <v>242</v>
      </c>
      <c r="Y19" s="51">
        <v>1</v>
      </c>
      <c r="Z19" s="51">
        <v>3461</v>
      </c>
      <c r="AA19" s="53" t="s">
        <v>279</v>
      </c>
      <c r="AB19" s="51">
        <v>1</v>
      </c>
      <c r="AC19" s="51">
        <v>4</v>
      </c>
      <c r="AD19" s="53">
        <v>44931</v>
      </c>
      <c r="AE19" s="52" t="s">
        <v>83</v>
      </c>
      <c r="AF19" s="52" t="s">
        <v>61</v>
      </c>
      <c r="AG19" s="52" t="s">
        <v>77</v>
      </c>
      <c r="AH19" s="52" t="s">
        <v>280</v>
      </c>
      <c r="AI19" s="52" t="s">
        <v>281</v>
      </c>
      <c r="AJ19" s="51">
        <v>2</v>
      </c>
      <c r="AK19" s="56">
        <v>948.43</v>
      </c>
    </row>
    <row r="20" spans="1:37" x14ac:dyDescent="0.25">
      <c r="A20" s="51">
        <v>35</v>
      </c>
      <c r="B20" s="52" t="s">
        <v>282</v>
      </c>
      <c r="C20" s="52" t="s">
        <v>283</v>
      </c>
      <c r="D20" s="53">
        <v>43356</v>
      </c>
      <c r="E20" s="53">
        <v>44456</v>
      </c>
      <c r="F20" s="51">
        <f>Messy_HR_Dataset_Detailed!$E20-Messy_HR_Dataset_Detailed!$D20</f>
        <v>1100</v>
      </c>
      <c r="G20" s="54">
        <f>(Messy_HR_Dataset_Detailed!$E20-Messy_HR_Dataset_Detailed!$D20)/365.25</f>
        <v>3.0116358658453115</v>
      </c>
      <c r="H20" s="52" t="s">
        <v>64</v>
      </c>
      <c r="I20" s="52" t="s">
        <v>284</v>
      </c>
      <c r="J20" s="55" t="s">
        <v>285</v>
      </c>
      <c r="K20" s="52" t="s">
        <v>132</v>
      </c>
      <c r="L20" s="52" t="s">
        <v>38</v>
      </c>
      <c r="M20" s="52" t="s">
        <v>39</v>
      </c>
      <c r="N20" s="52" t="s">
        <v>55</v>
      </c>
      <c r="O20" s="52" t="s">
        <v>66</v>
      </c>
      <c r="P20" s="52" t="s">
        <v>95</v>
      </c>
      <c r="Q20" s="52" t="s">
        <v>68</v>
      </c>
      <c r="R20" s="52" t="s">
        <v>85</v>
      </c>
      <c r="S20" s="53">
        <v>15592</v>
      </c>
      <c r="T20" s="52" t="s">
        <v>144</v>
      </c>
      <c r="U20" s="52" t="s">
        <v>176</v>
      </c>
      <c r="V20" s="52" t="s">
        <v>59</v>
      </c>
      <c r="W20" s="51">
        <v>27270</v>
      </c>
      <c r="X20" s="52" t="s">
        <v>242</v>
      </c>
      <c r="Y20" s="51">
        <v>3</v>
      </c>
      <c r="Z20" s="51">
        <v>3462</v>
      </c>
      <c r="AA20" s="53">
        <v>44784</v>
      </c>
      <c r="AB20" s="51">
        <v>3</v>
      </c>
      <c r="AC20" s="51">
        <v>3</v>
      </c>
      <c r="AD20" s="53">
        <v>45126</v>
      </c>
      <c r="AE20" s="52" t="s">
        <v>76</v>
      </c>
      <c r="AF20" s="52" t="s">
        <v>61</v>
      </c>
      <c r="AG20" s="52" t="s">
        <v>77</v>
      </c>
      <c r="AH20" s="52" t="s">
        <v>286</v>
      </c>
      <c r="AI20" s="52" t="s">
        <v>287</v>
      </c>
      <c r="AJ20" s="51">
        <v>1</v>
      </c>
      <c r="AK20" s="56">
        <v>320.01</v>
      </c>
    </row>
    <row r="21" spans="1:37" x14ac:dyDescent="0.25">
      <c r="A21" s="51">
        <v>36</v>
      </c>
      <c r="B21" s="52" t="s">
        <v>288</v>
      </c>
      <c r="C21" s="52" t="s">
        <v>289</v>
      </c>
      <c r="D21" s="53">
        <v>43951</v>
      </c>
      <c r="E21" s="53">
        <v>44395</v>
      </c>
      <c r="F21" s="51">
        <f>Messy_HR_Dataset_Detailed!$E21-Messy_HR_Dataset_Detailed!$D21</f>
        <v>444</v>
      </c>
      <c r="G21" s="54">
        <f>(Messy_HR_Dataset_Detailed!$E21-Messy_HR_Dataset_Detailed!$D21)/365.25</f>
        <v>1.215605749486653</v>
      </c>
      <c r="H21" s="52" t="s">
        <v>64</v>
      </c>
      <c r="I21" s="52" t="s">
        <v>290</v>
      </c>
      <c r="J21" s="55" t="s">
        <v>291</v>
      </c>
      <c r="K21" s="52" t="s">
        <v>79</v>
      </c>
      <c r="L21" s="52" t="s">
        <v>38</v>
      </c>
      <c r="M21" s="52" t="s">
        <v>56</v>
      </c>
      <c r="N21" s="52" t="s">
        <v>55</v>
      </c>
      <c r="O21" s="52" t="s">
        <v>41</v>
      </c>
      <c r="P21" s="52" t="s">
        <v>133</v>
      </c>
      <c r="Q21" s="52" t="s">
        <v>68</v>
      </c>
      <c r="R21" s="52" t="s">
        <v>85</v>
      </c>
      <c r="S21" s="53" t="s">
        <v>292</v>
      </c>
      <c r="T21" s="52" t="s">
        <v>126</v>
      </c>
      <c r="U21" s="52" t="s">
        <v>293</v>
      </c>
      <c r="V21" s="52" t="s">
        <v>59</v>
      </c>
      <c r="W21" s="51">
        <v>12703</v>
      </c>
      <c r="X21" s="52" t="s">
        <v>48</v>
      </c>
      <c r="Y21" s="51">
        <v>1</v>
      </c>
      <c r="Z21" s="51">
        <v>3463</v>
      </c>
      <c r="AA21" s="53" t="s">
        <v>294</v>
      </c>
      <c r="AB21" s="51">
        <v>4</v>
      </c>
      <c r="AC21" s="51">
        <v>3</v>
      </c>
      <c r="AD21" s="53">
        <v>44802</v>
      </c>
      <c r="AE21" s="52" t="s">
        <v>83</v>
      </c>
      <c r="AF21" s="52" t="s">
        <v>51</v>
      </c>
      <c r="AG21" s="52" t="s">
        <v>62</v>
      </c>
      <c r="AH21" s="52" t="s">
        <v>295</v>
      </c>
      <c r="AI21" s="52" t="s">
        <v>296</v>
      </c>
      <c r="AJ21" s="51">
        <v>4</v>
      </c>
      <c r="AK21" s="56">
        <v>926.19</v>
      </c>
    </row>
    <row r="22" spans="1:37" x14ac:dyDescent="0.25">
      <c r="A22" s="51">
        <v>37</v>
      </c>
      <c r="B22" s="52" t="s">
        <v>272</v>
      </c>
      <c r="C22" s="52" t="s">
        <v>297</v>
      </c>
      <c r="D22" s="53">
        <v>43437</v>
      </c>
      <c r="E22" s="53">
        <v>44813</v>
      </c>
      <c r="F22" s="51">
        <f>Messy_HR_Dataset_Detailed!$E22-Messy_HR_Dataset_Detailed!$D22</f>
        <v>1376</v>
      </c>
      <c r="G22" s="54">
        <f>(Messy_HR_Dataset_Detailed!$E22-Messy_HR_Dataset_Detailed!$D22)/365.25</f>
        <v>3.7672826830937716</v>
      </c>
      <c r="H22" s="52" t="s">
        <v>64</v>
      </c>
      <c r="I22" s="52" t="s">
        <v>298</v>
      </c>
      <c r="J22" s="55" t="s">
        <v>299</v>
      </c>
      <c r="K22" s="52" t="s">
        <v>164</v>
      </c>
      <c r="L22" s="52" t="s">
        <v>38</v>
      </c>
      <c r="M22" s="52" t="s">
        <v>39</v>
      </c>
      <c r="N22" s="52" t="s">
        <v>67</v>
      </c>
      <c r="O22" s="52" t="s">
        <v>66</v>
      </c>
      <c r="P22" s="52" t="s">
        <v>95</v>
      </c>
      <c r="Q22" s="52" t="s">
        <v>68</v>
      </c>
      <c r="R22" s="52" t="s">
        <v>300</v>
      </c>
      <c r="S22" s="53" t="s">
        <v>301</v>
      </c>
      <c r="T22" s="52" t="s">
        <v>44</v>
      </c>
      <c r="U22" s="52" t="s">
        <v>302</v>
      </c>
      <c r="V22" s="52" t="s">
        <v>59</v>
      </c>
      <c r="W22" s="51">
        <v>66835</v>
      </c>
      <c r="X22" s="52" t="s">
        <v>242</v>
      </c>
      <c r="Y22" s="51">
        <v>5</v>
      </c>
      <c r="Z22" s="51">
        <v>3464</v>
      </c>
      <c r="AA22" s="53" t="s">
        <v>303</v>
      </c>
      <c r="AB22" s="51">
        <v>2</v>
      </c>
      <c r="AC22" s="51">
        <v>5</v>
      </c>
      <c r="AD22" s="53">
        <v>44878</v>
      </c>
      <c r="AE22" s="52" t="s">
        <v>60</v>
      </c>
      <c r="AF22" s="52" t="s">
        <v>61</v>
      </c>
      <c r="AG22" s="52" t="s">
        <v>89</v>
      </c>
      <c r="AH22" s="52" t="s">
        <v>304</v>
      </c>
      <c r="AI22" s="52" t="s">
        <v>305</v>
      </c>
      <c r="AJ22" s="51">
        <v>2</v>
      </c>
      <c r="AK22" s="56">
        <v>290.47000000000003</v>
      </c>
    </row>
    <row r="23" spans="1:37" x14ac:dyDescent="0.25">
      <c r="A23" s="51">
        <v>39</v>
      </c>
      <c r="B23" s="52" t="s">
        <v>309</v>
      </c>
      <c r="C23" s="52" t="s">
        <v>310</v>
      </c>
      <c r="D23" s="53">
        <v>44664</v>
      </c>
      <c r="E23" s="53">
        <v>45026</v>
      </c>
      <c r="F23" s="51">
        <f>Messy_HR_Dataset_Detailed!$E23-Messy_HR_Dataset_Detailed!$D23</f>
        <v>362</v>
      </c>
      <c r="G23" s="54">
        <f>(Messy_HR_Dataset_Detailed!$E23-Messy_HR_Dataset_Detailed!$D23)/365.25</f>
        <v>0.99110198494182067</v>
      </c>
      <c r="H23" s="52" t="s">
        <v>64</v>
      </c>
      <c r="I23" s="52" t="s">
        <v>311</v>
      </c>
      <c r="J23" s="55" t="s">
        <v>312</v>
      </c>
      <c r="K23" s="52" t="s">
        <v>164</v>
      </c>
      <c r="L23" s="52" t="s">
        <v>38</v>
      </c>
      <c r="M23" s="52" t="s">
        <v>56</v>
      </c>
      <c r="N23" s="52" t="s">
        <v>40</v>
      </c>
      <c r="O23" s="52" t="s">
        <v>66</v>
      </c>
      <c r="P23" s="52" t="s">
        <v>133</v>
      </c>
      <c r="Q23" s="52" t="s">
        <v>165</v>
      </c>
      <c r="R23" s="52" t="s">
        <v>57</v>
      </c>
      <c r="S23" s="53" t="s">
        <v>313</v>
      </c>
      <c r="T23" s="52" t="s">
        <v>153</v>
      </c>
      <c r="U23" s="52" t="s">
        <v>5</v>
      </c>
      <c r="V23" s="52" t="s">
        <v>59</v>
      </c>
      <c r="W23" s="51">
        <v>64288</v>
      </c>
      <c r="X23" s="52" t="s">
        <v>99</v>
      </c>
      <c r="Y23" s="51">
        <v>4</v>
      </c>
      <c r="Z23" s="51">
        <v>3466</v>
      </c>
      <c r="AA23" s="53">
        <v>45024</v>
      </c>
      <c r="AB23" s="51">
        <v>1</v>
      </c>
      <c r="AC23" s="51">
        <v>3</v>
      </c>
      <c r="AD23" s="53">
        <v>44902</v>
      </c>
      <c r="AE23" s="52" t="s">
        <v>60</v>
      </c>
      <c r="AF23" s="52" t="s">
        <v>61</v>
      </c>
      <c r="AG23" s="52" t="s">
        <v>89</v>
      </c>
      <c r="AH23" s="52" t="s">
        <v>314</v>
      </c>
      <c r="AI23" s="52" t="s">
        <v>315</v>
      </c>
      <c r="AJ23" s="51">
        <v>3</v>
      </c>
      <c r="AK23" s="56">
        <v>447.66</v>
      </c>
    </row>
    <row r="24" spans="1:37" x14ac:dyDescent="0.25">
      <c r="A24" s="51">
        <v>42</v>
      </c>
      <c r="B24" s="52" t="s">
        <v>322</v>
      </c>
      <c r="C24" s="52" t="s">
        <v>323</v>
      </c>
      <c r="D24" s="53">
        <v>44041</v>
      </c>
      <c r="E24" s="53">
        <v>44931</v>
      </c>
      <c r="F24" s="51">
        <f>Messy_HR_Dataset_Detailed!$E24-Messy_HR_Dataset_Detailed!$D24</f>
        <v>890</v>
      </c>
      <c r="G24" s="54">
        <f>(Messy_HR_Dataset_Detailed!$E24-Messy_HR_Dataset_Detailed!$D24)/365.25</f>
        <v>2.4366872005475702</v>
      </c>
      <c r="H24" s="52" t="s">
        <v>64</v>
      </c>
      <c r="I24" s="52" t="s">
        <v>324</v>
      </c>
      <c r="J24" s="55" t="s">
        <v>325</v>
      </c>
      <c r="K24" s="52" t="s">
        <v>65</v>
      </c>
      <c r="L24" s="52" t="s">
        <v>199</v>
      </c>
      <c r="M24" s="52" t="s">
        <v>39</v>
      </c>
      <c r="N24" s="52" t="s">
        <v>67</v>
      </c>
      <c r="O24" s="52" t="s">
        <v>66</v>
      </c>
      <c r="P24" s="52" t="s">
        <v>121</v>
      </c>
      <c r="Q24" s="52" t="s">
        <v>68</v>
      </c>
      <c r="R24" s="52" t="s">
        <v>85</v>
      </c>
      <c r="S24" s="53" t="s">
        <v>326</v>
      </c>
      <c r="T24" s="52" t="s">
        <v>115</v>
      </c>
      <c r="U24" s="52" t="s">
        <v>87</v>
      </c>
      <c r="V24" s="52" t="s">
        <v>46</v>
      </c>
      <c r="W24" s="51">
        <v>81905</v>
      </c>
      <c r="X24" s="52" t="s">
        <v>242</v>
      </c>
      <c r="Y24" s="51">
        <v>3</v>
      </c>
      <c r="Z24" s="51">
        <v>3469</v>
      </c>
      <c r="AA24" s="53">
        <v>44934</v>
      </c>
      <c r="AB24" s="51">
        <v>5</v>
      </c>
      <c r="AC24" s="51">
        <v>5</v>
      </c>
      <c r="AD24" s="53">
        <v>44788</v>
      </c>
      <c r="AE24" s="52" t="s">
        <v>156</v>
      </c>
      <c r="AF24" s="52" t="s">
        <v>51</v>
      </c>
      <c r="AG24" s="52" t="s">
        <v>52</v>
      </c>
      <c r="AH24" s="52" t="s">
        <v>327</v>
      </c>
      <c r="AI24" s="52" t="s">
        <v>328</v>
      </c>
      <c r="AJ24" s="51">
        <v>2</v>
      </c>
      <c r="AK24" s="56">
        <v>552.54</v>
      </c>
    </row>
    <row r="25" spans="1:37" x14ac:dyDescent="0.25">
      <c r="A25" s="51">
        <v>43</v>
      </c>
      <c r="B25" s="52" t="s">
        <v>329</v>
      </c>
      <c r="C25" s="52" t="s">
        <v>330</v>
      </c>
      <c r="D25" s="53">
        <v>43418</v>
      </c>
      <c r="E25" s="53">
        <v>43766</v>
      </c>
      <c r="F25" s="51">
        <f>Messy_HR_Dataset_Detailed!$E25-Messy_HR_Dataset_Detailed!$D25</f>
        <v>348</v>
      </c>
      <c r="G25" s="54">
        <f>(Messy_HR_Dataset_Detailed!$E25-Messy_HR_Dataset_Detailed!$D25)/365.25</f>
        <v>0.95277207392197127</v>
      </c>
      <c r="H25" s="52" t="s">
        <v>64</v>
      </c>
      <c r="I25" s="52" t="s">
        <v>331</v>
      </c>
      <c r="J25" s="55" t="s">
        <v>332</v>
      </c>
      <c r="K25" s="52" t="s">
        <v>84</v>
      </c>
      <c r="L25" s="52" t="s">
        <v>199</v>
      </c>
      <c r="M25" s="52" t="s">
        <v>39</v>
      </c>
      <c r="N25" s="52" t="s">
        <v>40</v>
      </c>
      <c r="O25" s="52" t="s">
        <v>56</v>
      </c>
      <c r="P25" s="52" t="s">
        <v>133</v>
      </c>
      <c r="Q25" s="52" t="s">
        <v>68</v>
      </c>
      <c r="R25" s="52" t="s">
        <v>85</v>
      </c>
      <c r="S25" s="53" t="s">
        <v>333</v>
      </c>
      <c r="T25" s="52" t="s">
        <v>115</v>
      </c>
      <c r="U25" s="52" t="s">
        <v>98</v>
      </c>
      <c r="V25" s="52" t="s">
        <v>46</v>
      </c>
      <c r="W25" s="51">
        <v>12491</v>
      </c>
      <c r="X25" s="52" t="s">
        <v>242</v>
      </c>
      <c r="Y25" s="51">
        <v>3</v>
      </c>
      <c r="Z25" s="51">
        <v>3470</v>
      </c>
      <c r="AA25" s="53">
        <v>45082</v>
      </c>
      <c r="AB25" s="51">
        <v>1</v>
      </c>
      <c r="AC25" s="51">
        <v>2</v>
      </c>
      <c r="AD25" s="53">
        <v>44830</v>
      </c>
      <c r="AE25" s="52" t="s">
        <v>76</v>
      </c>
      <c r="AF25" s="52" t="s">
        <v>61</v>
      </c>
      <c r="AG25" s="52" t="s">
        <v>89</v>
      </c>
      <c r="AH25" s="52" t="s">
        <v>334</v>
      </c>
      <c r="AI25" s="52" t="s">
        <v>335</v>
      </c>
      <c r="AJ25" s="51">
        <v>1</v>
      </c>
      <c r="AK25" s="56">
        <v>986.96</v>
      </c>
    </row>
    <row r="26" spans="1:37" x14ac:dyDescent="0.25">
      <c r="A26" s="51">
        <v>48</v>
      </c>
      <c r="B26" s="52" t="s">
        <v>345</v>
      </c>
      <c r="C26" s="52" t="s">
        <v>346</v>
      </c>
      <c r="D26" s="53">
        <v>44460</v>
      </c>
      <c r="E26" s="53">
        <v>45029</v>
      </c>
      <c r="F26" s="51">
        <f>Messy_HR_Dataset_Detailed!$E26-Messy_HR_Dataset_Detailed!$D26</f>
        <v>569</v>
      </c>
      <c r="G26" s="54">
        <f>(Messy_HR_Dataset_Detailed!$E26-Messy_HR_Dataset_Detailed!$D26)/365.25</f>
        <v>1.5578370978781657</v>
      </c>
      <c r="H26" s="52" t="s">
        <v>64</v>
      </c>
      <c r="I26" s="52" t="s">
        <v>347</v>
      </c>
      <c r="J26" s="55" t="s">
        <v>348</v>
      </c>
      <c r="K26" s="52" t="s">
        <v>79</v>
      </c>
      <c r="L26" s="52" t="s">
        <v>38</v>
      </c>
      <c r="M26" s="52" t="s">
        <v>66</v>
      </c>
      <c r="N26" s="52" t="s">
        <v>40</v>
      </c>
      <c r="O26" s="52" t="s">
        <v>41</v>
      </c>
      <c r="P26" s="52" t="s">
        <v>121</v>
      </c>
      <c r="Q26" s="52" t="s">
        <v>68</v>
      </c>
      <c r="R26" s="52" t="s">
        <v>80</v>
      </c>
      <c r="S26" s="53" t="s">
        <v>349</v>
      </c>
      <c r="T26" s="52" t="s">
        <v>126</v>
      </c>
      <c r="U26" s="52" t="s">
        <v>234</v>
      </c>
      <c r="V26" s="52" t="s">
        <v>59</v>
      </c>
      <c r="W26" s="51">
        <v>90406</v>
      </c>
      <c r="X26" s="52" t="s">
        <v>48</v>
      </c>
      <c r="Y26" s="51">
        <v>2</v>
      </c>
      <c r="Z26" s="51">
        <v>3475</v>
      </c>
      <c r="AA26" s="53" t="s">
        <v>350</v>
      </c>
      <c r="AB26" s="51">
        <v>4</v>
      </c>
      <c r="AC26" s="51">
        <v>3</v>
      </c>
      <c r="AD26" s="53">
        <v>44867</v>
      </c>
      <c r="AE26" s="52" t="s">
        <v>60</v>
      </c>
      <c r="AF26" s="52" t="s">
        <v>51</v>
      </c>
      <c r="AG26" s="52" t="s">
        <v>89</v>
      </c>
      <c r="AH26" s="52" t="s">
        <v>351</v>
      </c>
      <c r="AI26" s="52" t="s">
        <v>352</v>
      </c>
      <c r="AJ26" s="51">
        <v>2</v>
      </c>
      <c r="AK26" s="56">
        <v>648.76</v>
      </c>
    </row>
    <row r="27" spans="1:37" x14ac:dyDescent="0.25">
      <c r="A27" s="51">
        <v>49</v>
      </c>
      <c r="B27" s="52" t="s">
        <v>353</v>
      </c>
      <c r="C27" s="52" t="s">
        <v>354</v>
      </c>
      <c r="D27" s="53">
        <v>45089</v>
      </c>
      <c r="E27" s="53">
        <v>45113</v>
      </c>
      <c r="F27" s="51">
        <f>Messy_HR_Dataset_Detailed!$E27-Messy_HR_Dataset_Detailed!$D27</f>
        <v>24</v>
      </c>
      <c r="G27" s="54">
        <f>(Messy_HR_Dataset_Detailed!$E27-Messy_HR_Dataset_Detailed!$D27)/365.25</f>
        <v>6.5708418891170434E-2</v>
      </c>
      <c r="H27" s="52" t="s">
        <v>64</v>
      </c>
      <c r="I27" s="52" t="s">
        <v>355</v>
      </c>
      <c r="J27" s="55" t="s">
        <v>356</v>
      </c>
      <c r="K27" s="52" t="s">
        <v>164</v>
      </c>
      <c r="L27" s="52" t="s">
        <v>38</v>
      </c>
      <c r="M27" s="52" t="s">
        <v>56</v>
      </c>
      <c r="N27" s="52" t="s">
        <v>55</v>
      </c>
      <c r="O27" s="52" t="s">
        <v>41</v>
      </c>
      <c r="P27" s="52" t="s">
        <v>174</v>
      </c>
      <c r="Q27" s="52" t="s">
        <v>68</v>
      </c>
      <c r="R27" s="52" t="s">
        <v>238</v>
      </c>
      <c r="S27" s="53" t="s">
        <v>357</v>
      </c>
      <c r="T27" s="52" t="s">
        <v>44</v>
      </c>
      <c r="U27" s="52" t="s">
        <v>109</v>
      </c>
      <c r="V27" s="52" t="s">
        <v>59</v>
      </c>
      <c r="W27" s="51">
        <v>95774</v>
      </c>
      <c r="X27" s="52" t="s">
        <v>242</v>
      </c>
      <c r="Y27" s="51">
        <v>2</v>
      </c>
      <c r="Z27" s="51">
        <v>3476</v>
      </c>
      <c r="AA27" s="53">
        <v>44988</v>
      </c>
      <c r="AB27" s="51">
        <v>5</v>
      </c>
      <c r="AC27" s="51">
        <v>5</v>
      </c>
      <c r="AD27" s="53">
        <v>44883</v>
      </c>
      <c r="AE27" s="52" t="s">
        <v>50</v>
      </c>
      <c r="AF27" s="52" t="s">
        <v>51</v>
      </c>
      <c r="AG27" s="52" t="s">
        <v>62</v>
      </c>
      <c r="AH27" s="52" t="s">
        <v>358</v>
      </c>
      <c r="AI27" s="52" t="s">
        <v>359</v>
      </c>
      <c r="AJ27" s="51">
        <v>4</v>
      </c>
      <c r="AK27" s="56">
        <v>533.5</v>
      </c>
    </row>
    <row r="28" spans="1:37" x14ac:dyDescent="0.25">
      <c r="A28" s="51">
        <v>51</v>
      </c>
      <c r="B28" s="52" t="s">
        <v>361</v>
      </c>
      <c r="C28" s="52" t="s">
        <v>362</v>
      </c>
      <c r="D28" s="53">
        <v>43360</v>
      </c>
      <c r="E28" s="53">
        <v>43474</v>
      </c>
      <c r="F28" s="51">
        <f>Messy_HR_Dataset_Detailed!$E28-Messy_HR_Dataset_Detailed!$D28</f>
        <v>114</v>
      </c>
      <c r="G28" s="54">
        <f>(Messy_HR_Dataset_Detailed!$E28-Messy_HR_Dataset_Detailed!$D28)/365.25</f>
        <v>0.31211498973305957</v>
      </c>
      <c r="H28" s="52" t="s">
        <v>64</v>
      </c>
      <c r="I28" s="52" t="s">
        <v>363</v>
      </c>
      <c r="J28" s="55" t="s">
        <v>364</v>
      </c>
      <c r="K28" s="52" t="s">
        <v>94</v>
      </c>
      <c r="L28" s="52" t="s">
        <v>38</v>
      </c>
      <c r="M28" s="52" t="s">
        <v>66</v>
      </c>
      <c r="N28" s="52" t="s">
        <v>40</v>
      </c>
      <c r="O28" s="52" t="s">
        <v>41</v>
      </c>
      <c r="P28" s="52" t="s">
        <v>121</v>
      </c>
      <c r="Q28" s="52" t="s">
        <v>68</v>
      </c>
      <c r="R28" s="52" t="s">
        <v>320</v>
      </c>
      <c r="S28" s="53">
        <v>21103</v>
      </c>
      <c r="T28" s="52" t="s">
        <v>153</v>
      </c>
      <c r="U28" s="52" t="s">
        <v>365</v>
      </c>
      <c r="V28" s="52" t="s">
        <v>46</v>
      </c>
      <c r="W28" s="51">
        <v>45149</v>
      </c>
      <c r="X28" s="52" t="s">
        <v>48</v>
      </c>
      <c r="Y28" s="51">
        <v>2</v>
      </c>
      <c r="Z28" s="51">
        <v>3478</v>
      </c>
      <c r="AA28" s="53" t="s">
        <v>366</v>
      </c>
      <c r="AB28" s="51">
        <v>3</v>
      </c>
      <c r="AC28" s="51">
        <v>4</v>
      </c>
      <c r="AD28" s="53">
        <v>44839</v>
      </c>
      <c r="AE28" s="52" t="s">
        <v>83</v>
      </c>
      <c r="AF28" s="52" t="s">
        <v>61</v>
      </c>
      <c r="AG28" s="52" t="s">
        <v>62</v>
      </c>
      <c r="AH28" s="52" t="s">
        <v>367</v>
      </c>
      <c r="AI28" s="52" t="s">
        <v>368</v>
      </c>
      <c r="AJ28" s="51">
        <v>1</v>
      </c>
      <c r="AK28" s="56">
        <v>526.74</v>
      </c>
    </row>
    <row r="29" spans="1:37" x14ac:dyDescent="0.25">
      <c r="A29" s="51">
        <v>52</v>
      </c>
      <c r="B29" s="52" t="s">
        <v>369</v>
      </c>
      <c r="C29" s="52" t="s">
        <v>370</v>
      </c>
      <c r="D29" s="53">
        <v>44775</v>
      </c>
      <c r="E29" s="53">
        <v>45018</v>
      </c>
      <c r="F29" s="51">
        <f>Messy_HR_Dataset_Detailed!$E29-Messy_HR_Dataset_Detailed!$D29</f>
        <v>243</v>
      </c>
      <c r="G29" s="54">
        <f>(Messy_HR_Dataset_Detailed!$E29-Messy_HR_Dataset_Detailed!$D29)/365.25</f>
        <v>0.6652977412731006</v>
      </c>
      <c r="H29" s="52" t="s">
        <v>64</v>
      </c>
      <c r="I29" s="52" t="s">
        <v>371</v>
      </c>
      <c r="J29" s="55" t="s">
        <v>372</v>
      </c>
      <c r="K29" s="52" t="s">
        <v>113</v>
      </c>
      <c r="L29" s="52" t="s">
        <v>38</v>
      </c>
      <c r="M29" s="52" t="s">
        <v>39</v>
      </c>
      <c r="N29" s="52" t="s">
        <v>55</v>
      </c>
      <c r="O29" s="52" t="s">
        <v>56</v>
      </c>
      <c r="P29" s="52" t="s">
        <v>95</v>
      </c>
      <c r="Q29" s="52" t="s">
        <v>68</v>
      </c>
      <c r="R29" s="52" t="s">
        <v>175</v>
      </c>
      <c r="S29" s="53" t="s">
        <v>373</v>
      </c>
      <c r="T29" s="52" t="s">
        <v>115</v>
      </c>
      <c r="U29" s="52" t="s">
        <v>98</v>
      </c>
      <c r="V29" s="52" t="s">
        <v>46</v>
      </c>
      <c r="W29" s="51">
        <v>96336</v>
      </c>
      <c r="X29" s="52" t="s">
        <v>48</v>
      </c>
      <c r="Y29" s="51">
        <v>2</v>
      </c>
      <c r="Z29" s="51">
        <v>3479</v>
      </c>
      <c r="AA29" s="53">
        <v>44631</v>
      </c>
      <c r="AB29" s="51">
        <v>4</v>
      </c>
      <c r="AC29" s="51">
        <v>4</v>
      </c>
      <c r="AD29" s="53">
        <v>44944</v>
      </c>
      <c r="AE29" s="52" t="s">
        <v>156</v>
      </c>
      <c r="AF29" s="52" t="s">
        <v>51</v>
      </c>
      <c r="AG29" s="52" t="s">
        <v>89</v>
      </c>
      <c r="AH29" s="52" t="s">
        <v>374</v>
      </c>
      <c r="AI29" s="52" t="s">
        <v>375</v>
      </c>
      <c r="AJ29" s="51">
        <v>3</v>
      </c>
      <c r="AK29" s="56">
        <v>443.45</v>
      </c>
    </row>
    <row r="30" spans="1:37" x14ac:dyDescent="0.25">
      <c r="A30" s="51">
        <v>53</v>
      </c>
      <c r="B30" s="52" t="s">
        <v>376</v>
      </c>
      <c r="C30" s="52" t="s">
        <v>377</v>
      </c>
      <c r="D30" s="53">
        <v>44812</v>
      </c>
      <c r="E30" s="53">
        <v>44850</v>
      </c>
      <c r="F30" s="51">
        <f>Messy_HR_Dataset_Detailed!$E30-Messy_HR_Dataset_Detailed!$D30</f>
        <v>38</v>
      </c>
      <c r="G30" s="54">
        <f>(Messy_HR_Dataset_Detailed!$E30-Messy_HR_Dataset_Detailed!$D30)/365.25</f>
        <v>0.10403832991101986</v>
      </c>
      <c r="H30" s="52" t="s">
        <v>64</v>
      </c>
      <c r="I30" s="52" t="s">
        <v>378</v>
      </c>
      <c r="J30" s="55" t="s">
        <v>379</v>
      </c>
      <c r="K30" s="52" t="s">
        <v>65</v>
      </c>
      <c r="L30" s="52" t="s">
        <v>199</v>
      </c>
      <c r="M30" s="52" t="s">
        <v>66</v>
      </c>
      <c r="N30" s="52" t="s">
        <v>40</v>
      </c>
      <c r="O30" s="52" t="s">
        <v>41</v>
      </c>
      <c r="P30" s="52" t="s">
        <v>133</v>
      </c>
      <c r="Q30" s="52" t="s">
        <v>68</v>
      </c>
      <c r="R30" s="52" t="s">
        <v>344</v>
      </c>
      <c r="S30" s="53">
        <v>17053</v>
      </c>
      <c r="T30" s="52" t="s">
        <v>115</v>
      </c>
      <c r="U30" s="52" t="s">
        <v>5</v>
      </c>
      <c r="V30" s="52" t="s">
        <v>46</v>
      </c>
      <c r="W30" s="51">
        <v>75671</v>
      </c>
      <c r="X30" s="52" t="s">
        <v>48</v>
      </c>
      <c r="Y30" s="51">
        <v>1</v>
      </c>
      <c r="Z30" s="51">
        <v>3480</v>
      </c>
      <c r="AA30" s="53" t="s">
        <v>380</v>
      </c>
      <c r="AB30" s="51">
        <v>1</v>
      </c>
      <c r="AC30" s="51">
        <v>5</v>
      </c>
      <c r="AD30" s="53">
        <v>44987</v>
      </c>
      <c r="AE30" s="52" t="s">
        <v>50</v>
      </c>
      <c r="AF30" s="52" t="s">
        <v>61</v>
      </c>
      <c r="AG30" s="52" t="s">
        <v>52</v>
      </c>
      <c r="AH30" s="52" t="s">
        <v>381</v>
      </c>
      <c r="AI30" s="52" t="s">
        <v>382</v>
      </c>
      <c r="AJ30" s="51">
        <v>1</v>
      </c>
      <c r="AK30" s="56">
        <v>887.15</v>
      </c>
    </row>
    <row r="31" spans="1:37" x14ac:dyDescent="0.25">
      <c r="A31" s="51">
        <v>54</v>
      </c>
      <c r="B31" s="52" t="s">
        <v>383</v>
      </c>
      <c r="C31" s="52" t="s">
        <v>384</v>
      </c>
      <c r="D31" s="53">
        <v>43531</v>
      </c>
      <c r="E31" s="53">
        <v>44347</v>
      </c>
      <c r="F31" s="51">
        <f>Messy_HR_Dataset_Detailed!$E31-Messy_HR_Dataset_Detailed!$D31</f>
        <v>816</v>
      </c>
      <c r="G31" s="54">
        <f>(Messy_HR_Dataset_Detailed!$E31-Messy_HR_Dataset_Detailed!$D31)/365.25</f>
        <v>2.2340862422997945</v>
      </c>
      <c r="H31" s="52" t="s">
        <v>64</v>
      </c>
      <c r="I31" s="52" t="s">
        <v>385</v>
      </c>
      <c r="J31" s="55" t="s">
        <v>386</v>
      </c>
      <c r="K31" s="52" t="s">
        <v>84</v>
      </c>
      <c r="L31" s="52" t="s">
        <v>199</v>
      </c>
      <c r="M31" s="52" t="s">
        <v>66</v>
      </c>
      <c r="N31" s="52" t="s">
        <v>40</v>
      </c>
      <c r="O31" s="52" t="s">
        <v>56</v>
      </c>
      <c r="P31" s="52" t="s">
        <v>174</v>
      </c>
      <c r="Q31" s="52" t="s">
        <v>68</v>
      </c>
      <c r="R31" s="52" t="s">
        <v>320</v>
      </c>
      <c r="S31" s="53">
        <v>24058</v>
      </c>
      <c r="T31" s="52" t="s">
        <v>115</v>
      </c>
      <c r="U31" s="52" t="s">
        <v>145</v>
      </c>
      <c r="V31" s="52" t="s">
        <v>59</v>
      </c>
      <c r="W31" s="51">
        <v>61149</v>
      </c>
      <c r="X31" s="52" t="s">
        <v>48</v>
      </c>
      <c r="Y31" s="51">
        <v>4</v>
      </c>
      <c r="Z31" s="51">
        <v>3481</v>
      </c>
      <c r="AA31" s="53">
        <v>44960</v>
      </c>
      <c r="AB31" s="51">
        <v>5</v>
      </c>
      <c r="AC31" s="51">
        <v>2</v>
      </c>
      <c r="AD31" s="53">
        <v>45075</v>
      </c>
      <c r="AE31" s="52" t="s">
        <v>83</v>
      </c>
      <c r="AF31" s="52" t="s">
        <v>61</v>
      </c>
      <c r="AG31" s="52" t="s">
        <v>62</v>
      </c>
      <c r="AH31" s="52" t="s">
        <v>387</v>
      </c>
      <c r="AI31" s="52" t="s">
        <v>388</v>
      </c>
      <c r="AJ31" s="51">
        <v>5</v>
      </c>
      <c r="AK31" s="56">
        <v>758.95</v>
      </c>
    </row>
    <row r="32" spans="1:37" x14ac:dyDescent="0.25">
      <c r="A32" s="51">
        <v>55</v>
      </c>
      <c r="B32" s="52" t="s">
        <v>389</v>
      </c>
      <c r="C32" s="52" t="s">
        <v>390</v>
      </c>
      <c r="D32" s="53">
        <v>43767</v>
      </c>
      <c r="E32" s="53">
        <v>44234</v>
      </c>
      <c r="F32" s="51">
        <f>Messy_HR_Dataset_Detailed!$E32-Messy_HR_Dataset_Detailed!$D32</f>
        <v>467</v>
      </c>
      <c r="G32" s="54">
        <f>(Messy_HR_Dataset_Detailed!$E32-Messy_HR_Dataset_Detailed!$D32)/365.25</f>
        <v>1.2785763175906912</v>
      </c>
      <c r="H32" s="52" t="s">
        <v>64</v>
      </c>
      <c r="I32" s="52" t="s">
        <v>391</v>
      </c>
      <c r="J32" s="55" t="s">
        <v>392</v>
      </c>
      <c r="K32" s="52" t="s">
        <v>37</v>
      </c>
      <c r="L32" s="52" t="s">
        <v>199</v>
      </c>
      <c r="M32" s="52" t="s">
        <v>66</v>
      </c>
      <c r="N32" s="52" t="s">
        <v>55</v>
      </c>
      <c r="O32" s="52" t="s">
        <v>41</v>
      </c>
      <c r="P32" s="52" t="s">
        <v>121</v>
      </c>
      <c r="Q32" s="52" t="s">
        <v>68</v>
      </c>
      <c r="R32" s="52" t="s">
        <v>344</v>
      </c>
      <c r="S32" s="53">
        <v>33179</v>
      </c>
      <c r="T32" s="52" t="s">
        <v>115</v>
      </c>
      <c r="U32" s="52" t="s">
        <v>159</v>
      </c>
      <c r="V32" s="52" t="s">
        <v>59</v>
      </c>
      <c r="W32" s="51">
        <v>57302</v>
      </c>
      <c r="X32" s="52" t="s">
        <v>242</v>
      </c>
      <c r="Y32" s="51">
        <v>2</v>
      </c>
      <c r="Z32" s="51">
        <v>3482</v>
      </c>
      <c r="AA32" s="53" t="s">
        <v>393</v>
      </c>
      <c r="AB32" s="51">
        <v>4</v>
      </c>
      <c r="AC32" s="51">
        <v>5</v>
      </c>
      <c r="AD32" s="53">
        <v>44988</v>
      </c>
      <c r="AE32" s="52" t="s">
        <v>83</v>
      </c>
      <c r="AF32" s="52" t="s">
        <v>51</v>
      </c>
      <c r="AG32" s="52" t="s">
        <v>52</v>
      </c>
      <c r="AH32" s="52" t="s">
        <v>394</v>
      </c>
      <c r="AI32" s="52" t="s">
        <v>395</v>
      </c>
      <c r="AJ32" s="51">
        <v>1</v>
      </c>
      <c r="AK32" s="56">
        <v>627.11</v>
      </c>
    </row>
    <row r="33" spans="1:37" x14ac:dyDescent="0.25">
      <c r="A33" s="51">
        <v>59</v>
      </c>
      <c r="B33" s="52" t="s">
        <v>404</v>
      </c>
      <c r="C33" s="52" t="s">
        <v>405</v>
      </c>
      <c r="D33" s="53">
        <v>44865</v>
      </c>
      <c r="E33" s="53">
        <v>45085</v>
      </c>
      <c r="F33" s="51">
        <f>Messy_HR_Dataset_Detailed!$E33-Messy_HR_Dataset_Detailed!$D33</f>
        <v>220</v>
      </c>
      <c r="G33" s="54">
        <f>(Messy_HR_Dataset_Detailed!$E33-Messy_HR_Dataset_Detailed!$D33)/365.25</f>
        <v>0.60232717316906226</v>
      </c>
      <c r="H33" s="52" t="s">
        <v>64</v>
      </c>
      <c r="I33" s="52" t="s">
        <v>406</v>
      </c>
      <c r="J33" s="55" t="s">
        <v>407</v>
      </c>
      <c r="K33" s="52" t="s">
        <v>79</v>
      </c>
      <c r="L33" s="52" t="s">
        <v>38</v>
      </c>
      <c r="M33" s="52" t="s">
        <v>56</v>
      </c>
      <c r="N33" s="52" t="s">
        <v>40</v>
      </c>
      <c r="O33" s="52" t="s">
        <v>41</v>
      </c>
      <c r="P33" s="52" t="s">
        <v>95</v>
      </c>
      <c r="Q33" s="52" t="s">
        <v>68</v>
      </c>
      <c r="R33" s="52" t="s">
        <v>238</v>
      </c>
      <c r="S33" s="53" t="s">
        <v>408</v>
      </c>
      <c r="T33" s="52" t="s">
        <v>126</v>
      </c>
      <c r="U33" s="52" t="s">
        <v>109</v>
      </c>
      <c r="V33" s="52" t="s">
        <v>59</v>
      </c>
      <c r="W33" s="51">
        <v>19665</v>
      </c>
      <c r="X33" s="52" t="s">
        <v>48</v>
      </c>
      <c r="Y33" s="51">
        <v>4</v>
      </c>
      <c r="Z33" s="51">
        <v>3486</v>
      </c>
      <c r="AA33" s="53" t="s">
        <v>409</v>
      </c>
      <c r="AB33" s="51">
        <v>3</v>
      </c>
      <c r="AC33" s="51">
        <v>1</v>
      </c>
      <c r="AD33" s="53">
        <v>45130</v>
      </c>
      <c r="AE33" s="52" t="s">
        <v>76</v>
      </c>
      <c r="AF33" s="52" t="s">
        <v>51</v>
      </c>
      <c r="AG33" s="52" t="s">
        <v>77</v>
      </c>
      <c r="AH33" s="52" t="s">
        <v>410</v>
      </c>
      <c r="AI33" s="52" t="s">
        <v>411</v>
      </c>
      <c r="AJ33" s="51">
        <v>5</v>
      </c>
      <c r="AK33" s="56">
        <v>812.59</v>
      </c>
    </row>
    <row r="34" spans="1:37" x14ac:dyDescent="0.25">
      <c r="A34" s="51">
        <v>68</v>
      </c>
      <c r="B34" s="52" t="s">
        <v>427</v>
      </c>
      <c r="C34" s="52" t="s">
        <v>428</v>
      </c>
      <c r="D34" s="53">
        <v>45099</v>
      </c>
      <c r="E34" s="53">
        <v>45129</v>
      </c>
      <c r="F34" s="51">
        <f>Messy_HR_Dataset_Detailed!$E34-Messy_HR_Dataset_Detailed!$D34</f>
        <v>30</v>
      </c>
      <c r="G34" s="54">
        <f>(Messy_HR_Dataset_Detailed!$E34-Messy_HR_Dataset_Detailed!$D34)/365.25</f>
        <v>8.2135523613963035E-2</v>
      </c>
      <c r="H34" s="52" t="s">
        <v>64</v>
      </c>
      <c r="I34" s="52" t="s">
        <v>429</v>
      </c>
      <c r="J34" s="55" t="s">
        <v>430</v>
      </c>
      <c r="K34" s="52" t="s">
        <v>79</v>
      </c>
      <c r="L34" s="52" t="s">
        <v>38</v>
      </c>
      <c r="M34" s="52" t="s">
        <v>56</v>
      </c>
      <c r="N34" s="52" t="s">
        <v>67</v>
      </c>
      <c r="O34" s="52" t="s">
        <v>41</v>
      </c>
      <c r="P34" s="52" t="s">
        <v>133</v>
      </c>
      <c r="Q34" s="52" t="s">
        <v>68</v>
      </c>
      <c r="R34" s="52" t="s">
        <v>320</v>
      </c>
      <c r="S34" s="53" t="s">
        <v>431</v>
      </c>
      <c r="T34" s="52" t="s">
        <v>126</v>
      </c>
      <c r="U34" s="52" t="s">
        <v>81</v>
      </c>
      <c r="V34" s="52" t="s">
        <v>59</v>
      </c>
      <c r="W34" s="51">
        <v>1115</v>
      </c>
      <c r="X34" s="52" t="s">
        <v>48</v>
      </c>
      <c r="Y34" s="51">
        <v>4</v>
      </c>
      <c r="Z34" s="51">
        <v>3495</v>
      </c>
      <c r="AA34" s="53">
        <v>44782</v>
      </c>
      <c r="AB34" s="51">
        <v>4</v>
      </c>
      <c r="AC34" s="51">
        <v>3</v>
      </c>
      <c r="AD34" s="53">
        <v>44916</v>
      </c>
      <c r="AE34" s="52" t="s">
        <v>60</v>
      </c>
      <c r="AF34" s="52" t="s">
        <v>61</v>
      </c>
      <c r="AG34" s="52" t="s">
        <v>89</v>
      </c>
      <c r="AH34" s="52" t="s">
        <v>432</v>
      </c>
      <c r="AI34" s="52" t="s">
        <v>433</v>
      </c>
      <c r="AJ34" s="51">
        <v>1</v>
      </c>
      <c r="AK34" s="56">
        <v>701.55</v>
      </c>
    </row>
    <row r="35" spans="1:37" x14ac:dyDescent="0.25">
      <c r="A35" s="51">
        <v>71</v>
      </c>
      <c r="B35" s="52" t="s">
        <v>439</v>
      </c>
      <c r="C35" s="52" t="s">
        <v>440</v>
      </c>
      <c r="D35" s="53">
        <v>45042</v>
      </c>
      <c r="E35" s="53">
        <v>45099</v>
      </c>
      <c r="F35" s="51">
        <f>Messy_HR_Dataset_Detailed!$E35-Messy_HR_Dataset_Detailed!$D35</f>
        <v>57</v>
      </c>
      <c r="G35" s="54">
        <f>(Messy_HR_Dataset_Detailed!$E35-Messy_HR_Dataset_Detailed!$D35)/365.25</f>
        <v>0.15605749486652978</v>
      </c>
      <c r="H35" s="52" t="s">
        <v>64</v>
      </c>
      <c r="I35" s="52" t="s">
        <v>441</v>
      </c>
      <c r="J35" s="55" t="s">
        <v>442</v>
      </c>
      <c r="K35" s="52" t="s">
        <v>164</v>
      </c>
      <c r="L35" s="52" t="s">
        <v>38</v>
      </c>
      <c r="M35" s="52" t="s">
        <v>66</v>
      </c>
      <c r="N35" s="52" t="s">
        <v>55</v>
      </c>
      <c r="O35" s="52" t="s">
        <v>66</v>
      </c>
      <c r="P35" s="52" t="s">
        <v>174</v>
      </c>
      <c r="Q35" s="52" t="s">
        <v>68</v>
      </c>
      <c r="R35" s="52" t="s">
        <v>69</v>
      </c>
      <c r="S35" s="53" t="s">
        <v>443</v>
      </c>
      <c r="T35" s="52" t="s">
        <v>153</v>
      </c>
      <c r="U35" s="52" t="s">
        <v>81</v>
      </c>
      <c r="V35" s="52" t="s">
        <v>46</v>
      </c>
      <c r="W35" s="51">
        <v>36087</v>
      </c>
      <c r="X35" s="52" t="s">
        <v>48</v>
      </c>
      <c r="Y35" s="51">
        <v>2</v>
      </c>
      <c r="Z35" s="51">
        <v>3498</v>
      </c>
      <c r="AA35" s="53" t="s">
        <v>444</v>
      </c>
      <c r="AB35" s="51">
        <v>3</v>
      </c>
      <c r="AC35" s="51">
        <v>3</v>
      </c>
      <c r="AD35" s="53">
        <v>45076</v>
      </c>
      <c r="AE35" s="52" t="s">
        <v>76</v>
      </c>
      <c r="AF35" s="52" t="s">
        <v>61</v>
      </c>
      <c r="AG35" s="52" t="s">
        <v>52</v>
      </c>
      <c r="AH35" s="52" t="s">
        <v>445</v>
      </c>
      <c r="AI35" s="52" t="s">
        <v>446</v>
      </c>
      <c r="AJ35" s="51">
        <v>1</v>
      </c>
      <c r="AK35" s="56">
        <v>208.43</v>
      </c>
    </row>
    <row r="36" spans="1:37" x14ac:dyDescent="0.25">
      <c r="A36" s="51">
        <v>72</v>
      </c>
      <c r="B36" s="52" t="s">
        <v>447</v>
      </c>
      <c r="C36" s="52" t="s">
        <v>448</v>
      </c>
      <c r="D36" s="53">
        <v>43368</v>
      </c>
      <c r="E36" s="53">
        <v>44550</v>
      </c>
      <c r="F36" s="51">
        <f>Messy_HR_Dataset_Detailed!$E36-Messy_HR_Dataset_Detailed!$D36</f>
        <v>1182</v>
      </c>
      <c r="G36" s="54">
        <f>(Messy_HR_Dataset_Detailed!$E36-Messy_HR_Dataset_Detailed!$D36)/365.25</f>
        <v>3.2361396303901437</v>
      </c>
      <c r="H36" s="52" t="s">
        <v>64</v>
      </c>
      <c r="I36" s="52" t="s">
        <v>449</v>
      </c>
      <c r="J36" s="55" t="s">
        <v>450</v>
      </c>
      <c r="K36" s="52" t="s">
        <v>94</v>
      </c>
      <c r="L36" s="52" t="s">
        <v>38</v>
      </c>
      <c r="M36" s="52" t="s">
        <v>56</v>
      </c>
      <c r="N36" s="52" t="s">
        <v>40</v>
      </c>
      <c r="O36" s="52" t="s">
        <v>41</v>
      </c>
      <c r="P36" s="52" t="s">
        <v>95</v>
      </c>
      <c r="Q36" s="52" t="s">
        <v>68</v>
      </c>
      <c r="R36" s="52" t="s">
        <v>85</v>
      </c>
      <c r="S36" s="53" t="s">
        <v>451</v>
      </c>
      <c r="T36" s="52" t="s">
        <v>153</v>
      </c>
      <c r="U36" s="52" t="s">
        <v>98</v>
      </c>
      <c r="V36" s="52" t="s">
        <v>46</v>
      </c>
      <c r="W36" s="51">
        <v>61457</v>
      </c>
      <c r="X36" s="52" t="s">
        <v>48</v>
      </c>
      <c r="Y36" s="51">
        <v>5</v>
      </c>
      <c r="Z36" s="51">
        <v>3499</v>
      </c>
      <c r="AA36" s="53" t="s">
        <v>452</v>
      </c>
      <c r="AB36" s="51">
        <v>5</v>
      </c>
      <c r="AC36" s="51">
        <v>3</v>
      </c>
      <c r="AD36" s="53">
        <v>44956</v>
      </c>
      <c r="AE36" s="52" t="s">
        <v>83</v>
      </c>
      <c r="AF36" s="52" t="s">
        <v>51</v>
      </c>
      <c r="AG36" s="52" t="s">
        <v>62</v>
      </c>
      <c r="AH36" s="52" t="s">
        <v>453</v>
      </c>
      <c r="AI36" s="52" t="s">
        <v>454</v>
      </c>
      <c r="AJ36" s="51">
        <v>2</v>
      </c>
      <c r="AK36" s="56">
        <v>762.45</v>
      </c>
    </row>
    <row r="37" spans="1:37" x14ac:dyDescent="0.25">
      <c r="A37" s="51">
        <v>73</v>
      </c>
      <c r="B37" s="52" t="s">
        <v>337</v>
      </c>
      <c r="C37" s="52" t="s">
        <v>455</v>
      </c>
      <c r="D37" s="53">
        <v>43424</v>
      </c>
      <c r="E37" s="53">
        <v>44003</v>
      </c>
      <c r="F37" s="51">
        <f>Messy_HR_Dataset_Detailed!$E37-Messy_HR_Dataset_Detailed!$D37</f>
        <v>579</v>
      </c>
      <c r="G37" s="54">
        <f>(Messy_HR_Dataset_Detailed!$E37-Messy_HR_Dataset_Detailed!$D37)/365.25</f>
        <v>1.5852156057494866</v>
      </c>
      <c r="H37" s="52" t="s">
        <v>64</v>
      </c>
      <c r="I37" s="52" t="s">
        <v>456</v>
      </c>
      <c r="J37" s="55" t="s">
        <v>457</v>
      </c>
      <c r="K37" s="52" t="s">
        <v>113</v>
      </c>
      <c r="L37" s="52" t="s">
        <v>38</v>
      </c>
      <c r="M37" s="52" t="s">
        <v>66</v>
      </c>
      <c r="N37" s="52" t="s">
        <v>67</v>
      </c>
      <c r="O37" s="52" t="s">
        <v>56</v>
      </c>
      <c r="P37" s="52" t="s">
        <v>174</v>
      </c>
      <c r="Q37" s="52" t="s">
        <v>68</v>
      </c>
      <c r="R37" s="52" t="s">
        <v>300</v>
      </c>
      <c r="S37" s="53" t="s">
        <v>458</v>
      </c>
      <c r="T37" s="52" t="s">
        <v>115</v>
      </c>
      <c r="U37" s="52" t="s">
        <v>302</v>
      </c>
      <c r="V37" s="52" t="s">
        <v>46</v>
      </c>
      <c r="W37" s="51">
        <v>80424</v>
      </c>
      <c r="X37" s="52" t="s">
        <v>48</v>
      </c>
      <c r="Y37" s="51">
        <v>1</v>
      </c>
      <c r="Z37" s="51">
        <v>3500</v>
      </c>
      <c r="AA37" s="53" t="s">
        <v>459</v>
      </c>
      <c r="AB37" s="51">
        <v>4</v>
      </c>
      <c r="AC37" s="51">
        <v>1</v>
      </c>
      <c r="AD37" s="53">
        <v>45092</v>
      </c>
      <c r="AE37" s="52" t="s">
        <v>50</v>
      </c>
      <c r="AF37" s="52" t="s">
        <v>61</v>
      </c>
      <c r="AG37" s="52" t="s">
        <v>62</v>
      </c>
      <c r="AH37" s="52" t="s">
        <v>460</v>
      </c>
      <c r="AI37" s="52" t="s">
        <v>461</v>
      </c>
      <c r="AJ37" s="51">
        <v>4</v>
      </c>
      <c r="AK37" s="56">
        <v>779.79</v>
      </c>
    </row>
    <row r="38" spans="1:37" x14ac:dyDescent="0.25">
      <c r="A38" s="51">
        <v>74</v>
      </c>
      <c r="B38" s="52" t="s">
        <v>462</v>
      </c>
      <c r="C38" s="52" t="s">
        <v>463</v>
      </c>
      <c r="D38" s="53">
        <v>44073</v>
      </c>
      <c r="E38" s="53">
        <v>44803</v>
      </c>
      <c r="F38" s="51">
        <f>Messy_HR_Dataset_Detailed!$E38-Messy_HR_Dataset_Detailed!$D38</f>
        <v>730</v>
      </c>
      <c r="G38" s="54">
        <f>(Messy_HR_Dataset_Detailed!$E38-Messy_HR_Dataset_Detailed!$D38)/365.25</f>
        <v>1.998631074606434</v>
      </c>
      <c r="H38" s="52" t="s">
        <v>64</v>
      </c>
      <c r="I38" s="52" t="s">
        <v>464</v>
      </c>
      <c r="J38" s="55" t="s">
        <v>465</v>
      </c>
      <c r="K38" s="52" t="s">
        <v>65</v>
      </c>
      <c r="L38" s="52" t="s">
        <v>199</v>
      </c>
      <c r="M38" s="52" t="s">
        <v>56</v>
      </c>
      <c r="N38" s="52" t="s">
        <v>55</v>
      </c>
      <c r="O38" s="52" t="s">
        <v>56</v>
      </c>
      <c r="P38" s="52" t="s">
        <v>133</v>
      </c>
      <c r="Q38" s="52" t="s">
        <v>68</v>
      </c>
      <c r="R38" s="52" t="s">
        <v>80</v>
      </c>
      <c r="S38" s="53" t="s">
        <v>466</v>
      </c>
      <c r="T38" s="52" t="s">
        <v>115</v>
      </c>
      <c r="U38" s="52" t="s">
        <v>98</v>
      </c>
      <c r="V38" s="52" t="s">
        <v>59</v>
      </c>
      <c r="W38" s="51">
        <v>6240</v>
      </c>
      <c r="X38" s="52" t="s">
        <v>48</v>
      </c>
      <c r="Y38" s="51">
        <v>4</v>
      </c>
      <c r="Z38" s="51">
        <v>3501</v>
      </c>
      <c r="AA38" s="53" t="s">
        <v>467</v>
      </c>
      <c r="AB38" s="51">
        <v>2</v>
      </c>
      <c r="AC38" s="51">
        <v>3</v>
      </c>
      <c r="AD38" s="53">
        <v>45086</v>
      </c>
      <c r="AE38" s="52" t="s">
        <v>76</v>
      </c>
      <c r="AF38" s="52" t="s">
        <v>61</v>
      </c>
      <c r="AG38" s="52" t="s">
        <v>89</v>
      </c>
      <c r="AH38" s="52" t="s">
        <v>468</v>
      </c>
      <c r="AI38" s="52" t="s">
        <v>469</v>
      </c>
      <c r="AJ38" s="51">
        <v>3</v>
      </c>
      <c r="AK38" s="56">
        <v>135.94999999999999</v>
      </c>
    </row>
    <row r="39" spans="1:37" x14ac:dyDescent="0.25">
      <c r="A39" s="51">
        <v>79</v>
      </c>
      <c r="B39" s="52" t="s">
        <v>478</v>
      </c>
      <c r="C39" s="52" t="s">
        <v>479</v>
      </c>
      <c r="D39" s="53">
        <v>43704</v>
      </c>
      <c r="E39" s="53">
        <v>45056</v>
      </c>
      <c r="F39" s="51">
        <f>Messy_HR_Dataset_Detailed!$E39-Messy_HR_Dataset_Detailed!$D39</f>
        <v>1352</v>
      </c>
      <c r="G39" s="54">
        <f>(Messy_HR_Dataset_Detailed!$E39-Messy_HR_Dataset_Detailed!$D39)/365.25</f>
        <v>3.7015742642026011</v>
      </c>
      <c r="H39" s="52" t="s">
        <v>64</v>
      </c>
      <c r="I39" s="52" t="s">
        <v>480</v>
      </c>
      <c r="J39" s="55" t="s">
        <v>481</v>
      </c>
      <c r="K39" s="52" t="s">
        <v>132</v>
      </c>
      <c r="L39" s="52" t="s">
        <v>38</v>
      </c>
      <c r="M39" s="52" t="s">
        <v>66</v>
      </c>
      <c r="N39" s="52" t="s">
        <v>67</v>
      </c>
      <c r="O39" s="52" t="s">
        <v>41</v>
      </c>
      <c r="P39" s="52" t="s">
        <v>174</v>
      </c>
      <c r="Q39" s="52" t="s">
        <v>68</v>
      </c>
      <c r="R39" s="52" t="s">
        <v>85</v>
      </c>
      <c r="S39" s="53">
        <v>32301</v>
      </c>
      <c r="T39" s="52" t="s">
        <v>126</v>
      </c>
      <c r="U39" s="52" t="s">
        <v>98</v>
      </c>
      <c r="V39" s="52" t="s">
        <v>59</v>
      </c>
      <c r="W39" s="51">
        <v>38740</v>
      </c>
      <c r="X39" s="52" t="s">
        <v>48</v>
      </c>
      <c r="Y39" s="51">
        <v>2</v>
      </c>
      <c r="Z39" s="51">
        <v>3506</v>
      </c>
      <c r="AA39" s="53" t="s">
        <v>318</v>
      </c>
      <c r="AB39" s="51">
        <v>2</v>
      </c>
      <c r="AC39" s="51">
        <v>2</v>
      </c>
      <c r="AD39" s="53">
        <v>45067</v>
      </c>
      <c r="AE39" s="52" t="s">
        <v>50</v>
      </c>
      <c r="AF39" s="52" t="s">
        <v>51</v>
      </c>
      <c r="AG39" s="52" t="s">
        <v>77</v>
      </c>
      <c r="AH39" s="52" t="s">
        <v>482</v>
      </c>
      <c r="AI39" s="52" t="s">
        <v>483</v>
      </c>
      <c r="AJ39" s="51">
        <v>1</v>
      </c>
      <c r="AK39" s="56">
        <v>781.81</v>
      </c>
    </row>
    <row r="40" spans="1:37" x14ac:dyDescent="0.25">
      <c r="A40" s="51">
        <v>80</v>
      </c>
      <c r="B40" s="52" t="s">
        <v>484</v>
      </c>
      <c r="C40" s="52" t="s">
        <v>485</v>
      </c>
      <c r="D40" s="53">
        <v>44252</v>
      </c>
      <c r="E40" s="53">
        <v>45023</v>
      </c>
      <c r="F40" s="51">
        <f>Messy_HR_Dataset_Detailed!$E40-Messy_HR_Dataset_Detailed!$D40</f>
        <v>771</v>
      </c>
      <c r="G40" s="54">
        <f>(Messy_HR_Dataset_Detailed!$E40-Messy_HR_Dataset_Detailed!$D40)/365.25</f>
        <v>2.1108829568788501</v>
      </c>
      <c r="H40" s="52" t="s">
        <v>64</v>
      </c>
      <c r="I40" s="52" t="s">
        <v>486</v>
      </c>
      <c r="J40" s="55" t="s">
        <v>487</v>
      </c>
      <c r="K40" s="52" t="s">
        <v>79</v>
      </c>
      <c r="L40" s="52" t="s">
        <v>38</v>
      </c>
      <c r="M40" s="52" t="s">
        <v>66</v>
      </c>
      <c r="N40" s="52" t="s">
        <v>55</v>
      </c>
      <c r="O40" s="52" t="s">
        <v>66</v>
      </c>
      <c r="P40" s="52" t="s">
        <v>133</v>
      </c>
      <c r="Q40" s="52" t="s">
        <v>68</v>
      </c>
      <c r="R40" s="52" t="s">
        <v>175</v>
      </c>
      <c r="S40" s="53" t="s">
        <v>488</v>
      </c>
      <c r="T40" s="52" t="s">
        <v>97</v>
      </c>
      <c r="U40" s="52" t="s">
        <v>250</v>
      </c>
      <c r="V40" s="52" t="s">
        <v>59</v>
      </c>
      <c r="W40" s="51">
        <v>9437</v>
      </c>
      <c r="X40" s="52" t="s">
        <v>48</v>
      </c>
      <c r="Y40" s="51">
        <v>4</v>
      </c>
      <c r="Z40" s="51">
        <v>3507</v>
      </c>
      <c r="AA40" s="53" t="s">
        <v>489</v>
      </c>
      <c r="AB40" s="51">
        <v>2</v>
      </c>
      <c r="AC40" s="51">
        <v>5</v>
      </c>
      <c r="AD40" s="53">
        <v>45071</v>
      </c>
      <c r="AE40" s="52" t="s">
        <v>76</v>
      </c>
      <c r="AF40" s="52" t="s">
        <v>51</v>
      </c>
      <c r="AG40" s="52" t="s">
        <v>89</v>
      </c>
      <c r="AH40" s="52" t="s">
        <v>490</v>
      </c>
      <c r="AI40" s="52" t="s">
        <v>491</v>
      </c>
      <c r="AJ40" s="51">
        <v>4</v>
      </c>
      <c r="AK40" s="56">
        <v>651.77</v>
      </c>
    </row>
    <row r="41" spans="1:37" x14ac:dyDescent="0.25">
      <c r="A41" s="51">
        <v>84</v>
      </c>
      <c r="B41" s="52" t="s">
        <v>497</v>
      </c>
      <c r="C41" s="52" t="s">
        <v>498</v>
      </c>
      <c r="D41" s="53">
        <v>44425</v>
      </c>
      <c r="E41" s="53">
        <v>44561</v>
      </c>
      <c r="F41" s="51">
        <f>Messy_HR_Dataset_Detailed!$E41-Messy_HR_Dataset_Detailed!$D41</f>
        <v>136</v>
      </c>
      <c r="G41" s="54">
        <f>(Messy_HR_Dataset_Detailed!$E41-Messy_HR_Dataset_Detailed!$D41)/365.25</f>
        <v>0.37234770704996578</v>
      </c>
      <c r="H41" s="52" t="s">
        <v>64</v>
      </c>
      <c r="I41" s="52" t="s">
        <v>499</v>
      </c>
      <c r="J41" s="55" t="s">
        <v>500</v>
      </c>
      <c r="K41" s="52" t="s">
        <v>94</v>
      </c>
      <c r="L41" s="52" t="s">
        <v>38</v>
      </c>
      <c r="M41" s="52" t="s">
        <v>56</v>
      </c>
      <c r="N41" s="52" t="s">
        <v>67</v>
      </c>
      <c r="O41" s="52" t="s">
        <v>66</v>
      </c>
      <c r="P41" s="52" t="s">
        <v>121</v>
      </c>
      <c r="Q41" s="52" t="s">
        <v>68</v>
      </c>
      <c r="R41" s="52" t="s">
        <v>43</v>
      </c>
      <c r="S41" s="53" t="s">
        <v>501</v>
      </c>
      <c r="T41" s="52" t="s">
        <v>153</v>
      </c>
      <c r="U41" s="52" t="s">
        <v>185</v>
      </c>
      <c r="V41" s="52" t="s">
        <v>46</v>
      </c>
      <c r="W41" s="51">
        <v>41111</v>
      </c>
      <c r="X41" s="52" t="s">
        <v>48</v>
      </c>
      <c r="Y41" s="51">
        <v>4</v>
      </c>
      <c r="Z41" s="51">
        <v>3511</v>
      </c>
      <c r="AA41" s="53">
        <v>45235</v>
      </c>
      <c r="AB41" s="51">
        <v>5</v>
      </c>
      <c r="AC41" s="51">
        <v>4</v>
      </c>
      <c r="AD41" s="53">
        <v>45023</v>
      </c>
      <c r="AE41" s="52" t="s">
        <v>83</v>
      </c>
      <c r="AF41" s="52" t="s">
        <v>51</v>
      </c>
      <c r="AG41" s="52" t="s">
        <v>77</v>
      </c>
      <c r="AH41" s="52" t="s">
        <v>502</v>
      </c>
      <c r="AI41" s="52" t="s">
        <v>503</v>
      </c>
      <c r="AJ41" s="51">
        <v>3</v>
      </c>
      <c r="AK41" s="56">
        <v>344.44</v>
      </c>
    </row>
    <row r="42" spans="1:37" x14ac:dyDescent="0.25">
      <c r="A42" s="51">
        <v>85</v>
      </c>
      <c r="B42" s="52" t="s">
        <v>504</v>
      </c>
      <c r="C42" s="52" t="s">
        <v>505</v>
      </c>
      <c r="D42" s="53">
        <v>45033</v>
      </c>
      <c r="E42" s="53">
        <v>45099</v>
      </c>
      <c r="F42" s="51">
        <f>Messy_HR_Dataset_Detailed!$E42-Messy_HR_Dataset_Detailed!$D42</f>
        <v>66</v>
      </c>
      <c r="G42" s="54">
        <f>(Messy_HR_Dataset_Detailed!$E42-Messy_HR_Dataset_Detailed!$D42)/365.25</f>
        <v>0.1806981519507187</v>
      </c>
      <c r="H42" s="52" t="s">
        <v>64</v>
      </c>
      <c r="I42" s="52" t="s">
        <v>506</v>
      </c>
      <c r="J42" s="55" t="s">
        <v>507</v>
      </c>
      <c r="K42" s="52" t="s">
        <v>113</v>
      </c>
      <c r="L42" s="52" t="s">
        <v>199</v>
      </c>
      <c r="M42" s="52" t="s">
        <v>39</v>
      </c>
      <c r="N42" s="52" t="s">
        <v>40</v>
      </c>
      <c r="O42" s="52" t="s">
        <v>41</v>
      </c>
      <c r="P42" s="52" t="s">
        <v>174</v>
      </c>
      <c r="Q42" s="52" t="s">
        <v>68</v>
      </c>
      <c r="R42" s="52" t="s">
        <v>508</v>
      </c>
      <c r="S42" s="53" t="s">
        <v>509</v>
      </c>
      <c r="T42" s="52" t="s">
        <v>115</v>
      </c>
      <c r="U42" s="52" t="s">
        <v>176</v>
      </c>
      <c r="V42" s="52" t="s">
        <v>46</v>
      </c>
      <c r="W42" s="51">
        <v>58860</v>
      </c>
      <c r="X42" s="52" t="s">
        <v>48</v>
      </c>
      <c r="Y42" s="51">
        <v>2</v>
      </c>
      <c r="Z42" s="51">
        <v>3512</v>
      </c>
      <c r="AA42" s="53" t="s">
        <v>467</v>
      </c>
      <c r="AB42" s="51">
        <v>5</v>
      </c>
      <c r="AC42" s="51">
        <v>1</v>
      </c>
      <c r="AD42" s="53">
        <v>44890</v>
      </c>
      <c r="AE42" s="52" t="s">
        <v>156</v>
      </c>
      <c r="AF42" s="52" t="s">
        <v>51</v>
      </c>
      <c r="AG42" s="52" t="s">
        <v>52</v>
      </c>
      <c r="AH42" s="52" t="s">
        <v>510</v>
      </c>
      <c r="AI42" s="52" t="s">
        <v>511</v>
      </c>
      <c r="AJ42" s="51">
        <v>2</v>
      </c>
      <c r="AK42" s="56">
        <v>206.44</v>
      </c>
    </row>
    <row r="43" spans="1:37" x14ac:dyDescent="0.25">
      <c r="A43" s="51">
        <v>86</v>
      </c>
      <c r="B43" s="52" t="s">
        <v>512</v>
      </c>
      <c r="C43" s="52" t="s">
        <v>513</v>
      </c>
      <c r="D43" s="53">
        <v>44806</v>
      </c>
      <c r="E43" s="53">
        <v>45070</v>
      </c>
      <c r="F43" s="51">
        <f>Messy_HR_Dataset_Detailed!$E43-Messy_HR_Dataset_Detailed!$D43</f>
        <v>264</v>
      </c>
      <c r="G43" s="54">
        <f>(Messy_HR_Dataset_Detailed!$E43-Messy_HR_Dataset_Detailed!$D43)/365.25</f>
        <v>0.7227926078028748</v>
      </c>
      <c r="H43" s="52" t="s">
        <v>64</v>
      </c>
      <c r="I43" s="52" t="s">
        <v>514</v>
      </c>
      <c r="J43" s="55" t="s">
        <v>515</v>
      </c>
      <c r="K43" s="52" t="s">
        <v>65</v>
      </c>
      <c r="L43" s="52" t="s">
        <v>199</v>
      </c>
      <c r="M43" s="52" t="s">
        <v>39</v>
      </c>
      <c r="N43" s="52" t="s">
        <v>40</v>
      </c>
      <c r="O43" s="52" t="s">
        <v>41</v>
      </c>
      <c r="P43" s="52" t="s">
        <v>95</v>
      </c>
      <c r="Q43" s="52" t="s">
        <v>68</v>
      </c>
      <c r="R43" s="52" t="s">
        <v>80</v>
      </c>
      <c r="S43" s="53" t="s">
        <v>516</v>
      </c>
      <c r="T43" s="52" t="s">
        <v>115</v>
      </c>
      <c r="U43" s="52" t="s">
        <v>81</v>
      </c>
      <c r="V43" s="52" t="s">
        <v>59</v>
      </c>
      <c r="W43" s="51">
        <v>93051</v>
      </c>
      <c r="X43" s="52" t="s">
        <v>48</v>
      </c>
      <c r="Y43" s="51">
        <v>5</v>
      </c>
      <c r="Z43" s="51">
        <v>3513</v>
      </c>
      <c r="AA43" s="53">
        <v>45235</v>
      </c>
      <c r="AB43" s="51">
        <v>4</v>
      </c>
      <c r="AC43" s="51">
        <v>1</v>
      </c>
      <c r="AD43" s="53">
        <v>45080</v>
      </c>
      <c r="AE43" s="52" t="s">
        <v>156</v>
      </c>
      <c r="AF43" s="52" t="s">
        <v>61</v>
      </c>
      <c r="AG43" s="52" t="s">
        <v>77</v>
      </c>
      <c r="AH43" s="52" t="s">
        <v>517</v>
      </c>
      <c r="AI43" s="52" t="s">
        <v>518</v>
      </c>
      <c r="AJ43" s="51">
        <v>1</v>
      </c>
      <c r="AK43" s="56">
        <v>599</v>
      </c>
    </row>
    <row r="44" spans="1:37" x14ac:dyDescent="0.25">
      <c r="A44" s="51">
        <v>88</v>
      </c>
      <c r="B44" s="52" t="s">
        <v>523</v>
      </c>
      <c r="C44" s="52" t="s">
        <v>524</v>
      </c>
      <c r="D44" s="53">
        <v>44629</v>
      </c>
      <c r="E44" s="53">
        <v>44905</v>
      </c>
      <c r="F44" s="51">
        <f>Messy_HR_Dataset_Detailed!$E44-Messy_HR_Dataset_Detailed!$D44</f>
        <v>276</v>
      </c>
      <c r="G44" s="54">
        <f>(Messy_HR_Dataset_Detailed!$E44-Messy_HR_Dataset_Detailed!$D44)/365.25</f>
        <v>0.75564681724845995</v>
      </c>
      <c r="H44" s="52" t="s">
        <v>64</v>
      </c>
      <c r="I44" s="52" t="s">
        <v>525</v>
      </c>
      <c r="J44" s="55" t="s">
        <v>526</v>
      </c>
      <c r="K44" s="52" t="s">
        <v>37</v>
      </c>
      <c r="L44" s="52" t="s">
        <v>199</v>
      </c>
      <c r="M44" s="52" t="s">
        <v>56</v>
      </c>
      <c r="N44" s="52" t="s">
        <v>55</v>
      </c>
      <c r="O44" s="52" t="s">
        <v>56</v>
      </c>
      <c r="P44" s="52" t="s">
        <v>133</v>
      </c>
      <c r="Q44" s="52" t="s">
        <v>68</v>
      </c>
      <c r="R44" s="52" t="s">
        <v>43</v>
      </c>
      <c r="S44" s="53" t="s">
        <v>527</v>
      </c>
      <c r="T44" s="52" t="s">
        <v>144</v>
      </c>
      <c r="U44" s="52" t="s">
        <v>154</v>
      </c>
      <c r="V44" s="52" t="s">
        <v>59</v>
      </c>
      <c r="W44" s="51">
        <v>59593</v>
      </c>
      <c r="X44" s="52" t="s">
        <v>48</v>
      </c>
      <c r="Y44" s="51">
        <v>4</v>
      </c>
      <c r="Z44" s="51">
        <v>3515</v>
      </c>
      <c r="AA44" s="53">
        <v>44992</v>
      </c>
      <c r="AB44" s="51">
        <v>3</v>
      </c>
      <c r="AC44" s="51">
        <v>5</v>
      </c>
      <c r="AD44" s="53">
        <v>44961</v>
      </c>
      <c r="AE44" s="52" t="s">
        <v>60</v>
      </c>
      <c r="AF44" s="52" t="s">
        <v>51</v>
      </c>
      <c r="AG44" s="52" t="s">
        <v>77</v>
      </c>
      <c r="AH44" s="52" t="s">
        <v>528</v>
      </c>
      <c r="AI44" s="52" t="s">
        <v>529</v>
      </c>
      <c r="AJ44" s="51">
        <v>1</v>
      </c>
      <c r="AK44" s="56">
        <v>143.96</v>
      </c>
    </row>
    <row r="45" spans="1:37" x14ac:dyDescent="0.25">
      <c r="A45" s="51">
        <v>89</v>
      </c>
      <c r="B45" s="52" t="s">
        <v>530</v>
      </c>
      <c r="C45" s="52" t="s">
        <v>531</v>
      </c>
      <c r="D45" s="53">
        <v>44658</v>
      </c>
      <c r="E45" s="53">
        <v>44948</v>
      </c>
      <c r="F45" s="51">
        <f>Messy_HR_Dataset_Detailed!$E45-Messy_HR_Dataset_Detailed!$D45</f>
        <v>290</v>
      </c>
      <c r="G45" s="54">
        <f>(Messy_HR_Dataset_Detailed!$E45-Messy_HR_Dataset_Detailed!$D45)/365.25</f>
        <v>0.79397672826830934</v>
      </c>
      <c r="H45" s="52" t="s">
        <v>64</v>
      </c>
      <c r="I45" s="52" t="s">
        <v>532</v>
      </c>
      <c r="J45" s="55" t="s">
        <v>533</v>
      </c>
      <c r="K45" s="52" t="s">
        <v>125</v>
      </c>
      <c r="L45" s="52" t="s">
        <v>38</v>
      </c>
      <c r="M45" s="52" t="s">
        <v>39</v>
      </c>
      <c r="N45" s="52" t="s">
        <v>67</v>
      </c>
      <c r="O45" s="52" t="s">
        <v>56</v>
      </c>
      <c r="P45" s="52" t="s">
        <v>133</v>
      </c>
      <c r="Q45" s="52" t="s">
        <v>68</v>
      </c>
      <c r="R45" s="52" t="s">
        <v>175</v>
      </c>
      <c r="S45" s="53" t="s">
        <v>534</v>
      </c>
      <c r="T45" s="52" t="s">
        <v>144</v>
      </c>
      <c r="U45" s="52" t="s">
        <v>176</v>
      </c>
      <c r="V45" s="52" t="s">
        <v>59</v>
      </c>
      <c r="W45" s="51">
        <v>96350</v>
      </c>
      <c r="X45" s="52" t="s">
        <v>48</v>
      </c>
      <c r="Y45" s="51">
        <v>5</v>
      </c>
      <c r="Z45" s="51">
        <v>3516</v>
      </c>
      <c r="AA45" s="53" t="s">
        <v>535</v>
      </c>
      <c r="AB45" s="51">
        <v>2</v>
      </c>
      <c r="AC45" s="51">
        <v>3</v>
      </c>
      <c r="AD45" s="53">
        <v>45099</v>
      </c>
      <c r="AE45" s="52" t="s">
        <v>83</v>
      </c>
      <c r="AF45" s="52" t="s">
        <v>51</v>
      </c>
      <c r="AG45" s="52" t="s">
        <v>62</v>
      </c>
      <c r="AH45" s="52" t="s">
        <v>536</v>
      </c>
      <c r="AI45" s="52" t="s">
        <v>537</v>
      </c>
      <c r="AJ45" s="51">
        <v>1</v>
      </c>
      <c r="AK45" s="56">
        <v>570.41999999999996</v>
      </c>
    </row>
    <row r="46" spans="1:37" x14ac:dyDescent="0.25">
      <c r="A46" s="51">
        <v>91</v>
      </c>
      <c r="B46" s="52" t="s">
        <v>540</v>
      </c>
      <c r="C46" s="52" t="s">
        <v>72</v>
      </c>
      <c r="D46" s="53">
        <v>44296</v>
      </c>
      <c r="E46" s="53">
        <v>44746</v>
      </c>
      <c r="F46" s="51">
        <f>Messy_HR_Dataset_Detailed!$E46-Messy_HR_Dataset_Detailed!$D46</f>
        <v>450</v>
      </c>
      <c r="G46" s="54">
        <f>(Messy_HR_Dataset_Detailed!$E46-Messy_HR_Dataset_Detailed!$D46)/365.25</f>
        <v>1.2320328542094456</v>
      </c>
      <c r="H46" s="52" t="s">
        <v>64</v>
      </c>
      <c r="I46" s="52" t="s">
        <v>541</v>
      </c>
      <c r="J46" s="55" t="s">
        <v>542</v>
      </c>
      <c r="K46" s="52" t="s">
        <v>132</v>
      </c>
      <c r="L46" s="52" t="s">
        <v>38</v>
      </c>
      <c r="M46" s="52" t="s">
        <v>39</v>
      </c>
      <c r="N46" s="52" t="s">
        <v>67</v>
      </c>
      <c r="O46" s="52" t="s">
        <v>56</v>
      </c>
      <c r="P46" s="52" t="s">
        <v>95</v>
      </c>
      <c r="Q46" s="52" t="s">
        <v>68</v>
      </c>
      <c r="R46" s="52" t="s">
        <v>96</v>
      </c>
      <c r="S46" s="53" t="s">
        <v>543</v>
      </c>
      <c r="T46" s="52" t="s">
        <v>97</v>
      </c>
      <c r="U46" s="52" t="s">
        <v>176</v>
      </c>
      <c r="V46" s="52" t="s">
        <v>46</v>
      </c>
      <c r="W46" s="51">
        <v>13249</v>
      </c>
      <c r="X46" s="52" t="s">
        <v>48</v>
      </c>
      <c r="Y46" s="51">
        <v>2</v>
      </c>
      <c r="Z46" s="51">
        <v>3518</v>
      </c>
      <c r="AA46" s="53" t="s">
        <v>544</v>
      </c>
      <c r="AB46" s="51">
        <v>4</v>
      </c>
      <c r="AC46" s="51">
        <v>2</v>
      </c>
      <c r="AD46" s="53">
        <v>45104</v>
      </c>
      <c r="AE46" s="52" t="s">
        <v>60</v>
      </c>
      <c r="AF46" s="52" t="s">
        <v>51</v>
      </c>
      <c r="AG46" s="52" t="s">
        <v>77</v>
      </c>
      <c r="AH46" s="52" t="s">
        <v>545</v>
      </c>
      <c r="AI46" s="52" t="s">
        <v>546</v>
      </c>
      <c r="AJ46" s="51">
        <v>3</v>
      </c>
      <c r="AK46" s="56">
        <v>826.58</v>
      </c>
    </row>
    <row r="47" spans="1:37" x14ac:dyDescent="0.25">
      <c r="A47" s="51">
        <v>92</v>
      </c>
      <c r="B47" s="52" t="s">
        <v>547</v>
      </c>
      <c r="C47" s="52" t="s">
        <v>548</v>
      </c>
      <c r="D47" s="53">
        <v>44549</v>
      </c>
      <c r="E47" s="53">
        <v>44622</v>
      </c>
      <c r="F47" s="51">
        <f>Messy_HR_Dataset_Detailed!$E47-Messy_HR_Dataset_Detailed!$D47</f>
        <v>73</v>
      </c>
      <c r="G47" s="54">
        <f>(Messy_HR_Dataset_Detailed!$E47-Messy_HR_Dataset_Detailed!$D47)/365.25</f>
        <v>0.1998631074606434</v>
      </c>
      <c r="H47" s="52" t="s">
        <v>64</v>
      </c>
      <c r="I47" s="52" t="s">
        <v>549</v>
      </c>
      <c r="J47" s="55" t="s">
        <v>550</v>
      </c>
      <c r="K47" s="52" t="s">
        <v>79</v>
      </c>
      <c r="L47" s="52" t="s">
        <v>38</v>
      </c>
      <c r="M47" s="52" t="s">
        <v>56</v>
      </c>
      <c r="N47" s="52" t="s">
        <v>40</v>
      </c>
      <c r="O47" s="52" t="s">
        <v>41</v>
      </c>
      <c r="P47" s="52" t="s">
        <v>121</v>
      </c>
      <c r="Q47" s="52" t="s">
        <v>68</v>
      </c>
      <c r="R47" s="52" t="s">
        <v>57</v>
      </c>
      <c r="S47" s="53" t="s">
        <v>551</v>
      </c>
      <c r="T47" s="52" t="s">
        <v>97</v>
      </c>
      <c r="U47" s="52" t="s">
        <v>365</v>
      </c>
      <c r="V47" s="52" t="s">
        <v>59</v>
      </c>
      <c r="W47" s="51">
        <v>17123</v>
      </c>
      <c r="X47" s="52" t="s">
        <v>48</v>
      </c>
      <c r="Y47" s="51">
        <v>2</v>
      </c>
      <c r="Z47" s="51">
        <v>3519</v>
      </c>
      <c r="AA47" s="53">
        <v>45205</v>
      </c>
      <c r="AB47" s="51">
        <v>1</v>
      </c>
      <c r="AC47" s="51">
        <v>3</v>
      </c>
      <c r="AD47" s="53">
        <v>44906</v>
      </c>
      <c r="AE47" s="52" t="s">
        <v>50</v>
      </c>
      <c r="AF47" s="52" t="s">
        <v>61</v>
      </c>
      <c r="AG47" s="52" t="s">
        <v>62</v>
      </c>
      <c r="AH47" s="52" t="s">
        <v>552</v>
      </c>
      <c r="AI47" s="52" t="s">
        <v>553</v>
      </c>
      <c r="AJ47" s="51">
        <v>4</v>
      </c>
      <c r="AK47" s="56">
        <v>930.69</v>
      </c>
    </row>
    <row r="48" spans="1:37" x14ac:dyDescent="0.25">
      <c r="A48" s="51">
        <v>93</v>
      </c>
      <c r="B48" s="52" t="s">
        <v>554</v>
      </c>
      <c r="C48" s="52" t="s">
        <v>555</v>
      </c>
      <c r="D48" s="53">
        <v>44178</v>
      </c>
      <c r="E48" s="53">
        <v>44939</v>
      </c>
      <c r="F48" s="51">
        <f>Messy_HR_Dataset_Detailed!$E48-Messy_HR_Dataset_Detailed!$D48</f>
        <v>761</v>
      </c>
      <c r="G48" s="54">
        <f>(Messy_HR_Dataset_Detailed!$E48-Messy_HR_Dataset_Detailed!$D48)/365.25</f>
        <v>2.083504449007529</v>
      </c>
      <c r="H48" s="52" t="s">
        <v>64</v>
      </c>
      <c r="I48" s="52" t="s">
        <v>556</v>
      </c>
      <c r="J48" s="55" t="s">
        <v>557</v>
      </c>
      <c r="K48" s="52" t="s">
        <v>79</v>
      </c>
      <c r="L48" s="52" t="s">
        <v>38</v>
      </c>
      <c r="M48" s="52" t="s">
        <v>66</v>
      </c>
      <c r="N48" s="52" t="s">
        <v>40</v>
      </c>
      <c r="O48" s="52" t="s">
        <v>41</v>
      </c>
      <c r="P48" s="52" t="s">
        <v>95</v>
      </c>
      <c r="Q48" s="52" t="s">
        <v>68</v>
      </c>
      <c r="R48" s="52" t="s">
        <v>175</v>
      </c>
      <c r="S48" s="53">
        <v>23014</v>
      </c>
      <c r="T48" s="52" t="s">
        <v>73</v>
      </c>
      <c r="U48" s="52" t="s">
        <v>250</v>
      </c>
      <c r="V48" s="52" t="s">
        <v>46</v>
      </c>
      <c r="W48" s="51">
        <v>18983</v>
      </c>
      <c r="X48" s="52" t="s">
        <v>48</v>
      </c>
      <c r="Y48" s="51">
        <v>1</v>
      </c>
      <c r="Z48" s="51">
        <v>3520</v>
      </c>
      <c r="AA48" s="53" t="s">
        <v>239</v>
      </c>
      <c r="AB48" s="51">
        <v>5</v>
      </c>
      <c r="AC48" s="51">
        <v>1</v>
      </c>
      <c r="AD48" s="53">
        <v>44815</v>
      </c>
      <c r="AE48" s="52" t="s">
        <v>60</v>
      </c>
      <c r="AF48" s="52" t="s">
        <v>61</v>
      </c>
      <c r="AG48" s="52" t="s">
        <v>62</v>
      </c>
      <c r="AH48" s="52" t="s">
        <v>558</v>
      </c>
      <c r="AI48" s="52" t="s">
        <v>559</v>
      </c>
      <c r="AJ48" s="51">
        <v>1</v>
      </c>
      <c r="AK48" s="56">
        <v>607.92999999999995</v>
      </c>
    </row>
    <row r="49" spans="1:37" x14ac:dyDescent="0.25">
      <c r="A49" s="51">
        <v>96</v>
      </c>
      <c r="B49" s="52" t="s">
        <v>565</v>
      </c>
      <c r="C49" s="52" t="s">
        <v>566</v>
      </c>
      <c r="D49" s="53">
        <v>44372</v>
      </c>
      <c r="E49" s="53">
        <v>44798</v>
      </c>
      <c r="F49" s="51">
        <f>Messy_HR_Dataset_Detailed!$E49-Messy_HR_Dataset_Detailed!$D49</f>
        <v>426</v>
      </c>
      <c r="G49" s="54">
        <f>(Messy_HR_Dataset_Detailed!$E49-Messy_HR_Dataset_Detailed!$D49)/365.25</f>
        <v>1.1663244353182751</v>
      </c>
      <c r="H49" s="52" t="s">
        <v>64</v>
      </c>
      <c r="I49" s="52" t="s">
        <v>567</v>
      </c>
      <c r="J49" s="55" t="s">
        <v>568</v>
      </c>
      <c r="K49" s="52" t="s">
        <v>37</v>
      </c>
      <c r="L49" s="52" t="s">
        <v>38</v>
      </c>
      <c r="M49" s="52" t="s">
        <v>66</v>
      </c>
      <c r="N49" s="52" t="s">
        <v>55</v>
      </c>
      <c r="O49" s="52" t="s">
        <v>41</v>
      </c>
      <c r="P49" s="52" t="s">
        <v>121</v>
      </c>
      <c r="Q49" s="52" t="s">
        <v>68</v>
      </c>
      <c r="R49" s="52" t="s">
        <v>80</v>
      </c>
      <c r="S49" s="53" t="s">
        <v>569</v>
      </c>
      <c r="T49" s="52" t="s">
        <v>153</v>
      </c>
      <c r="U49" s="52" t="s">
        <v>81</v>
      </c>
      <c r="V49" s="52" t="s">
        <v>46</v>
      </c>
      <c r="W49" s="51">
        <v>23092</v>
      </c>
      <c r="X49" s="52" t="s">
        <v>48</v>
      </c>
      <c r="Y49" s="51">
        <v>2</v>
      </c>
      <c r="Z49" s="51">
        <v>3523</v>
      </c>
      <c r="AA49" s="53" t="s">
        <v>570</v>
      </c>
      <c r="AB49" s="51">
        <v>3</v>
      </c>
      <c r="AC49" s="51">
        <v>2</v>
      </c>
      <c r="AD49" s="53">
        <v>45117</v>
      </c>
      <c r="AE49" s="52" t="s">
        <v>50</v>
      </c>
      <c r="AF49" s="52" t="s">
        <v>61</v>
      </c>
      <c r="AG49" s="52" t="s">
        <v>62</v>
      </c>
      <c r="AH49" s="52" t="s">
        <v>571</v>
      </c>
      <c r="AI49" s="52" t="s">
        <v>572</v>
      </c>
      <c r="AJ49" s="51">
        <v>2</v>
      </c>
      <c r="AK49" s="56">
        <v>451.18</v>
      </c>
    </row>
    <row r="50" spans="1:37" x14ac:dyDescent="0.25">
      <c r="A50" s="51">
        <v>97</v>
      </c>
      <c r="B50" s="52" t="s">
        <v>573</v>
      </c>
      <c r="C50" s="52" t="s">
        <v>574</v>
      </c>
      <c r="D50" s="53">
        <v>44403</v>
      </c>
      <c r="E50" s="53">
        <v>44685</v>
      </c>
      <c r="F50" s="51">
        <f>Messy_HR_Dataset_Detailed!$E50-Messy_HR_Dataset_Detailed!$D50</f>
        <v>282</v>
      </c>
      <c r="G50" s="54">
        <f>(Messy_HR_Dataset_Detailed!$E50-Messy_HR_Dataset_Detailed!$D50)/365.25</f>
        <v>0.77207392197125257</v>
      </c>
      <c r="H50" s="52" t="s">
        <v>64</v>
      </c>
      <c r="I50" s="52" t="s">
        <v>575</v>
      </c>
      <c r="J50" s="55" t="s">
        <v>576</v>
      </c>
      <c r="K50" s="52" t="s">
        <v>54</v>
      </c>
      <c r="L50" s="52" t="s">
        <v>199</v>
      </c>
      <c r="M50" s="52" t="s">
        <v>39</v>
      </c>
      <c r="N50" s="52" t="s">
        <v>67</v>
      </c>
      <c r="O50" s="52" t="s">
        <v>66</v>
      </c>
      <c r="P50" s="52" t="s">
        <v>121</v>
      </c>
      <c r="Q50" s="52" t="s">
        <v>68</v>
      </c>
      <c r="R50" s="52" t="s">
        <v>85</v>
      </c>
      <c r="S50" s="53">
        <v>36475</v>
      </c>
      <c r="T50" s="52" t="s">
        <v>115</v>
      </c>
      <c r="U50" s="52" t="s">
        <v>81</v>
      </c>
      <c r="V50" s="52" t="s">
        <v>59</v>
      </c>
      <c r="W50" s="51">
        <v>6074</v>
      </c>
      <c r="X50" s="52" t="s">
        <v>48</v>
      </c>
      <c r="Y50" s="51">
        <v>2</v>
      </c>
      <c r="Z50" s="51">
        <v>3524</v>
      </c>
      <c r="AA50" s="53" t="s">
        <v>308</v>
      </c>
      <c r="AB50" s="51">
        <v>3</v>
      </c>
      <c r="AC50" s="51">
        <v>2</v>
      </c>
      <c r="AD50" s="53">
        <v>44928</v>
      </c>
      <c r="AE50" s="52" t="s">
        <v>156</v>
      </c>
      <c r="AF50" s="52" t="s">
        <v>51</v>
      </c>
      <c r="AG50" s="52" t="s">
        <v>77</v>
      </c>
      <c r="AH50" s="52" t="s">
        <v>577</v>
      </c>
      <c r="AI50" s="52" t="s">
        <v>578</v>
      </c>
      <c r="AJ50" s="51">
        <v>5</v>
      </c>
      <c r="AK50" s="56">
        <v>124.65</v>
      </c>
    </row>
    <row r="51" spans="1:37" x14ac:dyDescent="0.25">
      <c r="A51" s="51">
        <v>98</v>
      </c>
      <c r="B51" s="52" t="s">
        <v>309</v>
      </c>
      <c r="C51" s="52" t="s">
        <v>579</v>
      </c>
      <c r="D51" s="53">
        <v>44745</v>
      </c>
      <c r="E51" s="53">
        <v>44936</v>
      </c>
      <c r="F51" s="51">
        <f>Messy_HR_Dataset_Detailed!$E51-Messy_HR_Dataset_Detailed!$D51</f>
        <v>191</v>
      </c>
      <c r="G51" s="54">
        <f>(Messy_HR_Dataset_Detailed!$E51-Messy_HR_Dataset_Detailed!$D51)/365.25</f>
        <v>0.5229295003422314</v>
      </c>
      <c r="H51" s="52" t="s">
        <v>64</v>
      </c>
      <c r="I51" s="52" t="s">
        <v>580</v>
      </c>
      <c r="J51" s="55" t="s">
        <v>581</v>
      </c>
      <c r="K51" s="52" t="s">
        <v>132</v>
      </c>
      <c r="L51" s="52" t="s">
        <v>199</v>
      </c>
      <c r="M51" s="52" t="s">
        <v>39</v>
      </c>
      <c r="N51" s="52" t="s">
        <v>67</v>
      </c>
      <c r="O51" s="52" t="s">
        <v>41</v>
      </c>
      <c r="P51" s="52" t="s">
        <v>133</v>
      </c>
      <c r="Q51" s="52" t="s">
        <v>68</v>
      </c>
      <c r="R51" s="52" t="s">
        <v>80</v>
      </c>
      <c r="S51" s="53" t="s">
        <v>582</v>
      </c>
      <c r="T51" s="52" t="s">
        <v>115</v>
      </c>
      <c r="U51" s="52" t="s">
        <v>234</v>
      </c>
      <c r="V51" s="52" t="s">
        <v>59</v>
      </c>
      <c r="W51" s="51">
        <v>72264</v>
      </c>
      <c r="X51" s="52" t="s">
        <v>48</v>
      </c>
      <c r="Y51" s="51">
        <v>2</v>
      </c>
      <c r="Z51" s="51">
        <v>3525</v>
      </c>
      <c r="AA51" s="53">
        <v>44928</v>
      </c>
      <c r="AB51" s="51">
        <v>1</v>
      </c>
      <c r="AC51" s="51">
        <v>2</v>
      </c>
      <c r="AD51" s="53">
        <v>44843</v>
      </c>
      <c r="AE51" s="52" t="s">
        <v>50</v>
      </c>
      <c r="AF51" s="52" t="s">
        <v>61</v>
      </c>
      <c r="AG51" s="52" t="s">
        <v>62</v>
      </c>
      <c r="AH51" s="52" t="s">
        <v>583</v>
      </c>
      <c r="AI51" s="52" t="s">
        <v>584</v>
      </c>
      <c r="AJ51" s="51">
        <v>4</v>
      </c>
      <c r="AK51" s="56">
        <v>237.75</v>
      </c>
    </row>
    <row r="52" spans="1:37" x14ac:dyDescent="0.25">
      <c r="A52" s="51">
        <v>100</v>
      </c>
      <c r="B52" s="52" t="s">
        <v>587</v>
      </c>
      <c r="C52" s="52" t="s">
        <v>588</v>
      </c>
      <c r="D52" s="53">
        <v>43952</v>
      </c>
      <c r="E52" s="53">
        <v>44252</v>
      </c>
      <c r="F52" s="51">
        <f>Messy_HR_Dataset_Detailed!$E52-Messy_HR_Dataset_Detailed!$D52</f>
        <v>300</v>
      </c>
      <c r="G52" s="54">
        <f>(Messy_HR_Dataset_Detailed!$E52-Messy_HR_Dataset_Detailed!$D52)/365.25</f>
        <v>0.82135523613963035</v>
      </c>
      <c r="H52" s="52" t="s">
        <v>64</v>
      </c>
      <c r="I52" s="52" t="s">
        <v>589</v>
      </c>
      <c r="J52" s="55" t="s">
        <v>590</v>
      </c>
      <c r="K52" s="52" t="s">
        <v>65</v>
      </c>
      <c r="L52" s="52" t="s">
        <v>38</v>
      </c>
      <c r="M52" s="52" t="s">
        <v>66</v>
      </c>
      <c r="N52" s="52" t="s">
        <v>67</v>
      </c>
      <c r="O52" s="52" t="s">
        <v>41</v>
      </c>
      <c r="P52" s="52" t="s">
        <v>133</v>
      </c>
      <c r="Q52" s="52" t="s">
        <v>68</v>
      </c>
      <c r="R52" s="52" t="s">
        <v>57</v>
      </c>
      <c r="S52" s="53" t="s">
        <v>591</v>
      </c>
      <c r="T52" s="52" t="s">
        <v>144</v>
      </c>
      <c r="U52" s="52" t="s">
        <v>159</v>
      </c>
      <c r="V52" s="52" t="s">
        <v>59</v>
      </c>
      <c r="W52" s="51">
        <v>46645</v>
      </c>
      <c r="X52" s="52" t="s">
        <v>48</v>
      </c>
      <c r="Y52" s="51">
        <v>1</v>
      </c>
      <c r="Z52" s="51">
        <v>3527</v>
      </c>
      <c r="AA52" s="53" t="s">
        <v>570</v>
      </c>
      <c r="AB52" s="51">
        <v>1</v>
      </c>
      <c r="AC52" s="51">
        <v>3</v>
      </c>
      <c r="AD52" s="53">
        <v>44932</v>
      </c>
      <c r="AE52" s="52" t="s">
        <v>76</v>
      </c>
      <c r="AF52" s="52" t="s">
        <v>51</v>
      </c>
      <c r="AG52" s="52" t="s">
        <v>52</v>
      </c>
      <c r="AH52" s="52" t="s">
        <v>592</v>
      </c>
      <c r="AI52" s="52" t="s">
        <v>593</v>
      </c>
      <c r="AJ52" s="51">
        <v>4</v>
      </c>
      <c r="AK52" s="56">
        <v>396.28</v>
      </c>
    </row>
    <row r="53" spans="1:37" x14ac:dyDescent="0.25">
      <c r="A53" s="51">
        <v>102</v>
      </c>
      <c r="B53" s="52" t="s">
        <v>595</v>
      </c>
      <c r="C53" s="52" t="s">
        <v>596</v>
      </c>
      <c r="D53" s="53">
        <v>43833</v>
      </c>
      <c r="E53" s="53">
        <v>44067</v>
      </c>
      <c r="F53" s="51">
        <f>Messy_HR_Dataset_Detailed!$E53-Messy_HR_Dataset_Detailed!$D53</f>
        <v>234</v>
      </c>
      <c r="G53" s="54">
        <f>(Messy_HR_Dataset_Detailed!$E53-Messy_HR_Dataset_Detailed!$D53)/365.25</f>
        <v>0.64065708418891165</v>
      </c>
      <c r="H53" s="52" t="s">
        <v>64</v>
      </c>
      <c r="I53" s="52" t="s">
        <v>597</v>
      </c>
      <c r="J53" s="55" t="s">
        <v>598</v>
      </c>
      <c r="K53" s="52" t="s">
        <v>125</v>
      </c>
      <c r="L53" s="52" t="s">
        <v>38</v>
      </c>
      <c r="M53" s="52" t="s">
        <v>56</v>
      </c>
      <c r="N53" s="52" t="s">
        <v>40</v>
      </c>
      <c r="O53" s="52" t="s">
        <v>66</v>
      </c>
      <c r="P53" s="52" t="s">
        <v>174</v>
      </c>
      <c r="Q53" s="52" t="s">
        <v>68</v>
      </c>
      <c r="R53" s="52" t="s">
        <v>85</v>
      </c>
      <c r="S53" s="53" t="s">
        <v>599</v>
      </c>
      <c r="T53" s="52" t="s">
        <v>126</v>
      </c>
      <c r="U53" s="52" t="s">
        <v>600</v>
      </c>
      <c r="V53" s="52" t="s">
        <v>59</v>
      </c>
      <c r="W53" s="51">
        <v>67282</v>
      </c>
      <c r="X53" s="52" t="s">
        <v>48</v>
      </c>
      <c r="Y53" s="51">
        <v>2</v>
      </c>
      <c r="Z53" s="51">
        <v>3529</v>
      </c>
      <c r="AA53" s="53" t="s">
        <v>601</v>
      </c>
      <c r="AB53" s="51">
        <v>2</v>
      </c>
      <c r="AC53" s="51">
        <v>3</v>
      </c>
      <c r="AD53" s="53">
        <v>44808</v>
      </c>
      <c r="AE53" s="52" t="s">
        <v>76</v>
      </c>
      <c r="AF53" s="52" t="s">
        <v>51</v>
      </c>
      <c r="AG53" s="52" t="s">
        <v>62</v>
      </c>
      <c r="AH53" s="52" t="s">
        <v>602</v>
      </c>
      <c r="AI53" s="52" t="s">
        <v>603</v>
      </c>
      <c r="AJ53" s="51">
        <v>1</v>
      </c>
      <c r="AK53" s="56">
        <v>515.55999999999995</v>
      </c>
    </row>
    <row r="54" spans="1:37" x14ac:dyDescent="0.25">
      <c r="A54" s="51">
        <v>106</v>
      </c>
      <c r="B54" s="52" t="s">
        <v>609</v>
      </c>
      <c r="C54" s="52" t="s">
        <v>610</v>
      </c>
      <c r="D54" s="53">
        <v>44348</v>
      </c>
      <c r="E54" s="53">
        <v>45123</v>
      </c>
      <c r="F54" s="51">
        <f>Messy_HR_Dataset_Detailed!$E54-Messy_HR_Dataset_Detailed!$D54</f>
        <v>775</v>
      </c>
      <c r="G54" s="54">
        <f>(Messy_HR_Dataset_Detailed!$E54-Messy_HR_Dataset_Detailed!$D54)/365.25</f>
        <v>2.1218343600273784</v>
      </c>
      <c r="H54" s="52" t="s">
        <v>64</v>
      </c>
      <c r="I54" s="52" t="s">
        <v>611</v>
      </c>
      <c r="J54" s="55" t="s">
        <v>612</v>
      </c>
      <c r="K54" s="52" t="s">
        <v>132</v>
      </c>
      <c r="L54" s="52" t="s">
        <v>38</v>
      </c>
      <c r="M54" s="52" t="s">
        <v>39</v>
      </c>
      <c r="N54" s="52" t="s">
        <v>67</v>
      </c>
      <c r="O54" s="52" t="s">
        <v>66</v>
      </c>
      <c r="P54" s="52" t="s">
        <v>174</v>
      </c>
      <c r="Q54" s="52" t="s">
        <v>68</v>
      </c>
      <c r="R54" s="52" t="s">
        <v>69</v>
      </c>
      <c r="S54" s="53">
        <v>24452</v>
      </c>
      <c r="T54" s="52" t="s">
        <v>73</v>
      </c>
      <c r="U54" s="52" t="s">
        <v>412</v>
      </c>
      <c r="V54" s="52" t="s">
        <v>59</v>
      </c>
      <c r="W54" s="51">
        <v>65183</v>
      </c>
      <c r="X54" s="52" t="s">
        <v>48</v>
      </c>
      <c r="Y54" s="51">
        <v>2</v>
      </c>
      <c r="Z54" s="51">
        <v>3533</v>
      </c>
      <c r="AA54" s="53">
        <v>45139</v>
      </c>
      <c r="AB54" s="51">
        <v>2</v>
      </c>
      <c r="AC54" s="51">
        <v>5</v>
      </c>
      <c r="AD54" s="53">
        <v>45057</v>
      </c>
      <c r="AE54" s="52" t="s">
        <v>50</v>
      </c>
      <c r="AF54" s="52" t="s">
        <v>51</v>
      </c>
      <c r="AG54" s="52" t="s">
        <v>77</v>
      </c>
      <c r="AH54" s="52" t="s">
        <v>613</v>
      </c>
      <c r="AI54" s="52" t="s">
        <v>614</v>
      </c>
      <c r="AJ54" s="51">
        <v>4</v>
      </c>
      <c r="AK54" s="56">
        <v>418.4</v>
      </c>
    </row>
    <row r="55" spans="1:37" x14ac:dyDescent="0.25">
      <c r="A55" s="51">
        <v>108</v>
      </c>
      <c r="B55" s="52" t="s">
        <v>618</v>
      </c>
      <c r="C55" s="52" t="s">
        <v>619</v>
      </c>
      <c r="D55" s="53">
        <v>43445</v>
      </c>
      <c r="E55" s="53">
        <v>44714</v>
      </c>
      <c r="F55" s="51">
        <f>Messy_HR_Dataset_Detailed!$E55-Messy_HR_Dataset_Detailed!$D55</f>
        <v>1269</v>
      </c>
      <c r="G55" s="54">
        <f>(Messy_HR_Dataset_Detailed!$E55-Messy_HR_Dataset_Detailed!$D55)/365.25</f>
        <v>3.4743326488706368</v>
      </c>
      <c r="H55" s="52" t="s">
        <v>64</v>
      </c>
      <c r="I55" s="52" t="s">
        <v>620</v>
      </c>
      <c r="J55" s="55" t="s">
        <v>621</v>
      </c>
      <c r="K55" s="52" t="s">
        <v>164</v>
      </c>
      <c r="L55" s="52" t="s">
        <v>38</v>
      </c>
      <c r="M55" s="52" t="s">
        <v>66</v>
      </c>
      <c r="N55" s="52" t="s">
        <v>55</v>
      </c>
      <c r="O55" s="52" t="s">
        <v>41</v>
      </c>
      <c r="P55" s="52" t="s">
        <v>133</v>
      </c>
      <c r="Q55" s="52" t="s">
        <v>68</v>
      </c>
      <c r="R55" s="52" t="s">
        <v>238</v>
      </c>
      <c r="S55" s="53">
        <v>34367</v>
      </c>
      <c r="T55" s="52" t="s">
        <v>153</v>
      </c>
      <c r="U55" s="52" t="s">
        <v>109</v>
      </c>
      <c r="V55" s="52" t="s">
        <v>46</v>
      </c>
      <c r="W55" s="51">
        <v>29811</v>
      </c>
      <c r="X55" s="52" t="s">
        <v>48</v>
      </c>
      <c r="Y55" s="51">
        <v>4</v>
      </c>
      <c r="Z55" s="51">
        <v>3535</v>
      </c>
      <c r="AA55" s="53">
        <v>44572</v>
      </c>
      <c r="AB55" s="51">
        <v>1</v>
      </c>
      <c r="AC55" s="51">
        <v>5</v>
      </c>
      <c r="AD55" s="53">
        <v>45102</v>
      </c>
      <c r="AE55" s="52" t="s">
        <v>83</v>
      </c>
      <c r="AF55" s="52" t="s">
        <v>61</v>
      </c>
      <c r="AG55" s="52" t="s">
        <v>62</v>
      </c>
      <c r="AH55" s="52" t="s">
        <v>622</v>
      </c>
      <c r="AI55" s="52" t="s">
        <v>623</v>
      </c>
      <c r="AJ55" s="51">
        <v>1</v>
      </c>
      <c r="AK55" s="56">
        <v>936.96</v>
      </c>
    </row>
    <row r="56" spans="1:37" x14ac:dyDescent="0.25">
      <c r="A56" s="51">
        <v>110</v>
      </c>
      <c r="B56" s="52" t="s">
        <v>626</v>
      </c>
      <c r="C56" s="52" t="s">
        <v>619</v>
      </c>
      <c r="D56" s="53">
        <v>44709</v>
      </c>
      <c r="E56" s="53">
        <v>44981</v>
      </c>
      <c r="F56" s="51">
        <f>Messy_HR_Dataset_Detailed!$E56-Messy_HR_Dataset_Detailed!$D56</f>
        <v>272</v>
      </c>
      <c r="G56" s="54">
        <f>(Messy_HR_Dataset_Detailed!$E56-Messy_HR_Dataset_Detailed!$D56)/365.25</f>
        <v>0.74469541409993156</v>
      </c>
      <c r="H56" s="52" t="s">
        <v>64</v>
      </c>
      <c r="I56" s="52" t="s">
        <v>627</v>
      </c>
      <c r="J56" s="55" t="s">
        <v>628</v>
      </c>
      <c r="K56" s="52" t="s">
        <v>113</v>
      </c>
      <c r="L56" s="52" t="s">
        <v>199</v>
      </c>
      <c r="M56" s="52" t="s">
        <v>39</v>
      </c>
      <c r="N56" s="52" t="s">
        <v>40</v>
      </c>
      <c r="O56" s="52" t="s">
        <v>56</v>
      </c>
      <c r="P56" s="52" t="s">
        <v>133</v>
      </c>
      <c r="Q56" s="52" t="s">
        <v>68</v>
      </c>
      <c r="R56" s="52" t="s">
        <v>85</v>
      </c>
      <c r="S56" s="53">
        <v>20035</v>
      </c>
      <c r="T56" s="52" t="s">
        <v>115</v>
      </c>
      <c r="U56" s="52" t="s">
        <v>234</v>
      </c>
      <c r="V56" s="52" t="s">
        <v>59</v>
      </c>
      <c r="W56" s="51">
        <v>63882</v>
      </c>
      <c r="X56" s="52" t="s">
        <v>48</v>
      </c>
      <c r="Y56" s="51">
        <v>2</v>
      </c>
      <c r="Z56" s="51">
        <v>3537</v>
      </c>
      <c r="AA56" s="53">
        <v>44813</v>
      </c>
      <c r="AB56" s="51">
        <v>4</v>
      </c>
      <c r="AC56" s="51">
        <v>2</v>
      </c>
      <c r="AD56" s="53">
        <v>44963</v>
      </c>
      <c r="AE56" s="52" t="s">
        <v>50</v>
      </c>
      <c r="AF56" s="52" t="s">
        <v>51</v>
      </c>
      <c r="AG56" s="52" t="s">
        <v>77</v>
      </c>
      <c r="AH56" s="52" t="s">
        <v>629</v>
      </c>
      <c r="AI56" s="52" t="s">
        <v>630</v>
      </c>
      <c r="AJ56" s="51">
        <v>4</v>
      </c>
      <c r="AK56" s="56">
        <v>853.77</v>
      </c>
    </row>
    <row r="57" spans="1:37" x14ac:dyDescent="0.25">
      <c r="A57" s="51">
        <v>111</v>
      </c>
      <c r="B57" s="52" t="s">
        <v>631</v>
      </c>
      <c r="C57" s="52" t="s">
        <v>632</v>
      </c>
      <c r="D57" s="53">
        <v>43632</v>
      </c>
      <c r="E57" s="53">
        <v>44625</v>
      </c>
      <c r="F57" s="51">
        <f>Messy_HR_Dataset_Detailed!$E57-Messy_HR_Dataset_Detailed!$D57</f>
        <v>993</v>
      </c>
      <c r="G57" s="54">
        <f>(Messy_HR_Dataset_Detailed!$E57-Messy_HR_Dataset_Detailed!$D57)/365.25</f>
        <v>2.7186858316221767</v>
      </c>
      <c r="H57" s="52" t="s">
        <v>64</v>
      </c>
      <c r="I57" s="52" t="s">
        <v>633</v>
      </c>
      <c r="J57" s="55" t="s">
        <v>634</v>
      </c>
      <c r="K57" s="52" t="s">
        <v>65</v>
      </c>
      <c r="L57" s="52" t="s">
        <v>199</v>
      </c>
      <c r="M57" s="52" t="s">
        <v>56</v>
      </c>
      <c r="N57" s="52" t="s">
        <v>40</v>
      </c>
      <c r="O57" s="52" t="s">
        <v>56</v>
      </c>
      <c r="P57" s="52" t="s">
        <v>121</v>
      </c>
      <c r="Q57" s="52" t="s">
        <v>68</v>
      </c>
      <c r="R57" s="52" t="s">
        <v>238</v>
      </c>
      <c r="S57" s="53" t="s">
        <v>635</v>
      </c>
      <c r="T57" s="52" t="s">
        <v>115</v>
      </c>
      <c r="U57" s="52" t="s">
        <v>109</v>
      </c>
      <c r="V57" s="52" t="s">
        <v>59</v>
      </c>
      <c r="W57" s="51">
        <v>62328</v>
      </c>
      <c r="X57" s="52" t="s">
        <v>48</v>
      </c>
      <c r="Y57" s="51">
        <v>2</v>
      </c>
      <c r="Z57" s="51">
        <v>3538</v>
      </c>
      <c r="AA57" s="53" t="s">
        <v>476</v>
      </c>
      <c r="AB57" s="51">
        <v>1</v>
      </c>
      <c r="AC57" s="51">
        <v>5</v>
      </c>
      <c r="AD57" s="53">
        <v>44840</v>
      </c>
      <c r="AE57" s="52" t="s">
        <v>83</v>
      </c>
      <c r="AF57" s="52" t="s">
        <v>51</v>
      </c>
      <c r="AG57" s="52" t="s">
        <v>52</v>
      </c>
      <c r="AH57" s="52" t="s">
        <v>636</v>
      </c>
      <c r="AI57" s="52" t="s">
        <v>637</v>
      </c>
      <c r="AJ57" s="51">
        <v>4</v>
      </c>
      <c r="AK57" s="56">
        <v>141.07</v>
      </c>
    </row>
    <row r="58" spans="1:37" x14ac:dyDescent="0.25">
      <c r="A58" s="51">
        <v>113</v>
      </c>
      <c r="B58" s="52" t="s">
        <v>639</v>
      </c>
      <c r="C58" s="52" t="s">
        <v>640</v>
      </c>
      <c r="D58" s="53">
        <v>43902</v>
      </c>
      <c r="E58" s="53">
        <v>44843</v>
      </c>
      <c r="F58" s="51">
        <f>Messy_HR_Dataset_Detailed!$E58-Messy_HR_Dataset_Detailed!$D58</f>
        <v>941</v>
      </c>
      <c r="G58" s="54">
        <f>(Messy_HR_Dataset_Detailed!$E58-Messy_HR_Dataset_Detailed!$D58)/365.25</f>
        <v>2.5763175906913074</v>
      </c>
      <c r="H58" s="52" t="s">
        <v>64</v>
      </c>
      <c r="I58" s="52" t="s">
        <v>641</v>
      </c>
      <c r="J58" s="55" t="s">
        <v>642</v>
      </c>
      <c r="K58" s="52" t="s">
        <v>37</v>
      </c>
      <c r="L58" s="52" t="s">
        <v>38</v>
      </c>
      <c r="M58" s="52" t="s">
        <v>66</v>
      </c>
      <c r="N58" s="52" t="s">
        <v>67</v>
      </c>
      <c r="O58" s="52" t="s">
        <v>56</v>
      </c>
      <c r="P58" s="52" t="s">
        <v>133</v>
      </c>
      <c r="Q58" s="52" t="s">
        <v>68</v>
      </c>
      <c r="R58" s="52" t="s">
        <v>142</v>
      </c>
      <c r="S58" s="53">
        <v>30565</v>
      </c>
      <c r="T58" s="52" t="s">
        <v>144</v>
      </c>
      <c r="U58" s="52" t="s">
        <v>5</v>
      </c>
      <c r="V58" s="52" t="s">
        <v>59</v>
      </c>
      <c r="W58" s="51">
        <v>18721</v>
      </c>
      <c r="X58" s="52" t="s">
        <v>99</v>
      </c>
      <c r="Y58" s="51">
        <v>4</v>
      </c>
      <c r="Z58" s="51">
        <v>3540</v>
      </c>
      <c r="AA58" s="53" t="s">
        <v>643</v>
      </c>
      <c r="AB58" s="51">
        <v>2</v>
      </c>
      <c r="AC58" s="51">
        <v>2</v>
      </c>
      <c r="AD58" s="53">
        <v>44860</v>
      </c>
      <c r="AE58" s="52" t="s">
        <v>156</v>
      </c>
      <c r="AF58" s="52" t="s">
        <v>61</v>
      </c>
      <c r="AG58" s="52" t="s">
        <v>62</v>
      </c>
      <c r="AH58" s="52" t="s">
        <v>644</v>
      </c>
      <c r="AI58" s="52" t="s">
        <v>645</v>
      </c>
      <c r="AJ58" s="51">
        <v>2</v>
      </c>
      <c r="AK58" s="56">
        <v>903.46</v>
      </c>
    </row>
    <row r="59" spans="1:37" x14ac:dyDescent="0.25">
      <c r="A59" s="51">
        <v>114</v>
      </c>
      <c r="B59" s="52" t="s">
        <v>646</v>
      </c>
      <c r="C59" s="52" t="s">
        <v>647</v>
      </c>
      <c r="D59" s="53">
        <v>43927</v>
      </c>
      <c r="E59" s="53">
        <v>45131</v>
      </c>
      <c r="F59" s="51">
        <f>Messy_HR_Dataset_Detailed!$E59-Messy_HR_Dataset_Detailed!$D59</f>
        <v>1204</v>
      </c>
      <c r="G59" s="54">
        <f>(Messy_HR_Dataset_Detailed!$E59-Messy_HR_Dataset_Detailed!$D59)/365.25</f>
        <v>3.2963723477070501</v>
      </c>
      <c r="H59" s="52" t="s">
        <v>64</v>
      </c>
      <c r="I59" s="52" t="s">
        <v>648</v>
      </c>
      <c r="J59" s="55" t="s">
        <v>649</v>
      </c>
      <c r="K59" s="52" t="s">
        <v>125</v>
      </c>
      <c r="L59" s="52" t="s">
        <v>38</v>
      </c>
      <c r="M59" s="52" t="s">
        <v>66</v>
      </c>
      <c r="N59" s="52" t="s">
        <v>67</v>
      </c>
      <c r="O59" s="52" t="s">
        <v>66</v>
      </c>
      <c r="P59" s="52" t="s">
        <v>95</v>
      </c>
      <c r="Q59" s="52" t="s">
        <v>68</v>
      </c>
      <c r="R59" s="52" t="s">
        <v>85</v>
      </c>
      <c r="S59" s="53" t="s">
        <v>650</v>
      </c>
      <c r="T59" s="52" t="s">
        <v>126</v>
      </c>
      <c r="U59" s="52" t="s">
        <v>98</v>
      </c>
      <c r="V59" s="52" t="s">
        <v>59</v>
      </c>
      <c r="W59" s="51">
        <v>78938</v>
      </c>
      <c r="X59" s="52" t="s">
        <v>99</v>
      </c>
      <c r="Y59" s="51">
        <v>2</v>
      </c>
      <c r="Z59" s="51">
        <v>3541</v>
      </c>
      <c r="AA59" s="53" t="s">
        <v>651</v>
      </c>
      <c r="AB59" s="51">
        <v>1</v>
      </c>
      <c r="AC59" s="51">
        <v>3</v>
      </c>
      <c r="AD59" s="53">
        <v>45068</v>
      </c>
      <c r="AE59" s="52" t="s">
        <v>60</v>
      </c>
      <c r="AF59" s="52" t="s">
        <v>61</v>
      </c>
      <c r="AG59" s="52" t="s">
        <v>89</v>
      </c>
      <c r="AH59" s="52" t="s">
        <v>652</v>
      </c>
      <c r="AI59" s="52" t="s">
        <v>653</v>
      </c>
      <c r="AJ59" s="51">
        <v>4</v>
      </c>
      <c r="AK59" s="56">
        <v>380.3</v>
      </c>
    </row>
    <row r="60" spans="1:37" x14ac:dyDescent="0.25">
      <c r="A60" s="51">
        <v>117</v>
      </c>
      <c r="B60" s="52" t="s">
        <v>657</v>
      </c>
      <c r="C60" s="52" t="s">
        <v>658</v>
      </c>
      <c r="D60" s="53">
        <v>45106</v>
      </c>
      <c r="E60" s="53">
        <v>45116</v>
      </c>
      <c r="F60" s="51">
        <f>Messy_HR_Dataset_Detailed!$E60-Messy_HR_Dataset_Detailed!$D60</f>
        <v>10</v>
      </c>
      <c r="G60" s="54">
        <f>(Messy_HR_Dataset_Detailed!$E60-Messy_HR_Dataset_Detailed!$D60)/365.25</f>
        <v>2.7378507871321012E-2</v>
      </c>
      <c r="H60" s="52" t="s">
        <v>64</v>
      </c>
      <c r="I60" s="52" t="s">
        <v>659</v>
      </c>
      <c r="J60" s="55" t="s">
        <v>660</v>
      </c>
      <c r="K60" s="52" t="s">
        <v>79</v>
      </c>
      <c r="L60" s="52" t="s">
        <v>38</v>
      </c>
      <c r="M60" s="52" t="s">
        <v>39</v>
      </c>
      <c r="N60" s="52" t="s">
        <v>55</v>
      </c>
      <c r="O60" s="52" t="s">
        <v>41</v>
      </c>
      <c r="P60" s="52" t="s">
        <v>133</v>
      </c>
      <c r="Q60" s="52" t="s">
        <v>68</v>
      </c>
      <c r="R60" s="52" t="s">
        <v>57</v>
      </c>
      <c r="S60" s="53" t="s">
        <v>661</v>
      </c>
      <c r="T60" s="52" t="s">
        <v>97</v>
      </c>
      <c r="U60" s="52" t="s">
        <v>234</v>
      </c>
      <c r="V60" s="52" t="s">
        <v>59</v>
      </c>
      <c r="W60" s="51">
        <v>13902</v>
      </c>
      <c r="X60" s="52" t="s">
        <v>48</v>
      </c>
      <c r="Y60" s="51">
        <v>2</v>
      </c>
      <c r="Z60" s="51">
        <v>3544</v>
      </c>
      <c r="AA60" s="53" t="s">
        <v>662</v>
      </c>
      <c r="AB60" s="51">
        <v>3</v>
      </c>
      <c r="AC60" s="51">
        <v>5</v>
      </c>
      <c r="AD60" s="53">
        <v>45048</v>
      </c>
      <c r="AE60" s="52" t="s">
        <v>50</v>
      </c>
      <c r="AF60" s="52" t="s">
        <v>61</v>
      </c>
      <c r="AG60" s="52" t="s">
        <v>89</v>
      </c>
      <c r="AH60" s="52" t="s">
        <v>663</v>
      </c>
      <c r="AI60" s="52" t="s">
        <v>664</v>
      </c>
      <c r="AJ60" s="51">
        <v>3</v>
      </c>
      <c r="AK60" s="56">
        <v>842.93</v>
      </c>
    </row>
    <row r="61" spans="1:37" x14ac:dyDescent="0.25">
      <c r="A61" s="51">
        <v>119</v>
      </c>
      <c r="B61" s="52" t="s">
        <v>667</v>
      </c>
      <c r="C61" s="52" t="s">
        <v>668</v>
      </c>
      <c r="D61" s="53">
        <v>44408</v>
      </c>
      <c r="E61" s="53">
        <v>44953</v>
      </c>
      <c r="F61" s="51">
        <f>Messy_HR_Dataset_Detailed!$E61-Messy_HR_Dataset_Detailed!$D61</f>
        <v>545</v>
      </c>
      <c r="G61" s="54">
        <f>(Messy_HR_Dataset_Detailed!$E61-Messy_HR_Dataset_Detailed!$D61)/365.25</f>
        <v>1.4921286789869952</v>
      </c>
      <c r="H61" s="52" t="s">
        <v>64</v>
      </c>
      <c r="I61" s="52" t="s">
        <v>669</v>
      </c>
      <c r="J61" s="55" t="s">
        <v>670</v>
      </c>
      <c r="K61" s="52" t="s">
        <v>37</v>
      </c>
      <c r="L61" s="52" t="s">
        <v>38</v>
      </c>
      <c r="M61" s="52" t="s">
        <v>66</v>
      </c>
      <c r="N61" s="52" t="s">
        <v>67</v>
      </c>
      <c r="O61" s="52" t="s">
        <v>56</v>
      </c>
      <c r="P61" s="52" t="s">
        <v>174</v>
      </c>
      <c r="Q61" s="52" t="s">
        <v>68</v>
      </c>
      <c r="R61" s="52" t="s">
        <v>80</v>
      </c>
      <c r="S61" s="53" t="s">
        <v>671</v>
      </c>
      <c r="T61" s="52" t="s">
        <v>73</v>
      </c>
      <c r="U61" s="52" t="s">
        <v>234</v>
      </c>
      <c r="V61" s="52" t="s">
        <v>59</v>
      </c>
      <c r="W61" s="51">
        <v>35786</v>
      </c>
      <c r="X61" s="52" t="s">
        <v>99</v>
      </c>
      <c r="Y61" s="51">
        <v>1</v>
      </c>
      <c r="Z61" s="51">
        <v>3546</v>
      </c>
      <c r="AA61" s="53">
        <v>45204</v>
      </c>
      <c r="AB61" s="51">
        <v>2</v>
      </c>
      <c r="AC61" s="51">
        <v>5</v>
      </c>
      <c r="AD61" s="53">
        <v>44886</v>
      </c>
      <c r="AE61" s="52" t="s">
        <v>76</v>
      </c>
      <c r="AF61" s="52" t="s">
        <v>61</v>
      </c>
      <c r="AG61" s="52" t="s">
        <v>89</v>
      </c>
      <c r="AH61" s="52" t="s">
        <v>672</v>
      </c>
      <c r="AI61" s="52" t="s">
        <v>673</v>
      </c>
      <c r="AJ61" s="51">
        <v>4</v>
      </c>
      <c r="AK61" s="56">
        <v>426.45</v>
      </c>
    </row>
    <row r="62" spans="1:37" x14ac:dyDescent="0.25">
      <c r="A62" s="51">
        <v>121</v>
      </c>
      <c r="B62" s="52" t="s">
        <v>677</v>
      </c>
      <c r="C62" s="52" t="s">
        <v>678</v>
      </c>
      <c r="D62" s="53">
        <v>44388</v>
      </c>
      <c r="E62" s="53">
        <v>44844</v>
      </c>
      <c r="F62" s="51">
        <f>Messy_HR_Dataset_Detailed!$E62-Messy_HR_Dataset_Detailed!$D62</f>
        <v>456</v>
      </c>
      <c r="G62" s="54">
        <f>(Messy_HR_Dataset_Detailed!$E62-Messy_HR_Dataset_Detailed!$D62)/365.25</f>
        <v>1.2484599589322383</v>
      </c>
      <c r="H62" s="52" t="s">
        <v>64</v>
      </c>
      <c r="I62" s="52" t="s">
        <v>679</v>
      </c>
      <c r="J62" s="55" t="s">
        <v>680</v>
      </c>
      <c r="K62" s="52" t="s">
        <v>94</v>
      </c>
      <c r="L62" s="52" t="s">
        <v>38</v>
      </c>
      <c r="M62" s="52" t="s">
        <v>56</v>
      </c>
      <c r="N62" s="52" t="s">
        <v>55</v>
      </c>
      <c r="O62" s="52" t="s">
        <v>66</v>
      </c>
      <c r="P62" s="52" t="s">
        <v>121</v>
      </c>
      <c r="Q62" s="52" t="s">
        <v>68</v>
      </c>
      <c r="R62" s="52" t="s">
        <v>80</v>
      </c>
      <c r="S62" s="53" t="s">
        <v>681</v>
      </c>
      <c r="T62" s="52" t="s">
        <v>153</v>
      </c>
      <c r="U62" s="52" t="s">
        <v>98</v>
      </c>
      <c r="V62" s="52" t="s">
        <v>46</v>
      </c>
      <c r="W62" s="51">
        <v>40135</v>
      </c>
      <c r="X62" s="52" t="s">
        <v>48</v>
      </c>
      <c r="Y62" s="51">
        <v>1</v>
      </c>
      <c r="Z62" s="51">
        <v>3548</v>
      </c>
      <c r="AA62" s="53">
        <v>44722</v>
      </c>
      <c r="AB62" s="51">
        <v>5</v>
      </c>
      <c r="AC62" s="51">
        <v>5</v>
      </c>
      <c r="AD62" s="53">
        <v>44789</v>
      </c>
      <c r="AE62" s="52" t="s">
        <v>50</v>
      </c>
      <c r="AF62" s="52" t="s">
        <v>61</v>
      </c>
      <c r="AG62" s="52" t="s">
        <v>89</v>
      </c>
      <c r="AH62" s="52" t="s">
        <v>682</v>
      </c>
      <c r="AI62" s="52" t="s">
        <v>683</v>
      </c>
      <c r="AJ62" s="51">
        <v>3</v>
      </c>
      <c r="AK62" s="56">
        <v>368.8</v>
      </c>
    </row>
    <row r="63" spans="1:37" x14ac:dyDescent="0.25">
      <c r="A63" s="51">
        <v>122</v>
      </c>
      <c r="B63" s="52" t="s">
        <v>684</v>
      </c>
      <c r="C63" s="52" t="s">
        <v>685</v>
      </c>
      <c r="D63" s="53">
        <v>43388</v>
      </c>
      <c r="E63" s="53">
        <v>44122</v>
      </c>
      <c r="F63" s="51">
        <f>Messy_HR_Dataset_Detailed!$E63-Messy_HR_Dataset_Detailed!$D63</f>
        <v>734</v>
      </c>
      <c r="G63" s="54">
        <f>(Messy_HR_Dataset_Detailed!$E63-Messy_HR_Dataset_Detailed!$D63)/365.25</f>
        <v>2.0095824777549622</v>
      </c>
      <c r="H63" s="52" t="s">
        <v>64</v>
      </c>
      <c r="I63" s="52" t="s">
        <v>686</v>
      </c>
      <c r="J63" s="55" t="s">
        <v>687</v>
      </c>
      <c r="K63" s="52" t="s">
        <v>79</v>
      </c>
      <c r="L63" s="52" t="s">
        <v>38</v>
      </c>
      <c r="M63" s="52" t="s">
        <v>66</v>
      </c>
      <c r="N63" s="52" t="s">
        <v>40</v>
      </c>
      <c r="O63" s="52" t="s">
        <v>66</v>
      </c>
      <c r="P63" s="52" t="s">
        <v>133</v>
      </c>
      <c r="Q63" s="52" t="s">
        <v>68</v>
      </c>
      <c r="R63" s="52" t="s">
        <v>85</v>
      </c>
      <c r="S63" s="53" t="s">
        <v>688</v>
      </c>
      <c r="T63" s="52" t="s">
        <v>134</v>
      </c>
      <c r="U63" s="52" t="s">
        <v>98</v>
      </c>
      <c r="V63" s="52" t="s">
        <v>46</v>
      </c>
      <c r="W63" s="51">
        <v>72975</v>
      </c>
      <c r="X63" s="52" t="s">
        <v>48</v>
      </c>
      <c r="Y63" s="51">
        <v>2</v>
      </c>
      <c r="Z63" s="51">
        <v>3549</v>
      </c>
      <c r="AA63" s="53" t="s">
        <v>689</v>
      </c>
      <c r="AB63" s="51">
        <v>1</v>
      </c>
      <c r="AC63" s="51">
        <v>4</v>
      </c>
      <c r="AD63" s="53">
        <v>44867</v>
      </c>
      <c r="AE63" s="52" t="s">
        <v>156</v>
      </c>
      <c r="AF63" s="52" t="s">
        <v>61</v>
      </c>
      <c r="AG63" s="52" t="s">
        <v>52</v>
      </c>
      <c r="AH63" s="52" t="s">
        <v>690</v>
      </c>
      <c r="AI63" s="52" t="s">
        <v>691</v>
      </c>
      <c r="AJ63" s="51">
        <v>5</v>
      </c>
      <c r="AK63" s="56">
        <v>788.67</v>
      </c>
    </row>
    <row r="64" spans="1:37" x14ac:dyDescent="0.25">
      <c r="A64" s="51">
        <v>123</v>
      </c>
      <c r="B64" s="52" t="s">
        <v>353</v>
      </c>
      <c r="C64" s="52" t="s">
        <v>692</v>
      </c>
      <c r="D64" s="53">
        <v>44526</v>
      </c>
      <c r="E64" s="53">
        <v>44848</v>
      </c>
      <c r="F64" s="51">
        <f>Messy_HR_Dataset_Detailed!$E64-Messy_HR_Dataset_Detailed!$D64</f>
        <v>322</v>
      </c>
      <c r="G64" s="54">
        <f>(Messy_HR_Dataset_Detailed!$E64-Messy_HR_Dataset_Detailed!$D64)/365.25</f>
        <v>0.88158795345653662</v>
      </c>
      <c r="H64" s="52" t="s">
        <v>64</v>
      </c>
      <c r="I64" s="52" t="s">
        <v>693</v>
      </c>
      <c r="J64" s="55" t="s">
        <v>694</v>
      </c>
      <c r="K64" s="52" t="s">
        <v>125</v>
      </c>
      <c r="L64" s="52" t="s">
        <v>199</v>
      </c>
      <c r="M64" s="52" t="s">
        <v>56</v>
      </c>
      <c r="N64" s="52" t="s">
        <v>40</v>
      </c>
      <c r="O64" s="52" t="s">
        <v>41</v>
      </c>
      <c r="P64" s="52" t="s">
        <v>121</v>
      </c>
      <c r="Q64" s="52" t="s">
        <v>68</v>
      </c>
      <c r="R64" s="52" t="s">
        <v>320</v>
      </c>
      <c r="S64" s="53" t="s">
        <v>695</v>
      </c>
      <c r="T64" s="52" t="s">
        <v>115</v>
      </c>
      <c r="U64" s="52" t="s">
        <v>696</v>
      </c>
      <c r="V64" s="52" t="s">
        <v>59</v>
      </c>
      <c r="W64" s="51">
        <v>57754</v>
      </c>
      <c r="X64" s="52" t="s">
        <v>48</v>
      </c>
      <c r="Y64" s="51">
        <v>1</v>
      </c>
      <c r="Z64" s="51">
        <v>3550</v>
      </c>
      <c r="AA64" s="53" t="s">
        <v>697</v>
      </c>
      <c r="AB64" s="51">
        <v>3</v>
      </c>
      <c r="AC64" s="51">
        <v>5</v>
      </c>
      <c r="AD64" s="53">
        <v>45025</v>
      </c>
      <c r="AE64" s="52" t="s">
        <v>76</v>
      </c>
      <c r="AF64" s="52" t="s">
        <v>51</v>
      </c>
      <c r="AG64" s="52" t="s">
        <v>77</v>
      </c>
      <c r="AH64" s="52" t="s">
        <v>698</v>
      </c>
      <c r="AI64" s="52" t="s">
        <v>699</v>
      </c>
      <c r="AJ64" s="51">
        <v>4</v>
      </c>
      <c r="AK64" s="56">
        <v>363.11</v>
      </c>
    </row>
    <row r="65" spans="1:37" x14ac:dyDescent="0.25">
      <c r="A65" s="51">
        <v>125</v>
      </c>
      <c r="B65" s="52" t="s">
        <v>702</v>
      </c>
      <c r="C65" s="52" t="s">
        <v>703</v>
      </c>
      <c r="D65" s="53">
        <v>43877</v>
      </c>
      <c r="E65" s="53">
        <v>43985</v>
      </c>
      <c r="F65" s="51">
        <f>Messy_HR_Dataset_Detailed!$E65-Messy_HR_Dataset_Detailed!$D65</f>
        <v>108</v>
      </c>
      <c r="G65" s="54">
        <f>(Messy_HR_Dataset_Detailed!$E65-Messy_HR_Dataset_Detailed!$D65)/365.25</f>
        <v>0.29568788501026694</v>
      </c>
      <c r="H65" s="52" t="s">
        <v>64</v>
      </c>
      <c r="I65" s="52" t="s">
        <v>704</v>
      </c>
      <c r="J65" s="55" t="s">
        <v>705</v>
      </c>
      <c r="K65" s="52" t="s">
        <v>65</v>
      </c>
      <c r="L65" s="52" t="s">
        <v>38</v>
      </c>
      <c r="M65" s="52" t="s">
        <v>66</v>
      </c>
      <c r="N65" s="52" t="s">
        <v>67</v>
      </c>
      <c r="O65" s="52" t="s">
        <v>66</v>
      </c>
      <c r="P65" s="52" t="s">
        <v>133</v>
      </c>
      <c r="Q65" s="52" t="s">
        <v>68</v>
      </c>
      <c r="R65" s="52" t="s">
        <v>85</v>
      </c>
      <c r="S65" s="53">
        <v>15653</v>
      </c>
      <c r="T65" s="52" t="s">
        <v>144</v>
      </c>
      <c r="U65" s="52" t="s">
        <v>234</v>
      </c>
      <c r="V65" s="52" t="s">
        <v>59</v>
      </c>
      <c r="W65" s="51">
        <v>28714</v>
      </c>
      <c r="X65" s="52" t="s">
        <v>242</v>
      </c>
      <c r="Y65" s="51">
        <v>1</v>
      </c>
      <c r="Z65" s="51">
        <v>3552</v>
      </c>
      <c r="AA65" s="53" t="s">
        <v>706</v>
      </c>
      <c r="AB65" s="51">
        <v>3</v>
      </c>
      <c r="AC65" s="51">
        <v>4</v>
      </c>
      <c r="AD65" s="53">
        <v>44891</v>
      </c>
      <c r="AE65" s="52" t="s">
        <v>50</v>
      </c>
      <c r="AF65" s="52" t="s">
        <v>61</v>
      </c>
      <c r="AG65" s="52" t="s">
        <v>52</v>
      </c>
      <c r="AH65" s="52" t="s">
        <v>707</v>
      </c>
      <c r="AI65" s="52" t="s">
        <v>486</v>
      </c>
      <c r="AJ65" s="51">
        <v>4</v>
      </c>
      <c r="AK65" s="56">
        <v>480.87</v>
      </c>
    </row>
    <row r="66" spans="1:37" x14ac:dyDescent="0.25">
      <c r="A66" s="51">
        <v>128</v>
      </c>
      <c r="B66" s="52" t="s">
        <v>713</v>
      </c>
      <c r="C66" s="52" t="s">
        <v>714</v>
      </c>
      <c r="D66" s="53">
        <v>44932</v>
      </c>
      <c r="E66" s="53">
        <v>45053</v>
      </c>
      <c r="F66" s="51">
        <f>Messy_HR_Dataset_Detailed!$E66-Messy_HR_Dataset_Detailed!$D66</f>
        <v>121</v>
      </c>
      <c r="G66" s="54">
        <f>(Messy_HR_Dataset_Detailed!$E66-Messy_HR_Dataset_Detailed!$D66)/365.25</f>
        <v>0.33127994524298426</v>
      </c>
      <c r="H66" s="52" t="s">
        <v>64</v>
      </c>
      <c r="I66" s="52" t="s">
        <v>715</v>
      </c>
      <c r="J66" s="55" t="s">
        <v>716</v>
      </c>
      <c r="K66" s="52" t="s">
        <v>54</v>
      </c>
      <c r="L66" s="52" t="s">
        <v>38</v>
      </c>
      <c r="M66" s="52" t="s">
        <v>66</v>
      </c>
      <c r="N66" s="52" t="s">
        <v>40</v>
      </c>
      <c r="O66" s="52" t="s">
        <v>41</v>
      </c>
      <c r="P66" s="52" t="s">
        <v>121</v>
      </c>
      <c r="Q66" s="52" t="s">
        <v>68</v>
      </c>
      <c r="R66" s="52" t="s">
        <v>96</v>
      </c>
      <c r="S66" s="53">
        <v>32448</v>
      </c>
      <c r="T66" s="52" t="s">
        <v>126</v>
      </c>
      <c r="U66" s="52" t="s">
        <v>717</v>
      </c>
      <c r="V66" s="52" t="s">
        <v>46</v>
      </c>
      <c r="W66" s="51">
        <v>48104</v>
      </c>
      <c r="X66" s="52" t="s">
        <v>48</v>
      </c>
      <c r="Y66" s="51">
        <v>4</v>
      </c>
      <c r="Z66" s="51">
        <v>3555</v>
      </c>
      <c r="AA66" s="53" t="s">
        <v>421</v>
      </c>
      <c r="AB66" s="51">
        <v>2</v>
      </c>
      <c r="AC66" s="51">
        <v>5</v>
      </c>
      <c r="AD66" s="53">
        <v>44989</v>
      </c>
      <c r="AE66" s="52" t="s">
        <v>50</v>
      </c>
      <c r="AF66" s="52" t="s">
        <v>61</v>
      </c>
      <c r="AG66" s="52" t="s">
        <v>89</v>
      </c>
      <c r="AH66" s="52" t="s">
        <v>718</v>
      </c>
      <c r="AI66" s="52" t="s">
        <v>719</v>
      </c>
      <c r="AJ66" s="51">
        <v>4</v>
      </c>
      <c r="AK66" s="56">
        <v>566.12</v>
      </c>
    </row>
    <row r="67" spans="1:37" x14ac:dyDescent="0.25">
      <c r="A67" s="51">
        <v>129</v>
      </c>
      <c r="B67" s="52" t="s">
        <v>720</v>
      </c>
      <c r="C67" s="52" t="s">
        <v>254</v>
      </c>
      <c r="D67" s="53">
        <v>43664</v>
      </c>
      <c r="E67" s="53">
        <v>43845</v>
      </c>
      <c r="F67" s="51">
        <f>Messy_HR_Dataset_Detailed!$E67-Messy_HR_Dataset_Detailed!$D67</f>
        <v>181</v>
      </c>
      <c r="G67" s="54">
        <f>(Messy_HR_Dataset_Detailed!$E67-Messy_HR_Dataset_Detailed!$D67)/365.25</f>
        <v>0.49555099247091033</v>
      </c>
      <c r="H67" s="52" t="s">
        <v>64</v>
      </c>
      <c r="I67" s="52" t="s">
        <v>721</v>
      </c>
      <c r="J67" s="55" t="s">
        <v>722</v>
      </c>
      <c r="K67" s="52" t="s">
        <v>37</v>
      </c>
      <c r="L67" s="52" t="s">
        <v>38</v>
      </c>
      <c r="M67" s="52" t="s">
        <v>66</v>
      </c>
      <c r="N67" s="52" t="s">
        <v>67</v>
      </c>
      <c r="O67" s="52" t="s">
        <v>41</v>
      </c>
      <c r="P67" s="52" t="s">
        <v>133</v>
      </c>
      <c r="Q67" s="52" t="s">
        <v>68</v>
      </c>
      <c r="R67" s="52" t="s">
        <v>320</v>
      </c>
      <c r="S67" s="53" t="s">
        <v>723</v>
      </c>
      <c r="T67" s="52" t="s">
        <v>97</v>
      </c>
      <c r="U67" s="52" t="s">
        <v>724</v>
      </c>
      <c r="V67" s="52" t="s">
        <v>59</v>
      </c>
      <c r="W67" s="51">
        <v>86009</v>
      </c>
      <c r="X67" s="52" t="s">
        <v>99</v>
      </c>
      <c r="Y67" s="51">
        <v>2</v>
      </c>
      <c r="Z67" s="51">
        <v>3556</v>
      </c>
      <c r="AA67" s="53">
        <v>45236</v>
      </c>
      <c r="AB67" s="51">
        <v>2</v>
      </c>
      <c r="AC67" s="51">
        <v>2</v>
      </c>
      <c r="AD67" s="53">
        <v>44968</v>
      </c>
      <c r="AE67" s="52" t="s">
        <v>60</v>
      </c>
      <c r="AF67" s="52" t="s">
        <v>51</v>
      </c>
      <c r="AG67" s="52" t="s">
        <v>62</v>
      </c>
      <c r="AH67" s="52" t="s">
        <v>725</v>
      </c>
      <c r="AI67" s="52" t="s">
        <v>726</v>
      </c>
      <c r="AJ67" s="51">
        <v>1</v>
      </c>
      <c r="AK67" s="56">
        <v>513.91999999999996</v>
      </c>
    </row>
    <row r="68" spans="1:37" x14ac:dyDescent="0.25">
      <c r="A68" s="51">
        <v>132</v>
      </c>
      <c r="B68" s="52" t="s">
        <v>729</v>
      </c>
      <c r="C68" s="52" t="s">
        <v>730</v>
      </c>
      <c r="D68" s="53">
        <v>43775</v>
      </c>
      <c r="E68" s="53">
        <v>44080</v>
      </c>
      <c r="F68" s="51">
        <f>Messy_HR_Dataset_Detailed!$E68-Messy_HR_Dataset_Detailed!$D68</f>
        <v>305</v>
      </c>
      <c r="G68" s="54">
        <f>(Messy_HR_Dataset_Detailed!$E68-Messy_HR_Dataset_Detailed!$D68)/365.25</f>
        <v>0.83504449007529091</v>
      </c>
      <c r="H68" s="52" t="s">
        <v>36</v>
      </c>
      <c r="I68" s="52" t="s">
        <v>731</v>
      </c>
      <c r="J68" s="55" t="s">
        <v>732</v>
      </c>
      <c r="K68" s="52" t="s">
        <v>113</v>
      </c>
      <c r="L68" s="52" t="s">
        <v>38</v>
      </c>
      <c r="M68" s="52" t="s">
        <v>56</v>
      </c>
      <c r="N68" s="52" t="s">
        <v>40</v>
      </c>
      <c r="O68" s="52" t="s">
        <v>66</v>
      </c>
      <c r="P68" s="52" t="s">
        <v>133</v>
      </c>
      <c r="Q68" s="52" t="s">
        <v>42</v>
      </c>
      <c r="R68" s="52" t="s">
        <v>85</v>
      </c>
      <c r="S68" s="53" t="s">
        <v>733</v>
      </c>
      <c r="T68" s="52" t="s">
        <v>44</v>
      </c>
      <c r="U68" s="52" t="s">
        <v>70</v>
      </c>
      <c r="V68" s="52" t="s">
        <v>59</v>
      </c>
      <c r="W68" s="51">
        <v>1960</v>
      </c>
      <c r="X68" s="52" t="s">
        <v>48</v>
      </c>
      <c r="Y68" s="51">
        <v>2</v>
      </c>
      <c r="Z68" s="51">
        <v>3559</v>
      </c>
      <c r="AA68" s="53" t="s">
        <v>734</v>
      </c>
      <c r="AB68" s="51">
        <v>3</v>
      </c>
      <c r="AC68" s="51">
        <v>2</v>
      </c>
      <c r="AD68" s="53">
        <v>44895</v>
      </c>
      <c r="AE68" s="52" t="s">
        <v>76</v>
      </c>
      <c r="AF68" s="52" t="s">
        <v>61</v>
      </c>
      <c r="AG68" s="52" t="s">
        <v>52</v>
      </c>
      <c r="AH68" s="52" t="s">
        <v>735</v>
      </c>
      <c r="AI68" s="52" t="s">
        <v>736</v>
      </c>
      <c r="AJ68" s="51">
        <v>2</v>
      </c>
      <c r="AK68" s="56">
        <v>959.81</v>
      </c>
    </row>
    <row r="69" spans="1:37" x14ac:dyDescent="0.25">
      <c r="A69" s="51">
        <v>135</v>
      </c>
      <c r="B69" s="52" t="s">
        <v>740</v>
      </c>
      <c r="C69" s="52" t="s">
        <v>741</v>
      </c>
      <c r="D69" s="53">
        <v>43606</v>
      </c>
      <c r="E69" s="53">
        <v>44931</v>
      </c>
      <c r="F69" s="51">
        <f>Messy_HR_Dataset_Detailed!$E69-Messy_HR_Dataset_Detailed!$D69</f>
        <v>1325</v>
      </c>
      <c r="G69" s="54">
        <f>(Messy_HR_Dataset_Detailed!$E69-Messy_HR_Dataset_Detailed!$D69)/365.25</f>
        <v>3.6276522929500343</v>
      </c>
      <c r="H69" s="52" t="s">
        <v>36</v>
      </c>
      <c r="I69" s="52" t="s">
        <v>742</v>
      </c>
      <c r="J69" s="55" t="s">
        <v>743</v>
      </c>
      <c r="K69" s="52" t="s">
        <v>37</v>
      </c>
      <c r="L69" s="52" t="s">
        <v>199</v>
      </c>
      <c r="M69" s="52" t="s">
        <v>39</v>
      </c>
      <c r="N69" s="52" t="s">
        <v>67</v>
      </c>
      <c r="O69" s="52" t="s">
        <v>66</v>
      </c>
      <c r="P69" s="52" t="s">
        <v>133</v>
      </c>
      <c r="Q69" s="52" t="s">
        <v>42</v>
      </c>
      <c r="R69" s="52" t="s">
        <v>300</v>
      </c>
      <c r="S69" s="53">
        <v>19971</v>
      </c>
      <c r="T69" s="52" t="s">
        <v>44</v>
      </c>
      <c r="U69" s="52" t="s">
        <v>250</v>
      </c>
      <c r="V69" s="52" t="s">
        <v>46</v>
      </c>
      <c r="W69" s="51">
        <v>1821</v>
      </c>
      <c r="X69" s="52" t="s">
        <v>99</v>
      </c>
      <c r="Y69" s="51">
        <v>2</v>
      </c>
      <c r="Z69" s="51">
        <v>3562</v>
      </c>
      <c r="AA69" s="53" t="s">
        <v>605</v>
      </c>
      <c r="AB69" s="51">
        <v>2</v>
      </c>
      <c r="AC69" s="51">
        <v>1</v>
      </c>
      <c r="AD69" s="53">
        <v>44928</v>
      </c>
      <c r="AE69" s="52" t="s">
        <v>76</v>
      </c>
      <c r="AF69" s="52" t="s">
        <v>61</v>
      </c>
      <c r="AG69" s="52" t="s">
        <v>52</v>
      </c>
      <c r="AH69" s="52" t="s">
        <v>744</v>
      </c>
      <c r="AI69" s="52" t="s">
        <v>745</v>
      </c>
      <c r="AJ69" s="51">
        <v>3</v>
      </c>
      <c r="AK69" s="56">
        <v>808.05</v>
      </c>
    </row>
    <row r="70" spans="1:37" x14ac:dyDescent="0.25">
      <c r="A70" s="51">
        <v>137</v>
      </c>
      <c r="B70" s="52" t="s">
        <v>748</v>
      </c>
      <c r="C70" s="52" t="s">
        <v>749</v>
      </c>
      <c r="D70" s="53">
        <v>43491</v>
      </c>
      <c r="E70" s="53">
        <v>44167</v>
      </c>
      <c r="F70" s="51">
        <f>Messy_HR_Dataset_Detailed!$E70-Messy_HR_Dataset_Detailed!$D70</f>
        <v>676</v>
      </c>
      <c r="G70" s="54">
        <f>(Messy_HR_Dataset_Detailed!$E70-Messy_HR_Dataset_Detailed!$D70)/365.25</f>
        <v>1.8507871321013005</v>
      </c>
      <c r="H70" s="52" t="s">
        <v>738</v>
      </c>
      <c r="I70" s="52" t="s">
        <v>750</v>
      </c>
      <c r="J70" s="55" t="s">
        <v>751</v>
      </c>
      <c r="K70" s="52" t="s">
        <v>125</v>
      </c>
      <c r="L70" s="52" t="s">
        <v>752</v>
      </c>
      <c r="M70" s="52" t="s">
        <v>66</v>
      </c>
      <c r="N70" s="52" t="s">
        <v>40</v>
      </c>
      <c r="O70" s="52" t="s">
        <v>41</v>
      </c>
      <c r="P70" s="52" t="s">
        <v>121</v>
      </c>
      <c r="Q70" s="52" t="s">
        <v>42</v>
      </c>
      <c r="R70" s="52" t="s">
        <v>57</v>
      </c>
      <c r="S70" s="53">
        <v>34526</v>
      </c>
      <c r="T70" s="52" t="s">
        <v>44</v>
      </c>
      <c r="U70" s="52" t="s">
        <v>159</v>
      </c>
      <c r="V70" s="52" t="s">
        <v>46</v>
      </c>
      <c r="W70" s="51">
        <v>2122</v>
      </c>
      <c r="X70" s="52" t="s">
        <v>48</v>
      </c>
      <c r="Y70" s="51">
        <v>1</v>
      </c>
      <c r="Z70" s="51">
        <v>3564</v>
      </c>
      <c r="AA70" s="53">
        <v>45263</v>
      </c>
      <c r="AB70" s="51">
        <v>4</v>
      </c>
      <c r="AC70" s="51">
        <v>4</v>
      </c>
      <c r="AD70" s="53">
        <v>44905</v>
      </c>
      <c r="AE70" s="52" t="s">
        <v>83</v>
      </c>
      <c r="AF70" s="52" t="s">
        <v>61</v>
      </c>
      <c r="AG70" s="52" t="s">
        <v>62</v>
      </c>
      <c r="AH70" s="52" t="s">
        <v>753</v>
      </c>
      <c r="AI70" s="52" t="s">
        <v>754</v>
      </c>
      <c r="AJ70" s="51">
        <v>4</v>
      </c>
      <c r="AK70" s="56">
        <v>106.14</v>
      </c>
    </row>
    <row r="71" spans="1:37" x14ac:dyDescent="0.25">
      <c r="A71" s="51">
        <v>141</v>
      </c>
      <c r="B71" s="52" t="s">
        <v>758</v>
      </c>
      <c r="C71" s="52" t="s">
        <v>759</v>
      </c>
      <c r="D71" s="53">
        <v>45118</v>
      </c>
      <c r="E71" s="53">
        <v>45136</v>
      </c>
      <c r="F71" s="51">
        <f>Messy_HR_Dataset_Detailed!$E71-Messy_HR_Dataset_Detailed!$D71</f>
        <v>18</v>
      </c>
      <c r="G71" s="54">
        <f>(Messy_HR_Dataset_Detailed!$E71-Messy_HR_Dataset_Detailed!$D71)/365.25</f>
        <v>4.9281314168377825E-2</v>
      </c>
      <c r="H71" s="52" t="s">
        <v>36</v>
      </c>
      <c r="I71" s="52" t="s">
        <v>760</v>
      </c>
      <c r="J71" s="55" t="s">
        <v>761</v>
      </c>
      <c r="K71" s="52" t="s">
        <v>54</v>
      </c>
      <c r="L71" s="52" t="s">
        <v>752</v>
      </c>
      <c r="M71" s="52" t="s">
        <v>66</v>
      </c>
      <c r="N71" s="52" t="s">
        <v>67</v>
      </c>
      <c r="O71" s="52" t="s">
        <v>56</v>
      </c>
      <c r="P71" s="52" t="s">
        <v>95</v>
      </c>
      <c r="Q71" s="52" t="s">
        <v>42</v>
      </c>
      <c r="R71" s="52" t="s">
        <v>85</v>
      </c>
      <c r="S71" s="53">
        <v>27253</v>
      </c>
      <c r="T71" s="52" t="s">
        <v>44</v>
      </c>
      <c r="U71" s="52" t="s">
        <v>234</v>
      </c>
      <c r="V71" s="52" t="s">
        <v>59</v>
      </c>
      <c r="W71" s="51">
        <v>2478</v>
      </c>
      <c r="X71" s="52" t="s">
        <v>48</v>
      </c>
      <c r="Y71" s="51">
        <v>2</v>
      </c>
      <c r="Z71" s="51">
        <v>3568</v>
      </c>
      <c r="AA71" s="53">
        <v>45109</v>
      </c>
      <c r="AB71" s="51">
        <v>2</v>
      </c>
      <c r="AC71" s="51">
        <v>4</v>
      </c>
      <c r="AD71" s="53">
        <v>44796</v>
      </c>
      <c r="AE71" s="52" t="s">
        <v>76</v>
      </c>
      <c r="AF71" s="52" t="s">
        <v>51</v>
      </c>
      <c r="AG71" s="52" t="s">
        <v>62</v>
      </c>
      <c r="AH71" s="52" t="s">
        <v>762</v>
      </c>
      <c r="AI71" s="52" t="s">
        <v>763</v>
      </c>
      <c r="AJ71" s="51">
        <v>2</v>
      </c>
      <c r="AK71" s="56">
        <v>201.76</v>
      </c>
    </row>
    <row r="72" spans="1:37" x14ac:dyDescent="0.25">
      <c r="A72" s="51">
        <v>142</v>
      </c>
      <c r="B72" s="52" t="s">
        <v>764</v>
      </c>
      <c r="C72" s="52" t="s">
        <v>765</v>
      </c>
      <c r="D72" s="53">
        <v>43505</v>
      </c>
      <c r="E72" s="53">
        <v>44071</v>
      </c>
      <c r="F72" s="51">
        <f>Messy_HR_Dataset_Detailed!$E72-Messy_HR_Dataset_Detailed!$D72</f>
        <v>566</v>
      </c>
      <c r="G72" s="54">
        <f>(Messy_HR_Dataset_Detailed!$E72-Messy_HR_Dataset_Detailed!$D72)/365.25</f>
        <v>1.5496235455167693</v>
      </c>
      <c r="H72" s="52" t="s">
        <v>36</v>
      </c>
      <c r="I72" s="52" t="s">
        <v>766</v>
      </c>
      <c r="J72" s="55" t="s">
        <v>767</v>
      </c>
      <c r="K72" s="52" t="s">
        <v>132</v>
      </c>
      <c r="L72" s="52" t="s">
        <v>38</v>
      </c>
      <c r="M72" s="52" t="s">
        <v>56</v>
      </c>
      <c r="N72" s="52" t="s">
        <v>67</v>
      </c>
      <c r="O72" s="52" t="s">
        <v>41</v>
      </c>
      <c r="P72" s="52" t="s">
        <v>95</v>
      </c>
      <c r="Q72" s="52" t="s">
        <v>42</v>
      </c>
      <c r="R72" s="52" t="s">
        <v>344</v>
      </c>
      <c r="S72" s="53" t="s">
        <v>768</v>
      </c>
      <c r="T72" s="52" t="s">
        <v>44</v>
      </c>
      <c r="U72" s="52" t="s">
        <v>5</v>
      </c>
      <c r="V72" s="52" t="s">
        <v>46</v>
      </c>
      <c r="W72" s="51">
        <v>2763</v>
      </c>
      <c r="X72" s="52" t="s">
        <v>48</v>
      </c>
      <c r="Y72" s="51">
        <v>2</v>
      </c>
      <c r="Z72" s="51">
        <v>3569</v>
      </c>
      <c r="AA72" s="53" t="s">
        <v>676</v>
      </c>
      <c r="AB72" s="51">
        <v>1</v>
      </c>
      <c r="AC72" s="51">
        <v>3</v>
      </c>
      <c r="AD72" s="53">
        <v>44874</v>
      </c>
      <c r="AE72" s="52" t="s">
        <v>83</v>
      </c>
      <c r="AF72" s="52" t="s">
        <v>61</v>
      </c>
      <c r="AG72" s="52" t="s">
        <v>62</v>
      </c>
      <c r="AH72" s="52" t="s">
        <v>769</v>
      </c>
      <c r="AI72" s="52" t="s">
        <v>770</v>
      </c>
      <c r="AJ72" s="51">
        <v>4</v>
      </c>
      <c r="AK72" s="56">
        <v>730.04</v>
      </c>
    </row>
    <row r="73" spans="1:37" x14ac:dyDescent="0.25">
      <c r="A73" s="51">
        <v>143</v>
      </c>
      <c r="B73" s="52" t="s">
        <v>771</v>
      </c>
      <c r="C73" s="52" t="s">
        <v>772</v>
      </c>
      <c r="D73" s="53">
        <v>43574</v>
      </c>
      <c r="E73" s="53">
        <v>44495</v>
      </c>
      <c r="F73" s="51">
        <f>Messy_HR_Dataset_Detailed!$E73-Messy_HR_Dataset_Detailed!$D73</f>
        <v>921</v>
      </c>
      <c r="G73" s="54">
        <f>(Messy_HR_Dataset_Detailed!$E73-Messy_HR_Dataset_Detailed!$D73)/365.25</f>
        <v>2.5215605749486651</v>
      </c>
      <c r="H73" s="52" t="s">
        <v>738</v>
      </c>
      <c r="I73" s="52" t="s">
        <v>773</v>
      </c>
      <c r="J73" s="55" t="s">
        <v>774</v>
      </c>
      <c r="K73" s="52" t="s">
        <v>79</v>
      </c>
      <c r="L73" s="52" t="s">
        <v>752</v>
      </c>
      <c r="M73" s="52" t="s">
        <v>66</v>
      </c>
      <c r="N73" s="52" t="s">
        <v>67</v>
      </c>
      <c r="O73" s="52" t="s">
        <v>41</v>
      </c>
      <c r="P73" s="52" t="s">
        <v>174</v>
      </c>
      <c r="Q73" s="52" t="s">
        <v>42</v>
      </c>
      <c r="R73" s="52" t="s">
        <v>238</v>
      </c>
      <c r="S73" s="53" t="s">
        <v>775</v>
      </c>
      <c r="T73" s="52" t="s">
        <v>44</v>
      </c>
      <c r="U73" s="52" t="s">
        <v>109</v>
      </c>
      <c r="V73" s="52" t="s">
        <v>46</v>
      </c>
      <c r="W73" s="51">
        <v>2445</v>
      </c>
      <c r="X73" s="52" t="s">
        <v>48</v>
      </c>
      <c r="Y73" s="51">
        <v>1</v>
      </c>
      <c r="Z73" s="51">
        <v>3570</v>
      </c>
      <c r="AA73" s="53">
        <v>44958</v>
      </c>
      <c r="AB73" s="51">
        <v>2</v>
      </c>
      <c r="AC73" s="51">
        <v>5</v>
      </c>
      <c r="AD73" s="53">
        <v>45014</v>
      </c>
      <c r="AE73" s="52" t="s">
        <v>76</v>
      </c>
      <c r="AF73" s="52" t="s">
        <v>61</v>
      </c>
      <c r="AG73" s="52" t="s">
        <v>52</v>
      </c>
      <c r="AH73" s="52" t="s">
        <v>776</v>
      </c>
      <c r="AI73" s="52" t="s">
        <v>777</v>
      </c>
      <c r="AJ73" s="51">
        <v>2</v>
      </c>
      <c r="AK73" s="56">
        <v>796.88</v>
      </c>
    </row>
    <row r="74" spans="1:37" x14ac:dyDescent="0.25">
      <c r="A74" s="51">
        <v>144</v>
      </c>
      <c r="B74" s="52" t="s">
        <v>778</v>
      </c>
      <c r="C74" s="52" t="s">
        <v>779</v>
      </c>
      <c r="D74" s="53">
        <v>44749</v>
      </c>
      <c r="E74" s="53">
        <v>45124</v>
      </c>
      <c r="F74" s="51">
        <f>Messy_HR_Dataset_Detailed!$E74-Messy_HR_Dataset_Detailed!$D74</f>
        <v>375</v>
      </c>
      <c r="G74" s="54">
        <f>(Messy_HR_Dataset_Detailed!$E74-Messy_HR_Dataset_Detailed!$D74)/365.25</f>
        <v>1.0266940451745379</v>
      </c>
      <c r="H74" s="52" t="s">
        <v>36</v>
      </c>
      <c r="I74" s="52" t="s">
        <v>780</v>
      </c>
      <c r="J74" s="55" t="s">
        <v>781</v>
      </c>
      <c r="K74" s="52" t="s">
        <v>113</v>
      </c>
      <c r="L74" s="52" t="s">
        <v>752</v>
      </c>
      <c r="M74" s="52" t="s">
        <v>56</v>
      </c>
      <c r="N74" s="52" t="s">
        <v>40</v>
      </c>
      <c r="O74" s="52" t="s">
        <v>66</v>
      </c>
      <c r="P74" s="52" t="s">
        <v>121</v>
      </c>
      <c r="Q74" s="52" t="s">
        <v>42</v>
      </c>
      <c r="R74" s="52" t="s">
        <v>85</v>
      </c>
      <c r="S74" s="53" t="s">
        <v>782</v>
      </c>
      <c r="T74" s="52" t="s">
        <v>44</v>
      </c>
      <c r="U74" s="52" t="s">
        <v>109</v>
      </c>
      <c r="V74" s="52" t="s">
        <v>46</v>
      </c>
      <c r="W74" s="51">
        <v>1886</v>
      </c>
      <c r="X74" s="52" t="s">
        <v>48</v>
      </c>
      <c r="Y74" s="51">
        <v>4</v>
      </c>
      <c r="Z74" s="51">
        <v>3571</v>
      </c>
      <c r="AA74" s="53" t="s">
        <v>783</v>
      </c>
      <c r="AB74" s="51">
        <v>4</v>
      </c>
      <c r="AC74" s="51">
        <v>1</v>
      </c>
      <c r="AD74" s="53">
        <v>45142</v>
      </c>
      <c r="AE74" s="52" t="s">
        <v>76</v>
      </c>
      <c r="AF74" s="52" t="s">
        <v>61</v>
      </c>
      <c r="AG74" s="52" t="s">
        <v>77</v>
      </c>
      <c r="AH74" s="52" t="s">
        <v>784</v>
      </c>
      <c r="AI74" s="52" t="s">
        <v>785</v>
      </c>
      <c r="AJ74" s="51">
        <v>3</v>
      </c>
      <c r="AK74" s="56">
        <v>834.44</v>
      </c>
    </row>
    <row r="75" spans="1:37" x14ac:dyDescent="0.25">
      <c r="A75" s="51">
        <v>145</v>
      </c>
      <c r="B75" s="52" t="s">
        <v>786</v>
      </c>
      <c r="C75" s="52" t="s">
        <v>787</v>
      </c>
      <c r="D75" s="53">
        <v>43536</v>
      </c>
      <c r="E75" s="53">
        <v>43970</v>
      </c>
      <c r="F75" s="51">
        <f>Messy_HR_Dataset_Detailed!$E75-Messy_HR_Dataset_Detailed!$D75</f>
        <v>434</v>
      </c>
      <c r="G75" s="54">
        <f>(Messy_HR_Dataset_Detailed!$E75-Messy_HR_Dataset_Detailed!$D75)/365.25</f>
        <v>1.1882272416153319</v>
      </c>
      <c r="H75" s="52" t="s">
        <v>36</v>
      </c>
      <c r="I75" s="52" t="s">
        <v>788</v>
      </c>
      <c r="J75" s="55" t="s">
        <v>789</v>
      </c>
      <c r="K75" s="52" t="s">
        <v>94</v>
      </c>
      <c r="L75" s="52" t="s">
        <v>38</v>
      </c>
      <c r="M75" s="52" t="s">
        <v>39</v>
      </c>
      <c r="N75" s="52" t="s">
        <v>55</v>
      </c>
      <c r="O75" s="52" t="s">
        <v>56</v>
      </c>
      <c r="P75" s="52" t="s">
        <v>133</v>
      </c>
      <c r="Q75" s="52" t="s">
        <v>42</v>
      </c>
      <c r="R75" s="52" t="s">
        <v>238</v>
      </c>
      <c r="S75" s="53">
        <v>34521</v>
      </c>
      <c r="T75" s="52" t="s">
        <v>44</v>
      </c>
      <c r="U75" s="52" t="s">
        <v>109</v>
      </c>
      <c r="V75" s="52" t="s">
        <v>59</v>
      </c>
      <c r="W75" s="51">
        <v>2747</v>
      </c>
      <c r="X75" s="52" t="s">
        <v>48</v>
      </c>
      <c r="Y75" s="51">
        <v>5</v>
      </c>
      <c r="Z75" s="51">
        <v>3572</v>
      </c>
      <c r="AA75" s="53">
        <v>44693</v>
      </c>
      <c r="AB75" s="51">
        <v>5</v>
      </c>
      <c r="AC75" s="51">
        <v>5</v>
      </c>
      <c r="AD75" s="53">
        <v>45065</v>
      </c>
      <c r="AE75" s="52" t="s">
        <v>50</v>
      </c>
      <c r="AF75" s="52" t="s">
        <v>51</v>
      </c>
      <c r="AG75" s="52" t="s">
        <v>52</v>
      </c>
      <c r="AH75" s="52" t="s">
        <v>790</v>
      </c>
      <c r="AI75" s="52" t="s">
        <v>791</v>
      </c>
      <c r="AJ75" s="51">
        <v>5</v>
      </c>
      <c r="AK75" s="56">
        <v>569.16999999999996</v>
      </c>
    </row>
    <row r="76" spans="1:37" x14ac:dyDescent="0.25">
      <c r="A76" s="51">
        <v>146</v>
      </c>
      <c r="B76" s="52" t="s">
        <v>792</v>
      </c>
      <c r="C76" s="52" t="s">
        <v>793</v>
      </c>
      <c r="D76" s="53">
        <v>43899</v>
      </c>
      <c r="E76" s="53">
        <v>44486</v>
      </c>
      <c r="F76" s="51">
        <f>Messy_HR_Dataset_Detailed!$E76-Messy_HR_Dataset_Detailed!$D76</f>
        <v>587</v>
      </c>
      <c r="G76" s="54">
        <f>(Messy_HR_Dataset_Detailed!$E76-Messy_HR_Dataset_Detailed!$D76)/365.25</f>
        <v>1.6071184120465434</v>
      </c>
      <c r="H76" s="52" t="s">
        <v>36</v>
      </c>
      <c r="I76" s="52" t="s">
        <v>794</v>
      </c>
      <c r="J76" s="55" t="s">
        <v>795</v>
      </c>
      <c r="K76" s="52" t="s">
        <v>113</v>
      </c>
      <c r="L76" s="52" t="s">
        <v>38</v>
      </c>
      <c r="M76" s="52" t="s">
        <v>39</v>
      </c>
      <c r="N76" s="52" t="s">
        <v>67</v>
      </c>
      <c r="O76" s="52" t="s">
        <v>66</v>
      </c>
      <c r="P76" s="52" t="s">
        <v>95</v>
      </c>
      <c r="Q76" s="52" t="s">
        <v>42</v>
      </c>
      <c r="R76" s="52" t="s">
        <v>85</v>
      </c>
      <c r="S76" s="53" t="s">
        <v>796</v>
      </c>
      <c r="T76" s="52" t="s">
        <v>44</v>
      </c>
      <c r="U76" s="52" t="s">
        <v>192</v>
      </c>
      <c r="V76" s="52" t="s">
        <v>46</v>
      </c>
      <c r="W76" s="51">
        <v>2346</v>
      </c>
      <c r="X76" s="52" t="s">
        <v>99</v>
      </c>
      <c r="Y76" s="51">
        <v>4</v>
      </c>
      <c r="Z76" s="51">
        <v>3573</v>
      </c>
      <c r="AA76" s="53" t="s">
        <v>797</v>
      </c>
      <c r="AB76" s="51">
        <v>4</v>
      </c>
      <c r="AC76" s="51">
        <v>1</v>
      </c>
      <c r="AD76" s="53">
        <v>44840</v>
      </c>
      <c r="AE76" s="52" t="s">
        <v>60</v>
      </c>
      <c r="AF76" s="52" t="s">
        <v>51</v>
      </c>
      <c r="AG76" s="52" t="s">
        <v>77</v>
      </c>
      <c r="AH76" s="52" t="s">
        <v>798</v>
      </c>
      <c r="AI76" s="52" t="s">
        <v>799</v>
      </c>
      <c r="AJ76" s="51">
        <v>4</v>
      </c>
      <c r="AK76" s="56">
        <v>386.07</v>
      </c>
    </row>
    <row r="77" spans="1:37" x14ac:dyDescent="0.25">
      <c r="A77" s="51">
        <v>147</v>
      </c>
      <c r="B77" s="52" t="s">
        <v>800</v>
      </c>
      <c r="C77" s="52" t="s">
        <v>801</v>
      </c>
      <c r="D77" s="53">
        <v>44334</v>
      </c>
      <c r="E77" s="53">
        <v>44565</v>
      </c>
      <c r="F77" s="51">
        <f>Messy_HR_Dataset_Detailed!$E77-Messy_HR_Dataset_Detailed!$D77</f>
        <v>231</v>
      </c>
      <c r="G77" s="54">
        <f>(Messy_HR_Dataset_Detailed!$E77-Messy_HR_Dataset_Detailed!$D77)/365.25</f>
        <v>0.63244353182751545</v>
      </c>
      <c r="H77" s="52" t="s">
        <v>36</v>
      </c>
      <c r="I77" s="52" t="s">
        <v>802</v>
      </c>
      <c r="J77" s="55" t="s">
        <v>803</v>
      </c>
      <c r="K77" s="52" t="s">
        <v>94</v>
      </c>
      <c r="L77" s="52" t="s">
        <v>199</v>
      </c>
      <c r="M77" s="52" t="s">
        <v>39</v>
      </c>
      <c r="N77" s="52" t="s">
        <v>67</v>
      </c>
      <c r="O77" s="52" t="s">
        <v>66</v>
      </c>
      <c r="P77" s="52" t="s">
        <v>95</v>
      </c>
      <c r="Q77" s="52" t="s">
        <v>42</v>
      </c>
      <c r="R77" s="52" t="s">
        <v>804</v>
      </c>
      <c r="S77" s="53">
        <v>18784</v>
      </c>
      <c r="T77" s="52" t="s">
        <v>44</v>
      </c>
      <c r="U77" s="52" t="s">
        <v>81</v>
      </c>
      <c r="V77" s="52" t="s">
        <v>46</v>
      </c>
      <c r="W77" s="51">
        <v>2124</v>
      </c>
      <c r="X77" s="52" t="s">
        <v>48</v>
      </c>
      <c r="Y77" s="51">
        <v>1</v>
      </c>
      <c r="Z77" s="51">
        <v>3574</v>
      </c>
      <c r="AA77" s="53">
        <v>45114</v>
      </c>
      <c r="AB77" s="51">
        <v>3</v>
      </c>
      <c r="AC77" s="51">
        <v>3</v>
      </c>
      <c r="AD77" s="53">
        <v>44809</v>
      </c>
      <c r="AE77" s="52" t="s">
        <v>60</v>
      </c>
      <c r="AF77" s="52" t="s">
        <v>51</v>
      </c>
      <c r="AG77" s="52" t="s">
        <v>77</v>
      </c>
      <c r="AH77" s="52" t="s">
        <v>805</v>
      </c>
      <c r="AI77" s="52" t="s">
        <v>806</v>
      </c>
      <c r="AJ77" s="51">
        <v>1</v>
      </c>
      <c r="AK77" s="56">
        <v>309.56</v>
      </c>
    </row>
    <row r="78" spans="1:37" x14ac:dyDescent="0.25">
      <c r="A78" s="51">
        <v>148</v>
      </c>
      <c r="B78" s="52" t="s">
        <v>807</v>
      </c>
      <c r="C78" s="52" t="s">
        <v>402</v>
      </c>
      <c r="D78" s="53">
        <v>44314</v>
      </c>
      <c r="E78" s="53">
        <v>44579</v>
      </c>
      <c r="F78" s="51">
        <f>Messy_HR_Dataset_Detailed!$E78-Messy_HR_Dataset_Detailed!$D78</f>
        <v>265</v>
      </c>
      <c r="G78" s="54">
        <f>(Messy_HR_Dataset_Detailed!$E78-Messy_HR_Dataset_Detailed!$D78)/365.25</f>
        <v>0.72553045859000687</v>
      </c>
      <c r="H78" s="52" t="s">
        <v>36</v>
      </c>
      <c r="I78" s="52" t="s">
        <v>808</v>
      </c>
      <c r="J78" s="55" t="s">
        <v>809</v>
      </c>
      <c r="K78" s="52" t="s">
        <v>132</v>
      </c>
      <c r="L78" s="52" t="s">
        <v>752</v>
      </c>
      <c r="M78" s="52" t="s">
        <v>56</v>
      </c>
      <c r="N78" s="52" t="s">
        <v>55</v>
      </c>
      <c r="O78" s="52" t="s">
        <v>41</v>
      </c>
      <c r="P78" s="52" t="s">
        <v>121</v>
      </c>
      <c r="Q78" s="52" t="s">
        <v>42</v>
      </c>
      <c r="R78" s="52" t="s">
        <v>85</v>
      </c>
      <c r="S78" s="53">
        <v>31900</v>
      </c>
      <c r="T78" s="52" t="s">
        <v>44</v>
      </c>
      <c r="U78" s="52" t="s">
        <v>365</v>
      </c>
      <c r="V78" s="52" t="s">
        <v>59</v>
      </c>
      <c r="W78" s="51">
        <v>2445</v>
      </c>
      <c r="X78" s="52" t="s">
        <v>99</v>
      </c>
      <c r="Y78" s="51">
        <v>5</v>
      </c>
      <c r="Z78" s="51">
        <v>3575</v>
      </c>
      <c r="AA78" s="53" t="s">
        <v>810</v>
      </c>
      <c r="AB78" s="51">
        <v>5</v>
      </c>
      <c r="AC78" s="51">
        <v>1</v>
      </c>
      <c r="AD78" s="53">
        <v>44907</v>
      </c>
      <c r="AE78" s="52" t="s">
        <v>83</v>
      </c>
      <c r="AF78" s="52" t="s">
        <v>51</v>
      </c>
      <c r="AG78" s="52" t="s">
        <v>62</v>
      </c>
      <c r="AH78" s="52" t="s">
        <v>811</v>
      </c>
      <c r="AI78" s="52" t="s">
        <v>812</v>
      </c>
      <c r="AJ78" s="51">
        <v>3</v>
      </c>
      <c r="AK78" s="56">
        <v>583.21</v>
      </c>
    </row>
    <row r="79" spans="1:37" x14ac:dyDescent="0.25">
      <c r="A79" s="51">
        <v>149</v>
      </c>
      <c r="B79" s="52" t="s">
        <v>203</v>
      </c>
      <c r="C79" s="52" t="s">
        <v>813</v>
      </c>
      <c r="D79" s="53">
        <v>44398</v>
      </c>
      <c r="E79" s="53">
        <v>45042</v>
      </c>
      <c r="F79" s="51">
        <f>Messy_HR_Dataset_Detailed!$E79-Messy_HR_Dataset_Detailed!$D79</f>
        <v>644</v>
      </c>
      <c r="G79" s="54">
        <f>(Messy_HR_Dataset_Detailed!$E79-Messy_HR_Dataset_Detailed!$D79)/365.25</f>
        <v>1.7631759069130732</v>
      </c>
      <c r="H79" s="52" t="s">
        <v>738</v>
      </c>
      <c r="I79" s="52" t="s">
        <v>814</v>
      </c>
      <c r="J79" s="55" t="s">
        <v>815</v>
      </c>
      <c r="K79" s="52" t="s">
        <v>65</v>
      </c>
      <c r="L79" s="52" t="s">
        <v>38</v>
      </c>
      <c r="M79" s="52" t="s">
        <v>66</v>
      </c>
      <c r="N79" s="52" t="s">
        <v>67</v>
      </c>
      <c r="O79" s="52" t="s">
        <v>66</v>
      </c>
      <c r="P79" s="52" t="s">
        <v>174</v>
      </c>
      <c r="Q79" s="52" t="s">
        <v>42</v>
      </c>
      <c r="R79" s="52" t="s">
        <v>107</v>
      </c>
      <c r="S79" s="53" t="s">
        <v>816</v>
      </c>
      <c r="T79" s="52" t="s">
        <v>44</v>
      </c>
      <c r="U79" s="52" t="s">
        <v>423</v>
      </c>
      <c r="V79" s="52" t="s">
        <v>46</v>
      </c>
      <c r="W79" s="51">
        <v>2133</v>
      </c>
      <c r="X79" s="52" t="s">
        <v>99</v>
      </c>
      <c r="Y79" s="51">
        <v>4</v>
      </c>
      <c r="Z79" s="51">
        <v>3576</v>
      </c>
      <c r="AA79" s="53" t="s">
        <v>817</v>
      </c>
      <c r="AB79" s="51">
        <v>2</v>
      </c>
      <c r="AC79" s="51">
        <v>3</v>
      </c>
      <c r="AD79" s="53">
        <v>44959</v>
      </c>
      <c r="AE79" s="52" t="s">
        <v>76</v>
      </c>
      <c r="AF79" s="52" t="s">
        <v>61</v>
      </c>
      <c r="AG79" s="52" t="s">
        <v>77</v>
      </c>
      <c r="AH79" s="52" t="s">
        <v>818</v>
      </c>
      <c r="AI79" s="52" t="s">
        <v>819</v>
      </c>
      <c r="AJ79" s="51">
        <v>5</v>
      </c>
      <c r="AK79" s="56">
        <v>398.65</v>
      </c>
    </row>
    <row r="80" spans="1:37" x14ac:dyDescent="0.25">
      <c r="A80" s="51">
        <v>154</v>
      </c>
      <c r="B80" s="52" t="s">
        <v>828</v>
      </c>
      <c r="C80" s="52" t="s">
        <v>829</v>
      </c>
      <c r="D80" s="53">
        <v>44155</v>
      </c>
      <c r="E80" s="53">
        <v>45047</v>
      </c>
      <c r="F80" s="51">
        <f>Messy_HR_Dataset_Detailed!$E80-Messy_HR_Dataset_Detailed!$D80</f>
        <v>892</v>
      </c>
      <c r="G80" s="54">
        <f>(Messy_HR_Dataset_Detailed!$E80-Messy_HR_Dataset_Detailed!$D80)/365.25</f>
        <v>2.4421629021218343</v>
      </c>
      <c r="H80" s="52" t="s">
        <v>36</v>
      </c>
      <c r="I80" s="52" t="s">
        <v>830</v>
      </c>
      <c r="J80" s="55" t="s">
        <v>831</v>
      </c>
      <c r="K80" s="52" t="s">
        <v>125</v>
      </c>
      <c r="L80" s="52" t="s">
        <v>38</v>
      </c>
      <c r="M80" s="52" t="s">
        <v>66</v>
      </c>
      <c r="N80" s="52" t="s">
        <v>55</v>
      </c>
      <c r="O80" s="52" t="s">
        <v>56</v>
      </c>
      <c r="P80" s="52" t="s">
        <v>174</v>
      </c>
      <c r="Q80" s="52" t="s">
        <v>42</v>
      </c>
      <c r="R80" s="52" t="s">
        <v>320</v>
      </c>
      <c r="S80" s="53">
        <v>15921</v>
      </c>
      <c r="T80" s="52" t="s">
        <v>44</v>
      </c>
      <c r="U80" s="52" t="s">
        <v>234</v>
      </c>
      <c r="V80" s="52" t="s">
        <v>59</v>
      </c>
      <c r="W80" s="51">
        <v>18389</v>
      </c>
      <c r="X80" s="52" t="s">
        <v>48</v>
      </c>
      <c r="Y80" s="51">
        <v>2</v>
      </c>
      <c r="Z80" s="51">
        <v>3581</v>
      </c>
      <c r="AA80" s="53" t="s">
        <v>832</v>
      </c>
      <c r="AB80" s="51">
        <v>3</v>
      </c>
      <c r="AC80" s="51">
        <v>4</v>
      </c>
      <c r="AD80" s="53">
        <v>44955</v>
      </c>
      <c r="AE80" s="52" t="s">
        <v>156</v>
      </c>
      <c r="AF80" s="52" t="s">
        <v>61</v>
      </c>
      <c r="AG80" s="52" t="s">
        <v>77</v>
      </c>
      <c r="AH80" s="52" t="s">
        <v>833</v>
      </c>
      <c r="AI80" s="52" t="s">
        <v>834</v>
      </c>
      <c r="AJ80" s="51">
        <v>1</v>
      </c>
      <c r="AK80" s="56">
        <v>122.07</v>
      </c>
    </row>
    <row r="81" spans="1:37" x14ac:dyDescent="0.25">
      <c r="A81" s="51">
        <v>155</v>
      </c>
      <c r="B81" s="52" t="s">
        <v>835</v>
      </c>
      <c r="C81" s="52" t="s">
        <v>836</v>
      </c>
      <c r="D81" s="53">
        <v>44062</v>
      </c>
      <c r="E81" s="53">
        <v>44685</v>
      </c>
      <c r="F81" s="51">
        <f>Messy_HR_Dataset_Detailed!$E81-Messy_HR_Dataset_Detailed!$D81</f>
        <v>623</v>
      </c>
      <c r="G81" s="54">
        <f>(Messy_HR_Dataset_Detailed!$E81-Messy_HR_Dataset_Detailed!$D81)/365.25</f>
        <v>1.7056810403832992</v>
      </c>
      <c r="H81" s="52" t="s">
        <v>36</v>
      </c>
      <c r="I81" s="52" t="s">
        <v>837</v>
      </c>
      <c r="J81" s="55" t="s">
        <v>838</v>
      </c>
      <c r="K81" s="52" t="s">
        <v>79</v>
      </c>
      <c r="L81" s="52" t="s">
        <v>38</v>
      </c>
      <c r="M81" s="52" t="s">
        <v>56</v>
      </c>
      <c r="N81" s="52" t="s">
        <v>67</v>
      </c>
      <c r="O81" s="52" t="s">
        <v>56</v>
      </c>
      <c r="P81" s="52" t="s">
        <v>133</v>
      </c>
      <c r="Q81" s="52" t="s">
        <v>42</v>
      </c>
      <c r="R81" s="52" t="s">
        <v>508</v>
      </c>
      <c r="S81" s="53">
        <v>25089</v>
      </c>
      <c r="T81" s="52" t="s">
        <v>44</v>
      </c>
      <c r="U81" s="52" t="s">
        <v>81</v>
      </c>
      <c r="V81" s="52" t="s">
        <v>59</v>
      </c>
      <c r="W81" s="51">
        <v>90676</v>
      </c>
      <c r="X81" s="52" t="s">
        <v>48</v>
      </c>
      <c r="Y81" s="51">
        <v>4</v>
      </c>
      <c r="Z81" s="51">
        <v>3582</v>
      </c>
      <c r="AA81" s="53" t="s">
        <v>239</v>
      </c>
      <c r="AB81" s="51">
        <v>2</v>
      </c>
      <c r="AC81" s="51">
        <v>2</v>
      </c>
      <c r="AD81" s="53">
        <v>44813</v>
      </c>
      <c r="AE81" s="52" t="s">
        <v>156</v>
      </c>
      <c r="AF81" s="52" t="s">
        <v>51</v>
      </c>
      <c r="AG81" s="52" t="s">
        <v>77</v>
      </c>
      <c r="AH81" s="52" t="s">
        <v>839</v>
      </c>
      <c r="AI81" s="52" t="s">
        <v>840</v>
      </c>
      <c r="AJ81" s="51">
        <v>4</v>
      </c>
      <c r="AK81" s="56">
        <v>875.02</v>
      </c>
    </row>
    <row r="82" spans="1:37" x14ac:dyDescent="0.25">
      <c r="A82" s="51">
        <v>156</v>
      </c>
      <c r="B82" s="52" t="s">
        <v>841</v>
      </c>
      <c r="C82" s="52" t="s">
        <v>842</v>
      </c>
      <c r="D82" s="53">
        <v>44314</v>
      </c>
      <c r="E82" s="53">
        <v>44669</v>
      </c>
      <c r="F82" s="51">
        <f>Messy_HR_Dataset_Detailed!$E82-Messy_HR_Dataset_Detailed!$D82</f>
        <v>355</v>
      </c>
      <c r="G82" s="54">
        <f>(Messy_HR_Dataset_Detailed!$E82-Messy_HR_Dataset_Detailed!$D82)/365.25</f>
        <v>0.97193702943189597</v>
      </c>
      <c r="H82" s="52" t="s">
        <v>36</v>
      </c>
      <c r="I82" s="52" t="s">
        <v>843</v>
      </c>
      <c r="J82" s="55" t="s">
        <v>844</v>
      </c>
      <c r="K82" s="52" t="s">
        <v>94</v>
      </c>
      <c r="L82" s="52" t="s">
        <v>38</v>
      </c>
      <c r="M82" s="52" t="s">
        <v>66</v>
      </c>
      <c r="N82" s="52" t="s">
        <v>40</v>
      </c>
      <c r="O82" s="52" t="s">
        <v>41</v>
      </c>
      <c r="P82" s="52" t="s">
        <v>133</v>
      </c>
      <c r="Q82" s="52" t="s">
        <v>42</v>
      </c>
      <c r="R82" s="52" t="s">
        <v>85</v>
      </c>
      <c r="S82" s="53" t="s">
        <v>845</v>
      </c>
      <c r="T82" s="52" t="s">
        <v>44</v>
      </c>
      <c r="U82" s="52" t="s">
        <v>846</v>
      </c>
      <c r="V82" s="52" t="s">
        <v>46</v>
      </c>
      <c r="W82" s="51">
        <v>16011</v>
      </c>
      <c r="X82" s="52" t="s">
        <v>242</v>
      </c>
      <c r="Y82" s="51">
        <v>4</v>
      </c>
      <c r="Z82" s="51">
        <v>3583</v>
      </c>
      <c r="AA82" s="53">
        <v>45053</v>
      </c>
      <c r="AB82" s="51">
        <v>4</v>
      </c>
      <c r="AC82" s="51">
        <v>1</v>
      </c>
      <c r="AD82" s="53">
        <v>45003</v>
      </c>
      <c r="AE82" s="52" t="s">
        <v>156</v>
      </c>
      <c r="AF82" s="52" t="s">
        <v>51</v>
      </c>
      <c r="AG82" s="52" t="s">
        <v>62</v>
      </c>
      <c r="AH82" s="52" t="s">
        <v>847</v>
      </c>
      <c r="AI82" s="52" t="s">
        <v>848</v>
      </c>
      <c r="AJ82" s="51">
        <v>4</v>
      </c>
      <c r="AK82" s="56">
        <v>116.4</v>
      </c>
    </row>
    <row r="83" spans="1:37" x14ac:dyDescent="0.25">
      <c r="A83" s="51">
        <v>159</v>
      </c>
      <c r="B83" s="52" t="s">
        <v>853</v>
      </c>
      <c r="C83" s="52" t="s">
        <v>854</v>
      </c>
      <c r="D83" s="53">
        <v>43497</v>
      </c>
      <c r="E83" s="53">
        <v>43506</v>
      </c>
      <c r="F83" s="51">
        <f>Messy_HR_Dataset_Detailed!$E83-Messy_HR_Dataset_Detailed!$D83</f>
        <v>9</v>
      </c>
      <c r="G83" s="54">
        <f>(Messy_HR_Dataset_Detailed!$E83-Messy_HR_Dataset_Detailed!$D83)/365.25</f>
        <v>2.4640657084188913E-2</v>
      </c>
      <c r="H83" s="52" t="s">
        <v>36</v>
      </c>
      <c r="I83" s="52" t="s">
        <v>855</v>
      </c>
      <c r="J83" s="55" t="s">
        <v>856</v>
      </c>
      <c r="K83" s="52" t="s">
        <v>54</v>
      </c>
      <c r="L83" s="52" t="s">
        <v>38</v>
      </c>
      <c r="M83" s="52" t="s">
        <v>56</v>
      </c>
      <c r="N83" s="52" t="s">
        <v>67</v>
      </c>
      <c r="O83" s="52" t="s">
        <v>66</v>
      </c>
      <c r="P83" s="52" t="s">
        <v>121</v>
      </c>
      <c r="Q83" s="52" t="s">
        <v>42</v>
      </c>
      <c r="R83" s="52" t="s">
        <v>711</v>
      </c>
      <c r="S83" s="53" t="s">
        <v>857</v>
      </c>
      <c r="T83" s="52" t="s">
        <v>44</v>
      </c>
      <c r="U83" s="52" t="s">
        <v>250</v>
      </c>
      <c r="V83" s="52" t="s">
        <v>46</v>
      </c>
      <c r="W83" s="51">
        <v>24711</v>
      </c>
      <c r="X83" s="52" t="s">
        <v>48</v>
      </c>
      <c r="Y83" s="51">
        <v>2</v>
      </c>
      <c r="Z83" s="51">
        <v>3586</v>
      </c>
      <c r="AA83" s="53" t="s">
        <v>747</v>
      </c>
      <c r="AB83" s="51">
        <v>4</v>
      </c>
      <c r="AC83" s="51">
        <v>2</v>
      </c>
      <c r="AD83" s="53">
        <v>44834</v>
      </c>
      <c r="AE83" s="52" t="s">
        <v>156</v>
      </c>
      <c r="AF83" s="52" t="s">
        <v>61</v>
      </c>
      <c r="AG83" s="52" t="s">
        <v>77</v>
      </c>
      <c r="AH83" s="52" t="s">
        <v>858</v>
      </c>
      <c r="AI83" s="52" t="s">
        <v>859</v>
      </c>
      <c r="AJ83" s="51">
        <v>1</v>
      </c>
      <c r="AK83" s="56">
        <v>502.7</v>
      </c>
    </row>
    <row r="84" spans="1:37" x14ac:dyDescent="0.25">
      <c r="A84" s="51">
        <v>160</v>
      </c>
      <c r="B84" s="52" t="s">
        <v>758</v>
      </c>
      <c r="C84" s="52" t="s">
        <v>860</v>
      </c>
      <c r="D84" s="53">
        <v>44326</v>
      </c>
      <c r="E84" s="53">
        <v>44547</v>
      </c>
      <c r="F84" s="51">
        <f>Messy_HR_Dataset_Detailed!$E84-Messy_HR_Dataset_Detailed!$D84</f>
        <v>221</v>
      </c>
      <c r="G84" s="54">
        <f>(Messy_HR_Dataset_Detailed!$E84-Messy_HR_Dataset_Detailed!$D84)/365.25</f>
        <v>0.60506502395619444</v>
      </c>
      <c r="H84" s="52" t="s">
        <v>36</v>
      </c>
      <c r="I84" s="52" t="s">
        <v>861</v>
      </c>
      <c r="J84" s="55" t="s">
        <v>862</v>
      </c>
      <c r="K84" s="52" t="s">
        <v>132</v>
      </c>
      <c r="L84" s="52" t="s">
        <v>38</v>
      </c>
      <c r="M84" s="52" t="s">
        <v>66</v>
      </c>
      <c r="N84" s="52" t="s">
        <v>67</v>
      </c>
      <c r="O84" s="52" t="s">
        <v>41</v>
      </c>
      <c r="P84" s="52" t="s">
        <v>121</v>
      </c>
      <c r="Q84" s="52" t="s">
        <v>42</v>
      </c>
      <c r="R84" s="52" t="s">
        <v>96</v>
      </c>
      <c r="S84" s="53" t="s">
        <v>863</v>
      </c>
      <c r="T84" s="52" t="s">
        <v>44</v>
      </c>
      <c r="U84" s="52" t="s">
        <v>625</v>
      </c>
      <c r="V84" s="52" t="s">
        <v>59</v>
      </c>
      <c r="W84" s="51">
        <v>74564</v>
      </c>
      <c r="X84" s="52" t="s">
        <v>48</v>
      </c>
      <c r="Y84" s="51">
        <v>2</v>
      </c>
      <c r="Z84" s="51">
        <v>3587</v>
      </c>
      <c r="AA84" s="53" t="s">
        <v>864</v>
      </c>
      <c r="AB84" s="51">
        <v>1</v>
      </c>
      <c r="AC84" s="51">
        <v>2</v>
      </c>
      <c r="AD84" s="53">
        <v>45007</v>
      </c>
      <c r="AE84" s="52" t="s">
        <v>50</v>
      </c>
      <c r="AF84" s="52" t="s">
        <v>61</v>
      </c>
      <c r="AG84" s="52" t="s">
        <v>77</v>
      </c>
      <c r="AH84" s="52" t="s">
        <v>865</v>
      </c>
      <c r="AI84" s="52" t="s">
        <v>866</v>
      </c>
      <c r="AJ84" s="51">
        <v>5</v>
      </c>
      <c r="AK84" s="56">
        <v>570.04</v>
      </c>
    </row>
    <row r="85" spans="1:37" x14ac:dyDescent="0.25">
      <c r="A85" s="51">
        <v>161</v>
      </c>
      <c r="B85" s="52" t="s">
        <v>867</v>
      </c>
      <c r="C85" s="52" t="s">
        <v>868</v>
      </c>
      <c r="D85" s="53">
        <v>43641</v>
      </c>
      <c r="E85" s="53">
        <v>43692</v>
      </c>
      <c r="F85" s="51">
        <f>Messy_HR_Dataset_Detailed!$E85-Messy_HR_Dataset_Detailed!$D85</f>
        <v>51</v>
      </c>
      <c r="G85" s="54">
        <f>(Messy_HR_Dataset_Detailed!$E85-Messy_HR_Dataset_Detailed!$D85)/365.25</f>
        <v>0.13963039014373715</v>
      </c>
      <c r="H85" s="52" t="s">
        <v>36</v>
      </c>
      <c r="I85" s="52" t="s">
        <v>869</v>
      </c>
      <c r="J85" s="55" t="s">
        <v>870</v>
      </c>
      <c r="K85" s="52" t="s">
        <v>113</v>
      </c>
      <c r="L85" s="52" t="s">
        <v>38</v>
      </c>
      <c r="M85" s="52" t="s">
        <v>66</v>
      </c>
      <c r="N85" s="52" t="s">
        <v>40</v>
      </c>
      <c r="O85" s="52" t="s">
        <v>66</v>
      </c>
      <c r="P85" s="52" t="s">
        <v>133</v>
      </c>
      <c r="Q85" s="52" t="s">
        <v>42</v>
      </c>
      <c r="R85" s="52" t="s">
        <v>300</v>
      </c>
      <c r="S85" s="53">
        <v>26514</v>
      </c>
      <c r="T85" s="52" t="s">
        <v>44</v>
      </c>
      <c r="U85" s="52" t="s">
        <v>302</v>
      </c>
      <c r="V85" s="52" t="s">
        <v>59</v>
      </c>
      <c r="W85" s="51">
        <v>14504</v>
      </c>
      <c r="X85" s="52" t="s">
        <v>48</v>
      </c>
      <c r="Y85" s="51">
        <v>2</v>
      </c>
      <c r="Z85" s="51">
        <v>3588</v>
      </c>
      <c r="AA85" s="53">
        <v>45204</v>
      </c>
      <c r="AB85" s="51">
        <v>4</v>
      </c>
      <c r="AC85" s="51">
        <v>2</v>
      </c>
      <c r="AD85" s="53">
        <v>45008</v>
      </c>
      <c r="AE85" s="52" t="s">
        <v>156</v>
      </c>
      <c r="AF85" s="52" t="s">
        <v>61</v>
      </c>
      <c r="AG85" s="52" t="s">
        <v>89</v>
      </c>
      <c r="AH85" s="52" t="s">
        <v>871</v>
      </c>
      <c r="AI85" s="52" t="s">
        <v>872</v>
      </c>
      <c r="AJ85" s="51">
        <v>1</v>
      </c>
      <c r="AK85" s="56">
        <v>538.83000000000004</v>
      </c>
    </row>
    <row r="86" spans="1:37" x14ac:dyDescent="0.25">
      <c r="A86" s="51">
        <v>163</v>
      </c>
      <c r="B86" s="52" t="s">
        <v>874</v>
      </c>
      <c r="C86" s="52" t="s">
        <v>875</v>
      </c>
      <c r="D86" s="53">
        <v>44252</v>
      </c>
      <c r="E86" s="53">
        <v>44847</v>
      </c>
      <c r="F86" s="51">
        <f>Messy_HR_Dataset_Detailed!$E86-Messy_HR_Dataset_Detailed!$D86</f>
        <v>595</v>
      </c>
      <c r="G86" s="54">
        <f>(Messy_HR_Dataset_Detailed!$E86-Messy_HR_Dataset_Detailed!$D86)/365.25</f>
        <v>1.6290212183436004</v>
      </c>
      <c r="H86" s="52" t="s">
        <v>36</v>
      </c>
      <c r="I86" s="52" t="s">
        <v>876</v>
      </c>
      <c r="J86" s="55" t="s">
        <v>877</v>
      </c>
      <c r="K86" s="52" t="s">
        <v>164</v>
      </c>
      <c r="L86" s="52" t="s">
        <v>199</v>
      </c>
      <c r="M86" s="52" t="s">
        <v>56</v>
      </c>
      <c r="N86" s="52" t="s">
        <v>40</v>
      </c>
      <c r="O86" s="52" t="s">
        <v>66</v>
      </c>
      <c r="P86" s="52" t="s">
        <v>133</v>
      </c>
      <c r="Q86" s="52" t="s">
        <v>42</v>
      </c>
      <c r="R86" s="52" t="s">
        <v>85</v>
      </c>
      <c r="S86" s="53" t="s">
        <v>878</v>
      </c>
      <c r="T86" s="52" t="s">
        <v>44</v>
      </c>
      <c r="U86" s="52" t="s">
        <v>81</v>
      </c>
      <c r="V86" s="52" t="s">
        <v>59</v>
      </c>
      <c r="W86" s="51">
        <v>66167</v>
      </c>
      <c r="X86" s="52" t="s">
        <v>48</v>
      </c>
      <c r="Y86" s="51">
        <v>4</v>
      </c>
      <c r="Z86" s="51">
        <v>3590</v>
      </c>
      <c r="AA86" s="53">
        <v>44724</v>
      </c>
      <c r="AB86" s="51">
        <v>2</v>
      </c>
      <c r="AC86" s="51">
        <v>5</v>
      </c>
      <c r="AD86" s="53">
        <v>45018</v>
      </c>
      <c r="AE86" s="52" t="s">
        <v>50</v>
      </c>
      <c r="AF86" s="52" t="s">
        <v>61</v>
      </c>
      <c r="AG86" s="52" t="s">
        <v>77</v>
      </c>
      <c r="AH86" s="52" t="s">
        <v>879</v>
      </c>
      <c r="AI86" s="52" t="s">
        <v>880</v>
      </c>
      <c r="AJ86" s="51">
        <v>1</v>
      </c>
      <c r="AK86" s="56">
        <v>274.33</v>
      </c>
    </row>
    <row r="87" spans="1:37" x14ac:dyDescent="0.25">
      <c r="A87" s="51">
        <v>164</v>
      </c>
      <c r="B87" s="52" t="s">
        <v>881</v>
      </c>
      <c r="C87" s="52" t="s">
        <v>882</v>
      </c>
      <c r="D87" s="53">
        <v>44523</v>
      </c>
      <c r="E87" s="53">
        <v>45075</v>
      </c>
      <c r="F87" s="51">
        <f>Messy_HR_Dataset_Detailed!$E87-Messy_HR_Dataset_Detailed!$D87</f>
        <v>552</v>
      </c>
      <c r="G87" s="54">
        <f>(Messy_HR_Dataset_Detailed!$E87-Messy_HR_Dataset_Detailed!$D87)/365.25</f>
        <v>1.5112936344969199</v>
      </c>
      <c r="H87" s="52" t="s">
        <v>36</v>
      </c>
      <c r="I87" s="52" t="s">
        <v>883</v>
      </c>
      <c r="J87" s="55" t="s">
        <v>884</v>
      </c>
      <c r="K87" s="52" t="s">
        <v>125</v>
      </c>
      <c r="L87" s="52" t="s">
        <v>199</v>
      </c>
      <c r="M87" s="52" t="s">
        <v>39</v>
      </c>
      <c r="N87" s="52" t="s">
        <v>67</v>
      </c>
      <c r="O87" s="52" t="s">
        <v>56</v>
      </c>
      <c r="P87" s="52" t="s">
        <v>174</v>
      </c>
      <c r="Q87" s="52" t="s">
        <v>42</v>
      </c>
      <c r="R87" s="52" t="s">
        <v>85</v>
      </c>
      <c r="S87" s="53" t="s">
        <v>885</v>
      </c>
      <c r="T87" s="52" t="s">
        <v>44</v>
      </c>
      <c r="U87" s="52" t="s">
        <v>5</v>
      </c>
      <c r="V87" s="52" t="s">
        <v>46</v>
      </c>
      <c r="W87" s="51">
        <v>21634</v>
      </c>
      <c r="X87" s="52" t="s">
        <v>242</v>
      </c>
      <c r="Y87" s="51">
        <v>5</v>
      </c>
      <c r="Z87" s="51">
        <v>3591</v>
      </c>
      <c r="AA87" s="53" t="s">
        <v>886</v>
      </c>
      <c r="AB87" s="51">
        <v>2</v>
      </c>
      <c r="AC87" s="51">
        <v>1</v>
      </c>
      <c r="AD87" s="53">
        <v>44986</v>
      </c>
      <c r="AE87" s="52" t="s">
        <v>60</v>
      </c>
      <c r="AF87" s="52" t="s">
        <v>51</v>
      </c>
      <c r="AG87" s="52" t="s">
        <v>52</v>
      </c>
      <c r="AH87" s="52" t="s">
        <v>887</v>
      </c>
      <c r="AI87" s="52" t="s">
        <v>888</v>
      </c>
      <c r="AJ87" s="51">
        <v>1</v>
      </c>
      <c r="AK87" s="56">
        <v>247.01</v>
      </c>
    </row>
    <row r="88" spans="1:37" x14ac:dyDescent="0.25">
      <c r="A88" s="51">
        <v>165</v>
      </c>
      <c r="B88" s="52" t="s">
        <v>889</v>
      </c>
      <c r="C88" s="52" t="s">
        <v>890</v>
      </c>
      <c r="D88" s="53">
        <v>44474</v>
      </c>
      <c r="E88" s="53">
        <v>44730</v>
      </c>
      <c r="F88" s="51">
        <f>Messy_HR_Dataset_Detailed!$E88-Messy_HR_Dataset_Detailed!$D88</f>
        <v>256</v>
      </c>
      <c r="G88" s="54">
        <f>(Messy_HR_Dataset_Detailed!$E88-Messy_HR_Dataset_Detailed!$D88)/365.25</f>
        <v>0.70088980150581792</v>
      </c>
      <c r="H88" s="52" t="s">
        <v>36</v>
      </c>
      <c r="I88" s="52" t="s">
        <v>891</v>
      </c>
      <c r="J88" s="55" t="s">
        <v>892</v>
      </c>
      <c r="K88" s="52" t="s">
        <v>79</v>
      </c>
      <c r="L88" s="52" t="s">
        <v>199</v>
      </c>
      <c r="M88" s="52" t="s">
        <v>39</v>
      </c>
      <c r="N88" s="52" t="s">
        <v>67</v>
      </c>
      <c r="O88" s="52" t="s">
        <v>66</v>
      </c>
      <c r="P88" s="52" t="s">
        <v>174</v>
      </c>
      <c r="Q88" s="52" t="s">
        <v>42</v>
      </c>
      <c r="R88" s="52" t="s">
        <v>85</v>
      </c>
      <c r="S88" s="53" t="s">
        <v>893</v>
      </c>
      <c r="T88" s="52" t="s">
        <v>44</v>
      </c>
      <c r="U88" s="52" t="s">
        <v>98</v>
      </c>
      <c r="V88" s="52" t="s">
        <v>59</v>
      </c>
      <c r="W88" s="51">
        <v>9454</v>
      </c>
      <c r="X88" s="52" t="s">
        <v>48</v>
      </c>
      <c r="Y88" s="51">
        <v>3</v>
      </c>
      <c r="Z88" s="51">
        <v>3592</v>
      </c>
      <c r="AA88" s="53" t="s">
        <v>535</v>
      </c>
      <c r="AB88" s="51">
        <v>4</v>
      </c>
      <c r="AC88" s="51">
        <v>1</v>
      </c>
      <c r="AD88" s="53">
        <v>44956</v>
      </c>
      <c r="AE88" s="52" t="s">
        <v>50</v>
      </c>
      <c r="AF88" s="52" t="s">
        <v>61</v>
      </c>
      <c r="AG88" s="52" t="s">
        <v>62</v>
      </c>
      <c r="AH88" s="52" t="s">
        <v>894</v>
      </c>
      <c r="AI88" s="52" t="s">
        <v>895</v>
      </c>
      <c r="AJ88" s="51">
        <v>1</v>
      </c>
      <c r="AK88" s="56">
        <v>734.68</v>
      </c>
    </row>
    <row r="89" spans="1:37" x14ac:dyDescent="0.25">
      <c r="A89" s="51">
        <v>168</v>
      </c>
      <c r="B89" s="52" t="s">
        <v>901</v>
      </c>
      <c r="C89" s="52" t="s">
        <v>902</v>
      </c>
      <c r="D89" s="53">
        <v>44096</v>
      </c>
      <c r="E89" s="53">
        <v>44818</v>
      </c>
      <c r="F89" s="51">
        <f>Messy_HR_Dataset_Detailed!$E89-Messy_HR_Dataset_Detailed!$D89</f>
        <v>722</v>
      </c>
      <c r="G89" s="54">
        <f>(Messy_HR_Dataset_Detailed!$E89-Messy_HR_Dataset_Detailed!$D89)/365.25</f>
        <v>1.9767282683093772</v>
      </c>
      <c r="H89" s="52" t="s">
        <v>36</v>
      </c>
      <c r="I89" s="52" t="s">
        <v>903</v>
      </c>
      <c r="J89" s="55" t="s">
        <v>904</v>
      </c>
      <c r="K89" s="52" t="s">
        <v>94</v>
      </c>
      <c r="L89" s="52" t="s">
        <v>38</v>
      </c>
      <c r="M89" s="52" t="s">
        <v>39</v>
      </c>
      <c r="N89" s="52" t="s">
        <v>55</v>
      </c>
      <c r="O89" s="52" t="s">
        <v>41</v>
      </c>
      <c r="P89" s="52" t="s">
        <v>121</v>
      </c>
      <c r="Q89" s="52" t="s">
        <v>42</v>
      </c>
      <c r="R89" s="52" t="s">
        <v>107</v>
      </c>
      <c r="S89" s="53">
        <v>19027</v>
      </c>
      <c r="T89" s="52" t="s">
        <v>44</v>
      </c>
      <c r="U89" s="52" t="s">
        <v>98</v>
      </c>
      <c r="V89" s="52" t="s">
        <v>59</v>
      </c>
      <c r="W89" s="51">
        <v>56703</v>
      </c>
      <c r="X89" s="52" t="s">
        <v>48</v>
      </c>
      <c r="Y89" s="51">
        <v>1</v>
      </c>
      <c r="Z89" s="51">
        <v>3595</v>
      </c>
      <c r="AA89" s="53" t="s">
        <v>235</v>
      </c>
      <c r="AB89" s="51">
        <v>2</v>
      </c>
      <c r="AC89" s="51">
        <v>3</v>
      </c>
      <c r="AD89" s="53">
        <v>44978</v>
      </c>
      <c r="AE89" s="52" t="s">
        <v>83</v>
      </c>
      <c r="AF89" s="52" t="s">
        <v>61</v>
      </c>
      <c r="AG89" s="52" t="s">
        <v>89</v>
      </c>
      <c r="AH89" s="52" t="s">
        <v>905</v>
      </c>
      <c r="AI89" s="52" t="s">
        <v>906</v>
      </c>
      <c r="AJ89" s="51">
        <v>2</v>
      </c>
      <c r="AK89" s="56">
        <v>252.88</v>
      </c>
    </row>
    <row r="90" spans="1:37" x14ac:dyDescent="0.25">
      <c r="A90" s="51">
        <v>170</v>
      </c>
      <c r="B90" s="52" t="s">
        <v>910</v>
      </c>
      <c r="C90" s="52" t="s">
        <v>911</v>
      </c>
      <c r="D90" s="53">
        <v>43988</v>
      </c>
      <c r="E90" s="53">
        <v>44300</v>
      </c>
      <c r="F90" s="51">
        <f>Messy_HR_Dataset_Detailed!$E90-Messy_HR_Dataset_Detailed!$D90</f>
        <v>312</v>
      </c>
      <c r="G90" s="54">
        <f>(Messy_HR_Dataset_Detailed!$E90-Messy_HR_Dataset_Detailed!$D90)/365.25</f>
        <v>0.85420944558521561</v>
      </c>
      <c r="H90" s="52" t="s">
        <v>738</v>
      </c>
      <c r="I90" s="52" t="s">
        <v>912</v>
      </c>
      <c r="J90" s="55" t="s">
        <v>913</v>
      </c>
      <c r="K90" s="52" t="s">
        <v>164</v>
      </c>
      <c r="L90" s="52" t="s">
        <v>199</v>
      </c>
      <c r="M90" s="52" t="s">
        <v>39</v>
      </c>
      <c r="N90" s="52" t="s">
        <v>40</v>
      </c>
      <c r="O90" s="52" t="s">
        <v>56</v>
      </c>
      <c r="P90" s="52" t="s">
        <v>133</v>
      </c>
      <c r="Q90" s="52" t="s">
        <v>42</v>
      </c>
      <c r="R90" s="52" t="s">
        <v>80</v>
      </c>
      <c r="S90" s="53" t="s">
        <v>914</v>
      </c>
      <c r="T90" s="52" t="s">
        <v>44</v>
      </c>
      <c r="U90" s="52" t="s">
        <v>234</v>
      </c>
      <c r="V90" s="52" t="s">
        <v>46</v>
      </c>
      <c r="W90" s="51">
        <v>17650</v>
      </c>
      <c r="X90" s="52" t="s">
        <v>48</v>
      </c>
      <c r="Y90" s="51">
        <v>1</v>
      </c>
      <c r="Z90" s="51">
        <v>3597</v>
      </c>
      <c r="AA90" s="53" t="s">
        <v>915</v>
      </c>
      <c r="AB90" s="51">
        <v>5</v>
      </c>
      <c r="AC90" s="51">
        <v>4</v>
      </c>
      <c r="AD90" s="53">
        <v>44988</v>
      </c>
      <c r="AE90" s="52" t="s">
        <v>83</v>
      </c>
      <c r="AF90" s="52" t="s">
        <v>61</v>
      </c>
      <c r="AG90" s="52" t="s">
        <v>62</v>
      </c>
      <c r="AH90" s="52" t="s">
        <v>916</v>
      </c>
      <c r="AI90" s="52" t="s">
        <v>917</v>
      </c>
      <c r="AJ90" s="51">
        <v>4</v>
      </c>
      <c r="AK90" s="56">
        <v>505.59</v>
      </c>
    </row>
    <row r="91" spans="1:37" x14ac:dyDescent="0.25">
      <c r="A91" s="51">
        <v>171</v>
      </c>
      <c r="B91" s="52" t="s">
        <v>918</v>
      </c>
      <c r="C91" s="52" t="s">
        <v>919</v>
      </c>
      <c r="D91" s="53">
        <v>43371</v>
      </c>
      <c r="E91" s="53">
        <v>45143</v>
      </c>
      <c r="F91" s="51">
        <f>Messy_HR_Dataset_Detailed!$E91-Messy_HR_Dataset_Detailed!$D91</f>
        <v>1772</v>
      </c>
      <c r="G91" s="54">
        <f>(Messy_HR_Dataset_Detailed!$E91-Messy_HR_Dataset_Detailed!$D91)/365.25</f>
        <v>4.8514715947980838</v>
      </c>
      <c r="H91" s="52" t="s">
        <v>738</v>
      </c>
      <c r="I91" s="52" t="s">
        <v>920</v>
      </c>
      <c r="J91" s="55" t="s">
        <v>921</v>
      </c>
      <c r="K91" s="52" t="s">
        <v>125</v>
      </c>
      <c r="L91" s="52" t="s">
        <v>752</v>
      </c>
      <c r="M91" s="52" t="s">
        <v>56</v>
      </c>
      <c r="N91" s="52" t="s">
        <v>55</v>
      </c>
      <c r="O91" s="52" t="s">
        <v>66</v>
      </c>
      <c r="P91" s="52" t="s">
        <v>121</v>
      </c>
      <c r="Q91" s="52" t="s">
        <v>42</v>
      </c>
      <c r="R91" s="52" t="s">
        <v>248</v>
      </c>
      <c r="S91" s="53">
        <v>18424</v>
      </c>
      <c r="T91" s="52" t="s">
        <v>44</v>
      </c>
      <c r="U91" s="52" t="s">
        <v>5</v>
      </c>
      <c r="V91" s="52" t="s">
        <v>46</v>
      </c>
      <c r="W91" s="51">
        <v>72750</v>
      </c>
      <c r="X91" s="52" t="s">
        <v>242</v>
      </c>
      <c r="Y91" s="51">
        <v>1</v>
      </c>
      <c r="Z91" s="51">
        <v>3598</v>
      </c>
      <c r="AA91" s="53">
        <v>44933</v>
      </c>
      <c r="AB91" s="51">
        <v>2</v>
      </c>
      <c r="AC91" s="51">
        <v>5</v>
      </c>
      <c r="AD91" s="53">
        <v>44845</v>
      </c>
      <c r="AE91" s="52" t="s">
        <v>83</v>
      </c>
      <c r="AF91" s="52" t="s">
        <v>51</v>
      </c>
      <c r="AG91" s="52" t="s">
        <v>89</v>
      </c>
      <c r="AH91" s="52" t="s">
        <v>922</v>
      </c>
      <c r="AI91" s="52" t="s">
        <v>923</v>
      </c>
      <c r="AJ91" s="51">
        <v>3</v>
      </c>
      <c r="AK91" s="56">
        <v>373.87</v>
      </c>
    </row>
    <row r="92" spans="1:37" x14ac:dyDescent="0.25">
      <c r="A92" s="51">
        <v>175</v>
      </c>
      <c r="B92" s="52" t="s">
        <v>928</v>
      </c>
      <c r="C92" s="52" t="s">
        <v>929</v>
      </c>
      <c r="D92" s="53">
        <v>44297</v>
      </c>
      <c r="E92" s="53">
        <v>45070</v>
      </c>
      <c r="F92" s="51">
        <f>Messy_HR_Dataset_Detailed!$E92-Messy_HR_Dataset_Detailed!$D92</f>
        <v>773</v>
      </c>
      <c r="G92" s="54">
        <f>(Messy_HR_Dataset_Detailed!$E92-Messy_HR_Dataset_Detailed!$D92)/365.25</f>
        <v>2.1163586584531142</v>
      </c>
      <c r="H92" s="52" t="s">
        <v>738</v>
      </c>
      <c r="I92" s="52" t="s">
        <v>930</v>
      </c>
      <c r="J92" s="55" t="s">
        <v>931</v>
      </c>
      <c r="K92" s="52" t="s">
        <v>37</v>
      </c>
      <c r="L92" s="52" t="s">
        <v>752</v>
      </c>
      <c r="M92" s="52" t="s">
        <v>66</v>
      </c>
      <c r="N92" s="52" t="s">
        <v>67</v>
      </c>
      <c r="O92" s="52" t="s">
        <v>56</v>
      </c>
      <c r="P92" s="52" t="s">
        <v>95</v>
      </c>
      <c r="Q92" s="52" t="s">
        <v>42</v>
      </c>
      <c r="R92" s="52" t="s">
        <v>107</v>
      </c>
      <c r="S92" s="53">
        <v>34678</v>
      </c>
      <c r="T92" s="52" t="s">
        <v>44</v>
      </c>
      <c r="U92" s="52" t="s">
        <v>109</v>
      </c>
      <c r="V92" s="52" t="s">
        <v>46</v>
      </c>
      <c r="W92" s="51">
        <v>30766</v>
      </c>
      <c r="X92" s="52" t="s">
        <v>48</v>
      </c>
      <c r="Y92" s="51">
        <v>5</v>
      </c>
      <c r="Z92" s="51">
        <v>3602</v>
      </c>
      <c r="AA92" s="53">
        <v>45024</v>
      </c>
      <c r="AB92" s="51">
        <v>3</v>
      </c>
      <c r="AC92" s="51">
        <v>3</v>
      </c>
      <c r="AD92" s="53">
        <v>45025</v>
      </c>
      <c r="AE92" s="52" t="s">
        <v>83</v>
      </c>
      <c r="AF92" s="52" t="s">
        <v>61</v>
      </c>
      <c r="AG92" s="52" t="s">
        <v>62</v>
      </c>
      <c r="AH92" s="52" t="s">
        <v>932</v>
      </c>
      <c r="AI92" s="52" t="s">
        <v>933</v>
      </c>
      <c r="AJ92" s="51">
        <v>1</v>
      </c>
      <c r="AK92" s="56">
        <v>632.59</v>
      </c>
    </row>
    <row r="93" spans="1:37" x14ac:dyDescent="0.25">
      <c r="A93" s="51">
        <v>176</v>
      </c>
      <c r="B93" s="52" t="s">
        <v>934</v>
      </c>
      <c r="C93" s="52" t="s">
        <v>935</v>
      </c>
      <c r="D93" s="53">
        <v>43433</v>
      </c>
      <c r="E93" s="53">
        <v>43517</v>
      </c>
      <c r="F93" s="51">
        <f>Messy_HR_Dataset_Detailed!$E93-Messy_HR_Dataset_Detailed!$D93</f>
        <v>84</v>
      </c>
      <c r="G93" s="54">
        <f>(Messy_HR_Dataset_Detailed!$E93-Messy_HR_Dataset_Detailed!$D93)/365.25</f>
        <v>0.2299794661190965</v>
      </c>
      <c r="H93" s="52" t="s">
        <v>738</v>
      </c>
      <c r="I93" s="52" t="s">
        <v>936</v>
      </c>
      <c r="J93" s="55" t="s">
        <v>937</v>
      </c>
      <c r="K93" s="52" t="s">
        <v>54</v>
      </c>
      <c r="L93" s="52" t="s">
        <v>752</v>
      </c>
      <c r="M93" s="52" t="s">
        <v>66</v>
      </c>
      <c r="N93" s="52" t="s">
        <v>55</v>
      </c>
      <c r="O93" s="52" t="s">
        <v>56</v>
      </c>
      <c r="P93" s="52" t="s">
        <v>121</v>
      </c>
      <c r="Q93" s="52" t="s">
        <v>42</v>
      </c>
      <c r="R93" s="52" t="s">
        <v>85</v>
      </c>
      <c r="S93" s="53" t="s">
        <v>938</v>
      </c>
      <c r="T93" s="52" t="s">
        <v>44</v>
      </c>
      <c r="U93" s="52" t="s">
        <v>98</v>
      </c>
      <c r="V93" s="52" t="s">
        <v>46</v>
      </c>
      <c r="W93" s="51">
        <v>58348</v>
      </c>
      <c r="X93" s="52" t="s">
        <v>48</v>
      </c>
      <c r="Y93" s="51">
        <v>2</v>
      </c>
      <c r="Z93" s="51">
        <v>3603</v>
      </c>
      <c r="AA93" s="53">
        <v>44783</v>
      </c>
      <c r="AB93" s="51">
        <v>5</v>
      </c>
      <c r="AC93" s="51">
        <v>1</v>
      </c>
      <c r="AD93" s="53">
        <v>44836</v>
      </c>
      <c r="AE93" s="52" t="s">
        <v>83</v>
      </c>
      <c r="AF93" s="52" t="s">
        <v>61</v>
      </c>
      <c r="AG93" s="52" t="s">
        <v>62</v>
      </c>
      <c r="AH93" s="52" t="s">
        <v>939</v>
      </c>
      <c r="AI93" s="52" t="s">
        <v>940</v>
      </c>
      <c r="AJ93" s="51">
        <v>3</v>
      </c>
      <c r="AK93" s="56">
        <v>680.48</v>
      </c>
    </row>
    <row r="94" spans="1:37" x14ac:dyDescent="0.25">
      <c r="A94" s="51">
        <v>177</v>
      </c>
      <c r="B94" s="52" t="s">
        <v>941</v>
      </c>
      <c r="C94" s="52" t="s">
        <v>942</v>
      </c>
      <c r="D94" s="53">
        <v>43481</v>
      </c>
      <c r="E94" s="53">
        <v>44804</v>
      </c>
      <c r="F94" s="51">
        <f>Messy_HR_Dataset_Detailed!$E94-Messy_HR_Dataset_Detailed!$D94</f>
        <v>1323</v>
      </c>
      <c r="G94" s="54">
        <f>(Messy_HR_Dataset_Detailed!$E94-Messy_HR_Dataset_Detailed!$D94)/365.25</f>
        <v>3.6221765913757702</v>
      </c>
      <c r="H94" s="52" t="s">
        <v>738</v>
      </c>
      <c r="I94" s="52" t="s">
        <v>943</v>
      </c>
      <c r="J94" s="55" t="s">
        <v>944</v>
      </c>
      <c r="K94" s="52" t="s">
        <v>132</v>
      </c>
      <c r="L94" s="52" t="s">
        <v>38</v>
      </c>
      <c r="M94" s="52" t="s">
        <v>56</v>
      </c>
      <c r="N94" s="52" t="s">
        <v>67</v>
      </c>
      <c r="O94" s="52" t="s">
        <v>66</v>
      </c>
      <c r="P94" s="52" t="s">
        <v>121</v>
      </c>
      <c r="Q94" s="52" t="s">
        <v>42</v>
      </c>
      <c r="R94" s="52" t="s">
        <v>85</v>
      </c>
      <c r="S94" s="53">
        <v>17779</v>
      </c>
      <c r="T94" s="52" t="s">
        <v>44</v>
      </c>
      <c r="U94" s="52" t="s">
        <v>234</v>
      </c>
      <c r="V94" s="52" t="s">
        <v>46</v>
      </c>
      <c r="W94" s="51">
        <v>44626</v>
      </c>
      <c r="X94" s="52" t="s">
        <v>242</v>
      </c>
      <c r="Y94" s="51">
        <v>4</v>
      </c>
      <c r="Z94" s="51">
        <v>3604</v>
      </c>
      <c r="AA94" s="53" t="s">
        <v>425</v>
      </c>
      <c r="AB94" s="51">
        <v>3</v>
      </c>
      <c r="AC94" s="51">
        <v>5</v>
      </c>
      <c r="AD94" s="53">
        <v>45008</v>
      </c>
      <c r="AE94" s="52" t="s">
        <v>76</v>
      </c>
      <c r="AF94" s="52" t="s">
        <v>61</v>
      </c>
      <c r="AG94" s="52" t="s">
        <v>52</v>
      </c>
      <c r="AH94" s="52" t="s">
        <v>945</v>
      </c>
      <c r="AI94" s="52" t="s">
        <v>946</v>
      </c>
      <c r="AJ94" s="51">
        <v>3</v>
      </c>
      <c r="AK94" s="56">
        <v>287.70999999999998</v>
      </c>
    </row>
    <row r="95" spans="1:37" x14ac:dyDescent="0.25">
      <c r="A95" s="51">
        <v>179</v>
      </c>
      <c r="B95" s="52" t="s">
        <v>949</v>
      </c>
      <c r="C95" s="52" t="s">
        <v>950</v>
      </c>
      <c r="D95" s="53">
        <v>43678</v>
      </c>
      <c r="E95" s="53">
        <v>44946</v>
      </c>
      <c r="F95" s="51">
        <f>Messy_HR_Dataset_Detailed!$E95-Messy_HR_Dataset_Detailed!$D95</f>
        <v>1268</v>
      </c>
      <c r="G95" s="54">
        <f>(Messy_HR_Dataset_Detailed!$E95-Messy_HR_Dataset_Detailed!$D95)/365.25</f>
        <v>3.4715947980835042</v>
      </c>
      <c r="H95" s="52" t="s">
        <v>36</v>
      </c>
      <c r="I95" s="52" t="s">
        <v>951</v>
      </c>
      <c r="J95" s="55" t="s">
        <v>952</v>
      </c>
      <c r="K95" s="52" t="s">
        <v>125</v>
      </c>
      <c r="L95" s="52" t="s">
        <v>752</v>
      </c>
      <c r="M95" s="52" t="s">
        <v>56</v>
      </c>
      <c r="N95" s="52" t="s">
        <v>40</v>
      </c>
      <c r="O95" s="52" t="s">
        <v>66</v>
      </c>
      <c r="P95" s="52" t="s">
        <v>95</v>
      </c>
      <c r="Q95" s="52" t="s">
        <v>42</v>
      </c>
      <c r="R95" s="52" t="s">
        <v>953</v>
      </c>
      <c r="S95" s="53" t="s">
        <v>954</v>
      </c>
      <c r="T95" s="52" t="s">
        <v>44</v>
      </c>
      <c r="U95" s="52" t="s">
        <v>109</v>
      </c>
      <c r="V95" s="52" t="s">
        <v>59</v>
      </c>
      <c r="W95" s="51">
        <v>95618</v>
      </c>
      <c r="X95" s="52" t="s">
        <v>48</v>
      </c>
      <c r="Y95" s="51">
        <v>3</v>
      </c>
      <c r="Z95" s="51">
        <v>3606</v>
      </c>
      <c r="AA95" s="53" t="s">
        <v>955</v>
      </c>
      <c r="AB95" s="51">
        <v>3</v>
      </c>
      <c r="AC95" s="51">
        <v>5</v>
      </c>
      <c r="AD95" s="53">
        <v>44865</v>
      </c>
      <c r="AE95" s="52" t="s">
        <v>76</v>
      </c>
      <c r="AF95" s="52" t="s">
        <v>51</v>
      </c>
      <c r="AG95" s="52" t="s">
        <v>89</v>
      </c>
      <c r="AH95" s="52" t="s">
        <v>956</v>
      </c>
      <c r="AI95" s="52" t="s">
        <v>957</v>
      </c>
      <c r="AJ95" s="51">
        <v>2</v>
      </c>
      <c r="AK95" s="56">
        <v>255.6</v>
      </c>
    </row>
    <row r="96" spans="1:37" x14ac:dyDescent="0.25">
      <c r="A96" s="51">
        <v>180</v>
      </c>
      <c r="B96" s="52" t="s">
        <v>958</v>
      </c>
      <c r="C96" s="52" t="s">
        <v>959</v>
      </c>
      <c r="D96" s="53">
        <v>43634</v>
      </c>
      <c r="E96" s="53">
        <v>44300</v>
      </c>
      <c r="F96" s="51">
        <f>Messy_HR_Dataset_Detailed!$E96-Messy_HR_Dataset_Detailed!$D96</f>
        <v>666</v>
      </c>
      <c r="G96" s="54">
        <f>(Messy_HR_Dataset_Detailed!$E96-Messy_HR_Dataset_Detailed!$D96)/365.25</f>
        <v>1.8234086242299794</v>
      </c>
      <c r="H96" s="52" t="s">
        <v>36</v>
      </c>
      <c r="I96" s="52" t="s">
        <v>960</v>
      </c>
      <c r="J96" s="55" t="s">
        <v>961</v>
      </c>
      <c r="K96" s="52" t="s">
        <v>54</v>
      </c>
      <c r="L96" s="52" t="s">
        <v>38</v>
      </c>
      <c r="M96" s="52" t="s">
        <v>66</v>
      </c>
      <c r="N96" s="52" t="s">
        <v>55</v>
      </c>
      <c r="O96" s="52" t="s">
        <v>66</v>
      </c>
      <c r="P96" s="52" t="s">
        <v>121</v>
      </c>
      <c r="Q96" s="52" t="s">
        <v>42</v>
      </c>
      <c r="R96" s="52" t="s">
        <v>175</v>
      </c>
      <c r="S96" s="53">
        <v>27827</v>
      </c>
      <c r="T96" s="52" t="s">
        <v>44</v>
      </c>
      <c r="U96" s="52" t="s">
        <v>176</v>
      </c>
      <c r="V96" s="52" t="s">
        <v>59</v>
      </c>
      <c r="W96" s="51">
        <v>15195</v>
      </c>
      <c r="X96" s="52" t="s">
        <v>48</v>
      </c>
      <c r="Y96" s="51">
        <v>5</v>
      </c>
      <c r="Z96" s="51">
        <v>3607</v>
      </c>
      <c r="AA96" s="53" t="s">
        <v>962</v>
      </c>
      <c r="AB96" s="51">
        <v>2</v>
      </c>
      <c r="AC96" s="51">
        <v>4</v>
      </c>
      <c r="AD96" s="53">
        <v>45050</v>
      </c>
      <c r="AE96" s="52" t="s">
        <v>60</v>
      </c>
      <c r="AF96" s="52" t="s">
        <v>61</v>
      </c>
      <c r="AG96" s="52" t="s">
        <v>89</v>
      </c>
      <c r="AH96" s="52" t="s">
        <v>963</v>
      </c>
      <c r="AI96" s="52" t="s">
        <v>964</v>
      </c>
      <c r="AJ96" s="51">
        <v>4</v>
      </c>
      <c r="AK96" s="56">
        <v>321.91000000000003</v>
      </c>
    </row>
    <row r="97" spans="1:37" x14ac:dyDescent="0.25">
      <c r="A97" s="51">
        <v>187</v>
      </c>
      <c r="B97" s="52" t="s">
        <v>973</v>
      </c>
      <c r="C97" s="52" t="s">
        <v>974</v>
      </c>
      <c r="D97" s="53">
        <v>43838</v>
      </c>
      <c r="E97" s="53">
        <v>44379</v>
      </c>
      <c r="F97" s="51">
        <f>Messy_HR_Dataset_Detailed!$E97-Messy_HR_Dataset_Detailed!$D97</f>
        <v>541</v>
      </c>
      <c r="G97" s="54">
        <f>(Messy_HR_Dataset_Detailed!$E97-Messy_HR_Dataset_Detailed!$D97)/365.25</f>
        <v>1.4811772758384667</v>
      </c>
      <c r="H97" s="52" t="s">
        <v>36</v>
      </c>
      <c r="I97" s="52" t="s">
        <v>975</v>
      </c>
      <c r="J97" s="55" t="s">
        <v>976</v>
      </c>
      <c r="K97" s="52" t="s">
        <v>84</v>
      </c>
      <c r="L97" s="52" t="s">
        <v>38</v>
      </c>
      <c r="M97" s="52" t="s">
        <v>39</v>
      </c>
      <c r="N97" s="52" t="s">
        <v>67</v>
      </c>
      <c r="O97" s="52" t="s">
        <v>41</v>
      </c>
      <c r="P97" s="52" t="s">
        <v>174</v>
      </c>
      <c r="Q97" s="52" t="s">
        <v>42</v>
      </c>
      <c r="R97" s="52" t="s">
        <v>175</v>
      </c>
      <c r="S97" s="53" t="s">
        <v>977</v>
      </c>
      <c r="T97" s="52" t="s">
        <v>44</v>
      </c>
      <c r="U97" s="52" t="s">
        <v>978</v>
      </c>
      <c r="V97" s="52" t="s">
        <v>59</v>
      </c>
      <c r="W97" s="51">
        <v>23691</v>
      </c>
      <c r="X97" s="52" t="s">
        <v>48</v>
      </c>
      <c r="Y97" s="51">
        <v>2</v>
      </c>
      <c r="Z97" s="51">
        <v>3614</v>
      </c>
      <c r="AA97" s="53">
        <v>45023</v>
      </c>
      <c r="AB97" s="51">
        <v>4</v>
      </c>
      <c r="AC97" s="51">
        <v>5</v>
      </c>
      <c r="AD97" s="53">
        <v>45081</v>
      </c>
      <c r="AE97" s="52" t="s">
        <v>50</v>
      </c>
      <c r="AF97" s="52" t="s">
        <v>61</v>
      </c>
      <c r="AG97" s="52" t="s">
        <v>89</v>
      </c>
      <c r="AH97" s="52" t="s">
        <v>979</v>
      </c>
      <c r="AI97" s="52" t="s">
        <v>980</v>
      </c>
      <c r="AJ97" s="51">
        <v>3</v>
      </c>
      <c r="AK97" s="56">
        <v>868.85</v>
      </c>
    </row>
    <row r="98" spans="1:37" x14ac:dyDescent="0.25">
      <c r="A98" s="51">
        <v>188</v>
      </c>
      <c r="B98" s="52" t="s">
        <v>981</v>
      </c>
      <c r="C98" s="52" t="s">
        <v>647</v>
      </c>
      <c r="D98" s="53">
        <v>44329</v>
      </c>
      <c r="E98" s="53">
        <v>44826</v>
      </c>
      <c r="F98" s="51">
        <f>Messy_HR_Dataset_Detailed!$E98-Messy_HR_Dataset_Detailed!$D98</f>
        <v>497</v>
      </c>
      <c r="G98" s="54">
        <f>(Messy_HR_Dataset_Detailed!$E98-Messy_HR_Dataset_Detailed!$D98)/365.25</f>
        <v>1.3607118412046544</v>
      </c>
      <c r="H98" s="52" t="s">
        <v>36</v>
      </c>
      <c r="I98" s="52" t="s">
        <v>982</v>
      </c>
      <c r="J98" s="55" t="s">
        <v>983</v>
      </c>
      <c r="K98" s="52" t="s">
        <v>37</v>
      </c>
      <c r="L98" s="52" t="s">
        <v>199</v>
      </c>
      <c r="M98" s="52" t="s">
        <v>66</v>
      </c>
      <c r="N98" s="52" t="s">
        <v>67</v>
      </c>
      <c r="O98" s="52" t="s">
        <v>56</v>
      </c>
      <c r="P98" s="52" t="s">
        <v>133</v>
      </c>
      <c r="Q98" s="52" t="s">
        <v>42</v>
      </c>
      <c r="R98" s="52" t="s">
        <v>80</v>
      </c>
      <c r="S98" s="53" t="s">
        <v>984</v>
      </c>
      <c r="T98" s="52" t="s">
        <v>44</v>
      </c>
      <c r="U98" s="52" t="s">
        <v>250</v>
      </c>
      <c r="V98" s="52" t="s">
        <v>59</v>
      </c>
      <c r="W98" s="51">
        <v>74388</v>
      </c>
      <c r="X98" s="52" t="s">
        <v>99</v>
      </c>
      <c r="Y98" s="51">
        <v>2</v>
      </c>
      <c r="Z98" s="51">
        <v>3615</v>
      </c>
      <c r="AA98" s="53">
        <v>45079</v>
      </c>
      <c r="AB98" s="51">
        <v>3</v>
      </c>
      <c r="AC98" s="51">
        <v>1</v>
      </c>
      <c r="AD98" s="53">
        <v>44912</v>
      </c>
      <c r="AE98" s="52" t="s">
        <v>156</v>
      </c>
      <c r="AF98" s="52" t="s">
        <v>51</v>
      </c>
      <c r="AG98" s="52" t="s">
        <v>89</v>
      </c>
      <c r="AH98" s="52" t="s">
        <v>985</v>
      </c>
      <c r="AI98" s="52" t="s">
        <v>986</v>
      </c>
      <c r="AJ98" s="51">
        <v>4</v>
      </c>
      <c r="AK98" s="56">
        <v>701.34</v>
      </c>
    </row>
    <row r="99" spans="1:37" x14ac:dyDescent="0.25">
      <c r="A99" s="51">
        <v>192</v>
      </c>
      <c r="B99" s="52" t="s">
        <v>990</v>
      </c>
      <c r="C99" s="52" t="s">
        <v>991</v>
      </c>
      <c r="D99" s="53">
        <v>45008</v>
      </c>
      <c r="E99" s="53">
        <v>45047</v>
      </c>
      <c r="F99" s="51">
        <f>Messy_HR_Dataset_Detailed!$E99-Messy_HR_Dataset_Detailed!$D99</f>
        <v>39</v>
      </c>
      <c r="G99" s="54">
        <f>(Messy_HR_Dataset_Detailed!$E99-Messy_HR_Dataset_Detailed!$D99)/365.25</f>
        <v>0.10677618069815195</v>
      </c>
      <c r="H99" s="52" t="s">
        <v>36</v>
      </c>
      <c r="I99" s="52" t="s">
        <v>992</v>
      </c>
      <c r="J99" s="55" t="s">
        <v>993</v>
      </c>
      <c r="K99" s="52" t="s">
        <v>79</v>
      </c>
      <c r="L99" s="52" t="s">
        <v>38</v>
      </c>
      <c r="M99" s="52" t="s">
        <v>66</v>
      </c>
      <c r="N99" s="52" t="s">
        <v>55</v>
      </c>
      <c r="O99" s="52" t="s">
        <v>66</v>
      </c>
      <c r="P99" s="52" t="s">
        <v>95</v>
      </c>
      <c r="Q99" s="52" t="s">
        <v>42</v>
      </c>
      <c r="R99" s="52" t="s">
        <v>80</v>
      </c>
      <c r="S99" s="53" t="s">
        <v>994</v>
      </c>
      <c r="T99" s="52" t="s">
        <v>44</v>
      </c>
      <c r="U99" s="52" t="s">
        <v>98</v>
      </c>
      <c r="V99" s="52" t="s">
        <v>59</v>
      </c>
      <c r="W99" s="51">
        <v>76278</v>
      </c>
      <c r="X99" s="52" t="s">
        <v>48</v>
      </c>
      <c r="Y99" s="51">
        <v>3</v>
      </c>
      <c r="Z99" s="51">
        <v>3619</v>
      </c>
      <c r="AA99" s="53" t="s">
        <v>336</v>
      </c>
      <c r="AB99" s="51">
        <v>1</v>
      </c>
      <c r="AC99" s="51">
        <v>5</v>
      </c>
      <c r="AD99" s="53">
        <v>44875</v>
      </c>
      <c r="AE99" s="52" t="s">
        <v>76</v>
      </c>
      <c r="AF99" s="52" t="s">
        <v>51</v>
      </c>
      <c r="AG99" s="52" t="s">
        <v>89</v>
      </c>
      <c r="AH99" s="52" t="s">
        <v>995</v>
      </c>
      <c r="AI99" s="52" t="s">
        <v>996</v>
      </c>
      <c r="AJ99" s="51">
        <v>2</v>
      </c>
      <c r="AK99" s="56">
        <v>656.68</v>
      </c>
    </row>
    <row r="100" spans="1:37" x14ac:dyDescent="0.25">
      <c r="A100" s="51">
        <v>193</v>
      </c>
      <c r="B100" s="52" t="s">
        <v>997</v>
      </c>
      <c r="C100" s="52" t="s">
        <v>998</v>
      </c>
      <c r="D100" s="53">
        <v>45007</v>
      </c>
      <c r="E100" s="53">
        <v>45121</v>
      </c>
      <c r="F100" s="51">
        <f>Messy_HR_Dataset_Detailed!$E100-Messy_HR_Dataset_Detailed!$D100</f>
        <v>114</v>
      </c>
      <c r="G100" s="54">
        <f>(Messy_HR_Dataset_Detailed!$E100-Messy_HR_Dataset_Detailed!$D100)/365.25</f>
        <v>0.31211498973305957</v>
      </c>
      <c r="H100" s="52" t="s">
        <v>36</v>
      </c>
      <c r="I100" s="52" t="s">
        <v>999</v>
      </c>
      <c r="J100" s="55" t="s">
        <v>1000</v>
      </c>
      <c r="K100" s="52" t="s">
        <v>164</v>
      </c>
      <c r="L100" s="52" t="s">
        <v>38</v>
      </c>
      <c r="M100" s="52" t="s">
        <v>56</v>
      </c>
      <c r="N100" s="52" t="s">
        <v>55</v>
      </c>
      <c r="O100" s="52" t="s">
        <v>41</v>
      </c>
      <c r="P100" s="52" t="s">
        <v>95</v>
      </c>
      <c r="Q100" s="52" t="s">
        <v>42</v>
      </c>
      <c r="R100" s="52" t="s">
        <v>96</v>
      </c>
      <c r="S100" s="53">
        <v>34678</v>
      </c>
      <c r="T100" s="52" t="s">
        <v>44</v>
      </c>
      <c r="U100" s="52" t="s">
        <v>207</v>
      </c>
      <c r="V100" s="52" t="s">
        <v>59</v>
      </c>
      <c r="W100" s="51">
        <v>77580</v>
      </c>
      <c r="X100" s="52" t="s">
        <v>48</v>
      </c>
      <c r="Y100" s="51">
        <v>2</v>
      </c>
      <c r="Z100" s="51">
        <v>3620</v>
      </c>
      <c r="AA100" s="53" t="s">
        <v>832</v>
      </c>
      <c r="AB100" s="51">
        <v>1</v>
      </c>
      <c r="AC100" s="51">
        <v>2</v>
      </c>
      <c r="AD100" s="53">
        <v>44915</v>
      </c>
      <c r="AE100" s="52" t="s">
        <v>83</v>
      </c>
      <c r="AF100" s="52" t="s">
        <v>51</v>
      </c>
      <c r="AG100" s="52" t="s">
        <v>77</v>
      </c>
      <c r="AH100" s="52" t="s">
        <v>1001</v>
      </c>
      <c r="AI100" s="52" t="s">
        <v>1002</v>
      </c>
      <c r="AJ100" s="51">
        <v>3</v>
      </c>
      <c r="AK100" s="56">
        <v>654.22</v>
      </c>
    </row>
    <row r="101" spans="1:37" x14ac:dyDescent="0.25">
      <c r="A101" s="51">
        <v>195</v>
      </c>
      <c r="B101" s="52" t="s">
        <v>1006</v>
      </c>
      <c r="C101" s="52" t="s">
        <v>1007</v>
      </c>
      <c r="D101" s="53">
        <v>44021</v>
      </c>
      <c r="E101" s="53">
        <v>44387</v>
      </c>
      <c r="F101" s="51">
        <f>Messy_HR_Dataset_Detailed!$E101-Messy_HR_Dataset_Detailed!$D101</f>
        <v>366</v>
      </c>
      <c r="G101" s="54">
        <f>(Messy_HR_Dataset_Detailed!$E101-Messy_HR_Dataset_Detailed!$D101)/365.25</f>
        <v>1.0020533880903491</v>
      </c>
      <c r="H101" s="52" t="s">
        <v>738</v>
      </c>
      <c r="I101" s="52" t="s">
        <v>1008</v>
      </c>
      <c r="J101" s="55" t="s">
        <v>1009</v>
      </c>
      <c r="K101" s="52" t="s">
        <v>125</v>
      </c>
      <c r="L101" s="52" t="s">
        <v>38</v>
      </c>
      <c r="M101" s="52" t="s">
        <v>56</v>
      </c>
      <c r="N101" s="52" t="s">
        <v>55</v>
      </c>
      <c r="O101" s="52" t="s">
        <v>41</v>
      </c>
      <c r="P101" s="52" t="s">
        <v>121</v>
      </c>
      <c r="Q101" s="52" t="s">
        <v>42</v>
      </c>
      <c r="R101" s="52" t="s">
        <v>85</v>
      </c>
      <c r="S101" s="53" t="s">
        <v>1010</v>
      </c>
      <c r="T101" s="52" t="s">
        <v>44</v>
      </c>
      <c r="U101" s="52" t="s">
        <v>81</v>
      </c>
      <c r="V101" s="52" t="s">
        <v>46</v>
      </c>
      <c r="W101" s="51">
        <v>75607</v>
      </c>
      <c r="X101" s="52" t="s">
        <v>48</v>
      </c>
      <c r="Y101" s="51">
        <v>3</v>
      </c>
      <c r="Z101" s="51">
        <v>3622</v>
      </c>
      <c r="AA101" s="53" t="s">
        <v>339</v>
      </c>
      <c r="AB101" s="51">
        <v>3</v>
      </c>
      <c r="AC101" s="51">
        <v>1</v>
      </c>
      <c r="AD101" s="53">
        <v>45057</v>
      </c>
      <c r="AE101" s="52" t="s">
        <v>76</v>
      </c>
      <c r="AF101" s="52" t="s">
        <v>61</v>
      </c>
      <c r="AG101" s="52" t="s">
        <v>77</v>
      </c>
      <c r="AH101" s="52" t="s">
        <v>1011</v>
      </c>
      <c r="AI101" s="52" t="s">
        <v>1012</v>
      </c>
      <c r="AJ101" s="51">
        <v>1</v>
      </c>
      <c r="AK101" s="56">
        <v>977.23</v>
      </c>
    </row>
    <row r="102" spans="1:37" x14ac:dyDescent="0.25">
      <c r="A102" s="51">
        <v>198</v>
      </c>
      <c r="B102" s="52" t="s">
        <v>1017</v>
      </c>
      <c r="C102" s="52" t="s">
        <v>289</v>
      </c>
      <c r="D102" s="53">
        <v>44511</v>
      </c>
      <c r="E102" s="53">
        <v>44773</v>
      </c>
      <c r="F102" s="51">
        <f>Messy_HR_Dataset_Detailed!$E102-Messy_HR_Dataset_Detailed!$D102</f>
        <v>262</v>
      </c>
      <c r="G102" s="54">
        <f>(Messy_HR_Dataset_Detailed!$E102-Messy_HR_Dataset_Detailed!$D102)/365.25</f>
        <v>0.71731690622861055</v>
      </c>
      <c r="H102" s="52" t="s">
        <v>738</v>
      </c>
      <c r="I102" s="52" t="s">
        <v>1018</v>
      </c>
      <c r="J102" s="55" t="s">
        <v>1019</v>
      </c>
      <c r="K102" s="52" t="s">
        <v>79</v>
      </c>
      <c r="L102" s="52" t="s">
        <v>752</v>
      </c>
      <c r="M102" s="52" t="s">
        <v>39</v>
      </c>
      <c r="N102" s="52" t="s">
        <v>67</v>
      </c>
      <c r="O102" s="52" t="s">
        <v>56</v>
      </c>
      <c r="P102" s="52" t="s">
        <v>121</v>
      </c>
      <c r="Q102" s="52" t="s">
        <v>42</v>
      </c>
      <c r="R102" s="52" t="s">
        <v>107</v>
      </c>
      <c r="S102" s="53" t="s">
        <v>1020</v>
      </c>
      <c r="T102" s="52" t="s">
        <v>44</v>
      </c>
      <c r="U102" s="52" t="s">
        <v>109</v>
      </c>
      <c r="V102" s="52" t="s">
        <v>46</v>
      </c>
      <c r="W102" s="51">
        <v>54392</v>
      </c>
      <c r="X102" s="52" t="s">
        <v>48</v>
      </c>
      <c r="Y102" s="51">
        <v>5</v>
      </c>
      <c r="Z102" s="51">
        <v>3625</v>
      </c>
      <c r="AA102" s="53" t="s">
        <v>1021</v>
      </c>
      <c r="AB102" s="51">
        <v>5</v>
      </c>
      <c r="AC102" s="51">
        <v>2</v>
      </c>
      <c r="AD102" s="53">
        <v>45011</v>
      </c>
      <c r="AE102" s="52" t="s">
        <v>83</v>
      </c>
      <c r="AF102" s="52" t="s">
        <v>61</v>
      </c>
      <c r="AG102" s="52" t="s">
        <v>62</v>
      </c>
      <c r="AH102" s="52" t="s">
        <v>1022</v>
      </c>
      <c r="AI102" s="52" t="s">
        <v>1023</v>
      </c>
      <c r="AJ102" s="51">
        <v>2</v>
      </c>
      <c r="AK102" s="56">
        <v>617.27</v>
      </c>
    </row>
    <row r="103" spans="1:37" x14ac:dyDescent="0.25">
      <c r="A103" s="51">
        <v>200</v>
      </c>
      <c r="B103" s="52" t="s">
        <v>1027</v>
      </c>
      <c r="C103" s="52" t="s">
        <v>1028</v>
      </c>
      <c r="D103" s="53">
        <v>43698</v>
      </c>
      <c r="E103" s="53">
        <v>44862</v>
      </c>
      <c r="F103" s="51">
        <f>Messy_HR_Dataset_Detailed!$E103-Messy_HR_Dataset_Detailed!$D103</f>
        <v>1164</v>
      </c>
      <c r="G103" s="54">
        <f>(Messy_HR_Dataset_Detailed!$E103-Messy_HR_Dataset_Detailed!$D103)/365.25</f>
        <v>3.1868583162217661</v>
      </c>
      <c r="H103" s="52" t="s">
        <v>738</v>
      </c>
      <c r="I103" s="52" t="s">
        <v>1029</v>
      </c>
      <c r="J103" s="55" t="s">
        <v>1030</v>
      </c>
      <c r="K103" s="52" t="s">
        <v>94</v>
      </c>
      <c r="L103" s="52" t="s">
        <v>752</v>
      </c>
      <c r="M103" s="52" t="s">
        <v>39</v>
      </c>
      <c r="N103" s="52" t="s">
        <v>40</v>
      </c>
      <c r="O103" s="52" t="s">
        <v>66</v>
      </c>
      <c r="P103" s="52" t="s">
        <v>121</v>
      </c>
      <c r="Q103" s="52" t="s">
        <v>42</v>
      </c>
      <c r="R103" s="52" t="s">
        <v>85</v>
      </c>
      <c r="S103" s="53" t="s">
        <v>1031</v>
      </c>
      <c r="T103" s="52" t="s">
        <v>44</v>
      </c>
      <c r="U103" s="52" t="s">
        <v>5</v>
      </c>
      <c r="V103" s="52" t="s">
        <v>46</v>
      </c>
      <c r="W103" s="51">
        <v>52646</v>
      </c>
      <c r="X103" s="52" t="s">
        <v>48</v>
      </c>
      <c r="Y103" s="51">
        <v>3</v>
      </c>
      <c r="Z103" s="51">
        <v>3627</v>
      </c>
      <c r="AA103" s="53" t="s">
        <v>1032</v>
      </c>
      <c r="AB103" s="51">
        <v>1</v>
      </c>
      <c r="AC103" s="51">
        <v>1</v>
      </c>
      <c r="AD103" s="53">
        <v>44803</v>
      </c>
      <c r="AE103" s="52" t="s">
        <v>50</v>
      </c>
      <c r="AF103" s="52" t="s">
        <v>51</v>
      </c>
      <c r="AG103" s="52" t="s">
        <v>62</v>
      </c>
      <c r="AH103" s="52" t="s">
        <v>1033</v>
      </c>
      <c r="AI103" s="52" t="s">
        <v>1034</v>
      </c>
      <c r="AJ103" s="51">
        <v>5</v>
      </c>
      <c r="AK103" s="56">
        <v>113.89</v>
      </c>
    </row>
    <row r="104" spans="1:37" x14ac:dyDescent="0.25">
      <c r="A104" s="51">
        <v>202</v>
      </c>
      <c r="B104" s="52" t="s">
        <v>1037</v>
      </c>
      <c r="C104" s="52" t="s">
        <v>1038</v>
      </c>
      <c r="D104" s="53">
        <v>44800</v>
      </c>
      <c r="E104" s="53">
        <v>44898</v>
      </c>
      <c r="F104" s="51">
        <f>Messy_HR_Dataset_Detailed!$E104-Messy_HR_Dataset_Detailed!$D104</f>
        <v>98</v>
      </c>
      <c r="G104" s="54">
        <f>(Messy_HR_Dataset_Detailed!$E104-Messy_HR_Dataset_Detailed!$D104)/365.25</f>
        <v>0.26830937713894593</v>
      </c>
      <c r="H104" s="52" t="s">
        <v>36</v>
      </c>
      <c r="I104" s="52" t="s">
        <v>1039</v>
      </c>
      <c r="J104" s="55" t="s">
        <v>1040</v>
      </c>
      <c r="K104" s="52" t="s">
        <v>113</v>
      </c>
      <c r="L104" s="52" t="s">
        <v>752</v>
      </c>
      <c r="M104" s="52" t="s">
        <v>39</v>
      </c>
      <c r="N104" s="52" t="s">
        <v>67</v>
      </c>
      <c r="O104" s="52" t="s">
        <v>66</v>
      </c>
      <c r="P104" s="52" t="s">
        <v>174</v>
      </c>
      <c r="Q104" s="52" t="s">
        <v>42</v>
      </c>
      <c r="R104" s="52" t="s">
        <v>85</v>
      </c>
      <c r="S104" s="53" t="s">
        <v>1041</v>
      </c>
      <c r="T104" s="52" t="s">
        <v>44</v>
      </c>
      <c r="U104" s="52" t="s">
        <v>81</v>
      </c>
      <c r="V104" s="52" t="s">
        <v>59</v>
      </c>
      <c r="W104" s="51">
        <v>70056</v>
      </c>
      <c r="X104" s="52" t="s">
        <v>48</v>
      </c>
      <c r="Y104" s="51">
        <v>5</v>
      </c>
      <c r="Z104" s="51">
        <v>3629</v>
      </c>
      <c r="AA104" s="53" t="s">
        <v>1042</v>
      </c>
      <c r="AB104" s="51">
        <v>2</v>
      </c>
      <c r="AC104" s="51">
        <v>4</v>
      </c>
      <c r="AD104" s="53">
        <v>45137</v>
      </c>
      <c r="AE104" s="52" t="s">
        <v>83</v>
      </c>
      <c r="AF104" s="52" t="s">
        <v>51</v>
      </c>
      <c r="AG104" s="52" t="s">
        <v>62</v>
      </c>
      <c r="AH104" s="52" t="s">
        <v>1043</v>
      </c>
      <c r="AI104" s="52" t="s">
        <v>1044</v>
      </c>
      <c r="AJ104" s="51">
        <v>1</v>
      </c>
      <c r="AK104" s="56">
        <v>343.76</v>
      </c>
    </row>
    <row r="105" spans="1:37" x14ac:dyDescent="0.25">
      <c r="A105" s="51">
        <v>204</v>
      </c>
      <c r="B105" s="52" t="s">
        <v>1047</v>
      </c>
      <c r="C105" s="52" t="s">
        <v>1048</v>
      </c>
      <c r="D105" s="53">
        <v>44781</v>
      </c>
      <c r="E105" s="53">
        <v>44859</v>
      </c>
      <c r="F105" s="51">
        <f>Messy_HR_Dataset_Detailed!$E105-Messy_HR_Dataset_Detailed!$D105</f>
        <v>78</v>
      </c>
      <c r="G105" s="54">
        <f>(Messy_HR_Dataset_Detailed!$E105-Messy_HR_Dataset_Detailed!$D105)/365.25</f>
        <v>0.2135523613963039</v>
      </c>
      <c r="H105" s="52" t="s">
        <v>36</v>
      </c>
      <c r="I105" s="52" t="s">
        <v>1049</v>
      </c>
      <c r="J105" s="55" t="s">
        <v>1050</v>
      </c>
      <c r="K105" s="52" t="s">
        <v>54</v>
      </c>
      <c r="L105" s="52" t="s">
        <v>38</v>
      </c>
      <c r="M105" s="52" t="s">
        <v>39</v>
      </c>
      <c r="N105" s="52" t="s">
        <v>40</v>
      </c>
      <c r="O105" s="52" t="s">
        <v>66</v>
      </c>
      <c r="P105" s="52" t="s">
        <v>133</v>
      </c>
      <c r="Q105" s="52" t="s">
        <v>42</v>
      </c>
      <c r="R105" s="52" t="s">
        <v>320</v>
      </c>
      <c r="S105" s="53" t="s">
        <v>1051</v>
      </c>
      <c r="T105" s="52" t="s">
        <v>44</v>
      </c>
      <c r="U105" s="52" t="s">
        <v>1052</v>
      </c>
      <c r="V105" s="52" t="s">
        <v>59</v>
      </c>
      <c r="W105" s="51">
        <v>12978</v>
      </c>
      <c r="X105" s="52" t="s">
        <v>48</v>
      </c>
      <c r="Y105" s="51">
        <v>3</v>
      </c>
      <c r="Z105" s="51">
        <v>3631</v>
      </c>
      <c r="AA105" s="53">
        <v>45201</v>
      </c>
      <c r="AB105" s="51">
        <v>4</v>
      </c>
      <c r="AC105" s="51">
        <v>1</v>
      </c>
      <c r="AD105" s="53">
        <v>45026</v>
      </c>
      <c r="AE105" s="52" t="s">
        <v>60</v>
      </c>
      <c r="AF105" s="52" t="s">
        <v>51</v>
      </c>
      <c r="AG105" s="52" t="s">
        <v>77</v>
      </c>
      <c r="AH105" s="52" t="s">
        <v>460</v>
      </c>
      <c r="AI105" s="52" t="s">
        <v>1053</v>
      </c>
      <c r="AJ105" s="51">
        <v>1</v>
      </c>
      <c r="AK105" s="56">
        <v>691.12</v>
      </c>
    </row>
    <row r="106" spans="1:37" x14ac:dyDescent="0.25">
      <c r="A106" s="51">
        <v>205</v>
      </c>
      <c r="B106" s="52" t="s">
        <v>684</v>
      </c>
      <c r="C106" s="52" t="s">
        <v>1054</v>
      </c>
      <c r="D106" s="53">
        <v>44828</v>
      </c>
      <c r="E106" s="53">
        <v>44858</v>
      </c>
      <c r="F106" s="51">
        <f>Messy_HR_Dataset_Detailed!$E106-Messy_HR_Dataset_Detailed!$D106</f>
        <v>30</v>
      </c>
      <c r="G106" s="54">
        <f>(Messy_HR_Dataset_Detailed!$E106-Messy_HR_Dataset_Detailed!$D106)/365.25</f>
        <v>8.2135523613963035E-2</v>
      </c>
      <c r="H106" s="52" t="s">
        <v>36</v>
      </c>
      <c r="I106" s="52" t="s">
        <v>1055</v>
      </c>
      <c r="J106" s="55" t="s">
        <v>1056</v>
      </c>
      <c r="K106" s="52" t="s">
        <v>37</v>
      </c>
      <c r="L106" s="52" t="s">
        <v>38</v>
      </c>
      <c r="M106" s="52" t="s">
        <v>39</v>
      </c>
      <c r="N106" s="52" t="s">
        <v>40</v>
      </c>
      <c r="O106" s="52" t="s">
        <v>66</v>
      </c>
      <c r="P106" s="52" t="s">
        <v>95</v>
      </c>
      <c r="Q106" s="52" t="s">
        <v>42</v>
      </c>
      <c r="R106" s="52" t="s">
        <v>85</v>
      </c>
      <c r="S106" s="53">
        <v>16506</v>
      </c>
      <c r="T106" s="52" t="s">
        <v>44</v>
      </c>
      <c r="U106" s="52" t="s">
        <v>234</v>
      </c>
      <c r="V106" s="52" t="s">
        <v>59</v>
      </c>
      <c r="W106" s="51">
        <v>37983</v>
      </c>
      <c r="X106" s="52" t="s">
        <v>48</v>
      </c>
      <c r="Y106" s="51">
        <v>3</v>
      </c>
      <c r="Z106" s="51">
        <v>3632</v>
      </c>
      <c r="AA106" s="53" t="s">
        <v>570</v>
      </c>
      <c r="AB106" s="51">
        <v>3</v>
      </c>
      <c r="AC106" s="51">
        <v>4</v>
      </c>
      <c r="AD106" s="53">
        <v>45100</v>
      </c>
      <c r="AE106" s="52" t="s">
        <v>83</v>
      </c>
      <c r="AF106" s="52" t="s">
        <v>51</v>
      </c>
      <c r="AG106" s="52" t="s">
        <v>77</v>
      </c>
      <c r="AH106" s="52" t="s">
        <v>1057</v>
      </c>
      <c r="AI106" s="52" t="s">
        <v>1058</v>
      </c>
      <c r="AJ106" s="51">
        <v>2</v>
      </c>
      <c r="AK106" s="56">
        <v>174.85</v>
      </c>
    </row>
    <row r="107" spans="1:37" x14ac:dyDescent="0.25">
      <c r="A107" s="51">
        <v>207</v>
      </c>
      <c r="B107" s="52" t="s">
        <v>1061</v>
      </c>
      <c r="C107" s="52" t="s">
        <v>1062</v>
      </c>
      <c r="D107" s="53">
        <v>45100</v>
      </c>
      <c r="E107" s="53">
        <v>45133</v>
      </c>
      <c r="F107" s="51">
        <f>Messy_HR_Dataset_Detailed!$E107-Messy_HR_Dataset_Detailed!$D107</f>
        <v>33</v>
      </c>
      <c r="G107" s="54">
        <f>(Messy_HR_Dataset_Detailed!$E107-Messy_HR_Dataset_Detailed!$D107)/365.25</f>
        <v>9.034907597535935E-2</v>
      </c>
      <c r="H107" s="52" t="s">
        <v>36</v>
      </c>
      <c r="I107" s="52" t="s">
        <v>1063</v>
      </c>
      <c r="J107" s="55" t="s">
        <v>1064</v>
      </c>
      <c r="K107" s="52" t="s">
        <v>164</v>
      </c>
      <c r="L107" s="52" t="s">
        <v>38</v>
      </c>
      <c r="M107" s="52" t="s">
        <v>56</v>
      </c>
      <c r="N107" s="52" t="s">
        <v>67</v>
      </c>
      <c r="O107" s="52" t="s">
        <v>66</v>
      </c>
      <c r="P107" s="52" t="s">
        <v>133</v>
      </c>
      <c r="Q107" s="52" t="s">
        <v>42</v>
      </c>
      <c r="R107" s="52" t="s">
        <v>69</v>
      </c>
      <c r="S107" s="53" t="s">
        <v>1065</v>
      </c>
      <c r="T107" s="52" t="s">
        <v>44</v>
      </c>
      <c r="U107" s="52" t="s">
        <v>5</v>
      </c>
      <c r="V107" s="52" t="s">
        <v>46</v>
      </c>
      <c r="W107" s="51">
        <v>40148</v>
      </c>
      <c r="X107" s="52" t="s">
        <v>48</v>
      </c>
      <c r="Y107" s="51">
        <v>5</v>
      </c>
      <c r="Z107" s="51">
        <v>3634</v>
      </c>
      <c r="AA107" s="53" t="s">
        <v>643</v>
      </c>
      <c r="AB107" s="51">
        <v>2</v>
      </c>
      <c r="AC107" s="51">
        <v>5</v>
      </c>
      <c r="AD107" s="53">
        <v>44819</v>
      </c>
      <c r="AE107" s="52" t="s">
        <v>83</v>
      </c>
      <c r="AF107" s="52" t="s">
        <v>61</v>
      </c>
      <c r="AG107" s="52" t="s">
        <v>62</v>
      </c>
      <c r="AH107" s="52" t="s">
        <v>319</v>
      </c>
      <c r="AI107" s="52" t="s">
        <v>1066</v>
      </c>
      <c r="AJ107" s="51">
        <v>3</v>
      </c>
      <c r="AK107" s="56">
        <v>254.68</v>
      </c>
    </row>
    <row r="108" spans="1:37" x14ac:dyDescent="0.25">
      <c r="A108" s="51">
        <v>212</v>
      </c>
      <c r="B108" s="52" t="s">
        <v>1073</v>
      </c>
      <c r="C108" s="52" t="s">
        <v>1074</v>
      </c>
      <c r="D108" s="53">
        <v>43727</v>
      </c>
      <c r="E108" s="53">
        <v>43935</v>
      </c>
      <c r="F108" s="51">
        <f>Messy_HR_Dataset_Detailed!$E108-Messy_HR_Dataset_Detailed!$D108</f>
        <v>208</v>
      </c>
      <c r="G108" s="54">
        <f>(Messy_HR_Dataset_Detailed!$E108-Messy_HR_Dataset_Detailed!$D108)/365.25</f>
        <v>0.56947296372347711</v>
      </c>
      <c r="H108" s="52" t="s">
        <v>36</v>
      </c>
      <c r="I108" s="52" t="s">
        <v>1075</v>
      </c>
      <c r="J108" s="55" t="s">
        <v>1076</v>
      </c>
      <c r="K108" s="52" t="s">
        <v>37</v>
      </c>
      <c r="L108" s="52" t="s">
        <v>199</v>
      </c>
      <c r="M108" s="52" t="s">
        <v>39</v>
      </c>
      <c r="N108" s="52" t="s">
        <v>40</v>
      </c>
      <c r="O108" s="52" t="s">
        <v>66</v>
      </c>
      <c r="P108" s="52" t="s">
        <v>133</v>
      </c>
      <c r="Q108" s="52" t="s">
        <v>42</v>
      </c>
      <c r="R108" s="52" t="s">
        <v>85</v>
      </c>
      <c r="S108" s="53">
        <v>24320</v>
      </c>
      <c r="T108" s="52" t="s">
        <v>44</v>
      </c>
      <c r="U108" s="52" t="s">
        <v>1068</v>
      </c>
      <c r="V108" s="52" t="s">
        <v>46</v>
      </c>
      <c r="W108" s="51">
        <v>8655</v>
      </c>
      <c r="X108" s="52" t="s">
        <v>48</v>
      </c>
      <c r="Y108" s="51">
        <v>3</v>
      </c>
      <c r="Z108" s="51">
        <v>3639</v>
      </c>
      <c r="AA108" s="53" t="s">
        <v>1077</v>
      </c>
      <c r="AB108" s="51">
        <v>3</v>
      </c>
      <c r="AC108" s="51">
        <v>2</v>
      </c>
      <c r="AD108" s="53">
        <v>45015</v>
      </c>
      <c r="AE108" s="52" t="s">
        <v>156</v>
      </c>
      <c r="AF108" s="52" t="s">
        <v>61</v>
      </c>
      <c r="AG108" s="52" t="s">
        <v>77</v>
      </c>
      <c r="AH108" s="52" t="s">
        <v>1078</v>
      </c>
      <c r="AI108" s="52" t="s">
        <v>1079</v>
      </c>
      <c r="AJ108" s="51">
        <v>3</v>
      </c>
      <c r="AK108" s="56">
        <v>160.86000000000001</v>
      </c>
    </row>
    <row r="109" spans="1:37" x14ac:dyDescent="0.25">
      <c r="A109" s="51">
        <v>214</v>
      </c>
      <c r="B109" s="52" t="s">
        <v>1082</v>
      </c>
      <c r="C109" s="52" t="s">
        <v>428</v>
      </c>
      <c r="D109" s="53">
        <v>43868</v>
      </c>
      <c r="E109" s="53">
        <v>44317</v>
      </c>
      <c r="F109" s="51">
        <f>Messy_HR_Dataset_Detailed!$E109-Messy_HR_Dataset_Detailed!$D109</f>
        <v>449</v>
      </c>
      <c r="G109" s="54">
        <f>(Messy_HR_Dataset_Detailed!$E109-Messy_HR_Dataset_Detailed!$D109)/365.25</f>
        <v>1.2292950034223136</v>
      </c>
      <c r="H109" s="52" t="s">
        <v>36</v>
      </c>
      <c r="I109" s="52" t="s">
        <v>1083</v>
      </c>
      <c r="J109" s="55" t="s">
        <v>1084</v>
      </c>
      <c r="K109" s="52" t="s">
        <v>54</v>
      </c>
      <c r="L109" s="52" t="s">
        <v>199</v>
      </c>
      <c r="M109" s="52" t="s">
        <v>39</v>
      </c>
      <c r="N109" s="52" t="s">
        <v>67</v>
      </c>
      <c r="O109" s="52" t="s">
        <v>66</v>
      </c>
      <c r="P109" s="52" t="s">
        <v>174</v>
      </c>
      <c r="Q109" s="52" t="s">
        <v>42</v>
      </c>
      <c r="R109" s="52" t="s">
        <v>80</v>
      </c>
      <c r="S109" s="53" t="s">
        <v>1085</v>
      </c>
      <c r="T109" s="52" t="s">
        <v>44</v>
      </c>
      <c r="U109" s="52" t="s">
        <v>223</v>
      </c>
      <c r="V109" s="52" t="s">
        <v>59</v>
      </c>
      <c r="W109" s="51">
        <v>56039</v>
      </c>
      <c r="X109" s="52" t="s">
        <v>48</v>
      </c>
      <c r="Y109" s="51">
        <v>3</v>
      </c>
      <c r="Z109" s="51">
        <v>3641</v>
      </c>
      <c r="AA109" s="53">
        <v>44753</v>
      </c>
      <c r="AB109" s="51">
        <v>2</v>
      </c>
      <c r="AC109" s="51">
        <v>5</v>
      </c>
      <c r="AD109" s="53">
        <v>45135</v>
      </c>
      <c r="AE109" s="52" t="s">
        <v>50</v>
      </c>
      <c r="AF109" s="52" t="s">
        <v>51</v>
      </c>
      <c r="AG109" s="52" t="s">
        <v>89</v>
      </c>
      <c r="AH109" s="52" t="s">
        <v>1086</v>
      </c>
      <c r="AI109" s="52" t="s">
        <v>1087</v>
      </c>
      <c r="AJ109" s="51">
        <v>3</v>
      </c>
      <c r="AK109" s="56">
        <v>831.52</v>
      </c>
    </row>
    <row r="110" spans="1:37" x14ac:dyDescent="0.25">
      <c r="A110" s="51">
        <v>215</v>
      </c>
      <c r="B110" s="52" t="s">
        <v>990</v>
      </c>
      <c r="C110" s="52" t="s">
        <v>1088</v>
      </c>
      <c r="D110" s="53">
        <v>43950</v>
      </c>
      <c r="E110" s="53">
        <v>44512</v>
      </c>
      <c r="F110" s="51">
        <f>Messy_HR_Dataset_Detailed!$E110-Messy_HR_Dataset_Detailed!$D110</f>
        <v>562</v>
      </c>
      <c r="G110" s="54">
        <f>(Messy_HR_Dataset_Detailed!$E110-Messy_HR_Dataset_Detailed!$D110)/365.25</f>
        <v>1.538672142368241</v>
      </c>
      <c r="H110" s="52" t="s">
        <v>36</v>
      </c>
      <c r="I110" s="52" t="s">
        <v>1089</v>
      </c>
      <c r="J110" s="55" t="s">
        <v>1090</v>
      </c>
      <c r="K110" s="52" t="s">
        <v>132</v>
      </c>
      <c r="L110" s="52" t="s">
        <v>199</v>
      </c>
      <c r="M110" s="52" t="s">
        <v>39</v>
      </c>
      <c r="N110" s="52" t="s">
        <v>67</v>
      </c>
      <c r="O110" s="52" t="s">
        <v>66</v>
      </c>
      <c r="P110" s="52" t="s">
        <v>133</v>
      </c>
      <c r="Q110" s="52" t="s">
        <v>42</v>
      </c>
      <c r="R110" s="52" t="s">
        <v>85</v>
      </c>
      <c r="S110" s="53" t="s">
        <v>1091</v>
      </c>
      <c r="T110" s="52" t="s">
        <v>44</v>
      </c>
      <c r="U110" s="52" t="s">
        <v>81</v>
      </c>
      <c r="V110" s="52" t="s">
        <v>59</v>
      </c>
      <c r="W110" s="51">
        <v>7474</v>
      </c>
      <c r="X110" s="52" t="s">
        <v>48</v>
      </c>
      <c r="Y110" s="51">
        <v>3</v>
      </c>
      <c r="Z110" s="51">
        <v>3642</v>
      </c>
      <c r="AA110" s="53">
        <v>44783</v>
      </c>
      <c r="AB110" s="51">
        <v>4</v>
      </c>
      <c r="AC110" s="51">
        <v>1</v>
      </c>
      <c r="AD110" s="53">
        <v>44885</v>
      </c>
      <c r="AE110" s="52" t="s">
        <v>156</v>
      </c>
      <c r="AF110" s="52" t="s">
        <v>51</v>
      </c>
      <c r="AG110" s="52" t="s">
        <v>77</v>
      </c>
      <c r="AH110" s="52" t="s">
        <v>1092</v>
      </c>
      <c r="AI110" s="52" t="s">
        <v>1093</v>
      </c>
      <c r="AJ110" s="51">
        <v>1</v>
      </c>
      <c r="AK110" s="56">
        <v>234.74</v>
      </c>
    </row>
    <row r="111" spans="1:37" x14ac:dyDescent="0.25">
      <c r="A111" s="51">
        <v>220</v>
      </c>
      <c r="B111" s="52" t="s">
        <v>1099</v>
      </c>
      <c r="C111" s="52" t="s">
        <v>1100</v>
      </c>
      <c r="D111" s="53">
        <v>44193</v>
      </c>
      <c r="E111" s="53">
        <v>44226</v>
      </c>
      <c r="F111" s="51">
        <f>Messy_HR_Dataset_Detailed!$E111-Messy_HR_Dataset_Detailed!$D111</f>
        <v>33</v>
      </c>
      <c r="G111" s="54">
        <f>(Messy_HR_Dataset_Detailed!$E111-Messy_HR_Dataset_Detailed!$D111)/365.25</f>
        <v>9.034907597535935E-2</v>
      </c>
      <c r="H111" s="52" t="s">
        <v>738</v>
      </c>
      <c r="I111" s="52" t="s">
        <v>1101</v>
      </c>
      <c r="J111" s="55" t="s">
        <v>1102</v>
      </c>
      <c r="K111" s="52" t="s">
        <v>54</v>
      </c>
      <c r="L111" s="52" t="s">
        <v>752</v>
      </c>
      <c r="M111" s="52" t="s">
        <v>56</v>
      </c>
      <c r="N111" s="52" t="s">
        <v>55</v>
      </c>
      <c r="O111" s="52" t="s">
        <v>56</v>
      </c>
      <c r="P111" s="52" t="s">
        <v>95</v>
      </c>
      <c r="Q111" s="52" t="s">
        <v>42</v>
      </c>
      <c r="R111" s="52" t="s">
        <v>107</v>
      </c>
      <c r="S111" s="53" t="s">
        <v>1103</v>
      </c>
      <c r="T111" s="52" t="s">
        <v>44</v>
      </c>
      <c r="U111" s="52" t="s">
        <v>109</v>
      </c>
      <c r="V111" s="52" t="s">
        <v>46</v>
      </c>
      <c r="W111" s="51">
        <v>20847</v>
      </c>
      <c r="X111" s="52" t="s">
        <v>48</v>
      </c>
      <c r="Y111" s="51">
        <v>3</v>
      </c>
      <c r="Z111" s="51">
        <v>3647</v>
      </c>
      <c r="AA111" s="53" t="s">
        <v>1104</v>
      </c>
      <c r="AB111" s="51">
        <v>2</v>
      </c>
      <c r="AC111" s="51">
        <v>4</v>
      </c>
      <c r="AD111" s="53">
        <v>44783</v>
      </c>
      <c r="AE111" s="52" t="s">
        <v>83</v>
      </c>
      <c r="AF111" s="52" t="s">
        <v>51</v>
      </c>
      <c r="AG111" s="52" t="s">
        <v>77</v>
      </c>
      <c r="AH111" s="52" t="s">
        <v>1105</v>
      </c>
      <c r="AI111" s="52" t="s">
        <v>1106</v>
      </c>
      <c r="AJ111" s="51">
        <v>4</v>
      </c>
      <c r="AK111" s="56">
        <v>199.55</v>
      </c>
    </row>
    <row r="112" spans="1:37" x14ac:dyDescent="0.25">
      <c r="A112" s="51">
        <v>223</v>
      </c>
      <c r="B112" s="52" t="s">
        <v>971</v>
      </c>
      <c r="C112" s="52" t="s">
        <v>1111</v>
      </c>
      <c r="D112" s="53">
        <v>43741</v>
      </c>
      <c r="E112" s="53">
        <v>44620</v>
      </c>
      <c r="F112" s="51">
        <f>Messy_HR_Dataset_Detailed!$E112-Messy_HR_Dataset_Detailed!$D112</f>
        <v>879</v>
      </c>
      <c r="G112" s="54">
        <f>(Messy_HR_Dataset_Detailed!$E112-Messy_HR_Dataset_Detailed!$D112)/365.25</f>
        <v>2.406570841889117</v>
      </c>
      <c r="H112" s="52" t="s">
        <v>738</v>
      </c>
      <c r="I112" s="52" t="s">
        <v>1112</v>
      </c>
      <c r="J112" s="55" t="s">
        <v>1113</v>
      </c>
      <c r="K112" s="52" t="s">
        <v>164</v>
      </c>
      <c r="L112" s="52" t="s">
        <v>752</v>
      </c>
      <c r="M112" s="52" t="s">
        <v>66</v>
      </c>
      <c r="N112" s="52" t="s">
        <v>67</v>
      </c>
      <c r="O112" s="52" t="s">
        <v>56</v>
      </c>
      <c r="P112" s="52" t="s">
        <v>133</v>
      </c>
      <c r="Q112" s="52" t="s">
        <v>42</v>
      </c>
      <c r="R112" s="52" t="s">
        <v>85</v>
      </c>
      <c r="S112" s="53" t="s">
        <v>1114</v>
      </c>
      <c r="T112" s="52" t="s">
        <v>44</v>
      </c>
      <c r="U112" s="52" t="s">
        <v>81</v>
      </c>
      <c r="V112" s="52" t="s">
        <v>46</v>
      </c>
      <c r="W112" s="51">
        <v>72818</v>
      </c>
      <c r="X112" s="52" t="s">
        <v>48</v>
      </c>
      <c r="Y112" s="51">
        <v>3</v>
      </c>
      <c r="Z112" s="51">
        <v>3650</v>
      </c>
      <c r="AA112" s="53" t="s">
        <v>216</v>
      </c>
      <c r="AB112" s="51">
        <v>3</v>
      </c>
      <c r="AC112" s="51">
        <v>2</v>
      </c>
      <c r="AD112" s="53">
        <v>44935</v>
      </c>
      <c r="AE112" s="52" t="s">
        <v>156</v>
      </c>
      <c r="AF112" s="52" t="s">
        <v>61</v>
      </c>
      <c r="AG112" s="52" t="s">
        <v>89</v>
      </c>
      <c r="AH112" s="52" t="s">
        <v>1115</v>
      </c>
      <c r="AI112" s="52" t="s">
        <v>1116</v>
      </c>
      <c r="AJ112" s="51">
        <v>4</v>
      </c>
      <c r="AK112" s="56">
        <v>242.71</v>
      </c>
    </row>
    <row r="113" spans="1:37" x14ac:dyDescent="0.25">
      <c r="A113" s="51">
        <v>225</v>
      </c>
      <c r="B113" s="52" t="s">
        <v>942</v>
      </c>
      <c r="C113" s="52" t="s">
        <v>1120</v>
      </c>
      <c r="D113" s="53">
        <v>43707</v>
      </c>
      <c r="E113" s="53">
        <v>44800</v>
      </c>
      <c r="F113" s="51">
        <f>Messy_HR_Dataset_Detailed!$E113-Messy_HR_Dataset_Detailed!$D113</f>
        <v>1093</v>
      </c>
      <c r="G113" s="54">
        <f>(Messy_HR_Dataset_Detailed!$E113-Messy_HR_Dataset_Detailed!$D113)/365.25</f>
        <v>2.9924709103353866</v>
      </c>
      <c r="H113" s="52" t="s">
        <v>36</v>
      </c>
      <c r="I113" s="52" t="s">
        <v>1121</v>
      </c>
      <c r="J113" s="55" t="s">
        <v>1122</v>
      </c>
      <c r="K113" s="52" t="s">
        <v>113</v>
      </c>
      <c r="L113" s="52" t="s">
        <v>752</v>
      </c>
      <c r="M113" s="52" t="s">
        <v>56</v>
      </c>
      <c r="N113" s="52" t="s">
        <v>40</v>
      </c>
      <c r="O113" s="52" t="s">
        <v>56</v>
      </c>
      <c r="P113" s="52" t="s">
        <v>121</v>
      </c>
      <c r="Q113" s="52" t="s">
        <v>42</v>
      </c>
      <c r="R113" s="52" t="s">
        <v>85</v>
      </c>
      <c r="S113" s="53" t="s">
        <v>1123</v>
      </c>
      <c r="T113" s="52" t="s">
        <v>44</v>
      </c>
      <c r="U113" s="52" t="s">
        <v>5</v>
      </c>
      <c r="V113" s="52" t="s">
        <v>59</v>
      </c>
      <c r="W113" s="51">
        <v>96845</v>
      </c>
      <c r="X113" s="52" t="s">
        <v>48</v>
      </c>
      <c r="Y113" s="51">
        <v>3</v>
      </c>
      <c r="Z113" s="51">
        <v>3652</v>
      </c>
      <c r="AA113" s="53">
        <v>44570</v>
      </c>
      <c r="AB113" s="51">
        <v>1</v>
      </c>
      <c r="AC113" s="51">
        <v>5</v>
      </c>
      <c r="AD113" s="53">
        <v>44957</v>
      </c>
      <c r="AE113" s="52" t="s">
        <v>156</v>
      </c>
      <c r="AF113" s="52" t="s">
        <v>61</v>
      </c>
      <c r="AG113" s="52" t="s">
        <v>62</v>
      </c>
      <c r="AH113" s="52" t="s">
        <v>1124</v>
      </c>
      <c r="AI113" s="52" t="s">
        <v>1125</v>
      </c>
      <c r="AJ113" s="51">
        <v>3</v>
      </c>
      <c r="AK113" s="56">
        <v>962.45</v>
      </c>
    </row>
    <row r="114" spans="1:37" x14ac:dyDescent="0.25">
      <c r="A114" s="51">
        <v>226</v>
      </c>
      <c r="B114" s="52" t="s">
        <v>973</v>
      </c>
      <c r="C114" s="52" t="s">
        <v>1126</v>
      </c>
      <c r="D114" s="53">
        <v>44231</v>
      </c>
      <c r="E114" s="53">
        <v>45137</v>
      </c>
      <c r="F114" s="51">
        <f>Messy_HR_Dataset_Detailed!$E114-Messy_HR_Dataset_Detailed!$D114</f>
        <v>906</v>
      </c>
      <c r="G114" s="54">
        <f>(Messy_HR_Dataset_Detailed!$E114-Messy_HR_Dataset_Detailed!$D114)/365.25</f>
        <v>2.4804928131416837</v>
      </c>
      <c r="H114" s="52" t="s">
        <v>36</v>
      </c>
      <c r="I114" s="52" t="s">
        <v>1127</v>
      </c>
      <c r="J114" s="55" t="s">
        <v>1128</v>
      </c>
      <c r="K114" s="52" t="s">
        <v>65</v>
      </c>
      <c r="L114" s="52" t="s">
        <v>752</v>
      </c>
      <c r="M114" s="52" t="s">
        <v>39</v>
      </c>
      <c r="N114" s="52" t="s">
        <v>67</v>
      </c>
      <c r="O114" s="52" t="s">
        <v>56</v>
      </c>
      <c r="P114" s="52" t="s">
        <v>174</v>
      </c>
      <c r="Q114" s="52" t="s">
        <v>42</v>
      </c>
      <c r="R114" s="52" t="s">
        <v>80</v>
      </c>
      <c r="S114" s="53" t="s">
        <v>1129</v>
      </c>
      <c r="T114" s="52" t="s">
        <v>44</v>
      </c>
      <c r="U114" s="52" t="s">
        <v>234</v>
      </c>
      <c r="V114" s="52" t="s">
        <v>59</v>
      </c>
      <c r="W114" s="51">
        <v>67277</v>
      </c>
      <c r="X114" s="52" t="s">
        <v>99</v>
      </c>
      <c r="Y114" s="51">
        <v>3</v>
      </c>
      <c r="Z114" s="51">
        <v>3653</v>
      </c>
      <c r="AA114" s="53" t="s">
        <v>1130</v>
      </c>
      <c r="AB114" s="51">
        <v>4</v>
      </c>
      <c r="AC114" s="51">
        <v>4</v>
      </c>
      <c r="AD114" s="53">
        <v>44946</v>
      </c>
      <c r="AE114" s="52" t="s">
        <v>60</v>
      </c>
      <c r="AF114" s="52" t="s">
        <v>61</v>
      </c>
      <c r="AG114" s="52" t="s">
        <v>52</v>
      </c>
      <c r="AH114" s="52" t="s">
        <v>1131</v>
      </c>
      <c r="AI114" s="52" t="s">
        <v>1132</v>
      </c>
      <c r="AJ114" s="51">
        <v>1</v>
      </c>
      <c r="AK114" s="56">
        <v>791.72</v>
      </c>
    </row>
    <row r="115" spans="1:37" x14ac:dyDescent="0.25">
      <c r="A115" s="51">
        <v>231</v>
      </c>
      <c r="B115" s="52" t="s">
        <v>700</v>
      </c>
      <c r="C115" s="52" t="s">
        <v>1140</v>
      </c>
      <c r="D115" s="53">
        <v>44869</v>
      </c>
      <c r="E115" s="53">
        <v>45114</v>
      </c>
      <c r="F115" s="51">
        <f>Messy_HR_Dataset_Detailed!$E115-Messy_HR_Dataset_Detailed!$D115</f>
        <v>245</v>
      </c>
      <c r="G115" s="54">
        <f>(Messy_HR_Dataset_Detailed!$E115-Messy_HR_Dataset_Detailed!$D115)/365.25</f>
        <v>0.67077344284736484</v>
      </c>
      <c r="H115" s="52" t="s">
        <v>36</v>
      </c>
      <c r="I115" s="52" t="s">
        <v>1141</v>
      </c>
      <c r="J115" s="55" t="s">
        <v>1142</v>
      </c>
      <c r="K115" s="52" t="s">
        <v>84</v>
      </c>
      <c r="L115" s="52" t="s">
        <v>38</v>
      </c>
      <c r="M115" s="52" t="s">
        <v>56</v>
      </c>
      <c r="N115" s="52" t="s">
        <v>40</v>
      </c>
      <c r="O115" s="52" t="s">
        <v>41</v>
      </c>
      <c r="P115" s="52" t="s">
        <v>95</v>
      </c>
      <c r="Q115" s="52" t="s">
        <v>42</v>
      </c>
      <c r="R115" s="52" t="s">
        <v>175</v>
      </c>
      <c r="S115" s="53" t="s">
        <v>1143</v>
      </c>
      <c r="T115" s="52" t="s">
        <v>44</v>
      </c>
      <c r="U115" s="52" t="s">
        <v>98</v>
      </c>
      <c r="V115" s="52" t="s">
        <v>46</v>
      </c>
      <c r="W115" s="51">
        <v>95682</v>
      </c>
      <c r="X115" s="52" t="s">
        <v>48</v>
      </c>
      <c r="Y115" s="51">
        <v>3</v>
      </c>
      <c r="Z115" s="51">
        <v>3658</v>
      </c>
      <c r="AA115" s="53">
        <v>44965</v>
      </c>
      <c r="AB115" s="51">
        <v>5</v>
      </c>
      <c r="AC115" s="51">
        <v>4</v>
      </c>
      <c r="AD115" s="53">
        <v>44791</v>
      </c>
      <c r="AE115" s="52" t="s">
        <v>50</v>
      </c>
      <c r="AF115" s="52" t="s">
        <v>61</v>
      </c>
      <c r="AG115" s="52" t="s">
        <v>62</v>
      </c>
      <c r="AH115" s="52" t="s">
        <v>1144</v>
      </c>
      <c r="AI115" s="52" t="s">
        <v>1145</v>
      </c>
      <c r="AJ115" s="51">
        <v>2</v>
      </c>
      <c r="AK115" s="56">
        <v>799.88</v>
      </c>
    </row>
    <row r="116" spans="1:37" x14ac:dyDescent="0.25">
      <c r="A116" s="51">
        <v>232</v>
      </c>
      <c r="B116" s="52" t="s">
        <v>1146</v>
      </c>
      <c r="C116" s="52" t="s">
        <v>1147</v>
      </c>
      <c r="D116" s="53">
        <v>43740</v>
      </c>
      <c r="E116" s="53">
        <v>43751</v>
      </c>
      <c r="F116" s="51">
        <f>Messy_HR_Dataset_Detailed!$E116-Messy_HR_Dataset_Detailed!$D116</f>
        <v>11</v>
      </c>
      <c r="G116" s="54">
        <f>(Messy_HR_Dataset_Detailed!$E116-Messy_HR_Dataset_Detailed!$D116)/365.25</f>
        <v>3.0116358658453114E-2</v>
      </c>
      <c r="H116" s="52" t="s">
        <v>36</v>
      </c>
      <c r="I116" s="52" t="s">
        <v>1148</v>
      </c>
      <c r="J116" s="55" t="s">
        <v>1149</v>
      </c>
      <c r="K116" s="52" t="s">
        <v>37</v>
      </c>
      <c r="L116" s="52" t="s">
        <v>38</v>
      </c>
      <c r="M116" s="52" t="s">
        <v>66</v>
      </c>
      <c r="N116" s="52" t="s">
        <v>55</v>
      </c>
      <c r="O116" s="52" t="s">
        <v>56</v>
      </c>
      <c r="P116" s="52" t="s">
        <v>174</v>
      </c>
      <c r="Q116" s="52" t="s">
        <v>42</v>
      </c>
      <c r="R116" s="52" t="s">
        <v>85</v>
      </c>
      <c r="S116" s="53" t="s">
        <v>1150</v>
      </c>
      <c r="T116" s="52" t="s">
        <v>44</v>
      </c>
      <c r="U116" s="52" t="s">
        <v>109</v>
      </c>
      <c r="V116" s="52" t="s">
        <v>59</v>
      </c>
      <c r="W116" s="51">
        <v>86746</v>
      </c>
      <c r="X116" s="52" t="s">
        <v>99</v>
      </c>
      <c r="Y116" s="51">
        <v>1</v>
      </c>
      <c r="Z116" s="51">
        <v>3659</v>
      </c>
      <c r="AA116" s="53" t="s">
        <v>1151</v>
      </c>
      <c r="AB116" s="51">
        <v>3</v>
      </c>
      <c r="AC116" s="51">
        <v>1</v>
      </c>
      <c r="AD116" s="53">
        <v>44953</v>
      </c>
      <c r="AE116" s="52" t="s">
        <v>50</v>
      </c>
      <c r="AF116" s="52" t="s">
        <v>61</v>
      </c>
      <c r="AG116" s="52" t="s">
        <v>89</v>
      </c>
      <c r="AH116" s="52" t="s">
        <v>1152</v>
      </c>
      <c r="AI116" s="52" t="s">
        <v>1153</v>
      </c>
      <c r="AJ116" s="51">
        <v>5</v>
      </c>
      <c r="AK116" s="56">
        <v>242.87</v>
      </c>
    </row>
    <row r="117" spans="1:37" x14ac:dyDescent="0.25">
      <c r="A117" s="51">
        <v>234</v>
      </c>
      <c r="B117" s="52" t="s">
        <v>1158</v>
      </c>
      <c r="C117" s="52" t="s">
        <v>1159</v>
      </c>
      <c r="D117" s="53">
        <v>44620</v>
      </c>
      <c r="E117" s="53">
        <v>44809</v>
      </c>
      <c r="F117" s="51">
        <f>Messy_HR_Dataset_Detailed!$E117-Messy_HR_Dataset_Detailed!$D117</f>
        <v>189</v>
      </c>
      <c r="G117" s="54">
        <f>(Messy_HR_Dataset_Detailed!$E117-Messy_HR_Dataset_Detailed!$D117)/365.25</f>
        <v>0.51745379876796715</v>
      </c>
      <c r="H117" s="52" t="s">
        <v>36</v>
      </c>
      <c r="I117" s="52" t="s">
        <v>1160</v>
      </c>
      <c r="J117" s="55" t="s">
        <v>1161</v>
      </c>
      <c r="K117" s="52" t="s">
        <v>132</v>
      </c>
      <c r="L117" s="52" t="s">
        <v>38</v>
      </c>
      <c r="M117" s="52" t="s">
        <v>39</v>
      </c>
      <c r="N117" s="52" t="s">
        <v>40</v>
      </c>
      <c r="O117" s="52" t="s">
        <v>41</v>
      </c>
      <c r="P117" s="52" t="s">
        <v>95</v>
      </c>
      <c r="Q117" s="52" t="s">
        <v>42</v>
      </c>
      <c r="R117" s="52" t="s">
        <v>114</v>
      </c>
      <c r="S117" s="53" t="s">
        <v>1162</v>
      </c>
      <c r="T117" s="52" t="s">
        <v>44</v>
      </c>
      <c r="U117" s="52" t="s">
        <v>724</v>
      </c>
      <c r="V117" s="52" t="s">
        <v>59</v>
      </c>
      <c r="W117" s="51">
        <v>21624</v>
      </c>
      <c r="X117" s="52" t="s">
        <v>48</v>
      </c>
      <c r="Y117" s="51">
        <v>3</v>
      </c>
      <c r="Z117" s="51">
        <v>3661</v>
      </c>
      <c r="AA117" s="53">
        <v>45084</v>
      </c>
      <c r="AB117" s="51">
        <v>3</v>
      </c>
      <c r="AC117" s="51">
        <v>2</v>
      </c>
      <c r="AD117" s="53">
        <v>45052</v>
      </c>
      <c r="AE117" s="52" t="s">
        <v>60</v>
      </c>
      <c r="AF117" s="52" t="s">
        <v>61</v>
      </c>
      <c r="AG117" s="52" t="s">
        <v>89</v>
      </c>
      <c r="AH117" s="52" t="s">
        <v>1163</v>
      </c>
      <c r="AI117" s="52" t="s">
        <v>1164</v>
      </c>
      <c r="AJ117" s="51">
        <v>2</v>
      </c>
      <c r="AK117" s="56">
        <v>471.5</v>
      </c>
    </row>
    <row r="118" spans="1:37" x14ac:dyDescent="0.25">
      <c r="A118" s="51">
        <v>236</v>
      </c>
      <c r="B118" s="52" t="s">
        <v>1167</v>
      </c>
      <c r="C118" s="52" t="s">
        <v>1168</v>
      </c>
      <c r="D118" s="53">
        <v>43745</v>
      </c>
      <c r="E118" s="53">
        <v>44583</v>
      </c>
      <c r="F118" s="51">
        <f>Messy_HR_Dataset_Detailed!$E118-Messy_HR_Dataset_Detailed!$D118</f>
        <v>838</v>
      </c>
      <c r="G118" s="54">
        <f>(Messy_HR_Dataset_Detailed!$E118-Messy_HR_Dataset_Detailed!$D118)/365.25</f>
        <v>2.2943189596167008</v>
      </c>
      <c r="H118" s="52" t="s">
        <v>36</v>
      </c>
      <c r="I118" s="52" t="s">
        <v>1169</v>
      </c>
      <c r="J118" s="55" t="s">
        <v>1170</v>
      </c>
      <c r="K118" s="52" t="s">
        <v>65</v>
      </c>
      <c r="L118" s="52" t="s">
        <v>199</v>
      </c>
      <c r="M118" s="52" t="s">
        <v>56</v>
      </c>
      <c r="N118" s="52" t="s">
        <v>67</v>
      </c>
      <c r="O118" s="52" t="s">
        <v>66</v>
      </c>
      <c r="P118" s="52" t="s">
        <v>133</v>
      </c>
      <c r="Q118" s="52" t="s">
        <v>42</v>
      </c>
      <c r="R118" s="52" t="s">
        <v>80</v>
      </c>
      <c r="S118" s="53" t="s">
        <v>1171</v>
      </c>
      <c r="T118" s="52" t="s">
        <v>44</v>
      </c>
      <c r="U118" s="52" t="s">
        <v>234</v>
      </c>
      <c r="V118" s="52" t="s">
        <v>46</v>
      </c>
      <c r="W118" s="51">
        <v>13534</v>
      </c>
      <c r="X118" s="52" t="s">
        <v>99</v>
      </c>
      <c r="Y118" s="51">
        <v>3</v>
      </c>
      <c r="Z118" s="51">
        <v>3663</v>
      </c>
      <c r="AA118" s="53" t="s">
        <v>1172</v>
      </c>
      <c r="AB118" s="51">
        <v>2</v>
      </c>
      <c r="AC118" s="51">
        <v>3</v>
      </c>
      <c r="AD118" s="53">
        <v>45007</v>
      </c>
      <c r="AE118" s="52" t="s">
        <v>83</v>
      </c>
      <c r="AF118" s="52" t="s">
        <v>51</v>
      </c>
      <c r="AG118" s="52" t="s">
        <v>89</v>
      </c>
      <c r="AH118" s="52" t="s">
        <v>1173</v>
      </c>
      <c r="AI118" s="52" t="s">
        <v>1174</v>
      </c>
      <c r="AJ118" s="51">
        <v>3</v>
      </c>
      <c r="AK118" s="56">
        <v>816.64</v>
      </c>
    </row>
    <row r="119" spans="1:37" x14ac:dyDescent="0.25">
      <c r="A119" s="51">
        <v>237</v>
      </c>
      <c r="B119" s="52" t="s">
        <v>1175</v>
      </c>
      <c r="C119" s="52" t="s">
        <v>1176</v>
      </c>
      <c r="D119" s="53">
        <v>44110</v>
      </c>
      <c r="E119" s="53">
        <v>44573</v>
      </c>
      <c r="F119" s="51">
        <f>Messy_HR_Dataset_Detailed!$E119-Messy_HR_Dataset_Detailed!$D119</f>
        <v>463</v>
      </c>
      <c r="G119" s="54">
        <f>(Messy_HR_Dataset_Detailed!$E119-Messy_HR_Dataset_Detailed!$D119)/365.25</f>
        <v>1.267624914442163</v>
      </c>
      <c r="H119" s="52" t="s">
        <v>36</v>
      </c>
      <c r="I119" s="52" t="s">
        <v>1177</v>
      </c>
      <c r="J119" s="55" t="s">
        <v>1178</v>
      </c>
      <c r="K119" s="52" t="s">
        <v>164</v>
      </c>
      <c r="L119" s="52" t="s">
        <v>199</v>
      </c>
      <c r="M119" s="52" t="s">
        <v>66</v>
      </c>
      <c r="N119" s="52" t="s">
        <v>40</v>
      </c>
      <c r="O119" s="52" t="s">
        <v>56</v>
      </c>
      <c r="P119" s="52" t="s">
        <v>95</v>
      </c>
      <c r="Q119" s="52" t="s">
        <v>42</v>
      </c>
      <c r="R119" s="52" t="s">
        <v>85</v>
      </c>
      <c r="S119" s="53" t="s">
        <v>1179</v>
      </c>
      <c r="T119" s="52" t="s">
        <v>44</v>
      </c>
      <c r="U119" s="52" t="s">
        <v>666</v>
      </c>
      <c r="V119" s="52" t="s">
        <v>46</v>
      </c>
      <c r="W119" s="51">
        <v>2667</v>
      </c>
      <c r="X119" s="52" t="s">
        <v>48</v>
      </c>
      <c r="Y119" s="51">
        <v>3</v>
      </c>
      <c r="Z119" s="51">
        <v>3664</v>
      </c>
      <c r="AA119" s="53" t="s">
        <v>1180</v>
      </c>
      <c r="AB119" s="51">
        <v>5</v>
      </c>
      <c r="AC119" s="51">
        <v>3</v>
      </c>
      <c r="AD119" s="53">
        <v>44999</v>
      </c>
      <c r="AE119" s="52" t="s">
        <v>156</v>
      </c>
      <c r="AF119" s="52" t="s">
        <v>51</v>
      </c>
      <c r="AG119" s="52" t="s">
        <v>62</v>
      </c>
      <c r="AH119" s="52" t="s">
        <v>1181</v>
      </c>
      <c r="AI119" s="52" t="s">
        <v>1182</v>
      </c>
      <c r="AJ119" s="51">
        <v>1</v>
      </c>
      <c r="AK119" s="56">
        <v>210.44</v>
      </c>
    </row>
    <row r="120" spans="1:37" x14ac:dyDescent="0.25">
      <c r="A120" s="51">
        <v>239</v>
      </c>
      <c r="B120" s="52" t="s">
        <v>1185</v>
      </c>
      <c r="C120" s="52" t="s">
        <v>1186</v>
      </c>
      <c r="D120" s="53">
        <v>44680</v>
      </c>
      <c r="E120" s="53">
        <v>44947</v>
      </c>
      <c r="F120" s="51">
        <f>Messy_HR_Dataset_Detailed!$E120-Messy_HR_Dataset_Detailed!$D120</f>
        <v>267</v>
      </c>
      <c r="G120" s="54">
        <f>(Messy_HR_Dataset_Detailed!$E120-Messy_HR_Dataset_Detailed!$D120)/365.25</f>
        <v>0.731006160164271</v>
      </c>
      <c r="H120" s="52" t="s">
        <v>36</v>
      </c>
      <c r="I120" s="52" t="s">
        <v>1187</v>
      </c>
      <c r="J120" s="55" t="s">
        <v>1188</v>
      </c>
      <c r="K120" s="52" t="s">
        <v>79</v>
      </c>
      <c r="L120" s="52" t="s">
        <v>38</v>
      </c>
      <c r="M120" s="52" t="s">
        <v>66</v>
      </c>
      <c r="N120" s="52" t="s">
        <v>55</v>
      </c>
      <c r="O120" s="52" t="s">
        <v>66</v>
      </c>
      <c r="P120" s="52" t="s">
        <v>95</v>
      </c>
      <c r="Q120" s="52" t="s">
        <v>42</v>
      </c>
      <c r="R120" s="52" t="s">
        <v>85</v>
      </c>
      <c r="S120" s="53" t="s">
        <v>1189</v>
      </c>
      <c r="T120" s="52" t="s">
        <v>44</v>
      </c>
      <c r="U120" s="52" t="s">
        <v>81</v>
      </c>
      <c r="V120" s="52" t="s">
        <v>59</v>
      </c>
      <c r="W120" s="51">
        <v>16052</v>
      </c>
      <c r="X120" s="52" t="s">
        <v>48</v>
      </c>
      <c r="Y120" s="51">
        <v>3</v>
      </c>
      <c r="Z120" s="51">
        <v>3666</v>
      </c>
      <c r="AA120" s="53" t="s">
        <v>1172</v>
      </c>
      <c r="AB120" s="51">
        <v>5</v>
      </c>
      <c r="AC120" s="51">
        <v>2</v>
      </c>
      <c r="AD120" s="53">
        <v>45140</v>
      </c>
      <c r="AE120" s="52" t="s">
        <v>76</v>
      </c>
      <c r="AF120" s="52" t="s">
        <v>51</v>
      </c>
      <c r="AG120" s="52" t="s">
        <v>77</v>
      </c>
      <c r="AH120" s="52" t="s">
        <v>1190</v>
      </c>
      <c r="AI120" s="52" t="s">
        <v>1191</v>
      </c>
      <c r="AJ120" s="51">
        <v>3</v>
      </c>
      <c r="AK120" s="56">
        <v>343.52</v>
      </c>
    </row>
    <row r="121" spans="1:37" x14ac:dyDescent="0.25">
      <c r="A121" s="51">
        <v>240</v>
      </c>
      <c r="B121" s="52" t="s">
        <v>1192</v>
      </c>
      <c r="C121" s="52" t="s">
        <v>1193</v>
      </c>
      <c r="D121" s="53">
        <v>44906</v>
      </c>
      <c r="E121" s="53">
        <v>45044</v>
      </c>
      <c r="F121" s="51">
        <f>Messy_HR_Dataset_Detailed!$E121-Messy_HR_Dataset_Detailed!$D121</f>
        <v>138</v>
      </c>
      <c r="G121" s="54">
        <f>(Messy_HR_Dataset_Detailed!$E121-Messy_HR_Dataset_Detailed!$D121)/365.25</f>
        <v>0.37782340862422997</v>
      </c>
      <c r="H121" s="52" t="s">
        <v>36</v>
      </c>
      <c r="I121" s="52" t="s">
        <v>1194</v>
      </c>
      <c r="J121" s="55" t="s">
        <v>1195</v>
      </c>
      <c r="K121" s="52" t="s">
        <v>94</v>
      </c>
      <c r="L121" s="52" t="s">
        <v>38</v>
      </c>
      <c r="M121" s="52" t="s">
        <v>56</v>
      </c>
      <c r="N121" s="52" t="s">
        <v>67</v>
      </c>
      <c r="O121" s="52" t="s">
        <v>41</v>
      </c>
      <c r="P121" s="52" t="s">
        <v>121</v>
      </c>
      <c r="Q121" s="52" t="s">
        <v>42</v>
      </c>
      <c r="R121" s="52" t="s">
        <v>953</v>
      </c>
      <c r="S121" s="53" t="s">
        <v>1196</v>
      </c>
      <c r="T121" s="52" t="s">
        <v>44</v>
      </c>
      <c r="U121" s="52" t="s">
        <v>98</v>
      </c>
      <c r="V121" s="52" t="s">
        <v>59</v>
      </c>
      <c r="W121" s="51">
        <v>18998</v>
      </c>
      <c r="X121" s="52" t="s">
        <v>48</v>
      </c>
      <c r="Y121" s="51">
        <v>3</v>
      </c>
      <c r="Z121" s="51">
        <v>3667</v>
      </c>
      <c r="AA121" s="53" t="s">
        <v>1042</v>
      </c>
      <c r="AB121" s="51">
        <v>1</v>
      </c>
      <c r="AC121" s="51">
        <v>1</v>
      </c>
      <c r="AD121" s="53">
        <v>44960</v>
      </c>
      <c r="AE121" s="52" t="s">
        <v>50</v>
      </c>
      <c r="AF121" s="52" t="s">
        <v>51</v>
      </c>
      <c r="AG121" s="52" t="s">
        <v>77</v>
      </c>
      <c r="AH121" s="52" t="s">
        <v>1197</v>
      </c>
      <c r="AI121" s="52" t="s">
        <v>1198</v>
      </c>
      <c r="AJ121" s="51">
        <v>3</v>
      </c>
      <c r="AK121" s="56">
        <v>860.31</v>
      </c>
    </row>
    <row r="122" spans="1:37" x14ac:dyDescent="0.25">
      <c r="A122" s="51">
        <v>241</v>
      </c>
      <c r="B122" s="52" t="s">
        <v>1003</v>
      </c>
      <c r="C122" s="52" t="s">
        <v>384</v>
      </c>
      <c r="D122" s="53">
        <v>45144</v>
      </c>
      <c r="E122" s="53">
        <v>45144</v>
      </c>
      <c r="F122" s="51">
        <f>Messy_HR_Dataset_Detailed!$E122-Messy_HR_Dataset_Detailed!$D122</f>
        <v>0</v>
      </c>
      <c r="G122" s="54">
        <f>(Messy_HR_Dataset_Detailed!$E122-Messy_HR_Dataset_Detailed!$D122)/365.25</f>
        <v>0</v>
      </c>
      <c r="H122" s="52" t="s">
        <v>36</v>
      </c>
      <c r="I122" s="52" t="s">
        <v>1199</v>
      </c>
      <c r="J122" s="55" t="s">
        <v>1200</v>
      </c>
      <c r="K122" s="52" t="s">
        <v>84</v>
      </c>
      <c r="L122" s="52" t="s">
        <v>38</v>
      </c>
      <c r="M122" s="52" t="s">
        <v>66</v>
      </c>
      <c r="N122" s="52" t="s">
        <v>40</v>
      </c>
      <c r="O122" s="52" t="s">
        <v>66</v>
      </c>
      <c r="P122" s="52" t="s">
        <v>174</v>
      </c>
      <c r="Q122" s="52" t="s">
        <v>42</v>
      </c>
      <c r="R122" s="52" t="s">
        <v>804</v>
      </c>
      <c r="S122" s="53" t="s">
        <v>1201</v>
      </c>
      <c r="T122" s="52" t="s">
        <v>44</v>
      </c>
      <c r="U122" s="52" t="s">
        <v>223</v>
      </c>
      <c r="V122" s="52" t="s">
        <v>59</v>
      </c>
      <c r="W122" s="51">
        <v>33735</v>
      </c>
      <c r="X122" s="52" t="s">
        <v>242</v>
      </c>
      <c r="Y122" s="51">
        <v>3</v>
      </c>
      <c r="Z122" s="51">
        <v>3668</v>
      </c>
      <c r="AA122" s="53" t="s">
        <v>1202</v>
      </c>
      <c r="AB122" s="51">
        <v>1</v>
      </c>
      <c r="AC122" s="51">
        <v>5</v>
      </c>
      <c r="AD122" s="53">
        <v>44893</v>
      </c>
      <c r="AE122" s="52" t="s">
        <v>60</v>
      </c>
      <c r="AF122" s="52" t="s">
        <v>61</v>
      </c>
      <c r="AG122" s="52" t="s">
        <v>77</v>
      </c>
      <c r="AH122" s="52" t="s">
        <v>1203</v>
      </c>
      <c r="AI122" s="52" t="s">
        <v>1204</v>
      </c>
      <c r="AJ122" s="51">
        <v>4</v>
      </c>
      <c r="AK122" s="56">
        <v>265.55</v>
      </c>
    </row>
    <row r="123" spans="1:37" x14ac:dyDescent="0.25">
      <c r="A123" s="51">
        <v>242</v>
      </c>
      <c r="B123" s="52" t="s">
        <v>1205</v>
      </c>
      <c r="C123" s="52" t="s">
        <v>1206</v>
      </c>
      <c r="D123" s="53">
        <v>43918</v>
      </c>
      <c r="E123" s="53">
        <v>44997</v>
      </c>
      <c r="F123" s="51">
        <f>Messy_HR_Dataset_Detailed!$E123-Messy_HR_Dataset_Detailed!$D123</f>
        <v>1079</v>
      </c>
      <c r="G123" s="54">
        <f>(Messy_HR_Dataset_Detailed!$E123-Messy_HR_Dataset_Detailed!$D123)/365.25</f>
        <v>2.9541409993155372</v>
      </c>
      <c r="H123" s="52" t="s">
        <v>36</v>
      </c>
      <c r="I123" s="52" t="s">
        <v>1207</v>
      </c>
      <c r="J123" s="55" t="s">
        <v>1208</v>
      </c>
      <c r="K123" s="52" t="s">
        <v>37</v>
      </c>
      <c r="L123" s="52" t="s">
        <v>752</v>
      </c>
      <c r="M123" s="52" t="s">
        <v>39</v>
      </c>
      <c r="N123" s="52" t="s">
        <v>55</v>
      </c>
      <c r="O123" s="52" t="s">
        <v>41</v>
      </c>
      <c r="P123" s="52" t="s">
        <v>133</v>
      </c>
      <c r="Q123" s="52" t="s">
        <v>42</v>
      </c>
      <c r="R123" s="52" t="s">
        <v>43</v>
      </c>
      <c r="S123" s="53" t="s">
        <v>1209</v>
      </c>
      <c r="T123" s="52" t="s">
        <v>44</v>
      </c>
      <c r="U123" s="52" t="s">
        <v>74</v>
      </c>
      <c r="V123" s="52" t="s">
        <v>59</v>
      </c>
      <c r="W123" s="51">
        <v>81928</v>
      </c>
      <c r="X123" s="52" t="s">
        <v>48</v>
      </c>
      <c r="Y123" s="51">
        <v>3</v>
      </c>
      <c r="Z123" s="51">
        <v>3669</v>
      </c>
      <c r="AA123" s="53">
        <v>45234</v>
      </c>
      <c r="AB123" s="51">
        <v>4</v>
      </c>
      <c r="AC123" s="51">
        <v>2</v>
      </c>
      <c r="AD123" s="53">
        <v>45141</v>
      </c>
      <c r="AE123" s="52" t="s">
        <v>76</v>
      </c>
      <c r="AF123" s="52" t="s">
        <v>51</v>
      </c>
      <c r="AG123" s="52" t="s">
        <v>77</v>
      </c>
      <c r="AH123" s="52" t="s">
        <v>1210</v>
      </c>
      <c r="AI123" s="52" t="s">
        <v>1211</v>
      </c>
      <c r="AJ123" s="51">
        <v>1</v>
      </c>
      <c r="AK123" s="56">
        <v>183.85</v>
      </c>
    </row>
    <row r="124" spans="1:37" x14ac:dyDescent="0.25">
      <c r="A124" s="51">
        <v>243</v>
      </c>
      <c r="B124" s="52" t="s">
        <v>1212</v>
      </c>
      <c r="C124" s="52" t="s">
        <v>692</v>
      </c>
      <c r="D124" s="53">
        <v>44784</v>
      </c>
      <c r="E124" s="53">
        <v>45012</v>
      </c>
      <c r="F124" s="51">
        <f>Messy_HR_Dataset_Detailed!$E124-Messy_HR_Dataset_Detailed!$D124</f>
        <v>228</v>
      </c>
      <c r="G124" s="54">
        <f>(Messy_HR_Dataset_Detailed!$E124-Messy_HR_Dataset_Detailed!$D124)/365.25</f>
        <v>0.62422997946611913</v>
      </c>
      <c r="H124" s="52" t="s">
        <v>738</v>
      </c>
      <c r="I124" s="52" t="s">
        <v>1213</v>
      </c>
      <c r="J124" s="55" t="s">
        <v>1214</v>
      </c>
      <c r="K124" s="52" t="s">
        <v>125</v>
      </c>
      <c r="L124" s="52" t="s">
        <v>38</v>
      </c>
      <c r="M124" s="52" t="s">
        <v>66</v>
      </c>
      <c r="N124" s="52" t="s">
        <v>55</v>
      </c>
      <c r="O124" s="52" t="s">
        <v>66</v>
      </c>
      <c r="P124" s="52" t="s">
        <v>121</v>
      </c>
      <c r="Q124" s="52" t="s">
        <v>42</v>
      </c>
      <c r="R124" s="52" t="s">
        <v>953</v>
      </c>
      <c r="S124" s="53" t="s">
        <v>1215</v>
      </c>
      <c r="T124" s="52" t="s">
        <v>44</v>
      </c>
      <c r="U124" s="52" t="s">
        <v>109</v>
      </c>
      <c r="V124" s="52" t="s">
        <v>46</v>
      </c>
      <c r="W124" s="51">
        <v>14006</v>
      </c>
      <c r="X124" s="52" t="s">
        <v>242</v>
      </c>
      <c r="Y124" s="51">
        <v>3</v>
      </c>
      <c r="Z124" s="51">
        <v>3670</v>
      </c>
      <c r="AA124" s="53" t="s">
        <v>1216</v>
      </c>
      <c r="AB124" s="51">
        <v>2</v>
      </c>
      <c r="AC124" s="51">
        <v>2</v>
      </c>
      <c r="AD124" s="53">
        <v>44829</v>
      </c>
      <c r="AE124" s="52" t="s">
        <v>76</v>
      </c>
      <c r="AF124" s="52" t="s">
        <v>61</v>
      </c>
      <c r="AG124" s="52" t="s">
        <v>77</v>
      </c>
      <c r="AH124" s="52" t="s">
        <v>1217</v>
      </c>
      <c r="AI124" s="52" t="s">
        <v>1218</v>
      </c>
      <c r="AJ124" s="51">
        <v>5</v>
      </c>
      <c r="AK124" s="56">
        <v>942.09</v>
      </c>
    </row>
    <row r="125" spans="1:37" x14ac:dyDescent="0.25">
      <c r="A125" s="51">
        <v>244</v>
      </c>
      <c r="B125" s="52" t="s">
        <v>1219</v>
      </c>
      <c r="C125" s="52" t="s">
        <v>1220</v>
      </c>
      <c r="D125" s="53">
        <v>44952</v>
      </c>
      <c r="E125" s="53">
        <v>45096</v>
      </c>
      <c r="F125" s="51">
        <f>Messy_HR_Dataset_Detailed!$E125-Messy_HR_Dataset_Detailed!$D125</f>
        <v>144</v>
      </c>
      <c r="G125" s="54">
        <f>(Messy_HR_Dataset_Detailed!$E125-Messy_HR_Dataset_Detailed!$D125)/365.25</f>
        <v>0.3942505133470226</v>
      </c>
      <c r="H125" s="52" t="s">
        <v>738</v>
      </c>
      <c r="I125" s="52" t="s">
        <v>1221</v>
      </c>
      <c r="J125" s="55" t="s">
        <v>1222</v>
      </c>
      <c r="K125" s="52" t="s">
        <v>54</v>
      </c>
      <c r="L125" s="52" t="s">
        <v>752</v>
      </c>
      <c r="M125" s="52" t="s">
        <v>56</v>
      </c>
      <c r="N125" s="52" t="s">
        <v>55</v>
      </c>
      <c r="O125" s="52" t="s">
        <v>41</v>
      </c>
      <c r="P125" s="52" t="s">
        <v>95</v>
      </c>
      <c r="Q125" s="52" t="s">
        <v>42</v>
      </c>
      <c r="R125" s="52" t="s">
        <v>142</v>
      </c>
      <c r="S125" s="53" t="s">
        <v>1223</v>
      </c>
      <c r="T125" s="52" t="s">
        <v>44</v>
      </c>
      <c r="U125" s="52" t="s">
        <v>145</v>
      </c>
      <c r="V125" s="52" t="s">
        <v>46</v>
      </c>
      <c r="W125" s="51">
        <v>45376</v>
      </c>
      <c r="X125" s="52" t="s">
        <v>242</v>
      </c>
      <c r="Y125" s="51">
        <v>3</v>
      </c>
      <c r="Z125" s="51">
        <v>3671</v>
      </c>
      <c r="AA125" s="53">
        <v>45200</v>
      </c>
      <c r="AB125" s="51">
        <v>3</v>
      </c>
      <c r="AC125" s="51">
        <v>4</v>
      </c>
      <c r="AD125" s="53">
        <v>44946</v>
      </c>
      <c r="AE125" s="52" t="s">
        <v>156</v>
      </c>
      <c r="AF125" s="52" t="s">
        <v>61</v>
      </c>
      <c r="AG125" s="52" t="s">
        <v>89</v>
      </c>
      <c r="AH125" s="52" t="s">
        <v>1224</v>
      </c>
      <c r="AI125" s="52" t="s">
        <v>1225</v>
      </c>
      <c r="AJ125" s="51">
        <v>4</v>
      </c>
      <c r="AK125" s="56">
        <v>381.94</v>
      </c>
    </row>
    <row r="126" spans="1:37" x14ac:dyDescent="0.25">
      <c r="A126" s="51">
        <v>246</v>
      </c>
      <c r="B126" s="52" t="s">
        <v>1228</v>
      </c>
      <c r="C126" s="52" t="s">
        <v>1229</v>
      </c>
      <c r="D126" s="53">
        <v>44723</v>
      </c>
      <c r="E126" s="53">
        <v>44936</v>
      </c>
      <c r="F126" s="51">
        <f>Messy_HR_Dataset_Detailed!$E126-Messy_HR_Dataset_Detailed!$D126</f>
        <v>213</v>
      </c>
      <c r="G126" s="54">
        <f>(Messy_HR_Dataset_Detailed!$E126-Messy_HR_Dataset_Detailed!$D126)/365.25</f>
        <v>0.58316221765913756</v>
      </c>
      <c r="H126" s="52" t="s">
        <v>738</v>
      </c>
      <c r="I126" s="52" t="s">
        <v>1230</v>
      </c>
      <c r="J126" s="55" t="s">
        <v>1231</v>
      </c>
      <c r="K126" s="52" t="s">
        <v>79</v>
      </c>
      <c r="L126" s="52" t="s">
        <v>752</v>
      </c>
      <c r="M126" s="52" t="s">
        <v>66</v>
      </c>
      <c r="N126" s="52" t="s">
        <v>67</v>
      </c>
      <c r="O126" s="52" t="s">
        <v>41</v>
      </c>
      <c r="P126" s="52" t="s">
        <v>174</v>
      </c>
      <c r="Q126" s="52" t="s">
        <v>42</v>
      </c>
      <c r="R126" s="52" t="s">
        <v>711</v>
      </c>
      <c r="S126" s="53" t="s">
        <v>1232</v>
      </c>
      <c r="T126" s="52" t="s">
        <v>44</v>
      </c>
      <c r="U126" s="52" t="s">
        <v>250</v>
      </c>
      <c r="V126" s="52" t="s">
        <v>46</v>
      </c>
      <c r="W126" s="51">
        <v>47767</v>
      </c>
      <c r="X126" s="52" t="s">
        <v>48</v>
      </c>
      <c r="Y126" s="51">
        <v>3</v>
      </c>
      <c r="Z126" s="51">
        <v>3673</v>
      </c>
      <c r="AA126" s="53">
        <v>45144</v>
      </c>
      <c r="AB126" s="51">
        <v>3</v>
      </c>
      <c r="AC126" s="51">
        <v>3</v>
      </c>
      <c r="AD126" s="53">
        <v>45006</v>
      </c>
      <c r="AE126" s="52" t="s">
        <v>60</v>
      </c>
      <c r="AF126" s="52" t="s">
        <v>61</v>
      </c>
      <c r="AG126" s="52" t="s">
        <v>89</v>
      </c>
      <c r="AH126" s="52" t="s">
        <v>1233</v>
      </c>
      <c r="AI126" s="52" t="s">
        <v>1234</v>
      </c>
      <c r="AJ126" s="51">
        <v>3</v>
      </c>
      <c r="AK126" s="56">
        <v>578.02</v>
      </c>
    </row>
    <row r="127" spans="1:37" x14ac:dyDescent="0.25">
      <c r="A127" s="51">
        <v>247</v>
      </c>
      <c r="B127" s="52" t="s">
        <v>1235</v>
      </c>
      <c r="C127" s="52" t="s">
        <v>1236</v>
      </c>
      <c r="D127" s="53">
        <v>44007</v>
      </c>
      <c r="E127" s="53">
        <v>44622</v>
      </c>
      <c r="F127" s="51">
        <f>Messy_HR_Dataset_Detailed!$E127-Messy_HR_Dataset_Detailed!$D127</f>
        <v>615</v>
      </c>
      <c r="G127" s="54">
        <f>(Messy_HR_Dataset_Detailed!$E127-Messy_HR_Dataset_Detailed!$D127)/365.25</f>
        <v>1.6837782340862424</v>
      </c>
      <c r="H127" s="52" t="s">
        <v>738</v>
      </c>
      <c r="I127" s="52" t="s">
        <v>1237</v>
      </c>
      <c r="J127" s="55" t="s">
        <v>1238</v>
      </c>
      <c r="K127" s="52" t="s">
        <v>84</v>
      </c>
      <c r="L127" s="52" t="s">
        <v>752</v>
      </c>
      <c r="M127" s="52" t="s">
        <v>56</v>
      </c>
      <c r="N127" s="52" t="s">
        <v>40</v>
      </c>
      <c r="O127" s="52" t="s">
        <v>56</v>
      </c>
      <c r="P127" s="52" t="s">
        <v>174</v>
      </c>
      <c r="Q127" s="52" t="s">
        <v>42</v>
      </c>
      <c r="R127" s="52" t="s">
        <v>107</v>
      </c>
      <c r="S127" s="53">
        <v>35069</v>
      </c>
      <c r="T127" s="52" t="s">
        <v>44</v>
      </c>
      <c r="U127" s="52" t="s">
        <v>109</v>
      </c>
      <c r="V127" s="52" t="s">
        <v>46</v>
      </c>
      <c r="W127" s="51">
        <v>39141</v>
      </c>
      <c r="X127" s="52" t="s">
        <v>48</v>
      </c>
      <c r="Y127" s="51">
        <v>3</v>
      </c>
      <c r="Z127" s="51">
        <v>3674</v>
      </c>
      <c r="AA127" s="53">
        <v>44961</v>
      </c>
      <c r="AB127" s="51">
        <v>4</v>
      </c>
      <c r="AC127" s="51">
        <v>4</v>
      </c>
      <c r="AD127" s="53">
        <v>44873</v>
      </c>
      <c r="AE127" s="52" t="s">
        <v>76</v>
      </c>
      <c r="AF127" s="52" t="s">
        <v>51</v>
      </c>
      <c r="AG127" s="52" t="s">
        <v>77</v>
      </c>
      <c r="AH127" s="52" t="s">
        <v>1239</v>
      </c>
      <c r="AI127" s="52" t="s">
        <v>1240</v>
      </c>
      <c r="AJ127" s="51">
        <v>2</v>
      </c>
      <c r="AK127" s="56">
        <v>223.29</v>
      </c>
    </row>
    <row r="128" spans="1:37" x14ac:dyDescent="0.25">
      <c r="A128" s="51">
        <v>248</v>
      </c>
      <c r="B128" s="52" t="s">
        <v>1241</v>
      </c>
      <c r="C128" s="52" t="s">
        <v>1242</v>
      </c>
      <c r="D128" s="53">
        <v>43990</v>
      </c>
      <c r="E128" s="53">
        <v>44924</v>
      </c>
      <c r="F128" s="51">
        <f>Messy_HR_Dataset_Detailed!$E128-Messy_HR_Dataset_Detailed!$D128</f>
        <v>934</v>
      </c>
      <c r="G128" s="54">
        <f>(Messy_HR_Dataset_Detailed!$E128-Messy_HR_Dataset_Detailed!$D128)/365.25</f>
        <v>2.5571526351813825</v>
      </c>
      <c r="H128" s="52" t="s">
        <v>738</v>
      </c>
      <c r="I128" s="52" t="s">
        <v>1243</v>
      </c>
      <c r="J128" s="55" t="s">
        <v>1244</v>
      </c>
      <c r="K128" s="52" t="s">
        <v>37</v>
      </c>
      <c r="L128" s="52" t="s">
        <v>38</v>
      </c>
      <c r="M128" s="52" t="s">
        <v>66</v>
      </c>
      <c r="N128" s="52" t="s">
        <v>40</v>
      </c>
      <c r="O128" s="52" t="s">
        <v>66</v>
      </c>
      <c r="P128" s="52" t="s">
        <v>121</v>
      </c>
      <c r="Q128" s="52" t="s">
        <v>42</v>
      </c>
      <c r="R128" s="52" t="s">
        <v>107</v>
      </c>
      <c r="S128" s="53" t="s">
        <v>1245</v>
      </c>
      <c r="T128" s="52" t="s">
        <v>44</v>
      </c>
      <c r="U128" s="52" t="s">
        <v>98</v>
      </c>
      <c r="V128" s="52" t="s">
        <v>46</v>
      </c>
      <c r="W128" s="51">
        <v>70090</v>
      </c>
      <c r="X128" s="52" t="s">
        <v>48</v>
      </c>
      <c r="Y128" s="51">
        <v>3</v>
      </c>
      <c r="Z128" s="51">
        <v>3675</v>
      </c>
      <c r="AA128" s="53">
        <v>45051</v>
      </c>
      <c r="AB128" s="51">
        <v>5</v>
      </c>
      <c r="AC128" s="51">
        <v>3</v>
      </c>
      <c r="AD128" s="53">
        <v>44811</v>
      </c>
      <c r="AE128" s="52" t="s">
        <v>60</v>
      </c>
      <c r="AF128" s="52" t="s">
        <v>51</v>
      </c>
      <c r="AG128" s="52" t="s">
        <v>89</v>
      </c>
      <c r="AH128" s="52" t="s">
        <v>1246</v>
      </c>
      <c r="AI128" s="52" t="s">
        <v>1247</v>
      </c>
      <c r="AJ128" s="51">
        <v>5</v>
      </c>
      <c r="AK128" s="56">
        <v>992.37</v>
      </c>
    </row>
    <row r="129" spans="1:37" x14ac:dyDescent="0.25">
      <c r="A129" s="51">
        <v>256</v>
      </c>
      <c r="B129" s="52" t="s">
        <v>1258</v>
      </c>
      <c r="C129" s="52" t="s">
        <v>1259</v>
      </c>
      <c r="D129" s="53">
        <v>44502</v>
      </c>
      <c r="E129" s="53">
        <v>44541</v>
      </c>
      <c r="F129" s="51">
        <f>Messy_HR_Dataset_Detailed!$E129-Messy_HR_Dataset_Detailed!$D129</f>
        <v>39</v>
      </c>
      <c r="G129" s="54">
        <f>(Messy_HR_Dataset_Detailed!$E129-Messy_HR_Dataset_Detailed!$D129)/365.25</f>
        <v>0.10677618069815195</v>
      </c>
      <c r="H129" s="52" t="s">
        <v>36</v>
      </c>
      <c r="I129" s="52" t="s">
        <v>1260</v>
      </c>
      <c r="J129" s="55" t="s">
        <v>1261</v>
      </c>
      <c r="K129" s="52" t="s">
        <v>94</v>
      </c>
      <c r="L129" s="52" t="s">
        <v>38</v>
      </c>
      <c r="M129" s="52" t="s">
        <v>56</v>
      </c>
      <c r="N129" s="52" t="s">
        <v>40</v>
      </c>
      <c r="O129" s="52" t="s">
        <v>41</v>
      </c>
      <c r="P129" s="52" t="s">
        <v>95</v>
      </c>
      <c r="Q129" s="52" t="s">
        <v>42</v>
      </c>
      <c r="R129" s="52" t="s">
        <v>43</v>
      </c>
      <c r="S129" s="53">
        <v>20607</v>
      </c>
      <c r="T129" s="52" t="s">
        <v>44</v>
      </c>
      <c r="U129" s="52" t="s">
        <v>1262</v>
      </c>
      <c r="V129" s="52" t="s">
        <v>59</v>
      </c>
      <c r="W129" s="51">
        <v>33204</v>
      </c>
      <c r="X129" s="52" t="s">
        <v>48</v>
      </c>
      <c r="Y129" s="51">
        <v>3</v>
      </c>
      <c r="Z129" s="51">
        <v>3683</v>
      </c>
      <c r="AA129" s="53" t="s">
        <v>1118</v>
      </c>
      <c r="AB129" s="51">
        <v>2</v>
      </c>
      <c r="AC129" s="51">
        <v>1</v>
      </c>
      <c r="AD129" s="53">
        <v>44923</v>
      </c>
      <c r="AE129" s="52" t="s">
        <v>76</v>
      </c>
      <c r="AF129" s="52" t="s">
        <v>51</v>
      </c>
      <c r="AG129" s="52" t="s">
        <v>77</v>
      </c>
      <c r="AH129" s="52" t="s">
        <v>1263</v>
      </c>
      <c r="AI129" s="52" t="s">
        <v>1264</v>
      </c>
      <c r="AJ129" s="51">
        <v>1</v>
      </c>
      <c r="AK129" s="56">
        <v>990.69</v>
      </c>
    </row>
    <row r="130" spans="1:37" x14ac:dyDescent="0.25">
      <c r="A130" s="51">
        <v>257</v>
      </c>
      <c r="B130" s="52" t="s">
        <v>1265</v>
      </c>
      <c r="C130" s="52" t="s">
        <v>1266</v>
      </c>
      <c r="D130" s="53">
        <v>43800</v>
      </c>
      <c r="E130" s="53">
        <v>44920</v>
      </c>
      <c r="F130" s="51">
        <f>Messy_HR_Dataset_Detailed!$E130-Messy_HR_Dataset_Detailed!$D130</f>
        <v>1120</v>
      </c>
      <c r="G130" s="54">
        <f>(Messy_HR_Dataset_Detailed!$E130-Messy_HR_Dataset_Detailed!$D130)/365.25</f>
        <v>3.0663928815879533</v>
      </c>
      <c r="H130" s="52" t="s">
        <v>36</v>
      </c>
      <c r="I130" s="52" t="s">
        <v>1267</v>
      </c>
      <c r="J130" s="55" t="s">
        <v>1268</v>
      </c>
      <c r="K130" s="52" t="s">
        <v>113</v>
      </c>
      <c r="L130" s="52" t="s">
        <v>38</v>
      </c>
      <c r="M130" s="52" t="s">
        <v>39</v>
      </c>
      <c r="N130" s="52" t="s">
        <v>40</v>
      </c>
      <c r="O130" s="52" t="s">
        <v>56</v>
      </c>
      <c r="P130" s="52" t="s">
        <v>95</v>
      </c>
      <c r="Q130" s="52" t="s">
        <v>42</v>
      </c>
      <c r="R130" s="52" t="s">
        <v>85</v>
      </c>
      <c r="S130" s="53">
        <v>19791</v>
      </c>
      <c r="T130" s="52" t="s">
        <v>44</v>
      </c>
      <c r="U130" s="52" t="s">
        <v>98</v>
      </c>
      <c r="V130" s="52" t="s">
        <v>59</v>
      </c>
      <c r="W130" s="51">
        <v>76198</v>
      </c>
      <c r="X130" s="52" t="s">
        <v>48</v>
      </c>
      <c r="Y130" s="51">
        <v>3</v>
      </c>
      <c r="Z130" s="51">
        <v>3684</v>
      </c>
      <c r="AA130" s="53" t="s">
        <v>1269</v>
      </c>
      <c r="AB130" s="51">
        <v>5</v>
      </c>
      <c r="AC130" s="51">
        <v>5</v>
      </c>
      <c r="AD130" s="53">
        <v>44863</v>
      </c>
      <c r="AE130" s="52" t="s">
        <v>156</v>
      </c>
      <c r="AF130" s="52" t="s">
        <v>51</v>
      </c>
      <c r="AG130" s="52" t="s">
        <v>77</v>
      </c>
      <c r="AH130" s="52" t="s">
        <v>1270</v>
      </c>
      <c r="AI130" s="52" t="s">
        <v>1271</v>
      </c>
      <c r="AJ130" s="51">
        <v>2</v>
      </c>
      <c r="AK130" s="56">
        <v>939.39</v>
      </c>
    </row>
    <row r="131" spans="1:37" x14ac:dyDescent="0.25">
      <c r="A131" s="51">
        <v>258</v>
      </c>
      <c r="B131" s="52" t="s">
        <v>1272</v>
      </c>
      <c r="C131" s="52" t="s">
        <v>1273</v>
      </c>
      <c r="D131" s="53">
        <v>44789</v>
      </c>
      <c r="E131" s="53">
        <v>44875</v>
      </c>
      <c r="F131" s="51">
        <f>Messy_HR_Dataset_Detailed!$E131-Messy_HR_Dataset_Detailed!$D131</f>
        <v>86</v>
      </c>
      <c r="G131" s="54">
        <f>(Messy_HR_Dataset_Detailed!$E131-Messy_HR_Dataset_Detailed!$D131)/365.25</f>
        <v>0.23545516769336072</v>
      </c>
      <c r="H131" s="52" t="s">
        <v>36</v>
      </c>
      <c r="I131" s="52" t="s">
        <v>1274</v>
      </c>
      <c r="J131" s="55" t="s">
        <v>1275</v>
      </c>
      <c r="K131" s="52" t="s">
        <v>65</v>
      </c>
      <c r="L131" s="52" t="s">
        <v>38</v>
      </c>
      <c r="M131" s="52" t="s">
        <v>66</v>
      </c>
      <c r="N131" s="52" t="s">
        <v>40</v>
      </c>
      <c r="O131" s="52" t="s">
        <v>66</v>
      </c>
      <c r="P131" s="52" t="s">
        <v>133</v>
      </c>
      <c r="Q131" s="52" t="s">
        <v>42</v>
      </c>
      <c r="R131" s="52" t="s">
        <v>175</v>
      </c>
      <c r="S131" s="53" t="s">
        <v>1276</v>
      </c>
      <c r="T131" s="52" t="s">
        <v>44</v>
      </c>
      <c r="U131" s="52" t="s">
        <v>176</v>
      </c>
      <c r="V131" s="52" t="s">
        <v>59</v>
      </c>
      <c r="W131" s="51">
        <v>10600</v>
      </c>
      <c r="X131" s="52" t="s">
        <v>48</v>
      </c>
      <c r="Y131" s="51">
        <v>3</v>
      </c>
      <c r="Z131" s="51">
        <v>3685</v>
      </c>
      <c r="AA131" s="53">
        <v>44986</v>
      </c>
      <c r="AB131" s="51">
        <v>4</v>
      </c>
      <c r="AC131" s="51">
        <v>3</v>
      </c>
      <c r="AD131" s="53">
        <v>44932</v>
      </c>
      <c r="AE131" s="52" t="s">
        <v>50</v>
      </c>
      <c r="AF131" s="52" t="s">
        <v>61</v>
      </c>
      <c r="AG131" s="52" t="s">
        <v>89</v>
      </c>
      <c r="AH131" s="52" t="s">
        <v>1277</v>
      </c>
      <c r="AI131" s="52" t="s">
        <v>1278</v>
      </c>
      <c r="AJ131" s="51">
        <v>1</v>
      </c>
      <c r="AK131" s="56">
        <v>941.12</v>
      </c>
    </row>
    <row r="132" spans="1:37" x14ac:dyDescent="0.25">
      <c r="A132" s="51">
        <v>259</v>
      </c>
      <c r="B132" s="52" t="s">
        <v>1279</v>
      </c>
      <c r="C132" s="52" t="s">
        <v>1280</v>
      </c>
      <c r="D132" s="53">
        <v>44311</v>
      </c>
      <c r="E132" s="53">
        <v>44907</v>
      </c>
      <c r="F132" s="51">
        <f>Messy_HR_Dataset_Detailed!$E132-Messy_HR_Dataset_Detailed!$D132</f>
        <v>596</v>
      </c>
      <c r="G132" s="54">
        <f>(Messy_HR_Dataset_Detailed!$E132-Messy_HR_Dataset_Detailed!$D132)/365.25</f>
        <v>1.6317590691307324</v>
      </c>
      <c r="H132" s="52" t="s">
        <v>36</v>
      </c>
      <c r="I132" s="52" t="s">
        <v>1281</v>
      </c>
      <c r="J132" s="55" t="s">
        <v>1282</v>
      </c>
      <c r="K132" s="52" t="s">
        <v>84</v>
      </c>
      <c r="L132" s="52" t="s">
        <v>199</v>
      </c>
      <c r="M132" s="52" t="s">
        <v>56</v>
      </c>
      <c r="N132" s="52" t="s">
        <v>55</v>
      </c>
      <c r="O132" s="52" t="s">
        <v>66</v>
      </c>
      <c r="P132" s="52" t="s">
        <v>133</v>
      </c>
      <c r="Q132" s="52" t="s">
        <v>42</v>
      </c>
      <c r="R132" s="52" t="s">
        <v>107</v>
      </c>
      <c r="S132" s="53" t="s">
        <v>1283</v>
      </c>
      <c r="T132" s="52" t="s">
        <v>44</v>
      </c>
      <c r="U132" s="52" t="s">
        <v>185</v>
      </c>
      <c r="V132" s="52" t="s">
        <v>59</v>
      </c>
      <c r="W132" s="51">
        <v>67909</v>
      </c>
      <c r="X132" s="52" t="s">
        <v>99</v>
      </c>
      <c r="Y132" s="51">
        <v>1</v>
      </c>
      <c r="Z132" s="51">
        <v>3686</v>
      </c>
      <c r="AA132" s="53">
        <v>44986</v>
      </c>
      <c r="AB132" s="51">
        <v>3</v>
      </c>
      <c r="AC132" s="51">
        <v>3</v>
      </c>
      <c r="AD132" s="53">
        <v>45112</v>
      </c>
      <c r="AE132" s="52" t="s">
        <v>76</v>
      </c>
      <c r="AF132" s="52" t="s">
        <v>51</v>
      </c>
      <c r="AG132" s="52" t="s">
        <v>62</v>
      </c>
      <c r="AH132" s="52" t="s">
        <v>1284</v>
      </c>
      <c r="AI132" s="52" t="s">
        <v>1285</v>
      </c>
      <c r="AJ132" s="51">
        <v>3</v>
      </c>
      <c r="AK132" s="56">
        <v>878.11</v>
      </c>
    </row>
    <row r="133" spans="1:37" x14ac:dyDescent="0.25">
      <c r="A133" s="51">
        <v>261</v>
      </c>
      <c r="B133" s="52" t="s">
        <v>1287</v>
      </c>
      <c r="C133" s="52" t="s">
        <v>396</v>
      </c>
      <c r="D133" s="53">
        <v>43589</v>
      </c>
      <c r="E133" s="53">
        <v>44411</v>
      </c>
      <c r="F133" s="51">
        <f>Messy_HR_Dataset_Detailed!$E133-Messy_HR_Dataset_Detailed!$D133</f>
        <v>822</v>
      </c>
      <c r="G133" s="54">
        <f>(Messy_HR_Dataset_Detailed!$E133-Messy_HR_Dataset_Detailed!$D133)/365.25</f>
        <v>2.2505133470225873</v>
      </c>
      <c r="H133" s="52" t="s">
        <v>36</v>
      </c>
      <c r="I133" s="52" t="s">
        <v>1288</v>
      </c>
      <c r="J133" s="55" t="s">
        <v>1289</v>
      </c>
      <c r="K133" s="52" t="s">
        <v>125</v>
      </c>
      <c r="L133" s="52" t="s">
        <v>199</v>
      </c>
      <c r="M133" s="52" t="s">
        <v>39</v>
      </c>
      <c r="N133" s="52" t="s">
        <v>67</v>
      </c>
      <c r="O133" s="52" t="s">
        <v>66</v>
      </c>
      <c r="P133" s="52" t="s">
        <v>95</v>
      </c>
      <c r="Q133" s="52" t="s">
        <v>42</v>
      </c>
      <c r="R133" s="52" t="s">
        <v>320</v>
      </c>
      <c r="S133" s="53" t="s">
        <v>1290</v>
      </c>
      <c r="T133" s="52" t="s">
        <v>44</v>
      </c>
      <c r="U133" s="52" t="s">
        <v>250</v>
      </c>
      <c r="V133" s="52" t="s">
        <v>46</v>
      </c>
      <c r="W133" s="51">
        <v>42113</v>
      </c>
      <c r="X133" s="52" t="s">
        <v>99</v>
      </c>
      <c r="Y133" s="51">
        <v>3</v>
      </c>
      <c r="Z133" s="51">
        <v>3688</v>
      </c>
      <c r="AA133" s="53">
        <v>44604</v>
      </c>
      <c r="AB133" s="51">
        <v>4</v>
      </c>
      <c r="AC133" s="51">
        <v>4</v>
      </c>
      <c r="AD133" s="53">
        <v>44891</v>
      </c>
      <c r="AE133" s="52" t="s">
        <v>60</v>
      </c>
      <c r="AF133" s="52" t="s">
        <v>51</v>
      </c>
      <c r="AG133" s="52" t="s">
        <v>52</v>
      </c>
      <c r="AH133" s="52" t="s">
        <v>1291</v>
      </c>
      <c r="AI133" s="52" t="s">
        <v>1292</v>
      </c>
      <c r="AJ133" s="51">
        <v>4</v>
      </c>
      <c r="AK133" s="56">
        <v>269.88</v>
      </c>
    </row>
    <row r="134" spans="1:37" x14ac:dyDescent="0.25">
      <c r="A134" s="51">
        <v>263</v>
      </c>
      <c r="B134" s="52" t="s">
        <v>1295</v>
      </c>
      <c r="C134" s="52" t="s">
        <v>974</v>
      </c>
      <c r="D134" s="53">
        <v>44047</v>
      </c>
      <c r="E134" s="53">
        <v>44254</v>
      </c>
      <c r="F134" s="51">
        <f>Messy_HR_Dataset_Detailed!$E134-Messy_HR_Dataset_Detailed!$D134</f>
        <v>207</v>
      </c>
      <c r="G134" s="54">
        <f>(Messy_HR_Dataset_Detailed!$E134-Messy_HR_Dataset_Detailed!$D134)/365.25</f>
        <v>0.56673511293634493</v>
      </c>
      <c r="H134" s="52" t="s">
        <v>36</v>
      </c>
      <c r="I134" s="52" t="s">
        <v>1296</v>
      </c>
      <c r="J134" s="55" t="s">
        <v>1297</v>
      </c>
      <c r="K134" s="52" t="s">
        <v>132</v>
      </c>
      <c r="L134" s="52" t="s">
        <v>38</v>
      </c>
      <c r="M134" s="52" t="s">
        <v>56</v>
      </c>
      <c r="N134" s="52" t="s">
        <v>55</v>
      </c>
      <c r="O134" s="52" t="s">
        <v>41</v>
      </c>
      <c r="P134" s="52" t="s">
        <v>174</v>
      </c>
      <c r="Q134" s="52" t="s">
        <v>42</v>
      </c>
      <c r="R134" s="52" t="s">
        <v>508</v>
      </c>
      <c r="S134" s="53" t="s">
        <v>1298</v>
      </c>
      <c r="T134" s="52" t="s">
        <v>44</v>
      </c>
      <c r="U134" s="52" t="s">
        <v>81</v>
      </c>
      <c r="V134" s="52" t="s">
        <v>59</v>
      </c>
      <c r="W134" s="51">
        <v>60287</v>
      </c>
      <c r="X134" s="52" t="s">
        <v>242</v>
      </c>
      <c r="Y134" s="51">
        <v>3</v>
      </c>
      <c r="Z134" s="51">
        <v>3690</v>
      </c>
      <c r="AA134" s="53" t="s">
        <v>1130</v>
      </c>
      <c r="AB134" s="51">
        <v>4</v>
      </c>
      <c r="AC134" s="51">
        <v>3</v>
      </c>
      <c r="AD134" s="53">
        <v>45019</v>
      </c>
      <c r="AE134" s="52" t="s">
        <v>83</v>
      </c>
      <c r="AF134" s="52" t="s">
        <v>51</v>
      </c>
      <c r="AG134" s="52" t="s">
        <v>77</v>
      </c>
      <c r="AH134" s="52" t="s">
        <v>1299</v>
      </c>
      <c r="AI134" s="52" t="s">
        <v>1300</v>
      </c>
      <c r="AJ134" s="51">
        <v>5</v>
      </c>
      <c r="AK134" s="56">
        <v>589.5</v>
      </c>
    </row>
    <row r="135" spans="1:37" x14ac:dyDescent="0.25">
      <c r="A135" s="51">
        <v>266</v>
      </c>
      <c r="B135" s="52" t="s">
        <v>1305</v>
      </c>
      <c r="C135" s="52" t="s">
        <v>1306</v>
      </c>
      <c r="D135" s="53">
        <v>43605</v>
      </c>
      <c r="E135" s="53">
        <v>44073</v>
      </c>
      <c r="F135" s="51">
        <f>Messy_HR_Dataset_Detailed!$E135-Messy_HR_Dataset_Detailed!$D135</f>
        <v>468</v>
      </c>
      <c r="G135" s="54">
        <f>(Messy_HR_Dataset_Detailed!$E135-Messy_HR_Dataset_Detailed!$D135)/365.25</f>
        <v>1.2813141683778233</v>
      </c>
      <c r="H135" s="52" t="s">
        <v>738</v>
      </c>
      <c r="I135" s="52" t="s">
        <v>1307</v>
      </c>
      <c r="J135" s="55" t="s">
        <v>1308</v>
      </c>
      <c r="K135" s="52" t="s">
        <v>125</v>
      </c>
      <c r="L135" s="52" t="s">
        <v>38</v>
      </c>
      <c r="M135" s="52" t="s">
        <v>56</v>
      </c>
      <c r="N135" s="52" t="s">
        <v>67</v>
      </c>
      <c r="O135" s="52" t="s">
        <v>41</v>
      </c>
      <c r="P135" s="52" t="s">
        <v>95</v>
      </c>
      <c r="Q135" s="52" t="s">
        <v>42</v>
      </c>
      <c r="R135" s="52" t="s">
        <v>175</v>
      </c>
      <c r="S135" s="53">
        <v>28133</v>
      </c>
      <c r="T135" s="52" t="s">
        <v>44</v>
      </c>
      <c r="U135" s="52" t="s">
        <v>978</v>
      </c>
      <c r="V135" s="52" t="s">
        <v>46</v>
      </c>
      <c r="W135" s="51">
        <v>13727</v>
      </c>
      <c r="X135" s="52" t="s">
        <v>99</v>
      </c>
      <c r="Y135" s="51">
        <v>2</v>
      </c>
      <c r="Z135" s="51">
        <v>3693</v>
      </c>
      <c r="AA135" s="53">
        <v>45173</v>
      </c>
      <c r="AB135" s="51">
        <v>3</v>
      </c>
      <c r="AC135" s="51">
        <v>1</v>
      </c>
      <c r="AD135" s="53">
        <v>44950</v>
      </c>
      <c r="AE135" s="52" t="s">
        <v>76</v>
      </c>
      <c r="AF135" s="52" t="s">
        <v>61</v>
      </c>
      <c r="AG135" s="52" t="s">
        <v>77</v>
      </c>
      <c r="AH135" s="52" t="s">
        <v>1309</v>
      </c>
      <c r="AI135" s="52" t="s">
        <v>1310</v>
      </c>
      <c r="AJ135" s="51">
        <v>1</v>
      </c>
      <c r="AK135" s="56">
        <v>861.5</v>
      </c>
    </row>
    <row r="136" spans="1:37" x14ac:dyDescent="0.25">
      <c r="A136" s="51">
        <v>267</v>
      </c>
      <c r="B136" s="52" t="s">
        <v>1311</v>
      </c>
      <c r="C136" s="52" t="s">
        <v>1312</v>
      </c>
      <c r="D136" s="53">
        <v>43774</v>
      </c>
      <c r="E136" s="53">
        <v>44667</v>
      </c>
      <c r="F136" s="51">
        <f>Messy_HR_Dataset_Detailed!$E136-Messy_HR_Dataset_Detailed!$D136</f>
        <v>893</v>
      </c>
      <c r="G136" s="54">
        <f>(Messy_HR_Dataset_Detailed!$E136-Messy_HR_Dataset_Detailed!$D136)/365.25</f>
        <v>2.4449007529089664</v>
      </c>
      <c r="H136" s="52" t="s">
        <v>738</v>
      </c>
      <c r="I136" s="52" t="s">
        <v>1313</v>
      </c>
      <c r="J136" s="55" t="s">
        <v>1314</v>
      </c>
      <c r="K136" s="52" t="s">
        <v>54</v>
      </c>
      <c r="L136" s="52" t="s">
        <v>752</v>
      </c>
      <c r="M136" s="52" t="s">
        <v>66</v>
      </c>
      <c r="N136" s="52" t="s">
        <v>55</v>
      </c>
      <c r="O136" s="52" t="s">
        <v>56</v>
      </c>
      <c r="P136" s="52" t="s">
        <v>95</v>
      </c>
      <c r="Q136" s="52" t="s">
        <v>42</v>
      </c>
      <c r="R136" s="52" t="s">
        <v>85</v>
      </c>
      <c r="S136" s="53">
        <v>22588</v>
      </c>
      <c r="T136" s="52" t="s">
        <v>44</v>
      </c>
      <c r="U136" s="52" t="s">
        <v>207</v>
      </c>
      <c r="V136" s="52" t="s">
        <v>46</v>
      </c>
      <c r="W136" s="51">
        <v>94278</v>
      </c>
      <c r="X136" s="52" t="s">
        <v>746</v>
      </c>
      <c r="Y136" s="51">
        <v>4</v>
      </c>
      <c r="Z136" s="51">
        <v>3694</v>
      </c>
      <c r="AA136" s="53" t="s">
        <v>1315</v>
      </c>
      <c r="AB136" s="51">
        <v>3</v>
      </c>
      <c r="AC136" s="51">
        <v>3</v>
      </c>
      <c r="AD136" s="53">
        <v>45065</v>
      </c>
      <c r="AE136" s="52" t="s">
        <v>50</v>
      </c>
      <c r="AF136" s="52" t="s">
        <v>61</v>
      </c>
      <c r="AG136" s="52" t="s">
        <v>77</v>
      </c>
      <c r="AH136" s="52" t="s">
        <v>1316</v>
      </c>
      <c r="AI136" s="52" t="s">
        <v>1317</v>
      </c>
      <c r="AJ136" s="51">
        <v>2</v>
      </c>
      <c r="AK136" s="56">
        <v>649.17999999999995</v>
      </c>
    </row>
    <row r="137" spans="1:37" x14ac:dyDescent="0.25">
      <c r="A137" s="51">
        <v>268</v>
      </c>
      <c r="B137" s="52" t="s">
        <v>1318</v>
      </c>
      <c r="C137" s="52" t="s">
        <v>1319</v>
      </c>
      <c r="D137" s="53">
        <v>43363</v>
      </c>
      <c r="E137" s="53">
        <v>44231</v>
      </c>
      <c r="F137" s="51">
        <f>Messy_HR_Dataset_Detailed!$E137-Messy_HR_Dataset_Detailed!$D137</f>
        <v>868</v>
      </c>
      <c r="G137" s="54">
        <f>(Messy_HR_Dataset_Detailed!$E137-Messy_HR_Dataset_Detailed!$D137)/365.25</f>
        <v>2.3764544832306638</v>
      </c>
      <c r="H137" s="52" t="s">
        <v>738</v>
      </c>
      <c r="I137" s="52" t="s">
        <v>1320</v>
      </c>
      <c r="J137" s="55" t="s">
        <v>1321</v>
      </c>
      <c r="K137" s="52" t="s">
        <v>132</v>
      </c>
      <c r="L137" s="52" t="s">
        <v>752</v>
      </c>
      <c r="M137" s="52" t="s">
        <v>39</v>
      </c>
      <c r="N137" s="52" t="s">
        <v>40</v>
      </c>
      <c r="O137" s="52" t="s">
        <v>41</v>
      </c>
      <c r="P137" s="52" t="s">
        <v>174</v>
      </c>
      <c r="Q137" s="52" t="s">
        <v>42</v>
      </c>
      <c r="R137" s="52" t="s">
        <v>344</v>
      </c>
      <c r="S137" s="53" t="s">
        <v>1322</v>
      </c>
      <c r="T137" s="52" t="s">
        <v>44</v>
      </c>
      <c r="U137" s="52" t="s">
        <v>81</v>
      </c>
      <c r="V137" s="52" t="s">
        <v>46</v>
      </c>
      <c r="W137" s="51">
        <v>70817</v>
      </c>
      <c r="X137" s="52" t="s">
        <v>746</v>
      </c>
      <c r="Y137" s="51">
        <v>4</v>
      </c>
      <c r="Z137" s="51">
        <v>3695</v>
      </c>
      <c r="AA137" s="53" t="s">
        <v>1021</v>
      </c>
      <c r="AB137" s="51">
        <v>1</v>
      </c>
      <c r="AC137" s="51">
        <v>1</v>
      </c>
      <c r="AD137" s="53">
        <v>44934</v>
      </c>
      <c r="AE137" s="52" t="s">
        <v>76</v>
      </c>
      <c r="AF137" s="52" t="s">
        <v>61</v>
      </c>
      <c r="AG137" s="52" t="s">
        <v>52</v>
      </c>
      <c r="AH137" s="52" t="s">
        <v>1323</v>
      </c>
      <c r="AI137" s="52" t="s">
        <v>1324</v>
      </c>
      <c r="AJ137" s="51">
        <v>4</v>
      </c>
      <c r="AK137" s="56">
        <v>492.2</v>
      </c>
    </row>
    <row r="138" spans="1:37" x14ac:dyDescent="0.25">
      <c r="A138" s="51">
        <v>269</v>
      </c>
      <c r="B138" s="52" t="s">
        <v>1325</v>
      </c>
      <c r="C138" s="52" t="s">
        <v>1326</v>
      </c>
      <c r="D138" s="53">
        <v>44076</v>
      </c>
      <c r="E138" s="53">
        <v>45072</v>
      </c>
      <c r="F138" s="51">
        <f>Messy_HR_Dataset_Detailed!$E138-Messy_HR_Dataset_Detailed!$D138</f>
        <v>996</v>
      </c>
      <c r="G138" s="54">
        <f>(Messy_HR_Dataset_Detailed!$E138-Messy_HR_Dataset_Detailed!$D138)/365.25</f>
        <v>2.7268993839835729</v>
      </c>
      <c r="H138" s="52" t="s">
        <v>738</v>
      </c>
      <c r="I138" s="52" t="s">
        <v>1327</v>
      </c>
      <c r="J138" s="55" t="s">
        <v>1328</v>
      </c>
      <c r="K138" s="52" t="s">
        <v>79</v>
      </c>
      <c r="L138" s="52" t="s">
        <v>752</v>
      </c>
      <c r="M138" s="52" t="s">
        <v>39</v>
      </c>
      <c r="N138" s="52" t="s">
        <v>67</v>
      </c>
      <c r="O138" s="52" t="s">
        <v>56</v>
      </c>
      <c r="P138" s="52" t="s">
        <v>121</v>
      </c>
      <c r="Q138" s="52" t="s">
        <v>42</v>
      </c>
      <c r="R138" s="52" t="s">
        <v>608</v>
      </c>
      <c r="S138" s="53">
        <v>32699</v>
      </c>
      <c r="T138" s="52" t="s">
        <v>44</v>
      </c>
      <c r="U138" s="52" t="s">
        <v>234</v>
      </c>
      <c r="V138" s="52" t="s">
        <v>46</v>
      </c>
      <c r="W138" s="51">
        <v>74423</v>
      </c>
      <c r="X138" s="52" t="s">
        <v>746</v>
      </c>
      <c r="Y138" s="51">
        <v>3</v>
      </c>
      <c r="Z138" s="51">
        <v>3696</v>
      </c>
      <c r="AA138" s="53">
        <v>44573</v>
      </c>
      <c r="AB138" s="51">
        <v>2</v>
      </c>
      <c r="AC138" s="51">
        <v>1</v>
      </c>
      <c r="AD138" s="53">
        <v>44939</v>
      </c>
      <c r="AE138" s="52" t="s">
        <v>83</v>
      </c>
      <c r="AF138" s="52" t="s">
        <v>51</v>
      </c>
      <c r="AG138" s="52" t="s">
        <v>89</v>
      </c>
      <c r="AH138" s="52" t="s">
        <v>1329</v>
      </c>
      <c r="AI138" s="52" t="s">
        <v>1330</v>
      </c>
      <c r="AJ138" s="51">
        <v>2</v>
      </c>
      <c r="AK138" s="56">
        <v>299.58999999999997</v>
      </c>
    </row>
    <row r="139" spans="1:37" x14ac:dyDescent="0.25">
      <c r="A139" s="51">
        <v>271</v>
      </c>
      <c r="B139" s="52" t="s">
        <v>1333</v>
      </c>
      <c r="C139" s="52" t="s">
        <v>1334</v>
      </c>
      <c r="D139" s="53">
        <v>45007</v>
      </c>
      <c r="E139" s="53">
        <v>45076</v>
      </c>
      <c r="F139" s="51">
        <f>Messy_HR_Dataset_Detailed!$E139-Messy_HR_Dataset_Detailed!$D139</f>
        <v>69</v>
      </c>
      <c r="G139" s="54">
        <f>(Messy_HR_Dataset_Detailed!$E139-Messy_HR_Dataset_Detailed!$D139)/365.25</f>
        <v>0.18891170431211499</v>
      </c>
      <c r="H139" s="52" t="s">
        <v>738</v>
      </c>
      <c r="I139" s="52" t="s">
        <v>1335</v>
      </c>
      <c r="J139" s="55" t="s">
        <v>1336</v>
      </c>
      <c r="K139" s="52" t="s">
        <v>94</v>
      </c>
      <c r="L139" s="52" t="s">
        <v>38</v>
      </c>
      <c r="M139" s="52" t="s">
        <v>66</v>
      </c>
      <c r="N139" s="52" t="s">
        <v>55</v>
      </c>
      <c r="O139" s="52" t="s">
        <v>66</v>
      </c>
      <c r="P139" s="52" t="s">
        <v>95</v>
      </c>
      <c r="Q139" s="52" t="s">
        <v>42</v>
      </c>
      <c r="R139" s="52" t="s">
        <v>344</v>
      </c>
      <c r="S139" s="53">
        <v>31022</v>
      </c>
      <c r="T139" s="52" t="s">
        <v>44</v>
      </c>
      <c r="U139" s="52" t="s">
        <v>234</v>
      </c>
      <c r="V139" s="52" t="s">
        <v>46</v>
      </c>
      <c r="W139" s="51">
        <v>16462</v>
      </c>
      <c r="X139" s="52" t="s">
        <v>746</v>
      </c>
      <c r="Y139" s="51">
        <v>3</v>
      </c>
      <c r="Z139" s="51">
        <v>3698</v>
      </c>
      <c r="AA139" s="53" t="s">
        <v>235</v>
      </c>
      <c r="AB139" s="51">
        <v>2</v>
      </c>
      <c r="AC139" s="51">
        <v>5</v>
      </c>
      <c r="AD139" s="53">
        <v>44919</v>
      </c>
      <c r="AE139" s="52" t="s">
        <v>50</v>
      </c>
      <c r="AF139" s="52" t="s">
        <v>61</v>
      </c>
      <c r="AG139" s="52" t="s">
        <v>89</v>
      </c>
      <c r="AH139" s="52" t="s">
        <v>1337</v>
      </c>
      <c r="AI139" s="52" t="s">
        <v>1338</v>
      </c>
      <c r="AJ139" s="51">
        <v>2</v>
      </c>
      <c r="AK139" s="56">
        <v>830.36</v>
      </c>
    </row>
    <row r="140" spans="1:37" x14ac:dyDescent="0.25">
      <c r="A140" s="51">
        <v>272</v>
      </c>
      <c r="B140" s="52" t="s">
        <v>1339</v>
      </c>
      <c r="C140" s="52" t="s">
        <v>1340</v>
      </c>
      <c r="D140" s="53">
        <v>44803</v>
      </c>
      <c r="E140" s="53">
        <v>44824</v>
      </c>
      <c r="F140" s="51">
        <f>Messy_HR_Dataset_Detailed!$E140-Messy_HR_Dataset_Detailed!$D140</f>
        <v>21</v>
      </c>
      <c r="G140" s="54">
        <f>(Messy_HR_Dataset_Detailed!$E140-Messy_HR_Dataset_Detailed!$D140)/365.25</f>
        <v>5.7494866529774126E-2</v>
      </c>
      <c r="H140" s="52" t="s">
        <v>36</v>
      </c>
      <c r="I140" s="52" t="s">
        <v>1341</v>
      </c>
      <c r="J140" s="55" t="s">
        <v>1342</v>
      </c>
      <c r="K140" s="52" t="s">
        <v>164</v>
      </c>
      <c r="L140" s="52" t="s">
        <v>752</v>
      </c>
      <c r="M140" s="52" t="s">
        <v>56</v>
      </c>
      <c r="N140" s="52" t="s">
        <v>67</v>
      </c>
      <c r="O140" s="52" t="s">
        <v>41</v>
      </c>
      <c r="P140" s="52" t="s">
        <v>95</v>
      </c>
      <c r="Q140" s="52" t="s">
        <v>42</v>
      </c>
      <c r="R140" s="52" t="s">
        <v>107</v>
      </c>
      <c r="S140" s="53" t="s">
        <v>1343</v>
      </c>
      <c r="T140" s="52" t="s">
        <v>44</v>
      </c>
      <c r="U140" s="52" t="s">
        <v>109</v>
      </c>
      <c r="V140" s="52" t="s">
        <v>59</v>
      </c>
      <c r="W140" s="51">
        <v>48065</v>
      </c>
      <c r="X140" s="52" t="s">
        <v>746</v>
      </c>
      <c r="Y140" s="51">
        <v>2</v>
      </c>
      <c r="Z140" s="51">
        <v>3699</v>
      </c>
      <c r="AA140" s="53" t="s">
        <v>1344</v>
      </c>
      <c r="AB140" s="51">
        <v>2</v>
      </c>
      <c r="AC140" s="51">
        <v>4</v>
      </c>
      <c r="AD140" s="53">
        <v>44792</v>
      </c>
      <c r="AE140" s="52" t="s">
        <v>60</v>
      </c>
      <c r="AF140" s="52" t="s">
        <v>61</v>
      </c>
      <c r="AG140" s="52" t="s">
        <v>89</v>
      </c>
      <c r="AH140" s="52" t="s">
        <v>1345</v>
      </c>
      <c r="AI140" s="52" t="s">
        <v>1346</v>
      </c>
      <c r="AJ140" s="51">
        <v>1</v>
      </c>
      <c r="AK140" s="56">
        <v>973.34</v>
      </c>
    </row>
    <row r="141" spans="1:37" x14ac:dyDescent="0.25">
      <c r="A141" s="51">
        <v>276</v>
      </c>
      <c r="B141" s="52" t="s">
        <v>1352</v>
      </c>
      <c r="C141" s="52" t="s">
        <v>1353</v>
      </c>
      <c r="D141" s="53">
        <v>44074</v>
      </c>
      <c r="E141" s="53">
        <v>44738</v>
      </c>
      <c r="F141" s="51">
        <f>Messy_HR_Dataset_Detailed!$E141-Messy_HR_Dataset_Detailed!$D141</f>
        <v>664</v>
      </c>
      <c r="G141" s="54">
        <f>(Messy_HR_Dataset_Detailed!$E141-Messy_HR_Dataset_Detailed!$D141)/365.25</f>
        <v>1.8179329226557153</v>
      </c>
      <c r="H141" s="52" t="s">
        <v>36</v>
      </c>
      <c r="I141" s="52" t="s">
        <v>1354</v>
      </c>
      <c r="J141" s="55" t="s">
        <v>1355</v>
      </c>
      <c r="K141" s="52" t="s">
        <v>54</v>
      </c>
      <c r="L141" s="52" t="s">
        <v>38</v>
      </c>
      <c r="M141" s="52" t="s">
        <v>56</v>
      </c>
      <c r="N141" s="52" t="s">
        <v>55</v>
      </c>
      <c r="O141" s="52" t="s">
        <v>56</v>
      </c>
      <c r="P141" s="52" t="s">
        <v>121</v>
      </c>
      <c r="Q141" s="52" t="s">
        <v>42</v>
      </c>
      <c r="R141" s="52" t="s">
        <v>107</v>
      </c>
      <c r="S141" s="53" t="s">
        <v>1356</v>
      </c>
      <c r="T141" s="52" t="s">
        <v>44</v>
      </c>
      <c r="U141" s="52" t="s">
        <v>109</v>
      </c>
      <c r="V141" s="52" t="s">
        <v>46</v>
      </c>
      <c r="W141" s="51">
        <v>87563</v>
      </c>
      <c r="X141" s="52" t="s">
        <v>99</v>
      </c>
      <c r="Y141" s="51">
        <v>4</v>
      </c>
      <c r="Z141" s="51">
        <v>3703</v>
      </c>
      <c r="AA141" s="53">
        <v>44963</v>
      </c>
      <c r="AB141" s="51">
        <v>5</v>
      </c>
      <c r="AC141" s="51">
        <v>5</v>
      </c>
      <c r="AD141" s="53">
        <v>44922</v>
      </c>
      <c r="AE141" s="52" t="s">
        <v>156</v>
      </c>
      <c r="AF141" s="52" t="s">
        <v>61</v>
      </c>
      <c r="AG141" s="52" t="s">
        <v>77</v>
      </c>
      <c r="AH141" s="52" t="s">
        <v>1357</v>
      </c>
      <c r="AI141" s="52" t="s">
        <v>1358</v>
      </c>
      <c r="AJ141" s="51">
        <v>3</v>
      </c>
      <c r="AK141" s="56">
        <v>121.45</v>
      </c>
    </row>
    <row r="142" spans="1:37" x14ac:dyDescent="0.25">
      <c r="A142" s="51">
        <v>277</v>
      </c>
      <c r="B142" s="52" t="s">
        <v>1352</v>
      </c>
      <c r="C142" s="52" t="s">
        <v>1359</v>
      </c>
      <c r="D142" s="53">
        <v>43490</v>
      </c>
      <c r="E142" s="53">
        <v>44495</v>
      </c>
      <c r="F142" s="51">
        <f>Messy_HR_Dataset_Detailed!$E142-Messy_HR_Dataset_Detailed!$D142</f>
        <v>1005</v>
      </c>
      <c r="G142" s="54">
        <f>(Messy_HR_Dataset_Detailed!$E142-Messy_HR_Dataset_Detailed!$D142)/365.25</f>
        <v>2.751540041067762</v>
      </c>
      <c r="H142" s="52" t="s">
        <v>36</v>
      </c>
      <c r="I142" s="52" t="s">
        <v>1360</v>
      </c>
      <c r="J142" s="55" t="s">
        <v>1361</v>
      </c>
      <c r="K142" s="52" t="s">
        <v>37</v>
      </c>
      <c r="L142" s="52" t="s">
        <v>38</v>
      </c>
      <c r="M142" s="52" t="s">
        <v>66</v>
      </c>
      <c r="N142" s="52" t="s">
        <v>40</v>
      </c>
      <c r="O142" s="52" t="s">
        <v>56</v>
      </c>
      <c r="P142" s="52" t="s">
        <v>95</v>
      </c>
      <c r="Q142" s="52" t="s">
        <v>42</v>
      </c>
      <c r="R142" s="52" t="s">
        <v>85</v>
      </c>
      <c r="S142" s="53">
        <v>27882</v>
      </c>
      <c r="T142" s="52" t="s">
        <v>44</v>
      </c>
      <c r="U142" s="52" t="s">
        <v>1248</v>
      </c>
      <c r="V142" s="52" t="s">
        <v>46</v>
      </c>
      <c r="W142" s="51">
        <v>20993</v>
      </c>
      <c r="X142" s="52" t="s">
        <v>99</v>
      </c>
      <c r="Y142" s="51">
        <v>5</v>
      </c>
      <c r="Z142" s="51">
        <v>3704</v>
      </c>
      <c r="AA142" s="53">
        <v>45114</v>
      </c>
      <c r="AB142" s="51">
        <v>2</v>
      </c>
      <c r="AC142" s="51">
        <v>4</v>
      </c>
      <c r="AD142" s="53">
        <v>44841</v>
      </c>
      <c r="AE142" s="52" t="s">
        <v>83</v>
      </c>
      <c r="AF142" s="52" t="s">
        <v>61</v>
      </c>
      <c r="AG142" s="52" t="s">
        <v>62</v>
      </c>
      <c r="AH142" s="52" t="s">
        <v>1362</v>
      </c>
      <c r="AI142" s="52" t="s">
        <v>1363</v>
      </c>
      <c r="AJ142" s="51">
        <v>2</v>
      </c>
      <c r="AK142" s="56">
        <v>669.3</v>
      </c>
    </row>
    <row r="143" spans="1:37" x14ac:dyDescent="0.25">
      <c r="A143" s="51">
        <v>278</v>
      </c>
      <c r="B143" s="52" t="s">
        <v>1364</v>
      </c>
      <c r="C143" s="52" t="s">
        <v>1365</v>
      </c>
      <c r="D143" s="53">
        <v>44156</v>
      </c>
      <c r="E143" s="53">
        <v>45025</v>
      </c>
      <c r="F143" s="51">
        <f>Messy_HR_Dataset_Detailed!$E143-Messy_HR_Dataset_Detailed!$D143</f>
        <v>869</v>
      </c>
      <c r="G143" s="54">
        <f>(Messy_HR_Dataset_Detailed!$E143-Messy_HR_Dataset_Detailed!$D143)/365.25</f>
        <v>2.3791923340177958</v>
      </c>
      <c r="H143" s="52" t="s">
        <v>36</v>
      </c>
      <c r="I143" s="52" t="s">
        <v>1366</v>
      </c>
      <c r="J143" s="55" t="s">
        <v>1367</v>
      </c>
      <c r="K143" s="52" t="s">
        <v>84</v>
      </c>
      <c r="L143" s="52" t="s">
        <v>38</v>
      </c>
      <c r="M143" s="52" t="s">
        <v>66</v>
      </c>
      <c r="N143" s="52" t="s">
        <v>55</v>
      </c>
      <c r="O143" s="52" t="s">
        <v>56</v>
      </c>
      <c r="P143" s="52" t="s">
        <v>95</v>
      </c>
      <c r="Q143" s="52" t="s">
        <v>42</v>
      </c>
      <c r="R143" s="52" t="s">
        <v>69</v>
      </c>
      <c r="S143" s="53" t="s">
        <v>1368</v>
      </c>
      <c r="T143" s="52" t="s">
        <v>44</v>
      </c>
      <c r="U143" s="52" t="s">
        <v>724</v>
      </c>
      <c r="V143" s="52" t="s">
        <v>46</v>
      </c>
      <c r="W143" s="51">
        <v>88723</v>
      </c>
      <c r="X143" s="52" t="s">
        <v>99</v>
      </c>
      <c r="Y143" s="51">
        <v>3</v>
      </c>
      <c r="Z143" s="51">
        <v>3705</v>
      </c>
      <c r="AA143" s="53" t="s">
        <v>1369</v>
      </c>
      <c r="AB143" s="51">
        <v>3</v>
      </c>
      <c r="AC143" s="51">
        <v>1</v>
      </c>
      <c r="AD143" s="53">
        <v>45033</v>
      </c>
      <c r="AE143" s="52" t="s">
        <v>83</v>
      </c>
      <c r="AF143" s="52" t="s">
        <v>51</v>
      </c>
      <c r="AG143" s="52" t="s">
        <v>77</v>
      </c>
      <c r="AH143" s="52" t="s">
        <v>1370</v>
      </c>
      <c r="AI143" s="52" t="s">
        <v>1371</v>
      </c>
      <c r="AJ143" s="51">
        <v>5</v>
      </c>
      <c r="AK143" s="56">
        <v>983.59</v>
      </c>
    </row>
    <row r="144" spans="1:37" x14ac:dyDescent="0.25">
      <c r="A144" s="51">
        <v>281</v>
      </c>
      <c r="B144" s="52" t="s">
        <v>1376</v>
      </c>
      <c r="C144" s="52" t="s">
        <v>1259</v>
      </c>
      <c r="D144" s="53">
        <v>44064</v>
      </c>
      <c r="E144" s="53">
        <v>44824</v>
      </c>
      <c r="F144" s="51">
        <f>Messy_HR_Dataset_Detailed!$E144-Messy_HR_Dataset_Detailed!$D144</f>
        <v>760</v>
      </c>
      <c r="G144" s="54">
        <f>(Messy_HR_Dataset_Detailed!$E144-Messy_HR_Dataset_Detailed!$D144)/365.25</f>
        <v>2.0807665982203969</v>
      </c>
      <c r="H144" s="52" t="s">
        <v>36</v>
      </c>
      <c r="I144" s="52" t="s">
        <v>1377</v>
      </c>
      <c r="J144" s="55" t="s">
        <v>1378</v>
      </c>
      <c r="K144" s="52" t="s">
        <v>125</v>
      </c>
      <c r="L144" s="52" t="s">
        <v>38</v>
      </c>
      <c r="M144" s="52" t="s">
        <v>66</v>
      </c>
      <c r="N144" s="52" t="s">
        <v>40</v>
      </c>
      <c r="O144" s="52" t="s">
        <v>56</v>
      </c>
      <c r="P144" s="52" t="s">
        <v>121</v>
      </c>
      <c r="Q144" s="52" t="s">
        <v>42</v>
      </c>
      <c r="R144" s="52" t="s">
        <v>238</v>
      </c>
      <c r="S144" s="53" t="s">
        <v>1379</v>
      </c>
      <c r="T144" s="52" t="s">
        <v>44</v>
      </c>
      <c r="U144" s="52" t="s">
        <v>109</v>
      </c>
      <c r="V144" s="52" t="s">
        <v>59</v>
      </c>
      <c r="W144" s="51">
        <v>13899</v>
      </c>
      <c r="X144" s="52" t="s">
        <v>99</v>
      </c>
      <c r="Y144" s="51">
        <v>4</v>
      </c>
      <c r="Z144" s="51">
        <v>3708</v>
      </c>
      <c r="AA144" s="53" t="s">
        <v>1380</v>
      </c>
      <c r="AB144" s="51">
        <v>5</v>
      </c>
      <c r="AC144" s="51">
        <v>5</v>
      </c>
      <c r="AD144" s="53">
        <v>44929</v>
      </c>
      <c r="AE144" s="52" t="s">
        <v>60</v>
      </c>
      <c r="AF144" s="52" t="s">
        <v>61</v>
      </c>
      <c r="AG144" s="52" t="s">
        <v>89</v>
      </c>
      <c r="AH144" s="52" t="s">
        <v>1381</v>
      </c>
      <c r="AI144" s="52" t="s">
        <v>1382</v>
      </c>
      <c r="AJ144" s="51">
        <v>4</v>
      </c>
      <c r="AK144" s="56">
        <v>136.15</v>
      </c>
    </row>
    <row r="145" spans="1:37" x14ac:dyDescent="0.25">
      <c r="A145" s="51">
        <v>282</v>
      </c>
      <c r="B145" s="52" t="s">
        <v>1383</v>
      </c>
      <c r="C145" s="52" t="s">
        <v>1384</v>
      </c>
      <c r="D145" s="53">
        <v>43500</v>
      </c>
      <c r="E145" s="53">
        <v>45033</v>
      </c>
      <c r="F145" s="51">
        <f>Messy_HR_Dataset_Detailed!$E145-Messy_HR_Dataset_Detailed!$D145</f>
        <v>1533</v>
      </c>
      <c r="G145" s="54">
        <f>(Messy_HR_Dataset_Detailed!$E145-Messy_HR_Dataset_Detailed!$D145)/365.25</f>
        <v>4.1971252566735116</v>
      </c>
      <c r="H145" s="52" t="s">
        <v>36</v>
      </c>
      <c r="I145" s="52" t="s">
        <v>1385</v>
      </c>
      <c r="J145" s="55" t="s">
        <v>1386</v>
      </c>
      <c r="K145" s="52" t="s">
        <v>164</v>
      </c>
      <c r="L145" s="52" t="s">
        <v>38</v>
      </c>
      <c r="M145" s="52" t="s">
        <v>66</v>
      </c>
      <c r="N145" s="52" t="s">
        <v>40</v>
      </c>
      <c r="O145" s="52" t="s">
        <v>56</v>
      </c>
      <c r="P145" s="52" t="s">
        <v>174</v>
      </c>
      <c r="Q145" s="52" t="s">
        <v>42</v>
      </c>
      <c r="R145" s="52" t="s">
        <v>142</v>
      </c>
      <c r="S145" s="53" t="s">
        <v>1387</v>
      </c>
      <c r="T145" s="52" t="s">
        <v>44</v>
      </c>
      <c r="U145" s="52" t="s">
        <v>145</v>
      </c>
      <c r="V145" s="52" t="s">
        <v>59</v>
      </c>
      <c r="W145" s="51">
        <v>44907</v>
      </c>
      <c r="X145" s="52" t="s">
        <v>99</v>
      </c>
      <c r="Y145" s="51">
        <v>5</v>
      </c>
      <c r="Z145" s="51">
        <v>3709</v>
      </c>
      <c r="AA145" s="53">
        <v>45143</v>
      </c>
      <c r="AB145" s="51">
        <v>3</v>
      </c>
      <c r="AC145" s="51">
        <v>5</v>
      </c>
      <c r="AD145" s="53">
        <v>45023</v>
      </c>
      <c r="AE145" s="52" t="s">
        <v>50</v>
      </c>
      <c r="AF145" s="52" t="s">
        <v>51</v>
      </c>
      <c r="AG145" s="52" t="s">
        <v>62</v>
      </c>
      <c r="AH145" s="52" t="s">
        <v>1388</v>
      </c>
      <c r="AI145" s="52" t="s">
        <v>1389</v>
      </c>
      <c r="AJ145" s="51">
        <v>4</v>
      </c>
      <c r="AK145" s="56">
        <v>339.84</v>
      </c>
    </row>
    <row r="146" spans="1:37" x14ac:dyDescent="0.25">
      <c r="A146" s="51">
        <v>285</v>
      </c>
      <c r="B146" s="52" t="s">
        <v>1394</v>
      </c>
      <c r="C146" s="52" t="s">
        <v>1395</v>
      </c>
      <c r="D146" s="53">
        <v>43583</v>
      </c>
      <c r="E146" s="53">
        <v>44805</v>
      </c>
      <c r="F146" s="51">
        <f>Messy_HR_Dataset_Detailed!$E146-Messy_HR_Dataset_Detailed!$D146</f>
        <v>1222</v>
      </c>
      <c r="G146" s="54">
        <f>(Messy_HR_Dataset_Detailed!$E146-Messy_HR_Dataset_Detailed!$D146)/365.25</f>
        <v>3.3456536618754278</v>
      </c>
      <c r="H146" s="52" t="s">
        <v>36</v>
      </c>
      <c r="I146" s="52" t="s">
        <v>1396</v>
      </c>
      <c r="J146" s="55" t="s">
        <v>1397</v>
      </c>
      <c r="K146" s="52" t="s">
        <v>132</v>
      </c>
      <c r="L146" s="52" t="s">
        <v>199</v>
      </c>
      <c r="M146" s="52" t="s">
        <v>56</v>
      </c>
      <c r="N146" s="52" t="s">
        <v>40</v>
      </c>
      <c r="O146" s="52" t="s">
        <v>41</v>
      </c>
      <c r="P146" s="52" t="s">
        <v>133</v>
      </c>
      <c r="Q146" s="52" t="s">
        <v>42</v>
      </c>
      <c r="R146" s="52" t="s">
        <v>85</v>
      </c>
      <c r="S146" s="53">
        <v>20518</v>
      </c>
      <c r="T146" s="52" t="s">
        <v>44</v>
      </c>
      <c r="U146" s="52" t="s">
        <v>98</v>
      </c>
      <c r="V146" s="52" t="s">
        <v>59</v>
      </c>
      <c r="W146" s="51">
        <v>33658</v>
      </c>
      <c r="X146" s="52" t="s">
        <v>242</v>
      </c>
      <c r="Y146" s="51">
        <v>5</v>
      </c>
      <c r="Z146" s="51">
        <v>3712</v>
      </c>
      <c r="AA146" s="53" t="s">
        <v>350</v>
      </c>
      <c r="AB146" s="51">
        <v>2</v>
      </c>
      <c r="AC146" s="51">
        <v>3</v>
      </c>
      <c r="AD146" s="53">
        <v>44865</v>
      </c>
      <c r="AE146" s="52" t="s">
        <v>76</v>
      </c>
      <c r="AF146" s="52" t="s">
        <v>51</v>
      </c>
      <c r="AG146" s="52" t="s">
        <v>62</v>
      </c>
      <c r="AH146" s="52" t="s">
        <v>1398</v>
      </c>
      <c r="AI146" s="52" t="s">
        <v>1399</v>
      </c>
      <c r="AJ146" s="51">
        <v>4</v>
      </c>
      <c r="AK146" s="56">
        <v>214.12</v>
      </c>
    </row>
    <row r="147" spans="1:37" x14ac:dyDescent="0.25">
      <c r="A147" s="51">
        <v>289</v>
      </c>
      <c r="B147" s="52" t="s">
        <v>340</v>
      </c>
      <c r="C147" s="52" t="s">
        <v>1404</v>
      </c>
      <c r="D147" s="53">
        <v>44773</v>
      </c>
      <c r="E147" s="53">
        <v>44975</v>
      </c>
      <c r="F147" s="51">
        <f>Messy_HR_Dataset_Detailed!$E147-Messy_HR_Dataset_Detailed!$D147</f>
        <v>202</v>
      </c>
      <c r="G147" s="54">
        <f>(Messy_HR_Dataset_Detailed!$E147-Messy_HR_Dataset_Detailed!$D147)/365.25</f>
        <v>0.55304585900068448</v>
      </c>
      <c r="H147" s="52" t="s">
        <v>738</v>
      </c>
      <c r="I147" s="52" t="s">
        <v>1405</v>
      </c>
      <c r="J147" s="55" t="s">
        <v>1406</v>
      </c>
      <c r="K147" s="52" t="s">
        <v>125</v>
      </c>
      <c r="L147" s="52" t="s">
        <v>752</v>
      </c>
      <c r="M147" s="52" t="s">
        <v>66</v>
      </c>
      <c r="N147" s="52" t="s">
        <v>55</v>
      </c>
      <c r="O147" s="52" t="s">
        <v>66</v>
      </c>
      <c r="P147" s="52" t="s">
        <v>174</v>
      </c>
      <c r="Q147" s="52" t="s">
        <v>42</v>
      </c>
      <c r="R147" s="52" t="s">
        <v>80</v>
      </c>
      <c r="S147" s="53" t="s">
        <v>1407</v>
      </c>
      <c r="T147" s="52" t="s">
        <v>44</v>
      </c>
      <c r="U147" s="52" t="s">
        <v>81</v>
      </c>
      <c r="V147" s="52" t="s">
        <v>46</v>
      </c>
      <c r="W147" s="51">
        <v>5569</v>
      </c>
      <c r="X147" s="52" t="s">
        <v>48</v>
      </c>
      <c r="Y147" s="51">
        <v>1</v>
      </c>
      <c r="Z147" s="51">
        <v>3716</v>
      </c>
      <c r="AA147" s="53" t="s">
        <v>1408</v>
      </c>
      <c r="AB147" s="51">
        <v>5</v>
      </c>
      <c r="AC147" s="51">
        <v>3</v>
      </c>
      <c r="AD147" s="53">
        <v>44992</v>
      </c>
      <c r="AE147" s="52" t="s">
        <v>76</v>
      </c>
      <c r="AF147" s="52" t="s">
        <v>51</v>
      </c>
      <c r="AG147" s="52" t="s">
        <v>62</v>
      </c>
      <c r="AH147" s="52" t="s">
        <v>1409</v>
      </c>
      <c r="AI147" s="52" t="s">
        <v>1410</v>
      </c>
      <c r="AJ147" s="51">
        <v>4</v>
      </c>
      <c r="AK147" s="56">
        <v>959.78</v>
      </c>
    </row>
    <row r="148" spans="1:37" x14ac:dyDescent="0.25">
      <c r="A148" s="51">
        <v>291</v>
      </c>
      <c r="B148" s="52" t="s">
        <v>191</v>
      </c>
      <c r="C148" s="52" t="s">
        <v>1413</v>
      </c>
      <c r="D148" s="53">
        <v>44341</v>
      </c>
      <c r="E148" s="53">
        <v>44491</v>
      </c>
      <c r="F148" s="51">
        <f>Messy_HR_Dataset_Detailed!$E148-Messy_HR_Dataset_Detailed!$D148</f>
        <v>150</v>
      </c>
      <c r="G148" s="54">
        <f>(Messy_HR_Dataset_Detailed!$E148-Messy_HR_Dataset_Detailed!$D148)/365.25</f>
        <v>0.41067761806981518</v>
      </c>
      <c r="H148" s="52" t="s">
        <v>738</v>
      </c>
      <c r="I148" s="52" t="s">
        <v>1414</v>
      </c>
      <c r="J148" s="55" t="s">
        <v>1415</v>
      </c>
      <c r="K148" s="52" t="s">
        <v>132</v>
      </c>
      <c r="L148" s="52" t="s">
        <v>752</v>
      </c>
      <c r="M148" s="52" t="s">
        <v>39</v>
      </c>
      <c r="N148" s="52" t="s">
        <v>40</v>
      </c>
      <c r="O148" s="52" t="s">
        <v>41</v>
      </c>
      <c r="P148" s="52" t="s">
        <v>174</v>
      </c>
      <c r="Q148" s="52" t="s">
        <v>42</v>
      </c>
      <c r="R148" s="52" t="s">
        <v>85</v>
      </c>
      <c r="S148" s="53" t="s">
        <v>1416</v>
      </c>
      <c r="T148" s="52" t="s">
        <v>44</v>
      </c>
      <c r="U148" s="52" t="s">
        <v>87</v>
      </c>
      <c r="V148" s="52" t="s">
        <v>46</v>
      </c>
      <c r="W148" s="51">
        <v>52357</v>
      </c>
      <c r="X148" s="52" t="s">
        <v>48</v>
      </c>
      <c r="Y148" s="51">
        <v>4</v>
      </c>
      <c r="Z148" s="51">
        <v>3718</v>
      </c>
      <c r="AA148" s="53">
        <v>44691</v>
      </c>
      <c r="AB148" s="51">
        <v>1</v>
      </c>
      <c r="AC148" s="51">
        <v>1</v>
      </c>
      <c r="AD148" s="53">
        <v>45048</v>
      </c>
      <c r="AE148" s="52" t="s">
        <v>156</v>
      </c>
      <c r="AF148" s="52" t="s">
        <v>51</v>
      </c>
      <c r="AG148" s="52" t="s">
        <v>77</v>
      </c>
      <c r="AH148" s="52" t="s">
        <v>1417</v>
      </c>
      <c r="AI148" s="52" t="s">
        <v>1418</v>
      </c>
      <c r="AJ148" s="51">
        <v>2</v>
      </c>
      <c r="AK148" s="56">
        <v>325.7</v>
      </c>
    </row>
    <row r="149" spans="1:37" x14ac:dyDescent="0.25">
      <c r="A149" s="51">
        <v>293</v>
      </c>
      <c r="B149" s="52" t="s">
        <v>1419</v>
      </c>
      <c r="C149" s="52" t="s">
        <v>1420</v>
      </c>
      <c r="D149" s="53">
        <v>43608</v>
      </c>
      <c r="E149" s="53">
        <v>44086</v>
      </c>
      <c r="F149" s="51">
        <f>Messy_HR_Dataset_Detailed!$E149-Messy_HR_Dataset_Detailed!$D149</f>
        <v>478</v>
      </c>
      <c r="G149" s="54">
        <f>(Messy_HR_Dataset_Detailed!$E149-Messy_HR_Dataset_Detailed!$D149)/365.25</f>
        <v>1.3086926762491444</v>
      </c>
      <c r="H149" s="52" t="s">
        <v>738</v>
      </c>
      <c r="I149" s="52" t="s">
        <v>1421</v>
      </c>
      <c r="J149" s="55" t="s">
        <v>1422</v>
      </c>
      <c r="K149" s="52" t="s">
        <v>164</v>
      </c>
      <c r="L149" s="52" t="s">
        <v>38</v>
      </c>
      <c r="M149" s="52" t="s">
        <v>56</v>
      </c>
      <c r="N149" s="52" t="s">
        <v>67</v>
      </c>
      <c r="O149" s="52" t="s">
        <v>66</v>
      </c>
      <c r="P149" s="52" t="s">
        <v>121</v>
      </c>
      <c r="Q149" s="52" t="s">
        <v>42</v>
      </c>
      <c r="R149" s="52" t="s">
        <v>85</v>
      </c>
      <c r="S149" s="53" t="s">
        <v>1423</v>
      </c>
      <c r="T149" s="52" t="s">
        <v>44</v>
      </c>
      <c r="U149" s="52" t="s">
        <v>81</v>
      </c>
      <c r="V149" s="52" t="s">
        <v>46</v>
      </c>
      <c r="W149" s="51">
        <v>31486</v>
      </c>
      <c r="X149" s="52" t="s">
        <v>48</v>
      </c>
      <c r="Y149" s="51">
        <v>3</v>
      </c>
      <c r="Z149" s="51">
        <v>3720</v>
      </c>
      <c r="AA149" s="53" t="s">
        <v>1072</v>
      </c>
      <c r="AB149" s="51">
        <v>2</v>
      </c>
      <c r="AC149" s="51">
        <v>1</v>
      </c>
      <c r="AD149" s="53">
        <v>44827</v>
      </c>
      <c r="AE149" s="52" t="s">
        <v>76</v>
      </c>
      <c r="AF149" s="52" t="s">
        <v>51</v>
      </c>
      <c r="AG149" s="52" t="s">
        <v>89</v>
      </c>
      <c r="AH149" s="52" t="s">
        <v>1424</v>
      </c>
      <c r="AI149" s="52" t="s">
        <v>1425</v>
      </c>
      <c r="AJ149" s="51">
        <v>2</v>
      </c>
      <c r="AK149" s="56">
        <v>845.21</v>
      </c>
    </row>
    <row r="150" spans="1:37" x14ac:dyDescent="0.25">
      <c r="A150" s="51">
        <v>294</v>
      </c>
      <c r="B150" s="52" t="s">
        <v>1426</v>
      </c>
      <c r="C150" s="52" t="s">
        <v>1427</v>
      </c>
      <c r="D150" s="53">
        <v>43873</v>
      </c>
      <c r="E150" s="53">
        <v>43928</v>
      </c>
      <c r="F150" s="51">
        <f>Messy_HR_Dataset_Detailed!$E150-Messy_HR_Dataset_Detailed!$D150</f>
        <v>55</v>
      </c>
      <c r="G150" s="54">
        <f>(Messy_HR_Dataset_Detailed!$E150-Messy_HR_Dataset_Detailed!$D150)/365.25</f>
        <v>0.15058179329226556</v>
      </c>
      <c r="H150" s="52" t="s">
        <v>36</v>
      </c>
      <c r="I150" s="52" t="s">
        <v>1428</v>
      </c>
      <c r="J150" s="55" t="s">
        <v>1429</v>
      </c>
      <c r="K150" s="52" t="s">
        <v>113</v>
      </c>
      <c r="L150" s="52" t="s">
        <v>38</v>
      </c>
      <c r="M150" s="52" t="s">
        <v>66</v>
      </c>
      <c r="N150" s="52" t="s">
        <v>67</v>
      </c>
      <c r="O150" s="52" t="s">
        <v>66</v>
      </c>
      <c r="P150" s="52" t="s">
        <v>121</v>
      </c>
      <c r="Q150" s="52" t="s">
        <v>42</v>
      </c>
      <c r="R150" s="52" t="s">
        <v>238</v>
      </c>
      <c r="S150" s="53" t="s">
        <v>1430</v>
      </c>
      <c r="T150" s="52" t="s">
        <v>44</v>
      </c>
      <c r="U150" s="52" t="s">
        <v>109</v>
      </c>
      <c r="V150" s="52" t="s">
        <v>59</v>
      </c>
      <c r="W150" s="51">
        <v>24794</v>
      </c>
      <c r="X150" s="52" t="s">
        <v>48</v>
      </c>
      <c r="Y150" s="51">
        <v>2</v>
      </c>
      <c r="Z150" s="51">
        <v>3721</v>
      </c>
      <c r="AA150" s="53">
        <v>45109</v>
      </c>
      <c r="AB150" s="51">
        <v>5</v>
      </c>
      <c r="AC150" s="51">
        <v>4</v>
      </c>
      <c r="AD150" s="53">
        <v>44917</v>
      </c>
      <c r="AE150" s="52" t="s">
        <v>83</v>
      </c>
      <c r="AF150" s="52" t="s">
        <v>61</v>
      </c>
      <c r="AG150" s="52" t="s">
        <v>62</v>
      </c>
      <c r="AH150" s="52" t="s">
        <v>1431</v>
      </c>
      <c r="AI150" s="52" t="s">
        <v>1432</v>
      </c>
      <c r="AJ150" s="51">
        <v>4</v>
      </c>
      <c r="AK150" s="56">
        <v>327.82</v>
      </c>
    </row>
    <row r="151" spans="1:37" x14ac:dyDescent="0.25">
      <c r="A151" s="51">
        <v>295</v>
      </c>
      <c r="B151" s="52" t="s">
        <v>1433</v>
      </c>
      <c r="C151" s="52" t="s">
        <v>1434</v>
      </c>
      <c r="D151" s="53">
        <v>43877</v>
      </c>
      <c r="E151" s="53">
        <v>44570</v>
      </c>
      <c r="F151" s="51">
        <f>Messy_HR_Dataset_Detailed!$E151-Messy_HR_Dataset_Detailed!$D151</f>
        <v>693</v>
      </c>
      <c r="G151" s="54">
        <f>(Messy_HR_Dataset_Detailed!$E151-Messy_HR_Dataset_Detailed!$D151)/365.25</f>
        <v>1.8973305954825461</v>
      </c>
      <c r="H151" s="52" t="s">
        <v>36</v>
      </c>
      <c r="I151" s="52" t="s">
        <v>1435</v>
      </c>
      <c r="J151" s="55" t="s">
        <v>1436</v>
      </c>
      <c r="K151" s="52" t="s">
        <v>65</v>
      </c>
      <c r="L151" s="52" t="s">
        <v>752</v>
      </c>
      <c r="M151" s="52" t="s">
        <v>56</v>
      </c>
      <c r="N151" s="52" t="s">
        <v>67</v>
      </c>
      <c r="O151" s="52" t="s">
        <v>66</v>
      </c>
      <c r="P151" s="52" t="s">
        <v>95</v>
      </c>
      <c r="Q151" s="52" t="s">
        <v>42</v>
      </c>
      <c r="R151" s="52" t="s">
        <v>85</v>
      </c>
      <c r="S151" s="53" t="s">
        <v>1437</v>
      </c>
      <c r="T151" s="52" t="s">
        <v>44</v>
      </c>
      <c r="U151" s="52" t="s">
        <v>81</v>
      </c>
      <c r="V151" s="52" t="s">
        <v>59</v>
      </c>
      <c r="W151" s="51">
        <v>80316</v>
      </c>
      <c r="X151" s="52" t="s">
        <v>48</v>
      </c>
      <c r="Y151" s="51">
        <v>2</v>
      </c>
      <c r="Z151" s="51">
        <v>3722</v>
      </c>
      <c r="AA151" s="53">
        <v>44932</v>
      </c>
      <c r="AB151" s="51">
        <v>1</v>
      </c>
      <c r="AC151" s="51">
        <v>5</v>
      </c>
      <c r="AD151" s="53">
        <v>44941</v>
      </c>
      <c r="AE151" s="52" t="s">
        <v>156</v>
      </c>
      <c r="AF151" s="52" t="s">
        <v>51</v>
      </c>
      <c r="AG151" s="52" t="s">
        <v>89</v>
      </c>
      <c r="AH151" s="52" t="s">
        <v>1438</v>
      </c>
      <c r="AI151" s="52" t="s">
        <v>1439</v>
      </c>
      <c r="AJ151" s="51">
        <v>1</v>
      </c>
      <c r="AK151" s="56">
        <v>512.54999999999995</v>
      </c>
    </row>
    <row r="152" spans="1:37" x14ac:dyDescent="0.25">
      <c r="A152" s="51">
        <v>296</v>
      </c>
      <c r="B152" s="52" t="s">
        <v>1440</v>
      </c>
      <c r="C152" s="52" t="s">
        <v>1441</v>
      </c>
      <c r="D152" s="53">
        <v>44680</v>
      </c>
      <c r="E152" s="53">
        <v>44758</v>
      </c>
      <c r="F152" s="51">
        <f>Messy_HR_Dataset_Detailed!$E152-Messy_HR_Dataset_Detailed!$D152</f>
        <v>78</v>
      </c>
      <c r="G152" s="54">
        <f>(Messy_HR_Dataset_Detailed!$E152-Messy_HR_Dataset_Detailed!$D152)/365.25</f>
        <v>0.2135523613963039</v>
      </c>
      <c r="H152" s="52" t="s">
        <v>36</v>
      </c>
      <c r="I152" s="52" t="s">
        <v>1442</v>
      </c>
      <c r="J152" s="55" t="s">
        <v>1443</v>
      </c>
      <c r="K152" s="52" t="s">
        <v>84</v>
      </c>
      <c r="L152" s="52" t="s">
        <v>752</v>
      </c>
      <c r="M152" s="52" t="s">
        <v>66</v>
      </c>
      <c r="N152" s="52" t="s">
        <v>55</v>
      </c>
      <c r="O152" s="52" t="s">
        <v>41</v>
      </c>
      <c r="P152" s="52" t="s">
        <v>133</v>
      </c>
      <c r="Q152" s="52" t="s">
        <v>42</v>
      </c>
      <c r="R152" s="52" t="s">
        <v>320</v>
      </c>
      <c r="S152" s="53" t="s">
        <v>1444</v>
      </c>
      <c r="T152" s="52" t="s">
        <v>44</v>
      </c>
      <c r="U152" s="52" t="s">
        <v>81</v>
      </c>
      <c r="V152" s="52" t="s">
        <v>59</v>
      </c>
      <c r="W152" s="51">
        <v>46742</v>
      </c>
      <c r="X152" s="52" t="s">
        <v>48</v>
      </c>
      <c r="Y152" s="51">
        <v>3</v>
      </c>
      <c r="Z152" s="51">
        <v>3723</v>
      </c>
      <c r="AA152" s="53" t="s">
        <v>1095</v>
      </c>
      <c r="AB152" s="51">
        <v>2</v>
      </c>
      <c r="AC152" s="51">
        <v>1</v>
      </c>
      <c r="AD152" s="53">
        <v>44810</v>
      </c>
      <c r="AE152" s="52" t="s">
        <v>156</v>
      </c>
      <c r="AF152" s="52" t="s">
        <v>51</v>
      </c>
      <c r="AG152" s="52" t="s">
        <v>77</v>
      </c>
      <c r="AH152" s="52" t="s">
        <v>1445</v>
      </c>
      <c r="AI152" s="52" t="s">
        <v>1446</v>
      </c>
      <c r="AJ152" s="51">
        <v>1</v>
      </c>
      <c r="AK152" s="56">
        <v>457.17</v>
      </c>
    </row>
    <row r="153" spans="1:37" x14ac:dyDescent="0.25">
      <c r="A153" s="51">
        <v>297</v>
      </c>
      <c r="B153" s="52" t="s">
        <v>1447</v>
      </c>
      <c r="C153" s="52" t="s">
        <v>1448</v>
      </c>
      <c r="D153" s="53">
        <v>43748</v>
      </c>
      <c r="E153" s="53">
        <v>44499</v>
      </c>
      <c r="F153" s="51">
        <f>Messy_HR_Dataset_Detailed!$E153-Messy_HR_Dataset_Detailed!$D153</f>
        <v>751</v>
      </c>
      <c r="G153" s="54">
        <f>(Messy_HR_Dataset_Detailed!$E153-Messy_HR_Dataset_Detailed!$D153)/365.25</f>
        <v>2.0561259411362083</v>
      </c>
      <c r="H153" s="52" t="s">
        <v>36</v>
      </c>
      <c r="I153" s="52" t="s">
        <v>1449</v>
      </c>
      <c r="J153" s="55" t="s">
        <v>1450</v>
      </c>
      <c r="K153" s="52" t="s">
        <v>37</v>
      </c>
      <c r="L153" s="52" t="s">
        <v>752</v>
      </c>
      <c r="M153" s="52" t="s">
        <v>56</v>
      </c>
      <c r="N153" s="52" t="s">
        <v>40</v>
      </c>
      <c r="O153" s="52" t="s">
        <v>41</v>
      </c>
      <c r="P153" s="52" t="s">
        <v>133</v>
      </c>
      <c r="Q153" s="52" t="s">
        <v>42</v>
      </c>
      <c r="R153" s="52" t="s">
        <v>85</v>
      </c>
      <c r="S153" s="53" t="s">
        <v>1451</v>
      </c>
      <c r="T153" s="52" t="s">
        <v>44</v>
      </c>
      <c r="U153" s="52" t="s">
        <v>81</v>
      </c>
      <c r="V153" s="52" t="s">
        <v>59</v>
      </c>
      <c r="W153" s="51">
        <v>30194</v>
      </c>
      <c r="X153" s="52" t="s">
        <v>48</v>
      </c>
      <c r="Y153" s="51">
        <v>4</v>
      </c>
      <c r="Z153" s="51">
        <v>3724</v>
      </c>
      <c r="AA153" s="53">
        <v>45018</v>
      </c>
      <c r="AB153" s="51">
        <v>1</v>
      </c>
      <c r="AC153" s="51">
        <v>2</v>
      </c>
      <c r="AD153" s="53">
        <v>45105</v>
      </c>
      <c r="AE153" s="52" t="s">
        <v>156</v>
      </c>
      <c r="AF153" s="52" t="s">
        <v>51</v>
      </c>
      <c r="AG153" s="52" t="s">
        <v>62</v>
      </c>
      <c r="AH153" s="52" t="s">
        <v>1452</v>
      </c>
      <c r="AI153" s="52" t="s">
        <v>1453</v>
      </c>
      <c r="AJ153" s="51">
        <v>4</v>
      </c>
      <c r="AK153" s="56">
        <v>573.33000000000004</v>
      </c>
    </row>
    <row r="154" spans="1:37" x14ac:dyDescent="0.25">
      <c r="A154" s="51">
        <v>298</v>
      </c>
      <c r="B154" s="52" t="s">
        <v>1454</v>
      </c>
      <c r="C154" s="52" t="s">
        <v>1455</v>
      </c>
      <c r="D154" s="53">
        <v>43562</v>
      </c>
      <c r="E154" s="53">
        <v>45116</v>
      </c>
      <c r="F154" s="51">
        <f>Messy_HR_Dataset_Detailed!$E154-Messy_HR_Dataset_Detailed!$D154</f>
        <v>1554</v>
      </c>
      <c r="G154" s="54">
        <f>(Messy_HR_Dataset_Detailed!$E154-Messy_HR_Dataset_Detailed!$D154)/365.25</f>
        <v>4.2546201232032859</v>
      </c>
      <c r="H154" s="52" t="s">
        <v>36</v>
      </c>
      <c r="I154" s="52" t="s">
        <v>1456</v>
      </c>
      <c r="J154" s="55" t="s">
        <v>1457</v>
      </c>
      <c r="K154" s="52" t="s">
        <v>125</v>
      </c>
      <c r="L154" s="52" t="s">
        <v>38</v>
      </c>
      <c r="M154" s="52" t="s">
        <v>39</v>
      </c>
      <c r="N154" s="52" t="s">
        <v>67</v>
      </c>
      <c r="O154" s="52" t="s">
        <v>56</v>
      </c>
      <c r="P154" s="52" t="s">
        <v>174</v>
      </c>
      <c r="Q154" s="52" t="s">
        <v>42</v>
      </c>
      <c r="R154" s="52" t="s">
        <v>57</v>
      </c>
      <c r="S154" s="53" t="s">
        <v>1458</v>
      </c>
      <c r="T154" s="52" t="s">
        <v>44</v>
      </c>
      <c r="U154" s="52" t="s">
        <v>159</v>
      </c>
      <c r="V154" s="52" t="s">
        <v>59</v>
      </c>
      <c r="W154" s="51">
        <v>36808</v>
      </c>
      <c r="X154" s="52" t="s">
        <v>48</v>
      </c>
      <c r="Y154" s="51">
        <v>1</v>
      </c>
      <c r="Z154" s="51">
        <v>3725</v>
      </c>
      <c r="AA154" s="53" t="s">
        <v>1459</v>
      </c>
      <c r="AB154" s="51">
        <v>4</v>
      </c>
      <c r="AC154" s="51">
        <v>3</v>
      </c>
      <c r="AD154" s="53">
        <v>45069</v>
      </c>
      <c r="AE154" s="52" t="s">
        <v>60</v>
      </c>
      <c r="AF154" s="52" t="s">
        <v>61</v>
      </c>
      <c r="AG154" s="52" t="s">
        <v>52</v>
      </c>
      <c r="AH154" s="52" t="s">
        <v>1460</v>
      </c>
      <c r="AI154" s="52" t="s">
        <v>1461</v>
      </c>
      <c r="AJ154" s="51">
        <v>3</v>
      </c>
      <c r="AK154" s="56">
        <v>135.18</v>
      </c>
    </row>
    <row r="155" spans="1:37" x14ac:dyDescent="0.25">
      <c r="A155" s="51">
        <v>299</v>
      </c>
      <c r="B155" s="52" t="s">
        <v>1462</v>
      </c>
      <c r="C155" s="52" t="s">
        <v>1463</v>
      </c>
      <c r="D155" s="53">
        <v>44025</v>
      </c>
      <c r="E155" s="53">
        <v>44457</v>
      </c>
      <c r="F155" s="51">
        <f>Messy_HR_Dataset_Detailed!$E155-Messy_HR_Dataset_Detailed!$D155</f>
        <v>432</v>
      </c>
      <c r="G155" s="54">
        <f>(Messy_HR_Dataset_Detailed!$E155-Messy_HR_Dataset_Detailed!$D155)/365.25</f>
        <v>1.1827515400410678</v>
      </c>
      <c r="H155" s="52" t="s">
        <v>36</v>
      </c>
      <c r="I155" s="52" t="s">
        <v>1464</v>
      </c>
      <c r="J155" s="55" t="s">
        <v>1465</v>
      </c>
      <c r="K155" s="52" t="s">
        <v>54</v>
      </c>
      <c r="L155" s="52" t="s">
        <v>38</v>
      </c>
      <c r="M155" s="52" t="s">
        <v>39</v>
      </c>
      <c r="N155" s="52" t="s">
        <v>55</v>
      </c>
      <c r="O155" s="52" t="s">
        <v>66</v>
      </c>
      <c r="P155" s="52" t="s">
        <v>174</v>
      </c>
      <c r="Q155" s="52" t="s">
        <v>42</v>
      </c>
      <c r="R155" s="52" t="s">
        <v>80</v>
      </c>
      <c r="S155" s="53" t="s">
        <v>1466</v>
      </c>
      <c r="T155" s="52" t="s">
        <v>44</v>
      </c>
      <c r="U155" s="52" t="s">
        <v>159</v>
      </c>
      <c r="V155" s="52" t="s">
        <v>46</v>
      </c>
      <c r="W155" s="51">
        <v>36688</v>
      </c>
      <c r="X155" s="52" t="s">
        <v>48</v>
      </c>
      <c r="Y155" s="51">
        <v>4</v>
      </c>
      <c r="Z155" s="51">
        <v>3726</v>
      </c>
      <c r="AA155" s="53">
        <v>44571</v>
      </c>
      <c r="AB155" s="51">
        <v>1</v>
      </c>
      <c r="AC155" s="51">
        <v>4</v>
      </c>
      <c r="AD155" s="53">
        <v>44939</v>
      </c>
      <c r="AE155" s="52" t="s">
        <v>156</v>
      </c>
      <c r="AF155" s="52" t="s">
        <v>61</v>
      </c>
      <c r="AG155" s="52" t="s">
        <v>52</v>
      </c>
      <c r="AH155" s="52" t="s">
        <v>1467</v>
      </c>
      <c r="AI155" s="52" t="s">
        <v>1468</v>
      </c>
      <c r="AJ155" s="51">
        <v>3</v>
      </c>
      <c r="AK155" s="56">
        <v>911.12</v>
      </c>
    </row>
    <row r="156" spans="1:37" x14ac:dyDescent="0.25">
      <c r="A156" s="51">
        <v>302</v>
      </c>
      <c r="B156" s="52" t="s">
        <v>1472</v>
      </c>
      <c r="C156" s="52" t="s">
        <v>1137</v>
      </c>
      <c r="D156" s="53">
        <v>44903</v>
      </c>
      <c r="E156" s="53">
        <v>45111</v>
      </c>
      <c r="F156" s="51">
        <f>Messy_HR_Dataset_Detailed!$E156-Messy_HR_Dataset_Detailed!$D156</f>
        <v>208</v>
      </c>
      <c r="G156" s="54">
        <f>(Messy_HR_Dataset_Detailed!$E156-Messy_HR_Dataset_Detailed!$D156)/365.25</f>
        <v>0.56947296372347711</v>
      </c>
      <c r="H156" s="52" t="s">
        <v>36</v>
      </c>
      <c r="I156" s="52" t="s">
        <v>1473</v>
      </c>
      <c r="J156" s="55" t="s">
        <v>1474</v>
      </c>
      <c r="K156" s="52" t="s">
        <v>84</v>
      </c>
      <c r="L156" s="52" t="s">
        <v>38</v>
      </c>
      <c r="M156" s="52" t="s">
        <v>39</v>
      </c>
      <c r="N156" s="52" t="s">
        <v>67</v>
      </c>
      <c r="O156" s="52" t="s">
        <v>56</v>
      </c>
      <c r="P156" s="52" t="s">
        <v>174</v>
      </c>
      <c r="Q156" s="52" t="s">
        <v>42</v>
      </c>
      <c r="R156" s="52" t="s">
        <v>320</v>
      </c>
      <c r="S156" s="53">
        <v>15707</v>
      </c>
      <c r="T156" s="52" t="s">
        <v>44</v>
      </c>
      <c r="U156" s="52" t="s">
        <v>5</v>
      </c>
      <c r="V156" s="52" t="s">
        <v>59</v>
      </c>
      <c r="W156" s="51">
        <v>69873</v>
      </c>
      <c r="X156" s="52" t="s">
        <v>48</v>
      </c>
      <c r="Y156" s="51">
        <v>3</v>
      </c>
      <c r="Z156" s="51">
        <v>3729</v>
      </c>
      <c r="AA156" s="53" t="s">
        <v>1475</v>
      </c>
      <c r="AB156" s="51">
        <v>4</v>
      </c>
      <c r="AC156" s="51">
        <v>5</v>
      </c>
      <c r="AD156" s="53">
        <v>44907</v>
      </c>
      <c r="AE156" s="52" t="s">
        <v>60</v>
      </c>
      <c r="AF156" s="52" t="s">
        <v>61</v>
      </c>
      <c r="AG156" s="52" t="s">
        <v>52</v>
      </c>
      <c r="AH156" s="52" t="s">
        <v>1476</v>
      </c>
      <c r="AI156" s="52" t="s">
        <v>1477</v>
      </c>
      <c r="AJ156" s="51">
        <v>1</v>
      </c>
      <c r="AK156" s="56">
        <v>693.56</v>
      </c>
    </row>
    <row r="157" spans="1:37" x14ac:dyDescent="0.25">
      <c r="A157" s="51">
        <v>304</v>
      </c>
      <c r="B157" s="52" t="s">
        <v>1479</v>
      </c>
      <c r="C157" s="52" t="s">
        <v>1480</v>
      </c>
      <c r="D157" s="53">
        <v>43889</v>
      </c>
      <c r="E157" s="53">
        <v>44909</v>
      </c>
      <c r="F157" s="51">
        <f>Messy_HR_Dataset_Detailed!$E157-Messy_HR_Dataset_Detailed!$D157</f>
        <v>1020</v>
      </c>
      <c r="G157" s="54">
        <f>(Messy_HR_Dataset_Detailed!$E157-Messy_HR_Dataset_Detailed!$D157)/365.25</f>
        <v>2.7926078028747434</v>
      </c>
      <c r="H157" s="52" t="s">
        <v>36</v>
      </c>
      <c r="I157" s="52" t="s">
        <v>1481</v>
      </c>
      <c r="J157" s="55" t="s">
        <v>1482</v>
      </c>
      <c r="K157" s="52" t="s">
        <v>54</v>
      </c>
      <c r="L157" s="52" t="s">
        <v>38</v>
      </c>
      <c r="M157" s="52" t="s">
        <v>56</v>
      </c>
      <c r="N157" s="52" t="s">
        <v>67</v>
      </c>
      <c r="O157" s="52" t="s">
        <v>56</v>
      </c>
      <c r="P157" s="52" t="s">
        <v>133</v>
      </c>
      <c r="Q157" s="52" t="s">
        <v>42</v>
      </c>
      <c r="R157" s="52" t="s">
        <v>85</v>
      </c>
      <c r="S157" s="53">
        <v>35892</v>
      </c>
      <c r="T157" s="52" t="s">
        <v>44</v>
      </c>
      <c r="U157" s="52" t="s">
        <v>109</v>
      </c>
      <c r="V157" s="52" t="s">
        <v>59</v>
      </c>
      <c r="W157" s="51">
        <v>73555</v>
      </c>
      <c r="X157" s="52" t="s">
        <v>48</v>
      </c>
      <c r="Y157" s="51">
        <v>3</v>
      </c>
      <c r="Z157" s="51">
        <v>3731</v>
      </c>
      <c r="AA157" s="53">
        <v>45234</v>
      </c>
      <c r="AB157" s="51">
        <v>2</v>
      </c>
      <c r="AC157" s="51">
        <v>4</v>
      </c>
      <c r="AD157" s="53">
        <v>45048</v>
      </c>
      <c r="AE157" s="52" t="s">
        <v>76</v>
      </c>
      <c r="AF157" s="52" t="s">
        <v>61</v>
      </c>
      <c r="AG157" s="52" t="s">
        <v>89</v>
      </c>
      <c r="AH157" s="52" t="s">
        <v>1483</v>
      </c>
      <c r="AI157" s="52" t="s">
        <v>1484</v>
      </c>
      <c r="AJ157" s="51">
        <v>5</v>
      </c>
      <c r="AK157" s="56">
        <v>773.63</v>
      </c>
    </row>
    <row r="158" spans="1:37" x14ac:dyDescent="0.25">
      <c r="A158" s="51">
        <v>306</v>
      </c>
      <c r="B158" s="52" t="s">
        <v>1486</v>
      </c>
      <c r="C158" s="52" t="s">
        <v>1487</v>
      </c>
      <c r="D158" s="53">
        <v>43941</v>
      </c>
      <c r="E158" s="53">
        <v>44765</v>
      </c>
      <c r="F158" s="51">
        <f>Messy_HR_Dataset_Detailed!$E158-Messy_HR_Dataset_Detailed!$D158</f>
        <v>824</v>
      </c>
      <c r="G158" s="54">
        <f>(Messy_HR_Dataset_Detailed!$E158-Messy_HR_Dataset_Detailed!$D158)/365.25</f>
        <v>2.2559890485968515</v>
      </c>
      <c r="H158" s="52" t="s">
        <v>36</v>
      </c>
      <c r="I158" s="52" t="s">
        <v>1488</v>
      </c>
      <c r="J158" s="55" t="s">
        <v>1489</v>
      </c>
      <c r="K158" s="52" t="s">
        <v>113</v>
      </c>
      <c r="L158" s="52" t="s">
        <v>199</v>
      </c>
      <c r="M158" s="52" t="s">
        <v>39</v>
      </c>
      <c r="N158" s="52" t="s">
        <v>40</v>
      </c>
      <c r="O158" s="52" t="s">
        <v>56</v>
      </c>
      <c r="P158" s="52" t="s">
        <v>133</v>
      </c>
      <c r="Q158" s="52" t="s">
        <v>42</v>
      </c>
      <c r="R158" s="52" t="s">
        <v>85</v>
      </c>
      <c r="S158" s="53" t="s">
        <v>1490</v>
      </c>
      <c r="T158" s="52" t="s">
        <v>44</v>
      </c>
      <c r="U158" s="52" t="s">
        <v>87</v>
      </c>
      <c r="V158" s="52" t="s">
        <v>46</v>
      </c>
      <c r="W158" s="51">
        <v>2035</v>
      </c>
      <c r="X158" s="52" t="s">
        <v>48</v>
      </c>
      <c r="Y158" s="51">
        <v>3</v>
      </c>
      <c r="Z158" s="51">
        <v>3733</v>
      </c>
      <c r="AA158" s="53">
        <v>45054</v>
      </c>
      <c r="AB158" s="51">
        <v>1</v>
      </c>
      <c r="AC158" s="51">
        <v>3</v>
      </c>
      <c r="AD158" s="53">
        <v>45081</v>
      </c>
      <c r="AE158" s="52" t="s">
        <v>156</v>
      </c>
      <c r="AF158" s="52" t="s">
        <v>51</v>
      </c>
      <c r="AG158" s="52" t="s">
        <v>62</v>
      </c>
      <c r="AH158" s="52" t="s">
        <v>1491</v>
      </c>
      <c r="AI158" s="52" t="s">
        <v>1492</v>
      </c>
      <c r="AJ158" s="51">
        <v>1</v>
      </c>
      <c r="AK158" s="56">
        <v>246.16</v>
      </c>
    </row>
    <row r="159" spans="1:37" x14ac:dyDescent="0.25">
      <c r="A159" s="51">
        <v>309</v>
      </c>
      <c r="B159" s="52" t="s">
        <v>1496</v>
      </c>
      <c r="C159" s="52" t="s">
        <v>1497</v>
      </c>
      <c r="D159" s="53">
        <v>44122</v>
      </c>
      <c r="E159" s="53">
        <v>45007</v>
      </c>
      <c r="F159" s="51">
        <f>Messy_HR_Dataset_Detailed!$E159-Messy_HR_Dataset_Detailed!$D159</f>
        <v>885</v>
      </c>
      <c r="G159" s="54">
        <f>(Messy_HR_Dataset_Detailed!$E159-Messy_HR_Dataset_Detailed!$D159)/365.25</f>
        <v>2.4229979466119098</v>
      </c>
      <c r="H159" s="52" t="s">
        <v>36</v>
      </c>
      <c r="I159" s="52" t="s">
        <v>1498</v>
      </c>
      <c r="J159" s="55" t="s">
        <v>1499</v>
      </c>
      <c r="K159" s="52" t="s">
        <v>125</v>
      </c>
      <c r="L159" s="52" t="s">
        <v>38</v>
      </c>
      <c r="M159" s="52" t="s">
        <v>66</v>
      </c>
      <c r="N159" s="52" t="s">
        <v>55</v>
      </c>
      <c r="O159" s="52" t="s">
        <v>56</v>
      </c>
      <c r="P159" s="52" t="s">
        <v>121</v>
      </c>
      <c r="Q159" s="52" t="s">
        <v>42</v>
      </c>
      <c r="R159" s="52" t="s">
        <v>320</v>
      </c>
      <c r="S159" s="53">
        <v>27797</v>
      </c>
      <c r="T159" s="52" t="s">
        <v>44</v>
      </c>
      <c r="U159" s="52" t="s">
        <v>81</v>
      </c>
      <c r="V159" s="52" t="s">
        <v>59</v>
      </c>
      <c r="W159" s="51">
        <v>95345</v>
      </c>
      <c r="X159" s="52" t="s">
        <v>48</v>
      </c>
      <c r="Y159" s="51">
        <v>2</v>
      </c>
      <c r="Z159" s="51">
        <v>3736</v>
      </c>
      <c r="AA159" s="53" t="s">
        <v>662</v>
      </c>
      <c r="AB159" s="51">
        <v>3</v>
      </c>
      <c r="AC159" s="51">
        <v>1</v>
      </c>
      <c r="AD159" s="53">
        <v>44859</v>
      </c>
      <c r="AE159" s="52" t="s">
        <v>76</v>
      </c>
      <c r="AF159" s="52" t="s">
        <v>51</v>
      </c>
      <c r="AG159" s="52" t="s">
        <v>62</v>
      </c>
      <c r="AH159" s="52" t="s">
        <v>1500</v>
      </c>
      <c r="AI159" s="52" t="s">
        <v>1501</v>
      </c>
      <c r="AJ159" s="51">
        <v>2</v>
      </c>
      <c r="AK159" s="56">
        <v>119.82</v>
      </c>
    </row>
    <row r="160" spans="1:37" x14ac:dyDescent="0.25">
      <c r="A160" s="51">
        <v>311</v>
      </c>
      <c r="B160" s="52" t="s">
        <v>1504</v>
      </c>
      <c r="C160" s="52" t="s">
        <v>1505</v>
      </c>
      <c r="D160" s="53">
        <v>44666</v>
      </c>
      <c r="E160" s="53">
        <v>44935</v>
      </c>
      <c r="F160" s="51">
        <f>Messy_HR_Dataset_Detailed!$E160-Messy_HR_Dataset_Detailed!$D160</f>
        <v>269</v>
      </c>
      <c r="G160" s="54">
        <f>(Messy_HR_Dataset_Detailed!$E160-Messy_HR_Dataset_Detailed!$D160)/365.25</f>
        <v>0.73648186173853525</v>
      </c>
      <c r="H160" s="52" t="s">
        <v>738</v>
      </c>
      <c r="I160" s="52" t="s">
        <v>1506</v>
      </c>
      <c r="J160" s="55" t="s">
        <v>1507</v>
      </c>
      <c r="K160" s="52" t="s">
        <v>125</v>
      </c>
      <c r="L160" s="52" t="s">
        <v>752</v>
      </c>
      <c r="M160" s="52" t="s">
        <v>66</v>
      </c>
      <c r="N160" s="52" t="s">
        <v>55</v>
      </c>
      <c r="O160" s="52" t="s">
        <v>41</v>
      </c>
      <c r="P160" s="52" t="s">
        <v>95</v>
      </c>
      <c r="Q160" s="52" t="s">
        <v>42</v>
      </c>
      <c r="R160" s="52" t="s">
        <v>80</v>
      </c>
      <c r="S160" s="53">
        <v>36594</v>
      </c>
      <c r="T160" s="52" t="s">
        <v>44</v>
      </c>
      <c r="U160" s="52" t="s">
        <v>159</v>
      </c>
      <c r="V160" s="52" t="s">
        <v>46</v>
      </c>
      <c r="W160" s="51">
        <v>21015</v>
      </c>
      <c r="X160" s="52" t="s">
        <v>48</v>
      </c>
      <c r="Y160" s="51">
        <v>3</v>
      </c>
      <c r="Z160" s="51">
        <v>3738</v>
      </c>
      <c r="AA160" s="53" t="s">
        <v>561</v>
      </c>
      <c r="AB160" s="51">
        <v>3</v>
      </c>
      <c r="AC160" s="51">
        <v>3</v>
      </c>
      <c r="AD160" s="53">
        <v>44805</v>
      </c>
      <c r="AE160" s="52" t="s">
        <v>83</v>
      </c>
      <c r="AF160" s="52" t="s">
        <v>51</v>
      </c>
      <c r="AG160" s="52" t="s">
        <v>77</v>
      </c>
      <c r="AH160" s="52" t="s">
        <v>1508</v>
      </c>
      <c r="AI160" s="52" t="s">
        <v>1509</v>
      </c>
      <c r="AJ160" s="51">
        <v>3</v>
      </c>
      <c r="AK160" s="56">
        <v>791.98</v>
      </c>
    </row>
    <row r="161" spans="1:37" x14ac:dyDescent="0.25">
      <c r="A161" s="51">
        <v>312</v>
      </c>
      <c r="B161" s="52" t="s">
        <v>1510</v>
      </c>
      <c r="C161" s="52" t="s">
        <v>1511</v>
      </c>
      <c r="D161" s="53">
        <v>43336</v>
      </c>
      <c r="E161" s="53">
        <v>44277</v>
      </c>
      <c r="F161" s="51">
        <f>Messy_HR_Dataset_Detailed!$E161-Messy_HR_Dataset_Detailed!$D161</f>
        <v>941</v>
      </c>
      <c r="G161" s="54">
        <f>(Messy_HR_Dataset_Detailed!$E161-Messy_HR_Dataset_Detailed!$D161)/365.25</f>
        <v>2.5763175906913074</v>
      </c>
      <c r="H161" s="52" t="s">
        <v>738</v>
      </c>
      <c r="I161" s="52" t="s">
        <v>1512</v>
      </c>
      <c r="J161" s="55" t="s">
        <v>1513</v>
      </c>
      <c r="K161" s="52" t="s">
        <v>54</v>
      </c>
      <c r="L161" s="52" t="s">
        <v>752</v>
      </c>
      <c r="M161" s="52" t="s">
        <v>66</v>
      </c>
      <c r="N161" s="52" t="s">
        <v>67</v>
      </c>
      <c r="O161" s="52" t="s">
        <v>41</v>
      </c>
      <c r="P161" s="52" t="s">
        <v>174</v>
      </c>
      <c r="Q161" s="52" t="s">
        <v>42</v>
      </c>
      <c r="R161" s="52" t="s">
        <v>85</v>
      </c>
      <c r="S161" s="53">
        <v>18874</v>
      </c>
      <c r="T161" s="52" t="s">
        <v>44</v>
      </c>
      <c r="U161" s="52" t="s">
        <v>293</v>
      </c>
      <c r="V161" s="52" t="s">
        <v>46</v>
      </c>
      <c r="W161" s="51">
        <v>80870</v>
      </c>
      <c r="X161" s="52" t="s">
        <v>48</v>
      </c>
      <c r="Y161" s="51">
        <v>3</v>
      </c>
      <c r="Z161" s="51">
        <v>3739</v>
      </c>
      <c r="AA161" s="53" t="s">
        <v>1514</v>
      </c>
      <c r="AB161" s="51">
        <v>1</v>
      </c>
      <c r="AC161" s="51">
        <v>3</v>
      </c>
      <c r="AD161" s="53">
        <v>44792</v>
      </c>
      <c r="AE161" s="52" t="s">
        <v>60</v>
      </c>
      <c r="AF161" s="52" t="s">
        <v>61</v>
      </c>
      <c r="AG161" s="52" t="s">
        <v>62</v>
      </c>
      <c r="AH161" s="52" t="s">
        <v>1515</v>
      </c>
      <c r="AI161" s="52" t="s">
        <v>1516</v>
      </c>
      <c r="AJ161" s="51">
        <v>5</v>
      </c>
      <c r="AK161" s="56">
        <v>752.97</v>
      </c>
    </row>
    <row r="162" spans="1:37" x14ac:dyDescent="0.25">
      <c r="A162" s="51">
        <v>313</v>
      </c>
      <c r="B162" s="52" t="s">
        <v>1517</v>
      </c>
      <c r="C162" s="52" t="s">
        <v>1518</v>
      </c>
      <c r="D162" s="53">
        <v>44849</v>
      </c>
      <c r="E162" s="53">
        <v>44974</v>
      </c>
      <c r="F162" s="51">
        <f>Messy_HR_Dataset_Detailed!$E162-Messy_HR_Dataset_Detailed!$D162</f>
        <v>125</v>
      </c>
      <c r="G162" s="54">
        <f>(Messy_HR_Dataset_Detailed!$E162-Messy_HR_Dataset_Detailed!$D162)/365.25</f>
        <v>0.34223134839151265</v>
      </c>
      <c r="H162" s="52" t="s">
        <v>738</v>
      </c>
      <c r="I162" s="52" t="s">
        <v>1519</v>
      </c>
      <c r="J162" s="55" t="s">
        <v>1520</v>
      </c>
      <c r="K162" s="52" t="s">
        <v>132</v>
      </c>
      <c r="L162" s="52" t="s">
        <v>752</v>
      </c>
      <c r="M162" s="52" t="s">
        <v>66</v>
      </c>
      <c r="N162" s="52" t="s">
        <v>40</v>
      </c>
      <c r="O162" s="52" t="s">
        <v>56</v>
      </c>
      <c r="P162" s="52" t="s">
        <v>174</v>
      </c>
      <c r="Q162" s="52" t="s">
        <v>42</v>
      </c>
      <c r="R162" s="52" t="s">
        <v>711</v>
      </c>
      <c r="S162" s="53" t="s">
        <v>1521</v>
      </c>
      <c r="T162" s="52" t="s">
        <v>44</v>
      </c>
      <c r="U162" s="52" t="s">
        <v>1522</v>
      </c>
      <c r="V162" s="52" t="s">
        <v>46</v>
      </c>
      <c r="W162" s="51">
        <v>12265</v>
      </c>
      <c r="X162" s="52" t="s">
        <v>48</v>
      </c>
      <c r="Y162" s="51">
        <v>4</v>
      </c>
      <c r="Z162" s="51">
        <v>3740</v>
      </c>
      <c r="AA162" s="53" t="s">
        <v>1005</v>
      </c>
      <c r="AB162" s="51">
        <v>2</v>
      </c>
      <c r="AC162" s="51">
        <v>2</v>
      </c>
      <c r="AD162" s="53">
        <v>44815</v>
      </c>
      <c r="AE162" s="52" t="s">
        <v>50</v>
      </c>
      <c r="AF162" s="52" t="s">
        <v>61</v>
      </c>
      <c r="AG162" s="52" t="s">
        <v>77</v>
      </c>
      <c r="AH162" s="52" t="s">
        <v>1523</v>
      </c>
      <c r="AI162" s="52" t="s">
        <v>1524</v>
      </c>
      <c r="AJ162" s="51">
        <v>5</v>
      </c>
      <c r="AK162" s="56">
        <v>916.21</v>
      </c>
    </row>
    <row r="163" spans="1:37" x14ac:dyDescent="0.25">
      <c r="A163" s="51">
        <v>314</v>
      </c>
      <c r="B163" s="52" t="s">
        <v>1525</v>
      </c>
      <c r="C163" s="52" t="s">
        <v>1526</v>
      </c>
      <c r="D163" s="53">
        <v>44984</v>
      </c>
      <c r="E163" s="53">
        <v>45013</v>
      </c>
      <c r="F163" s="51">
        <f>Messy_HR_Dataset_Detailed!$E163-Messy_HR_Dataset_Detailed!$D163</f>
        <v>29</v>
      </c>
      <c r="G163" s="54">
        <f>(Messy_HR_Dataset_Detailed!$E163-Messy_HR_Dataset_Detailed!$D163)/365.25</f>
        <v>7.939767282683094E-2</v>
      </c>
      <c r="H163" s="52" t="s">
        <v>738</v>
      </c>
      <c r="I163" s="52" t="s">
        <v>1527</v>
      </c>
      <c r="J163" s="55" t="s">
        <v>1528</v>
      </c>
      <c r="K163" s="52" t="s">
        <v>79</v>
      </c>
      <c r="L163" s="52" t="s">
        <v>752</v>
      </c>
      <c r="M163" s="52" t="s">
        <v>66</v>
      </c>
      <c r="N163" s="52" t="s">
        <v>55</v>
      </c>
      <c r="O163" s="52" t="s">
        <v>41</v>
      </c>
      <c r="P163" s="52" t="s">
        <v>174</v>
      </c>
      <c r="Q163" s="52" t="s">
        <v>42</v>
      </c>
      <c r="R163" s="52" t="s">
        <v>85</v>
      </c>
      <c r="S163" s="53" t="s">
        <v>1529</v>
      </c>
      <c r="T163" s="52" t="s">
        <v>44</v>
      </c>
      <c r="U163" s="52" t="s">
        <v>109</v>
      </c>
      <c r="V163" s="52" t="s">
        <v>46</v>
      </c>
      <c r="W163" s="51">
        <v>47025</v>
      </c>
      <c r="X163" s="52" t="s">
        <v>48</v>
      </c>
      <c r="Y163" s="51">
        <v>1</v>
      </c>
      <c r="Z163" s="51">
        <v>3741</v>
      </c>
      <c r="AA163" s="53">
        <v>44570</v>
      </c>
      <c r="AB163" s="51">
        <v>2</v>
      </c>
      <c r="AC163" s="51">
        <v>5</v>
      </c>
      <c r="AD163" s="53">
        <v>44839</v>
      </c>
      <c r="AE163" s="52" t="s">
        <v>76</v>
      </c>
      <c r="AF163" s="52" t="s">
        <v>61</v>
      </c>
      <c r="AG163" s="52" t="s">
        <v>77</v>
      </c>
      <c r="AH163" s="52" t="s">
        <v>1530</v>
      </c>
      <c r="AI163" s="52" t="s">
        <v>1531</v>
      </c>
      <c r="AJ163" s="51">
        <v>2</v>
      </c>
      <c r="AK163" s="56">
        <v>751.04</v>
      </c>
    </row>
    <row r="164" spans="1:37" x14ac:dyDescent="0.25">
      <c r="A164" s="51">
        <v>315</v>
      </c>
      <c r="B164" s="52" t="s">
        <v>1017</v>
      </c>
      <c r="C164" s="52" t="s">
        <v>1532</v>
      </c>
      <c r="D164" s="53">
        <v>44461</v>
      </c>
      <c r="E164" s="53">
        <v>45061</v>
      </c>
      <c r="F164" s="51">
        <f>Messy_HR_Dataset_Detailed!$E164-Messy_HR_Dataset_Detailed!$D164</f>
        <v>600</v>
      </c>
      <c r="G164" s="54">
        <f>(Messy_HR_Dataset_Detailed!$E164-Messy_HR_Dataset_Detailed!$D164)/365.25</f>
        <v>1.6427104722792607</v>
      </c>
      <c r="H164" s="52" t="s">
        <v>738</v>
      </c>
      <c r="I164" s="52" t="s">
        <v>1533</v>
      </c>
      <c r="J164" s="55" t="s">
        <v>1534</v>
      </c>
      <c r="K164" s="52" t="s">
        <v>164</v>
      </c>
      <c r="L164" s="52" t="s">
        <v>38</v>
      </c>
      <c r="M164" s="52" t="s">
        <v>39</v>
      </c>
      <c r="N164" s="52" t="s">
        <v>55</v>
      </c>
      <c r="O164" s="52" t="s">
        <v>41</v>
      </c>
      <c r="P164" s="52" t="s">
        <v>121</v>
      </c>
      <c r="Q164" s="52" t="s">
        <v>42</v>
      </c>
      <c r="R164" s="52" t="s">
        <v>85</v>
      </c>
      <c r="S164" s="53">
        <v>29929</v>
      </c>
      <c r="T164" s="52" t="s">
        <v>44</v>
      </c>
      <c r="U164" s="52" t="s">
        <v>250</v>
      </c>
      <c r="V164" s="52" t="s">
        <v>46</v>
      </c>
      <c r="W164" s="51">
        <v>81011</v>
      </c>
      <c r="X164" s="52" t="s">
        <v>48</v>
      </c>
      <c r="Y164" s="51">
        <v>2</v>
      </c>
      <c r="Z164" s="51">
        <v>3742</v>
      </c>
      <c r="AA164" s="53">
        <v>45108</v>
      </c>
      <c r="AB164" s="51">
        <v>2</v>
      </c>
      <c r="AC164" s="51">
        <v>1</v>
      </c>
      <c r="AD164" s="53">
        <v>45038</v>
      </c>
      <c r="AE164" s="52" t="s">
        <v>156</v>
      </c>
      <c r="AF164" s="52" t="s">
        <v>51</v>
      </c>
      <c r="AG164" s="52" t="s">
        <v>89</v>
      </c>
      <c r="AH164" s="52" t="s">
        <v>1535</v>
      </c>
      <c r="AI164" s="52" t="s">
        <v>1536</v>
      </c>
      <c r="AJ164" s="51">
        <v>3</v>
      </c>
      <c r="AK164" s="56">
        <v>620.63</v>
      </c>
    </row>
    <row r="165" spans="1:37" x14ac:dyDescent="0.25">
      <c r="A165" s="51">
        <v>318</v>
      </c>
      <c r="B165" s="52" t="s">
        <v>1540</v>
      </c>
      <c r="C165" s="52" t="s">
        <v>1541</v>
      </c>
      <c r="D165" s="53">
        <v>43616</v>
      </c>
      <c r="E165" s="53">
        <v>44110</v>
      </c>
      <c r="F165" s="51">
        <f>Messy_HR_Dataset_Detailed!$E165-Messy_HR_Dataset_Detailed!$D165</f>
        <v>494</v>
      </c>
      <c r="G165" s="54">
        <f>(Messy_HR_Dataset_Detailed!$E165-Messy_HR_Dataset_Detailed!$D165)/365.25</f>
        <v>1.352498288843258</v>
      </c>
      <c r="H165" s="52" t="s">
        <v>36</v>
      </c>
      <c r="I165" s="52" t="s">
        <v>1542</v>
      </c>
      <c r="J165" s="55" t="s">
        <v>1543</v>
      </c>
      <c r="K165" s="52" t="s">
        <v>65</v>
      </c>
      <c r="L165" s="52" t="s">
        <v>752</v>
      </c>
      <c r="M165" s="52" t="s">
        <v>66</v>
      </c>
      <c r="N165" s="52" t="s">
        <v>40</v>
      </c>
      <c r="O165" s="52" t="s">
        <v>66</v>
      </c>
      <c r="P165" s="52" t="s">
        <v>95</v>
      </c>
      <c r="Q165" s="52" t="s">
        <v>42</v>
      </c>
      <c r="R165" s="52" t="s">
        <v>80</v>
      </c>
      <c r="S165" s="53" t="s">
        <v>1544</v>
      </c>
      <c r="T165" s="52" t="s">
        <v>44</v>
      </c>
      <c r="U165" s="52" t="s">
        <v>98</v>
      </c>
      <c r="V165" s="52" t="s">
        <v>59</v>
      </c>
      <c r="W165" s="51">
        <v>8286</v>
      </c>
      <c r="X165" s="52" t="s">
        <v>48</v>
      </c>
      <c r="Y165" s="51">
        <v>4</v>
      </c>
      <c r="Z165" s="51">
        <v>3745</v>
      </c>
      <c r="AA165" s="53" t="s">
        <v>421</v>
      </c>
      <c r="AB165" s="51">
        <v>5</v>
      </c>
      <c r="AC165" s="51">
        <v>4</v>
      </c>
      <c r="AD165" s="53">
        <v>44845</v>
      </c>
      <c r="AE165" s="52" t="s">
        <v>83</v>
      </c>
      <c r="AF165" s="52" t="s">
        <v>61</v>
      </c>
      <c r="AG165" s="52" t="s">
        <v>52</v>
      </c>
      <c r="AH165" s="52" t="s">
        <v>1545</v>
      </c>
      <c r="AI165" s="52" t="s">
        <v>1546</v>
      </c>
      <c r="AJ165" s="51">
        <v>5</v>
      </c>
      <c r="AK165" s="56">
        <v>300.33</v>
      </c>
    </row>
    <row r="166" spans="1:37" x14ac:dyDescent="0.25">
      <c r="A166" s="51">
        <v>320</v>
      </c>
      <c r="B166" s="52" t="s">
        <v>1017</v>
      </c>
      <c r="C166" s="52" t="s">
        <v>1548</v>
      </c>
      <c r="D166" s="53">
        <v>44448</v>
      </c>
      <c r="E166" s="53">
        <v>44967</v>
      </c>
      <c r="F166" s="51">
        <f>Messy_HR_Dataset_Detailed!$E166-Messy_HR_Dataset_Detailed!$D166</f>
        <v>519</v>
      </c>
      <c r="G166" s="54">
        <f>(Messy_HR_Dataset_Detailed!$E166-Messy_HR_Dataset_Detailed!$D166)/365.25</f>
        <v>1.4209445585215605</v>
      </c>
      <c r="H166" s="52" t="s">
        <v>36</v>
      </c>
      <c r="I166" s="52" t="s">
        <v>1549</v>
      </c>
      <c r="J166" s="55" t="s">
        <v>1550</v>
      </c>
      <c r="K166" s="52" t="s">
        <v>37</v>
      </c>
      <c r="L166" s="52" t="s">
        <v>752</v>
      </c>
      <c r="M166" s="52" t="s">
        <v>56</v>
      </c>
      <c r="N166" s="52" t="s">
        <v>40</v>
      </c>
      <c r="O166" s="52" t="s">
        <v>41</v>
      </c>
      <c r="P166" s="52" t="s">
        <v>133</v>
      </c>
      <c r="Q166" s="52" t="s">
        <v>42</v>
      </c>
      <c r="R166" s="52" t="s">
        <v>1016</v>
      </c>
      <c r="S166" s="53" t="s">
        <v>1551</v>
      </c>
      <c r="T166" s="52" t="s">
        <v>44</v>
      </c>
      <c r="U166" s="52" t="s">
        <v>98</v>
      </c>
      <c r="V166" s="52" t="s">
        <v>59</v>
      </c>
      <c r="W166" s="51">
        <v>56563</v>
      </c>
      <c r="X166" s="52" t="s">
        <v>48</v>
      </c>
      <c r="Y166" s="51">
        <v>2</v>
      </c>
      <c r="Z166" s="51">
        <v>3747</v>
      </c>
      <c r="AA166" s="53" t="s">
        <v>1172</v>
      </c>
      <c r="AB166" s="51">
        <v>2</v>
      </c>
      <c r="AC166" s="51">
        <v>5</v>
      </c>
      <c r="AD166" s="53">
        <v>44852</v>
      </c>
      <c r="AE166" s="52" t="s">
        <v>50</v>
      </c>
      <c r="AF166" s="52" t="s">
        <v>61</v>
      </c>
      <c r="AG166" s="52" t="s">
        <v>52</v>
      </c>
      <c r="AH166" s="52" t="s">
        <v>1552</v>
      </c>
      <c r="AI166" s="52" t="s">
        <v>1553</v>
      </c>
      <c r="AJ166" s="51">
        <v>5</v>
      </c>
      <c r="AK166" s="56">
        <v>725.6</v>
      </c>
    </row>
    <row r="167" spans="1:37" x14ac:dyDescent="0.25">
      <c r="A167" s="51">
        <v>326</v>
      </c>
      <c r="B167" s="52" t="s">
        <v>807</v>
      </c>
      <c r="C167" s="52" t="s">
        <v>1560</v>
      </c>
      <c r="D167" s="53">
        <v>43529</v>
      </c>
      <c r="E167" s="53">
        <v>44175</v>
      </c>
      <c r="F167" s="51">
        <f>Messy_HR_Dataset_Detailed!$E167-Messy_HR_Dataset_Detailed!$D167</f>
        <v>646</v>
      </c>
      <c r="G167" s="54">
        <f>(Messy_HR_Dataset_Detailed!$E167-Messy_HR_Dataset_Detailed!$D167)/365.25</f>
        <v>1.7686516084873374</v>
      </c>
      <c r="H167" s="52" t="s">
        <v>36</v>
      </c>
      <c r="I167" s="52" t="s">
        <v>1561</v>
      </c>
      <c r="J167" s="55" t="s">
        <v>1562</v>
      </c>
      <c r="K167" s="52" t="s">
        <v>94</v>
      </c>
      <c r="L167" s="52" t="s">
        <v>38</v>
      </c>
      <c r="M167" s="52" t="s">
        <v>56</v>
      </c>
      <c r="N167" s="52" t="s">
        <v>67</v>
      </c>
      <c r="O167" s="52" t="s">
        <v>56</v>
      </c>
      <c r="P167" s="52" t="s">
        <v>95</v>
      </c>
      <c r="Q167" s="52" t="s">
        <v>42</v>
      </c>
      <c r="R167" s="52" t="s">
        <v>248</v>
      </c>
      <c r="S167" s="53" t="s">
        <v>1563</v>
      </c>
      <c r="T167" s="52" t="s">
        <v>44</v>
      </c>
      <c r="U167" s="52" t="s">
        <v>1555</v>
      </c>
      <c r="V167" s="52" t="s">
        <v>59</v>
      </c>
      <c r="W167" s="51">
        <v>37926</v>
      </c>
      <c r="X167" s="52" t="s">
        <v>48</v>
      </c>
      <c r="Y167" s="51">
        <v>4</v>
      </c>
      <c r="Z167" s="51">
        <v>3753</v>
      </c>
      <c r="AA167" s="53" t="s">
        <v>1564</v>
      </c>
      <c r="AB167" s="51">
        <v>1</v>
      </c>
      <c r="AC167" s="51">
        <v>3</v>
      </c>
      <c r="AD167" s="53">
        <v>44823</v>
      </c>
      <c r="AE167" s="52" t="s">
        <v>76</v>
      </c>
      <c r="AF167" s="52" t="s">
        <v>61</v>
      </c>
      <c r="AG167" s="52" t="s">
        <v>52</v>
      </c>
      <c r="AH167" s="52" t="s">
        <v>1565</v>
      </c>
      <c r="AI167" s="52" t="s">
        <v>1566</v>
      </c>
      <c r="AJ167" s="51">
        <v>1</v>
      </c>
      <c r="AK167" s="56">
        <v>741.95</v>
      </c>
    </row>
    <row r="168" spans="1:37" x14ac:dyDescent="0.25">
      <c r="A168" s="51">
        <v>327</v>
      </c>
      <c r="B168" s="52" t="s">
        <v>1502</v>
      </c>
      <c r="C168" s="52" t="s">
        <v>150</v>
      </c>
      <c r="D168" s="53">
        <v>43984</v>
      </c>
      <c r="E168" s="53">
        <v>44586</v>
      </c>
      <c r="F168" s="51">
        <f>Messy_HR_Dataset_Detailed!$E168-Messy_HR_Dataset_Detailed!$D168</f>
        <v>602</v>
      </c>
      <c r="G168" s="54">
        <f>(Messy_HR_Dataset_Detailed!$E168-Messy_HR_Dataset_Detailed!$D168)/365.25</f>
        <v>1.6481861738535251</v>
      </c>
      <c r="H168" s="52" t="s">
        <v>36</v>
      </c>
      <c r="I168" s="52" t="s">
        <v>1567</v>
      </c>
      <c r="J168" s="55" t="s">
        <v>1568</v>
      </c>
      <c r="K168" s="52" t="s">
        <v>113</v>
      </c>
      <c r="L168" s="52" t="s">
        <v>38</v>
      </c>
      <c r="M168" s="52" t="s">
        <v>66</v>
      </c>
      <c r="N168" s="52" t="s">
        <v>40</v>
      </c>
      <c r="O168" s="52" t="s">
        <v>66</v>
      </c>
      <c r="P168" s="52" t="s">
        <v>174</v>
      </c>
      <c r="Q168" s="52" t="s">
        <v>42</v>
      </c>
      <c r="R168" s="52" t="s">
        <v>175</v>
      </c>
      <c r="S168" s="53" t="s">
        <v>1091</v>
      </c>
      <c r="T168" s="52" t="s">
        <v>44</v>
      </c>
      <c r="U168" s="52" t="s">
        <v>109</v>
      </c>
      <c r="V168" s="52" t="s">
        <v>59</v>
      </c>
      <c r="W168" s="51">
        <v>76770</v>
      </c>
      <c r="X168" s="52" t="s">
        <v>48</v>
      </c>
      <c r="Y168" s="51">
        <v>1</v>
      </c>
      <c r="Z168" s="51">
        <v>3754</v>
      </c>
      <c r="AA168" s="53" t="s">
        <v>1252</v>
      </c>
      <c r="AB168" s="51">
        <v>3</v>
      </c>
      <c r="AC168" s="51">
        <v>3</v>
      </c>
      <c r="AD168" s="53">
        <v>44993</v>
      </c>
      <c r="AE168" s="52" t="s">
        <v>83</v>
      </c>
      <c r="AF168" s="52" t="s">
        <v>61</v>
      </c>
      <c r="AG168" s="52" t="s">
        <v>62</v>
      </c>
      <c r="AH168" s="52" t="s">
        <v>1569</v>
      </c>
      <c r="AI168" s="52" t="s">
        <v>1570</v>
      </c>
      <c r="AJ168" s="51">
        <v>4</v>
      </c>
      <c r="AK168" s="56">
        <v>132.52000000000001</v>
      </c>
    </row>
    <row r="169" spans="1:37" x14ac:dyDescent="0.25">
      <c r="A169" s="51">
        <v>328</v>
      </c>
      <c r="B169" s="52" t="s">
        <v>1571</v>
      </c>
      <c r="C169" s="52" t="s">
        <v>1572</v>
      </c>
      <c r="D169" s="53">
        <v>44161</v>
      </c>
      <c r="E169" s="53">
        <v>44974</v>
      </c>
      <c r="F169" s="51">
        <f>Messy_HR_Dataset_Detailed!$E169-Messy_HR_Dataset_Detailed!$D169</f>
        <v>813</v>
      </c>
      <c r="G169" s="54">
        <f>(Messy_HR_Dataset_Detailed!$E169-Messy_HR_Dataset_Detailed!$D169)/365.25</f>
        <v>2.2258726899383983</v>
      </c>
      <c r="H169" s="52" t="s">
        <v>36</v>
      </c>
      <c r="I169" s="52" t="s">
        <v>1573</v>
      </c>
      <c r="J169" s="55" t="s">
        <v>1574</v>
      </c>
      <c r="K169" s="52" t="s">
        <v>65</v>
      </c>
      <c r="L169" s="52" t="s">
        <v>199</v>
      </c>
      <c r="M169" s="52" t="s">
        <v>66</v>
      </c>
      <c r="N169" s="52" t="s">
        <v>40</v>
      </c>
      <c r="O169" s="52" t="s">
        <v>66</v>
      </c>
      <c r="P169" s="52" t="s">
        <v>121</v>
      </c>
      <c r="Q169" s="52" t="s">
        <v>42</v>
      </c>
      <c r="R169" s="52" t="s">
        <v>114</v>
      </c>
      <c r="S169" s="53" t="s">
        <v>1575</v>
      </c>
      <c r="T169" s="52" t="s">
        <v>44</v>
      </c>
      <c r="U169" s="52" t="s">
        <v>250</v>
      </c>
      <c r="V169" s="52" t="s">
        <v>46</v>
      </c>
      <c r="W169" s="51">
        <v>72484</v>
      </c>
      <c r="X169" s="52" t="s">
        <v>48</v>
      </c>
      <c r="Y169" s="51">
        <v>4</v>
      </c>
      <c r="Z169" s="51">
        <v>3755</v>
      </c>
      <c r="AA169" s="53">
        <v>45237</v>
      </c>
      <c r="AB169" s="51">
        <v>5</v>
      </c>
      <c r="AC169" s="51">
        <v>4</v>
      </c>
      <c r="AD169" s="53">
        <v>45104</v>
      </c>
      <c r="AE169" s="52" t="s">
        <v>60</v>
      </c>
      <c r="AF169" s="52" t="s">
        <v>51</v>
      </c>
      <c r="AG169" s="52" t="s">
        <v>77</v>
      </c>
      <c r="AH169" s="52" t="s">
        <v>1576</v>
      </c>
      <c r="AI169" s="52" t="s">
        <v>1577</v>
      </c>
      <c r="AJ169" s="51">
        <v>1</v>
      </c>
      <c r="AK169" s="56">
        <v>736.19</v>
      </c>
    </row>
    <row r="170" spans="1:37" x14ac:dyDescent="0.25">
      <c r="A170" s="51">
        <v>330</v>
      </c>
      <c r="B170" s="52" t="s">
        <v>1579</v>
      </c>
      <c r="C170" s="52" t="s">
        <v>1580</v>
      </c>
      <c r="D170" s="53">
        <v>44851</v>
      </c>
      <c r="E170" s="53">
        <v>45011</v>
      </c>
      <c r="F170" s="51">
        <f>Messy_HR_Dataset_Detailed!$E170-Messy_HR_Dataset_Detailed!$D170</f>
        <v>160</v>
      </c>
      <c r="G170" s="54">
        <f>(Messy_HR_Dataset_Detailed!$E170-Messy_HR_Dataset_Detailed!$D170)/365.25</f>
        <v>0.43805612594113619</v>
      </c>
      <c r="H170" s="52" t="s">
        <v>36</v>
      </c>
      <c r="I170" s="52" t="s">
        <v>1581</v>
      </c>
      <c r="J170" s="55" t="s">
        <v>1582</v>
      </c>
      <c r="K170" s="52" t="s">
        <v>37</v>
      </c>
      <c r="L170" s="52" t="s">
        <v>199</v>
      </c>
      <c r="M170" s="52" t="s">
        <v>66</v>
      </c>
      <c r="N170" s="52" t="s">
        <v>67</v>
      </c>
      <c r="O170" s="52" t="s">
        <v>56</v>
      </c>
      <c r="P170" s="52" t="s">
        <v>95</v>
      </c>
      <c r="Q170" s="52" t="s">
        <v>42</v>
      </c>
      <c r="R170" s="52" t="s">
        <v>57</v>
      </c>
      <c r="S170" s="53" t="s">
        <v>1026</v>
      </c>
      <c r="T170" s="52" t="s">
        <v>44</v>
      </c>
      <c r="U170" s="52" t="s">
        <v>159</v>
      </c>
      <c r="V170" s="52" t="s">
        <v>59</v>
      </c>
      <c r="W170" s="51">
        <v>7481</v>
      </c>
      <c r="X170" s="52" t="s">
        <v>48</v>
      </c>
      <c r="Y170" s="51">
        <v>2</v>
      </c>
      <c r="Z170" s="51">
        <v>3757</v>
      </c>
      <c r="AA170" s="53" t="s">
        <v>1583</v>
      </c>
      <c r="AB170" s="51">
        <v>4</v>
      </c>
      <c r="AC170" s="51">
        <v>4</v>
      </c>
      <c r="AD170" s="53">
        <v>44855</v>
      </c>
      <c r="AE170" s="52" t="s">
        <v>83</v>
      </c>
      <c r="AF170" s="52" t="s">
        <v>51</v>
      </c>
      <c r="AG170" s="52" t="s">
        <v>62</v>
      </c>
      <c r="AH170" s="52" t="s">
        <v>1584</v>
      </c>
      <c r="AI170" s="52" t="s">
        <v>1585</v>
      </c>
      <c r="AJ170" s="51">
        <v>2</v>
      </c>
      <c r="AK170" s="56">
        <v>132.09</v>
      </c>
    </row>
    <row r="171" spans="1:37" x14ac:dyDescent="0.25">
      <c r="A171" s="51">
        <v>331</v>
      </c>
      <c r="B171" s="52" t="s">
        <v>1586</v>
      </c>
      <c r="C171" s="52" t="s">
        <v>1587</v>
      </c>
      <c r="D171" s="53">
        <v>44881</v>
      </c>
      <c r="E171" s="53">
        <v>45101</v>
      </c>
      <c r="F171" s="51">
        <f>Messy_HR_Dataset_Detailed!$E171-Messy_HR_Dataset_Detailed!$D171</f>
        <v>220</v>
      </c>
      <c r="G171" s="54">
        <f>(Messy_HR_Dataset_Detailed!$E171-Messy_HR_Dataset_Detailed!$D171)/365.25</f>
        <v>0.60232717316906226</v>
      </c>
      <c r="H171" s="52" t="s">
        <v>36</v>
      </c>
      <c r="I171" s="52" t="s">
        <v>1588</v>
      </c>
      <c r="J171" s="55" t="s">
        <v>1589</v>
      </c>
      <c r="K171" s="52" t="s">
        <v>125</v>
      </c>
      <c r="L171" s="52" t="s">
        <v>752</v>
      </c>
      <c r="M171" s="52" t="s">
        <v>39</v>
      </c>
      <c r="N171" s="52" t="s">
        <v>55</v>
      </c>
      <c r="O171" s="52" t="s">
        <v>41</v>
      </c>
      <c r="P171" s="52" t="s">
        <v>133</v>
      </c>
      <c r="Q171" s="52" t="s">
        <v>42</v>
      </c>
      <c r="R171" s="52" t="s">
        <v>107</v>
      </c>
      <c r="S171" s="53" t="s">
        <v>1590</v>
      </c>
      <c r="T171" s="52" t="s">
        <v>44</v>
      </c>
      <c r="U171" s="52" t="s">
        <v>109</v>
      </c>
      <c r="V171" s="52" t="s">
        <v>59</v>
      </c>
      <c r="W171" s="51">
        <v>76897</v>
      </c>
      <c r="X171" s="52" t="s">
        <v>48</v>
      </c>
      <c r="Y171" s="51">
        <v>3</v>
      </c>
      <c r="Z171" s="51">
        <v>3758</v>
      </c>
      <c r="AA171" s="53">
        <v>44661</v>
      </c>
      <c r="AB171" s="51">
        <v>2</v>
      </c>
      <c r="AC171" s="51">
        <v>1</v>
      </c>
      <c r="AD171" s="53">
        <v>44942</v>
      </c>
      <c r="AE171" s="52" t="s">
        <v>50</v>
      </c>
      <c r="AF171" s="52" t="s">
        <v>51</v>
      </c>
      <c r="AG171" s="52" t="s">
        <v>52</v>
      </c>
      <c r="AH171" s="52" t="s">
        <v>1591</v>
      </c>
      <c r="AI171" s="52" t="s">
        <v>1592</v>
      </c>
      <c r="AJ171" s="51">
        <v>4</v>
      </c>
      <c r="AK171" s="56">
        <v>917.17</v>
      </c>
    </row>
    <row r="172" spans="1:37" x14ac:dyDescent="0.25">
      <c r="A172" s="51">
        <v>332</v>
      </c>
      <c r="B172" s="52" t="s">
        <v>1593</v>
      </c>
      <c r="C172" s="52" t="s">
        <v>1594</v>
      </c>
      <c r="D172" s="53">
        <v>44682</v>
      </c>
      <c r="E172" s="53">
        <v>44829</v>
      </c>
      <c r="F172" s="51">
        <f>Messy_HR_Dataset_Detailed!$E172-Messy_HR_Dataset_Detailed!$D172</f>
        <v>147</v>
      </c>
      <c r="G172" s="54">
        <f>(Messy_HR_Dataset_Detailed!$E172-Messy_HR_Dataset_Detailed!$D172)/365.25</f>
        <v>0.40246406570841892</v>
      </c>
      <c r="H172" s="52" t="s">
        <v>36</v>
      </c>
      <c r="I172" s="52" t="s">
        <v>1595</v>
      </c>
      <c r="J172" s="55" t="s">
        <v>1596</v>
      </c>
      <c r="K172" s="52" t="s">
        <v>54</v>
      </c>
      <c r="L172" s="52" t="s">
        <v>38</v>
      </c>
      <c r="M172" s="52" t="s">
        <v>39</v>
      </c>
      <c r="N172" s="52" t="s">
        <v>67</v>
      </c>
      <c r="O172" s="52" t="s">
        <v>66</v>
      </c>
      <c r="P172" s="52" t="s">
        <v>133</v>
      </c>
      <c r="Q172" s="52" t="s">
        <v>42</v>
      </c>
      <c r="R172" s="52" t="s">
        <v>508</v>
      </c>
      <c r="S172" s="53" t="s">
        <v>1597</v>
      </c>
      <c r="T172" s="52" t="s">
        <v>44</v>
      </c>
      <c r="U172" s="52" t="s">
        <v>81</v>
      </c>
      <c r="V172" s="52" t="s">
        <v>59</v>
      </c>
      <c r="W172" s="51">
        <v>47326</v>
      </c>
      <c r="X172" s="52" t="s">
        <v>48</v>
      </c>
      <c r="Y172" s="51">
        <v>1</v>
      </c>
      <c r="Z172" s="51">
        <v>3759</v>
      </c>
      <c r="AA172" s="53" t="s">
        <v>651</v>
      </c>
      <c r="AB172" s="51">
        <v>3</v>
      </c>
      <c r="AC172" s="51">
        <v>4</v>
      </c>
      <c r="AD172" s="53">
        <v>44784</v>
      </c>
      <c r="AE172" s="52" t="s">
        <v>76</v>
      </c>
      <c r="AF172" s="52" t="s">
        <v>51</v>
      </c>
      <c r="AG172" s="52" t="s">
        <v>77</v>
      </c>
      <c r="AH172" s="52" t="s">
        <v>1598</v>
      </c>
      <c r="AI172" s="52" t="s">
        <v>1599</v>
      </c>
      <c r="AJ172" s="51">
        <v>2</v>
      </c>
      <c r="AK172" s="56">
        <v>790.71</v>
      </c>
    </row>
    <row r="173" spans="1:37" x14ac:dyDescent="0.25">
      <c r="A173" s="51">
        <v>334</v>
      </c>
      <c r="B173" s="52" t="s">
        <v>1600</v>
      </c>
      <c r="C173" s="52" t="s">
        <v>1601</v>
      </c>
      <c r="D173" s="53">
        <v>45099</v>
      </c>
      <c r="E173" s="53">
        <v>45117</v>
      </c>
      <c r="F173" s="51">
        <f>Messy_HR_Dataset_Detailed!$E173-Messy_HR_Dataset_Detailed!$D173</f>
        <v>18</v>
      </c>
      <c r="G173" s="54">
        <f>(Messy_HR_Dataset_Detailed!$E173-Messy_HR_Dataset_Detailed!$D173)/365.25</f>
        <v>4.9281314168377825E-2</v>
      </c>
      <c r="H173" s="52" t="s">
        <v>738</v>
      </c>
      <c r="I173" s="52" t="s">
        <v>1602</v>
      </c>
      <c r="J173" s="55" t="s">
        <v>1603</v>
      </c>
      <c r="K173" s="52" t="s">
        <v>37</v>
      </c>
      <c r="L173" s="52" t="s">
        <v>38</v>
      </c>
      <c r="M173" s="52" t="s">
        <v>39</v>
      </c>
      <c r="N173" s="52" t="s">
        <v>55</v>
      </c>
      <c r="O173" s="52" t="s">
        <v>66</v>
      </c>
      <c r="P173" s="52" t="s">
        <v>95</v>
      </c>
      <c r="Q173" s="52" t="s">
        <v>42</v>
      </c>
      <c r="R173" s="52" t="s">
        <v>69</v>
      </c>
      <c r="S173" s="53" t="s">
        <v>1604</v>
      </c>
      <c r="T173" s="52" t="s">
        <v>44</v>
      </c>
      <c r="U173" s="52" t="s">
        <v>70</v>
      </c>
      <c r="V173" s="52" t="s">
        <v>46</v>
      </c>
      <c r="W173" s="51">
        <v>75880</v>
      </c>
      <c r="X173" s="52" t="s">
        <v>48</v>
      </c>
      <c r="Y173" s="51">
        <v>1</v>
      </c>
      <c r="Z173" s="51">
        <v>3761</v>
      </c>
      <c r="AA173" s="53" t="s">
        <v>1180</v>
      </c>
      <c r="AB173" s="51">
        <v>2</v>
      </c>
      <c r="AC173" s="51">
        <v>4</v>
      </c>
      <c r="AD173" s="53">
        <v>44791</v>
      </c>
      <c r="AE173" s="52" t="s">
        <v>60</v>
      </c>
      <c r="AF173" s="52" t="s">
        <v>61</v>
      </c>
      <c r="AG173" s="52" t="s">
        <v>52</v>
      </c>
      <c r="AH173" s="52" t="s">
        <v>1605</v>
      </c>
      <c r="AI173" s="52" t="s">
        <v>1606</v>
      </c>
      <c r="AJ173" s="51">
        <v>1</v>
      </c>
      <c r="AK173" s="56">
        <v>947.57</v>
      </c>
    </row>
    <row r="174" spans="1:37" x14ac:dyDescent="0.25">
      <c r="A174" s="51">
        <v>336</v>
      </c>
      <c r="B174" s="52" t="s">
        <v>1608</v>
      </c>
      <c r="C174" s="52" t="s">
        <v>1609</v>
      </c>
      <c r="D174" s="53">
        <v>44938</v>
      </c>
      <c r="E174" s="53">
        <v>44963</v>
      </c>
      <c r="F174" s="51">
        <f>Messy_HR_Dataset_Detailed!$E174-Messy_HR_Dataset_Detailed!$D174</f>
        <v>25</v>
      </c>
      <c r="G174" s="54">
        <f>(Messy_HR_Dataset_Detailed!$E174-Messy_HR_Dataset_Detailed!$D174)/365.25</f>
        <v>6.8446269678302529E-2</v>
      </c>
      <c r="H174" s="52" t="s">
        <v>738</v>
      </c>
      <c r="I174" s="52" t="s">
        <v>1610</v>
      </c>
      <c r="J174" s="55" t="s">
        <v>1611</v>
      </c>
      <c r="K174" s="52" t="s">
        <v>54</v>
      </c>
      <c r="L174" s="52" t="s">
        <v>752</v>
      </c>
      <c r="M174" s="52" t="s">
        <v>66</v>
      </c>
      <c r="N174" s="52" t="s">
        <v>67</v>
      </c>
      <c r="O174" s="52" t="s">
        <v>66</v>
      </c>
      <c r="P174" s="52" t="s">
        <v>95</v>
      </c>
      <c r="Q174" s="52" t="s">
        <v>42</v>
      </c>
      <c r="R174" s="52" t="s">
        <v>43</v>
      </c>
      <c r="S174" s="53" t="s">
        <v>1612</v>
      </c>
      <c r="T174" s="52" t="s">
        <v>44</v>
      </c>
      <c r="U174" s="52" t="s">
        <v>74</v>
      </c>
      <c r="V174" s="52" t="s">
        <v>46</v>
      </c>
      <c r="W174" s="51">
        <v>40231</v>
      </c>
      <c r="X174" s="52" t="s">
        <v>48</v>
      </c>
      <c r="Y174" s="51">
        <v>3</v>
      </c>
      <c r="Z174" s="51">
        <v>3763</v>
      </c>
      <c r="AA174" s="53">
        <v>45176</v>
      </c>
      <c r="AB174" s="51">
        <v>3</v>
      </c>
      <c r="AC174" s="51">
        <v>2</v>
      </c>
      <c r="AD174" s="53">
        <v>44878</v>
      </c>
      <c r="AE174" s="52" t="s">
        <v>83</v>
      </c>
      <c r="AF174" s="52" t="s">
        <v>61</v>
      </c>
      <c r="AG174" s="52" t="s">
        <v>62</v>
      </c>
      <c r="AH174" s="52" t="s">
        <v>1613</v>
      </c>
      <c r="AI174" s="52" t="s">
        <v>1614</v>
      </c>
      <c r="AJ174" s="51">
        <v>1</v>
      </c>
      <c r="AK174" s="56">
        <v>775.59</v>
      </c>
    </row>
    <row r="175" spans="1:37" x14ac:dyDescent="0.25">
      <c r="A175" s="51">
        <v>339</v>
      </c>
      <c r="B175" s="52" t="s">
        <v>1617</v>
      </c>
      <c r="C175" s="52" t="s">
        <v>1618</v>
      </c>
      <c r="D175" s="53">
        <v>43498</v>
      </c>
      <c r="E175" s="53">
        <v>44960</v>
      </c>
      <c r="F175" s="51">
        <f>Messy_HR_Dataset_Detailed!$E175-Messy_HR_Dataset_Detailed!$D175</f>
        <v>1462</v>
      </c>
      <c r="G175" s="54">
        <f>(Messy_HR_Dataset_Detailed!$E175-Messy_HR_Dataset_Detailed!$D175)/365.25</f>
        <v>4.0027378507871321</v>
      </c>
      <c r="H175" s="52" t="s">
        <v>738</v>
      </c>
      <c r="I175" s="52" t="s">
        <v>1619</v>
      </c>
      <c r="J175" s="55" t="s">
        <v>1620</v>
      </c>
      <c r="K175" s="52" t="s">
        <v>164</v>
      </c>
      <c r="L175" s="52" t="s">
        <v>38</v>
      </c>
      <c r="M175" s="52" t="s">
        <v>56</v>
      </c>
      <c r="N175" s="52" t="s">
        <v>55</v>
      </c>
      <c r="O175" s="52" t="s">
        <v>56</v>
      </c>
      <c r="P175" s="52" t="s">
        <v>121</v>
      </c>
      <c r="Q175" s="52" t="s">
        <v>42</v>
      </c>
      <c r="R175" s="52" t="s">
        <v>508</v>
      </c>
      <c r="S175" s="53">
        <v>15982</v>
      </c>
      <c r="T175" s="52" t="s">
        <v>44</v>
      </c>
      <c r="U175" s="52" t="s">
        <v>250</v>
      </c>
      <c r="V175" s="52" t="s">
        <v>46</v>
      </c>
      <c r="W175" s="51">
        <v>10110</v>
      </c>
      <c r="X175" s="52" t="s">
        <v>48</v>
      </c>
      <c r="Y175" s="51">
        <v>3</v>
      </c>
      <c r="Z175" s="51">
        <v>3766</v>
      </c>
      <c r="AA175" s="53">
        <v>45265</v>
      </c>
      <c r="AB175" s="51">
        <v>4</v>
      </c>
      <c r="AC175" s="51">
        <v>4</v>
      </c>
      <c r="AD175" s="53">
        <v>45012</v>
      </c>
      <c r="AE175" s="52" t="s">
        <v>83</v>
      </c>
      <c r="AF175" s="52" t="s">
        <v>51</v>
      </c>
      <c r="AG175" s="52" t="s">
        <v>62</v>
      </c>
      <c r="AH175" s="52" t="s">
        <v>1621</v>
      </c>
      <c r="AI175" s="52" t="s">
        <v>1622</v>
      </c>
      <c r="AJ175" s="51">
        <v>4</v>
      </c>
      <c r="AK175" s="56">
        <v>466.32</v>
      </c>
    </row>
    <row r="176" spans="1:37" x14ac:dyDescent="0.25">
      <c r="A176" s="51">
        <v>340</v>
      </c>
      <c r="B176" s="52" t="s">
        <v>1080</v>
      </c>
      <c r="C176" s="52" t="s">
        <v>1623</v>
      </c>
      <c r="D176" s="53">
        <v>44434</v>
      </c>
      <c r="E176" s="53">
        <v>44809</v>
      </c>
      <c r="F176" s="51">
        <f>Messy_HR_Dataset_Detailed!$E176-Messy_HR_Dataset_Detailed!$D176</f>
        <v>375</v>
      </c>
      <c r="G176" s="54">
        <f>(Messy_HR_Dataset_Detailed!$E176-Messy_HR_Dataset_Detailed!$D176)/365.25</f>
        <v>1.0266940451745379</v>
      </c>
      <c r="H176" s="52" t="s">
        <v>36</v>
      </c>
      <c r="I176" s="52" t="s">
        <v>1624</v>
      </c>
      <c r="J176" s="55" t="s">
        <v>1625</v>
      </c>
      <c r="K176" s="52" t="s">
        <v>79</v>
      </c>
      <c r="L176" s="52" t="s">
        <v>752</v>
      </c>
      <c r="M176" s="52" t="s">
        <v>66</v>
      </c>
      <c r="N176" s="52" t="s">
        <v>67</v>
      </c>
      <c r="O176" s="52" t="s">
        <v>56</v>
      </c>
      <c r="P176" s="52" t="s">
        <v>133</v>
      </c>
      <c r="Q176" s="52" t="s">
        <v>42</v>
      </c>
      <c r="R176" s="52" t="s">
        <v>80</v>
      </c>
      <c r="S176" s="53">
        <v>34153</v>
      </c>
      <c r="T176" s="52" t="s">
        <v>44</v>
      </c>
      <c r="U176" s="52" t="s">
        <v>81</v>
      </c>
      <c r="V176" s="52" t="s">
        <v>46</v>
      </c>
      <c r="W176" s="51">
        <v>46087</v>
      </c>
      <c r="X176" s="52" t="s">
        <v>48</v>
      </c>
      <c r="Y176" s="51">
        <v>2</v>
      </c>
      <c r="Z176" s="51">
        <v>3767</v>
      </c>
      <c r="AA176" s="53">
        <v>45176</v>
      </c>
      <c r="AB176" s="51">
        <v>2</v>
      </c>
      <c r="AC176" s="51">
        <v>5</v>
      </c>
      <c r="AD176" s="53">
        <v>44846</v>
      </c>
      <c r="AE176" s="52" t="s">
        <v>50</v>
      </c>
      <c r="AF176" s="52" t="s">
        <v>51</v>
      </c>
      <c r="AG176" s="52" t="s">
        <v>77</v>
      </c>
      <c r="AH176" s="52" t="s">
        <v>1626</v>
      </c>
      <c r="AI176" s="52" t="s">
        <v>1627</v>
      </c>
      <c r="AJ176" s="51">
        <v>4</v>
      </c>
      <c r="AK176" s="56">
        <v>840.46</v>
      </c>
    </row>
    <row r="177" spans="1:37" x14ac:dyDescent="0.25">
      <c r="A177" s="51">
        <v>343</v>
      </c>
      <c r="B177" s="52" t="s">
        <v>1633</v>
      </c>
      <c r="C177" s="52" t="s">
        <v>1634</v>
      </c>
      <c r="D177" s="53">
        <v>44574</v>
      </c>
      <c r="E177" s="53">
        <v>45027</v>
      </c>
      <c r="F177" s="51">
        <f>Messy_HR_Dataset_Detailed!$E177-Messy_HR_Dataset_Detailed!$D177</f>
        <v>453</v>
      </c>
      <c r="G177" s="54">
        <f>(Messy_HR_Dataset_Detailed!$E177-Messy_HR_Dataset_Detailed!$D177)/365.25</f>
        <v>1.2402464065708418</v>
      </c>
      <c r="H177" s="52" t="s">
        <v>36</v>
      </c>
      <c r="I177" s="52" t="s">
        <v>1635</v>
      </c>
      <c r="J177" s="55" t="s">
        <v>1636</v>
      </c>
      <c r="K177" s="52" t="s">
        <v>65</v>
      </c>
      <c r="L177" s="52" t="s">
        <v>752</v>
      </c>
      <c r="M177" s="52" t="s">
        <v>39</v>
      </c>
      <c r="N177" s="52" t="s">
        <v>67</v>
      </c>
      <c r="O177" s="52" t="s">
        <v>41</v>
      </c>
      <c r="P177" s="52" t="s">
        <v>95</v>
      </c>
      <c r="Q177" s="52" t="s">
        <v>42</v>
      </c>
      <c r="R177" s="52" t="s">
        <v>57</v>
      </c>
      <c r="S177" s="53" t="s">
        <v>1637</v>
      </c>
      <c r="T177" s="52" t="s">
        <v>44</v>
      </c>
      <c r="U177" s="52" t="s">
        <v>159</v>
      </c>
      <c r="V177" s="52" t="s">
        <v>59</v>
      </c>
      <c r="W177" s="51">
        <v>21100</v>
      </c>
      <c r="X177" s="52" t="s">
        <v>48</v>
      </c>
      <c r="Y177" s="51">
        <v>3</v>
      </c>
      <c r="Z177" s="51">
        <v>3770</v>
      </c>
      <c r="AA177" s="53">
        <v>45082</v>
      </c>
      <c r="AB177" s="51">
        <v>1</v>
      </c>
      <c r="AC177" s="51">
        <v>3</v>
      </c>
      <c r="AD177" s="53">
        <v>45112</v>
      </c>
      <c r="AE177" s="52" t="s">
        <v>76</v>
      </c>
      <c r="AF177" s="52" t="s">
        <v>51</v>
      </c>
      <c r="AG177" s="52" t="s">
        <v>62</v>
      </c>
      <c r="AH177" s="52" t="s">
        <v>1638</v>
      </c>
      <c r="AI177" s="52" t="s">
        <v>1639</v>
      </c>
      <c r="AJ177" s="51">
        <v>2</v>
      </c>
      <c r="AK177" s="56">
        <v>536.20000000000005</v>
      </c>
    </row>
    <row r="178" spans="1:37" x14ac:dyDescent="0.25">
      <c r="A178" s="51">
        <v>344</v>
      </c>
      <c r="B178" s="52" t="s">
        <v>778</v>
      </c>
      <c r="C178" s="52" t="s">
        <v>1640</v>
      </c>
      <c r="D178" s="53">
        <v>44220</v>
      </c>
      <c r="E178" s="53">
        <v>45053</v>
      </c>
      <c r="F178" s="51">
        <f>Messy_HR_Dataset_Detailed!$E178-Messy_HR_Dataset_Detailed!$D178</f>
        <v>833</v>
      </c>
      <c r="G178" s="54">
        <f>(Messy_HR_Dataset_Detailed!$E178-Messy_HR_Dataset_Detailed!$D178)/365.25</f>
        <v>2.2806297056810405</v>
      </c>
      <c r="H178" s="52" t="s">
        <v>36</v>
      </c>
      <c r="I178" s="52" t="s">
        <v>1641</v>
      </c>
      <c r="J178" s="55" t="s">
        <v>1642</v>
      </c>
      <c r="K178" s="52" t="s">
        <v>113</v>
      </c>
      <c r="L178" s="52" t="s">
        <v>752</v>
      </c>
      <c r="M178" s="52" t="s">
        <v>56</v>
      </c>
      <c r="N178" s="52" t="s">
        <v>67</v>
      </c>
      <c r="O178" s="52" t="s">
        <v>41</v>
      </c>
      <c r="P178" s="52" t="s">
        <v>133</v>
      </c>
      <c r="Q178" s="52" t="s">
        <v>42</v>
      </c>
      <c r="R178" s="52" t="s">
        <v>80</v>
      </c>
      <c r="S178" s="53" t="s">
        <v>1643</v>
      </c>
      <c r="T178" s="52" t="s">
        <v>44</v>
      </c>
      <c r="U178" s="52" t="s">
        <v>234</v>
      </c>
      <c r="V178" s="52" t="s">
        <v>59</v>
      </c>
      <c r="W178" s="51">
        <v>65845</v>
      </c>
      <c r="X178" s="52" t="s">
        <v>48</v>
      </c>
      <c r="Y178" s="51">
        <v>3</v>
      </c>
      <c r="Z178" s="51">
        <v>3771</v>
      </c>
      <c r="AA178" s="53" t="s">
        <v>1631</v>
      </c>
      <c r="AB178" s="51">
        <v>2</v>
      </c>
      <c r="AC178" s="51">
        <v>2</v>
      </c>
      <c r="AD178" s="53">
        <v>45011</v>
      </c>
      <c r="AE178" s="52" t="s">
        <v>156</v>
      </c>
      <c r="AF178" s="52" t="s">
        <v>51</v>
      </c>
      <c r="AG178" s="52" t="s">
        <v>62</v>
      </c>
      <c r="AH178" s="52" t="s">
        <v>1644</v>
      </c>
      <c r="AI178" s="52" t="s">
        <v>1645</v>
      </c>
      <c r="AJ178" s="51">
        <v>5</v>
      </c>
      <c r="AK178" s="56">
        <v>769.97</v>
      </c>
    </row>
    <row r="179" spans="1:37" x14ac:dyDescent="0.25">
      <c r="A179" s="51">
        <v>345</v>
      </c>
      <c r="B179" s="52" t="s">
        <v>1646</v>
      </c>
      <c r="C179" s="52" t="s">
        <v>1647</v>
      </c>
      <c r="D179" s="53">
        <v>44600</v>
      </c>
      <c r="E179" s="53">
        <v>44764</v>
      </c>
      <c r="F179" s="51">
        <f>Messy_HR_Dataset_Detailed!$E179-Messy_HR_Dataset_Detailed!$D179</f>
        <v>164</v>
      </c>
      <c r="G179" s="54">
        <f>(Messy_HR_Dataset_Detailed!$E179-Messy_HR_Dataset_Detailed!$D179)/365.25</f>
        <v>0.44900752908966463</v>
      </c>
      <c r="H179" s="52" t="s">
        <v>36</v>
      </c>
      <c r="I179" s="52" t="s">
        <v>1648</v>
      </c>
      <c r="J179" s="55" t="s">
        <v>1649</v>
      </c>
      <c r="K179" s="52" t="s">
        <v>132</v>
      </c>
      <c r="L179" s="52" t="s">
        <v>38</v>
      </c>
      <c r="M179" s="52" t="s">
        <v>66</v>
      </c>
      <c r="N179" s="52" t="s">
        <v>55</v>
      </c>
      <c r="O179" s="52" t="s">
        <v>41</v>
      </c>
      <c r="P179" s="52" t="s">
        <v>133</v>
      </c>
      <c r="Q179" s="52" t="s">
        <v>42</v>
      </c>
      <c r="R179" s="52" t="s">
        <v>107</v>
      </c>
      <c r="S179" s="53">
        <v>24229</v>
      </c>
      <c r="T179" s="52" t="s">
        <v>44</v>
      </c>
      <c r="U179" s="52" t="s">
        <v>109</v>
      </c>
      <c r="V179" s="52" t="s">
        <v>46</v>
      </c>
      <c r="W179" s="51">
        <v>58535</v>
      </c>
      <c r="X179" s="52" t="s">
        <v>48</v>
      </c>
      <c r="Y179" s="51">
        <v>3</v>
      </c>
      <c r="Z179" s="51">
        <v>3772</v>
      </c>
      <c r="AA179" s="53">
        <v>44843</v>
      </c>
      <c r="AB179" s="51">
        <v>2</v>
      </c>
      <c r="AC179" s="51">
        <v>5</v>
      </c>
      <c r="AD179" s="53">
        <v>44927</v>
      </c>
      <c r="AE179" s="52" t="s">
        <v>156</v>
      </c>
      <c r="AF179" s="52" t="s">
        <v>61</v>
      </c>
      <c r="AG179" s="52" t="s">
        <v>77</v>
      </c>
      <c r="AH179" s="52" t="s">
        <v>1650</v>
      </c>
      <c r="AI179" s="52" t="s">
        <v>1651</v>
      </c>
      <c r="AJ179" s="51">
        <v>1</v>
      </c>
      <c r="AK179" s="56">
        <v>894.66</v>
      </c>
    </row>
    <row r="180" spans="1:37" x14ac:dyDescent="0.25">
      <c r="A180" s="51">
        <v>346</v>
      </c>
      <c r="B180" s="52" t="s">
        <v>1652</v>
      </c>
      <c r="C180" s="52" t="s">
        <v>129</v>
      </c>
      <c r="D180" s="53">
        <v>44115</v>
      </c>
      <c r="E180" s="53">
        <v>44618</v>
      </c>
      <c r="F180" s="51">
        <f>Messy_HR_Dataset_Detailed!$E180-Messy_HR_Dataset_Detailed!$D180</f>
        <v>503</v>
      </c>
      <c r="G180" s="54">
        <f>(Messy_HR_Dataset_Detailed!$E180-Messy_HR_Dataset_Detailed!$D180)/365.25</f>
        <v>1.377138945927447</v>
      </c>
      <c r="H180" s="52" t="s">
        <v>36</v>
      </c>
      <c r="I180" s="52" t="s">
        <v>1653</v>
      </c>
      <c r="J180" s="55" t="s">
        <v>1654</v>
      </c>
      <c r="K180" s="52" t="s">
        <v>54</v>
      </c>
      <c r="L180" s="52" t="s">
        <v>752</v>
      </c>
      <c r="M180" s="52" t="s">
        <v>56</v>
      </c>
      <c r="N180" s="52" t="s">
        <v>55</v>
      </c>
      <c r="O180" s="52" t="s">
        <v>41</v>
      </c>
      <c r="P180" s="52" t="s">
        <v>133</v>
      </c>
      <c r="Q180" s="52" t="s">
        <v>42</v>
      </c>
      <c r="R180" s="52" t="s">
        <v>107</v>
      </c>
      <c r="S180" s="53" t="s">
        <v>1655</v>
      </c>
      <c r="T180" s="52" t="s">
        <v>44</v>
      </c>
      <c r="U180" s="52" t="s">
        <v>109</v>
      </c>
      <c r="V180" s="52" t="s">
        <v>46</v>
      </c>
      <c r="W180" s="51">
        <v>3994</v>
      </c>
      <c r="X180" s="52" t="s">
        <v>48</v>
      </c>
      <c r="Y180" s="51">
        <v>3</v>
      </c>
      <c r="Z180" s="51">
        <v>3773</v>
      </c>
      <c r="AA180" s="53" t="s">
        <v>1656</v>
      </c>
      <c r="AB180" s="51">
        <v>1</v>
      </c>
      <c r="AC180" s="51">
        <v>5</v>
      </c>
      <c r="AD180" s="53">
        <v>44880</v>
      </c>
      <c r="AE180" s="52" t="s">
        <v>76</v>
      </c>
      <c r="AF180" s="52" t="s">
        <v>61</v>
      </c>
      <c r="AG180" s="52" t="s">
        <v>52</v>
      </c>
      <c r="AH180" s="52" t="s">
        <v>1657</v>
      </c>
      <c r="AI180" s="52" t="s">
        <v>1658</v>
      </c>
      <c r="AJ180" s="51">
        <v>2</v>
      </c>
      <c r="AK180" s="56">
        <v>374.02</v>
      </c>
    </row>
    <row r="181" spans="1:37" x14ac:dyDescent="0.25">
      <c r="A181" s="51">
        <v>347</v>
      </c>
      <c r="B181" s="52" t="s">
        <v>1659</v>
      </c>
      <c r="C181" s="52" t="s">
        <v>1660</v>
      </c>
      <c r="D181" s="53">
        <v>43636</v>
      </c>
      <c r="E181" s="53">
        <v>44482</v>
      </c>
      <c r="F181" s="51">
        <f>Messy_HR_Dataset_Detailed!$E181-Messy_HR_Dataset_Detailed!$D181</f>
        <v>846</v>
      </c>
      <c r="G181" s="54">
        <f>(Messy_HR_Dataset_Detailed!$E181-Messy_HR_Dataset_Detailed!$D181)/365.25</f>
        <v>2.3162217659137578</v>
      </c>
      <c r="H181" s="52" t="s">
        <v>36</v>
      </c>
      <c r="I181" s="52" t="s">
        <v>1661</v>
      </c>
      <c r="J181" s="55" t="s">
        <v>1662</v>
      </c>
      <c r="K181" s="52" t="s">
        <v>37</v>
      </c>
      <c r="L181" s="52" t="s">
        <v>38</v>
      </c>
      <c r="M181" s="52" t="s">
        <v>56</v>
      </c>
      <c r="N181" s="52" t="s">
        <v>67</v>
      </c>
      <c r="O181" s="52" t="s">
        <v>66</v>
      </c>
      <c r="P181" s="52" t="s">
        <v>95</v>
      </c>
      <c r="Q181" s="52" t="s">
        <v>42</v>
      </c>
      <c r="R181" s="52" t="s">
        <v>107</v>
      </c>
      <c r="S181" s="53">
        <v>35950</v>
      </c>
      <c r="T181" s="52" t="s">
        <v>44</v>
      </c>
      <c r="U181" s="52" t="s">
        <v>109</v>
      </c>
      <c r="V181" s="52" t="s">
        <v>59</v>
      </c>
      <c r="W181" s="51">
        <v>32544</v>
      </c>
      <c r="X181" s="52" t="s">
        <v>48</v>
      </c>
      <c r="Y181" s="51">
        <v>3</v>
      </c>
      <c r="Z181" s="51">
        <v>3774</v>
      </c>
      <c r="AA181" s="53">
        <v>45234</v>
      </c>
      <c r="AB181" s="51">
        <v>5</v>
      </c>
      <c r="AC181" s="51">
        <v>3</v>
      </c>
      <c r="AD181" s="53">
        <v>44961</v>
      </c>
      <c r="AE181" s="52" t="s">
        <v>50</v>
      </c>
      <c r="AF181" s="52" t="s">
        <v>51</v>
      </c>
      <c r="AG181" s="52" t="s">
        <v>89</v>
      </c>
      <c r="AH181" s="52" t="s">
        <v>1663</v>
      </c>
      <c r="AI181" s="52" t="s">
        <v>1664</v>
      </c>
      <c r="AJ181" s="51">
        <v>5</v>
      </c>
      <c r="AK181" s="56">
        <v>569.41999999999996</v>
      </c>
    </row>
    <row r="182" spans="1:37" x14ac:dyDescent="0.25">
      <c r="A182" s="51">
        <v>348</v>
      </c>
      <c r="B182" s="52" t="s">
        <v>1665</v>
      </c>
      <c r="C182" s="52" t="s">
        <v>354</v>
      </c>
      <c r="D182" s="53">
        <v>44390</v>
      </c>
      <c r="E182" s="53">
        <v>44891</v>
      </c>
      <c r="F182" s="51">
        <f>Messy_HR_Dataset_Detailed!$E182-Messy_HR_Dataset_Detailed!$D182</f>
        <v>501</v>
      </c>
      <c r="G182" s="54">
        <f>(Messy_HR_Dataset_Detailed!$E182-Messy_HR_Dataset_Detailed!$D182)/365.25</f>
        <v>1.3716632443531827</v>
      </c>
      <c r="H182" s="52" t="s">
        <v>36</v>
      </c>
      <c r="I182" s="52" t="s">
        <v>1666</v>
      </c>
      <c r="J182" s="55" t="s">
        <v>1667</v>
      </c>
      <c r="K182" s="52" t="s">
        <v>84</v>
      </c>
      <c r="L182" s="52" t="s">
        <v>38</v>
      </c>
      <c r="M182" s="52" t="s">
        <v>39</v>
      </c>
      <c r="N182" s="52" t="s">
        <v>67</v>
      </c>
      <c r="O182" s="52" t="s">
        <v>56</v>
      </c>
      <c r="P182" s="52" t="s">
        <v>121</v>
      </c>
      <c r="Q182" s="52" t="s">
        <v>42</v>
      </c>
      <c r="R182" s="52" t="s">
        <v>85</v>
      </c>
      <c r="S182" s="53" t="s">
        <v>1668</v>
      </c>
      <c r="T182" s="52" t="s">
        <v>44</v>
      </c>
      <c r="U182" s="52" t="s">
        <v>81</v>
      </c>
      <c r="V182" s="52" t="s">
        <v>59</v>
      </c>
      <c r="W182" s="51">
        <v>36153</v>
      </c>
      <c r="X182" s="52" t="s">
        <v>48</v>
      </c>
      <c r="Y182" s="51">
        <v>3</v>
      </c>
      <c r="Z182" s="51">
        <v>3775</v>
      </c>
      <c r="AA182" s="53" t="s">
        <v>1669</v>
      </c>
      <c r="AB182" s="51">
        <v>2</v>
      </c>
      <c r="AC182" s="51">
        <v>1</v>
      </c>
      <c r="AD182" s="53">
        <v>44879</v>
      </c>
      <c r="AE182" s="52" t="s">
        <v>60</v>
      </c>
      <c r="AF182" s="52" t="s">
        <v>51</v>
      </c>
      <c r="AG182" s="52" t="s">
        <v>77</v>
      </c>
      <c r="AH182" s="52" t="s">
        <v>1670</v>
      </c>
      <c r="AI182" s="52" t="s">
        <v>1671</v>
      </c>
      <c r="AJ182" s="51">
        <v>1</v>
      </c>
      <c r="AK182" s="56">
        <v>172.82</v>
      </c>
    </row>
    <row r="183" spans="1:37" x14ac:dyDescent="0.25">
      <c r="A183" s="51">
        <v>349</v>
      </c>
      <c r="B183" s="52" t="s">
        <v>1672</v>
      </c>
      <c r="C183" s="52" t="s">
        <v>1673</v>
      </c>
      <c r="D183" s="53">
        <v>44483</v>
      </c>
      <c r="E183" s="53">
        <v>44499</v>
      </c>
      <c r="F183" s="51">
        <f>Messy_HR_Dataset_Detailed!$E183-Messy_HR_Dataset_Detailed!$D183</f>
        <v>16</v>
      </c>
      <c r="G183" s="54">
        <f>(Messy_HR_Dataset_Detailed!$E183-Messy_HR_Dataset_Detailed!$D183)/365.25</f>
        <v>4.380561259411362E-2</v>
      </c>
      <c r="H183" s="52" t="s">
        <v>36</v>
      </c>
      <c r="I183" s="52" t="s">
        <v>1674</v>
      </c>
      <c r="J183" s="55" t="s">
        <v>1675</v>
      </c>
      <c r="K183" s="52" t="s">
        <v>94</v>
      </c>
      <c r="L183" s="52" t="s">
        <v>38</v>
      </c>
      <c r="M183" s="52" t="s">
        <v>39</v>
      </c>
      <c r="N183" s="52" t="s">
        <v>55</v>
      </c>
      <c r="O183" s="52" t="s">
        <v>66</v>
      </c>
      <c r="P183" s="52" t="s">
        <v>121</v>
      </c>
      <c r="Q183" s="52" t="s">
        <v>42</v>
      </c>
      <c r="R183" s="52" t="s">
        <v>96</v>
      </c>
      <c r="S183" s="53" t="s">
        <v>1676</v>
      </c>
      <c r="T183" s="52" t="s">
        <v>44</v>
      </c>
      <c r="U183" s="52" t="s">
        <v>625</v>
      </c>
      <c r="V183" s="52" t="s">
        <v>59</v>
      </c>
      <c r="W183" s="51">
        <v>34262</v>
      </c>
      <c r="X183" s="52" t="s">
        <v>48</v>
      </c>
      <c r="Y183" s="51">
        <v>3</v>
      </c>
      <c r="Z183" s="51">
        <v>3776</v>
      </c>
      <c r="AA183" s="53" t="s">
        <v>1677</v>
      </c>
      <c r="AB183" s="51">
        <v>4</v>
      </c>
      <c r="AC183" s="51">
        <v>1</v>
      </c>
      <c r="AD183" s="53">
        <v>44962</v>
      </c>
      <c r="AE183" s="52" t="s">
        <v>76</v>
      </c>
      <c r="AF183" s="52" t="s">
        <v>51</v>
      </c>
      <c r="AG183" s="52" t="s">
        <v>77</v>
      </c>
      <c r="AH183" s="52" t="s">
        <v>1678</v>
      </c>
      <c r="AI183" s="52" t="s">
        <v>1679</v>
      </c>
      <c r="AJ183" s="51">
        <v>4</v>
      </c>
      <c r="AK183" s="56">
        <v>585.84</v>
      </c>
    </row>
    <row r="184" spans="1:37" x14ac:dyDescent="0.25">
      <c r="A184" s="51">
        <v>351</v>
      </c>
      <c r="B184" s="52" t="s">
        <v>1680</v>
      </c>
      <c r="C184" s="52" t="s">
        <v>610</v>
      </c>
      <c r="D184" s="53">
        <v>45018</v>
      </c>
      <c r="E184" s="53">
        <v>45134</v>
      </c>
      <c r="F184" s="51">
        <f>Messy_HR_Dataset_Detailed!$E184-Messy_HR_Dataset_Detailed!$D184</f>
        <v>116</v>
      </c>
      <c r="G184" s="54">
        <f>(Messy_HR_Dataset_Detailed!$E184-Messy_HR_Dataset_Detailed!$D184)/365.25</f>
        <v>0.31759069130732376</v>
      </c>
      <c r="H184" s="52" t="s">
        <v>36</v>
      </c>
      <c r="I184" s="52" t="s">
        <v>1681</v>
      </c>
      <c r="J184" s="55" t="s">
        <v>1682</v>
      </c>
      <c r="K184" s="52" t="s">
        <v>125</v>
      </c>
      <c r="L184" s="52" t="s">
        <v>38</v>
      </c>
      <c r="M184" s="52" t="s">
        <v>66</v>
      </c>
      <c r="N184" s="52" t="s">
        <v>55</v>
      </c>
      <c r="O184" s="52" t="s">
        <v>66</v>
      </c>
      <c r="P184" s="52" t="s">
        <v>95</v>
      </c>
      <c r="Q184" s="52" t="s">
        <v>42</v>
      </c>
      <c r="R184" s="52" t="s">
        <v>320</v>
      </c>
      <c r="S184" s="53">
        <v>33849</v>
      </c>
      <c r="T184" s="52" t="s">
        <v>44</v>
      </c>
      <c r="U184" s="52" t="s">
        <v>365</v>
      </c>
      <c r="V184" s="52" t="s">
        <v>59</v>
      </c>
      <c r="W184" s="51">
        <v>30753</v>
      </c>
      <c r="X184" s="52" t="s">
        <v>48</v>
      </c>
      <c r="Y184" s="51">
        <v>3</v>
      </c>
      <c r="Z184" s="51">
        <v>3778</v>
      </c>
      <c r="AA184" s="53">
        <v>45079</v>
      </c>
      <c r="AB184" s="51">
        <v>1</v>
      </c>
      <c r="AC184" s="51">
        <v>5</v>
      </c>
      <c r="AD184" s="53">
        <v>44817</v>
      </c>
      <c r="AE184" s="52" t="s">
        <v>60</v>
      </c>
      <c r="AF184" s="52" t="s">
        <v>51</v>
      </c>
      <c r="AG184" s="52" t="s">
        <v>77</v>
      </c>
      <c r="AH184" s="52" t="s">
        <v>1683</v>
      </c>
      <c r="AI184" s="52" t="s">
        <v>1684</v>
      </c>
      <c r="AJ184" s="51">
        <v>5</v>
      </c>
      <c r="AK184" s="56">
        <v>341.74</v>
      </c>
    </row>
    <row r="185" spans="1:37" x14ac:dyDescent="0.25">
      <c r="A185" s="51">
        <v>352</v>
      </c>
      <c r="B185" s="52" t="s">
        <v>1685</v>
      </c>
      <c r="C185" s="52" t="s">
        <v>1615</v>
      </c>
      <c r="D185" s="53">
        <v>44853</v>
      </c>
      <c r="E185" s="53">
        <v>45049</v>
      </c>
      <c r="F185" s="51">
        <f>Messy_HR_Dataset_Detailed!$E185-Messy_HR_Dataset_Detailed!$D185</f>
        <v>196</v>
      </c>
      <c r="G185" s="54">
        <f>(Messy_HR_Dataset_Detailed!$E185-Messy_HR_Dataset_Detailed!$D185)/365.25</f>
        <v>0.53661875427789185</v>
      </c>
      <c r="H185" s="52" t="s">
        <v>36</v>
      </c>
      <c r="I185" s="52" t="s">
        <v>1686</v>
      </c>
      <c r="J185" s="55" t="s">
        <v>1687</v>
      </c>
      <c r="K185" s="52" t="s">
        <v>164</v>
      </c>
      <c r="L185" s="52" t="s">
        <v>199</v>
      </c>
      <c r="M185" s="52" t="s">
        <v>56</v>
      </c>
      <c r="N185" s="52" t="s">
        <v>67</v>
      </c>
      <c r="O185" s="52" t="s">
        <v>41</v>
      </c>
      <c r="P185" s="52" t="s">
        <v>174</v>
      </c>
      <c r="Q185" s="52" t="s">
        <v>42</v>
      </c>
      <c r="R185" s="52" t="s">
        <v>300</v>
      </c>
      <c r="S185" s="53" t="s">
        <v>1688</v>
      </c>
      <c r="T185" s="52" t="s">
        <v>44</v>
      </c>
      <c r="U185" s="52" t="s">
        <v>98</v>
      </c>
      <c r="V185" s="52" t="s">
        <v>46</v>
      </c>
      <c r="W185" s="51">
        <v>60533</v>
      </c>
      <c r="X185" s="52" t="s">
        <v>48</v>
      </c>
      <c r="Y185" s="51">
        <v>3</v>
      </c>
      <c r="Z185" s="51">
        <v>3779</v>
      </c>
      <c r="AA185" s="53" t="s">
        <v>1095</v>
      </c>
      <c r="AB185" s="51">
        <v>4</v>
      </c>
      <c r="AC185" s="51">
        <v>1</v>
      </c>
      <c r="AD185" s="53">
        <v>45075</v>
      </c>
      <c r="AE185" s="52" t="s">
        <v>76</v>
      </c>
      <c r="AF185" s="52" t="s">
        <v>61</v>
      </c>
      <c r="AG185" s="52" t="s">
        <v>62</v>
      </c>
      <c r="AH185" s="52" t="s">
        <v>1689</v>
      </c>
      <c r="AI185" s="52" t="s">
        <v>1690</v>
      </c>
      <c r="AJ185" s="51">
        <v>3</v>
      </c>
      <c r="AK185" s="56">
        <v>733.04</v>
      </c>
    </row>
    <row r="186" spans="1:37" x14ac:dyDescent="0.25">
      <c r="A186" s="51">
        <v>353</v>
      </c>
      <c r="B186" s="52" t="s">
        <v>1691</v>
      </c>
      <c r="C186" s="52" t="s">
        <v>1640</v>
      </c>
      <c r="D186" s="53">
        <v>43960</v>
      </c>
      <c r="E186" s="53">
        <v>44453</v>
      </c>
      <c r="F186" s="51">
        <f>Messy_HR_Dataset_Detailed!$E186-Messy_HR_Dataset_Detailed!$D186</f>
        <v>493</v>
      </c>
      <c r="G186" s="54">
        <f>(Messy_HR_Dataset_Detailed!$E186-Messy_HR_Dataset_Detailed!$D186)/365.25</f>
        <v>1.3497604380561259</v>
      </c>
      <c r="H186" s="52" t="s">
        <v>36</v>
      </c>
      <c r="I186" s="52" t="s">
        <v>1692</v>
      </c>
      <c r="J186" s="55" t="s">
        <v>1693</v>
      </c>
      <c r="K186" s="52" t="s">
        <v>65</v>
      </c>
      <c r="L186" s="52" t="s">
        <v>199</v>
      </c>
      <c r="M186" s="52" t="s">
        <v>56</v>
      </c>
      <c r="N186" s="52" t="s">
        <v>40</v>
      </c>
      <c r="O186" s="52" t="s">
        <v>56</v>
      </c>
      <c r="P186" s="52" t="s">
        <v>133</v>
      </c>
      <c r="Q186" s="52" t="s">
        <v>42</v>
      </c>
      <c r="R186" s="52" t="s">
        <v>80</v>
      </c>
      <c r="S186" s="53" t="s">
        <v>1694</v>
      </c>
      <c r="T186" s="52" t="s">
        <v>44</v>
      </c>
      <c r="U186" s="52" t="s">
        <v>98</v>
      </c>
      <c r="V186" s="52" t="s">
        <v>46</v>
      </c>
      <c r="W186" s="51">
        <v>36882</v>
      </c>
      <c r="X186" s="52" t="s">
        <v>48</v>
      </c>
      <c r="Y186" s="51">
        <v>3</v>
      </c>
      <c r="Z186" s="51">
        <v>3780</v>
      </c>
      <c r="AA186" s="53" t="s">
        <v>193</v>
      </c>
      <c r="AB186" s="51">
        <v>2</v>
      </c>
      <c r="AC186" s="51">
        <v>3</v>
      </c>
      <c r="AD186" s="53">
        <v>45140</v>
      </c>
      <c r="AE186" s="52" t="s">
        <v>60</v>
      </c>
      <c r="AF186" s="52" t="s">
        <v>51</v>
      </c>
      <c r="AG186" s="52" t="s">
        <v>52</v>
      </c>
      <c r="AH186" s="52" t="s">
        <v>1695</v>
      </c>
      <c r="AI186" s="52" t="s">
        <v>1696</v>
      </c>
      <c r="AJ186" s="51">
        <v>2</v>
      </c>
      <c r="AK186" s="56">
        <v>658.27</v>
      </c>
    </row>
    <row r="187" spans="1:37" x14ac:dyDescent="0.25">
      <c r="A187" s="51">
        <v>354</v>
      </c>
      <c r="B187" s="52" t="s">
        <v>1697</v>
      </c>
      <c r="C187" s="52" t="s">
        <v>1698</v>
      </c>
      <c r="D187" s="53">
        <v>43695</v>
      </c>
      <c r="E187" s="53">
        <v>44686</v>
      </c>
      <c r="F187" s="51">
        <f>Messy_HR_Dataset_Detailed!$E187-Messy_HR_Dataset_Detailed!$D187</f>
        <v>991</v>
      </c>
      <c r="G187" s="54">
        <f>(Messy_HR_Dataset_Detailed!$E187-Messy_HR_Dataset_Detailed!$D187)/365.25</f>
        <v>2.7132101300479126</v>
      </c>
      <c r="H187" s="52" t="s">
        <v>36</v>
      </c>
      <c r="I187" s="52" t="s">
        <v>1699</v>
      </c>
      <c r="J187" s="55" t="s">
        <v>1700</v>
      </c>
      <c r="K187" s="52" t="s">
        <v>113</v>
      </c>
      <c r="L187" s="52" t="s">
        <v>199</v>
      </c>
      <c r="M187" s="52" t="s">
        <v>39</v>
      </c>
      <c r="N187" s="52" t="s">
        <v>67</v>
      </c>
      <c r="O187" s="52" t="s">
        <v>66</v>
      </c>
      <c r="P187" s="52" t="s">
        <v>95</v>
      </c>
      <c r="Q187" s="52" t="s">
        <v>42</v>
      </c>
      <c r="R187" s="52" t="s">
        <v>80</v>
      </c>
      <c r="S187" s="53" t="s">
        <v>1701</v>
      </c>
      <c r="T187" s="52" t="s">
        <v>44</v>
      </c>
      <c r="U187" s="52" t="s">
        <v>81</v>
      </c>
      <c r="V187" s="52" t="s">
        <v>59</v>
      </c>
      <c r="W187" s="51">
        <v>62493</v>
      </c>
      <c r="X187" s="52" t="s">
        <v>48</v>
      </c>
      <c r="Y187" s="51">
        <v>3</v>
      </c>
      <c r="Z187" s="51">
        <v>3781</v>
      </c>
      <c r="AA187" s="53">
        <v>44812</v>
      </c>
      <c r="AB187" s="51">
        <v>5</v>
      </c>
      <c r="AC187" s="51">
        <v>3</v>
      </c>
      <c r="AD187" s="53">
        <v>45118</v>
      </c>
      <c r="AE187" s="52" t="s">
        <v>60</v>
      </c>
      <c r="AF187" s="52" t="s">
        <v>61</v>
      </c>
      <c r="AG187" s="52" t="s">
        <v>62</v>
      </c>
      <c r="AH187" s="52" t="s">
        <v>1702</v>
      </c>
      <c r="AI187" s="52" t="s">
        <v>1703</v>
      </c>
      <c r="AJ187" s="51">
        <v>1</v>
      </c>
      <c r="AK187" s="56">
        <v>124.77</v>
      </c>
    </row>
    <row r="188" spans="1:37" x14ac:dyDescent="0.25">
      <c r="A188" s="51">
        <v>355</v>
      </c>
      <c r="B188" s="52" t="s">
        <v>1704</v>
      </c>
      <c r="C188" s="52" t="s">
        <v>1081</v>
      </c>
      <c r="D188" s="53">
        <v>43533</v>
      </c>
      <c r="E188" s="53">
        <v>43953</v>
      </c>
      <c r="F188" s="51">
        <f>Messy_HR_Dataset_Detailed!$E188-Messy_HR_Dataset_Detailed!$D188</f>
        <v>420</v>
      </c>
      <c r="G188" s="54">
        <f>(Messy_HR_Dataset_Detailed!$E188-Messy_HR_Dataset_Detailed!$D188)/365.25</f>
        <v>1.1498973305954825</v>
      </c>
      <c r="H188" s="52" t="s">
        <v>36</v>
      </c>
      <c r="I188" s="52" t="s">
        <v>1705</v>
      </c>
      <c r="J188" s="55" t="s">
        <v>1706</v>
      </c>
      <c r="K188" s="52" t="s">
        <v>132</v>
      </c>
      <c r="L188" s="52" t="s">
        <v>752</v>
      </c>
      <c r="M188" s="52" t="s">
        <v>66</v>
      </c>
      <c r="N188" s="52" t="s">
        <v>67</v>
      </c>
      <c r="O188" s="52" t="s">
        <v>41</v>
      </c>
      <c r="P188" s="52" t="s">
        <v>133</v>
      </c>
      <c r="Q188" s="52" t="s">
        <v>42</v>
      </c>
      <c r="R188" s="52" t="s">
        <v>85</v>
      </c>
      <c r="S188" s="53" t="s">
        <v>1707</v>
      </c>
      <c r="T188" s="52" t="s">
        <v>44</v>
      </c>
      <c r="U188" s="52" t="s">
        <v>87</v>
      </c>
      <c r="V188" s="52" t="s">
        <v>59</v>
      </c>
      <c r="W188" s="51">
        <v>92706</v>
      </c>
      <c r="X188" s="52" t="s">
        <v>48</v>
      </c>
      <c r="Y188" s="51">
        <v>3</v>
      </c>
      <c r="Z188" s="51">
        <v>3782</v>
      </c>
      <c r="AA188" s="53" t="s">
        <v>1708</v>
      </c>
      <c r="AB188" s="51">
        <v>1</v>
      </c>
      <c r="AC188" s="51">
        <v>5</v>
      </c>
      <c r="AD188" s="53">
        <v>44906</v>
      </c>
      <c r="AE188" s="52" t="s">
        <v>83</v>
      </c>
      <c r="AF188" s="52" t="s">
        <v>51</v>
      </c>
      <c r="AG188" s="52" t="s">
        <v>89</v>
      </c>
      <c r="AH188" s="52" t="s">
        <v>1709</v>
      </c>
      <c r="AI188" s="52" t="s">
        <v>1710</v>
      </c>
      <c r="AJ188" s="51">
        <v>5</v>
      </c>
      <c r="AK188" s="56">
        <v>506.4</v>
      </c>
    </row>
    <row r="189" spans="1:37" x14ac:dyDescent="0.25">
      <c r="A189" s="51">
        <v>359</v>
      </c>
      <c r="B189" s="52" t="s">
        <v>1713</v>
      </c>
      <c r="C189" s="52" t="s">
        <v>1714</v>
      </c>
      <c r="D189" s="53">
        <v>44369</v>
      </c>
      <c r="E189" s="53">
        <v>44768</v>
      </c>
      <c r="F189" s="51">
        <f>Messy_HR_Dataset_Detailed!$E189-Messy_HR_Dataset_Detailed!$D189</f>
        <v>399</v>
      </c>
      <c r="G189" s="54">
        <f>(Messy_HR_Dataset_Detailed!$E189-Messy_HR_Dataset_Detailed!$D189)/365.25</f>
        <v>1.0924024640657084</v>
      </c>
      <c r="H189" s="52" t="s">
        <v>738</v>
      </c>
      <c r="I189" s="52" t="s">
        <v>1715</v>
      </c>
      <c r="J189" s="55" t="s">
        <v>1716</v>
      </c>
      <c r="K189" s="52" t="s">
        <v>164</v>
      </c>
      <c r="L189" s="52" t="s">
        <v>752</v>
      </c>
      <c r="M189" s="52" t="s">
        <v>66</v>
      </c>
      <c r="N189" s="52" t="s">
        <v>55</v>
      </c>
      <c r="O189" s="52" t="s">
        <v>56</v>
      </c>
      <c r="P189" s="52" t="s">
        <v>121</v>
      </c>
      <c r="Q189" s="52" t="s">
        <v>42</v>
      </c>
      <c r="R189" s="52" t="s">
        <v>85</v>
      </c>
      <c r="S189" s="53">
        <v>22925</v>
      </c>
      <c r="T189" s="52" t="s">
        <v>44</v>
      </c>
      <c r="U189" s="52" t="s">
        <v>98</v>
      </c>
      <c r="V189" s="52" t="s">
        <v>46</v>
      </c>
      <c r="W189" s="51">
        <v>65379</v>
      </c>
      <c r="X189" s="52" t="s">
        <v>48</v>
      </c>
      <c r="Y189" s="51">
        <v>3</v>
      </c>
      <c r="Z189" s="51">
        <v>3786</v>
      </c>
      <c r="AA189" s="53" t="s">
        <v>303</v>
      </c>
      <c r="AB189" s="51">
        <v>3</v>
      </c>
      <c r="AC189" s="51">
        <v>4</v>
      </c>
      <c r="AD189" s="53">
        <v>45033</v>
      </c>
      <c r="AE189" s="52" t="s">
        <v>50</v>
      </c>
      <c r="AF189" s="52" t="s">
        <v>61</v>
      </c>
      <c r="AG189" s="52" t="s">
        <v>52</v>
      </c>
      <c r="AH189" s="52" t="s">
        <v>1717</v>
      </c>
      <c r="AI189" s="52" t="s">
        <v>1718</v>
      </c>
      <c r="AJ189" s="51">
        <v>4</v>
      </c>
      <c r="AK189" s="56">
        <v>280.06</v>
      </c>
    </row>
    <row r="190" spans="1:37" x14ac:dyDescent="0.25">
      <c r="A190" s="51">
        <v>360</v>
      </c>
      <c r="B190" s="52" t="s">
        <v>1249</v>
      </c>
      <c r="C190" s="52" t="s">
        <v>196</v>
      </c>
      <c r="D190" s="53">
        <v>44945</v>
      </c>
      <c r="E190" s="53">
        <v>45097</v>
      </c>
      <c r="F190" s="51">
        <f>Messy_HR_Dataset_Detailed!$E190-Messy_HR_Dataset_Detailed!$D190</f>
        <v>152</v>
      </c>
      <c r="G190" s="54">
        <f>(Messy_HR_Dataset_Detailed!$E190-Messy_HR_Dataset_Detailed!$D190)/365.25</f>
        <v>0.41615331964407942</v>
      </c>
      <c r="H190" s="52" t="s">
        <v>738</v>
      </c>
      <c r="I190" s="52" t="s">
        <v>1719</v>
      </c>
      <c r="J190" s="55" t="s">
        <v>1720</v>
      </c>
      <c r="K190" s="52" t="s">
        <v>125</v>
      </c>
      <c r="L190" s="52" t="s">
        <v>752</v>
      </c>
      <c r="M190" s="52" t="s">
        <v>66</v>
      </c>
      <c r="N190" s="52" t="s">
        <v>40</v>
      </c>
      <c r="O190" s="52" t="s">
        <v>56</v>
      </c>
      <c r="P190" s="52" t="s">
        <v>121</v>
      </c>
      <c r="Q190" s="52" t="s">
        <v>42</v>
      </c>
      <c r="R190" s="52" t="s">
        <v>69</v>
      </c>
      <c r="S190" s="53" t="s">
        <v>1721</v>
      </c>
      <c r="T190" s="52" t="s">
        <v>44</v>
      </c>
      <c r="U190" s="52" t="s">
        <v>5</v>
      </c>
      <c r="V190" s="52" t="s">
        <v>46</v>
      </c>
      <c r="W190" s="51">
        <v>69445</v>
      </c>
      <c r="X190" s="52" t="s">
        <v>48</v>
      </c>
      <c r="Y190" s="51">
        <v>3</v>
      </c>
      <c r="Z190" s="51">
        <v>3787</v>
      </c>
      <c r="AA190" s="53">
        <v>45080</v>
      </c>
      <c r="AB190" s="51">
        <v>1</v>
      </c>
      <c r="AC190" s="51">
        <v>2</v>
      </c>
      <c r="AD190" s="53">
        <v>45042</v>
      </c>
      <c r="AE190" s="52" t="s">
        <v>76</v>
      </c>
      <c r="AF190" s="52" t="s">
        <v>61</v>
      </c>
      <c r="AG190" s="52" t="s">
        <v>89</v>
      </c>
      <c r="AH190" s="52" t="s">
        <v>1722</v>
      </c>
      <c r="AI190" s="52" t="s">
        <v>1723</v>
      </c>
      <c r="AJ190" s="51">
        <v>4</v>
      </c>
      <c r="AK190" s="56">
        <v>140.03</v>
      </c>
    </row>
    <row r="191" spans="1:37" x14ac:dyDescent="0.25">
      <c r="A191" s="51">
        <v>361</v>
      </c>
      <c r="B191" s="52" t="s">
        <v>1724</v>
      </c>
      <c r="C191" s="52" t="s">
        <v>934</v>
      </c>
      <c r="D191" s="53">
        <v>45063</v>
      </c>
      <c r="E191" s="53">
        <v>45090</v>
      </c>
      <c r="F191" s="51">
        <f>Messy_HR_Dataset_Detailed!$E191-Messy_HR_Dataset_Detailed!$D191</f>
        <v>27</v>
      </c>
      <c r="G191" s="54">
        <f>(Messy_HR_Dataset_Detailed!$E191-Messy_HR_Dataset_Detailed!$D191)/365.25</f>
        <v>7.3921971252566734E-2</v>
      </c>
      <c r="H191" s="52" t="s">
        <v>738</v>
      </c>
      <c r="I191" s="52" t="s">
        <v>1725</v>
      </c>
      <c r="J191" s="55" t="s">
        <v>1726</v>
      </c>
      <c r="K191" s="52" t="s">
        <v>79</v>
      </c>
      <c r="L191" s="52" t="s">
        <v>752</v>
      </c>
      <c r="M191" s="52" t="s">
        <v>56</v>
      </c>
      <c r="N191" s="52" t="s">
        <v>55</v>
      </c>
      <c r="O191" s="52" t="s">
        <v>66</v>
      </c>
      <c r="P191" s="52" t="s">
        <v>95</v>
      </c>
      <c r="Q191" s="52" t="s">
        <v>42</v>
      </c>
      <c r="R191" s="52" t="s">
        <v>85</v>
      </c>
      <c r="S191" s="53">
        <v>27920</v>
      </c>
      <c r="T191" s="52" t="s">
        <v>44</v>
      </c>
      <c r="U191" s="52" t="s">
        <v>234</v>
      </c>
      <c r="V191" s="52" t="s">
        <v>46</v>
      </c>
      <c r="W191" s="51">
        <v>32440</v>
      </c>
      <c r="X191" s="52" t="s">
        <v>48</v>
      </c>
      <c r="Y191" s="51">
        <v>3</v>
      </c>
      <c r="Z191" s="51">
        <v>3788</v>
      </c>
      <c r="AA191" s="53">
        <v>45051</v>
      </c>
      <c r="AB191" s="51">
        <v>3</v>
      </c>
      <c r="AC191" s="51">
        <v>4</v>
      </c>
      <c r="AD191" s="53">
        <v>45006</v>
      </c>
      <c r="AE191" s="52" t="s">
        <v>60</v>
      </c>
      <c r="AF191" s="52" t="s">
        <v>61</v>
      </c>
      <c r="AG191" s="52" t="s">
        <v>77</v>
      </c>
      <c r="AH191" s="52" t="s">
        <v>1727</v>
      </c>
      <c r="AI191" s="52" t="s">
        <v>1728</v>
      </c>
      <c r="AJ191" s="51">
        <v>2</v>
      </c>
      <c r="AK191" s="56">
        <v>796.95</v>
      </c>
    </row>
    <row r="192" spans="1:37" x14ac:dyDescent="0.25">
      <c r="A192" s="51">
        <v>363</v>
      </c>
      <c r="B192" s="52" t="s">
        <v>958</v>
      </c>
      <c r="C192" s="52" t="s">
        <v>1280</v>
      </c>
      <c r="D192" s="53">
        <v>45114</v>
      </c>
      <c r="E192" s="53">
        <v>45118</v>
      </c>
      <c r="F192" s="51">
        <f>Messy_HR_Dataset_Detailed!$E192-Messy_HR_Dataset_Detailed!$D192</f>
        <v>4</v>
      </c>
      <c r="G192" s="54">
        <f>(Messy_HR_Dataset_Detailed!$E192-Messy_HR_Dataset_Detailed!$D192)/365.25</f>
        <v>1.0951403148528405E-2</v>
      </c>
      <c r="H192" s="52" t="s">
        <v>738</v>
      </c>
      <c r="I192" s="52" t="s">
        <v>1731</v>
      </c>
      <c r="J192" s="55" t="s">
        <v>1732</v>
      </c>
      <c r="K192" s="52" t="s">
        <v>164</v>
      </c>
      <c r="L192" s="52" t="s">
        <v>38</v>
      </c>
      <c r="M192" s="52" t="s">
        <v>66</v>
      </c>
      <c r="N192" s="52" t="s">
        <v>55</v>
      </c>
      <c r="O192" s="52" t="s">
        <v>41</v>
      </c>
      <c r="P192" s="52" t="s">
        <v>121</v>
      </c>
      <c r="Q192" s="52" t="s">
        <v>42</v>
      </c>
      <c r="R192" s="52" t="s">
        <v>508</v>
      </c>
      <c r="S192" s="53">
        <v>22962</v>
      </c>
      <c r="T192" s="52" t="s">
        <v>44</v>
      </c>
      <c r="U192" s="52" t="s">
        <v>81</v>
      </c>
      <c r="V192" s="52" t="s">
        <v>46</v>
      </c>
      <c r="W192" s="51">
        <v>17247</v>
      </c>
      <c r="X192" s="52" t="s">
        <v>48</v>
      </c>
      <c r="Y192" s="51">
        <v>3</v>
      </c>
      <c r="Z192" s="51">
        <v>3790</v>
      </c>
      <c r="AA192" s="53" t="s">
        <v>1494</v>
      </c>
      <c r="AB192" s="51">
        <v>3</v>
      </c>
      <c r="AC192" s="51">
        <v>2</v>
      </c>
      <c r="AD192" s="53">
        <v>45003</v>
      </c>
      <c r="AE192" s="52" t="s">
        <v>156</v>
      </c>
      <c r="AF192" s="52" t="s">
        <v>61</v>
      </c>
      <c r="AG192" s="52" t="s">
        <v>77</v>
      </c>
      <c r="AH192" s="52" t="s">
        <v>1733</v>
      </c>
      <c r="AI192" s="52" t="s">
        <v>1734</v>
      </c>
      <c r="AJ192" s="51">
        <v>2</v>
      </c>
      <c r="AK192" s="56">
        <v>676.95</v>
      </c>
    </row>
    <row r="193" spans="1:37" x14ac:dyDescent="0.25">
      <c r="A193" s="51">
        <v>365</v>
      </c>
      <c r="B193" s="52" t="s">
        <v>1735</v>
      </c>
      <c r="C193" s="52" t="s">
        <v>1736</v>
      </c>
      <c r="D193" s="53">
        <v>43608</v>
      </c>
      <c r="E193" s="53">
        <v>44691</v>
      </c>
      <c r="F193" s="51">
        <f>Messy_HR_Dataset_Detailed!$E193-Messy_HR_Dataset_Detailed!$D193</f>
        <v>1083</v>
      </c>
      <c r="G193" s="54">
        <f>(Messy_HR_Dataset_Detailed!$E193-Messy_HR_Dataset_Detailed!$D193)/365.25</f>
        <v>2.9650924024640659</v>
      </c>
      <c r="H193" s="52" t="s">
        <v>36</v>
      </c>
      <c r="I193" s="52" t="s">
        <v>1737</v>
      </c>
      <c r="J193" s="55" t="s">
        <v>1738</v>
      </c>
      <c r="K193" s="52" t="s">
        <v>113</v>
      </c>
      <c r="L193" s="52" t="s">
        <v>38</v>
      </c>
      <c r="M193" s="52" t="s">
        <v>56</v>
      </c>
      <c r="N193" s="52" t="s">
        <v>40</v>
      </c>
      <c r="O193" s="52" t="s">
        <v>66</v>
      </c>
      <c r="P193" s="52" t="s">
        <v>133</v>
      </c>
      <c r="Q193" s="52" t="s">
        <v>42</v>
      </c>
      <c r="R193" s="52" t="s">
        <v>107</v>
      </c>
      <c r="S193" s="53">
        <v>36013</v>
      </c>
      <c r="T193" s="52" t="s">
        <v>44</v>
      </c>
      <c r="U193" s="52" t="s">
        <v>109</v>
      </c>
      <c r="V193" s="52" t="s">
        <v>59</v>
      </c>
      <c r="W193" s="51">
        <v>50738</v>
      </c>
      <c r="X193" s="52" t="s">
        <v>48</v>
      </c>
      <c r="Y193" s="51">
        <v>3</v>
      </c>
      <c r="Z193" s="51">
        <v>3792</v>
      </c>
      <c r="AA193" s="53" t="s">
        <v>1631</v>
      </c>
      <c r="AB193" s="51">
        <v>2</v>
      </c>
      <c r="AC193" s="51">
        <v>2</v>
      </c>
      <c r="AD193" s="53">
        <v>44813</v>
      </c>
      <c r="AE193" s="52" t="s">
        <v>76</v>
      </c>
      <c r="AF193" s="52" t="s">
        <v>61</v>
      </c>
      <c r="AG193" s="52" t="s">
        <v>89</v>
      </c>
      <c r="AH193" s="52" t="s">
        <v>1739</v>
      </c>
      <c r="AI193" s="52" t="s">
        <v>1740</v>
      </c>
      <c r="AJ193" s="51">
        <v>1</v>
      </c>
      <c r="AK193" s="56">
        <v>385.62</v>
      </c>
    </row>
    <row r="194" spans="1:37" x14ac:dyDescent="0.25">
      <c r="A194" s="51">
        <v>369</v>
      </c>
      <c r="B194" s="52" t="s">
        <v>1743</v>
      </c>
      <c r="C194" s="52" t="s">
        <v>47</v>
      </c>
      <c r="D194" s="53">
        <v>43572</v>
      </c>
      <c r="E194" s="53">
        <v>44532</v>
      </c>
      <c r="F194" s="51">
        <f>Messy_HR_Dataset_Detailed!$E194-Messy_HR_Dataset_Detailed!$D194</f>
        <v>960</v>
      </c>
      <c r="G194" s="54">
        <f>(Messy_HR_Dataset_Detailed!$E194-Messy_HR_Dataset_Detailed!$D194)/365.25</f>
        <v>2.6283367556468171</v>
      </c>
      <c r="H194" s="52" t="s">
        <v>36</v>
      </c>
      <c r="I194" s="52" t="s">
        <v>1744</v>
      </c>
      <c r="J194" s="55" t="s">
        <v>1745</v>
      </c>
      <c r="K194" s="52" t="s">
        <v>125</v>
      </c>
      <c r="L194" s="52" t="s">
        <v>38</v>
      </c>
      <c r="M194" s="52" t="s">
        <v>39</v>
      </c>
      <c r="N194" s="52" t="s">
        <v>55</v>
      </c>
      <c r="O194" s="52" t="s">
        <v>56</v>
      </c>
      <c r="P194" s="52" t="s">
        <v>121</v>
      </c>
      <c r="Q194" s="52" t="s">
        <v>42</v>
      </c>
      <c r="R194" s="52" t="s">
        <v>80</v>
      </c>
      <c r="S194" s="53" t="s">
        <v>1746</v>
      </c>
      <c r="T194" s="52" t="s">
        <v>44</v>
      </c>
      <c r="U194" s="52" t="s">
        <v>81</v>
      </c>
      <c r="V194" s="52" t="s">
        <v>46</v>
      </c>
      <c r="W194" s="51">
        <v>82019</v>
      </c>
      <c r="X194" s="52" t="s">
        <v>99</v>
      </c>
      <c r="Y194" s="51">
        <v>3</v>
      </c>
      <c r="Z194" s="51">
        <v>3796</v>
      </c>
      <c r="AA194" s="53" t="s">
        <v>342</v>
      </c>
      <c r="AB194" s="51">
        <v>1</v>
      </c>
      <c r="AC194" s="51">
        <v>5</v>
      </c>
      <c r="AD194" s="53">
        <v>45110</v>
      </c>
      <c r="AE194" s="52" t="s">
        <v>83</v>
      </c>
      <c r="AF194" s="52" t="s">
        <v>61</v>
      </c>
      <c r="AG194" s="52" t="s">
        <v>62</v>
      </c>
      <c r="AH194" s="52" t="s">
        <v>1747</v>
      </c>
      <c r="AI194" s="52" t="s">
        <v>1748</v>
      </c>
      <c r="AJ194" s="51">
        <v>5</v>
      </c>
      <c r="AK194" s="56">
        <v>255.74</v>
      </c>
    </row>
    <row r="195" spans="1:37" x14ac:dyDescent="0.25">
      <c r="A195" s="51">
        <v>371</v>
      </c>
      <c r="B195" s="52" t="s">
        <v>1751</v>
      </c>
      <c r="C195" s="52" t="s">
        <v>1752</v>
      </c>
      <c r="D195" s="53">
        <v>43925</v>
      </c>
      <c r="E195" s="53">
        <v>45111</v>
      </c>
      <c r="F195" s="51">
        <f>Messy_HR_Dataset_Detailed!$E195-Messy_HR_Dataset_Detailed!$D195</f>
        <v>1186</v>
      </c>
      <c r="G195" s="54">
        <f>(Messy_HR_Dataset_Detailed!$E195-Messy_HR_Dataset_Detailed!$D195)/365.25</f>
        <v>3.247091033538672</v>
      </c>
      <c r="H195" s="52" t="s">
        <v>36</v>
      </c>
      <c r="I195" s="52" t="s">
        <v>1753</v>
      </c>
      <c r="J195" s="55" t="s">
        <v>1754</v>
      </c>
      <c r="K195" s="52" t="s">
        <v>132</v>
      </c>
      <c r="L195" s="52" t="s">
        <v>38</v>
      </c>
      <c r="M195" s="52" t="s">
        <v>66</v>
      </c>
      <c r="N195" s="52" t="s">
        <v>40</v>
      </c>
      <c r="O195" s="52" t="s">
        <v>66</v>
      </c>
      <c r="P195" s="52" t="s">
        <v>174</v>
      </c>
      <c r="Q195" s="52" t="s">
        <v>42</v>
      </c>
      <c r="R195" s="52" t="s">
        <v>80</v>
      </c>
      <c r="S195" s="53" t="s">
        <v>1755</v>
      </c>
      <c r="T195" s="52" t="s">
        <v>44</v>
      </c>
      <c r="U195" s="52" t="s">
        <v>159</v>
      </c>
      <c r="V195" s="52" t="s">
        <v>59</v>
      </c>
      <c r="W195" s="51">
        <v>36648</v>
      </c>
      <c r="X195" s="52" t="s">
        <v>48</v>
      </c>
      <c r="Y195" s="51">
        <v>3</v>
      </c>
      <c r="Z195" s="51">
        <v>3798</v>
      </c>
      <c r="AA195" s="53">
        <v>44784</v>
      </c>
      <c r="AB195" s="51">
        <v>1</v>
      </c>
      <c r="AC195" s="51">
        <v>1</v>
      </c>
      <c r="AD195" s="53">
        <v>44795</v>
      </c>
      <c r="AE195" s="52" t="s">
        <v>76</v>
      </c>
      <c r="AF195" s="52" t="s">
        <v>61</v>
      </c>
      <c r="AG195" s="52" t="s">
        <v>89</v>
      </c>
      <c r="AH195" s="52" t="s">
        <v>1756</v>
      </c>
      <c r="AI195" s="52" t="s">
        <v>1757</v>
      </c>
      <c r="AJ195" s="51">
        <v>5</v>
      </c>
      <c r="AK195" s="56">
        <v>303.44</v>
      </c>
    </row>
    <row r="196" spans="1:37" x14ac:dyDescent="0.25">
      <c r="A196" s="51">
        <v>376</v>
      </c>
      <c r="B196" s="52" t="s">
        <v>1258</v>
      </c>
      <c r="C196" s="52" t="s">
        <v>1760</v>
      </c>
      <c r="D196" s="53">
        <v>44237</v>
      </c>
      <c r="E196" s="53">
        <v>44562</v>
      </c>
      <c r="F196" s="51">
        <f>Messy_HR_Dataset_Detailed!$E196-Messy_HR_Dataset_Detailed!$D196</f>
        <v>325</v>
      </c>
      <c r="G196" s="54">
        <f>(Messy_HR_Dataset_Detailed!$E196-Messy_HR_Dataset_Detailed!$D196)/365.25</f>
        <v>0.88980150581793294</v>
      </c>
      <c r="H196" s="52" t="s">
        <v>36</v>
      </c>
      <c r="I196" s="52" t="s">
        <v>1761</v>
      </c>
      <c r="J196" s="55" t="s">
        <v>1762</v>
      </c>
      <c r="K196" s="52" t="s">
        <v>65</v>
      </c>
      <c r="L196" s="52" t="s">
        <v>199</v>
      </c>
      <c r="M196" s="52" t="s">
        <v>39</v>
      </c>
      <c r="N196" s="52" t="s">
        <v>67</v>
      </c>
      <c r="O196" s="52" t="s">
        <v>66</v>
      </c>
      <c r="P196" s="52" t="s">
        <v>121</v>
      </c>
      <c r="Q196" s="52" t="s">
        <v>42</v>
      </c>
      <c r="R196" s="52" t="s">
        <v>85</v>
      </c>
      <c r="S196" s="53">
        <v>31386</v>
      </c>
      <c r="T196" s="52" t="s">
        <v>44</v>
      </c>
      <c r="U196" s="52" t="s">
        <v>293</v>
      </c>
      <c r="V196" s="52" t="s">
        <v>46</v>
      </c>
      <c r="W196" s="51">
        <v>35618</v>
      </c>
      <c r="X196" s="52" t="s">
        <v>48</v>
      </c>
      <c r="Y196" s="51">
        <v>3</v>
      </c>
      <c r="Z196" s="51">
        <v>3803</v>
      </c>
      <c r="AA196" s="53">
        <v>44754</v>
      </c>
      <c r="AB196" s="51">
        <v>1</v>
      </c>
      <c r="AC196" s="51">
        <v>2</v>
      </c>
      <c r="AD196" s="53">
        <v>44969</v>
      </c>
      <c r="AE196" s="52" t="s">
        <v>76</v>
      </c>
      <c r="AF196" s="52" t="s">
        <v>61</v>
      </c>
      <c r="AG196" s="52" t="s">
        <v>89</v>
      </c>
      <c r="AH196" s="52" t="s">
        <v>1763</v>
      </c>
      <c r="AI196" s="52" t="s">
        <v>1764</v>
      </c>
      <c r="AJ196" s="51">
        <v>4</v>
      </c>
      <c r="AK196" s="56">
        <v>993.68</v>
      </c>
    </row>
    <row r="197" spans="1:37" x14ac:dyDescent="0.25">
      <c r="A197" s="51">
        <v>379</v>
      </c>
      <c r="B197" s="52" t="s">
        <v>1767</v>
      </c>
      <c r="C197" s="52" t="s">
        <v>1768</v>
      </c>
      <c r="D197" s="53">
        <v>44462</v>
      </c>
      <c r="E197" s="53">
        <v>45108</v>
      </c>
      <c r="F197" s="51">
        <f>Messy_HR_Dataset_Detailed!$E197-Messy_HR_Dataset_Detailed!$D197</f>
        <v>646</v>
      </c>
      <c r="G197" s="54">
        <f>(Messy_HR_Dataset_Detailed!$E197-Messy_HR_Dataset_Detailed!$D197)/365.25</f>
        <v>1.7686516084873374</v>
      </c>
      <c r="H197" s="52" t="s">
        <v>36</v>
      </c>
      <c r="I197" s="52" t="s">
        <v>1769</v>
      </c>
      <c r="J197" s="55" t="s">
        <v>1770</v>
      </c>
      <c r="K197" s="52" t="s">
        <v>125</v>
      </c>
      <c r="L197" s="52" t="s">
        <v>38</v>
      </c>
      <c r="M197" s="52" t="s">
        <v>39</v>
      </c>
      <c r="N197" s="52" t="s">
        <v>40</v>
      </c>
      <c r="O197" s="52" t="s">
        <v>41</v>
      </c>
      <c r="P197" s="52" t="s">
        <v>121</v>
      </c>
      <c r="Q197" s="52" t="s">
        <v>42</v>
      </c>
      <c r="R197" s="52" t="s">
        <v>85</v>
      </c>
      <c r="S197" s="53">
        <v>27038</v>
      </c>
      <c r="T197" s="52" t="s">
        <v>44</v>
      </c>
      <c r="U197" s="52" t="s">
        <v>365</v>
      </c>
      <c r="V197" s="52" t="s">
        <v>59</v>
      </c>
      <c r="W197" s="51">
        <v>31026</v>
      </c>
      <c r="X197" s="52" t="s">
        <v>48</v>
      </c>
      <c r="Y197" s="51">
        <v>3</v>
      </c>
      <c r="Z197" s="51">
        <v>3806</v>
      </c>
      <c r="AA197" s="53" t="s">
        <v>1771</v>
      </c>
      <c r="AB197" s="51">
        <v>4</v>
      </c>
      <c r="AC197" s="51">
        <v>1</v>
      </c>
      <c r="AD197" s="53">
        <v>44813</v>
      </c>
      <c r="AE197" s="52" t="s">
        <v>60</v>
      </c>
      <c r="AF197" s="52" t="s">
        <v>61</v>
      </c>
      <c r="AG197" s="52" t="s">
        <v>89</v>
      </c>
      <c r="AH197" s="52" t="s">
        <v>1772</v>
      </c>
      <c r="AI197" s="52" t="s">
        <v>1773</v>
      </c>
      <c r="AJ197" s="51">
        <v>4</v>
      </c>
      <c r="AK197" s="56">
        <v>600.64</v>
      </c>
    </row>
    <row r="198" spans="1:37" x14ac:dyDescent="0.25">
      <c r="A198" s="51">
        <v>380</v>
      </c>
      <c r="B198" s="52" t="s">
        <v>1774</v>
      </c>
      <c r="C198" s="52" t="s">
        <v>1775</v>
      </c>
      <c r="D198" s="53">
        <v>44454</v>
      </c>
      <c r="E198" s="53">
        <v>44510</v>
      </c>
      <c r="F198" s="51">
        <f>Messy_HR_Dataset_Detailed!$E198-Messy_HR_Dataset_Detailed!$D198</f>
        <v>56</v>
      </c>
      <c r="G198" s="54">
        <f>(Messy_HR_Dataset_Detailed!$E198-Messy_HR_Dataset_Detailed!$D198)/365.25</f>
        <v>0.15331964407939766</v>
      </c>
      <c r="H198" s="52" t="s">
        <v>36</v>
      </c>
      <c r="I198" s="52" t="s">
        <v>1776</v>
      </c>
      <c r="J198" s="55" t="s">
        <v>1777</v>
      </c>
      <c r="K198" s="52" t="s">
        <v>54</v>
      </c>
      <c r="L198" s="52" t="s">
        <v>38</v>
      </c>
      <c r="M198" s="52" t="s">
        <v>39</v>
      </c>
      <c r="N198" s="52" t="s">
        <v>40</v>
      </c>
      <c r="O198" s="52" t="s">
        <v>41</v>
      </c>
      <c r="P198" s="52" t="s">
        <v>121</v>
      </c>
      <c r="Q198" s="52" t="s">
        <v>42</v>
      </c>
      <c r="R198" s="52" t="s">
        <v>175</v>
      </c>
      <c r="S198" s="53" t="s">
        <v>1778</v>
      </c>
      <c r="T198" s="52" t="s">
        <v>44</v>
      </c>
      <c r="U198" s="52" t="s">
        <v>250</v>
      </c>
      <c r="V198" s="52" t="s">
        <v>59</v>
      </c>
      <c r="W198" s="51">
        <v>84074</v>
      </c>
      <c r="X198" s="52" t="s">
        <v>48</v>
      </c>
      <c r="Y198" s="51">
        <v>3</v>
      </c>
      <c r="Z198" s="51">
        <v>3807</v>
      </c>
      <c r="AA198" s="53" t="s">
        <v>1294</v>
      </c>
      <c r="AB198" s="51">
        <v>4</v>
      </c>
      <c r="AC198" s="51">
        <v>5</v>
      </c>
      <c r="AD198" s="53">
        <v>45011</v>
      </c>
      <c r="AE198" s="52" t="s">
        <v>156</v>
      </c>
      <c r="AF198" s="52" t="s">
        <v>61</v>
      </c>
      <c r="AG198" s="52" t="s">
        <v>89</v>
      </c>
      <c r="AH198" s="52" t="s">
        <v>1779</v>
      </c>
      <c r="AI198" s="52" t="s">
        <v>1780</v>
      </c>
      <c r="AJ198" s="51">
        <v>1</v>
      </c>
      <c r="AK198" s="56">
        <v>997.74</v>
      </c>
    </row>
    <row r="199" spans="1:37" x14ac:dyDescent="0.25">
      <c r="A199" s="51">
        <v>381</v>
      </c>
      <c r="B199" s="52" t="s">
        <v>1749</v>
      </c>
      <c r="C199" s="52" t="s">
        <v>398</v>
      </c>
      <c r="D199" s="53">
        <v>43582</v>
      </c>
      <c r="E199" s="53">
        <v>43910</v>
      </c>
      <c r="F199" s="51">
        <f>Messy_HR_Dataset_Detailed!$E199-Messy_HR_Dataset_Detailed!$D199</f>
        <v>328</v>
      </c>
      <c r="G199" s="54">
        <f>(Messy_HR_Dataset_Detailed!$E199-Messy_HR_Dataset_Detailed!$D199)/365.25</f>
        <v>0.89801505817932925</v>
      </c>
      <c r="H199" s="52" t="s">
        <v>1781</v>
      </c>
      <c r="I199" s="52" t="s">
        <v>1782</v>
      </c>
      <c r="J199" s="55" t="s">
        <v>1783</v>
      </c>
      <c r="K199" s="52" t="s">
        <v>164</v>
      </c>
      <c r="L199" s="52" t="s">
        <v>38</v>
      </c>
      <c r="M199" s="52" t="s">
        <v>39</v>
      </c>
      <c r="N199" s="52" t="s">
        <v>67</v>
      </c>
      <c r="O199" s="52" t="s">
        <v>66</v>
      </c>
      <c r="P199" s="52" t="s">
        <v>121</v>
      </c>
      <c r="Q199" s="52" t="s">
        <v>165</v>
      </c>
      <c r="R199" s="52" t="s">
        <v>69</v>
      </c>
      <c r="S199" s="53" t="s">
        <v>1784</v>
      </c>
      <c r="T199" s="52" t="s">
        <v>44</v>
      </c>
      <c r="U199" s="52" t="s">
        <v>412</v>
      </c>
      <c r="V199" s="52" t="s">
        <v>46</v>
      </c>
      <c r="W199" s="51">
        <v>2472</v>
      </c>
      <c r="X199" s="52" t="s">
        <v>48</v>
      </c>
      <c r="Y199" s="51">
        <v>3</v>
      </c>
      <c r="Z199" s="51">
        <v>3808</v>
      </c>
      <c r="AA199" s="53" t="s">
        <v>756</v>
      </c>
      <c r="AB199" s="51">
        <v>5</v>
      </c>
      <c r="AC199" s="51">
        <v>4</v>
      </c>
      <c r="AD199" s="53">
        <v>44951</v>
      </c>
      <c r="AE199" s="52" t="s">
        <v>83</v>
      </c>
      <c r="AF199" s="52" t="s">
        <v>61</v>
      </c>
      <c r="AG199" s="52" t="s">
        <v>89</v>
      </c>
      <c r="AH199" s="52" t="s">
        <v>1785</v>
      </c>
      <c r="AI199" s="52" t="s">
        <v>1786</v>
      </c>
      <c r="AJ199" s="51">
        <v>4</v>
      </c>
      <c r="AK199" s="56">
        <v>254.26</v>
      </c>
    </row>
    <row r="200" spans="1:37" x14ac:dyDescent="0.25">
      <c r="A200" s="51">
        <v>382</v>
      </c>
      <c r="B200" s="52" t="s">
        <v>1787</v>
      </c>
      <c r="C200" s="52" t="s">
        <v>1788</v>
      </c>
      <c r="D200" s="53">
        <v>43744</v>
      </c>
      <c r="E200" s="53">
        <v>44066</v>
      </c>
      <c r="F200" s="51">
        <f>Messy_HR_Dataset_Detailed!$E200-Messy_HR_Dataset_Detailed!$D200</f>
        <v>322</v>
      </c>
      <c r="G200" s="54">
        <f>(Messy_HR_Dataset_Detailed!$E200-Messy_HR_Dataset_Detailed!$D200)/365.25</f>
        <v>0.88158795345653662</v>
      </c>
      <c r="H200" s="52" t="s">
        <v>1789</v>
      </c>
      <c r="I200" s="52" t="s">
        <v>1790</v>
      </c>
      <c r="J200" s="55" t="s">
        <v>1791</v>
      </c>
      <c r="K200" s="52" t="s">
        <v>79</v>
      </c>
      <c r="L200" s="52" t="s">
        <v>38</v>
      </c>
      <c r="M200" s="52" t="s">
        <v>56</v>
      </c>
      <c r="N200" s="52" t="s">
        <v>67</v>
      </c>
      <c r="O200" s="52" t="s">
        <v>56</v>
      </c>
      <c r="P200" s="52" t="s">
        <v>121</v>
      </c>
      <c r="Q200" s="52" t="s">
        <v>165</v>
      </c>
      <c r="R200" s="52" t="s">
        <v>85</v>
      </c>
      <c r="S200" s="53" t="s">
        <v>1792</v>
      </c>
      <c r="T200" s="52" t="s">
        <v>44</v>
      </c>
      <c r="U200" s="52" t="s">
        <v>234</v>
      </c>
      <c r="V200" s="52" t="s">
        <v>59</v>
      </c>
      <c r="W200" s="51">
        <v>2343</v>
      </c>
      <c r="X200" s="52" t="s">
        <v>48</v>
      </c>
      <c r="Y200" s="51">
        <v>3</v>
      </c>
      <c r="Z200" s="51">
        <v>3809</v>
      </c>
      <c r="AA200" s="53">
        <v>44660</v>
      </c>
      <c r="AB200" s="51">
        <v>3</v>
      </c>
      <c r="AC200" s="51">
        <v>1</v>
      </c>
      <c r="AD200" s="53">
        <v>44855</v>
      </c>
      <c r="AE200" s="52" t="s">
        <v>83</v>
      </c>
      <c r="AF200" s="52" t="s">
        <v>61</v>
      </c>
      <c r="AG200" s="52" t="s">
        <v>62</v>
      </c>
      <c r="AH200" s="52" t="s">
        <v>1793</v>
      </c>
      <c r="AI200" s="52" t="s">
        <v>1794</v>
      </c>
      <c r="AJ200" s="51">
        <v>3</v>
      </c>
      <c r="AK200" s="56">
        <v>786.62</v>
      </c>
    </row>
    <row r="201" spans="1:37" x14ac:dyDescent="0.25">
      <c r="A201" s="51">
        <v>384</v>
      </c>
      <c r="B201" s="52" t="s">
        <v>1797</v>
      </c>
      <c r="C201" s="52" t="s">
        <v>1798</v>
      </c>
      <c r="D201" s="53">
        <v>44695</v>
      </c>
      <c r="E201" s="53">
        <v>44855</v>
      </c>
      <c r="F201" s="51">
        <f>Messy_HR_Dataset_Detailed!$E201-Messy_HR_Dataset_Detailed!$D201</f>
        <v>160</v>
      </c>
      <c r="G201" s="54">
        <f>(Messy_HR_Dataset_Detailed!$E201-Messy_HR_Dataset_Detailed!$D201)/365.25</f>
        <v>0.43805612594113619</v>
      </c>
      <c r="H201" s="52" t="s">
        <v>1795</v>
      </c>
      <c r="I201" s="52" t="s">
        <v>1799</v>
      </c>
      <c r="J201" s="55" t="s">
        <v>1800</v>
      </c>
      <c r="K201" s="52" t="s">
        <v>65</v>
      </c>
      <c r="L201" s="52" t="s">
        <v>38</v>
      </c>
      <c r="M201" s="52" t="s">
        <v>56</v>
      </c>
      <c r="N201" s="52" t="s">
        <v>67</v>
      </c>
      <c r="O201" s="52" t="s">
        <v>41</v>
      </c>
      <c r="P201" s="52" t="s">
        <v>95</v>
      </c>
      <c r="Q201" s="52" t="s">
        <v>165</v>
      </c>
      <c r="R201" s="52" t="s">
        <v>238</v>
      </c>
      <c r="S201" s="53">
        <v>21492</v>
      </c>
      <c r="T201" s="52" t="s">
        <v>86</v>
      </c>
      <c r="U201" s="52" t="s">
        <v>109</v>
      </c>
      <c r="V201" s="52" t="s">
        <v>59</v>
      </c>
      <c r="W201" s="51">
        <v>6278</v>
      </c>
      <c r="X201" s="52" t="s">
        <v>48</v>
      </c>
      <c r="Y201" s="51">
        <v>3</v>
      </c>
      <c r="Z201" s="51">
        <v>3811</v>
      </c>
      <c r="AA201" s="53" t="s">
        <v>1801</v>
      </c>
      <c r="AB201" s="51">
        <v>1</v>
      </c>
      <c r="AC201" s="51">
        <v>1</v>
      </c>
      <c r="AD201" s="53">
        <v>45061</v>
      </c>
      <c r="AE201" s="52" t="s">
        <v>83</v>
      </c>
      <c r="AF201" s="52" t="s">
        <v>61</v>
      </c>
      <c r="AG201" s="52" t="s">
        <v>77</v>
      </c>
      <c r="AH201" s="52" t="s">
        <v>1802</v>
      </c>
      <c r="AI201" s="52" t="s">
        <v>1803</v>
      </c>
      <c r="AJ201" s="51">
        <v>2</v>
      </c>
      <c r="AK201" s="56">
        <v>484.02</v>
      </c>
    </row>
    <row r="202" spans="1:37" x14ac:dyDescent="0.25">
      <c r="A202" s="51">
        <v>385</v>
      </c>
      <c r="B202" s="52" t="s">
        <v>1804</v>
      </c>
      <c r="C202" s="52" t="s">
        <v>1805</v>
      </c>
      <c r="D202" s="53">
        <v>43509</v>
      </c>
      <c r="E202" s="53">
        <v>44049</v>
      </c>
      <c r="F202" s="51">
        <f>Messy_HR_Dataset_Detailed!$E202-Messy_HR_Dataset_Detailed!$D202</f>
        <v>540</v>
      </c>
      <c r="G202" s="54">
        <f>(Messy_HR_Dataset_Detailed!$E202-Messy_HR_Dataset_Detailed!$D202)/365.25</f>
        <v>1.4784394250513346</v>
      </c>
      <c r="H202" s="52" t="s">
        <v>1795</v>
      </c>
      <c r="I202" s="52" t="s">
        <v>1806</v>
      </c>
      <c r="J202" s="55" t="s">
        <v>1807</v>
      </c>
      <c r="K202" s="52" t="s">
        <v>84</v>
      </c>
      <c r="L202" s="52" t="s">
        <v>38</v>
      </c>
      <c r="M202" s="52" t="s">
        <v>39</v>
      </c>
      <c r="N202" s="52" t="s">
        <v>67</v>
      </c>
      <c r="O202" s="52" t="s">
        <v>66</v>
      </c>
      <c r="P202" s="52" t="s">
        <v>121</v>
      </c>
      <c r="Q202" s="52" t="s">
        <v>165</v>
      </c>
      <c r="R202" s="52" t="s">
        <v>96</v>
      </c>
      <c r="S202" s="53" t="s">
        <v>1808</v>
      </c>
      <c r="T202" s="52" t="s">
        <v>44</v>
      </c>
      <c r="U202" s="52" t="s">
        <v>625</v>
      </c>
      <c r="V202" s="52" t="s">
        <v>46</v>
      </c>
      <c r="W202" s="51">
        <v>2453</v>
      </c>
      <c r="X202" s="52" t="s">
        <v>48</v>
      </c>
      <c r="Y202" s="51">
        <v>3</v>
      </c>
      <c r="Z202" s="51">
        <v>3812</v>
      </c>
      <c r="AA202" s="53">
        <v>45231</v>
      </c>
      <c r="AB202" s="51">
        <v>3</v>
      </c>
      <c r="AC202" s="51">
        <v>3</v>
      </c>
      <c r="AD202" s="53">
        <v>45079</v>
      </c>
      <c r="AE202" s="52" t="s">
        <v>156</v>
      </c>
      <c r="AF202" s="52" t="s">
        <v>51</v>
      </c>
      <c r="AG202" s="52" t="s">
        <v>52</v>
      </c>
      <c r="AH202" s="52" t="s">
        <v>1809</v>
      </c>
      <c r="AI202" s="52" t="s">
        <v>1810</v>
      </c>
      <c r="AJ202" s="51">
        <v>5</v>
      </c>
      <c r="AK202" s="56">
        <v>299.74</v>
      </c>
    </row>
    <row r="203" spans="1:37" x14ac:dyDescent="0.25">
      <c r="A203" s="51">
        <v>387</v>
      </c>
      <c r="B203" s="52" t="s">
        <v>1812</v>
      </c>
      <c r="C203" s="52" t="s">
        <v>1813</v>
      </c>
      <c r="D203" s="53">
        <v>43472</v>
      </c>
      <c r="E203" s="53">
        <v>44079</v>
      </c>
      <c r="F203" s="51">
        <f>Messy_HR_Dataset_Detailed!$E203-Messy_HR_Dataset_Detailed!$D203</f>
        <v>607</v>
      </c>
      <c r="G203" s="54">
        <f>(Messy_HR_Dataset_Detailed!$E203-Messy_HR_Dataset_Detailed!$D203)/365.25</f>
        <v>1.6618754277891854</v>
      </c>
      <c r="H203" s="52" t="s">
        <v>1795</v>
      </c>
      <c r="I203" s="52" t="s">
        <v>1814</v>
      </c>
      <c r="J203" s="55" t="s">
        <v>1815</v>
      </c>
      <c r="K203" s="52" t="s">
        <v>54</v>
      </c>
      <c r="L203" s="52" t="s">
        <v>1816</v>
      </c>
      <c r="M203" s="52" t="s">
        <v>56</v>
      </c>
      <c r="N203" s="52" t="s">
        <v>40</v>
      </c>
      <c r="O203" s="52" t="s">
        <v>66</v>
      </c>
      <c r="P203" s="52" t="s">
        <v>133</v>
      </c>
      <c r="Q203" s="52" t="s">
        <v>165</v>
      </c>
      <c r="R203" s="52" t="s">
        <v>107</v>
      </c>
      <c r="S203" s="53" t="s">
        <v>1817</v>
      </c>
      <c r="T203" s="52" t="s">
        <v>44</v>
      </c>
      <c r="U203" s="52" t="s">
        <v>176</v>
      </c>
      <c r="V203" s="52" t="s">
        <v>59</v>
      </c>
      <c r="W203" s="51">
        <v>2169</v>
      </c>
      <c r="X203" s="52" t="s">
        <v>48</v>
      </c>
      <c r="Y203" s="51">
        <v>3</v>
      </c>
      <c r="Z203" s="51">
        <v>3814</v>
      </c>
      <c r="AA203" s="53">
        <v>45145</v>
      </c>
      <c r="AB203" s="51">
        <v>4</v>
      </c>
      <c r="AC203" s="51">
        <v>1</v>
      </c>
      <c r="AD203" s="53">
        <v>45116</v>
      </c>
      <c r="AE203" s="52" t="s">
        <v>156</v>
      </c>
      <c r="AF203" s="52" t="s">
        <v>51</v>
      </c>
      <c r="AG203" s="52" t="s">
        <v>52</v>
      </c>
      <c r="AH203" s="52" t="s">
        <v>460</v>
      </c>
      <c r="AI203" s="52" t="s">
        <v>1818</v>
      </c>
      <c r="AJ203" s="51">
        <v>5</v>
      </c>
      <c r="AK203" s="56">
        <v>655.68</v>
      </c>
    </row>
    <row r="204" spans="1:37" x14ac:dyDescent="0.25">
      <c r="A204" s="51">
        <v>390</v>
      </c>
      <c r="B204" s="52" t="s">
        <v>1820</v>
      </c>
      <c r="C204" s="52" t="s">
        <v>1821</v>
      </c>
      <c r="D204" s="53">
        <v>44479</v>
      </c>
      <c r="E204" s="53">
        <v>44947</v>
      </c>
      <c r="F204" s="51">
        <f>Messy_HR_Dataset_Detailed!$E204-Messy_HR_Dataset_Detailed!$D204</f>
        <v>468</v>
      </c>
      <c r="G204" s="54">
        <f>(Messy_HR_Dataset_Detailed!$E204-Messy_HR_Dataset_Detailed!$D204)/365.25</f>
        <v>1.2813141683778233</v>
      </c>
      <c r="H204" s="52" t="s">
        <v>1781</v>
      </c>
      <c r="I204" s="52" t="s">
        <v>1822</v>
      </c>
      <c r="J204" s="55" t="s">
        <v>1823</v>
      </c>
      <c r="K204" s="52" t="s">
        <v>37</v>
      </c>
      <c r="L204" s="52" t="s">
        <v>38</v>
      </c>
      <c r="M204" s="52" t="s">
        <v>56</v>
      </c>
      <c r="N204" s="52" t="s">
        <v>55</v>
      </c>
      <c r="O204" s="52" t="s">
        <v>66</v>
      </c>
      <c r="P204" s="52" t="s">
        <v>121</v>
      </c>
      <c r="Q204" s="52" t="s">
        <v>165</v>
      </c>
      <c r="R204" s="52" t="s">
        <v>80</v>
      </c>
      <c r="S204" s="53">
        <v>28491</v>
      </c>
      <c r="T204" s="52" t="s">
        <v>44</v>
      </c>
      <c r="U204" s="52" t="s">
        <v>98</v>
      </c>
      <c r="V204" s="52" t="s">
        <v>46</v>
      </c>
      <c r="W204" s="51">
        <v>2119</v>
      </c>
      <c r="X204" s="52" t="s">
        <v>242</v>
      </c>
      <c r="Y204" s="51">
        <v>3</v>
      </c>
      <c r="Z204" s="51">
        <v>3817</v>
      </c>
      <c r="AA204" s="53" t="s">
        <v>1824</v>
      </c>
      <c r="AB204" s="51">
        <v>3</v>
      </c>
      <c r="AC204" s="51">
        <v>3</v>
      </c>
      <c r="AD204" s="53">
        <v>44992</v>
      </c>
      <c r="AE204" s="52" t="s">
        <v>60</v>
      </c>
      <c r="AF204" s="52" t="s">
        <v>51</v>
      </c>
      <c r="AG204" s="52" t="s">
        <v>62</v>
      </c>
      <c r="AH204" s="52" t="s">
        <v>1825</v>
      </c>
      <c r="AI204" s="52" t="s">
        <v>1826</v>
      </c>
      <c r="AJ204" s="51">
        <v>4</v>
      </c>
      <c r="AK204" s="56">
        <v>456.65</v>
      </c>
    </row>
    <row r="205" spans="1:37" x14ac:dyDescent="0.25">
      <c r="A205" s="51">
        <v>391</v>
      </c>
      <c r="B205" s="52" t="s">
        <v>1827</v>
      </c>
      <c r="C205" s="52" t="s">
        <v>1828</v>
      </c>
      <c r="D205" s="53">
        <v>43832</v>
      </c>
      <c r="E205" s="53">
        <v>44654</v>
      </c>
      <c r="F205" s="51">
        <f>Messy_HR_Dataset_Detailed!$E205-Messy_HR_Dataset_Detailed!$D205</f>
        <v>822</v>
      </c>
      <c r="G205" s="54">
        <f>(Messy_HR_Dataset_Detailed!$E205-Messy_HR_Dataset_Detailed!$D205)/365.25</f>
        <v>2.2505133470225873</v>
      </c>
      <c r="H205" s="52" t="s">
        <v>1789</v>
      </c>
      <c r="I205" s="52" t="s">
        <v>1829</v>
      </c>
      <c r="J205" s="55" t="s">
        <v>1830</v>
      </c>
      <c r="K205" s="52" t="s">
        <v>37</v>
      </c>
      <c r="L205" s="52" t="s">
        <v>38</v>
      </c>
      <c r="M205" s="52" t="s">
        <v>56</v>
      </c>
      <c r="N205" s="52" t="s">
        <v>55</v>
      </c>
      <c r="O205" s="52" t="s">
        <v>56</v>
      </c>
      <c r="P205" s="52" t="s">
        <v>174</v>
      </c>
      <c r="Q205" s="52" t="s">
        <v>165</v>
      </c>
      <c r="R205" s="52" t="s">
        <v>608</v>
      </c>
      <c r="S205" s="53" t="s">
        <v>1831</v>
      </c>
      <c r="T205" s="52" t="s">
        <v>44</v>
      </c>
      <c r="U205" s="52" t="s">
        <v>98</v>
      </c>
      <c r="V205" s="52" t="s">
        <v>59</v>
      </c>
      <c r="W205" s="51">
        <v>2138</v>
      </c>
      <c r="X205" s="52" t="s">
        <v>48</v>
      </c>
      <c r="Y205" s="51">
        <v>3</v>
      </c>
      <c r="Z205" s="51">
        <v>3818</v>
      </c>
      <c r="AA205" s="53" t="s">
        <v>473</v>
      </c>
      <c r="AB205" s="51">
        <v>1</v>
      </c>
      <c r="AC205" s="51">
        <v>1</v>
      </c>
      <c r="AD205" s="53">
        <v>44872</v>
      </c>
      <c r="AE205" s="52" t="s">
        <v>50</v>
      </c>
      <c r="AF205" s="52" t="s">
        <v>61</v>
      </c>
      <c r="AG205" s="52" t="s">
        <v>62</v>
      </c>
      <c r="AH205" s="52" t="s">
        <v>1832</v>
      </c>
      <c r="AI205" s="52" t="s">
        <v>1833</v>
      </c>
      <c r="AJ205" s="51">
        <v>4</v>
      </c>
      <c r="AK205" s="56">
        <v>313.5</v>
      </c>
    </row>
    <row r="206" spans="1:37" x14ac:dyDescent="0.25">
      <c r="A206" s="51">
        <v>393</v>
      </c>
      <c r="B206" s="52" t="s">
        <v>1836</v>
      </c>
      <c r="C206" s="52" t="s">
        <v>1837</v>
      </c>
      <c r="D206" s="53">
        <v>43323</v>
      </c>
      <c r="E206" s="53">
        <v>44337</v>
      </c>
      <c r="F206" s="51">
        <f>Messy_HR_Dataset_Detailed!$E206-Messy_HR_Dataset_Detailed!$D206</f>
        <v>1014</v>
      </c>
      <c r="G206" s="54">
        <f>(Messy_HR_Dataset_Detailed!$E206-Messy_HR_Dataset_Detailed!$D206)/365.25</f>
        <v>2.7761806981519506</v>
      </c>
      <c r="H206" s="52" t="s">
        <v>1789</v>
      </c>
      <c r="I206" s="52" t="s">
        <v>1838</v>
      </c>
      <c r="J206" s="55" t="s">
        <v>1839</v>
      </c>
      <c r="K206" s="52" t="s">
        <v>54</v>
      </c>
      <c r="L206" s="52" t="s">
        <v>38</v>
      </c>
      <c r="M206" s="52" t="s">
        <v>39</v>
      </c>
      <c r="N206" s="52" t="s">
        <v>40</v>
      </c>
      <c r="O206" s="52" t="s">
        <v>66</v>
      </c>
      <c r="P206" s="52" t="s">
        <v>174</v>
      </c>
      <c r="Q206" s="52" t="s">
        <v>165</v>
      </c>
      <c r="R206" s="52" t="s">
        <v>80</v>
      </c>
      <c r="S206" s="53" t="s">
        <v>1840</v>
      </c>
      <c r="T206" s="52" t="s">
        <v>44</v>
      </c>
      <c r="U206" s="52" t="s">
        <v>234</v>
      </c>
      <c r="V206" s="52" t="s">
        <v>46</v>
      </c>
      <c r="W206" s="51">
        <v>1773</v>
      </c>
      <c r="X206" s="52" t="s">
        <v>48</v>
      </c>
      <c r="Y206" s="51">
        <v>3</v>
      </c>
      <c r="Z206" s="51">
        <v>3820</v>
      </c>
      <c r="AA206" s="53" t="s">
        <v>339</v>
      </c>
      <c r="AB206" s="51">
        <v>1</v>
      </c>
      <c r="AC206" s="51">
        <v>3</v>
      </c>
      <c r="AD206" s="53">
        <v>44792</v>
      </c>
      <c r="AE206" s="52" t="s">
        <v>76</v>
      </c>
      <c r="AF206" s="52" t="s">
        <v>61</v>
      </c>
      <c r="AG206" s="52" t="s">
        <v>62</v>
      </c>
      <c r="AH206" s="52" t="s">
        <v>1841</v>
      </c>
      <c r="AI206" s="52" t="s">
        <v>1842</v>
      </c>
      <c r="AJ206" s="51">
        <v>2</v>
      </c>
      <c r="AK206" s="56">
        <v>333.8</v>
      </c>
    </row>
    <row r="207" spans="1:37" x14ac:dyDescent="0.25">
      <c r="A207" s="51">
        <v>395</v>
      </c>
      <c r="B207" s="52" t="s">
        <v>1843</v>
      </c>
      <c r="C207" s="52" t="s">
        <v>1844</v>
      </c>
      <c r="D207" s="53">
        <v>43732</v>
      </c>
      <c r="E207" s="53">
        <v>44655</v>
      </c>
      <c r="F207" s="51">
        <f>Messy_HR_Dataset_Detailed!$E207-Messy_HR_Dataset_Detailed!$D207</f>
        <v>923</v>
      </c>
      <c r="G207" s="54">
        <f>(Messy_HR_Dataset_Detailed!$E207-Messy_HR_Dataset_Detailed!$D207)/365.25</f>
        <v>2.5270362765229293</v>
      </c>
      <c r="H207" s="52" t="s">
        <v>1789</v>
      </c>
      <c r="I207" s="52" t="s">
        <v>1845</v>
      </c>
      <c r="J207" s="55" t="s">
        <v>1846</v>
      </c>
      <c r="K207" s="52" t="s">
        <v>94</v>
      </c>
      <c r="L207" s="52" t="s">
        <v>38</v>
      </c>
      <c r="M207" s="52" t="s">
        <v>66</v>
      </c>
      <c r="N207" s="52" t="s">
        <v>67</v>
      </c>
      <c r="O207" s="52" t="s">
        <v>56</v>
      </c>
      <c r="P207" s="52" t="s">
        <v>133</v>
      </c>
      <c r="Q207" s="52" t="s">
        <v>1847</v>
      </c>
      <c r="R207" s="52" t="s">
        <v>80</v>
      </c>
      <c r="S207" s="53" t="s">
        <v>1848</v>
      </c>
      <c r="T207" s="52" t="s">
        <v>44</v>
      </c>
      <c r="U207" s="52" t="s">
        <v>98</v>
      </c>
      <c r="V207" s="52" t="s">
        <v>59</v>
      </c>
      <c r="W207" s="51">
        <v>56727</v>
      </c>
      <c r="X207" s="52" t="s">
        <v>48</v>
      </c>
      <c r="Y207" s="51">
        <v>3</v>
      </c>
      <c r="Z207" s="51">
        <v>3822</v>
      </c>
      <c r="AA207" s="53" t="s">
        <v>817</v>
      </c>
      <c r="AB207" s="51">
        <v>4</v>
      </c>
      <c r="AC207" s="51">
        <v>4</v>
      </c>
      <c r="AD207" s="53">
        <v>44903</v>
      </c>
      <c r="AE207" s="52" t="s">
        <v>83</v>
      </c>
      <c r="AF207" s="52" t="s">
        <v>51</v>
      </c>
      <c r="AG207" s="52" t="s">
        <v>62</v>
      </c>
      <c r="AH207" s="52" t="s">
        <v>1849</v>
      </c>
      <c r="AI207" s="52" t="s">
        <v>1850</v>
      </c>
      <c r="AJ207" s="51">
        <v>5</v>
      </c>
      <c r="AK207" s="56">
        <v>357.58</v>
      </c>
    </row>
    <row r="208" spans="1:37" x14ac:dyDescent="0.25">
      <c r="A208" s="51">
        <v>396</v>
      </c>
      <c r="B208" s="52" t="s">
        <v>1851</v>
      </c>
      <c r="C208" s="52" t="s">
        <v>1852</v>
      </c>
      <c r="D208" s="53">
        <v>44851</v>
      </c>
      <c r="E208" s="53">
        <v>45103</v>
      </c>
      <c r="F208" s="51">
        <f>Messy_HR_Dataset_Detailed!$E208-Messy_HR_Dataset_Detailed!$D208</f>
        <v>252</v>
      </c>
      <c r="G208" s="54">
        <f>(Messy_HR_Dataset_Detailed!$E208-Messy_HR_Dataset_Detailed!$D208)/365.25</f>
        <v>0.68993839835728954</v>
      </c>
      <c r="H208" s="52" t="s">
        <v>1789</v>
      </c>
      <c r="I208" s="52" t="s">
        <v>1853</v>
      </c>
      <c r="J208" s="55" t="s">
        <v>1854</v>
      </c>
      <c r="K208" s="52" t="s">
        <v>79</v>
      </c>
      <c r="L208" s="52" t="s">
        <v>38</v>
      </c>
      <c r="M208" s="52" t="s">
        <v>66</v>
      </c>
      <c r="N208" s="52" t="s">
        <v>55</v>
      </c>
      <c r="O208" s="52" t="s">
        <v>41</v>
      </c>
      <c r="P208" s="52" t="s">
        <v>95</v>
      </c>
      <c r="Q208" s="52" t="s">
        <v>1847</v>
      </c>
      <c r="R208" s="52" t="s">
        <v>300</v>
      </c>
      <c r="S208" s="53" t="s">
        <v>1855</v>
      </c>
      <c r="T208" s="52" t="s">
        <v>44</v>
      </c>
      <c r="U208" s="52" t="s">
        <v>5</v>
      </c>
      <c r="V208" s="52" t="s">
        <v>59</v>
      </c>
      <c r="W208" s="51">
        <v>12469</v>
      </c>
      <c r="X208" s="52" t="s">
        <v>242</v>
      </c>
      <c r="Y208" s="51">
        <v>3</v>
      </c>
      <c r="Z208" s="51">
        <v>3823</v>
      </c>
      <c r="AA208" s="53" t="s">
        <v>273</v>
      </c>
      <c r="AB208" s="51">
        <v>5</v>
      </c>
      <c r="AC208" s="51">
        <v>4</v>
      </c>
      <c r="AD208" s="53">
        <v>44825</v>
      </c>
      <c r="AE208" s="52" t="s">
        <v>156</v>
      </c>
      <c r="AF208" s="52" t="s">
        <v>61</v>
      </c>
      <c r="AG208" s="52" t="s">
        <v>77</v>
      </c>
      <c r="AH208" s="52" t="s">
        <v>1856</v>
      </c>
      <c r="AI208" s="52" t="s">
        <v>1857</v>
      </c>
      <c r="AJ208" s="51">
        <v>4</v>
      </c>
      <c r="AK208" s="56">
        <v>516.9</v>
      </c>
    </row>
    <row r="209" spans="1:37" x14ac:dyDescent="0.25">
      <c r="A209" s="51">
        <v>399</v>
      </c>
      <c r="B209" s="52" t="s">
        <v>1860</v>
      </c>
      <c r="C209" s="52" t="s">
        <v>1861</v>
      </c>
      <c r="D209" s="53">
        <v>45042</v>
      </c>
      <c r="E209" s="53">
        <v>45080</v>
      </c>
      <c r="F209" s="51">
        <f>Messy_HR_Dataset_Detailed!$E209-Messy_HR_Dataset_Detailed!$D209</f>
        <v>38</v>
      </c>
      <c r="G209" s="54">
        <f>(Messy_HR_Dataset_Detailed!$E209-Messy_HR_Dataset_Detailed!$D209)/365.25</f>
        <v>0.10403832991101986</v>
      </c>
      <c r="H209" s="52" t="s">
        <v>1781</v>
      </c>
      <c r="I209" s="52" t="s">
        <v>1862</v>
      </c>
      <c r="J209" s="55" t="s">
        <v>1863</v>
      </c>
      <c r="K209" s="52" t="s">
        <v>65</v>
      </c>
      <c r="L209" s="52" t="s">
        <v>38</v>
      </c>
      <c r="M209" s="52" t="s">
        <v>56</v>
      </c>
      <c r="N209" s="52" t="s">
        <v>67</v>
      </c>
      <c r="O209" s="52" t="s">
        <v>66</v>
      </c>
      <c r="P209" s="52" t="s">
        <v>121</v>
      </c>
      <c r="Q209" s="52" t="s">
        <v>165</v>
      </c>
      <c r="R209" s="52" t="s">
        <v>85</v>
      </c>
      <c r="S209" s="53">
        <v>37199</v>
      </c>
      <c r="T209" s="52" t="s">
        <v>44</v>
      </c>
      <c r="U209" s="52" t="s">
        <v>81</v>
      </c>
      <c r="V209" s="52" t="s">
        <v>59</v>
      </c>
      <c r="W209" s="51">
        <v>21759</v>
      </c>
      <c r="X209" s="52" t="s">
        <v>48</v>
      </c>
      <c r="Y209" s="51">
        <v>3</v>
      </c>
      <c r="Z209" s="51">
        <v>3826</v>
      </c>
      <c r="AA209" s="53" t="s">
        <v>1864</v>
      </c>
      <c r="AB209" s="51">
        <v>2</v>
      </c>
      <c r="AC209" s="51">
        <v>1</v>
      </c>
      <c r="AD209" s="53">
        <v>44886</v>
      </c>
      <c r="AE209" s="52" t="s">
        <v>156</v>
      </c>
      <c r="AF209" s="52" t="s">
        <v>51</v>
      </c>
      <c r="AG209" s="52" t="s">
        <v>77</v>
      </c>
      <c r="AH209" s="52" t="s">
        <v>1865</v>
      </c>
      <c r="AI209" s="52" t="s">
        <v>1866</v>
      </c>
      <c r="AJ209" s="51">
        <v>4</v>
      </c>
      <c r="AK209" s="56">
        <v>286.12</v>
      </c>
    </row>
    <row r="210" spans="1:37" x14ac:dyDescent="0.25">
      <c r="A210" s="51">
        <v>402</v>
      </c>
      <c r="B210" s="52" t="s">
        <v>853</v>
      </c>
      <c r="C210" s="52" t="s">
        <v>1870</v>
      </c>
      <c r="D210" s="53">
        <v>43492</v>
      </c>
      <c r="E210" s="53">
        <v>44253</v>
      </c>
      <c r="F210" s="51">
        <f>Messy_HR_Dataset_Detailed!$E210-Messy_HR_Dataset_Detailed!$D210</f>
        <v>761</v>
      </c>
      <c r="G210" s="54">
        <f>(Messy_HR_Dataset_Detailed!$E210-Messy_HR_Dataset_Detailed!$D210)/365.25</f>
        <v>2.083504449007529</v>
      </c>
      <c r="H210" s="52" t="s">
        <v>1795</v>
      </c>
      <c r="I210" s="52" t="s">
        <v>1871</v>
      </c>
      <c r="J210" s="55" t="s">
        <v>1872</v>
      </c>
      <c r="K210" s="52" t="s">
        <v>84</v>
      </c>
      <c r="L210" s="52" t="s">
        <v>38</v>
      </c>
      <c r="M210" s="52" t="s">
        <v>56</v>
      </c>
      <c r="N210" s="52" t="s">
        <v>40</v>
      </c>
      <c r="O210" s="52" t="s">
        <v>66</v>
      </c>
      <c r="P210" s="52" t="s">
        <v>121</v>
      </c>
      <c r="Q210" s="52" t="s">
        <v>165</v>
      </c>
      <c r="R210" s="52" t="s">
        <v>175</v>
      </c>
      <c r="S210" s="53">
        <v>20792</v>
      </c>
      <c r="T210" s="52" t="s">
        <v>44</v>
      </c>
      <c r="U210" s="52" t="s">
        <v>250</v>
      </c>
      <c r="V210" s="52" t="s">
        <v>59</v>
      </c>
      <c r="W210" s="51">
        <v>55408</v>
      </c>
      <c r="X210" s="52" t="s">
        <v>99</v>
      </c>
      <c r="Y210" s="51">
        <v>3</v>
      </c>
      <c r="Z210" s="51">
        <v>3829</v>
      </c>
      <c r="AA210" s="53" t="s">
        <v>146</v>
      </c>
      <c r="AB210" s="51">
        <v>3</v>
      </c>
      <c r="AC210" s="51">
        <v>2</v>
      </c>
      <c r="AD210" s="53">
        <v>44858</v>
      </c>
      <c r="AE210" s="52" t="s">
        <v>76</v>
      </c>
      <c r="AF210" s="52" t="s">
        <v>61</v>
      </c>
      <c r="AG210" s="52" t="s">
        <v>62</v>
      </c>
      <c r="AH210" s="52" t="s">
        <v>995</v>
      </c>
      <c r="AI210" s="52" t="s">
        <v>1873</v>
      </c>
      <c r="AJ210" s="51">
        <v>5</v>
      </c>
      <c r="AK210" s="56">
        <v>233.67</v>
      </c>
    </row>
    <row r="211" spans="1:37" x14ac:dyDescent="0.25">
      <c r="A211" s="51">
        <v>405</v>
      </c>
      <c r="B211" s="52" t="s">
        <v>1877</v>
      </c>
      <c r="C211" s="52" t="s">
        <v>1878</v>
      </c>
      <c r="D211" s="53">
        <v>44410</v>
      </c>
      <c r="E211" s="53">
        <v>44833</v>
      </c>
      <c r="F211" s="51">
        <f>Messy_HR_Dataset_Detailed!$E211-Messy_HR_Dataset_Detailed!$D211</f>
        <v>423</v>
      </c>
      <c r="G211" s="54">
        <f>(Messy_HR_Dataset_Detailed!$E211-Messy_HR_Dataset_Detailed!$D211)/365.25</f>
        <v>1.1581108829568789</v>
      </c>
      <c r="H211" s="52" t="s">
        <v>1879</v>
      </c>
      <c r="I211" s="52" t="s">
        <v>1880</v>
      </c>
      <c r="J211" s="55" t="s">
        <v>1881</v>
      </c>
      <c r="K211" s="52" t="s">
        <v>54</v>
      </c>
      <c r="L211" s="52" t="s">
        <v>1816</v>
      </c>
      <c r="M211" s="52" t="s">
        <v>66</v>
      </c>
      <c r="N211" s="52" t="s">
        <v>67</v>
      </c>
      <c r="O211" s="52" t="s">
        <v>56</v>
      </c>
      <c r="P211" s="52" t="s">
        <v>121</v>
      </c>
      <c r="Q211" s="52" t="s">
        <v>165</v>
      </c>
      <c r="R211" s="52" t="s">
        <v>248</v>
      </c>
      <c r="S211" s="53">
        <v>23567</v>
      </c>
      <c r="T211" s="52" t="s">
        <v>44</v>
      </c>
      <c r="U211" s="52" t="s">
        <v>1555</v>
      </c>
      <c r="V211" s="52" t="s">
        <v>46</v>
      </c>
      <c r="W211" s="51">
        <v>96097</v>
      </c>
      <c r="X211" s="52" t="s">
        <v>746</v>
      </c>
      <c r="Y211" s="51">
        <v>3</v>
      </c>
      <c r="Z211" s="51">
        <v>3832</v>
      </c>
      <c r="AA211" s="53">
        <v>44631</v>
      </c>
      <c r="AB211" s="51">
        <v>1</v>
      </c>
      <c r="AC211" s="51">
        <v>4</v>
      </c>
      <c r="AD211" s="53">
        <v>44936</v>
      </c>
      <c r="AE211" s="52" t="s">
        <v>50</v>
      </c>
      <c r="AF211" s="52" t="s">
        <v>51</v>
      </c>
      <c r="AG211" s="52" t="s">
        <v>62</v>
      </c>
      <c r="AH211" s="52" t="s">
        <v>1882</v>
      </c>
      <c r="AI211" s="52" t="s">
        <v>1883</v>
      </c>
      <c r="AJ211" s="51">
        <v>4</v>
      </c>
      <c r="AK211" s="56">
        <v>770.38</v>
      </c>
    </row>
    <row r="212" spans="1:37" x14ac:dyDescent="0.25">
      <c r="A212" s="51">
        <v>406</v>
      </c>
      <c r="B212" s="52" t="s">
        <v>1884</v>
      </c>
      <c r="C212" s="52" t="s">
        <v>1885</v>
      </c>
      <c r="D212" s="53">
        <v>44587</v>
      </c>
      <c r="E212" s="53">
        <v>44867</v>
      </c>
      <c r="F212" s="51">
        <f>Messy_HR_Dataset_Detailed!$E212-Messy_HR_Dataset_Detailed!$D212</f>
        <v>280</v>
      </c>
      <c r="G212" s="54">
        <f>(Messy_HR_Dataset_Detailed!$E212-Messy_HR_Dataset_Detailed!$D212)/365.25</f>
        <v>0.76659822039698833</v>
      </c>
      <c r="H212" s="52" t="s">
        <v>1789</v>
      </c>
      <c r="I212" s="52" t="s">
        <v>1886</v>
      </c>
      <c r="J212" s="55" t="s">
        <v>1887</v>
      </c>
      <c r="K212" s="52" t="s">
        <v>164</v>
      </c>
      <c r="L212" s="52" t="s">
        <v>38</v>
      </c>
      <c r="M212" s="52" t="s">
        <v>66</v>
      </c>
      <c r="N212" s="52" t="s">
        <v>55</v>
      </c>
      <c r="O212" s="52" t="s">
        <v>56</v>
      </c>
      <c r="P212" s="52" t="s">
        <v>133</v>
      </c>
      <c r="Q212" s="52" t="s">
        <v>1847</v>
      </c>
      <c r="R212" s="52" t="s">
        <v>85</v>
      </c>
      <c r="S212" s="53">
        <v>19698</v>
      </c>
      <c r="T212" s="52" t="s">
        <v>44</v>
      </c>
      <c r="U212" s="52" t="s">
        <v>600</v>
      </c>
      <c r="V212" s="52" t="s">
        <v>59</v>
      </c>
      <c r="W212" s="51">
        <v>21738</v>
      </c>
      <c r="X212" s="52" t="s">
        <v>746</v>
      </c>
      <c r="Y212" s="51">
        <v>3</v>
      </c>
      <c r="Z212" s="51">
        <v>3833</v>
      </c>
      <c r="AA212" s="53">
        <v>45018</v>
      </c>
      <c r="AB212" s="51">
        <v>3</v>
      </c>
      <c r="AC212" s="51">
        <v>5</v>
      </c>
      <c r="AD212" s="53">
        <v>45100</v>
      </c>
      <c r="AE212" s="52" t="s">
        <v>50</v>
      </c>
      <c r="AF212" s="52" t="s">
        <v>61</v>
      </c>
      <c r="AG212" s="52" t="s">
        <v>77</v>
      </c>
      <c r="AH212" s="52" t="s">
        <v>1888</v>
      </c>
      <c r="AI212" s="52" t="s">
        <v>1889</v>
      </c>
      <c r="AJ212" s="51">
        <v>2</v>
      </c>
      <c r="AK212" s="56">
        <v>409.16</v>
      </c>
    </row>
    <row r="213" spans="1:37" x14ac:dyDescent="0.25">
      <c r="A213" s="51">
        <v>407</v>
      </c>
      <c r="B213" s="52" t="s">
        <v>1517</v>
      </c>
      <c r="C213" s="52" t="s">
        <v>1890</v>
      </c>
      <c r="D213" s="53">
        <v>43595</v>
      </c>
      <c r="E213" s="53">
        <v>44413</v>
      </c>
      <c r="F213" s="51">
        <f>Messy_HR_Dataset_Detailed!$E213-Messy_HR_Dataset_Detailed!$D213</f>
        <v>818</v>
      </c>
      <c r="G213" s="54">
        <f>(Messy_HR_Dataset_Detailed!$E213-Messy_HR_Dataset_Detailed!$D213)/365.25</f>
        <v>2.239561943874059</v>
      </c>
      <c r="H213" s="52" t="s">
        <v>1789</v>
      </c>
      <c r="I213" s="52" t="s">
        <v>1891</v>
      </c>
      <c r="J213" s="55" t="s">
        <v>1892</v>
      </c>
      <c r="K213" s="52" t="s">
        <v>94</v>
      </c>
      <c r="L213" s="52" t="s">
        <v>38</v>
      </c>
      <c r="M213" s="52" t="s">
        <v>39</v>
      </c>
      <c r="N213" s="52" t="s">
        <v>40</v>
      </c>
      <c r="O213" s="52" t="s">
        <v>56</v>
      </c>
      <c r="P213" s="52" t="s">
        <v>95</v>
      </c>
      <c r="Q213" s="52" t="s">
        <v>1847</v>
      </c>
      <c r="R213" s="52" t="s">
        <v>85</v>
      </c>
      <c r="S213" s="53">
        <v>22592</v>
      </c>
      <c r="T213" s="52" t="s">
        <v>44</v>
      </c>
      <c r="U213" s="52" t="s">
        <v>98</v>
      </c>
      <c r="V213" s="52" t="s">
        <v>59</v>
      </c>
      <c r="W213" s="51">
        <v>40039</v>
      </c>
      <c r="X213" s="52" t="s">
        <v>48</v>
      </c>
      <c r="Y213" s="51">
        <v>3</v>
      </c>
      <c r="Z213" s="51">
        <v>3834</v>
      </c>
      <c r="AA213" s="53" t="s">
        <v>350</v>
      </c>
      <c r="AB213" s="51">
        <v>3</v>
      </c>
      <c r="AC213" s="51">
        <v>5</v>
      </c>
      <c r="AD213" s="53">
        <v>44930</v>
      </c>
      <c r="AE213" s="52" t="s">
        <v>83</v>
      </c>
      <c r="AF213" s="52" t="s">
        <v>61</v>
      </c>
      <c r="AG213" s="52" t="s">
        <v>89</v>
      </c>
      <c r="AH213" s="52" t="s">
        <v>1893</v>
      </c>
      <c r="AI213" s="52" t="s">
        <v>418</v>
      </c>
      <c r="AJ213" s="51">
        <v>1</v>
      </c>
      <c r="AK213" s="56">
        <v>700.53</v>
      </c>
    </row>
    <row r="214" spans="1:37" x14ac:dyDescent="0.25">
      <c r="A214" s="51">
        <v>408</v>
      </c>
      <c r="B214" s="52" t="s">
        <v>253</v>
      </c>
      <c r="C214" s="52" t="s">
        <v>1015</v>
      </c>
      <c r="D214" s="53">
        <v>43467</v>
      </c>
      <c r="E214" s="53">
        <v>44901</v>
      </c>
      <c r="F214" s="51">
        <f>Messy_HR_Dataset_Detailed!$E214-Messy_HR_Dataset_Detailed!$D214</f>
        <v>1434</v>
      </c>
      <c r="G214" s="54">
        <f>(Messy_HR_Dataset_Detailed!$E214-Messy_HR_Dataset_Detailed!$D214)/365.25</f>
        <v>3.9260780287474333</v>
      </c>
      <c r="H214" s="52" t="s">
        <v>1781</v>
      </c>
      <c r="I214" s="52" t="s">
        <v>1894</v>
      </c>
      <c r="J214" s="55" t="s">
        <v>1895</v>
      </c>
      <c r="K214" s="52" t="s">
        <v>113</v>
      </c>
      <c r="L214" s="52" t="s">
        <v>38</v>
      </c>
      <c r="M214" s="52" t="s">
        <v>56</v>
      </c>
      <c r="N214" s="52" t="s">
        <v>67</v>
      </c>
      <c r="O214" s="52" t="s">
        <v>56</v>
      </c>
      <c r="P214" s="52" t="s">
        <v>121</v>
      </c>
      <c r="Q214" s="52" t="s">
        <v>165</v>
      </c>
      <c r="R214" s="52" t="s">
        <v>508</v>
      </c>
      <c r="S214" s="53">
        <v>34283</v>
      </c>
      <c r="T214" s="52" t="s">
        <v>44</v>
      </c>
      <c r="U214" s="52" t="s">
        <v>1248</v>
      </c>
      <c r="V214" s="52" t="s">
        <v>59</v>
      </c>
      <c r="W214" s="51">
        <v>45952</v>
      </c>
      <c r="X214" s="52" t="s">
        <v>48</v>
      </c>
      <c r="Y214" s="51">
        <v>3</v>
      </c>
      <c r="Z214" s="51">
        <v>3835</v>
      </c>
      <c r="AA214" s="53">
        <v>44571</v>
      </c>
      <c r="AB214" s="51">
        <v>5</v>
      </c>
      <c r="AC214" s="51">
        <v>3</v>
      </c>
      <c r="AD214" s="53">
        <v>44870</v>
      </c>
      <c r="AE214" s="52" t="s">
        <v>60</v>
      </c>
      <c r="AF214" s="52" t="s">
        <v>61</v>
      </c>
      <c r="AG214" s="52" t="s">
        <v>52</v>
      </c>
      <c r="AH214" s="52" t="s">
        <v>1896</v>
      </c>
      <c r="AI214" s="52" t="s">
        <v>1897</v>
      </c>
      <c r="AJ214" s="51">
        <v>3</v>
      </c>
      <c r="AK214" s="56">
        <v>439.63</v>
      </c>
    </row>
    <row r="215" spans="1:37" x14ac:dyDescent="0.25">
      <c r="A215" s="51">
        <v>410</v>
      </c>
      <c r="B215" s="52" t="s">
        <v>1899</v>
      </c>
      <c r="C215" s="52" t="s">
        <v>1900</v>
      </c>
      <c r="D215" s="53">
        <v>44836</v>
      </c>
      <c r="E215" s="53">
        <v>44878</v>
      </c>
      <c r="F215" s="51">
        <f>Messy_HR_Dataset_Detailed!$E215-Messy_HR_Dataset_Detailed!$D215</f>
        <v>42</v>
      </c>
      <c r="G215" s="54">
        <f>(Messy_HR_Dataset_Detailed!$E215-Messy_HR_Dataset_Detailed!$D215)/365.25</f>
        <v>0.11498973305954825</v>
      </c>
      <c r="H215" s="52" t="s">
        <v>1781</v>
      </c>
      <c r="I215" s="52" t="s">
        <v>1901</v>
      </c>
      <c r="J215" s="55" t="s">
        <v>1902</v>
      </c>
      <c r="K215" s="52" t="s">
        <v>84</v>
      </c>
      <c r="L215" s="52" t="s">
        <v>38</v>
      </c>
      <c r="M215" s="52" t="s">
        <v>56</v>
      </c>
      <c r="N215" s="52" t="s">
        <v>55</v>
      </c>
      <c r="O215" s="52" t="s">
        <v>56</v>
      </c>
      <c r="P215" s="52" t="s">
        <v>121</v>
      </c>
      <c r="Q215" s="52" t="s">
        <v>165</v>
      </c>
      <c r="R215" s="52" t="s">
        <v>43</v>
      </c>
      <c r="S215" s="53" t="s">
        <v>1903</v>
      </c>
      <c r="T215" s="52" t="s">
        <v>44</v>
      </c>
      <c r="U215" s="52" t="s">
        <v>625</v>
      </c>
      <c r="V215" s="52" t="s">
        <v>59</v>
      </c>
      <c r="W215" s="51">
        <v>72879</v>
      </c>
      <c r="X215" s="52" t="s">
        <v>746</v>
      </c>
      <c r="Y215" s="51">
        <v>3</v>
      </c>
      <c r="Z215" s="51">
        <v>3837</v>
      </c>
      <c r="AA215" s="53" t="s">
        <v>127</v>
      </c>
      <c r="AB215" s="51">
        <v>5</v>
      </c>
      <c r="AC215" s="51">
        <v>3</v>
      </c>
      <c r="AD215" s="53">
        <v>44979</v>
      </c>
      <c r="AE215" s="52" t="s">
        <v>156</v>
      </c>
      <c r="AF215" s="52" t="s">
        <v>51</v>
      </c>
      <c r="AG215" s="52" t="s">
        <v>52</v>
      </c>
      <c r="AH215" s="52" t="s">
        <v>1904</v>
      </c>
      <c r="AI215" s="52" t="s">
        <v>1905</v>
      </c>
      <c r="AJ215" s="51">
        <v>3</v>
      </c>
      <c r="AK215" s="56">
        <v>320.33999999999997</v>
      </c>
    </row>
    <row r="216" spans="1:37" x14ac:dyDescent="0.25">
      <c r="A216" s="51">
        <v>411</v>
      </c>
      <c r="B216" s="52" t="s">
        <v>1834</v>
      </c>
      <c r="C216" s="52" t="s">
        <v>1906</v>
      </c>
      <c r="D216" s="53">
        <v>43451</v>
      </c>
      <c r="E216" s="53">
        <v>44307</v>
      </c>
      <c r="F216" s="51">
        <f>Messy_HR_Dataset_Detailed!$E216-Messy_HR_Dataset_Detailed!$D216</f>
        <v>856</v>
      </c>
      <c r="G216" s="54">
        <f>(Messy_HR_Dataset_Detailed!$E216-Messy_HR_Dataset_Detailed!$D216)/365.25</f>
        <v>2.3436002737850785</v>
      </c>
      <c r="H216" s="52" t="s">
        <v>1781</v>
      </c>
      <c r="I216" s="52" t="s">
        <v>1907</v>
      </c>
      <c r="J216" s="55" t="s">
        <v>1908</v>
      </c>
      <c r="K216" s="52" t="s">
        <v>37</v>
      </c>
      <c r="L216" s="52" t="s">
        <v>38</v>
      </c>
      <c r="M216" s="52" t="s">
        <v>56</v>
      </c>
      <c r="N216" s="52" t="s">
        <v>55</v>
      </c>
      <c r="O216" s="52" t="s">
        <v>66</v>
      </c>
      <c r="P216" s="52" t="s">
        <v>174</v>
      </c>
      <c r="Q216" s="52" t="s">
        <v>165</v>
      </c>
      <c r="R216" s="52" t="s">
        <v>85</v>
      </c>
      <c r="S216" s="53" t="s">
        <v>1909</v>
      </c>
      <c r="T216" s="52" t="s">
        <v>44</v>
      </c>
      <c r="U216" s="52" t="s">
        <v>70</v>
      </c>
      <c r="V216" s="52" t="s">
        <v>46</v>
      </c>
      <c r="W216" s="51">
        <v>28364</v>
      </c>
      <c r="X216" s="52" t="s">
        <v>746</v>
      </c>
      <c r="Y216" s="51">
        <v>3</v>
      </c>
      <c r="Z216" s="51">
        <v>3838</v>
      </c>
      <c r="AA216" s="53">
        <v>44693</v>
      </c>
      <c r="AB216" s="51">
        <v>1</v>
      </c>
      <c r="AC216" s="51">
        <v>1</v>
      </c>
      <c r="AD216" s="53">
        <v>45035</v>
      </c>
      <c r="AE216" s="52" t="s">
        <v>156</v>
      </c>
      <c r="AF216" s="52" t="s">
        <v>51</v>
      </c>
      <c r="AG216" s="52" t="s">
        <v>52</v>
      </c>
      <c r="AH216" s="52" t="s">
        <v>1910</v>
      </c>
      <c r="AI216" s="52" t="s">
        <v>1911</v>
      </c>
      <c r="AJ216" s="51">
        <v>2</v>
      </c>
      <c r="AK216" s="56">
        <v>510.23</v>
      </c>
    </row>
    <row r="217" spans="1:37" x14ac:dyDescent="0.25">
      <c r="A217" s="51">
        <v>413</v>
      </c>
      <c r="B217" s="52" t="s">
        <v>1914</v>
      </c>
      <c r="C217" s="52" t="s">
        <v>495</v>
      </c>
      <c r="D217" s="53">
        <v>45017</v>
      </c>
      <c r="E217" s="53">
        <v>45064</v>
      </c>
      <c r="F217" s="51">
        <f>Messy_HR_Dataset_Detailed!$E217-Messy_HR_Dataset_Detailed!$D217</f>
        <v>47</v>
      </c>
      <c r="G217" s="54">
        <f>(Messy_HR_Dataset_Detailed!$E217-Messy_HR_Dataset_Detailed!$D217)/365.25</f>
        <v>0.12867898699520877</v>
      </c>
      <c r="H217" s="52" t="s">
        <v>1795</v>
      </c>
      <c r="I217" s="52" t="s">
        <v>1915</v>
      </c>
      <c r="J217" s="55" t="s">
        <v>1916</v>
      </c>
      <c r="K217" s="52" t="s">
        <v>84</v>
      </c>
      <c r="L217" s="52" t="s">
        <v>38</v>
      </c>
      <c r="M217" s="52" t="s">
        <v>56</v>
      </c>
      <c r="N217" s="52" t="s">
        <v>67</v>
      </c>
      <c r="O217" s="52" t="s">
        <v>66</v>
      </c>
      <c r="P217" s="52" t="s">
        <v>174</v>
      </c>
      <c r="Q217" s="52" t="s">
        <v>165</v>
      </c>
      <c r="R217" s="52" t="s">
        <v>85</v>
      </c>
      <c r="S217" s="53" t="s">
        <v>1917</v>
      </c>
      <c r="T217" s="52" t="s">
        <v>44</v>
      </c>
      <c r="U217" s="52" t="s">
        <v>234</v>
      </c>
      <c r="V217" s="52" t="s">
        <v>59</v>
      </c>
      <c r="W217" s="51">
        <v>97654</v>
      </c>
      <c r="X217" s="52" t="s">
        <v>48</v>
      </c>
      <c r="Y217" s="51">
        <v>3</v>
      </c>
      <c r="Z217" s="51">
        <v>3840</v>
      </c>
      <c r="AA217" s="53">
        <v>44987</v>
      </c>
      <c r="AB217" s="51">
        <v>1</v>
      </c>
      <c r="AC217" s="51">
        <v>5</v>
      </c>
      <c r="AD217" s="53">
        <v>44871</v>
      </c>
      <c r="AE217" s="52" t="s">
        <v>83</v>
      </c>
      <c r="AF217" s="52" t="s">
        <v>61</v>
      </c>
      <c r="AG217" s="52" t="s">
        <v>52</v>
      </c>
      <c r="AH217" s="52" t="s">
        <v>1918</v>
      </c>
      <c r="AI217" s="52" t="s">
        <v>1919</v>
      </c>
      <c r="AJ217" s="51">
        <v>4</v>
      </c>
      <c r="AK217" s="56">
        <v>170.61</v>
      </c>
    </row>
    <row r="218" spans="1:37" x14ac:dyDescent="0.25">
      <c r="A218" s="51">
        <v>415</v>
      </c>
      <c r="B218" s="52" t="s">
        <v>1921</v>
      </c>
      <c r="C218" s="52" t="s">
        <v>1861</v>
      </c>
      <c r="D218" s="53">
        <v>44063</v>
      </c>
      <c r="E218" s="53">
        <v>44419</v>
      </c>
      <c r="F218" s="51">
        <f>Messy_HR_Dataset_Detailed!$E218-Messy_HR_Dataset_Detailed!$D218</f>
        <v>356</v>
      </c>
      <c r="G218" s="54">
        <f>(Messy_HR_Dataset_Detailed!$E218-Messy_HR_Dataset_Detailed!$D218)/365.25</f>
        <v>0.97467488021902804</v>
      </c>
      <c r="H218" s="52" t="s">
        <v>1876</v>
      </c>
      <c r="I218" s="52" t="s">
        <v>1922</v>
      </c>
      <c r="J218" s="55" t="s">
        <v>1923</v>
      </c>
      <c r="K218" s="52" t="s">
        <v>125</v>
      </c>
      <c r="L218" s="52" t="s">
        <v>1816</v>
      </c>
      <c r="M218" s="52" t="s">
        <v>56</v>
      </c>
      <c r="N218" s="52" t="s">
        <v>67</v>
      </c>
      <c r="O218" s="52" t="s">
        <v>56</v>
      </c>
      <c r="P218" s="52" t="s">
        <v>95</v>
      </c>
      <c r="Q218" s="52" t="s">
        <v>165</v>
      </c>
      <c r="R218" s="52" t="s">
        <v>57</v>
      </c>
      <c r="S218" s="53" t="s">
        <v>1924</v>
      </c>
      <c r="T218" s="52" t="s">
        <v>44</v>
      </c>
      <c r="U218" s="52" t="s">
        <v>159</v>
      </c>
      <c r="V218" s="52" t="s">
        <v>46</v>
      </c>
      <c r="W218" s="51">
        <v>40402</v>
      </c>
      <c r="X218" s="52" t="s">
        <v>48</v>
      </c>
      <c r="Y218" s="51">
        <v>3</v>
      </c>
      <c r="Z218" s="51">
        <v>3842</v>
      </c>
      <c r="AA218" s="53" t="s">
        <v>1494</v>
      </c>
      <c r="AB218" s="51">
        <v>2</v>
      </c>
      <c r="AC218" s="51">
        <v>5</v>
      </c>
      <c r="AD218" s="53">
        <v>44826</v>
      </c>
      <c r="AE218" s="52" t="s">
        <v>76</v>
      </c>
      <c r="AF218" s="52" t="s">
        <v>51</v>
      </c>
      <c r="AG218" s="52" t="s">
        <v>77</v>
      </c>
      <c r="AH218" s="52" t="s">
        <v>1925</v>
      </c>
      <c r="AI218" s="52" t="s">
        <v>1926</v>
      </c>
      <c r="AJ218" s="51">
        <v>5</v>
      </c>
      <c r="AK218" s="56">
        <v>584.99</v>
      </c>
    </row>
    <row r="219" spans="1:37" x14ac:dyDescent="0.25">
      <c r="A219" s="51">
        <v>416</v>
      </c>
      <c r="B219" s="52" t="s">
        <v>1927</v>
      </c>
      <c r="C219" s="52" t="s">
        <v>1928</v>
      </c>
      <c r="D219" s="53">
        <v>45123</v>
      </c>
      <c r="E219" s="53">
        <v>45137</v>
      </c>
      <c r="F219" s="51">
        <f>Messy_HR_Dataset_Detailed!$E219-Messy_HR_Dataset_Detailed!$D219</f>
        <v>14</v>
      </c>
      <c r="G219" s="54">
        <f>(Messy_HR_Dataset_Detailed!$E219-Messy_HR_Dataset_Detailed!$D219)/365.25</f>
        <v>3.8329911019849415E-2</v>
      </c>
      <c r="H219" s="52" t="s">
        <v>1879</v>
      </c>
      <c r="I219" s="52" t="s">
        <v>1929</v>
      </c>
      <c r="J219" s="55" t="s">
        <v>1930</v>
      </c>
      <c r="K219" s="52" t="s">
        <v>54</v>
      </c>
      <c r="L219" s="52" t="s">
        <v>1816</v>
      </c>
      <c r="M219" s="52" t="s">
        <v>66</v>
      </c>
      <c r="N219" s="52" t="s">
        <v>40</v>
      </c>
      <c r="O219" s="52" t="s">
        <v>66</v>
      </c>
      <c r="P219" s="52" t="s">
        <v>121</v>
      </c>
      <c r="Q219" s="52" t="s">
        <v>165</v>
      </c>
      <c r="R219" s="52" t="s">
        <v>107</v>
      </c>
      <c r="S219" s="53">
        <v>28308</v>
      </c>
      <c r="T219" s="52" t="s">
        <v>44</v>
      </c>
      <c r="U219" s="52" t="s">
        <v>109</v>
      </c>
      <c r="V219" s="52" t="s">
        <v>46</v>
      </c>
      <c r="W219" s="51">
        <v>21480</v>
      </c>
      <c r="X219" s="52" t="s">
        <v>48</v>
      </c>
      <c r="Y219" s="51">
        <v>3</v>
      </c>
      <c r="Z219" s="51">
        <v>3843</v>
      </c>
      <c r="AA219" s="53" t="s">
        <v>273</v>
      </c>
      <c r="AB219" s="51">
        <v>3</v>
      </c>
      <c r="AC219" s="51">
        <v>5</v>
      </c>
      <c r="AD219" s="53">
        <v>45142</v>
      </c>
      <c r="AE219" s="52" t="s">
        <v>83</v>
      </c>
      <c r="AF219" s="52" t="s">
        <v>61</v>
      </c>
      <c r="AG219" s="52" t="s">
        <v>89</v>
      </c>
      <c r="AH219" s="52" t="s">
        <v>1756</v>
      </c>
      <c r="AI219" s="52" t="s">
        <v>1931</v>
      </c>
      <c r="AJ219" s="51">
        <v>2</v>
      </c>
      <c r="AK219" s="56">
        <v>582.09</v>
      </c>
    </row>
    <row r="220" spans="1:37" x14ac:dyDescent="0.25">
      <c r="A220" s="51">
        <v>417</v>
      </c>
      <c r="B220" s="52" t="s">
        <v>1932</v>
      </c>
      <c r="C220" s="52" t="s">
        <v>1933</v>
      </c>
      <c r="D220" s="53">
        <v>44357</v>
      </c>
      <c r="E220" s="53">
        <v>44791</v>
      </c>
      <c r="F220" s="51">
        <f>Messy_HR_Dataset_Detailed!$E220-Messy_HR_Dataset_Detailed!$D220</f>
        <v>434</v>
      </c>
      <c r="G220" s="54">
        <f>(Messy_HR_Dataset_Detailed!$E220-Messy_HR_Dataset_Detailed!$D220)/365.25</f>
        <v>1.1882272416153319</v>
      </c>
      <c r="H220" s="52" t="s">
        <v>1789</v>
      </c>
      <c r="I220" s="52" t="s">
        <v>1243</v>
      </c>
      <c r="J220" s="55" t="s">
        <v>1934</v>
      </c>
      <c r="K220" s="52" t="s">
        <v>164</v>
      </c>
      <c r="L220" s="52" t="s">
        <v>38</v>
      </c>
      <c r="M220" s="52" t="s">
        <v>56</v>
      </c>
      <c r="N220" s="52" t="s">
        <v>40</v>
      </c>
      <c r="O220" s="52" t="s">
        <v>41</v>
      </c>
      <c r="P220" s="52" t="s">
        <v>174</v>
      </c>
      <c r="Q220" s="52" t="s">
        <v>1847</v>
      </c>
      <c r="R220" s="52" t="s">
        <v>80</v>
      </c>
      <c r="S220" s="53">
        <v>22318</v>
      </c>
      <c r="T220" s="52" t="s">
        <v>44</v>
      </c>
      <c r="U220" s="52" t="s">
        <v>81</v>
      </c>
      <c r="V220" s="52" t="s">
        <v>59</v>
      </c>
      <c r="W220" s="51">
        <v>49677</v>
      </c>
      <c r="X220" s="52" t="s">
        <v>746</v>
      </c>
      <c r="Y220" s="51">
        <v>3</v>
      </c>
      <c r="Z220" s="51">
        <v>3844</v>
      </c>
      <c r="AA220" s="53">
        <v>44928</v>
      </c>
      <c r="AB220" s="51">
        <v>3</v>
      </c>
      <c r="AC220" s="51">
        <v>2</v>
      </c>
      <c r="AD220" s="53">
        <v>45116</v>
      </c>
      <c r="AE220" s="52" t="s">
        <v>76</v>
      </c>
      <c r="AF220" s="52" t="s">
        <v>61</v>
      </c>
      <c r="AG220" s="52" t="s">
        <v>52</v>
      </c>
      <c r="AH220" s="52" t="s">
        <v>1935</v>
      </c>
      <c r="AI220" s="52" t="s">
        <v>1936</v>
      </c>
      <c r="AJ220" s="51">
        <v>5</v>
      </c>
      <c r="AK220" s="56">
        <v>603.66999999999996</v>
      </c>
    </row>
    <row r="221" spans="1:37" x14ac:dyDescent="0.25">
      <c r="A221" s="51">
        <v>419</v>
      </c>
      <c r="B221" s="52" t="s">
        <v>470</v>
      </c>
      <c r="C221" s="52" t="s">
        <v>150</v>
      </c>
      <c r="D221" s="53">
        <v>43955</v>
      </c>
      <c r="E221" s="53">
        <v>45061</v>
      </c>
      <c r="F221" s="51">
        <f>Messy_HR_Dataset_Detailed!$E221-Messy_HR_Dataset_Detailed!$D221</f>
        <v>1106</v>
      </c>
      <c r="G221" s="54">
        <f>(Messy_HR_Dataset_Detailed!$E221-Messy_HR_Dataset_Detailed!$D221)/365.25</f>
        <v>3.0280629705681039</v>
      </c>
      <c r="H221" s="52" t="s">
        <v>1781</v>
      </c>
      <c r="I221" s="52" t="s">
        <v>1937</v>
      </c>
      <c r="J221" s="55" t="s">
        <v>1938</v>
      </c>
      <c r="K221" s="52" t="s">
        <v>113</v>
      </c>
      <c r="L221" s="52" t="s">
        <v>38</v>
      </c>
      <c r="M221" s="52" t="s">
        <v>39</v>
      </c>
      <c r="N221" s="52" t="s">
        <v>40</v>
      </c>
      <c r="O221" s="52" t="s">
        <v>66</v>
      </c>
      <c r="P221" s="52" t="s">
        <v>133</v>
      </c>
      <c r="Q221" s="52" t="s">
        <v>165</v>
      </c>
      <c r="R221" s="52" t="s">
        <v>320</v>
      </c>
      <c r="S221" s="53">
        <v>27675</v>
      </c>
      <c r="T221" s="52" t="s">
        <v>44</v>
      </c>
      <c r="U221" s="52" t="s">
        <v>87</v>
      </c>
      <c r="V221" s="52" t="s">
        <v>59</v>
      </c>
      <c r="W221" s="51">
        <v>44664</v>
      </c>
      <c r="X221" s="52" t="s">
        <v>48</v>
      </c>
      <c r="Y221" s="51">
        <v>3</v>
      </c>
      <c r="Z221" s="51">
        <v>3846</v>
      </c>
      <c r="AA221" s="53" t="s">
        <v>756</v>
      </c>
      <c r="AB221" s="51">
        <v>4</v>
      </c>
      <c r="AC221" s="51">
        <v>5</v>
      </c>
      <c r="AD221" s="53">
        <v>45027</v>
      </c>
      <c r="AE221" s="52" t="s">
        <v>50</v>
      </c>
      <c r="AF221" s="52" t="s">
        <v>51</v>
      </c>
      <c r="AG221" s="52" t="s">
        <v>62</v>
      </c>
      <c r="AH221" s="52" t="s">
        <v>1139</v>
      </c>
      <c r="AI221" s="52" t="s">
        <v>1939</v>
      </c>
      <c r="AJ221" s="51">
        <v>4</v>
      </c>
      <c r="AK221" s="56">
        <v>607.97</v>
      </c>
    </row>
    <row r="222" spans="1:37" x14ac:dyDescent="0.25">
      <c r="A222" s="51">
        <v>420</v>
      </c>
      <c r="B222" s="52" t="s">
        <v>330</v>
      </c>
      <c r="C222" s="52" t="s">
        <v>1940</v>
      </c>
      <c r="D222" s="53">
        <v>43520</v>
      </c>
      <c r="E222" s="53">
        <v>43993</v>
      </c>
      <c r="F222" s="51">
        <f>Messy_HR_Dataset_Detailed!$E222-Messy_HR_Dataset_Detailed!$D222</f>
        <v>473</v>
      </c>
      <c r="G222" s="54">
        <f>(Messy_HR_Dataset_Detailed!$E222-Messy_HR_Dataset_Detailed!$D222)/365.25</f>
        <v>1.2950034223134839</v>
      </c>
      <c r="H222" s="52" t="s">
        <v>1781</v>
      </c>
      <c r="I222" s="52" t="s">
        <v>1941</v>
      </c>
      <c r="J222" s="55" t="s">
        <v>1942</v>
      </c>
      <c r="K222" s="52" t="s">
        <v>65</v>
      </c>
      <c r="L222" s="52" t="s">
        <v>38</v>
      </c>
      <c r="M222" s="52" t="s">
        <v>56</v>
      </c>
      <c r="N222" s="52" t="s">
        <v>67</v>
      </c>
      <c r="O222" s="52" t="s">
        <v>41</v>
      </c>
      <c r="P222" s="52" t="s">
        <v>133</v>
      </c>
      <c r="Q222" s="52" t="s">
        <v>165</v>
      </c>
      <c r="R222" s="52" t="s">
        <v>85</v>
      </c>
      <c r="S222" s="53">
        <v>35955</v>
      </c>
      <c r="T222" s="52" t="s">
        <v>44</v>
      </c>
      <c r="U222" s="52" t="s">
        <v>81</v>
      </c>
      <c r="V222" s="52" t="s">
        <v>59</v>
      </c>
      <c r="W222" s="51">
        <v>53800</v>
      </c>
      <c r="X222" s="52" t="s">
        <v>48</v>
      </c>
      <c r="Y222" s="51">
        <v>3</v>
      </c>
      <c r="Z222" s="51">
        <v>3847</v>
      </c>
      <c r="AA222" s="53">
        <v>44661</v>
      </c>
      <c r="AB222" s="51">
        <v>5</v>
      </c>
      <c r="AC222" s="51">
        <v>3</v>
      </c>
      <c r="AD222" s="53">
        <v>45013</v>
      </c>
      <c r="AE222" s="52" t="s">
        <v>83</v>
      </c>
      <c r="AF222" s="52" t="s">
        <v>51</v>
      </c>
      <c r="AG222" s="52" t="s">
        <v>77</v>
      </c>
      <c r="AH222" s="52" t="s">
        <v>1943</v>
      </c>
      <c r="AI222" s="52" t="s">
        <v>1944</v>
      </c>
      <c r="AJ222" s="51">
        <v>4</v>
      </c>
      <c r="AK222" s="56">
        <v>130.59</v>
      </c>
    </row>
    <row r="223" spans="1:37" x14ac:dyDescent="0.25">
      <c r="A223" s="51">
        <v>423</v>
      </c>
      <c r="B223" s="52" t="s">
        <v>1272</v>
      </c>
      <c r="C223" s="52" t="s">
        <v>1946</v>
      </c>
      <c r="D223" s="53">
        <v>43835</v>
      </c>
      <c r="E223" s="53">
        <v>44676</v>
      </c>
      <c r="F223" s="51">
        <f>Messy_HR_Dataset_Detailed!$E223-Messy_HR_Dataset_Detailed!$D223</f>
        <v>841</v>
      </c>
      <c r="G223" s="54">
        <f>(Messy_HR_Dataset_Detailed!$E223-Messy_HR_Dataset_Detailed!$D223)/365.25</f>
        <v>2.3025325119780971</v>
      </c>
      <c r="H223" s="52" t="s">
        <v>1795</v>
      </c>
      <c r="I223" s="52" t="s">
        <v>1947</v>
      </c>
      <c r="J223" s="55" t="s">
        <v>1948</v>
      </c>
      <c r="K223" s="52" t="s">
        <v>132</v>
      </c>
      <c r="L223" s="52" t="s">
        <v>38</v>
      </c>
      <c r="M223" s="52" t="s">
        <v>56</v>
      </c>
      <c r="N223" s="52" t="s">
        <v>67</v>
      </c>
      <c r="O223" s="52" t="s">
        <v>41</v>
      </c>
      <c r="P223" s="52" t="s">
        <v>174</v>
      </c>
      <c r="Q223" s="52" t="s">
        <v>165</v>
      </c>
      <c r="R223" s="52" t="s">
        <v>508</v>
      </c>
      <c r="S223" s="53" t="s">
        <v>1949</v>
      </c>
      <c r="T223" s="52" t="s">
        <v>44</v>
      </c>
      <c r="U223" s="52" t="s">
        <v>1262</v>
      </c>
      <c r="V223" s="52" t="s">
        <v>59</v>
      </c>
      <c r="W223" s="51">
        <v>77264</v>
      </c>
      <c r="X223" s="52" t="s">
        <v>48</v>
      </c>
      <c r="Y223" s="51">
        <v>3</v>
      </c>
      <c r="Z223" s="51">
        <v>3850</v>
      </c>
      <c r="AA223" s="53" t="s">
        <v>127</v>
      </c>
      <c r="AB223" s="51">
        <v>1</v>
      </c>
      <c r="AC223" s="51">
        <v>3</v>
      </c>
      <c r="AD223" s="53">
        <v>44866</v>
      </c>
      <c r="AE223" s="52" t="s">
        <v>156</v>
      </c>
      <c r="AF223" s="52" t="s">
        <v>51</v>
      </c>
      <c r="AG223" s="52" t="s">
        <v>77</v>
      </c>
      <c r="AH223" s="52" t="s">
        <v>1950</v>
      </c>
      <c r="AI223" s="52" t="s">
        <v>1951</v>
      </c>
      <c r="AJ223" s="51">
        <v>1</v>
      </c>
      <c r="AK223" s="56">
        <v>355.75</v>
      </c>
    </row>
    <row r="224" spans="1:37" x14ac:dyDescent="0.25">
      <c r="A224" s="51">
        <v>424</v>
      </c>
      <c r="B224" s="52" t="s">
        <v>345</v>
      </c>
      <c r="C224" s="52" t="s">
        <v>1952</v>
      </c>
      <c r="D224" s="53">
        <v>43483</v>
      </c>
      <c r="E224" s="53">
        <v>43920</v>
      </c>
      <c r="F224" s="51">
        <f>Messy_HR_Dataset_Detailed!$E224-Messy_HR_Dataset_Detailed!$D224</f>
        <v>437</v>
      </c>
      <c r="G224" s="54">
        <f>(Messy_HR_Dataset_Detailed!$E224-Messy_HR_Dataset_Detailed!$D224)/365.25</f>
        <v>1.1964407939767283</v>
      </c>
      <c r="H224" s="52" t="s">
        <v>1795</v>
      </c>
      <c r="I224" s="52" t="s">
        <v>1953</v>
      </c>
      <c r="J224" s="55" t="s">
        <v>1954</v>
      </c>
      <c r="K224" s="52" t="s">
        <v>113</v>
      </c>
      <c r="L224" s="52" t="s">
        <v>1816</v>
      </c>
      <c r="M224" s="52" t="s">
        <v>39</v>
      </c>
      <c r="N224" s="52" t="s">
        <v>40</v>
      </c>
      <c r="O224" s="52" t="s">
        <v>41</v>
      </c>
      <c r="P224" s="52" t="s">
        <v>121</v>
      </c>
      <c r="Q224" s="52" t="s">
        <v>165</v>
      </c>
      <c r="R224" s="52" t="s">
        <v>114</v>
      </c>
      <c r="S224" s="53">
        <v>34522</v>
      </c>
      <c r="T224" s="52" t="s">
        <v>86</v>
      </c>
      <c r="U224" s="52" t="s">
        <v>250</v>
      </c>
      <c r="V224" s="52" t="s">
        <v>59</v>
      </c>
      <c r="W224" s="51">
        <v>38058</v>
      </c>
      <c r="X224" s="52" t="s">
        <v>746</v>
      </c>
      <c r="Y224" s="51">
        <v>3</v>
      </c>
      <c r="Z224" s="51">
        <v>3851</v>
      </c>
      <c r="AA224" s="53" t="s">
        <v>409</v>
      </c>
      <c r="AB224" s="51">
        <v>5</v>
      </c>
      <c r="AC224" s="51">
        <v>2</v>
      </c>
      <c r="AD224" s="53">
        <v>44947</v>
      </c>
      <c r="AE224" s="52" t="s">
        <v>76</v>
      </c>
      <c r="AF224" s="52" t="s">
        <v>51</v>
      </c>
      <c r="AG224" s="52" t="s">
        <v>52</v>
      </c>
      <c r="AH224" s="52" t="s">
        <v>1955</v>
      </c>
      <c r="AI224" s="52" t="s">
        <v>1956</v>
      </c>
      <c r="AJ224" s="51">
        <v>3</v>
      </c>
      <c r="AK224" s="56">
        <v>982.51</v>
      </c>
    </row>
    <row r="225" spans="1:37" x14ac:dyDescent="0.25">
      <c r="A225" s="51">
        <v>425</v>
      </c>
      <c r="B225" s="52" t="s">
        <v>1957</v>
      </c>
      <c r="C225" s="52" t="s">
        <v>1958</v>
      </c>
      <c r="D225" s="53">
        <v>43525</v>
      </c>
      <c r="E225" s="53">
        <v>44464</v>
      </c>
      <c r="F225" s="51">
        <f>Messy_HR_Dataset_Detailed!$E225-Messy_HR_Dataset_Detailed!$D225</f>
        <v>939</v>
      </c>
      <c r="G225" s="54">
        <f>(Messy_HR_Dataset_Detailed!$E225-Messy_HR_Dataset_Detailed!$D225)/365.25</f>
        <v>2.5708418891170433</v>
      </c>
      <c r="H225" s="52" t="s">
        <v>1875</v>
      </c>
      <c r="I225" s="52" t="s">
        <v>1959</v>
      </c>
      <c r="J225" s="55" t="s">
        <v>1960</v>
      </c>
      <c r="K225" s="52" t="s">
        <v>65</v>
      </c>
      <c r="L225" s="52" t="s">
        <v>1816</v>
      </c>
      <c r="M225" s="52" t="s">
        <v>56</v>
      </c>
      <c r="N225" s="52" t="s">
        <v>55</v>
      </c>
      <c r="O225" s="52" t="s">
        <v>41</v>
      </c>
      <c r="P225" s="52" t="s">
        <v>133</v>
      </c>
      <c r="Q225" s="52" t="s">
        <v>165</v>
      </c>
      <c r="R225" s="52" t="s">
        <v>85</v>
      </c>
      <c r="S225" s="53">
        <v>32059</v>
      </c>
      <c r="T225" s="52" t="s">
        <v>86</v>
      </c>
      <c r="U225" s="52" t="s">
        <v>81</v>
      </c>
      <c r="V225" s="52" t="s">
        <v>46</v>
      </c>
      <c r="W225" s="51">
        <v>34011</v>
      </c>
      <c r="X225" s="52" t="s">
        <v>746</v>
      </c>
      <c r="Y225" s="51">
        <v>3</v>
      </c>
      <c r="Z225" s="51">
        <v>3852</v>
      </c>
      <c r="AA225" s="53" t="s">
        <v>1180</v>
      </c>
      <c r="AB225" s="51">
        <v>5</v>
      </c>
      <c r="AC225" s="51">
        <v>2</v>
      </c>
      <c r="AD225" s="53">
        <v>45013</v>
      </c>
      <c r="AE225" s="52" t="s">
        <v>83</v>
      </c>
      <c r="AF225" s="52" t="s">
        <v>61</v>
      </c>
      <c r="AG225" s="52" t="s">
        <v>77</v>
      </c>
      <c r="AH225" s="52" t="s">
        <v>1961</v>
      </c>
      <c r="AI225" s="52" t="s">
        <v>1962</v>
      </c>
      <c r="AJ225" s="51">
        <v>3</v>
      </c>
      <c r="AK225" s="56">
        <v>372.76</v>
      </c>
    </row>
    <row r="226" spans="1:37" x14ac:dyDescent="0.25">
      <c r="A226" s="51">
        <v>426</v>
      </c>
      <c r="B226" s="52" t="s">
        <v>1963</v>
      </c>
      <c r="C226" s="52" t="s">
        <v>911</v>
      </c>
      <c r="D226" s="53">
        <v>44422</v>
      </c>
      <c r="E226" s="53">
        <v>44870</v>
      </c>
      <c r="F226" s="51">
        <f>Messy_HR_Dataset_Detailed!$E226-Messy_HR_Dataset_Detailed!$D226</f>
        <v>448</v>
      </c>
      <c r="G226" s="54">
        <f>(Messy_HR_Dataset_Detailed!$E226-Messy_HR_Dataset_Detailed!$D226)/365.25</f>
        <v>1.2265571526351813</v>
      </c>
      <c r="H226" s="52" t="s">
        <v>1876</v>
      </c>
      <c r="I226" s="52" t="s">
        <v>1964</v>
      </c>
      <c r="J226" s="55" t="s">
        <v>1965</v>
      </c>
      <c r="K226" s="52" t="s">
        <v>164</v>
      </c>
      <c r="L226" s="52" t="s">
        <v>1816</v>
      </c>
      <c r="M226" s="52" t="s">
        <v>66</v>
      </c>
      <c r="N226" s="52" t="s">
        <v>55</v>
      </c>
      <c r="O226" s="52" t="s">
        <v>41</v>
      </c>
      <c r="P226" s="52" t="s">
        <v>121</v>
      </c>
      <c r="Q226" s="52" t="s">
        <v>165</v>
      </c>
      <c r="R226" s="52" t="s">
        <v>80</v>
      </c>
      <c r="S226" s="53" t="s">
        <v>1966</v>
      </c>
      <c r="T226" s="52" t="s">
        <v>44</v>
      </c>
      <c r="U226" s="52" t="s">
        <v>223</v>
      </c>
      <c r="V226" s="52" t="s">
        <v>46</v>
      </c>
      <c r="W226" s="51">
        <v>56198</v>
      </c>
      <c r="X226" s="52" t="s">
        <v>48</v>
      </c>
      <c r="Y226" s="51">
        <v>3</v>
      </c>
      <c r="Z226" s="51">
        <v>3853</v>
      </c>
      <c r="AA226" s="53">
        <v>45018</v>
      </c>
      <c r="AB226" s="51">
        <v>1</v>
      </c>
      <c r="AC226" s="51">
        <v>3</v>
      </c>
      <c r="AD226" s="53">
        <v>44840</v>
      </c>
      <c r="AE226" s="52" t="s">
        <v>50</v>
      </c>
      <c r="AF226" s="52" t="s">
        <v>61</v>
      </c>
      <c r="AG226" s="52" t="s">
        <v>52</v>
      </c>
      <c r="AH226" s="52" t="s">
        <v>1967</v>
      </c>
      <c r="AI226" s="52" t="s">
        <v>1968</v>
      </c>
      <c r="AJ226" s="51">
        <v>3</v>
      </c>
      <c r="AK226" s="56">
        <v>348.22</v>
      </c>
    </row>
    <row r="227" spans="1:37" x14ac:dyDescent="0.25">
      <c r="A227" s="51">
        <v>427</v>
      </c>
      <c r="B227" s="52" t="s">
        <v>1969</v>
      </c>
      <c r="C227" s="52" t="s">
        <v>1970</v>
      </c>
      <c r="D227" s="53">
        <v>43622</v>
      </c>
      <c r="E227" s="53">
        <v>43713</v>
      </c>
      <c r="F227" s="51">
        <f>Messy_HR_Dataset_Detailed!$E227-Messy_HR_Dataset_Detailed!$D227</f>
        <v>91</v>
      </c>
      <c r="G227" s="54">
        <f>(Messy_HR_Dataset_Detailed!$E227-Messy_HR_Dataset_Detailed!$D227)/365.25</f>
        <v>0.24914442162902123</v>
      </c>
      <c r="H227" s="52" t="s">
        <v>1789</v>
      </c>
      <c r="I227" s="52" t="s">
        <v>1971</v>
      </c>
      <c r="J227" s="55" t="s">
        <v>1972</v>
      </c>
      <c r="K227" s="52" t="s">
        <v>94</v>
      </c>
      <c r="L227" s="52" t="s">
        <v>38</v>
      </c>
      <c r="M227" s="52" t="s">
        <v>56</v>
      </c>
      <c r="N227" s="52" t="s">
        <v>67</v>
      </c>
      <c r="O227" s="52" t="s">
        <v>41</v>
      </c>
      <c r="P227" s="52" t="s">
        <v>133</v>
      </c>
      <c r="Q227" s="52" t="s">
        <v>1847</v>
      </c>
      <c r="R227" s="52" t="s">
        <v>1016</v>
      </c>
      <c r="S227" s="53" t="s">
        <v>1973</v>
      </c>
      <c r="T227" s="52" t="s">
        <v>44</v>
      </c>
      <c r="U227" s="52" t="s">
        <v>250</v>
      </c>
      <c r="V227" s="52" t="s">
        <v>59</v>
      </c>
      <c r="W227" s="51">
        <v>72343</v>
      </c>
      <c r="X227" s="52" t="s">
        <v>48</v>
      </c>
      <c r="Y227" s="51">
        <v>3</v>
      </c>
      <c r="Z227" s="51">
        <v>3854</v>
      </c>
      <c r="AA227" s="53" t="s">
        <v>962</v>
      </c>
      <c r="AB227" s="51">
        <v>5</v>
      </c>
      <c r="AC227" s="51">
        <v>2</v>
      </c>
      <c r="AD227" s="53">
        <v>44851</v>
      </c>
      <c r="AE227" s="52" t="s">
        <v>156</v>
      </c>
      <c r="AF227" s="52" t="s">
        <v>61</v>
      </c>
      <c r="AG227" s="52" t="s">
        <v>62</v>
      </c>
      <c r="AH227" s="52" t="s">
        <v>1974</v>
      </c>
      <c r="AI227" s="52" t="s">
        <v>1975</v>
      </c>
      <c r="AJ227" s="51">
        <v>5</v>
      </c>
      <c r="AK227" s="56">
        <v>913.62</v>
      </c>
    </row>
    <row r="228" spans="1:37" x14ac:dyDescent="0.25">
      <c r="A228" s="51">
        <v>428</v>
      </c>
      <c r="B228" s="52" t="s">
        <v>1976</v>
      </c>
      <c r="C228" s="52" t="s">
        <v>1977</v>
      </c>
      <c r="D228" s="53">
        <v>44341</v>
      </c>
      <c r="E228" s="53">
        <v>44786</v>
      </c>
      <c r="F228" s="51">
        <f>Messy_HR_Dataset_Detailed!$E228-Messy_HR_Dataset_Detailed!$D228</f>
        <v>445</v>
      </c>
      <c r="G228" s="54">
        <f>(Messy_HR_Dataset_Detailed!$E228-Messy_HR_Dataset_Detailed!$D228)/365.25</f>
        <v>1.2183436002737851</v>
      </c>
      <c r="H228" s="52" t="s">
        <v>1789</v>
      </c>
      <c r="I228" s="52" t="s">
        <v>1978</v>
      </c>
      <c r="J228" s="55" t="s">
        <v>1979</v>
      </c>
      <c r="K228" s="52" t="s">
        <v>94</v>
      </c>
      <c r="L228" s="52" t="s">
        <v>38</v>
      </c>
      <c r="M228" s="52" t="s">
        <v>56</v>
      </c>
      <c r="N228" s="52" t="s">
        <v>67</v>
      </c>
      <c r="O228" s="52" t="s">
        <v>56</v>
      </c>
      <c r="P228" s="52" t="s">
        <v>133</v>
      </c>
      <c r="Q228" s="52" t="s">
        <v>1847</v>
      </c>
      <c r="R228" s="52" t="s">
        <v>711</v>
      </c>
      <c r="S228" s="53">
        <v>36170</v>
      </c>
      <c r="T228" s="52" t="s">
        <v>44</v>
      </c>
      <c r="U228" s="52" t="s">
        <v>1980</v>
      </c>
      <c r="V228" s="52" t="s">
        <v>59</v>
      </c>
      <c r="W228" s="51">
        <v>77314</v>
      </c>
      <c r="X228" s="52" t="s">
        <v>48</v>
      </c>
      <c r="Y228" s="51">
        <v>3</v>
      </c>
      <c r="Z228" s="51">
        <v>3855</v>
      </c>
      <c r="AA228" s="53" t="s">
        <v>279</v>
      </c>
      <c r="AB228" s="51">
        <v>5</v>
      </c>
      <c r="AC228" s="51">
        <v>3</v>
      </c>
      <c r="AD228" s="53">
        <v>44836</v>
      </c>
      <c r="AE228" s="52" t="s">
        <v>156</v>
      </c>
      <c r="AF228" s="52" t="s">
        <v>61</v>
      </c>
      <c r="AG228" s="52" t="s">
        <v>89</v>
      </c>
      <c r="AH228" s="52" t="s">
        <v>1981</v>
      </c>
      <c r="AI228" s="52" t="s">
        <v>1982</v>
      </c>
      <c r="AJ228" s="51">
        <v>1</v>
      </c>
      <c r="AK228" s="56">
        <v>157.94</v>
      </c>
    </row>
    <row r="229" spans="1:37" x14ac:dyDescent="0.25">
      <c r="A229" s="51">
        <v>429</v>
      </c>
      <c r="B229" s="52" t="s">
        <v>1983</v>
      </c>
      <c r="C229" s="52" t="s">
        <v>384</v>
      </c>
      <c r="D229" s="53">
        <v>45002</v>
      </c>
      <c r="E229" s="53">
        <v>45089</v>
      </c>
      <c r="F229" s="51">
        <f>Messy_HR_Dataset_Detailed!$E229-Messy_HR_Dataset_Detailed!$D229</f>
        <v>87</v>
      </c>
      <c r="G229" s="54">
        <f>(Messy_HR_Dataset_Detailed!$E229-Messy_HR_Dataset_Detailed!$D229)/365.25</f>
        <v>0.23819301848049282</v>
      </c>
      <c r="H229" s="52" t="s">
        <v>1789</v>
      </c>
      <c r="I229" s="52" t="s">
        <v>1984</v>
      </c>
      <c r="J229" s="55" t="s">
        <v>1985</v>
      </c>
      <c r="K229" s="52" t="s">
        <v>79</v>
      </c>
      <c r="L229" s="52" t="s">
        <v>38</v>
      </c>
      <c r="M229" s="52" t="s">
        <v>56</v>
      </c>
      <c r="N229" s="52" t="s">
        <v>40</v>
      </c>
      <c r="O229" s="52" t="s">
        <v>56</v>
      </c>
      <c r="P229" s="52" t="s">
        <v>95</v>
      </c>
      <c r="Q229" s="52" t="s">
        <v>1847</v>
      </c>
      <c r="R229" s="52" t="s">
        <v>320</v>
      </c>
      <c r="S229" s="53" t="s">
        <v>1986</v>
      </c>
      <c r="T229" s="52" t="s">
        <v>44</v>
      </c>
      <c r="U229" s="52" t="s">
        <v>365</v>
      </c>
      <c r="V229" s="52" t="s">
        <v>59</v>
      </c>
      <c r="W229" s="51">
        <v>57170</v>
      </c>
      <c r="X229" s="52" t="s">
        <v>746</v>
      </c>
      <c r="Y229" s="51">
        <v>3</v>
      </c>
      <c r="Z229" s="51">
        <v>3856</v>
      </c>
      <c r="AA229" s="53" t="s">
        <v>1987</v>
      </c>
      <c r="AB229" s="51">
        <v>5</v>
      </c>
      <c r="AC229" s="51">
        <v>1</v>
      </c>
      <c r="AD229" s="53">
        <v>45119</v>
      </c>
      <c r="AE229" s="52" t="s">
        <v>83</v>
      </c>
      <c r="AF229" s="52" t="s">
        <v>61</v>
      </c>
      <c r="AG229" s="52" t="s">
        <v>77</v>
      </c>
      <c r="AH229" s="52" t="s">
        <v>1988</v>
      </c>
      <c r="AI229" s="52" t="s">
        <v>1989</v>
      </c>
      <c r="AJ229" s="51">
        <v>4</v>
      </c>
      <c r="AK229" s="56">
        <v>527.6</v>
      </c>
    </row>
    <row r="230" spans="1:37" x14ac:dyDescent="0.25">
      <c r="A230" s="51">
        <v>430</v>
      </c>
      <c r="B230" s="52" t="s">
        <v>1990</v>
      </c>
      <c r="C230" s="52" t="s">
        <v>1250</v>
      </c>
      <c r="D230" s="53">
        <v>44836</v>
      </c>
      <c r="E230" s="53">
        <v>44845</v>
      </c>
      <c r="F230" s="51">
        <f>Messy_HR_Dataset_Detailed!$E230-Messy_HR_Dataset_Detailed!$D230</f>
        <v>9</v>
      </c>
      <c r="G230" s="54">
        <f>(Messy_HR_Dataset_Detailed!$E230-Messy_HR_Dataset_Detailed!$D230)/365.25</f>
        <v>2.4640657084188913E-2</v>
      </c>
      <c r="H230" s="52" t="s">
        <v>1781</v>
      </c>
      <c r="I230" s="52" t="s">
        <v>1991</v>
      </c>
      <c r="J230" s="55" t="s">
        <v>1992</v>
      </c>
      <c r="K230" s="52" t="s">
        <v>125</v>
      </c>
      <c r="L230" s="52" t="s">
        <v>38</v>
      </c>
      <c r="M230" s="52" t="s">
        <v>39</v>
      </c>
      <c r="N230" s="52" t="s">
        <v>67</v>
      </c>
      <c r="O230" s="52" t="s">
        <v>41</v>
      </c>
      <c r="P230" s="52" t="s">
        <v>174</v>
      </c>
      <c r="Q230" s="52" t="s">
        <v>165</v>
      </c>
      <c r="R230" s="52" t="s">
        <v>238</v>
      </c>
      <c r="S230" s="53" t="s">
        <v>1993</v>
      </c>
      <c r="T230" s="52" t="s">
        <v>44</v>
      </c>
      <c r="U230" s="52" t="s">
        <v>109</v>
      </c>
      <c r="V230" s="52" t="s">
        <v>59</v>
      </c>
      <c r="W230" s="51">
        <v>18837</v>
      </c>
      <c r="X230" s="52" t="s">
        <v>746</v>
      </c>
      <c r="Y230" s="51">
        <v>3</v>
      </c>
      <c r="Z230" s="51">
        <v>3857</v>
      </c>
      <c r="AA230" s="53" t="s">
        <v>294</v>
      </c>
      <c r="AB230" s="51">
        <v>1</v>
      </c>
      <c r="AC230" s="51">
        <v>1</v>
      </c>
      <c r="AD230" s="53">
        <v>45131</v>
      </c>
      <c r="AE230" s="52" t="s">
        <v>50</v>
      </c>
      <c r="AF230" s="52" t="s">
        <v>61</v>
      </c>
      <c r="AG230" s="52" t="s">
        <v>77</v>
      </c>
      <c r="AH230" s="52" t="s">
        <v>1994</v>
      </c>
      <c r="AI230" s="52" t="s">
        <v>1995</v>
      </c>
      <c r="AJ230" s="51">
        <v>1</v>
      </c>
      <c r="AK230" s="56">
        <v>601.20000000000005</v>
      </c>
    </row>
    <row r="231" spans="1:37" x14ac:dyDescent="0.25">
      <c r="A231" s="51">
        <v>432</v>
      </c>
      <c r="B231" s="52" t="s">
        <v>1996</v>
      </c>
      <c r="C231" s="52" t="s">
        <v>1997</v>
      </c>
      <c r="D231" s="53">
        <v>43798</v>
      </c>
      <c r="E231" s="53">
        <v>44791</v>
      </c>
      <c r="F231" s="51">
        <f>Messy_HR_Dataset_Detailed!$E231-Messy_HR_Dataset_Detailed!$D231</f>
        <v>993</v>
      </c>
      <c r="G231" s="54">
        <f>(Messy_HR_Dataset_Detailed!$E231-Messy_HR_Dataset_Detailed!$D231)/365.25</f>
        <v>2.7186858316221767</v>
      </c>
      <c r="H231" s="52" t="s">
        <v>1781</v>
      </c>
      <c r="I231" s="52" t="s">
        <v>1998</v>
      </c>
      <c r="J231" s="55" t="s">
        <v>1999</v>
      </c>
      <c r="K231" s="52" t="s">
        <v>65</v>
      </c>
      <c r="L231" s="52" t="s">
        <v>38</v>
      </c>
      <c r="M231" s="52" t="s">
        <v>66</v>
      </c>
      <c r="N231" s="52" t="s">
        <v>67</v>
      </c>
      <c r="O231" s="52" t="s">
        <v>56</v>
      </c>
      <c r="P231" s="52" t="s">
        <v>174</v>
      </c>
      <c r="Q231" s="52" t="s">
        <v>165</v>
      </c>
      <c r="R231" s="52" t="s">
        <v>238</v>
      </c>
      <c r="S231" s="53" t="s">
        <v>2000</v>
      </c>
      <c r="T231" s="52" t="s">
        <v>44</v>
      </c>
      <c r="U231" s="52" t="s">
        <v>109</v>
      </c>
      <c r="V231" s="52" t="s">
        <v>46</v>
      </c>
      <c r="W231" s="51">
        <v>70282</v>
      </c>
      <c r="X231" s="52" t="s">
        <v>746</v>
      </c>
      <c r="Y231" s="51">
        <v>3</v>
      </c>
      <c r="Z231" s="51">
        <v>3859</v>
      </c>
      <c r="AA231" s="53">
        <v>44965</v>
      </c>
      <c r="AB231" s="51">
        <v>1</v>
      </c>
      <c r="AC231" s="51">
        <v>2</v>
      </c>
      <c r="AD231" s="53">
        <v>45082</v>
      </c>
      <c r="AE231" s="52" t="s">
        <v>156</v>
      </c>
      <c r="AF231" s="52" t="s">
        <v>61</v>
      </c>
      <c r="AG231" s="52" t="s">
        <v>77</v>
      </c>
      <c r="AH231" s="52" t="s">
        <v>2001</v>
      </c>
      <c r="AI231" s="52" t="s">
        <v>2002</v>
      </c>
      <c r="AJ231" s="51">
        <v>1</v>
      </c>
      <c r="AK231" s="56">
        <v>838.69</v>
      </c>
    </row>
    <row r="232" spans="1:37" x14ac:dyDescent="0.25">
      <c r="A232" s="51">
        <v>433</v>
      </c>
      <c r="B232" s="52" t="s">
        <v>2003</v>
      </c>
      <c r="C232" s="52" t="s">
        <v>2004</v>
      </c>
      <c r="D232" s="53">
        <v>44013</v>
      </c>
      <c r="E232" s="53">
        <v>44826</v>
      </c>
      <c r="F232" s="51">
        <f>Messy_HR_Dataset_Detailed!$E232-Messy_HR_Dataset_Detailed!$D232</f>
        <v>813</v>
      </c>
      <c r="G232" s="54">
        <f>(Messy_HR_Dataset_Detailed!$E232-Messy_HR_Dataset_Detailed!$D232)/365.25</f>
        <v>2.2258726899383983</v>
      </c>
      <c r="H232" s="52" t="s">
        <v>1781</v>
      </c>
      <c r="I232" s="52" t="s">
        <v>2005</v>
      </c>
      <c r="J232" s="55" t="s">
        <v>2006</v>
      </c>
      <c r="K232" s="52" t="s">
        <v>113</v>
      </c>
      <c r="L232" s="52" t="s">
        <v>38</v>
      </c>
      <c r="M232" s="52" t="s">
        <v>39</v>
      </c>
      <c r="N232" s="52" t="s">
        <v>67</v>
      </c>
      <c r="O232" s="52" t="s">
        <v>41</v>
      </c>
      <c r="P232" s="52" t="s">
        <v>121</v>
      </c>
      <c r="Q232" s="52" t="s">
        <v>165</v>
      </c>
      <c r="R232" s="52" t="s">
        <v>344</v>
      </c>
      <c r="S232" s="53">
        <v>35156</v>
      </c>
      <c r="T232" s="52" t="s">
        <v>44</v>
      </c>
      <c r="U232" s="52" t="s">
        <v>159</v>
      </c>
      <c r="V232" s="52" t="s">
        <v>46</v>
      </c>
      <c r="W232" s="51">
        <v>86329</v>
      </c>
      <c r="X232" s="52" t="s">
        <v>48</v>
      </c>
      <c r="Y232" s="51">
        <v>3</v>
      </c>
      <c r="Z232" s="51">
        <v>3860</v>
      </c>
      <c r="AA232" s="53" t="s">
        <v>810</v>
      </c>
      <c r="AB232" s="51">
        <v>2</v>
      </c>
      <c r="AC232" s="51">
        <v>4</v>
      </c>
      <c r="AD232" s="53">
        <v>44844</v>
      </c>
      <c r="AE232" s="52" t="s">
        <v>83</v>
      </c>
      <c r="AF232" s="52" t="s">
        <v>51</v>
      </c>
      <c r="AG232" s="52" t="s">
        <v>77</v>
      </c>
      <c r="AH232" s="52" t="s">
        <v>2007</v>
      </c>
      <c r="AI232" s="52" t="s">
        <v>2008</v>
      </c>
      <c r="AJ232" s="51">
        <v>4</v>
      </c>
      <c r="AK232" s="56">
        <v>389.63</v>
      </c>
    </row>
    <row r="233" spans="1:37" x14ac:dyDescent="0.25">
      <c r="A233" s="51">
        <v>435</v>
      </c>
      <c r="B233" s="52" t="s">
        <v>2010</v>
      </c>
      <c r="C233" s="52" t="s">
        <v>563</v>
      </c>
      <c r="D233" s="53">
        <v>43598</v>
      </c>
      <c r="E233" s="53">
        <v>45083</v>
      </c>
      <c r="F233" s="51">
        <f>Messy_HR_Dataset_Detailed!$E233-Messy_HR_Dataset_Detailed!$D233</f>
        <v>1485</v>
      </c>
      <c r="G233" s="54">
        <f>(Messy_HR_Dataset_Detailed!$E233-Messy_HR_Dataset_Detailed!$D233)/365.25</f>
        <v>4.0657084188911705</v>
      </c>
      <c r="H233" s="52" t="s">
        <v>1795</v>
      </c>
      <c r="I233" s="52" t="s">
        <v>2011</v>
      </c>
      <c r="J233" s="55" t="s">
        <v>2012</v>
      </c>
      <c r="K233" s="52" t="s">
        <v>84</v>
      </c>
      <c r="L233" s="52" t="s">
        <v>1816</v>
      </c>
      <c r="M233" s="52" t="s">
        <v>56</v>
      </c>
      <c r="N233" s="52" t="s">
        <v>67</v>
      </c>
      <c r="O233" s="52" t="s">
        <v>41</v>
      </c>
      <c r="P233" s="52" t="s">
        <v>95</v>
      </c>
      <c r="Q233" s="52" t="s">
        <v>165</v>
      </c>
      <c r="R233" s="52" t="s">
        <v>175</v>
      </c>
      <c r="S233" s="53">
        <v>32633</v>
      </c>
      <c r="T233" s="52" t="s">
        <v>86</v>
      </c>
      <c r="U233" s="52" t="s">
        <v>109</v>
      </c>
      <c r="V233" s="52" t="s">
        <v>59</v>
      </c>
      <c r="W233" s="51">
        <v>58224</v>
      </c>
      <c r="X233" s="52" t="s">
        <v>746</v>
      </c>
      <c r="Y233" s="51">
        <v>3</v>
      </c>
      <c r="Z233" s="51">
        <v>3862</v>
      </c>
      <c r="AA233" s="53">
        <v>45139</v>
      </c>
      <c r="AB233" s="51">
        <v>3</v>
      </c>
      <c r="AC233" s="51">
        <v>1</v>
      </c>
      <c r="AD233" s="53">
        <v>44826</v>
      </c>
      <c r="AE233" s="52" t="s">
        <v>156</v>
      </c>
      <c r="AF233" s="52" t="s">
        <v>51</v>
      </c>
      <c r="AG233" s="52" t="s">
        <v>89</v>
      </c>
      <c r="AH233" s="52" t="s">
        <v>2013</v>
      </c>
      <c r="AI233" s="52" t="s">
        <v>2014</v>
      </c>
      <c r="AJ233" s="51">
        <v>3</v>
      </c>
      <c r="AK233" s="56">
        <v>603.03</v>
      </c>
    </row>
    <row r="234" spans="1:37" x14ac:dyDescent="0.25">
      <c r="A234" s="51">
        <v>437</v>
      </c>
      <c r="B234" s="52" t="s">
        <v>2016</v>
      </c>
      <c r="C234" s="52" t="s">
        <v>2017</v>
      </c>
      <c r="D234" s="53">
        <v>44900</v>
      </c>
      <c r="E234" s="53">
        <v>45090</v>
      </c>
      <c r="F234" s="51">
        <f>Messy_HR_Dataset_Detailed!$E234-Messy_HR_Dataset_Detailed!$D234</f>
        <v>190</v>
      </c>
      <c r="G234" s="54">
        <f>(Messy_HR_Dataset_Detailed!$E234-Messy_HR_Dataset_Detailed!$D234)/365.25</f>
        <v>0.52019164955509922</v>
      </c>
      <c r="H234" s="52" t="s">
        <v>1876</v>
      </c>
      <c r="I234" s="52" t="s">
        <v>2018</v>
      </c>
      <c r="J234" s="55" t="s">
        <v>2019</v>
      </c>
      <c r="K234" s="52" t="s">
        <v>125</v>
      </c>
      <c r="L234" s="52" t="s">
        <v>1816</v>
      </c>
      <c r="M234" s="52" t="s">
        <v>39</v>
      </c>
      <c r="N234" s="52" t="s">
        <v>55</v>
      </c>
      <c r="O234" s="52" t="s">
        <v>66</v>
      </c>
      <c r="P234" s="52" t="s">
        <v>121</v>
      </c>
      <c r="Q234" s="52" t="s">
        <v>165</v>
      </c>
      <c r="R234" s="52" t="s">
        <v>57</v>
      </c>
      <c r="S234" s="53" t="s">
        <v>2020</v>
      </c>
      <c r="T234" s="52" t="s">
        <v>44</v>
      </c>
      <c r="U234" s="52" t="s">
        <v>81</v>
      </c>
      <c r="V234" s="52" t="s">
        <v>46</v>
      </c>
      <c r="W234" s="51">
        <v>32977</v>
      </c>
      <c r="X234" s="52" t="s">
        <v>242</v>
      </c>
      <c r="Y234" s="51">
        <v>3</v>
      </c>
      <c r="Z234" s="51">
        <v>3864</v>
      </c>
      <c r="AA234" s="53">
        <v>44876</v>
      </c>
      <c r="AB234" s="51">
        <v>3</v>
      </c>
      <c r="AC234" s="51">
        <v>4</v>
      </c>
      <c r="AD234" s="53">
        <v>44867</v>
      </c>
      <c r="AE234" s="52" t="s">
        <v>50</v>
      </c>
      <c r="AF234" s="52" t="s">
        <v>61</v>
      </c>
      <c r="AG234" s="52" t="s">
        <v>62</v>
      </c>
      <c r="AH234" s="52" t="s">
        <v>2021</v>
      </c>
      <c r="AI234" s="52" t="s">
        <v>2022</v>
      </c>
      <c r="AJ234" s="51">
        <v>4</v>
      </c>
      <c r="AK234" s="56">
        <v>976.03</v>
      </c>
    </row>
    <row r="235" spans="1:37" x14ac:dyDescent="0.25">
      <c r="A235" s="51">
        <v>438</v>
      </c>
      <c r="B235" s="52" t="s">
        <v>1877</v>
      </c>
      <c r="C235" s="52" t="s">
        <v>1775</v>
      </c>
      <c r="D235" s="53">
        <v>44103</v>
      </c>
      <c r="E235" s="53">
        <v>44491</v>
      </c>
      <c r="F235" s="51">
        <f>Messy_HR_Dataset_Detailed!$E235-Messy_HR_Dataset_Detailed!$D235</f>
        <v>388</v>
      </c>
      <c r="G235" s="54">
        <f>(Messy_HR_Dataset_Detailed!$E235-Messy_HR_Dataset_Detailed!$D235)/365.25</f>
        <v>1.0622861054072552</v>
      </c>
      <c r="H235" s="52" t="s">
        <v>1789</v>
      </c>
      <c r="I235" s="52" t="s">
        <v>2023</v>
      </c>
      <c r="J235" s="55" t="s">
        <v>2024</v>
      </c>
      <c r="K235" s="52" t="s">
        <v>132</v>
      </c>
      <c r="L235" s="52" t="s">
        <v>38</v>
      </c>
      <c r="M235" s="52" t="s">
        <v>56</v>
      </c>
      <c r="N235" s="52" t="s">
        <v>40</v>
      </c>
      <c r="O235" s="52" t="s">
        <v>41</v>
      </c>
      <c r="P235" s="52" t="s">
        <v>95</v>
      </c>
      <c r="Q235" s="52" t="s">
        <v>42</v>
      </c>
      <c r="R235" s="52" t="s">
        <v>2025</v>
      </c>
      <c r="S235" s="53">
        <v>23080</v>
      </c>
      <c r="T235" s="52" t="s">
        <v>44</v>
      </c>
      <c r="U235" s="52" t="s">
        <v>724</v>
      </c>
      <c r="V235" s="52" t="s">
        <v>59</v>
      </c>
      <c r="W235" s="51">
        <v>9209</v>
      </c>
      <c r="X235" s="52" t="s">
        <v>242</v>
      </c>
      <c r="Y235" s="51">
        <v>3</v>
      </c>
      <c r="Z235" s="51">
        <v>3865</v>
      </c>
      <c r="AA235" s="53" t="s">
        <v>2026</v>
      </c>
      <c r="AB235" s="51">
        <v>1</v>
      </c>
      <c r="AC235" s="51">
        <v>4</v>
      </c>
      <c r="AD235" s="53">
        <v>44868</v>
      </c>
      <c r="AE235" s="52" t="s">
        <v>76</v>
      </c>
      <c r="AF235" s="52" t="s">
        <v>61</v>
      </c>
      <c r="AG235" s="52" t="s">
        <v>77</v>
      </c>
      <c r="AH235" s="52" t="s">
        <v>2027</v>
      </c>
      <c r="AI235" s="52" t="s">
        <v>2028</v>
      </c>
      <c r="AJ235" s="51">
        <v>2</v>
      </c>
      <c r="AK235" s="56">
        <v>399.26</v>
      </c>
    </row>
    <row r="236" spans="1:37" x14ac:dyDescent="0.25">
      <c r="A236" s="51">
        <v>439</v>
      </c>
      <c r="B236" s="52" t="s">
        <v>2029</v>
      </c>
      <c r="C236" s="52" t="s">
        <v>2030</v>
      </c>
      <c r="D236" s="53">
        <v>44078</v>
      </c>
      <c r="E236" s="53">
        <v>44303</v>
      </c>
      <c r="F236" s="51">
        <f>Messy_HR_Dataset_Detailed!$E236-Messy_HR_Dataset_Detailed!$D236</f>
        <v>225</v>
      </c>
      <c r="G236" s="54">
        <f>(Messy_HR_Dataset_Detailed!$E236-Messy_HR_Dataset_Detailed!$D236)/365.25</f>
        <v>0.61601642710472282</v>
      </c>
      <c r="H236" s="52" t="s">
        <v>1789</v>
      </c>
      <c r="I236" s="52" t="s">
        <v>2031</v>
      </c>
      <c r="J236" s="55" t="s">
        <v>2032</v>
      </c>
      <c r="K236" s="52" t="s">
        <v>79</v>
      </c>
      <c r="L236" s="52" t="s">
        <v>38</v>
      </c>
      <c r="M236" s="52" t="s">
        <v>39</v>
      </c>
      <c r="N236" s="52" t="s">
        <v>55</v>
      </c>
      <c r="O236" s="52" t="s">
        <v>66</v>
      </c>
      <c r="P236" s="52" t="s">
        <v>133</v>
      </c>
      <c r="Q236" s="52" t="s">
        <v>1847</v>
      </c>
      <c r="R236" s="52" t="s">
        <v>85</v>
      </c>
      <c r="S236" s="53">
        <v>21804</v>
      </c>
      <c r="T236" s="52" t="s">
        <v>44</v>
      </c>
      <c r="U236" s="52" t="s">
        <v>98</v>
      </c>
      <c r="V236" s="52" t="s">
        <v>59</v>
      </c>
      <c r="W236" s="51">
        <v>58737</v>
      </c>
      <c r="X236" s="52" t="s">
        <v>48</v>
      </c>
      <c r="Y236" s="51">
        <v>3</v>
      </c>
      <c r="Z236" s="51">
        <v>3866</v>
      </c>
      <c r="AA236" s="53" t="s">
        <v>400</v>
      </c>
      <c r="AB236" s="51">
        <v>2</v>
      </c>
      <c r="AC236" s="51">
        <v>1</v>
      </c>
      <c r="AD236" s="53">
        <v>44899</v>
      </c>
      <c r="AE236" s="52" t="s">
        <v>60</v>
      </c>
      <c r="AF236" s="52" t="s">
        <v>51</v>
      </c>
      <c r="AG236" s="52" t="s">
        <v>62</v>
      </c>
      <c r="AH236" s="52" t="s">
        <v>2033</v>
      </c>
      <c r="AI236" s="52" t="s">
        <v>2034</v>
      </c>
      <c r="AJ236" s="51">
        <v>4</v>
      </c>
      <c r="AK236" s="56">
        <v>993.08</v>
      </c>
    </row>
    <row r="237" spans="1:37" x14ac:dyDescent="0.25">
      <c r="A237" s="51">
        <v>442</v>
      </c>
      <c r="B237" s="52" t="s">
        <v>2036</v>
      </c>
      <c r="C237" s="52" t="s">
        <v>2037</v>
      </c>
      <c r="D237" s="53">
        <v>43733</v>
      </c>
      <c r="E237" s="53">
        <v>43868</v>
      </c>
      <c r="F237" s="51">
        <f>Messy_HR_Dataset_Detailed!$E237-Messy_HR_Dataset_Detailed!$D237</f>
        <v>135</v>
      </c>
      <c r="G237" s="54">
        <f>(Messy_HR_Dataset_Detailed!$E237-Messy_HR_Dataset_Detailed!$D237)/365.25</f>
        <v>0.36960985626283366</v>
      </c>
      <c r="H237" s="52" t="s">
        <v>1781</v>
      </c>
      <c r="I237" s="52" t="s">
        <v>2038</v>
      </c>
      <c r="J237" s="55" t="s">
        <v>2039</v>
      </c>
      <c r="K237" s="52" t="s">
        <v>113</v>
      </c>
      <c r="L237" s="52" t="s">
        <v>38</v>
      </c>
      <c r="M237" s="52" t="s">
        <v>66</v>
      </c>
      <c r="N237" s="52" t="s">
        <v>55</v>
      </c>
      <c r="O237" s="52" t="s">
        <v>41</v>
      </c>
      <c r="P237" s="52" t="s">
        <v>174</v>
      </c>
      <c r="Q237" s="52" t="s">
        <v>165</v>
      </c>
      <c r="R237" s="52" t="s">
        <v>85</v>
      </c>
      <c r="S237" s="53">
        <v>28404</v>
      </c>
      <c r="T237" s="52" t="s">
        <v>44</v>
      </c>
      <c r="U237" s="52" t="s">
        <v>717</v>
      </c>
      <c r="V237" s="52" t="s">
        <v>59</v>
      </c>
      <c r="W237" s="51">
        <v>49132</v>
      </c>
      <c r="X237" s="52" t="s">
        <v>48</v>
      </c>
      <c r="Y237" s="51">
        <v>3</v>
      </c>
      <c r="Z237" s="51">
        <v>3869</v>
      </c>
      <c r="AA237" s="53">
        <v>45108</v>
      </c>
      <c r="AB237" s="51">
        <v>1</v>
      </c>
      <c r="AC237" s="51">
        <v>4</v>
      </c>
      <c r="AD237" s="53">
        <v>45004</v>
      </c>
      <c r="AE237" s="52" t="s">
        <v>76</v>
      </c>
      <c r="AF237" s="52" t="s">
        <v>61</v>
      </c>
      <c r="AG237" s="52" t="s">
        <v>77</v>
      </c>
      <c r="AH237" s="52" t="s">
        <v>2040</v>
      </c>
      <c r="AI237" s="52" t="s">
        <v>2041</v>
      </c>
      <c r="AJ237" s="51">
        <v>2</v>
      </c>
      <c r="AK237" s="56">
        <v>905.51</v>
      </c>
    </row>
    <row r="238" spans="1:37" x14ac:dyDescent="0.25">
      <c r="A238" s="51">
        <v>443</v>
      </c>
      <c r="B238" s="52" t="s">
        <v>2042</v>
      </c>
      <c r="C238" s="52" t="s">
        <v>2043</v>
      </c>
      <c r="D238" s="53">
        <v>44996</v>
      </c>
      <c r="E238" s="53">
        <v>44996</v>
      </c>
      <c r="F238" s="51">
        <f>Messy_HR_Dataset_Detailed!$E238-Messy_HR_Dataset_Detailed!$D238</f>
        <v>0</v>
      </c>
      <c r="G238" s="54">
        <f>(Messy_HR_Dataset_Detailed!$E238-Messy_HR_Dataset_Detailed!$D238)/365.25</f>
        <v>0</v>
      </c>
      <c r="H238" s="52" t="s">
        <v>1781</v>
      </c>
      <c r="I238" s="52" t="s">
        <v>2044</v>
      </c>
      <c r="J238" s="55" t="s">
        <v>2045</v>
      </c>
      <c r="K238" s="52" t="s">
        <v>65</v>
      </c>
      <c r="L238" s="52" t="s">
        <v>38</v>
      </c>
      <c r="M238" s="52" t="s">
        <v>39</v>
      </c>
      <c r="N238" s="52" t="s">
        <v>67</v>
      </c>
      <c r="O238" s="52" t="s">
        <v>41</v>
      </c>
      <c r="P238" s="52" t="s">
        <v>121</v>
      </c>
      <c r="Q238" s="52" t="s">
        <v>165</v>
      </c>
      <c r="R238" s="52" t="s">
        <v>175</v>
      </c>
      <c r="S238" s="53" t="s">
        <v>2046</v>
      </c>
      <c r="T238" s="52" t="s">
        <v>44</v>
      </c>
      <c r="U238" s="52" t="s">
        <v>81</v>
      </c>
      <c r="V238" s="52" t="s">
        <v>59</v>
      </c>
      <c r="W238" s="51">
        <v>64853</v>
      </c>
      <c r="X238" s="52" t="s">
        <v>48</v>
      </c>
      <c r="Y238" s="51">
        <v>3</v>
      </c>
      <c r="Z238" s="51">
        <v>3870</v>
      </c>
      <c r="AA238" s="53" t="s">
        <v>1859</v>
      </c>
      <c r="AB238" s="51">
        <v>1</v>
      </c>
      <c r="AC238" s="51">
        <v>5</v>
      </c>
      <c r="AD238" s="53">
        <v>44995</v>
      </c>
      <c r="AE238" s="52" t="s">
        <v>83</v>
      </c>
      <c r="AF238" s="52" t="s">
        <v>61</v>
      </c>
      <c r="AG238" s="52" t="s">
        <v>77</v>
      </c>
      <c r="AH238" s="52" t="s">
        <v>2047</v>
      </c>
      <c r="AI238" s="52" t="s">
        <v>2048</v>
      </c>
      <c r="AJ238" s="51">
        <v>1</v>
      </c>
      <c r="AK238" s="56">
        <v>919.25</v>
      </c>
    </row>
    <row r="239" spans="1:37" x14ac:dyDescent="0.25">
      <c r="A239" s="51">
        <v>445</v>
      </c>
      <c r="B239" s="52" t="s">
        <v>2052</v>
      </c>
      <c r="C239" s="52" t="s">
        <v>2053</v>
      </c>
      <c r="D239" s="53">
        <v>43322</v>
      </c>
      <c r="E239" s="53">
        <v>44235</v>
      </c>
      <c r="F239" s="51">
        <f>Messy_HR_Dataset_Detailed!$E239-Messy_HR_Dataset_Detailed!$D239</f>
        <v>913</v>
      </c>
      <c r="G239" s="54">
        <f>(Messy_HR_Dataset_Detailed!$E239-Messy_HR_Dataset_Detailed!$D239)/365.25</f>
        <v>2.4996577686516086</v>
      </c>
      <c r="H239" s="52" t="s">
        <v>1781</v>
      </c>
      <c r="I239" s="52" t="s">
        <v>2054</v>
      </c>
      <c r="J239" s="55" t="s">
        <v>2055</v>
      </c>
      <c r="K239" s="52" t="s">
        <v>37</v>
      </c>
      <c r="L239" s="52" t="s">
        <v>38</v>
      </c>
      <c r="M239" s="52" t="s">
        <v>39</v>
      </c>
      <c r="N239" s="52" t="s">
        <v>67</v>
      </c>
      <c r="O239" s="52" t="s">
        <v>56</v>
      </c>
      <c r="P239" s="52" t="s">
        <v>121</v>
      </c>
      <c r="Q239" s="52" t="s">
        <v>165</v>
      </c>
      <c r="R239" s="52" t="s">
        <v>107</v>
      </c>
      <c r="S239" s="53">
        <v>24320</v>
      </c>
      <c r="T239" s="52" t="s">
        <v>44</v>
      </c>
      <c r="U239" s="52" t="s">
        <v>185</v>
      </c>
      <c r="V239" s="52" t="s">
        <v>46</v>
      </c>
      <c r="W239" s="51">
        <v>48135</v>
      </c>
      <c r="X239" s="52" t="s">
        <v>48</v>
      </c>
      <c r="Y239" s="51">
        <v>3</v>
      </c>
      <c r="Z239" s="51">
        <v>3872</v>
      </c>
      <c r="AA239" s="53" t="s">
        <v>2056</v>
      </c>
      <c r="AB239" s="51">
        <v>5</v>
      </c>
      <c r="AC239" s="51">
        <v>5</v>
      </c>
      <c r="AD239" s="53">
        <v>44983</v>
      </c>
      <c r="AE239" s="52" t="s">
        <v>156</v>
      </c>
      <c r="AF239" s="52" t="s">
        <v>51</v>
      </c>
      <c r="AG239" s="52" t="s">
        <v>77</v>
      </c>
      <c r="AH239" s="52" t="s">
        <v>2057</v>
      </c>
      <c r="AI239" s="52" t="s">
        <v>2058</v>
      </c>
      <c r="AJ239" s="51">
        <v>3</v>
      </c>
      <c r="AK239" s="56">
        <v>499.86</v>
      </c>
    </row>
    <row r="240" spans="1:37" x14ac:dyDescent="0.25">
      <c r="A240" s="51">
        <v>446</v>
      </c>
      <c r="B240" s="52" t="s">
        <v>2059</v>
      </c>
      <c r="C240" s="52" t="s">
        <v>2060</v>
      </c>
      <c r="D240" s="53">
        <v>44624</v>
      </c>
      <c r="E240" s="53">
        <v>45099</v>
      </c>
      <c r="F240" s="51">
        <f>Messy_HR_Dataset_Detailed!$E240-Messy_HR_Dataset_Detailed!$D240</f>
        <v>475</v>
      </c>
      <c r="G240" s="54">
        <f>(Messy_HR_Dataset_Detailed!$E240-Messy_HR_Dataset_Detailed!$D240)/365.25</f>
        <v>1.3004791238877482</v>
      </c>
      <c r="H240" s="52" t="s">
        <v>1795</v>
      </c>
      <c r="I240" s="52" t="s">
        <v>2061</v>
      </c>
      <c r="J240" s="55" t="s">
        <v>2062</v>
      </c>
      <c r="K240" s="52" t="s">
        <v>113</v>
      </c>
      <c r="L240" s="52" t="s">
        <v>38</v>
      </c>
      <c r="M240" s="52" t="s">
        <v>66</v>
      </c>
      <c r="N240" s="52" t="s">
        <v>67</v>
      </c>
      <c r="O240" s="52" t="s">
        <v>56</v>
      </c>
      <c r="P240" s="52" t="s">
        <v>121</v>
      </c>
      <c r="Q240" s="52" t="s">
        <v>165</v>
      </c>
      <c r="R240" s="52" t="s">
        <v>114</v>
      </c>
      <c r="S240" s="53" t="s">
        <v>2063</v>
      </c>
      <c r="T240" s="52" t="s">
        <v>44</v>
      </c>
      <c r="U240" s="52" t="s">
        <v>2064</v>
      </c>
      <c r="V240" s="52" t="s">
        <v>59</v>
      </c>
      <c r="W240" s="51">
        <v>41066</v>
      </c>
      <c r="X240" s="52" t="s">
        <v>48</v>
      </c>
      <c r="Y240" s="51">
        <v>3</v>
      </c>
      <c r="Z240" s="51">
        <v>3873</v>
      </c>
      <c r="AA240" s="53" t="s">
        <v>100</v>
      </c>
      <c r="AB240" s="51">
        <v>3</v>
      </c>
      <c r="AC240" s="51">
        <v>4</v>
      </c>
      <c r="AD240" s="53">
        <v>44995</v>
      </c>
      <c r="AE240" s="52" t="s">
        <v>76</v>
      </c>
      <c r="AF240" s="52" t="s">
        <v>51</v>
      </c>
      <c r="AG240" s="52" t="s">
        <v>77</v>
      </c>
      <c r="AH240" s="52" t="s">
        <v>2065</v>
      </c>
      <c r="AI240" s="52" t="s">
        <v>415</v>
      </c>
      <c r="AJ240" s="51">
        <v>3</v>
      </c>
      <c r="AK240" s="56">
        <v>598.22</v>
      </c>
    </row>
    <row r="241" spans="1:37" x14ac:dyDescent="0.25">
      <c r="A241" s="51">
        <v>450</v>
      </c>
      <c r="B241" s="52" t="s">
        <v>2069</v>
      </c>
      <c r="C241" s="52" t="s">
        <v>2070</v>
      </c>
      <c r="D241" s="53">
        <v>43395</v>
      </c>
      <c r="E241" s="53">
        <v>43928</v>
      </c>
      <c r="F241" s="51">
        <f>Messy_HR_Dataset_Detailed!$E241-Messy_HR_Dataset_Detailed!$D241</f>
        <v>533</v>
      </c>
      <c r="G241" s="54">
        <f>(Messy_HR_Dataset_Detailed!$E241-Messy_HR_Dataset_Detailed!$D241)/365.25</f>
        <v>1.4592744695414099</v>
      </c>
      <c r="H241" s="52" t="s">
        <v>1789</v>
      </c>
      <c r="I241" s="52" t="s">
        <v>2071</v>
      </c>
      <c r="J241" s="55" t="s">
        <v>2072</v>
      </c>
      <c r="K241" s="52" t="s">
        <v>132</v>
      </c>
      <c r="L241" s="52" t="s">
        <v>38</v>
      </c>
      <c r="M241" s="52" t="s">
        <v>56</v>
      </c>
      <c r="N241" s="52" t="s">
        <v>55</v>
      </c>
      <c r="O241" s="52" t="s">
        <v>66</v>
      </c>
      <c r="P241" s="52" t="s">
        <v>121</v>
      </c>
      <c r="Q241" s="52" t="s">
        <v>1847</v>
      </c>
      <c r="R241" s="52" t="s">
        <v>80</v>
      </c>
      <c r="S241" s="53" t="s">
        <v>2073</v>
      </c>
      <c r="T241" s="52" t="s">
        <v>44</v>
      </c>
      <c r="U241" s="52" t="s">
        <v>159</v>
      </c>
      <c r="V241" s="52" t="s">
        <v>59</v>
      </c>
      <c r="W241" s="51">
        <v>81607</v>
      </c>
      <c r="X241" s="52" t="s">
        <v>746</v>
      </c>
      <c r="Y241" s="51">
        <v>3</v>
      </c>
      <c r="Z241" s="51">
        <v>3877</v>
      </c>
      <c r="AA241" s="53" t="s">
        <v>216</v>
      </c>
      <c r="AB241" s="51">
        <v>3</v>
      </c>
      <c r="AC241" s="51">
        <v>3</v>
      </c>
      <c r="AD241" s="53">
        <v>45081</v>
      </c>
      <c r="AE241" s="52" t="s">
        <v>156</v>
      </c>
      <c r="AF241" s="52" t="s">
        <v>61</v>
      </c>
      <c r="AG241" s="52" t="s">
        <v>89</v>
      </c>
      <c r="AH241" s="52" t="s">
        <v>2074</v>
      </c>
      <c r="AI241" s="52" t="s">
        <v>2075</v>
      </c>
      <c r="AJ241" s="51">
        <v>1</v>
      </c>
      <c r="AK241" s="56">
        <v>888.55</v>
      </c>
    </row>
    <row r="242" spans="1:37" x14ac:dyDescent="0.25">
      <c r="A242" s="51">
        <v>451</v>
      </c>
      <c r="B242" s="52" t="s">
        <v>237</v>
      </c>
      <c r="C242" s="52" t="s">
        <v>1537</v>
      </c>
      <c r="D242" s="53">
        <v>43351</v>
      </c>
      <c r="E242" s="53">
        <v>44431</v>
      </c>
      <c r="F242" s="51">
        <f>Messy_HR_Dataset_Detailed!$E242-Messy_HR_Dataset_Detailed!$D242</f>
        <v>1080</v>
      </c>
      <c r="G242" s="54">
        <f>(Messy_HR_Dataset_Detailed!$E242-Messy_HR_Dataset_Detailed!$D242)/365.25</f>
        <v>2.9568788501026693</v>
      </c>
      <c r="H242" s="52" t="s">
        <v>1789</v>
      </c>
      <c r="I242" s="52" t="s">
        <v>2076</v>
      </c>
      <c r="J242" s="55" t="s">
        <v>2077</v>
      </c>
      <c r="K242" s="52" t="s">
        <v>79</v>
      </c>
      <c r="L242" s="52" t="s">
        <v>38</v>
      </c>
      <c r="M242" s="52" t="s">
        <v>39</v>
      </c>
      <c r="N242" s="52" t="s">
        <v>67</v>
      </c>
      <c r="O242" s="52" t="s">
        <v>56</v>
      </c>
      <c r="P242" s="52" t="s">
        <v>174</v>
      </c>
      <c r="Q242" s="52" t="s">
        <v>1847</v>
      </c>
      <c r="R242" s="52" t="s">
        <v>107</v>
      </c>
      <c r="S242" s="53" t="s">
        <v>2078</v>
      </c>
      <c r="T242" s="52" t="s">
        <v>44</v>
      </c>
      <c r="U242" s="52" t="s">
        <v>109</v>
      </c>
      <c r="V242" s="52" t="s">
        <v>59</v>
      </c>
      <c r="W242" s="51">
        <v>69536</v>
      </c>
      <c r="X242" s="52" t="s">
        <v>48</v>
      </c>
      <c r="Y242" s="51">
        <v>3</v>
      </c>
      <c r="Z242" s="51">
        <v>3878</v>
      </c>
      <c r="AA242" s="53" t="s">
        <v>1564</v>
      </c>
      <c r="AB242" s="51">
        <v>4</v>
      </c>
      <c r="AC242" s="51">
        <v>4</v>
      </c>
      <c r="AD242" s="53">
        <v>44923</v>
      </c>
      <c r="AE242" s="52" t="s">
        <v>60</v>
      </c>
      <c r="AF242" s="52" t="s">
        <v>51</v>
      </c>
      <c r="AG242" s="52" t="s">
        <v>89</v>
      </c>
      <c r="AH242" s="52" t="s">
        <v>2079</v>
      </c>
      <c r="AI242" s="52" t="s">
        <v>2080</v>
      </c>
      <c r="AJ242" s="51">
        <v>5</v>
      </c>
      <c r="AK242" s="56">
        <v>749.69</v>
      </c>
    </row>
    <row r="243" spans="1:37" x14ac:dyDescent="0.25">
      <c r="A243" s="51">
        <v>452</v>
      </c>
      <c r="B243" s="52" t="s">
        <v>2081</v>
      </c>
      <c r="C243" s="52" t="s">
        <v>2082</v>
      </c>
      <c r="D243" s="53">
        <v>43504</v>
      </c>
      <c r="E243" s="53">
        <v>44981</v>
      </c>
      <c r="F243" s="51">
        <f>Messy_HR_Dataset_Detailed!$E243-Messy_HR_Dataset_Detailed!$D243</f>
        <v>1477</v>
      </c>
      <c r="G243" s="54">
        <f>(Messy_HR_Dataset_Detailed!$E243-Messy_HR_Dataset_Detailed!$D243)/365.25</f>
        <v>4.043805612594114</v>
      </c>
      <c r="H243" s="52" t="s">
        <v>1789</v>
      </c>
      <c r="I243" s="52" t="s">
        <v>2083</v>
      </c>
      <c r="J243" s="55" t="s">
        <v>2084</v>
      </c>
      <c r="K243" s="52" t="s">
        <v>164</v>
      </c>
      <c r="L243" s="52" t="s">
        <v>38</v>
      </c>
      <c r="M243" s="52" t="s">
        <v>66</v>
      </c>
      <c r="N243" s="52" t="s">
        <v>40</v>
      </c>
      <c r="O243" s="52" t="s">
        <v>56</v>
      </c>
      <c r="P243" s="52" t="s">
        <v>95</v>
      </c>
      <c r="Q243" s="52" t="s">
        <v>165</v>
      </c>
      <c r="R243" s="52" t="s">
        <v>85</v>
      </c>
      <c r="S243" s="53" t="s">
        <v>2085</v>
      </c>
      <c r="T243" s="52" t="s">
        <v>44</v>
      </c>
      <c r="U243" s="52" t="s">
        <v>74</v>
      </c>
      <c r="V243" s="52" t="s">
        <v>59</v>
      </c>
      <c r="W243" s="51">
        <v>16655</v>
      </c>
      <c r="X243" s="52" t="s">
        <v>48</v>
      </c>
      <c r="Y243" s="51">
        <v>3</v>
      </c>
      <c r="Z243" s="51">
        <v>3879</v>
      </c>
      <c r="AA243" s="53" t="s">
        <v>1796</v>
      </c>
      <c r="AB243" s="51">
        <v>1</v>
      </c>
      <c r="AC243" s="51">
        <v>5</v>
      </c>
      <c r="AD243" s="53">
        <v>45027</v>
      </c>
      <c r="AE243" s="52" t="s">
        <v>76</v>
      </c>
      <c r="AF243" s="52" t="s">
        <v>51</v>
      </c>
      <c r="AG243" s="52" t="s">
        <v>62</v>
      </c>
      <c r="AH243" s="52" t="s">
        <v>2086</v>
      </c>
      <c r="AI243" s="52" t="s">
        <v>2087</v>
      </c>
      <c r="AJ243" s="51">
        <v>2</v>
      </c>
      <c r="AK243" s="56">
        <v>613.95000000000005</v>
      </c>
    </row>
    <row r="244" spans="1:37" x14ac:dyDescent="0.25">
      <c r="A244" s="51">
        <v>453</v>
      </c>
      <c r="B244" s="52" t="s">
        <v>2088</v>
      </c>
      <c r="C244" s="52" t="s">
        <v>948</v>
      </c>
      <c r="D244" s="53">
        <v>44284</v>
      </c>
      <c r="E244" s="53">
        <v>44374</v>
      </c>
      <c r="F244" s="51">
        <f>Messy_HR_Dataset_Detailed!$E244-Messy_HR_Dataset_Detailed!$D244</f>
        <v>90</v>
      </c>
      <c r="G244" s="54">
        <f>(Messy_HR_Dataset_Detailed!$E244-Messy_HR_Dataset_Detailed!$D244)/365.25</f>
        <v>0.24640657084188911</v>
      </c>
      <c r="H244" s="52" t="s">
        <v>1789</v>
      </c>
      <c r="I244" s="52" t="s">
        <v>2089</v>
      </c>
      <c r="J244" s="55" t="s">
        <v>2090</v>
      </c>
      <c r="K244" s="52" t="s">
        <v>94</v>
      </c>
      <c r="L244" s="52" t="s">
        <v>38</v>
      </c>
      <c r="M244" s="52" t="s">
        <v>56</v>
      </c>
      <c r="N244" s="52" t="s">
        <v>67</v>
      </c>
      <c r="O244" s="52" t="s">
        <v>41</v>
      </c>
      <c r="P244" s="52" t="s">
        <v>174</v>
      </c>
      <c r="Q244" s="52" t="s">
        <v>165</v>
      </c>
      <c r="R244" s="52" t="s">
        <v>80</v>
      </c>
      <c r="S244" s="53" t="s">
        <v>2091</v>
      </c>
      <c r="T244" s="52" t="s">
        <v>44</v>
      </c>
      <c r="U244" s="52" t="s">
        <v>2092</v>
      </c>
      <c r="V244" s="52" t="s">
        <v>59</v>
      </c>
      <c r="W244" s="51">
        <v>73726</v>
      </c>
      <c r="X244" s="52" t="s">
        <v>48</v>
      </c>
      <c r="Y244" s="51">
        <v>3</v>
      </c>
      <c r="Z244" s="51">
        <v>3880</v>
      </c>
      <c r="AA244" s="53" t="s">
        <v>294</v>
      </c>
      <c r="AB244" s="51">
        <v>4</v>
      </c>
      <c r="AC244" s="51">
        <v>3</v>
      </c>
      <c r="AD244" s="53">
        <v>44829</v>
      </c>
      <c r="AE244" s="52" t="s">
        <v>156</v>
      </c>
      <c r="AF244" s="52" t="s">
        <v>51</v>
      </c>
      <c r="AG244" s="52" t="s">
        <v>77</v>
      </c>
      <c r="AH244" s="52" t="s">
        <v>2093</v>
      </c>
      <c r="AI244" s="52" t="s">
        <v>2094</v>
      </c>
      <c r="AJ244" s="51">
        <v>3</v>
      </c>
      <c r="AK244" s="56">
        <v>934.92</v>
      </c>
    </row>
    <row r="245" spans="1:37" x14ac:dyDescent="0.25">
      <c r="A245" s="51">
        <v>456</v>
      </c>
      <c r="B245" s="52" t="s">
        <v>2099</v>
      </c>
      <c r="C245" s="52" t="s">
        <v>2037</v>
      </c>
      <c r="D245" s="53">
        <v>44687</v>
      </c>
      <c r="E245" s="53">
        <v>44830</v>
      </c>
      <c r="F245" s="51">
        <f>Messy_HR_Dataset_Detailed!$E245-Messy_HR_Dataset_Detailed!$D245</f>
        <v>143</v>
      </c>
      <c r="G245" s="54">
        <f>(Messy_HR_Dataset_Detailed!$E245-Messy_HR_Dataset_Detailed!$D245)/365.25</f>
        <v>0.39151266255989048</v>
      </c>
      <c r="H245" s="52" t="s">
        <v>1781</v>
      </c>
      <c r="I245" s="52" t="s">
        <v>2100</v>
      </c>
      <c r="J245" s="55" t="s">
        <v>2101</v>
      </c>
      <c r="K245" s="52" t="s">
        <v>84</v>
      </c>
      <c r="L245" s="52" t="s">
        <v>38</v>
      </c>
      <c r="M245" s="52" t="s">
        <v>39</v>
      </c>
      <c r="N245" s="52" t="s">
        <v>67</v>
      </c>
      <c r="O245" s="52" t="s">
        <v>66</v>
      </c>
      <c r="P245" s="52" t="s">
        <v>95</v>
      </c>
      <c r="Q245" s="52" t="s">
        <v>165</v>
      </c>
      <c r="R245" s="52" t="s">
        <v>85</v>
      </c>
      <c r="S245" s="53" t="s">
        <v>2102</v>
      </c>
      <c r="T245" s="52" t="s">
        <v>44</v>
      </c>
      <c r="U245" s="52" t="s">
        <v>412</v>
      </c>
      <c r="V245" s="52" t="s">
        <v>46</v>
      </c>
      <c r="W245" s="51">
        <v>11294</v>
      </c>
      <c r="X245" s="52" t="s">
        <v>48</v>
      </c>
      <c r="Y245" s="51">
        <v>3</v>
      </c>
      <c r="Z245" s="51">
        <v>3883</v>
      </c>
      <c r="AA245" s="53" t="s">
        <v>1771</v>
      </c>
      <c r="AB245" s="51">
        <v>2</v>
      </c>
      <c r="AC245" s="51">
        <v>2</v>
      </c>
      <c r="AD245" s="53">
        <v>45112</v>
      </c>
      <c r="AE245" s="52" t="s">
        <v>156</v>
      </c>
      <c r="AF245" s="52" t="s">
        <v>51</v>
      </c>
      <c r="AG245" s="52" t="s">
        <v>62</v>
      </c>
      <c r="AH245" s="52" t="s">
        <v>2103</v>
      </c>
      <c r="AI245" s="52" t="s">
        <v>2104</v>
      </c>
      <c r="AJ245" s="51">
        <v>2</v>
      </c>
      <c r="AK245" s="56">
        <v>842.6</v>
      </c>
    </row>
    <row r="246" spans="1:37" x14ac:dyDescent="0.25">
      <c r="A246" s="51">
        <v>460</v>
      </c>
      <c r="B246" s="52" t="s">
        <v>2109</v>
      </c>
      <c r="C246" s="52" t="s">
        <v>2110</v>
      </c>
      <c r="D246" s="53">
        <v>44673</v>
      </c>
      <c r="E246" s="53">
        <v>45061</v>
      </c>
      <c r="F246" s="51">
        <f>Messy_HR_Dataset_Detailed!$E246-Messy_HR_Dataset_Detailed!$D246</f>
        <v>388</v>
      </c>
      <c r="G246" s="54">
        <f>(Messy_HR_Dataset_Detailed!$E246-Messy_HR_Dataset_Detailed!$D246)/365.25</f>
        <v>1.0622861054072552</v>
      </c>
      <c r="H246" s="52" t="s">
        <v>1795</v>
      </c>
      <c r="I246" s="52" t="s">
        <v>2111</v>
      </c>
      <c r="J246" s="55" t="s">
        <v>2112</v>
      </c>
      <c r="K246" s="52" t="s">
        <v>113</v>
      </c>
      <c r="L246" s="52" t="s">
        <v>1816</v>
      </c>
      <c r="M246" s="52" t="s">
        <v>39</v>
      </c>
      <c r="N246" s="52" t="s">
        <v>67</v>
      </c>
      <c r="O246" s="52" t="s">
        <v>41</v>
      </c>
      <c r="P246" s="52" t="s">
        <v>133</v>
      </c>
      <c r="Q246" s="52" t="s">
        <v>165</v>
      </c>
      <c r="R246" s="52" t="s">
        <v>80</v>
      </c>
      <c r="S246" s="53" t="s">
        <v>2113</v>
      </c>
      <c r="T246" s="52" t="s">
        <v>86</v>
      </c>
      <c r="U246" s="52" t="s">
        <v>307</v>
      </c>
      <c r="V246" s="52" t="s">
        <v>59</v>
      </c>
      <c r="W246" s="51">
        <v>54502</v>
      </c>
      <c r="X246" s="52" t="s">
        <v>99</v>
      </c>
      <c r="Y246" s="51">
        <v>3</v>
      </c>
      <c r="Z246" s="51">
        <v>3887</v>
      </c>
      <c r="AA246" s="53">
        <v>44662</v>
      </c>
      <c r="AB246" s="51">
        <v>2</v>
      </c>
      <c r="AC246" s="51">
        <v>3</v>
      </c>
      <c r="AD246" s="53">
        <v>45132</v>
      </c>
      <c r="AE246" s="52" t="s">
        <v>156</v>
      </c>
      <c r="AF246" s="52" t="s">
        <v>61</v>
      </c>
      <c r="AG246" s="52" t="s">
        <v>52</v>
      </c>
      <c r="AH246" s="52" t="s">
        <v>2114</v>
      </c>
      <c r="AI246" s="52" t="s">
        <v>2115</v>
      </c>
      <c r="AJ246" s="51">
        <v>1</v>
      </c>
      <c r="AK246" s="56">
        <v>181.23</v>
      </c>
    </row>
    <row r="247" spans="1:37" x14ac:dyDescent="0.25">
      <c r="A247" s="51">
        <v>461</v>
      </c>
      <c r="B247" s="52" t="s">
        <v>2116</v>
      </c>
      <c r="C247" s="52" t="s">
        <v>836</v>
      </c>
      <c r="D247" s="53">
        <v>44444</v>
      </c>
      <c r="E247" s="53">
        <v>44750</v>
      </c>
      <c r="F247" s="51">
        <f>Messy_HR_Dataset_Detailed!$E247-Messy_HR_Dataset_Detailed!$D247</f>
        <v>306</v>
      </c>
      <c r="G247" s="54">
        <f>(Messy_HR_Dataset_Detailed!$E247-Messy_HR_Dataset_Detailed!$D247)/365.25</f>
        <v>0.83778234086242298</v>
      </c>
      <c r="H247" s="52" t="s">
        <v>1875</v>
      </c>
      <c r="I247" s="52" t="s">
        <v>2117</v>
      </c>
      <c r="J247" s="55" t="s">
        <v>2118</v>
      </c>
      <c r="K247" s="52" t="s">
        <v>65</v>
      </c>
      <c r="L247" s="52" t="s">
        <v>1816</v>
      </c>
      <c r="M247" s="52" t="s">
        <v>66</v>
      </c>
      <c r="N247" s="52" t="s">
        <v>67</v>
      </c>
      <c r="O247" s="52" t="s">
        <v>66</v>
      </c>
      <c r="P247" s="52" t="s">
        <v>133</v>
      </c>
      <c r="Q247" s="52" t="s">
        <v>165</v>
      </c>
      <c r="R247" s="52" t="s">
        <v>107</v>
      </c>
      <c r="S247" s="53" t="s">
        <v>2119</v>
      </c>
      <c r="T247" s="52" t="s">
        <v>44</v>
      </c>
      <c r="U247" s="52" t="s">
        <v>109</v>
      </c>
      <c r="V247" s="52" t="s">
        <v>46</v>
      </c>
      <c r="W247" s="51">
        <v>88391</v>
      </c>
      <c r="X247" s="52" t="s">
        <v>48</v>
      </c>
      <c r="Y247" s="51">
        <v>3</v>
      </c>
      <c r="Z247" s="51">
        <v>3888</v>
      </c>
      <c r="AA247" s="53">
        <v>44962</v>
      </c>
      <c r="AB247" s="51">
        <v>3</v>
      </c>
      <c r="AC247" s="51">
        <v>1</v>
      </c>
      <c r="AD247" s="53">
        <v>44916</v>
      </c>
      <c r="AE247" s="52" t="s">
        <v>76</v>
      </c>
      <c r="AF247" s="52" t="s">
        <v>51</v>
      </c>
      <c r="AG247" s="52" t="s">
        <v>77</v>
      </c>
      <c r="AH247" s="52" t="s">
        <v>2120</v>
      </c>
      <c r="AI247" s="52" t="s">
        <v>2121</v>
      </c>
      <c r="AJ247" s="51">
        <v>4</v>
      </c>
      <c r="AK247" s="56">
        <v>287.18</v>
      </c>
    </row>
    <row r="248" spans="1:37" x14ac:dyDescent="0.25">
      <c r="A248" s="51">
        <v>462</v>
      </c>
      <c r="B248" s="52" t="s">
        <v>2122</v>
      </c>
      <c r="C248" s="52" t="s">
        <v>875</v>
      </c>
      <c r="D248" s="53">
        <v>44809</v>
      </c>
      <c r="E248" s="53">
        <v>44864</v>
      </c>
      <c r="F248" s="51">
        <f>Messy_HR_Dataset_Detailed!$E248-Messy_HR_Dataset_Detailed!$D248</f>
        <v>55</v>
      </c>
      <c r="G248" s="54">
        <f>(Messy_HR_Dataset_Detailed!$E248-Messy_HR_Dataset_Detailed!$D248)/365.25</f>
        <v>0.15058179329226556</v>
      </c>
      <c r="H248" s="52" t="s">
        <v>1789</v>
      </c>
      <c r="I248" s="52" t="s">
        <v>2123</v>
      </c>
      <c r="J248" s="55" t="s">
        <v>2124</v>
      </c>
      <c r="K248" s="52" t="s">
        <v>79</v>
      </c>
      <c r="L248" s="52" t="s">
        <v>38</v>
      </c>
      <c r="M248" s="52" t="s">
        <v>39</v>
      </c>
      <c r="N248" s="52" t="s">
        <v>67</v>
      </c>
      <c r="O248" s="52" t="s">
        <v>56</v>
      </c>
      <c r="P248" s="52" t="s">
        <v>121</v>
      </c>
      <c r="Q248" s="52" t="s">
        <v>1847</v>
      </c>
      <c r="R248" s="52" t="s">
        <v>80</v>
      </c>
      <c r="S248" s="53" t="s">
        <v>2125</v>
      </c>
      <c r="T248" s="52" t="s">
        <v>44</v>
      </c>
      <c r="U248" s="52" t="s">
        <v>234</v>
      </c>
      <c r="V248" s="52" t="s">
        <v>59</v>
      </c>
      <c r="W248" s="51">
        <v>26421</v>
      </c>
      <c r="X248" s="52" t="s">
        <v>48</v>
      </c>
      <c r="Y248" s="51">
        <v>3</v>
      </c>
      <c r="Z248" s="51">
        <v>3889</v>
      </c>
      <c r="AA248" s="53" t="s">
        <v>2126</v>
      </c>
      <c r="AB248" s="51">
        <v>2</v>
      </c>
      <c r="AC248" s="51">
        <v>1</v>
      </c>
      <c r="AD248" s="53">
        <v>45140</v>
      </c>
      <c r="AE248" s="52" t="s">
        <v>83</v>
      </c>
      <c r="AF248" s="52" t="s">
        <v>61</v>
      </c>
      <c r="AG248" s="52" t="s">
        <v>62</v>
      </c>
      <c r="AH248" s="52" t="s">
        <v>2127</v>
      </c>
      <c r="AI248" s="52" t="s">
        <v>2128</v>
      </c>
      <c r="AJ248" s="51">
        <v>1</v>
      </c>
      <c r="AK248" s="56">
        <v>292.8</v>
      </c>
    </row>
    <row r="249" spans="1:37" x14ac:dyDescent="0.25">
      <c r="A249" s="51">
        <v>463</v>
      </c>
      <c r="B249" s="52" t="s">
        <v>2129</v>
      </c>
      <c r="C249" s="52" t="s">
        <v>710</v>
      </c>
      <c r="D249" s="53">
        <v>44761</v>
      </c>
      <c r="E249" s="53">
        <v>45041</v>
      </c>
      <c r="F249" s="51">
        <f>Messy_HR_Dataset_Detailed!$E249-Messy_HR_Dataset_Detailed!$D249</f>
        <v>280</v>
      </c>
      <c r="G249" s="54">
        <f>(Messy_HR_Dataset_Detailed!$E249-Messy_HR_Dataset_Detailed!$D249)/365.25</f>
        <v>0.76659822039698833</v>
      </c>
      <c r="H249" s="52" t="s">
        <v>1789</v>
      </c>
      <c r="I249" s="52" t="s">
        <v>2130</v>
      </c>
      <c r="J249" s="55" t="s">
        <v>2131</v>
      </c>
      <c r="K249" s="52" t="s">
        <v>94</v>
      </c>
      <c r="L249" s="52" t="s">
        <v>38</v>
      </c>
      <c r="M249" s="52" t="s">
        <v>66</v>
      </c>
      <c r="N249" s="52" t="s">
        <v>67</v>
      </c>
      <c r="O249" s="52" t="s">
        <v>41</v>
      </c>
      <c r="P249" s="52" t="s">
        <v>121</v>
      </c>
      <c r="Q249" s="52" t="s">
        <v>165</v>
      </c>
      <c r="R249" s="52" t="s">
        <v>80</v>
      </c>
      <c r="S249" s="53" t="s">
        <v>2132</v>
      </c>
      <c r="T249" s="52" t="s">
        <v>44</v>
      </c>
      <c r="U249" s="52" t="s">
        <v>234</v>
      </c>
      <c r="V249" s="52" t="s">
        <v>59</v>
      </c>
      <c r="W249" s="51">
        <v>85660</v>
      </c>
      <c r="X249" s="52" t="s">
        <v>48</v>
      </c>
      <c r="Y249" s="51">
        <v>3</v>
      </c>
      <c r="Z249" s="51">
        <v>3890</v>
      </c>
      <c r="AA249" s="53" t="s">
        <v>2133</v>
      </c>
      <c r="AB249" s="51">
        <v>2</v>
      </c>
      <c r="AC249" s="51">
        <v>3</v>
      </c>
      <c r="AD249" s="53">
        <v>44934</v>
      </c>
      <c r="AE249" s="52" t="s">
        <v>76</v>
      </c>
      <c r="AF249" s="52" t="s">
        <v>61</v>
      </c>
      <c r="AG249" s="52" t="s">
        <v>77</v>
      </c>
      <c r="AH249" s="52" t="s">
        <v>2134</v>
      </c>
      <c r="AI249" s="52" t="s">
        <v>2135</v>
      </c>
      <c r="AJ249" s="51">
        <v>4</v>
      </c>
      <c r="AK249" s="56">
        <v>596.62</v>
      </c>
    </row>
    <row r="250" spans="1:37" x14ac:dyDescent="0.25">
      <c r="A250" s="51">
        <v>466</v>
      </c>
      <c r="B250" s="52" t="s">
        <v>2137</v>
      </c>
      <c r="C250" s="52" t="s">
        <v>2138</v>
      </c>
      <c r="D250" s="53">
        <v>45007</v>
      </c>
      <c r="E250" s="53">
        <v>45135</v>
      </c>
      <c r="F250" s="51">
        <f>Messy_HR_Dataset_Detailed!$E250-Messy_HR_Dataset_Detailed!$D250</f>
        <v>128</v>
      </c>
      <c r="G250" s="54">
        <f>(Messy_HR_Dataset_Detailed!$E250-Messy_HR_Dataset_Detailed!$D250)/365.25</f>
        <v>0.35044490075290896</v>
      </c>
      <c r="H250" s="52" t="s">
        <v>1781</v>
      </c>
      <c r="I250" s="52" t="s">
        <v>2139</v>
      </c>
      <c r="J250" s="55" t="s">
        <v>2140</v>
      </c>
      <c r="K250" s="52" t="s">
        <v>54</v>
      </c>
      <c r="L250" s="52" t="s">
        <v>38</v>
      </c>
      <c r="M250" s="52" t="s">
        <v>66</v>
      </c>
      <c r="N250" s="52" t="s">
        <v>67</v>
      </c>
      <c r="O250" s="52" t="s">
        <v>56</v>
      </c>
      <c r="P250" s="52" t="s">
        <v>95</v>
      </c>
      <c r="Q250" s="52" t="s">
        <v>165</v>
      </c>
      <c r="R250" s="52" t="s">
        <v>80</v>
      </c>
      <c r="S250" s="53" t="s">
        <v>2141</v>
      </c>
      <c r="T250" s="52" t="s">
        <v>44</v>
      </c>
      <c r="U250" s="52" t="s">
        <v>81</v>
      </c>
      <c r="V250" s="52" t="s">
        <v>46</v>
      </c>
      <c r="W250" s="51">
        <v>68298</v>
      </c>
      <c r="X250" s="52" t="s">
        <v>48</v>
      </c>
      <c r="Y250" s="51">
        <v>3</v>
      </c>
      <c r="Z250" s="51">
        <v>3893</v>
      </c>
      <c r="AA250" s="53" t="s">
        <v>2126</v>
      </c>
      <c r="AB250" s="51">
        <v>3</v>
      </c>
      <c r="AC250" s="51">
        <v>1</v>
      </c>
      <c r="AD250" s="53">
        <v>44820</v>
      </c>
      <c r="AE250" s="52" t="s">
        <v>50</v>
      </c>
      <c r="AF250" s="52" t="s">
        <v>61</v>
      </c>
      <c r="AG250" s="52" t="s">
        <v>52</v>
      </c>
      <c r="AH250" s="52" t="s">
        <v>2142</v>
      </c>
      <c r="AI250" s="52" t="s">
        <v>2143</v>
      </c>
      <c r="AJ250" s="51">
        <v>1</v>
      </c>
      <c r="AK250" s="56">
        <v>242.36</v>
      </c>
    </row>
    <row r="251" spans="1:37" x14ac:dyDescent="0.25">
      <c r="A251" s="51">
        <v>468</v>
      </c>
      <c r="B251" s="52" t="s">
        <v>2144</v>
      </c>
      <c r="C251" s="52" t="s">
        <v>2145</v>
      </c>
      <c r="D251" s="53">
        <v>43884</v>
      </c>
      <c r="E251" s="53">
        <v>44447</v>
      </c>
      <c r="F251" s="51">
        <f>Messy_HR_Dataset_Detailed!$E251-Messy_HR_Dataset_Detailed!$D251</f>
        <v>563</v>
      </c>
      <c r="G251" s="54">
        <f>(Messy_HR_Dataset_Detailed!$E251-Messy_HR_Dataset_Detailed!$D251)/365.25</f>
        <v>1.5414099931553731</v>
      </c>
      <c r="H251" s="52" t="s">
        <v>1781</v>
      </c>
      <c r="I251" s="52" t="s">
        <v>2146</v>
      </c>
      <c r="J251" s="55" t="s">
        <v>2147</v>
      </c>
      <c r="K251" s="52" t="s">
        <v>113</v>
      </c>
      <c r="L251" s="52" t="s">
        <v>38</v>
      </c>
      <c r="M251" s="52" t="s">
        <v>66</v>
      </c>
      <c r="N251" s="52" t="s">
        <v>40</v>
      </c>
      <c r="O251" s="52" t="s">
        <v>66</v>
      </c>
      <c r="P251" s="52" t="s">
        <v>133</v>
      </c>
      <c r="Q251" s="52" t="s">
        <v>165</v>
      </c>
      <c r="R251" s="52" t="s">
        <v>142</v>
      </c>
      <c r="S251" s="53" t="s">
        <v>2148</v>
      </c>
      <c r="T251" s="52" t="s">
        <v>44</v>
      </c>
      <c r="U251" s="52" t="s">
        <v>2149</v>
      </c>
      <c r="V251" s="52" t="s">
        <v>46</v>
      </c>
      <c r="W251" s="51">
        <v>3137</v>
      </c>
      <c r="X251" s="52" t="s">
        <v>48</v>
      </c>
      <c r="Y251" s="51">
        <v>3</v>
      </c>
      <c r="Z251" s="51">
        <v>3895</v>
      </c>
      <c r="AA251" s="53" t="s">
        <v>2150</v>
      </c>
      <c r="AB251" s="51">
        <v>2</v>
      </c>
      <c r="AC251" s="51">
        <v>1</v>
      </c>
      <c r="AD251" s="53">
        <v>45038</v>
      </c>
      <c r="AE251" s="52" t="s">
        <v>83</v>
      </c>
      <c r="AF251" s="52" t="s">
        <v>61</v>
      </c>
      <c r="AG251" s="52" t="s">
        <v>77</v>
      </c>
      <c r="AH251" s="52" t="s">
        <v>2151</v>
      </c>
      <c r="AI251" s="52" t="s">
        <v>2152</v>
      </c>
      <c r="AJ251" s="51">
        <v>1</v>
      </c>
      <c r="AK251" s="56">
        <v>983.77</v>
      </c>
    </row>
    <row r="252" spans="1:37" x14ac:dyDescent="0.25">
      <c r="A252" s="51">
        <v>469</v>
      </c>
      <c r="B252" s="52" t="s">
        <v>2153</v>
      </c>
      <c r="C252" s="52" t="s">
        <v>330</v>
      </c>
      <c r="D252" s="53">
        <v>43690</v>
      </c>
      <c r="E252" s="53">
        <v>44752</v>
      </c>
      <c r="F252" s="51">
        <f>Messy_HR_Dataset_Detailed!$E252-Messy_HR_Dataset_Detailed!$D252</f>
        <v>1062</v>
      </c>
      <c r="G252" s="54">
        <f>(Messy_HR_Dataset_Detailed!$E252-Messy_HR_Dataset_Detailed!$D252)/365.25</f>
        <v>2.9075975359342916</v>
      </c>
      <c r="H252" s="52" t="s">
        <v>1781</v>
      </c>
      <c r="I252" s="52" t="s">
        <v>2154</v>
      </c>
      <c r="J252" s="55" t="s">
        <v>2155</v>
      </c>
      <c r="K252" s="52" t="s">
        <v>65</v>
      </c>
      <c r="L252" s="52" t="s">
        <v>38</v>
      </c>
      <c r="M252" s="52" t="s">
        <v>56</v>
      </c>
      <c r="N252" s="52" t="s">
        <v>67</v>
      </c>
      <c r="O252" s="52" t="s">
        <v>41</v>
      </c>
      <c r="P252" s="52" t="s">
        <v>95</v>
      </c>
      <c r="Q252" s="52" t="s">
        <v>165</v>
      </c>
      <c r="R252" s="52" t="s">
        <v>107</v>
      </c>
      <c r="S252" s="53" t="s">
        <v>2156</v>
      </c>
      <c r="T252" s="52" t="s">
        <v>44</v>
      </c>
      <c r="U252" s="52" t="s">
        <v>423</v>
      </c>
      <c r="V252" s="52" t="s">
        <v>46</v>
      </c>
      <c r="W252" s="51">
        <v>2618</v>
      </c>
      <c r="X252" s="52" t="s">
        <v>48</v>
      </c>
      <c r="Y252" s="51">
        <v>3</v>
      </c>
      <c r="Z252" s="51">
        <v>3896</v>
      </c>
      <c r="AA252" s="53" t="s">
        <v>262</v>
      </c>
      <c r="AB252" s="51">
        <v>5</v>
      </c>
      <c r="AC252" s="51">
        <v>3</v>
      </c>
      <c r="AD252" s="53">
        <v>45022</v>
      </c>
      <c r="AE252" s="52" t="s">
        <v>83</v>
      </c>
      <c r="AF252" s="52" t="s">
        <v>51</v>
      </c>
      <c r="AG252" s="52" t="s">
        <v>89</v>
      </c>
      <c r="AH252" s="52" t="s">
        <v>2157</v>
      </c>
      <c r="AI252" s="52" t="s">
        <v>2158</v>
      </c>
      <c r="AJ252" s="51">
        <v>4</v>
      </c>
      <c r="AK252" s="56">
        <v>293.64</v>
      </c>
    </row>
    <row r="253" spans="1:37" x14ac:dyDescent="0.25">
      <c r="A253" s="51">
        <v>470</v>
      </c>
      <c r="B253" s="52" t="s">
        <v>2159</v>
      </c>
      <c r="C253" s="52" t="s">
        <v>1928</v>
      </c>
      <c r="D253" s="53">
        <v>43549</v>
      </c>
      <c r="E253" s="53">
        <v>44452</v>
      </c>
      <c r="F253" s="51">
        <f>Messy_HR_Dataset_Detailed!$E253-Messy_HR_Dataset_Detailed!$D253</f>
        <v>903</v>
      </c>
      <c r="G253" s="54">
        <f>(Messy_HR_Dataset_Detailed!$E253-Messy_HR_Dataset_Detailed!$D253)/365.25</f>
        <v>2.4722792607802875</v>
      </c>
      <c r="H253" s="52" t="s">
        <v>1795</v>
      </c>
      <c r="I253" s="52" t="s">
        <v>2160</v>
      </c>
      <c r="J253" s="55" t="s">
        <v>2161</v>
      </c>
      <c r="K253" s="52" t="s">
        <v>113</v>
      </c>
      <c r="L253" s="52" t="s">
        <v>38</v>
      </c>
      <c r="M253" s="52" t="s">
        <v>56</v>
      </c>
      <c r="N253" s="52" t="s">
        <v>55</v>
      </c>
      <c r="O253" s="52" t="s">
        <v>56</v>
      </c>
      <c r="P253" s="52" t="s">
        <v>133</v>
      </c>
      <c r="Q253" s="52" t="s">
        <v>165</v>
      </c>
      <c r="R253" s="52" t="s">
        <v>57</v>
      </c>
      <c r="S253" s="53" t="s">
        <v>2162</v>
      </c>
      <c r="T253" s="52" t="s">
        <v>86</v>
      </c>
      <c r="U253" s="52" t="s">
        <v>423</v>
      </c>
      <c r="V253" s="52" t="s">
        <v>46</v>
      </c>
      <c r="W253" s="51">
        <v>84396</v>
      </c>
      <c r="X253" s="52" t="s">
        <v>48</v>
      </c>
      <c r="Y253" s="51">
        <v>3</v>
      </c>
      <c r="Z253" s="51">
        <v>3897</v>
      </c>
      <c r="AA253" s="53" t="s">
        <v>1392</v>
      </c>
      <c r="AB253" s="51">
        <v>5</v>
      </c>
      <c r="AC253" s="51">
        <v>4</v>
      </c>
      <c r="AD253" s="53">
        <v>45142</v>
      </c>
      <c r="AE253" s="52" t="s">
        <v>83</v>
      </c>
      <c r="AF253" s="52" t="s">
        <v>51</v>
      </c>
      <c r="AG253" s="52" t="s">
        <v>62</v>
      </c>
      <c r="AH253" s="52" t="s">
        <v>2163</v>
      </c>
      <c r="AI253" s="52" t="s">
        <v>2164</v>
      </c>
      <c r="AJ253" s="51">
        <v>3</v>
      </c>
      <c r="AK253" s="56">
        <v>380.61</v>
      </c>
    </row>
    <row r="254" spans="1:37" x14ac:dyDescent="0.25">
      <c r="A254" s="51">
        <v>471</v>
      </c>
      <c r="B254" s="52" t="s">
        <v>2165</v>
      </c>
      <c r="C254" s="52" t="s">
        <v>212</v>
      </c>
      <c r="D254" s="53">
        <v>43448</v>
      </c>
      <c r="E254" s="53">
        <v>44968</v>
      </c>
      <c r="F254" s="51">
        <f>Messy_HR_Dataset_Detailed!$E254-Messy_HR_Dataset_Detailed!$D254</f>
        <v>1520</v>
      </c>
      <c r="G254" s="54">
        <f>(Messy_HR_Dataset_Detailed!$E254-Messy_HR_Dataset_Detailed!$D254)/365.25</f>
        <v>4.1615331964407938</v>
      </c>
      <c r="H254" s="52" t="s">
        <v>1795</v>
      </c>
      <c r="I254" s="52" t="s">
        <v>2166</v>
      </c>
      <c r="J254" s="55" t="s">
        <v>2167</v>
      </c>
      <c r="K254" s="52" t="s">
        <v>65</v>
      </c>
      <c r="L254" s="52" t="s">
        <v>1816</v>
      </c>
      <c r="M254" s="52" t="s">
        <v>56</v>
      </c>
      <c r="N254" s="52" t="s">
        <v>40</v>
      </c>
      <c r="O254" s="52" t="s">
        <v>41</v>
      </c>
      <c r="P254" s="52" t="s">
        <v>133</v>
      </c>
      <c r="Q254" s="52" t="s">
        <v>165</v>
      </c>
      <c r="R254" s="52" t="s">
        <v>80</v>
      </c>
      <c r="S254" s="53">
        <v>17844</v>
      </c>
      <c r="T254" s="52" t="s">
        <v>86</v>
      </c>
      <c r="U254" s="52" t="s">
        <v>159</v>
      </c>
      <c r="V254" s="52" t="s">
        <v>59</v>
      </c>
      <c r="W254" s="51">
        <v>83611</v>
      </c>
      <c r="X254" s="52" t="s">
        <v>48</v>
      </c>
      <c r="Y254" s="51">
        <v>3</v>
      </c>
      <c r="Z254" s="51">
        <v>3898</v>
      </c>
      <c r="AA254" s="53">
        <v>44662</v>
      </c>
      <c r="AB254" s="51">
        <v>4</v>
      </c>
      <c r="AC254" s="51">
        <v>5</v>
      </c>
      <c r="AD254" s="53">
        <v>44886</v>
      </c>
      <c r="AE254" s="52" t="s">
        <v>83</v>
      </c>
      <c r="AF254" s="52" t="s">
        <v>51</v>
      </c>
      <c r="AG254" s="52" t="s">
        <v>52</v>
      </c>
      <c r="AH254" s="52" t="s">
        <v>1098</v>
      </c>
      <c r="AI254" s="52" t="s">
        <v>2168</v>
      </c>
      <c r="AJ254" s="51">
        <v>4</v>
      </c>
      <c r="AK254" s="56">
        <v>942.24</v>
      </c>
    </row>
    <row r="255" spans="1:37" x14ac:dyDescent="0.25">
      <c r="A255" s="51">
        <v>472</v>
      </c>
      <c r="B255" s="52" t="s">
        <v>470</v>
      </c>
      <c r="C255" s="52" t="s">
        <v>2169</v>
      </c>
      <c r="D255" s="53">
        <v>44262</v>
      </c>
      <c r="E255" s="53">
        <v>44439</v>
      </c>
      <c r="F255" s="51">
        <f>Messy_HR_Dataset_Detailed!$E255-Messy_HR_Dataset_Detailed!$D255</f>
        <v>177</v>
      </c>
      <c r="G255" s="54">
        <f>(Messy_HR_Dataset_Detailed!$E255-Messy_HR_Dataset_Detailed!$D255)/365.25</f>
        <v>0.48459958932238195</v>
      </c>
      <c r="H255" s="52" t="s">
        <v>1795</v>
      </c>
      <c r="I255" s="52" t="s">
        <v>2170</v>
      </c>
      <c r="J255" s="55" t="s">
        <v>2171</v>
      </c>
      <c r="K255" s="52" t="s">
        <v>84</v>
      </c>
      <c r="L255" s="52" t="s">
        <v>1816</v>
      </c>
      <c r="M255" s="52" t="s">
        <v>39</v>
      </c>
      <c r="N255" s="52" t="s">
        <v>67</v>
      </c>
      <c r="O255" s="52" t="s">
        <v>56</v>
      </c>
      <c r="P255" s="52" t="s">
        <v>121</v>
      </c>
      <c r="Q255" s="52" t="s">
        <v>165</v>
      </c>
      <c r="R255" s="52" t="s">
        <v>107</v>
      </c>
      <c r="S255" s="53" t="s">
        <v>2172</v>
      </c>
      <c r="T255" s="52" t="s">
        <v>86</v>
      </c>
      <c r="U255" s="52" t="s">
        <v>109</v>
      </c>
      <c r="V255" s="52" t="s">
        <v>46</v>
      </c>
      <c r="W255" s="51">
        <v>88656</v>
      </c>
      <c r="X255" s="52" t="s">
        <v>48</v>
      </c>
      <c r="Y255" s="51">
        <v>3</v>
      </c>
      <c r="Z255" s="51">
        <v>3899</v>
      </c>
      <c r="AA255" s="53">
        <v>45018</v>
      </c>
      <c r="AB255" s="51">
        <v>4</v>
      </c>
      <c r="AC255" s="51">
        <v>5</v>
      </c>
      <c r="AD255" s="53">
        <v>44827</v>
      </c>
      <c r="AE255" s="52" t="s">
        <v>60</v>
      </c>
      <c r="AF255" s="52" t="s">
        <v>51</v>
      </c>
      <c r="AG255" s="52" t="s">
        <v>52</v>
      </c>
      <c r="AH255" s="52" t="s">
        <v>2173</v>
      </c>
      <c r="AI255" s="52" t="s">
        <v>2174</v>
      </c>
      <c r="AJ255" s="51">
        <v>2</v>
      </c>
      <c r="AK255" s="56">
        <v>662.56</v>
      </c>
    </row>
    <row r="256" spans="1:37" x14ac:dyDescent="0.25">
      <c r="A256" s="51">
        <v>475</v>
      </c>
      <c r="B256" s="52" t="s">
        <v>2176</v>
      </c>
      <c r="C256" s="52" t="s">
        <v>2177</v>
      </c>
      <c r="D256" s="53">
        <v>45068</v>
      </c>
      <c r="E256" s="53">
        <v>45093</v>
      </c>
      <c r="F256" s="51">
        <f>Messy_HR_Dataset_Detailed!$E256-Messy_HR_Dataset_Detailed!$D256</f>
        <v>25</v>
      </c>
      <c r="G256" s="54">
        <f>(Messy_HR_Dataset_Detailed!$E256-Messy_HR_Dataset_Detailed!$D256)/365.25</f>
        <v>6.8446269678302529E-2</v>
      </c>
      <c r="H256" s="52" t="s">
        <v>1789</v>
      </c>
      <c r="I256" s="52" t="s">
        <v>2178</v>
      </c>
      <c r="J256" s="55" t="s">
        <v>2179</v>
      </c>
      <c r="K256" s="52" t="s">
        <v>132</v>
      </c>
      <c r="L256" s="52" t="s">
        <v>38</v>
      </c>
      <c r="M256" s="52" t="s">
        <v>39</v>
      </c>
      <c r="N256" s="52" t="s">
        <v>67</v>
      </c>
      <c r="O256" s="52" t="s">
        <v>41</v>
      </c>
      <c r="P256" s="52" t="s">
        <v>121</v>
      </c>
      <c r="Q256" s="52" t="s">
        <v>1847</v>
      </c>
      <c r="R256" s="52" t="s">
        <v>320</v>
      </c>
      <c r="S256" s="53">
        <v>23413</v>
      </c>
      <c r="T256" s="52" t="s">
        <v>44</v>
      </c>
      <c r="U256" s="52" t="s">
        <v>365</v>
      </c>
      <c r="V256" s="52" t="s">
        <v>59</v>
      </c>
      <c r="W256" s="51">
        <v>84876</v>
      </c>
      <c r="X256" s="52" t="s">
        <v>48</v>
      </c>
      <c r="Y256" s="51">
        <v>3</v>
      </c>
      <c r="Z256" s="51">
        <v>3902</v>
      </c>
      <c r="AA256" s="53">
        <v>44959</v>
      </c>
      <c r="AB256" s="51">
        <v>3</v>
      </c>
      <c r="AC256" s="51">
        <v>1</v>
      </c>
      <c r="AD256" s="53">
        <v>44937</v>
      </c>
      <c r="AE256" s="52" t="s">
        <v>50</v>
      </c>
      <c r="AF256" s="52" t="s">
        <v>61</v>
      </c>
      <c r="AG256" s="52" t="s">
        <v>52</v>
      </c>
      <c r="AH256" s="52" t="s">
        <v>2180</v>
      </c>
      <c r="AI256" s="52" t="s">
        <v>2181</v>
      </c>
      <c r="AJ256" s="51">
        <v>4</v>
      </c>
      <c r="AK256" s="56">
        <v>768.05</v>
      </c>
    </row>
    <row r="257" spans="1:37" x14ac:dyDescent="0.25">
      <c r="A257" s="51">
        <v>478</v>
      </c>
      <c r="B257" s="52" t="s">
        <v>2184</v>
      </c>
      <c r="C257" s="52" t="s">
        <v>2185</v>
      </c>
      <c r="D257" s="53">
        <v>44047</v>
      </c>
      <c r="E257" s="53">
        <v>44596</v>
      </c>
      <c r="F257" s="51">
        <f>Messy_HR_Dataset_Detailed!$E257-Messy_HR_Dataset_Detailed!$D257</f>
        <v>549</v>
      </c>
      <c r="G257" s="54">
        <f>(Messy_HR_Dataset_Detailed!$E257-Messy_HR_Dataset_Detailed!$D257)/365.25</f>
        <v>1.5030800821355237</v>
      </c>
      <c r="H257" s="52" t="s">
        <v>1789</v>
      </c>
      <c r="I257" s="52" t="s">
        <v>2186</v>
      </c>
      <c r="J257" s="55" t="s">
        <v>2187</v>
      </c>
      <c r="K257" s="52" t="s">
        <v>94</v>
      </c>
      <c r="L257" s="52" t="s">
        <v>38</v>
      </c>
      <c r="M257" s="52" t="s">
        <v>66</v>
      </c>
      <c r="N257" s="52" t="s">
        <v>55</v>
      </c>
      <c r="O257" s="52" t="s">
        <v>66</v>
      </c>
      <c r="P257" s="52" t="s">
        <v>95</v>
      </c>
      <c r="Q257" s="52" t="s">
        <v>165</v>
      </c>
      <c r="R257" s="52" t="s">
        <v>953</v>
      </c>
      <c r="S257" s="53">
        <v>21403</v>
      </c>
      <c r="T257" s="52" t="s">
        <v>44</v>
      </c>
      <c r="U257" s="52" t="s">
        <v>109</v>
      </c>
      <c r="V257" s="52" t="s">
        <v>46</v>
      </c>
      <c r="W257" s="51">
        <v>48843</v>
      </c>
      <c r="X257" s="52" t="s">
        <v>48</v>
      </c>
      <c r="Y257" s="51">
        <v>3</v>
      </c>
      <c r="Z257" s="51">
        <v>3905</v>
      </c>
      <c r="AA257" s="53">
        <v>45266</v>
      </c>
      <c r="AB257" s="51">
        <v>5</v>
      </c>
      <c r="AC257" s="51">
        <v>5</v>
      </c>
      <c r="AD257" s="53">
        <v>44913</v>
      </c>
      <c r="AE257" s="52" t="s">
        <v>76</v>
      </c>
      <c r="AF257" s="52" t="s">
        <v>51</v>
      </c>
      <c r="AG257" s="52" t="s">
        <v>52</v>
      </c>
      <c r="AH257" s="52" t="s">
        <v>2188</v>
      </c>
      <c r="AI257" s="52" t="s">
        <v>2189</v>
      </c>
      <c r="AJ257" s="51">
        <v>3</v>
      </c>
      <c r="AK257" s="56">
        <v>233.22</v>
      </c>
    </row>
    <row r="258" spans="1:37" x14ac:dyDescent="0.25">
      <c r="A258" s="51">
        <v>481</v>
      </c>
      <c r="B258" s="52" t="s">
        <v>2194</v>
      </c>
      <c r="C258" s="52" t="s">
        <v>2195</v>
      </c>
      <c r="D258" s="53">
        <v>43683</v>
      </c>
      <c r="E258" s="53">
        <v>44276</v>
      </c>
      <c r="F258" s="51">
        <f>Messy_HR_Dataset_Detailed!$E258-Messy_HR_Dataset_Detailed!$D258</f>
        <v>593</v>
      </c>
      <c r="G258" s="54">
        <f>(Messy_HR_Dataset_Detailed!$E258-Messy_HR_Dataset_Detailed!$D258)/365.25</f>
        <v>1.623545516769336</v>
      </c>
      <c r="H258" s="52" t="s">
        <v>1781</v>
      </c>
      <c r="I258" s="52" t="s">
        <v>2196</v>
      </c>
      <c r="J258" s="55" t="s">
        <v>2197</v>
      </c>
      <c r="K258" s="52" t="s">
        <v>84</v>
      </c>
      <c r="L258" s="52" t="s">
        <v>38</v>
      </c>
      <c r="M258" s="52" t="s">
        <v>56</v>
      </c>
      <c r="N258" s="52" t="s">
        <v>40</v>
      </c>
      <c r="O258" s="52" t="s">
        <v>41</v>
      </c>
      <c r="P258" s="52" t="s">
        <v>121</v>
      </c>
      <c r="Q258" s="52" t="s">
        <v>165</v>
      </c>
      <c r="R258" s="52" t="s">
        <v>142</v>
      </c>
      <c r="S258" s="53">
        <v>31723</v>
      </c>
      <c r="T258" s="52" t="s">
        <v>44</v>
      </c>
      <c r="U258" s="52" t="s">
        <v>145</v>
      </c>
      <c r="V258" s="52" t="s">
        <v>46</v>
      </c>
      <c r="W258" s="51">
        <v>92289</v>
      </c>
      <c r="X258" s="52" t="s">
        <v>242</v>
      </c>
      <c r="Y258" s="51">
        <v>3</v>
      </c>
      <c r="Z258" s="51">
        <v>3908</v>
      </c>
      <c r="AA258" s="53" t="s">
        <v>1867</v>
      </c>
      <c r="AB258" s="51">
        <v>2</v>
      </c>
      <c r="AC258" s="51">
        <v>5</v>
      </c>
      <c r="AD258" s="53">
        <v>44824</v>
      </c>
      <c r="AE258" s="52" t="s">
        <v>76</v>
      </c>
      <c r="AF258" s="52" t="s">
        <v>61</v>
      </c>
      <c r="AG258" s="52" t="s">
        <v>52</v>
      </c>
      <c r="AH258" s="52" t="s">
        <v>2198</v>
      </c>
      <c r="AI258" s="52" t="s">
        <v>2199</v>
      </c>
      <c r="AJ258" s="51">
        <v>1</v>
      </c>
      <c r="AK258" s="56">
        <v>489.69</v>
      </c>
    </row>
    <row r="259" spans="1:37" x14ac:dyDescent="0.25">
      <c r="A259" s="51">
        <v>482</v>
      </c>
      <c r="B259" s="52" t="s">
        <v>2200</v>
      </c>
      <c r="C259" s="52" t="s">
        <v>189</v>
      </c>
      <c r="D259" s="53">
        <v>44409</v>
      </c>
      <c r="E259" s="53">
        <v>44463</v>
      </c>
      <c r="F259" s="51">
        <f>Messy_HR_Dataset_Detailed!$E259-Messy_HR_Dataset_Detailed!$D259</f>
        <v>54</v>
      </c>
      <c r="G259" s="54">
        <f>(Messy_HR_Dataset_Detailed!$E259-Messy_HR_Dataset_Detailed!$D259)/365.25</f>
        <v>0.14784394250513347</v>
      </c>
      <c r="H259" s="52" t="s">
        <v>1781</v>
      </c>
      <c r="I259" s="52" t="s">
        <v>2201</v>
      </c>
      <c r="J259" s="55" t="s">
        <v>2202</v>
      </c>
      <c r="K259" s="52" t="s">
        <v>37</v>
      </c>
      <c r="L259" s="52" t="s">
        <v>38</v>
      </c>
      <c r="M259" s="52" t="s">
        <v>56</v>
      </c>
      <c r="N259" s="52" t="s">
        <v>40</v>
      </c>
      <c r="O259" s="52" t="s">
        <v>56</v>
      </c>
      <c r="P259" s="52" t="s">
        <v>121</v>
      </c>
      <c r="Q259" s="52" t="s">
        <v>165</v>
      </c>
      <c r="R259" s="52" t="s">
        <v>96</v>
      </c>
      <c r="S259" s="53" t="s">
        <v>2203</v>
      </c>
      <c r="T259" s="52" t="s">
        <v>44</v>
      </c>
      <c r="U259" s="52" t="s">
        <v>625</v>
      </c>
      <c r="V259" s="52" t="s">
        <v>46</v>
      </c>
      <c r="W259" s="51">
        <v>58900</v>
      </c>
      <c r="X259" s="52" t="s">
        <v>242</v>
      </c>
      <c r="Y259" s="51">
        <v>3</v>
      </c>
      <c r="Z259" s="51">
        <v>3909</v>
      </c>
      <c r="AA259" s="53" t="s">
        <v>1801</v>
      </c>
      <c r="AB259" s="51">
        <v>1</v>
      </c>
      <c r="AC259" s="51">
        <v>1</v>
      </c>
      <c r="AD259" s="53">
        <v>44930</v>
      </c>
      <c r="AE259" s="52" t="s">
        <v>76</v>
      </c>
      <c r="AF259" s="52" t="s">
        <v>51</v>
      </c>
      <c r="AG259" s="52" t="s">
        <v>52</v>
      </c>
      <c r="AH259" s="52" t="s">
        <v>2204</v>
      </c>
      <c r="AI259" s="52" t="s">
        <v>2205</v>
      </c>
      <c r="AJ259" s="51">
        <v>4</v>
      </c>
      <c r="AK259" s="56">
        <v>436.23</v>
      </c>
    </row>
    <row r="260" spans="1:37" x14ac:dyDescent="0.25">
      <c r="A260" s="51">
        <v>483</v>
      </c>
      <c r="B260" s="52" t="s">
        <v>2206</v>
      </c>
      <c r="C260" s="52" t="s">
        <v>2207</v>
      </c>
      <c r="D260" s="53">
        <v>44755</v>
      </c>
      <c r="E260" s="53">
        <v>44948</v>
      </c>
      <c r="F260" s="51">
        <f>Messy_HR_Dataset_Detailed!$E260-Messy_HR_Dataset_Detailed!$D260</f>
        <v>193</v>
      </c>
      <c r="G260" s="54">
        <f>(Messy_HR_Dataset_Detailed!$E260-Messy_HR_Dataset_Detailed!$D260)/365.25</f>
        <v>0.52840520191649554</v>
      </c>
      <c r="H260" s="52" t="s">
        <v>1795</v>
      </c>
      <c r="I260" s="52" t="s">
        <v>2208</v>
      </c>
      <c r="J260" s="55" t="s">
        <v>2209</v>
      </c>
      <c r="K260" s="52" t="s">
        <v>94</v>
      </c>
      <c r="L260" s="52" t="s">
        <v>38</v>
      </c>
      <c r="M260" s="52" t="s">
        <v>56</v>
      </c>
      <c r="N260" s="52" t="s">
        <v>55</v>
      </c>
      <c r="O260" s="52" t="s">
        <v>56</v>
      </c>
      <c r="P260" s="52" t="s">
        <v>174</v>
      </c>
      <c r="Q260" s="52" t="s">
        <v>165</v>
      </c>
      <c r="R260" s="52" t="s">
        <v>608</v>
      </c>
      <c r="S260" s="53" t="s">
        <v>2210</v>
      </c>
      <c r="T260" s="52" t="s">
        <v>44</v>
      </c>
      <c r="U260" s="52" t="s">
        <v>98</v>
      </c>
      <c r="V260" s="52" t="s">
        <v>46</v>
      </c>
      <c r="W260" s="51">
        <v>35673</v>
      </c>
      <c r="X260" s="52" t="s">
        <v>242</v>
      </c>
      <c r="Y260" s="51">
        <v>3</v>
      </c>
      <c r="Z260" s="51">
        <v>3910</v>
      </c>
      <c r="AA260" s="53" t="s">
        <v>366</v>
      </c>
      <c r="AB260" s="51">
        <v>5</v>
      </c>
      <c r="AC260" s="51">
        <v>3</v>
      </c>
      <c r="AD260" s="53">
        <v>45053</v>
      </c>
      <c r="AE260" s="52" t="s">
        <v>50</v>
      </c>
      <c r="AF260" s="52" t="s">
        <v>61</v>
      </c>
      <c r="AG260" s="52" t="s">
        <v>62</v>
      </c>
      <c r="AH260" s="52" t="s">
        <v>2211</v>
      </c>
      <c r="AI260" s="52" t="s">
        <v>2212</v>
      </c>
      <c r="AJ260" s="51">
        <v>5</v>
      </c>
      <c r="AK260" s="56">
        <v>248.85</v>
      </c>
    </row>
    <row r="261" spans="1:37" x14ac:dyDescent="0.25">
      <c r="A261" s="51">
        <v>485</v>
      </c>
      <c r="B261" s="52" t="s">
        <v>897</v>
      </c>
      <c r="C261" s="52" t="s">
        <v>2213</v>
      </c>
      <c r="D261" s="53">
        <v>44018</v>
      </c>
      <c r="E261" s="53">
        <v>44214</v>
      </c>
      <c r="F261" s="51">
        <f>Messy_HR_Dataset_Detailed!$E261-Messy_HR_Dataset_Detailed!$D261</f>
        <v>196</v>
      </c>
      <c r="G261" s="54">
        <f>(Messy_HR_Dataset_Detailed!$E261-Messy_HR_Dataset_Detailed!$D261)/365.25</f>
        <v>0.53661875427789185</v>
      </c>
      <c r="H261" s="52" t="s">
        <v>1795</v>
      </c>
      <c r="I261" s="52" t="s">
        <v>2214</v>
      </c>
      <c r="J261" s="55" t="s">
        <v>2215</v>
      </c>
      <c r="K261" s="52" t="s">
        <v>65</v>
      </c>
      <c r="L261" s="52" t="s">
        <v>1816</v>
      </c>
      <c r="M261" s="52" t="s">
        <v>56</v>
      </c>
      <c r="N261" s="52" t="s">
        <v>40</v>
      </c>
      <c r="O261" s="52" t="s">
        <v>66</v>
      </c>
      <c r="P261" s="52" t="s">
        <v>95</v>
      </c>
      <c r="Q261" s="52" t="s">
        <v>165</v>
      </c>
      <c r="R261" s="52" t="s">
        <v>80</v>
      </c>
      <c r="S261" s="53" t="s">
        <v>2216</v>
      </c>
      <c r="T261" s="52" t="s">
        <v>86</v>
      </c>
      <c r="U261" s="52" t="s">
        <v>234</v>
      </c>
      <c r="V261" s="52" t="s">
        <v>59</v>
      </c>
      <c r="W261" s="51">
        <v>97493</v>
      </c>
      <c r="X261" s="52" t="s">
        <v>242</v>
      </c>
      <c r="Y261" s="51">
        <v>3</v>
      </c>
      <c r="Z261" s="51">
        <v>3912</v>
      </c>
      <c r="AA261" s="53" t="s">
        <v>2217</v>
      </c>
      <c r="AB261" s="51">
        <v>1</v>
      </c>
      <c r="AC261" s="51">
        <v>3</v>
      </c>
      <c r="AD261" s="53">
        <v>44782</v>
      </c>
      <c r="AE261" s="52" t="s">
        <v>50</v>
      </c>
      <c r="AF261" s="52" t="s">
        <v>61</v>
      </c>
      <c r="AG261" s="52" t="s">
        <v>89</v>
      </c>
      <c r="AH261" s="52" t="s">
        <v>2218</v>
      </c>
      <c r="AI261" s="52" t="s">
        <v>2219</v>
      </c>
      <c r="AJ261" s="51">
        <v>4</v>
      </c>
      <c r="AK261" s="56">
        <v>615.70000000000005</v>
      </c>
    </row>
    <row r="262" spans="1:37" x14ac:dyDescent="0.25">
      <c r="A262" s="51">
        <v>486</v>
      </c>
      <c r="B262" s="52" t="s">
        <v>1618</v>
      </c>
      <c r="C262" s="52" t="s">
        <v>463</v>
      </c>
      <c r="D262" s="53">
        <v>43844</v>
      </c>
      <c r="E262" s="53">
        <v>44720</v>
      </c>
      <c r="F262" s="51">
        <f>Messy_HR_Dataset_Detailed!$E262-Messy_HR_Dataset_Detailed!$D262</f>
        <v>876</v>
      </c>
      <c r="G262" s="54">
        <f>(Messy_HR_Dataset_Detailed!$E262-Messy_HR_Dataset_Detailed!$D262)/365.25</f>
        <v>2.3983572895277208</v>
      </c>
      <c r="H262" s="52" t="s">
        <v>1795</v>
      </c>
      <c r="I262" s="52" t="s">
        <v>2220</v>
      </c>
      <c r="J262" s="55" t="s">
        <v>2221</v>
      </c>
      <c r="K262" s="52" t="s">
        <v>84</v>
      </c>
      <c r="L262" s="52" t="s">
        <v>1816</v>
      </c>
      <c r="M262" s="52" t="s">
        <v>66</v>
      </c>
      <c r="N262" s="52" t="s">
        <v>55</v>
      </c>
      <c r="O262" s="52" t="s">
        <v>56</v>
      </c>
      <c r="P262" s="52" t="s">
        <v>121</v>
      </c>
      <c r="Q262" s="52" t="s">
        <v>165</v>
      </c>
      <c r="R262" s="52" t="s">
        <v>175</v>
      </c>
      <c r="S262" s="53">
        <v>15378</v>
      </c>
      <c r="T262" s="52" t="s">
        <v>44</v>
      </c>
      <c r="U262" s="52" t="s">
        <v>2222</v>
      </c>
      <c r="V262" s="52" t="s">
        <v>46</v>
      </c>
      <c r="W262" s="51">
        <v>69903</v>
      </c>
      <c r="X262" s="52" t="s">
        <v>48</v>
      </c>
      <c r="Y262" s="51">
        <v>3</v>
      </c>
      <c r="Z262" s="51">
        <v>3913</v>
      </c>
      <c r="AA262" s="53" t="s">
        <v>2223</v>
      </c>
      <c r="AB262" s="51">
        <v>2</v>
      </c>
      <c r="AC262" s="51">
        <v>2</v>
      </c>
      <c r="AD262" s="53">
        <v>44893</v>
      </c>
      <c r="AE262" s="52" t="s">
        <v>83</v>
      </c>
      <c r="AF262" s="52" t="s">
        <v>51</v>
      </c>
      <c r="AG262" s="52" t="s">
        <v>52</v>
      </c>
      <c r="AH262" s="52" t="s">
        <v>2224</v>
      </c>
      <c r="AI262" s="52" t="s">
        <v>2225</v>
      </c>
      <c r="AJ262" s="51">
        <v>4</v>
      </c>
      <c r="AK262" s="56">
        <v>387.35</v>
      </c>
    </row>
    <row r="263" spans="1:37" x14ac:dyDescent="0.25">
      <c r="A263" s="51">
        <v>487</v>
      </c>
      <c r="B263" s="52" t="s">
        <v>2226</v>
      </c>
      <c r="C263" s="52" t="s">
        <v>2227</v>
      </c>
      <c r="D263" s="53">
        <v>43865</v>
      </c>
      <c r="E263" s="53">
        <v>44225</v>
      </c>
      <c r="F263" s="51">
        <f>Messy_HR_Dataset_Detailed!$E263-Messy_HR_Dataset_Detailed!$D263</f>
        <v>360</v>
      </c>
      <c r="G263" s="54">
        <f>(Messy_HR_Dataset_Detailed!$E263-Messy_HR_Dataset_Detailed!$D263)/365.25</f>
        <v>0.98562628336755642</v>
      </c>
      <c r="H263" s="52" t="s">
        <v>1789</v>
      </c>
      <c r="I263" s="52" t="s">
        <v>2228</v>
      </c>
      <c r="J263" s="55" t="s">
        <v>2229</v>
      </c>
      <c r="K263" s="52" t="s">
        <v>125</v>
      </c>
      <c r="L263" s="52" t="s">
        <v>38</v>
      </c>
      <c r="M263" s="52" t="s">
        <v>39</v>
      </c>
      <c r="N263" s="52" t="s">
        <v>40</v>
      </c>
      <c r="O263" s="52" t="s">
        <v>41</v>
      </c>
      <c r="P263" s="52" t="s">
        <v>121</v>
      </c>
      <c r="Q263" s="52" t="s">
        <v>1847</v>
      </c>
      <c r="R263" s="52" t="s">
        <v>107</v>
      </c>
      <c r="S263" s="53" t="s">
        <v>2230</v>
      </c>
      <c r="T263" s="52" t="s">
        <v>44</v>
      </c>
      <c r="U263" s="52" t="s">
        <v>423</v>
      </c>
      <c r="V263" s="52" t="s">
        <v>59</v>
      </c>
      <c r="W263" s="51">
        <v>9758</v>
      </c>
      <c r="X263" s="52" t="s">
        <v>99</v>
      </c>
      <c r="Y263" s="51">
        <v>3</v>
      </c>
      <c r="Z263" s="51">
        <v>3914</v>
      </c>
      <c r="AA263" s="53" t="s">
        <v>2231</v>
      </c>
      <c r="AB263" s="51">
        <v>3</v>
      </c>
      <c r="AC263" s="51">
        <v>5</v>
      </c>
      <c r="AD263" s="53">
        <v>44981</v>
      </c>
      <c r="AE263" s="52" t="s">
        <v>50</v>
      </c>
      <c r="AF263" s="52" t="s">
        <v>51</v>
      </c>
      <c r="AG263" s="52" t="s">
        <v>52</v>
      </c>
      <c r="AH263" s="52" t="s">
        <v>2232</v>
      </c>
      <c r="AI263" s="52" t="s">
        <v>2233</v>
      </c>
      <c r="AJ263" s="51">
        <v>1</v>
      </c>
      <c r="AK263" s="56">
        <v>559.86</v>
      </c>
    </row>
    <row r="264" spans="1:37" x14ac:dyDescent="0.25">
      <c r="A264" s="51">
        <v>490</v>
      </c>
      <c r="B264" s="52" t="s">
        <v>2236</v>
      </c>
      <c r="C264" s="52" t="s">
        <v>1601</v>
      </c>
      <c r="D264" s="53">
        <v>43818</v>
      </c>
      <c r="E264" s="53">
        <v>45016</v>
      </c>
      <c r="F264" s="51">
        <f>Messy_HR_Dataset_Detailed!$E264-Messy_HR_Dataset_Detailed!$D264</f>
        <v>1198</v>
      </c>
      <c r="G264" s="54">
        <f>(Messy_HR_Dataset_Detailed!$E264-Messy_HR_Dataset_Detailed!$D264)/365.25</f>
        <v>3.2799452429842573</v>
      </c>
      <c r="H264" s="52" t="s">
        <v>1789</v>
      </c>
      <c r="I264" s="52" t="s">
        <v>2237</v>
      </c>
      <c r="J264" s="55" t="s">
        <v>2238</v>
      </c>
      <c r="K264" s="52" t="s">
        <v>164</v>
      </c>
      <c r="L264" s="52" t="s">
        <v>38</v>
      </c>
      <c r="M264" s="52" t="s">
        <v>56</v>
      </c>
      <c r="N264" s="52" t="s">
        <v>40</v>
      </c>
      <c r="O264" s="52" t="s">
        <v>66</v>
      </c>
      <c r="P264" s="52" t="s">
        <v>133</v>
      </c>
      <c r="Q264" s="52" t="s">
        <v>165</v>
      </c>
      <c r="R264" s="52" t="s">
        <v>80</v>
      </c>
      <c r="S264" s="53">
        <v>34277</v>
      </c>
      <c r="T264" s="52" t="s">
        <v>44</v>
      </c>
      <c r="U264" s="52" t="s">
        <v>98</v>
      </c>
      <c r="V264" s="52" t="s">
        <v>46</v>
      </c>
      <c r="W264" s="51">
        <v>89635</v>
      </c>
      <c r="X264" s="52" t="s">
        <v>99</v>
      </c>
      <c r="Y264" s="51">
        <v>3</v>
      </c>
      <c r="Z264" s="51">
        <v>3917</v>
      </c>
      <c r="AA264" s="53" t="s">
        <v>155</v>
      </c>
      <c r="AB264" s="51">
        <v>3</v>
      </c>
      <c r="AC264" s="51">
        <v>1</v>
      </c>
      <c r="AD264" s="53">
        <v>45013</v>
      </c>
      <c r="AE264" s="52" t="s">
        <v>76</v>
      </c>
      <c r="AF264" s="52" t="s">
        <v>51</v>
      </c>
      <c r="AG264" s="52" t="s">
        <v>52</v>
      </c>
      <c r="AH264" s="52" t="s">
        <v>2239</v>
      </c>
      <c r="AI264" s="52" t="s">
        <v>2240</v>
      </c>
      <c r="AJ264" s="51">
        <v>3</v>
      </c>
      <c r="AK264" s="56">
        <v>328.89</v>
      </c>
    </row>
    <row r="265" spans="1:37" x14ac:dyDescent="0.25">
      <c r="A265" s="51">
        <v>491</v>
      </c>
      <c r="B265" s="52" t="s">
        <v>2144</v>
      </c>
      <c r="C265" s="52" t="s">
        <v>2241</v>
      </c>
      <c r="D265" s="53">
        <v>44098</v>
      </c>
      <c r="E265" s="53">
        <v>45012</v>
      </c>
      <c r="F265" s="51">
        <f>Messy_HR_Dataset_Detailed!$E265-Messy_HR_Dataset_Detailed!$D265</f>
        <v>914</v>
      </c>
      <c r="G265" s="54">
        <f>(Messy_HR_Dataset_Detailed!$E265-Messy_HR_Dataset_Detailed!$D265)/365.25</f>
        <v>2.5023956194387407</v>
      </c>
      <c r="H265" s="52" t="s">
        <v>1789</v>
      </c>
      <c r="I265" s="52" t="s">
        <v>2242</v>
      </c>
      <c r="J265" s="55" t="s">
        <v>2243</v>
      </c>
      <c r="K265" s="52" t="s">
        <v>94</v>
      </c>
      <c r="L265" s="52" t="s">
        <v>38</v>
      </c>
      <c r="M265" s="52" t="s">
        <v>39</v>
      </c>
      <c r="N265" s="52" t="s">
        <v>55</v>
      </c>
      <c r="O265" s="52" t="s">
        <v>66</v>
      </c>
      <c r="P265" s="52" t="s">
        <v>174</v>
      </c>
      <c r="Q265" s="52" t="s">
        <v>165</v>
      </c>
      <c r="R265" s="52" t="s">
        <v>85</v>
      </c>
      <c r="S265" s="53" t="s">
        <v>2244</v>
      </c>
      <c r="T265" s="52" t="s">
        <v>44</v>
      </c>
      <c r="U265" s="52" t="s">
        <v>81</v>
      </c>
      <c r="V265" s="52" t="s">
        <v>46</v>
      </c>
      <c r="W265" s="51">
        <v>48262</v>
      </c>
      <c r="X265" s="52" t="s">
        <v>48</v>
      </c>
      <c r="Y265" s="51">
        <v>3</v>
      </c>
      <c r="Z265" s="51">
        <v>3918</v>
      </c>
      <c r="AA265" s="53" t="s">
        <v>1180</v>
      </c>
      <c r="AB265" s="51">
        <v>3</v>
      </c>
      <c r="AC265" s="51">
        <v>3</v>
      </c>
      <c r="AD265" s="53">
        <v>44844</v>
      </c>
      <c r="AE265" s="52" t="s">
        <v>156</v>
      </c>
      <c r="AF265" s="52" t="s">
        <v>61</v>
      </c>
      <c r="AG265" s="52" t="s">
        <v>77</v>
      </c>
      <c r="AH265" s="52" t="s">
        <v>2245</v>
      </c>
      <c r="AI265" s="52" t="s">
        <v>2246</v>
      </c>
      <c r="AJ265" s="51">
        <v>3</v>
      </c>
      <c r="AK265" s="56">
        <v>701.83</v>
      </c>
    </row>
    <row r="266" spans="1:37" x14ac:dyDescent="0.25">
      <c r="A266" s="51">
        <v>493</v>
      </c>
      <c r="B266" s="52" t="s">
        <v>1062</v>
      </c>
      <c r="C266" s="52" t="s">
        <v>2247</v>
      </c>
      <c r="D266" s="53">
        <v>44297</v>
      </c>
      <c r="E266" s="53">
        <v>44914</v>
      </c>
      <c r="F266" s="51">
        <f>Messy_HR_Dataset_Detailed!$E266-Messy_HR_Dataset_Detailed!$D266</f>
        <v>617</v>
      </c>
      <c r="G266" s="54">
        <f>(Messy_HR_Dataset_Detailed!$E266-Messy_HR_Dataset_Detailed!$D266)/365.25</f>
        <v>1.6892539356605065</v>
      </c>
      <c r="H266" s="52" t="s">
        <v>1781</v>
      </c>
      <c r="I266" s="52" t="s">
        <v>2248</v>
      </c>
      <c r="J266" s="55" t="s">
        <v>2249</v>
      </c>
      <c r="K266" s="52" t="s">
        <v>65</v>
      </c>
      <c r="L266" s="52" t="s">
        <v>38</v>
      </c>
      <c r="M266" s="52" t="s">
        <v>66</v>
      </c>
      <c r="N266" s="52" t="s">
        <v>55</v>
      </c>
      <c r="O266" s="52" t="s">
        <v>56</v>
      </c>
      <c r="P266" s="52" t="s">
        <v>95</v>
      </c>
      <c r="Q266" s="52" t="s">
        <v>165</v>
      </c>
      <c r="R266" s="52" t="s">
        <v>85</v>
      </c>
      <c r="S266" s="53">
        <v>22382</v>
      </c>
      <c r="T266" s="52" t="s">
        <v>44</v>
      </c>
      <c r="U266" s="52" t="s">
        <v>81</v>
      </c>
      <c r="V266" s="52" t="s">
        <v>46</v>
      </c>
      <c r="W266" s="51">
        <v>62625</v>
      </c>
      <c r="X266" s="52" t="s">
        <v>48</v>
      </c>
      <c r="Y266" s="51">
        <v>3</v>
      </c>
      <c r="Z266" s="51">
        <v>3920</v>
      </c>
      <c r="AA266" s="53" t="s">
        <v>1135</v>
      </c>
      <c r="AB266" s="51">
        <v>2</v>
      </c>
      <c r="AC266" s="51">
        <v>1</v>
      </c>
      <c r="AD266" s="53">
        <v>45081</v>
      </c>
      <c r="AE266" s="52" t="s">
        <v>60</v>
      </c>
      <c r="AF266" s="52" t="s">
        <v>51</v>
      </c>
      <c r="AG266" s="52" t="s">
        <v>52</v>
      </c>
      <c r="AH266" s="52" t="s">
        <v>2250</v>
      </c>
      <c r="AI266" s="52" t="s">
        <v>2251</v>
      </c>
      <c r="AJ266" s="51">
        <v>3</v>
      </c>
      <c r="AK266" s="56">
        <v>809.39</v>
      </c>
    </row>
    <row r="267" spans="1:37" x14ac:dyDescent="0.25">
      <c r="A267" s="51">
        <v>494</v>
      </c>
      <c r="B267" s="52" t="s">
        <v>2252</v>
      </c>
      <c r="C267" s="52" t="s">
        <v>615</v>
      </c>
      <c r="D267" s="53">
        <v>43873</v>
      </c>
      <c r="E267" s="53">
        <v>44757</v>
      </c>
      <c r="F267" s="51">
        <f>Messy_HR_Dataset_Detailed!$E267-Messy_HR_Dataset_Detailed!$D267</f>
        <v>884</v>
      </c>
      <c r="G267" s="54">
        <f>(Messy_HR_Dataset_Detailed!$E267-Messy_HR_Dataset_Detailed!$D267)/365.25</f>
        <v>2.4202600958247777</v>
      </c>
      <c r="H267" s="52" t="s">
        <v>1781</v>
      </c>
      <c r="I267" s="52" t="s">
        <v>2253</v>
      </c>
      <c r="J267" s="55" t="s">
        <v>2254</v>
      </c>
      <c r="K267" s="52" t="s">
        <v>84</v>
      </c>
      <c r="L267" s="52" t="s">
        <v>38</v>
      </c>
      <c r="M267" s="52" t="s">
        <v>39</v>
      </c>
      <c r="N267" s="52" t="s">
        <v>55</v>
      </c>
      <c r="O267" s="52" t="s">
        <v>56</v>
      </c>
      <c r="P267" s="52" t="s">
        <v>133</v>
      </c>
      <c r="Q267" s="52" t="s">
        <v>165</v>
      </c>
      <c r="R267" s="52" t="s">
        <v>142</v>
      </c>
      <c r="S267" s="53" t="s">
        <v>2255</v>
      </c>
      <c r="T267" s="52" t="s">
        <v>44</v>
      </c>
      <c r="U267" s="52" t="s">
        <v>145</v>
      </c>
      <c r="V267" s="52" t="s">
        <v>46</v>
      </c>
      <c r="W267" s="51">
        <v>56684</v>
      </c>
      <c r="X267" s="52" t="s">
        <v>48</v>
      </c>
      <c r="Y267" s="51">
        <v>3</v>
      </c>
      <c r="Z267" s="51">
        <v>3921</v>
      </c>
      <c r="AA267" s="53" t="s">
        <v>216</v>
      </c>
      <c r="AB267" s="51">
        <v>4</v>
      </c>
      <c r="AC267" s="51">
        <v>3</v>
      </c>
      <c r="AD267" s="53">
        <v>45081</v>
      </c>
      <c r="AE267" s="52" t="s">
        <v>60</v>
      </c>
      <c r="AF267" s="52" t="s">
        <v>61</v>
      </c>
      <c r="AG267" s="52" t="s">
        <v>77</v>
      </c>
      <c r="AH267" s="52" t="s">
        <v>2256</v>
      </c>
      <c r="AI267" s="52" t="s">
        <v>2257</v>
      </c>
      <c r="AJ267" s="51">
        <v>5</v>
      </c>
      <c r="AK267" s="56">
        <v>393.54</v>
      </c>
    </row>
    <row r="268" spans="1:37" x14ac:dyDescent="0.25">
      <c r="A268" s="51">
        <v>496</v>
      </c>
      <c r="B268" s="52" t="s">
        <v>1608</v>
      </c>
      <c r="C268" s="52" t="s">
        <v>2260</v>
      </c>
      <c r="D268" s="53">
        <v>44555</v>
      </c>
      <c r="E268" s="53">
        <v>45096</v>
      </c>
      <c r="F268" s="51">
        <f>Messy_HR_Dataset_Detailed!$E268-Messy_HR_Dataset_Detailed!$D268</f>
        <v>541</v>
      </c>
      <c r="G268" s="54">
        <f>(Messy_HR_Dataset_Detailed!$E268-Messy_HR_Dataset_Detailed!$D268)/365.25</f>
        <v>1.4811772758384667</v>
      </c>
      <c r="H268" s="52" t="s">
        <v>1795</v>
      </c>
      <c r="I268" s="52" t="s">
        <v>2261</v>
      </c>
      <c r="J268" s="55" t="s">
        <v>2262</v>
      </c>
      <c r="K268" s="52" t="s">
        <v>94</v>
      </c>
      <c r="L268" s="52" t="s">
        <v>38</v>
      </c>
      <c r="M268" s="52" t="s">
        <v>66</v>
      </c>
      <c r="N268" s="52" t="s">
        <v>40</v>
      </c>
      <c r="O268" s="52" t="s">
        <v>56</v>
      </c>
      <c r="P268" s="52" t="s">
        <v>95</v>
      </c>
      <c r="Q268" s="52" t="s">
        <v>165</v>
      </c>
      <c r="R268" s="52" t="s">
        <v>57</v>
      </c>
      <c r="S268" s="53" t="s">
        <v>2263</v>
      </c>
      <c r="T268" s="52" t="s">
        <v>44</v>
      </c>
      <c r="U268" s="52" t="s">
        <v>234</v>
      </c>
      <c r="V268" s="52" t="s">
        <v>46</v>
      </c>
      <c r="W268" s="51">
        <v>26918</v>
      </c>
      <c r="X268" s="52" t="s">
        <v>99</v>
      </c>
      <c r="Y268" s="51">
        <v>3</v>
      </c>
      <c r="Z268" s="51">
        <v>3923</v>
      </c>
      <c r="AA268" s="53" t="s">
        <v>915</v>
      </c>
      <c r="AB268" s="51">
        <v>2</v>
      </c>
      <c r="AC268" s="51">
        <v>4</v>
      </c>
      <c r="AD268" s="53">
        <v>44922</v>
      </c>
      <c r="AE268" s="52" t="s">
        <v>76</v>
      </c>
      <c r="AF268" s="52" t="s">
        <v>61</v>
      </c>
      <c r="AG268" s="52" t="s">
        <v>52</v>
      </c>
      <c r="AH268" s="52" t="s">
        <v>2264</v>
      </c>
      <c r="AI268" s="52" t="s">
        <v>2265</v>
      </c>
      <c r="AJ268" s="51">
        <v>2</v>
      </c>
      <c r="AK268" s="56">
        <v>378.39</v>
      </c>
    </row>
    <row r="269" spans="1:37" x14ac:dyDescent="0.25">
      <c r="A269" s="51">
        <v>498</v>
      </c>
      <c r="B269" s="52" t="s">
        <v>800</v>
      </c>
      <c r="C269" s="52" t="s">
        <v>1540</v>
      </c>
      <c r="D269" s="53">
        <v>43954</v>
      </c>
      <c r="E269" s="53">
        <v>44879</v>
      </c>
      <c r="F269" s="51">
        <f>Messy_HR_Dataset_Detailed!$E269-Messy_HR_Dataset_Detailed!$D269</f>
        <v>925</v>
      </c>
      <c r="G269" s="54">
        <f>(Messy_HR_Dataset_Detailed!$E269-Messy_HR_Dataset_Detailed!$D269)/365.25</f>
        <v>2.5325119780971939</v>
      </c>
      <c r="H269" s="52" t="s">
        <v>1795</v>
      </c>
      <c r="I269" s="52" t="s">
        <v>2266</v>
      </c>
      <c r="J269" s="55" t="s">
        <v>2267</v>
      </c>
      <c r="K269" s="52" t="s">
        <v>65</v>
      </c>
      <c r="L269" s="52" t="s">
        <v>1816</v>
      </c>
      <c r="M269" s="52" t="s">
        <v>39</v>
      </c>
      <c r="N269" s="52" t="s">
        <v>40</v>
      </c>
      <c r="O269" s="52" t="s">
        <v>56</v>
      </c>
      <c r="P269" s="52" t="s">
        <v>121</v>
      </c>
      <c r="Q269" s="52" t="s">
        <v>165</v>
      </c>
      <c r="R269" s="52" t="s">
        <v>69</v>
      </c>
      <c r="S269" s="53" t="s">
        <v>2268</v>
      </c>
      <c r="T269" s="52" t="s">
        <v>44</v>
      </c>
      <c r="U269" s="52" t="s">
        <v>724</v>
      </c>
      <c r="V269" s="52" t="s">
        <v>59</v>
      </c>
      <c r="W269" s="51">
        <v>64495</v>
      </c>
      <c r="X269" s="52" t="s">
        <v>48</v>
      </c>
      <c r="Y269" s="51">
        <v>3</v>
      </c>
      <c r="Z269" s="51">
        <v>3925</v>
      </c>
      <c r="AA269" s="53" t="s">
        <v>825</v>
      </c>
      <c r="AB269" s="51">
        <v>1</v>
      </c>
      <c r="AC269" s="51">
        <v>3</v>
      </c>
      <c r="AD269" s="53">
        <v>44969</v>
      </c>
      <c r="AE269" s="52" t="s">
        <v>50</v>
      </c>
      <c r="AF269" s="52" t="s">
        <v>51</v>
      </c>
      <c r="AG269" s="52" t="s">
        <v>52</v>
      </c>
      <c r="AH269" s="52" t="s">
        <v>2269</v>
      </c>
      <c r="AI269" s="52" t="s">
        <v>2270</v>
      </c>
      <c r="AJ269" s="51">
        <v>1</v>
      </c>
      <c r="AK269" s="56">
        <v>386.55</v>
      </c>
    </row>
    <row r="270" spans="1:37" x14ac:dyDescent="0.25">
      <c r="A270" s="51">
        <v>500</v>
      </c>
      <c r="B270" s="52" t="s">
        <v>2273</v>
      </c>
      <c r="C270" s="52" t="s">
        <v>1303</v>
      </c>
      <c r="D270" s="53">
        <v>43891</v>
      </c>
      <c r="E270" s="53">
        <v>44625</v>
      </c>
      <c r="F270" s="51">
        <f>Messy_HR_Dataset_Detailed!$E270-Messy_HR_Dataset_Detailed!$D270</f>
        <v>734</v>
      </c>
      <c r="G270" s="54">
        <f>(Messy_HR_Dataset_Detailed!$E270-Messy_HR_Dataset_Detailed!$D270)/365.25</f>
        <v>2.0095824777549622</v>
      </c>
      <c r="H270" s="52" t="s">
        <v>1789</v>
      </c>
      <c r="I270" s="52" t="s">
        <v>2274</v>
      </c>
      <c r="J270" s="55" t="s">
        <v>2275</v>
      </c>
      <c r="K270" s="52" t="s">
        <v>125</v>
      </c>
      <c r="L270" s="52" t="s">
        <v>38</v>
      </c>
      <c r="M270" s="52" t="s">
        <v>39</v>
      </c>
      <c r="N270" s="52" t="s">
        <v>40</v>
      </c>
      <c r="O270" s="52" t="s">
        <v>41</v>
      </c>
      <c r="P270" s="52" t="s">
        <v>95</v>
      </c>
      <c r="Q270" s="52" t="s">
        <v>1847</v>
      </c>
      <c r="R270" s="52" t="s">
        <v>57</v>
      </c>
      <c r="S270" s="53">
        <v>30295</v>
      </c>
      <c r="T270" s="52" t="s">
        <v>44</v>
      </c>
      <c r="U270" s="52" t="s">
        <v>159</v>
      </c>
      <c r="V270" s="52" t="s">
        <v>59</v>
      </c>
      <c r="W270" s="51">
        <v>50639</v>
      </c>
      <c r="X270" s="52" t="s">
        <v>48</v>
      </c>
      <c r="Y270" s="51">
        <v>3</v>
      </c>
      <c r="Z270" s="51">
        <v>3927</v>
      </c>
      <c r="AA270" s="53">
        <v>45021</v>
      </c>
      <c r="AB270" s="51">
        <v>5</v>
      </c>
      <c r="AC270" s="51">
        <v>4</v>
      </c>
      <c r="AD270" s="53">
        <v>44990</v>
      </c>
      <c r="AE270" s="52" t="s">
        <v>60</v>
      </c>
      <c r="AF270" s="52" t="s">
        <v>61</v>
      </c>
      <c r="AG270" s="52" t="s">
        <v>77</v>
      </c>
      <c r="AH270" s="52" t="s">
        <v>2276</v>
      </c>
      <c r="AI270" s="52" t="s">
        <v>2277</v>
      </c>
      <c r="AJ270" s="51">
        <v>2</v>
      </c>
      <c r="AK270" s="56">
        <v>878.67</v>
      </c>
    </row>
    <row r="271" spans="1:37" x14ac:dyDescent="0.25">
      <c r="A271" s="51">
        <v>501</v>
      </c>
      <c r="B271" s="52" t="s">
        <v>2278</v>
      </c>
      <c r="C271" s="52" t="s">
        <v>266</v>
      </c>
      <c r="D271" s="53">
        <v>44223</v>
      </c>
      <c r="E271" s="53">
        <v>44487</v>
      </c>
      <c r="F271" s="51">
        <f>Messy_HR_Dataset_Detailed!$E271-Messy_HR_Dataset_Detailed!$D271</f>
        <v>264</v>
      </c>
      <c r="G271" s="54">
        <f>(Messy_HR_Dataset_Detailed!$E271-Messy_HR_Dataset_Detailed!$D271)/365.25</f>
        <v>0.7227926078028748</v>
      </c>
      <c r="H271" s="52" t="s">
        <v>1789</v>
      </c>
      <c r="I271" s="52" t="s">
        <v>2279</v>
      </c>
      <c r="J271" s="55" t="s">
        <v>2280</v>
      </c>
      <c r="K271" s="52" t="s">
        <v>79</v>
      </c>
      <c r="L271" s="52" t="s">
        <v>38</v>
      </c>
      <c r="M271" s="52" t="s">
        <v>66</v>
      </c>
      <c r="N271" s="52" t="s">
        <v>55</v>
      </c>
      <c r="O271" s="52" t="s">
        <v>41</v>
      </c>
      <c r="P271" s="52" t="s">
        <v>121</v>
      </c>
      <c r="Q271" s="52" t="s">
        <v>165</v>
      </c>
      <c r="R271" s="52" t="s">
        <v>80</v>
      </c>
      <c r="S271" s="53">
        <v>20766</v>
      </c>
      <c r="T271" s="52" t="s">
        <v>44</v>
      </c>
      <c r="U271" s="52" t="s">
        <v>81</v>
      </c>
      <c r="V271" s="52" t="s">
        <v>59</v>
      </c>
      <c r="W271" s="51">
        <v>59834</v>
      </c>
      <c r="X271" s="52" t="s">
        <v>48</v>
      </c>
      <c r="Y271" s="51">
        <v>3</v>
      </c>
      <c r="Z271" s="51">
        <v>3928</v>
      </c>
      <c r="AA271" s="53">
        <v>45017</v>
      </c>
      <c r="AB271" s="51">
        <v>4</v>
      </c>
      <c r="AC271" s="51">
        <v>2</v>
      </c>
      <c r="AD271" s="53">
        <v>44815</v>
      </c>
      <c r="AE271" s="52" t="s">
        <v>50</v>
      </c>
      <c r="AF271" s="52" t="s">
        <v>51</v>
      </c>
      <c r="AG271" s="52" t="s">
        <v>52</v>
      </c>
      <c r="AH271" s="52" t="s">
        <v>2281</v>
      </c>
      <c r="AI271" s="52" t="s">
        <v>2282</v>
      </c>
      <c r="AJ271" s="51">
        <v>1</v>
      </c>
      <c r="AK271" s="56">
        <v>799.99</v>
      </c>
    </row>
    <row r="272" spans="1:37" x14ac:dyDescent="0.25">
      <c r="A272" s="51">
        <v>502</v>
      </c>
      <c r="B272" s="52" t="s">
        <v>2283</v>
      </c>
      <c r="C272" s="52" t="s">
        <v>2284</v>
      </c>
      <c r="D272" s="53">
        <v>45095</v>
      </c>
      <c r="E272" s="53">
        <v>45131</v>
      </c>
      <c r="F272" s="51">
        <f>Messy_HR_Dataset_Detailed!$E272-Messy_HR_Dataset_Detailed!$D272</f>
        <v>36</v>
      </c>
      <c r="G272" s="54">
        <f>(Messy_HR_Dataset_Detailed!$E272-Messy_HR_Dataset_Detailed!$D272)/365.25</f>
        <v>9.856262833675565E-2</v>
      </c>
      <c r="H272" s="52" t="s">
        <v>1789</v>
      </c>
      <c r="I272" s="52" t="s">
        <v>2285</v>
      </c>
      <c r="J272" s="55" t="s">
        <v>2286</v>
      </c>
      <c r="K272" s="52" t="s">
        <v>94</v>
      </c>
      <c r="L272" s="52" t="s">
        <v>38</v>
      </c>
      <c r="M272" s="52" t="s">
        <v>39</v>
      </c>
      <c r="N272" s="52" t="s">
        <v>40</v>
      </c>
      <c r="O272" s="52" t="s">
        <v>56</v>
      </c>
      <c r="P272" s="52" t="s">
        <v>121</v>
      </c>
      <c r="Q272" s="52" t="s">
        <v>165</v>
      </c>
      <c r="R272" s="52" t="s">
        <v>320</v>
      </c>
      <c r="S272" s="53" t="s">
        <v>2287</v>
      </c>
      <c r="T272" s="52" t="s">
        <v>44</v>
      </c>
      <c r="U272" s="52" t="s">
        <v>74</v>
      </c>
      <c r="V272" s="52" t="s">
        <v>46</v>
      </c>
      <c r="W272" s="51">
        <v>73645</v>
      </c>
      <c r="X272" s="52" t="s">
        <v>48</v>
      </c>
      <c r="Y272" s="51">
        <v>3</v>
      </c>
      <c r="Z272" s="51">
        <v>3929</v>
      </c>
      <c r="AA272" s="53" t="s">
        <v>135</v>
      </c>
      <c r="AB272" s="51">
        <v>2</v>
      </c>
      <c r="AC272" s="51">
        <v>5</v>
      </c>
      <c r="AD272" s="53">
        <v>45118</v>
      </c>
      <c r="AE272" s="52" t="s">
        <v>83</v>
      </c>
      <c r="AF272" s="52" t="s">
        <v>51</v>
      </c>
      <c r="AG272" s="52" t="s">
        <v>52</v>
      </c>
      <c r="AH272" s="52" t="s">
        <v>2288</v>
      </c>
      <c r="AI272" s="52" t="s">
        <v>2289</v>
      </c>
      <c r="AJ272" s="51">
        <v>3</v>
      </c>
      <c r="AK272" s="56">
        <v>617.52</v>
      </c>
    </row>
    <row r="273" spans="1:37" x14ac:dyDescent="0.25">
      <c r="A273" s="51">
        <v>507</v>
      </c>
      <c r="B273" s="52" t="s">
        <v>2292</v>
      </c>
      <c r="C273" s="52" t="s">
        <v>2293</v>
      </c>
      <c r="D273" s="53">
        <v>43936</v>
      </c>
      <c r="E273" s="53">
        <v>44694</v>
      </c>
      <c r="F273" s="51">
        <f>Messy_HR_Dataset_Detailed!$E273-Messy_HR_Dataset_Detailed!$D273</f>
        <v>758</v>
      </c>
      <c r="G273" s="54">
        <f>(Messy_HR_Dataset_Detailed!$E273-Messy_HR_Dataset_Detailed!$D273)/365.25</f>
        <v>2.0752908966461328</v>
      </c>
      <c r="H273" s="52" t="s">
        <v>1781</v>
      </c>
      <c r="I273" s="52" t="s">
        <v>2294</v>
      </c>
      <c r="J273" s="55" t="s">
        <v>2295</v>
      </c>
      <c r="K273" s="52" t="s">
        <v>113</v>
      </c>
      <c r="L273" s="52" t="s">
        <v>38</v>
      </c>
      <c r="M273" s="52" t="s">
        <v>66</v>
      </c>
      <c r="N273" s="52" t="s">
        <v>40</v>
      </c>
      <c r="O273" s="52" t="s">
        <v>41</v>
      </c>
      <c r="P273" s="52" t="s">
        <v>95</v>
      </c>
      <c r="Q273" s="52" t="s">
        <v>165</v>
      </c>
      <c r="R273" s="52" t="s">
        <v>114</v>
      </c>
      <c r="S273" s="53">
        <v>28915</v>
      </c>
      <c r="T273" s="52" t="s">
        <v>44</v>
      </c>
      <c r="U273" s="52" t="s">
        <v>724</v>
      </c>
      <c r="V273" s="52" t="s">
        <v>46</v>
      </c>
      <c r="W273" s="51">
        <v>80168</v>
      </c>
      <c r="X273" s="52" t="s">
        <v>48</v>
      </c>
      <c r="Y273" s="51">
        <v>3</v>
      </c>
      <c r="Z273" s="51">
        <v>3934</v>
      </c>
      <c r="AA273" s="53">
        <v>45111</v>
      </c>
      <c r="AB273" s="51">
        <v>3</v>
      </c>
      <c r="AC273" s="51">
        <v>3</v>
      </c>
      <c r="AD273" s="53">
        <v>44973</v>
      </c>
      <c r="AE273" s="52" t="s">
        <v>76</v>
      </c>
      <c r="AF273" s="52" t="s">
        <v>51</v>
      </c>
      <c r="AG273" s="52" t="s">
        <v>77</v>
      </c>
      <c r="AH273" s="52" t="s">
        <v>2296</v>
      </c>
      <c r="AI273" s="52" t="s">
        <v>2297</v>
      </c>
      <c r="AJ273" s="51">
        <v>5</v>
      </c>
      <c r="AK273" s="56">
        <v>219.78</v>
      </c>
    </row>
    <row r="274" spans="1:37" x14ac:dyDescent="0.25">
      <c r="A274" s="51">
        <v>509</v>
      </c>
      <c r="B274" s="52" t="s">
        <v>2299</v>
      </c>
      <c r="C274" s="52" t="s">
        <v>2300</v>
      </c>
      <c r="D274" s="53">
        <v>44763</v>
      </c>
      <c r="E274" s="53">
        <v>45047</v>
      </c>
      <c r="F274" s="51">
        <f>Messy_HR_Dataset_Detailed!$E274-Messy_HR_Dataset_Detailed!$D274</f>
        <v>284</v>
      </c>
      <c r="G274" s="54">
        <f>(Messy_HR_Dataset_Detailed!$E274-Messy_HR_Dataset_Detailed!$D274)/365.25</f>
        <v>0.77754962354551682</v>
      </c>
      <c r="H274" s="52" t="s">
        <v>1876</v>
      </c>
      <c r="I274" s="52" t="s">
        <v>2301</v>
      </c>
      <c r="J274" s="55" t="s">
        <v>2302</v>
      </c>
      <c r="K274" s="52" t="s">
        <v>132</v>
      </c>
      <c r="L274" s="52" t="s">
        <v>2303</v>
      </c>
      <c r="M274" s="52" t="s">
        <v>66</v>
      </c>
      <c r="N274" s="52" t="s">
        <v>67</v>
      </c>
      <c r="O274" s="52" t="s">
        <v>41</v>
      </c>
      <c r="P274" s="52" t="s">
        <v>95</v>
      </c>
      <c r="Q274" s="52" t="s">
        <v>165</v>
      </c>
      <c r="R274" s="52" t="s">
        <v>69</v>
      </c>
      <c r="S274" s="53" t="s">
        <v>2304</v>
      </c>
      <c r="T274" s="52" t="s">
        <v>86</v>
      </c>
      <c r="U274" s="52" t="s">
        <v>185</v>
      </c>
      <c r="V274" s="52" t="s">
        <v>59</v>
      </c>
      <c r="W274" s="51">
        <v>6033</v>
      </c>
      <c r="X274" s="52" t="s">
        <v>48</v>
      </c>
      <c r="Y274" s="51">
        <v>3</v>
      </c>
      <c r="Z274" s="51">
        <v>3936</v>
      </c>
      <c r="AA274" s="53" t="s">
        <v>100</v>
      </c>
      <c r="AB274" s="51">
        <v>5</v>
      </c>
      <c r="AC274" s="51">
        <v>3</v>
      </c>
      <c r="AD274" s="53">
        <v>45060</v>
      </c>
      <c r="AE274" s="52" t="s">
        <v>156</v>
      </c>
      <c r="AF274" s="52" t="s">
        <v>51</v>
      </c>
      <c r="AG274" s="52" t="s">
        <v>77</v>
      </c>
      <c r="AH274" s="52" t="s">
        <v>2305</v>
      </c>
      <c r="AI274" s="52" t="s">
        <v>2306</v>
      </c>
      <c r="AJ274" s="51">
        <v>4</v>
      </c>
      <c r="AK274" s="56">
        <v>283.29000000000002</v>
      </c>
    </row>
    <row r="275" spans="1:37" x14ac:dyDescent="0.25">
      <c r="A275" s="51">
        <v>515</v>
      </c>
      <c r="B275" s="52" t="s">
        <v>2314</v>
      </c>
      <c r="C275" s="52" t="s">
        <v>2315</v>
      </c>
      <c r="D275" s="53">
        <v>43408</v>
      </c>
      <c r="E275" s="53">
        <v>44552</v>
      </c>
      <c r="F275" s="51">
        <f>Messy_HR_Dataset_Detailed!$E275-Messy_HR_Dataset_Detailed!$D275</f>
        <v>1144</v>
      </c>
      <c r="G275" s="54">
        <f>(Messy_HR_Dataset_Detailed!$E275-Messy_HR_Dataset_Detailed!$D275)/365.25</f>
        <v>3.1321013004791238</v>
      </c>
      <c r="H275" s="52" t="s">
        <v>1875</v>
      </c>
      <c r="I275" s="52" t="s">
        <v>2316</v>
      </c>
      <c r="J275" s="55" t="s">
        <v>2317</v>
      </c>
      <c r="K275" s="52" t="s">
        <v>164</v>
      </c>
      <c r="L275" s="52" t="s">
        <v>752</v>
      </c>
      <c r="M275" s="52" t="s">
        <v>39</v>
      </c>
      <c r="N275" s="52" t="s">
        <v>67</v>
      </c>
      <c r="O275" s="52" t="s">
        <v>41</v>
      </c>
      <c r="P275" s="52" t="s">
        <v>121</v>
      </c>
      <c r="Q275" s="52" t="s">
        <v>165</v>
      </c>
      <c r="R275" s="52" t="s">
        <v>344</v>
      </c>
      <c r="S275" s="53">
        <v>18727</v>
      </c>
      <c r="T275" s="52" t="s">
        <v>44</v>
      </c>
      <c r="U275" s="52" t="s">
        <v>81</v>
      </c>
      <c r="V275" s="52" t="s">
        <v>46</v>
      </c>
      <c r="W275" s="51">
        <v>2703</v>
      </c>
      <c r="X275" s="52" t="s">
        <v>746</v>
      </c>
      <c r="Y275" s="51">
        <v>3</v>
      </c>
      <c r="Z275" s="51">
        <v>3942</v>
      </c>
      <c r="AA275" s="53">
        <v>44959</v>
      </c>
      <c r="AB275" s="51">
        <v>3</v>
      </c>
      <c r="AC275" s="51">
        <v>4</v>
      </c>
      <c r="AD275" s="53">
        <v>44954</v>
      </c>
      <c r="AE275" s="52" t="s">
        <v>60</v>
      </c>
      <c r="AF275" s="52" t="s">
        <v>61</v>
      </c>
      <c r="AG275" s="52" t="s">
        <v>77</v>
      </c>
      <c r="AH275" s="52" t="s">
        <v>2318</v>
      </c>
      <c r="AI275" s="52" t="s">
        <v>2319</v>
      </c>
      <c r="AJ275" s="51">
        <v>5</v>
      </c>
      <c r="AK275" s="56">
        <v>940.22</v>
      </c>
    </row>
    <row r="276" spans="1:37" x14ac:dyDescent="0.25">
      <c r="A276" s="51">
        <v>516</v>
      </c>
      <c r="B276" s="52" t="s">
        <v>2320</v>
      </c>
      <c r="C276" s="52" t="s">
        <v>2321</v>
      </c>
      <c r="D276" s="53">
        <v>43673</v>
      </c>
      <c r="E276" s="53">
        <v>44402</v>
      </c>
      <c r="F276" s="51">
        <f>Messy_HR_Dataset_Detailed!$E276-Messy_HR_Dataset_Detailed!$D276</f>
        <v>729</v>
      </c>
      <c r="G276" s="54">
        <f>(Messy_HR_Dataset_Detailed!$E276-Messy_HR_Dataset_Detailed!$D276)/365.25</f>
        <v>1.9958932238193019</v>
      </c>
      <c r="H276" s="52" t="s">
        <v>2322</v>
      </c>
      <c r="I276" s="52" t="s">
        <v>2323</v>
      </c>
      <c r="J276" s="55" t="s">
        <v>2324</v>
      </c>
      <c r="K276" s="52" t="s">
        <v>113</v>
      </c>
      <c r="L276" s="52" t="s">
        <v>752</v>
      </c>
      <c r="M276" s="52" t="s">
        <v>56</v>
      </c>
      <c r="N276" s="52" t="s">
        <v>55</v>
      </c>
      <c r="O276" s="52" t="s">
        <v>56</v>
      </c>
      <c r="P276" s="52" t="s">
        <v>121</v>
      </c>
      <c r="Q276" s="52" t="s">
        <v>165</v>
      </c>
      <c r="R276" s="52" t="s">
        <v>96</v>
      </c>
      <c r="S276" s="53">
        <v>26031</v>
      </c>
      <c r="T276" s="52" t="s">
        <v>44</v>
      </c>
      <c r="U276" s="52" t="s">
        <v>625</v>
      </c>
      <c r="V276" s="52" t="s">
        <v>59</v>
      </c>
      <c r="W276" s="51">
        <v>2452</v>
      </c>
      <c r="X276" s="52" t="s">
        <v>48</v>
      </c>
      <c r="Y276" s="51">
        <v>3</v>
      </c>
      <c r="Z276" s="51">
        <v>3943</v>
      </c>
      <c r="AA276" s="53">
        <v>44720</v>
      </c>
      <c r="AB276" s="51">
        <v>5</v>
      </c>
      <c r="AC276" s="51">
        <v>2</v>
      </c>
      <c r="AD276" s="53">
        <v>45061</v>
      </c>
      <c r="AE276" s="52" t="s">
        <v>156</v>
      </c>
      <c r="AF276" s="52" t="s">
        <v>61</v>
      </c>
      <c r="AG276" s="52" t="s">
        <v>52</v>
      </c>
      <c r="AH276" s="52" t="s">
        <v>2325</v>
      </c>
      <c r="AI276" s="52" t="s">
        <v>2326</v>
      </c>
      <c r="AJ276" s="51">
        <v>3</v>
      </c>
      <c r="AK276" s="56">
        <v>282.37</v>
      </c>
    </row>
    <row r="277" spans="1:37" x14ac:dyDescent="0.25">
      <c r="A277" s="51">
        <v>520</v>
      </c>
      <c r="B277" s="52" t="s">
        <v>2329</v>
      </c>
      <c r="C277" s="52" t="s">
        <v>1048</v>
      </c>
      <c r="D277" s="53">
        <v>43925</v>
      </c>
      <c r="E277" s="53">
        <v>44734</v>
      </c>
      <c r="F277" s="51">
        <f>Messy_HR_Dataset_Detailed!$E277-Messy_HR_Dataset_Detailed!$D277</f>
        <v>809</v>
      </c>
      <c r="G277" s="54">
        <f>(Messy_HR_Dataset_Detailed!$E277-Messy_HR_Dataset_Detailed!$D277)/365.25</f>
        <v>2.21492128678987</v>
      </c>
      <c r="H277" s="52" t="s">
        <v>2308</v>
      </c>
      <c r="I277" s="52" t="s">
        <v>2330</v>
      </c>
      <c r="J277" s="55" t="s">
        <v>2331</v>
      </c>
      <c r="K277" s="52" t="s">
        <v>54</v>
      </c>
      <c r="L277" s="52" t="s">
        <v>2303</v>
      </c>
      <c r="M277" s="52" t="s">
        <v>66</v>
      </c>
      <c r="N277" s="52" t="s">
        <v>67</v>
      </c>
      <c r="O277" s="52" t="s">
        <v>66</v>
      </c>
      <c r="P277" s="52" t="s">
        <v>121</v>
      </c>
      <c r="Q277" s="52" t="s">
        <v>165</v>
      </c>
      <c r="R277" s="52" t="s">
        <v>85</v>
      </c>
      <c r="S277" s="53">
        <v>35136</v>
      </c>
      <c r="T277" s="52" t="s">
        <v>44</v>
      </c>
      <c r="U277" s="52" t="s">
        <v>1184</v>
      </c>
      <c r="V277" s="52" t="s">
        <v>46</v>
      </c>
      <c r="W277" s="51">
        <v>2026</v>
      </c>
      <c r="X277" s="52" t="s">
        <v>48</v>
      </c>
      <c r="Y277" s="51">
        <v>3</v>
      </c>
      <c r="Z277" s="51">
        <v>3947</v>
      </c>
      <c r="AA277" s="53" t="s">
        <v>2332</v>
      </c>
      <c r="AB277" s="51">
        <v>4</v>
      </c>
      <c r="AC277" s="51">
        <v>3</v>
      </c>
      <c r="AD277" s="53">
        <v>44940</v>
      </c>
      <c r="AE277" s="52" t="s">
        <v>76</v>
      </c>
      <c r="AF277" s="52" t="s">
        <v>51</v>
      </c>
      <c r="AG277" s="52" t="s">
        <v>52</v>
      </c>
      <c r="AH277" s="52" t="s">
        <v>2333</v>
      </c>
      <c r="AI277" s="52" t="s">
        <v>2334</v>
      </c>
      <c r="AJ277" s="51">
        <v>3</v>
      </c>
      <c r="AK277" s="56">
        <v>456.02</v>
      </c>
    </row>
    <row r="278" spans="1:37" x14ac:dyDescent="0.25">
      <c r="A278" s="51">
        <v>521</v>
      </c>
      <c r="B278" s="52" t="s">
        <v>714</v>
      </c>
      <c r="C278" s="52" t="s">
        <v>1532</v>
      </c>
      <c r="D278" s="53">
        <v>44960</v>
      </c>
      <c r="E278" s="53">
        <v>45075</v>
      </c>
      <c r="F278" s="51">
        <f>Messy_HR_Dataset_Detailed!$E278-Messy_HR_Dataset_Detailed!$D278</f>
        <v>115</v>
      </c>
      <c r="G278" s="54">
        <f>(Messy_HR_Dataset_Detailed!$E278-Messy_HR_Dataset_Detailed!$D278)/365.25</f>
        <v>0.31485284052019163</v>
      </c>
      <c r="H278" s="52" t="s">
        <v>2310</v>
      </c>
      <c r="I278" s="52" t="s">
        <v>2335</v>
      </c>
      <c r="J278" s="55" t="s">
        <v>2336</v>
      </c>
      <c r="K278" s="52" t="s">
        <v>132</v>
      </c>
      <c r="L278" s="52" t="s">
        <v>752</v>
      </c>
      <c r="M278" s="52" t="s">
        <v>39</v>
      </c>
      <c r="N278" s="52" t="s">
        <v>40</v>
      </c>
      <c r="O278" s="52" t="s">
        <v>66</v>
      </c>
      <c r="P278" s="52" t="s">
        <v>95</v>
      </c>
      <c r="Q278" s="52" t="s">
        <v>165</v>
      </c>
      <c r="R278" s="52" t="s">
        <v>57</v>
      </c>
      <c r="S278" s="53" t="s">
        <v>2337</v>
      </c>
      <c r="T278" s="52" t="s">
        <v>44</v>
      </c>
      <c r="U278" s="52" t="s">
        <v>234</v>
      </c>
      <c r="V278" s="52" t="s">
        <v>59</v>
      </c>
      <c r="W278" s="51">
        <v>2747</v>
      </c>
      <c r="X278" s="52" t="s">
        <v>48</v>
      </c>
      <c r="Y278" s="51">
        <v>3</v>
      </c>
      <c r="Z278" s="51">
        <v>3948</v>
      </c>
      <c r="AA278" s="53">
        <v>45202</v>
      </c>
      <c r="AB278" s="51">
        <v>4</v>
      </c>
      <c r="AC278" s="51">
        <v>4</v>
      </c>
      <c r="AD278" s="53">
        <v>45018</v>
      </c>
      <c r="AE278" s="52" t="s">
        <v>50</v>
      </c>
      <c r="AF278" s="52" t="s">
        <v>61</v>
      </c>
      <c r="AG278" s="52" t="s">
        <v>89</v>
      </c>
      <c r="AH278" s="52" t="s">
        <v>2338</v>
      </c>
      <c r="AI278" s="52" t="s">
        <v>2339</v>
      </c>
      <c r="AJ278" s="51">
        <v>5</v>
      </c>
      <c r="AK278" s="56">
        <v>350.68</v>
      </c>
    </row>
    <row r="279" spans="1:37" x14ac:dyDescent="0.25">
      <c r="A279" s="51">
        <v>522</v>
      </c>
      <c r="B279" s="52" t="s">
        <v>2340</v>
      </c>
      <c r="C279" s="52" t="s">
        <v>668</v>
      </c>
      <c r="D279" s="53">
        <v>44824</v>
      </c>
      <c r="E279" s="53">
        <v>45111</v>
      </c>
      <c r="F279" s="51">
        <f>Messy_HR_Dataset_Detailed!$E279-Messy_HR_Dataset_Detailed!$D279</f>
        <v>287</v>
      </c>
      <c r="G279" s="54">
        <f>(Messy_HR_Dataset_Detailed!$E279-Messy_HR_Dataset_Detailed!$D279)/365.25</f>
        <v>0.78576317590691303</v>
      </c>
      <c r="H279" s="52" t="s">
        <v>1879</v>
      </c>
      <c r="I279" s="52" t="s">
        <v>2341</v>
      </c>
      <c r="J279" s="55" t="s">
        <v>2342</v>
      </c>
      <c r="K279" s="52" t="s">
        <v>125</v>
      </c>
      <c r="L279" s="52" t="s">
        <v>199</v>
      </c>
      <c r="M279" s="52" t="s">
        <v>66</v>
      </c>
      <c r="N279" s="52" t="s">
        <v>55</v>
      </c>
      <c r="O279" s="52" t="s">
        <v>41</v>
      </c>
      <c r="P279" s="52" t="s">
        <v>174</v>
      </c>
      <c r="Q279" s="52" t="s">
        <v>165</v>
      </c>
      <c r="R279" s="52" t="s">
        <v>80</v>
      </c>
      <c r="S279" s="53" t="s">
        <v>2343</v>
      </c>
      <c r="T279" s="52" t="s">
        <v>44</v>
      </c>
      <c r="U279" s="52" t="s">
        <v>81</v>
      </c>
      <c r="V279" s="52" t="s">
        <v>46</v>
      </c>
      <c r="W279" s="51">
        <v>1886</v>
      </c>
      <c r="X279" s="52" t="s">
        <v>48</v>
      </c>
      <c r="Y279" s="51">
        <v>3</v>
      </c>
      <c r="Z279" s="51">
        <v>3949</v>
      </c>
      <c r="AA279" s="53" t="s">
        <v>2344</v>
      </c>
      <c r="AB279" s="51">
        <v>5</v>
      </c>
      <c r="AC279" s="51">
        <v>2</v>
      </c>
      <c r="AD279" s="53">
        <v>45080</v>
      </c>
      <c r="AE279" s="52" t="s">
        <v>156</v>
      </c>
      <c r="AF279" s="52" t="s">
        <v>51</v>
      </c>
      <c r="AG279" s="52" t="s">
        <v>62</v>
      </c>
      <c r="AH279" s="52" t="s">
        <v>2345</v>
      </c>
      <c r="AI279" s="52" t="s">
        <v>2346</v>
      </c>
      <c r="AJ279" s="51">
        <v>2</v>
      </c>
      <c r="AK279" s="56">
        <v>843.66</v>
      </c>
    </row>
    <row r="280" spans="1:37" x14ac:dyDescent="0.25">
      <c r="A280" s="51">
        <v>524</v>
      </c>
      <c r="B280" s="52" t="s">
        <v>2348</v>
      </c>
      <c r="C280" s="52" t="s">
        <v>2349</v>
      </c>
      <c r="D280" s="53">
        <v>44311</v>
      </c>
      <c r="E280" s="53">
        <v>44969</v>
      </c>
      <c r="F280" s="51">
        <f>Messy_HR_Dataset_Detailed!$E280-Messy_HR_Dataset_Detailed!$D280</f>
        <v>658</v>
      </c>
      <c r="G280" s="54">
        <f>(Messy_HR_Dataset_Detailed!$E280-Messy_HR_Dataset_Detailed!$D280)/365.25</f>
        <v>1.8015058179329226</v>
      </c>
      <c r="H280" s="52" t="s">
        <v>2308</v>
      </c>
      <c r="I280" s="52" t="s">
        <v>2350</v>
      </c>
      <c r="J280" s="55" t="s">
        <v>2351</v>
      </c>
      <c r="K280" s="52" t="s">
        <v>132</v>
      </c>
      <c r="L280" s="52" t="s">
        <v>2303</v>
      </c>
      <c r="M280" s="52" t="s">
        <v>39</v>
      </c>
      <c r="N280" s="52" t="s">
        <v>55</v>
      </c>
      <c r="O280" s="52" t="s">
        <v>41</v>
      </c>
      <c r="P280" s="52" t="s">
        <v>121</v>
      </c>
      <c r="Q280" s="52" t="s">
        <v>165</v>
      </c>
      <c r="R280" s="52" t="s">
        <v>320</v>
      </c>
      <c r="S280" s="53">
        <v>22471</v>
      </c>
      <c r="T280" s="52" t="s">
        <v>44</v>
      </c>
      <c r="U280" s="52" t="s">
        <v>365</v>
      </c>
      <c r="V280" s="52" t="s">
        <v>46</v>
      </c>
      <c r="W280" s="51">
        <v>2127</v>
      </c>
      <c r="X280" s="52" t="s">
        <v>48</v>
      </c>
      <c r="Y280" s="51">
        <v>3</v>
      </c>
      <c r="Z280" s="51">
        <v>3951</v>
      </c>
      <c r="AA280" s="53">
        <v>44930</v>
      </c>
      <c r="AB280" s="51">
        <v>4</v>
      </c>
      <c r="AC280" s="51">
        <v>1</v>
      </c>
      <c r="AD280" s="53">
        <v>45024</v>
      </c>
      <c r="AE280" s="52" t="s">
        <v>76</v>
      </c>
      <c r="AF280" s="52" t="s">
        <v>51</v>
      </c>
      <c r="AG280" s="52" t="s">
        <v>77</v>
      </c>
      <c r="AH280" s="52" t="s">
        <v>2352</v>
      </c>
      <c r="AI280" s="52" t="s">
        <v>2353</v>
      </c>
      <c r="AJ280" s="51">
        <v>5</v>
      </c>
      <c r="AK280" s="56">
        <v>532.41</v>
      </c>
    </row>
    <row r="281" spans="1:37" x14ac:dyDescent="0.25">
      <c r="A281" s="51">
        <v>528</v>
      </c>
      <c r="B281" s="52" t="s">
        <v>2355</v>
      </c>
      <c r="C281" s="52" t="s">
        <v>2356</v>
      </c>
      <c r="D281" s="53">
        <v>43877</v>
      </c>
      <c r="E281" s="53">
        <v>45001</v>
      </c>
      <c r="F281" s="51">
        <f>Messy_HR_Dataset_Detailed!$E281-Messy_HR_Dataset_Detailed!$D281</f>
        <v>1124</v>
      </c>
      <c r="G281" s="54">
        <f>(Messy_HR_Dataset_Detailed!$E281-Messy_HR_Dataset_Detailed!$D281)/365.25</f>
        <v>3.077344284736482</v>
      </c>
      <c r="H281" s="52" t="s">
        <v>2308</v>
      </c>
      <c r="I281" s="52" t="s">
        <v>2357</v>
      </c>
      <c r="J281" s="55" t="s">
        <v>2358</v>
      </c>
      <c r="K281" s="52" t="s">
        <v>125</v>
      </c>
      <c r="L281" s="52" t="s">
        <v>38</v>
      </c>
      <c r="M281" s="52" t="s">
        <v>39</v>
      </c>
      <c r="N281" s="52" t="s">
        <v>40</v>
      </c>
      <c r="O281" s="52" t="s">
        <v>66</v>
      </c>
      <c r="P281" s="52" t="s">
        <v>121</v>
      </c>
      <c r="Q281" s="52" t="s">
        <v>165</v>
      </c>
      <c r="R281" s="52" t="s">
        <v>175</v>
      </c>
      <c r="S281" s="53" t="s">
        <v>2359</v>
      </c>
      <c r="T281" s="52" t="s">
        <v>44</v>
      </c>
      <c r="U281" s="52" t="s">
        <v>176</v>
      </c>
      <c r="V281" s="52" t="s">
        <v>46</v>
      </c>
      <c r="W281" s="51">
        <v>31207</v>
      </c>
      <c r="X281" s="52" t="s">
        <v>48</v>
      </c>
      <c r="Y281" s="51">
        <v>3</v>
      </c>
      <c r="Z281" s="51">
        <v>3955</v>
      </c>
      <c r="AA281" s="53">
        <v>45205</v>
      </c>
      <c r="AB281" s="51">
        <v>2</v>
      </c>
      <c r="AC281" s="51">
        <v>1</v>
      </c>
      <c r="AD281" s="53">
        <v>44999</v>
      </c>
      <c r="AE281" s="52" t="s">
        <v>83</v>
      </c>
      <c r="AF281" s="52" t="s">
        <v>61</v>
      </c>
      <c r="AG281" s="52" t="s">
        <v>52</v>
      </c>
      <c r="AH281" s="52" t="s">
        <v>2360</v>
      </c>
      <c r="AI281" s="52" t="s">
        <v>2361</v>
      </c>
      <c r="AJ281" s="51">
        <v>1</v>
      </c>
      <c r="AK281" s="56">
        <v>762.36</v>
      </c>
    </row>
    <row r="282" spans="1:37" x14ac:dyDescent="0.25">
      <c r="A282" s="51">
        <v>529</v>
      </c>
      <c r="B282" s="52" t="s">
        <v>282</v>
      </c>
      <c r="C282" s="52" t="s">
        <v>2362</v>
      </c>
      <c r="D282" s="53">
        <v>43684</v>
      </c>
      <c r="E282" s="53">
        <v>44993</v>
      </c>
      <c r="F282" s="51">
        <f>Messy_HR_Dataset_Detailed!$E282-Messy_HR_Dataset_Detailed!$D282</f>
        <v>1309</v>
      </c>
      <c r="G282" s="54">
        <f>(Messy_HR_Dataset_Detailed!$E282-Messy_HR_Dataset_Detailed!$D282)/365.25</f>
        <v>3.5838466803559208</v>
      </c>
      <c r="H282" s="52" t="s">
        <v>2308</v>
      </c>
      <c r="I282" s="52" t="s">
        <v>2363</v>
      </c>
      <c r="J282" s="55" t="s">
        <v>2364</v>
      </c>
      <c r="K282" s="52" t="s">
        <v>54</v>
      </c>
      <c r="L282" s="52" t="s">
        <v>38</v>
      </c>
      <c r="M282" s="52" t="s">
        <v>39</v>
      </c>
      <c r="N282" s="52" t="s">
        <v>55</v>
      </c>
      <c r="O282" s="52" t="s">
        <v>41</v>
      </c>
      <c r="P282" s="52" t="s">
        <v>133</v>
      </c>
      <c r="Q282" s="52" t="s">
        <v>165</v>
      </c>
      <c r="R282" s="52" t="s">
        <v>69</v>
      </c>
      <c r="S282" s="53">
        <v>35462</v>
      </c>
      <c r="T282" s="52" t="s">
        <v>115</v>
      </c>
      <c r="U282" s="52" t="s">
        <v>234</v>
      </c>
      <c r="V282" s="52" t="s">
        <v>46</v>
      </c>
      <c r="W282" s="51">
        <v>6158</v>
      </c>
      <c r="X282" s="52" t="s">
        <v>48</v>
      </c>
      <c r="Y282" s="51">
        <v>3</v>
      </c>
      <c r="Z282" s="51">
        <v>3956</v>
      </c>
      <c r="AA282" s="53" t="s">
        <v>2365</v>
      </c>
      <c r="AB282" s="51">
        <v>4</v>
      </c>
      <c r="AC282" s="51">
        <v>5</v>
      </c>
      <c r="AD282" s="53">
        <v>44855</v>
      </c>
      <c r="AE282" s="52" t="s">
        <v>60</v>
      </c>
      <c r="AF282" s="52" t="s">
        <v>61</v>
      </c>
      <c r="AG282" s="52" t="s">
        <v>52</v>
      </c>
      <c r="AH282" s="52" t="s">
        <v>2366</v>
      </c>
      <c r="AI282" s="52" t="s">
        <v>321</v>
      </c>
      <c r="AJ282" s="51">
        <v>4</v>
      </c>
      <c r="AK282" s="56">
        <v>611.15</v>
      </c>
    </row>
    <row r="283" spans="1:37" x14ac:dyDescent="0.25">
      <c r="A283" s="51">
        <v>532</v>
      </c>
      <c r="B283" s="52" t="s">
        <v>2369</v>
      </c>
      <c r="C283" s="52" t="s">
        <v>2370</v>
      </c>
      <c r="D283" s="53">
        <v>44876</v>
      </c>
      <c r="E283" s="53">
        <v>45121</v>
      </c>
      <c r="F283" s="51">
        <f>Messy_HR_Dataset_Detailed!$E283-Messy_HR_Dataset_Detailed!$D283</f>
        <v>245</v>
      </c>
      <c r="G283" s="54">
        <f>(Messy_HR_Dataset_Detailed!$E283-Messy_HR_Dataset_Detailed!$D283)/365.25</f>
        <v>0.67077344284736484</v>
      </c>
      <c r="H283" s="52" t="s">
        <v>2371</v>
      </c>
      <c r="I283" s="52" t="s">
        <v>2372</v>
      </c>
      <c r="J283" s="55" t="s">
        <v>2373</v>
      </c>
      <c r="K283" s="52" t="s">
        <v>164</v>
      </c>
      <c r="L283" s="52" t="s">
        <v>2303</v>
      </c>
      <c r="M283" s="52" t="s">
        <v>56</v>
      </c>
      <c r="N283" s="52" t="s">
        <v>55</v>
      </c>
      <c r="O283" s="52" t="s">
        <v>66</v>
      </c>
      <c r="P283" s="52" t="s">
        <v>121</v>
      </c>
      <c r="Q283" s="52" t="s">
        <v>165</v>
      </c>
      <c r="R283" s="52" t="s">
        <v>80</v>
      </c>
      <c r="S283" s="53" t="s">
        <v>2374</v>
      </c>
      <c r="T283" s="52" t="s">
        <v>115</v>
      </c>
      <c r="U283" s="52" t="s">
        <v>234</v>
      </c>
      <c r="V283" s="52" t="s">
        <v>59</v>
      </c>
      <c r="W283" s="51">
        <v>42665</v>
      </c>
      <c r="X283" s="52" t="s">
        <v>48</v>
      </c>
      <c r="Y283" s="51">
        <v>3</v>
      </c>
      <c r="Z283" s="51">
        <v>3959</v>
      </c>
      <c r="AA283" s="53" t="s">
        <v>216</v>
      </c>
      <c r="AB283" s="51">
        <v>5</v>
      </c>
      <c r="AC283" s="51">
        <v>4</v>
      </c>
      <c r="AD283" s="53">
        <v>44956</v>
      </c>
      <c r="AE283" s="52" t="s">
        <v>156</v>
      </c>
      <c r="AF283" s="52" t="s">
        <v>51</v>
      </c>
      <c r="AG283" s="52" t="s">
        <v>62</v>
      </c>
      <c r="AH283" s="52" t="s">
        <v>932</v>
      </c>
      <c r="AI283" s="52" t="s">
        <v>2375</v>
      </c>
      <c r="AJ283" s="51">
        <v>5</v>
      </c>
      <c r="AK283" s="56">
        <v>116.9</v>
      </c>
    </row>
    <row r="284" spans="1:37" x14ac:dyDescent="0.25">
      <c r="A284" s="51">
        <v>537</v>
      </c>
      <c r="B284" s="52" t="s">
        <v>2385</v>
      </c>
      <c r="C284" s="52" t="s">
        <v>2386</v>
      </c>
      <c r="D284" s="53">
        <v>44354</v>
      </c>
      <c r="E284" s="53">
        <v>44951</v>
      </c>
      <c r="F284" s="51">
        <f>Messy_HR_Dataset_Detailed!$E284-Messy_HR_Dataset_Detailed!$D284</f>
        <v>597</v>
      </c>
      <c r="G284" s="54">
        <f>(Messy_HR_Dataset_Detailed!$E284-Messy_HR_Dataset_Detailed!$D284)/365.25</f>
        <v>1.6344969199178645</v>
      </c>
      <c r="H284" s="52" t="s">
        <v>2384</v>
      </c>
      <c r="I284" s="52" t="s">
        <v>2387</v>
      </c>
      <c r="J284" s="55" t="s">
        <v>2388</v>
      </c>
      <c r="K284" s="52" t="s">
        <v>164</v>
      </c>
      <c r="L284" s="52" t="s">
        <v>199</v>
      </c>
      <c r="M284" s="52" t="s">
        <v>56</v>
      </c>
      <c r="N284" s="52" t="s">
        <v>55</v>
      </c>
      <c r="O284" s="52" t="s">
        <v>41</v>
      </c>
      <c r="P284" s="52" t="s">
        <v>95</v>
      </c>
      <c r="Q284" s="52" t="s">
        <v>165</v>
      </c>
      <c r="R284" s="52" t="s">
        <v>57</v>
      </c>
      <c r="S284" s="53" t="s">
        <v>2389</v>
      </c>
      <c r="T284" s="52" t="s">
        <v>44</v>
      </c>
      <c r="U284" s="52" t="s">
        <v>159</v>
      </c>
      <c r="V284" s="52" t="s">
        <v>59</v>
      </c>
      <c r="W284" s="51">
        <v>21007</v>
      </c>
      <c r="X284" s="52" t="s">
        <v>99</v>
      </c>
      <c r="Y284" s="51">
        <v>3</v>
      </c>
      <c r="Z284" s="51">
        <v>3964</v>
      </c>
      <c r="AA284" s="53" t="s">
        <v>208</v>
      </c>
      <c r="AB284" s="51">
        <v>5</v>
      </c>
      <c r="AC284" s="51">
        <v>2</v>
      </c>
      <c r="AD284" s="53">
        <v>45085</v>
      </c>
      <c r="AE284" s="52" t="s">
        <v>76</v>
      </c>
      <c r="AF284" s="52" t="s">
        <v>51</v>
      </c>
      <c r="AG284" s="52" t="s">
        <v>77</v>
      </c>
      <c r="AH284" s="52" t="s">
        <v>2390</v>
      </c>
      <c r="AI284" s="52" t="s">
        <v>2391</v>
      </c>
      <c r="AJ284" s="51">
        <v>5</v>
      </c>
      <c r="AK284" s="56">
        <v>639.13</v>
      </c>
    </row>
    <row r="285" spans="1:37" x14ac:dyDescent="0.25">
      <c r="A285" s="51">
        <v>539</v>
      </c>
      <c r="B285" s="52" t="s">
        <v>2393</v>
      </c>
      <c r="C285" s="52" t="s">
        <v>1560</v>
      </c>
      <c r="D285" s="53">
        <v>43392</v>
      </c>
      <c r="E285" s="53">
        <v>44443</v>
      </c>
      <c r="F285" s="51">
        <f>Messy_HR_Dataset_Detailed!$E285-Messy_HR_Dataset_Detailed!$D285</f>
        <v>1051</v>
      </c>
      <c r="G285" s="54">
        <f>(Messy_HR_Dataset_Detailed!$E285-Messy_HR_Dataset_Detailed!$D285)/365.25</f>
        <v>2.8774811772758384</v>
      </c>
      <c r="H285" s="52" t="s">
        <v>2394</v>
      </c>
      <c r="I285" s="52" t="s">
        <v>2395</v>
      </c>
      <c r="J285" s="55" t="s">
        <v>2396</v>
      </c>
      <c r="K285" s="52" t="s">
        <v>113</v>
      </c>
      <c r="L285" s="52" t="s">
        <v>199</v>
      </c>
      <c r="M285" s="52" t="s">
        <v>39</v>
      </c>
      <c r="N285" s="52" t="s">
        <v>55</v>
      </c>
      <c r="O285" s="52" t="s">
        <v>56</v>
      </c>
      <c r="P285" s="52" t="s">
        <v>174</v>
      </c>
      <c r="Q285" s="52" t="s">
        <v>2397</v>
      </c>
      <c r="R285" s="52" t="s">
        <v>85</v>
      </c>
      <c r="S285" s="53" t="s">
        <v>2398</v>
      </c>
      <c r="T285" s="52" t="s">
        <v>44</v>
      </c>
      <c r="U285" s="52" t="s">
        <v>81</v>
      </c>
      <c r="V285" s="52" t="s">
        <v>46</v>
      </c>
      <c r="W285" s="51">
        <v>5707</v>
      </c>
      <c r="X285" s="52" t="s">
        <v>48</v>
      </c>
      <c r="Y285" s="51">
        <v>3</v>
      </c>
      <c r="Z285" s="51">
        <v>3966</v>
      </c>
      <c r="AA285" s="53">
        <v>44630</v>
      </c>
      <c r="AB285" s="51">
        <v>5</v>
      </c>
      <c r="AC285" s="51">
        <v>5</v>
      </c>
      <c r="AD285" s="53">
        <v>44847</v>
      </c>
      <c r="AE285" s="52" t="s">
        <v>60</v>
      </c>
      <c r="AF285" s="52" t="s">
        <v>61</v>
      </c>
      <c r="AG285" s="52" t="s">
        <v>52</v>
      </c>
      <c r="AH285" s="52" t="s">
        <v>2399</v>
      </c>
      <c r="AI285" s="52" t="s">
        <v>2400</v>
      </c>
      <c r="AJ285" s="51">
        <v>2</v>
      </c>
      <c r="AK285" s="56">
        <v>726.74</v>
      </c>
    </row>
    <row r="286" spans="1:37" x14ac:dyDescent="0.25">
      <c r="A286" s="51">
        <v>540</v>
      </c>
      <c r="B286" s="52" t="s">
        <v>2401</v>
      </c>
      <c r="C286" s="52" t="s">
        <v>1140</v>
      </c>
      <c r="D286" s="53">
        <v>43437</v>
      </c>
      <c r="E286" s="53">
        <v>44216</v>
      </c>
      <c r="F286" s="51">
        <f>Messy_HR_Dataset_Detailed!$E286-Messy_HR_Dataset_Detailed!$D286</f>
        <v>779</v>
      </c>
      <c r="G286" s="54">
        <f>(Messy_HR_Dataset_Detailed!$E286-Messy_HR_Dataset_Detailed!$D286)/365.25</f>
        <v>2.1327857631759071</v>
      </c>
      <c r="H286" s="52" t="s">
        <v>2310</v>
      </c>
      <c r="I286" s="52" t="s">
        <v>2402</v>
      </c>
      <c r="J286" s="55" t="s">
        <v>2403</v>
      </c>
      <c r="K286" s="52" t="s">
        <v>132</v>
      </c>
      <c r="L286" s="52" t="s">
        <v>38</v>
      </c>
      <c r="M286" s="52" t="s">
        <v>66</v>
      </c>
      <c r="N286" s="52" t="s">
        <v>55</v>
      </c>
      <c r="O286" s="52" t="s">
        <v>41</v>
      </c>
      <c r="P286" s="52" t="s">
        <v>95</v>
      </c>
      <c r="Q286" s="52" t="s">
        <v>165</v>
      </c>
      <c r="R286" s="52" t="s">
        <v>43</v>
      </c>
      <c r="S286" s="53" t="s">
        <v>2404</v>
      </c>
      <c r="T286" s="52" t="s">
        <v>44</v>
      </c>
      <c r="U286" s="52" t="s">
        <v>1262</v>
      </c>
      <c r="V286" s="52" t="s">
        <v>46</v>
      </c>
      <c r="W286" s="51">
        <v>10856</v>
      </c>
      <c r="X286" s="52" t="s">
        <v>48</v>
      </c>
      <c r="Y286" s="51">
        <v>3</v>
      </c>
      <c r="Z286" s="51">
        <v>3967</v>
      </c>
      <c r="AA286" s="53">
        <v>45047</v>
      </c>
      <c r="AB286" s="51">
        <v>5</v>
      </c>
      <c r="AC286" s="51">
        <v>3</v>
      </c>
      <c r="AD286" s="53">
        <v>45062</v>
      </c>
      <c r="AE286" s="52" t="s">
        <v>60</v>
      </c>
      <c r="AF286" s="52" t="s">
        <v>61</v>
      </c>
      <c r="AG286" s="52" t="s">
        <v>52</v>
      </c>
      <c r="AH286" s="52" t="s">
        <v>2405</v>
      </c>
      <c r="AI286" s="52" t="s">
        <v>2406</v>
      </c>
      <c r="AJ286" s="51">
        <v>4</v>
      </c>
      <c r="AK286" s="56">
        <v>683.96</v>
      </c>
    </row>
    <row r="287" spans="1:37" x14ac:dyDescent="0.25">
      <c r="A287" s="51">
        <v>543</v>
      </c>
      <c r="B287" s="52" t="s">
        <v>2408</v>
      </c>
      <c r="C287" s="52" t="s">
        <v>2409</v>
      </c>
      <c r="D287" s="53">
        <v>44108</v>
      </c>
      <c r="E287" s="53">
        <v>45043</v>
      </c>
      <c r="F287" s="51">
        <f>Messy_HR_Dataset_Detailed!$E287-Messy_HR_Dataset_Detailed!$D287</f>
        <v>935</v>
      </c>
      <c r="G287" s="54">
        <f>(Messy_HR_Dataset_Detailed!$E287-Messy_HR_Dataset_Detailed!$D287)/365.25</f>
        <v>2.5598904859685145</v>
      </c>
      <c r="H287" s="52" t="s">
        <v>2308</v>
      </c>
      <c r="I287" s="52" t="s">
        <v>2410</v>
      </c>
      <c r="J287" s="55" t="s">
        <v>2411</v>
      </c>
      <c r="K287" s="52" t="s">
        <v>164</v>
      </c>
      <c r="L287" s="52" t="s">
        <v>38</v>
      </c>
      <c r="M287" s="52" t="s">
        <v>56</v>
      </c>
      <c r="N287" s="52" t="s">
        <v>67</v>
      </c>
      <c r="O287" s="52" t="s">
        <v>66</v>
      </c>
      <c r="P287" s="52" t="s">
        <v>174</v>
      </c>
      <c r="Q287" s="52" t="s">
        <v>165</v>
      </c>
      <c r="R287" s="52" t="s">
        <v>85</v>
      </c>
      <c r="S287" s="53">
        <v>18486</v>
      </c>
      <c r="T287" s="52" t="s">
        <v>44</v>
      </c>
      <c r="U287" s="52" t="s">
        <v>234</v>
      </c>
      <c r="V287" s="52" t="s">
        <v>46</v>
      </c>
      <c r="W287" s="51">
        <v>44077</v>
      </c>
      <c r="X287" s="52" t="s">
        <v>99</v>
      </c>
      <c r="Y287" s="51">
        <v>3</v>
      </c>
      <c r="Z287" s="51">
        <v>3970</v>
      </c>
      <c r="AA287" s="53" t="s">
        <v>49</v>
      </c>
      <c r="AB287" s="51">
        <v>5</v>
      </c>
      <c r="AC287" s="51">
        <v>1</v>
      </c>
      <c r="AD287" s="53">
        <v>44982</v>
      </c>
      <c r="AE287" s="52" t="s">
        <v>83</v>
      </c>
      <c r="AF287" s="52" t="s">
        <v>51</v>
      </c>
      <c r="AG287" s="52" t="s">
        <v>62</v>
      </c>
      <c r="AH287" s="52" t="s">
        <v>2412</v>
      </c>
      <c r="AI287" s="52" t="s">
        <v>2413</v>
      </c>
      <c r="AJ287" s="51">
        <v>4</v>
      </c>
      <c r="AK287" s="56">
        <v>216.73</v>
      </c>
    </row>
    <row r="288" spans="1:37" x14ac:dyDescent="0.25">
      <c r="A288" s="51">
        <v>546</v>
      </c>
      <c r="B288" s="52" t="s">
        <v>2416</v>
      </c>
      <c r="C288" s="52" t="s">
        <v>2417</v>
      </c>
      <c r="D288" s="53">
        <v>43364</v>
      </c>
      <c r="E288" s="53">
        <v>45099</v>
      </c>
      <c r="F288" s="51">
        <f>Messy_HR_Dataset_Detailed!$E288-Messy_HR_Dataset_Detailed!$D288</f>
        <v>1735</v>
      </c>
      <c r="G288" s="54">
        <f>(Messy_HR_Dataset_Detailed!$E288-Messy_HR_Dataset_Detailed!$D288)/365.25</f>
        <v>4.7501711156741955</v>
      </c>
      <c r="H288" s="52" t="s">
        <v>2308</v>
      </c>
      <c r="I288" s="52" t="s">
        <v>2418</v>
      </c>
      <c r="J288" s="55" t="s">
        <v>2419</v>
      </c>
      <c r="K288" s="52" t="s">
        <v>94</v>
      </c>
      <c r="L288" s="52" t="s">
        <v>2303</v>
      </c>
      <c r="M288" s="52" t="s">
        <v>56</v>
      </c>
      <c r="N288" s="52" t="s">
        <v>40</v>
      </c>
      <c r="O288" s="52" t="s">
        <v>41</v>
      </c>
      <c r="P288" s="52" t="s">
        <v>121</v>
      </c>
      <c r="Q288" s="52" t="s">
        <v>165</v>
      </c>
      <c r="R288" s="52" t="s">
        <v>85</v>
      </c>
      <c r="S288" s="53" t="s">
        <v>2420</v>
      </c>
      <c r="T288" s="52" t="s">
        <v>115</v>
      </c>
      <c r="U288" s="52" t="s">
        <v>81</v>
      </c>
      <c r="V288" s="52" t="s">
        <v>46</v>
      </c>
      <c r="W288" s="51">
        <v>50856</v>
      </c>
      <c r="X288" s="52" t="s">
        <v>99</v>
      </c>
      <c r="Y288" s="51">
        <v>3</v>
      </c>
      <c r="Z288" s="51">
        <v>3973</v>
      </c>
      <c r="AA288" s="53" t="s">
        <v>1294</v>
      </c>
      <c r="AB288" s="51">
        <v>3</v>
      </c>
      <c r="AC288" s="51">
        <v>2</v>
      </c>
      <c r="AD288" s="53">
        <v>44879</v>
      </c>
      <c r="AE288" s="52" t="s">
        <v>50</v>
      </c>
      <c r="AF288" s="52" t="s">
        <v>51</v>
      </c>
      <c r="AG288" s="52" t="s">
        <v>89</v>
      </c>
      <c r="AH288" s="52" t="s">
        <v>2421</v>
      </c>
      <c r="AI288" s="52" t="s">
        <v>2422</v>
      </c>
      <c r="AJ288" s="51">
        <v>1</v>
      </c>
      <c r="AK288" s="56">
        <v>202.97</v>
      </c>
    </row>
    <row r="289" spans="1:37" x14ac:dyDescent="0.25">
      <c r="A289" s="51">
        <v>547</v>
      </c>
      <c r="B289" s="52" t="s">
        <v>2423</v>
      </c>
      <c r="C289" s="52" t="s">
        <v>1004</v>
      </c>
      <c r="D289" s="53">
        <v>43459</v>
      </c>
      <c r="E289" s="53">
        <v>43656</v>
      </c>
      <c r="F289" s="51">
        <f>Messy_HR_Dataset_Detailed!$E289-Messy_HR_Dataset_Detailed!$D289</f>
        <v>197</v>
      </c>
      <c r="G289" s="54">
        <f>(Messy_HR_Dataset_Detailed!$E289-Messy_HR_Dataset_Detailed!$D289)/365.25</f>
        <v>0.53935660506502392</v>
      </c>
      <c r="H289" s="52" t="s">
        <v>2371</v>
      </c>
      <c r="I289" s="52" t="s">
        <v>2424</v>
      </c>
      <c r="J289" s="55" t="s">
        <v>2425</v>
      </c>
      <c r="K289" s="52" t="s">
        <v>84</v>
      </c>
      <c r="L289" s="52" t="s">
        <v>2303</v>
      </c>
      <c r="M289" s="52" t="s">
        <v>56</v>
      </c>
      <c r="N289" s="52" t="s">
        <v>40</v>
      </c>
      <c r="O289" s="52" t="s">
        <v>66</v>
      </c>
      <c r="P289" s="52" t="s">
        <v>95</v>
      </c>
      <c r="Q289" s="52" t="s">
        <v>165</v>
      </c>
      <c r="R289" s="52" t="s">
        <v>96</v>
      </c>
      <c r="S289" s="53">
        <v>31594</v>
      </c>
      <c r="T289" s="52" t="s">
        <v>115</v>
      </c>
      <c r="U289" s="52" t="s">
        <v>109</v>
      </c>
      <c r="V289" s="52" t="s">
        <v>59</v>
      </c>
      <c r="W289" s="51">
        <v>97255</v>
      </c>
      <c r="X289" s="52" t="s">
        <v>99</v>
      </c>
      <c r="Y289" s="51">
        <v>3</v>
      </c>
      <c r="Z289" s="51">
        <v>3974</v>
      </c>
      <c r="AA289" s="53">
        <v>45020</v>
      </c>
      <c r="AB289" s="51">
        <v>4</v>
      </c>
      <c r="AC289" s="51">
        <v>5</v>
      </c>
      <c r="AD289" s="53">
        <v>45043</v>
      </c>
      <c r="AE289" s="52" t="s">
        <v>156</v>
      </c>
      <c r="AF289" s="52" t="s">
        <v>51</v>
      </c>
      <c r="AG289" s="52" t="s">
        <v>89</v>
      </c>
      <c r="AH289" s="52" t="s">
        <v>2426</v>
      </c>
      <c r="AI289" s="52" t="s">
        <v>2427</v>
      </c>
      <c r="AJ289" s="51">
        <v>1</v>
      </c>
      <c r="AK289" s="56">
        <v>487.4</v>
      </c>
    </row>
    <row r="290" spans="1:37" x14ac:dyDescent="0.25">
      <c r="A290" s="51">
        <v>548</v>
      </c>
      <c r="B290" s="52" t="s">
        <v>2428</v>
      </c>
      <c r="C290" s="52" t="s">
        <v>1097</v>
      </c>
      <c r="D290" s="53">
        <v>44138</v>
      </c>
      <c r="E290" s="53">
        <v>44829</v>
      </c>
      <c r="F290" s="51">
        <f>Messy_HR_Dataset_Detailed!$E290-Messy_HR_Dataset_Detailed!$D290</f>
        <v>691</v>
      </c>
      <c r="G290" s="54">
        <f>(Messy_HR_Dataset_Detailed!$E290-Messy_HR_Dataset_Detailed!$D290)/365.25</f>
        <v>1.891854893908282</v>
      </c>
      <c r="H290" s="52" t="s">
        <v>2376</v>
      </c>
      <c r="I290" s="52" t="s">
        <v>2429</v>
      </c>
      <c r="J290" s="55" t="s">
        <v>2430</v>
      </c>
      <c r="K290" s="52" t="s">
        <v>37</v>
      </c>
      <c r="L290" s="52" t="s">
        <v>2303</v>
      </c>
      <c r="M290" s="52" t="s">
        <v>56</v>
      </c>
      <c r="N290" s="52" t="s">
        <v>67</v>
      </c>
      <c r="O290" s="52" t="s">
        <v>41</v>
      </c>
      <c r="P290" s="52" t="s">
        <v>174</v>
      </c>
      <c r="Q290" s="52" t="s">
        <v>165</v>
      </c>
      <c r="R290" s="52" t="s">
        <v>85</v>
      </c>
      <c r="S290" s="53" t="s">
        <v>2431</v>
      </c>
      <c r="T290" s="52" t="s">
        <v>115</v>
      </c>
      <c r="U290" s="52" t="s">
        <v>98</v>
      </c>
      <c r="V290" s="52" t="s">
        <v>59</v>
      </c>
      <c r="W290" s="51">
        <v>44793</v>
      </c>
      <c r="X290" s="52" t="s">
        <v>48</v>
      </c>
      <c r="Y290" s="51">
        <v>3</v>
      </c>
      <c r="Z290" s="51">
        <v>3975</v>
      </c>
      <c r="AA290" s="53" t="s">
        <v>605</v>
      </c>
      <c r="AB290" s="51">
        <v>1</v>
      </c>
      <c r="AC290" s="51">
        <v>4</v>
      </c>
      <c r="AD290" s="53">
        <v>45054</v>
      </c>
      <c r="AE290" s="52" t="s">
        <v>50</v>
      </c>
      <c r="AF290" s="52" t="s">
        <v>61</v>
      </c>
      <c r="AG290" s="52" t="s">
        <v>77</v>
      </c>
      <c r="AH290" s="52" t="s">
        <v>2432</v>
      </c>
      <c r="AI290" s="52" t="s">
        <v>2433</v>
      </c>
      <c r="AJ290" s="51">
        <v>2</v>
      </c>
      <c r="AK290" s="56">
        <v>669.81</v>
      </c>
    </row>
    <row r="291" spans="1:37" x14ac:dyDescent="0.25">
      <c r="A291" s="51">
        <v>552</v>
      </c>
      <c r="B291" s="52" t="s">
        <v>1035</v>
      </c>
      <c r="C291" s="52" t="s">
        <v>2438</v>
      </c>
      <c r="D291" s="53">
        <v>44221</v>
      </c>
      <c r="E291" s="53">
        <v>44723</v>
      </c>
      <c r="F291" s="51">
        <f>Messy_HR_Dataset_Detailed!$E291-Messy_HR_Dataset_Detailed!$D291</f>
        <v>502</v>
      </c>
      <c r="G291" s="54">
        <f>(Messy_HR_Dataset_Detailed!$E291-Messy_HR_Dataset_Detailed!$D291)/365.25</f>
        <v>1.3744010951403149</v>
      </c>
      <c r="H291" s="52" t="s">
        <v>2392</v>
      </c>
      <c r="I291" s="52" t="s">
        <v>2439</v>
      </c>
      <c r="J291" s="55" t="s">
        <v>2440</v>
      </c>
      <c r="K291" s="52" t="s">
        <v>94</v>
      </c>
      <c r="L291" s="52" t="s">
        <v>199</v>
      </c>
      <c r="M291" s="52" t="s">
        <v>39</v>
      </c>
      <c r="N291" s="52" t="s">
        <v>40</v>
      </c>
      <c r="O291" s="52" t="s">
        <v>41</v>
      </c>
      <c r="P291" s="52" t="s">
        <v>121</v>
      </c>
      <c r="Q291" s="52" t="s">
        <v>165</v>
      </c>
      <c r="R291" s="52" t="s">
        <v>1016</v>
      </c>
      <c r="S291" s="53" t="s">
        <v>2441</v>
      </c>
      <c r="T291" s="52" t="s">
        <v>44</v>
      </c>
      <c r="U291" s="52" t="s">
        <v>154</v>
      </c>
      <c r="V291" s="52" t="s">
        <v>46</v>
      </c>
      <c r="W291" s="51">
        <v>5067</v>
      </c>
      <c r="X291" s="52" t="s">
        <v>48</v>
      </c>
      <c r="Y291" s="51">
        <v>3</v>
      </c>
      <c r="Z291" s="51">
        <v>3979</v>
      </c>
      <c r="AA291" s="53">
        <v>44816</v>
      </c>
      <c r="AB291" s="51">
        <v>3</v>
      </c>
      <c r="AC291" s="51">
        <v>5</v>
      </c>
      <c r="AD291" s="53">
        <v>45141</v>
      </c>
      <c r="AE291" s="52" t="s">
        <v>156</v>
      </c>
      <c r="AF291" s="52" t="s">
        <v>61</v>
      </c>
      <c r="AG291" s="52" t="s">
        <v>52</v>
      </c>
      <c r="AH291" s="52" t="s">
        <v>2442</v>
      </c>
      <c r="AI291" s="52" t="s">
        <v>2443</v>
      </c>
      <c r="AJ291" s="51">
        <v>3</v>
      </c>
      <c r="AK291" s="56">
        <v>477.12</v>
      </c>
    </row>
    <row r="292" spans="1:37" x14ac:dyDescent="0.25">
      <c r="A292" s="51">
        <v>554</v>
      </c>
      <c r="B292" s="52" t="s">
        <v>2445</v>
      </c>
      <c r="C292" s="52" t="s">
        <v>2446</v>
      </c>
      <c r="D292" s="53">
        <v>44036</v>
      </c>
      <c r="E292" s="53">
        <v>45025</v>
      </c>
      <c r="F292" s="51">
        <f>Messy_HR_Dataset_Detailed!$E292-Messy_HR_Dataset_Detailed!$D292</f>
        <v>989</v>
      </c>
      <c r="G292" s="54">
        <f>(Messy_HR_Dataset_Detailed!$E292-Messy_HR_Dataset_Detailed!$D292)/365.25</f>
        <v>2.707734428473648</v>
      </c>
      <c r="H292" s="52" t="s">
        <v>2310</v>
      </c>
      <c r="I292" s="52" t="s">
        <v>2447</v>
      </c>
      <c r="J292" s="55" t="s">
        <v>2448</v>
      </c>
      <c r="K292" s="52" t="s">
        <v>84</v>
      </c>
      <c r="L292" s="52" t="s">
        <v>38</v>
      </c>
      <c r="M292" s="52" t="s">
        <v>66</v>
      </c>
      <c r="N292" s="52" t="s">
        <v>55</v>
      </c>
      <c r="O292" s="52" t="s">
        <v>41</v>
      </c>
      <c r="P292" s="52" t="s">
        <v>121</v>
      </c>
      <c r="Q292" s="52" t="s">
        <v>165</v>
      </c>
      <c r="R292" s="52" t="s">
        <v>85</v>
      </c>
      <c r="S292" s="53">
        <v>22099</v>
      </c>
      <c r="T292" s="52" t="s">
        <v>44</v>
      </c>
      <c r="U292" s="52" t="s">
        <v>81</v>
      </c>
      <c r="V292" s="52" t="s">
        <v>46</v>
      </c>
      <c r="W292" s="51">
        <v>35765</v>
      </c>
      <c r="X292" s="52" t="s">
        <v>48</v>
      </c>
      <c r="Y292" s="51">
        <v>3</v>
      </c>
      <c r="Z292" s="51">
        <v>3981</v>
      </c>
      <c r="AA292" s="53" t="s">
        <v>167</v>
      </c>
      <c r="AB292" s="51">
        <v>1</v>
      </c>
      <c r="AC292" s="51">
        <v>2</v>
      </c>
      <c r="AD292" s="53">
        <v>44917</v>
      </c>
      <c r="AE292" s="52" t="s">
        <v>156</v>
      </c>
      <c r="AF292" s="52" t="s">
        <v>61</v>
      </c>
      <c r="AG292" s="52" t="s">
        <v>89</v>
      </c>
      <c r="AH292" s="52" t="s">
        <v>2449</v>
      </c>
      <c r="AI292" s="52" t="s">
        <v>2450</v>
      </c>
      <c r="AJ292" s="51">
        <v>2</v>
      </c>
      <c r="AK292" s="56">
        <v>869.96</v>
      </c>
    </row>
    <row r="293" spans="1:37" x14ac:dyDescent="0.25">
      <c r="A293" s="51">
        <v>557</v>
      </c>
      <c r="B293" s="52" t="s">
        <v>2456</v>
      </c>
      <c r="C293" s="52" t="s">
        <v>1331</v>
      </c>
      <c r="D293" s="53">
        <v>44602</v>
      </c>
      <c r="E293" s="53">
        <v>44720</v>
      </c>
      <c r="F293" s="51">
        <f>Messy_HR_Dataset_Detailed!$E293-Messy_HR_Dataset_Detailed!$D293</f>
        <v>118</v>
      </c>
      <c r="G293" s="54">
        <f>(Messy_HR_Dataset_Detailed!$E293-Messy_HR_Dataset_Detailed!$D293)/365.25</f>
        <v>0.32306639288158795</v>
      </c>
      <c r="H293" s="52" t="s">
        <v>2308</v>
      </c>
      <c r="I293" s="52" t="s">
        <v>2457</v>
      </c>
      <c r="J293" s="55" t="s">
        <v>2458</v>
      </c>
      <c r="K293" s="52" t="s">
        <v>54</v>
      </c>
      <c r="L293" s="52" t="s">
        <v>38</v>
      </c>
      <c r="M293" s="52" t="s">
        <v>39</v>
      </c>
      <c r="N293" s="52" t="s">
        <v>67</v>
      </c>
      <c r="O293" s="52" t="s">
        <v>66</v>
      </c>
      <c r="P293" s="52" t="s">
        <v>133</v>
      </c>
      <c r="Q293" s="52" t="s">
        <v>165</v>
      </c>
      <c r="R293" s="52" t="s">
        <v>320</v>
      </c>
      <c r="S293" s="53" t="s">
        <v>2459</v>
      </c>
      <c r="T293" s="52" t="s">
        <v>115</v>
      </c>
      <c r="U293" s="52" t="s">
        <v>81</v>
      </c>
      <c r="V293" s="52" t="s">
        <v>46</v>
      </c>
      <c r="W293" s="51">
        <v>67986</v>
      </c>
      <c r="X293" s="52" t="s">
        <v>48</v>
      </c>
      <c r="Y293" s="51">
        <v>3</v>
      </c>
      <c r="Z293" s="51">
        <v>3984</v>
      </c>
      <c r="AA293" s="53" t="s">
        <v>607</v>
      </c>
      <c r="AB293" s="51">
        <v>5</v>
      </c>
      <c r="AC293" s="51">
        <v>5</v>
      </c>
      <c r="AD293" s="53">
        <v>44780</v>
      </c>
      <c r="AE293" s="52" t="s">
        <v>156</v>
      </c>
      <c r="AF293" s="52" t="s">
        <v>51</v>
      </c>
      <c r="AG293" s="52" t="s">
        <v>62</v>
      </c>
      <c r="AH293" s="52" t="s">
        <v>2460</v>
      </c>
      <c r="AI293" s="52" t="s">
        <v>2461</v>
      </c>
      <c r="AJ293" s="51">
        <v>1</v>
      </c>
      <c r="AK293" s="56">
        <v>202.91</v>
      </c>
    </row>
    <row r="294" spans="1:37" x14ac:dyDescent="0.25">
      <c r="A294" s="51">
        <v>558</v>
      </c>
      <c r="B294" s="52" t="s">
        <v>1302</v>
      </c>
      <c r="C294" s="52" t="s">
        <v>860</v>
      </c>
      <c r="D294" s="53">
        <v>44939</v>
      </c>
      <c r="E294" s="53">
        <v>45065</v>
      </c>
      <c r="F294" s="51">
        <f>Messy_HR_Dataset_Detailed!$E294-Messy_HR_Dataset_Detailed!$D294</f>
        <v>126</v>
      </c>
      <c r="G294" s="54">
        <f>(Messy_HR_Dataset_Detailed!$E294-Messy_HR_Dataset_Detailed!$D294)/365.25</f>
        <v>0.34496919917864477</v>
      </c>
      <c r="H294" s="52" t="s">
        <v>2308</v>
      </c>
      <c r="I294" s="52" t="s">
        <v>2462</v>
      </c>
      <c r="J294" s="55" t="s">
        <v>2463</v>
      </c>
      <c r="K294" s="52" t="s">
        <v>132</v>
      </c>
      <c r="L294" s="52" t="s">
        <v>2303</v>
      </c>
      <c r="M294" s="52" t="s">
        <v>56</v>
      </c>
      <c r="N294" s="52" t="s">
        <v>55</v>
      </c>
      <c r="O294" s="52" t="s">
        <v>56</v>
      </c>
      <c r="P294" s="52" t="s">
        <v>121</v>
      </c>
      <c r="Q294" s="52" t="s">
        <v>165</v>
      </c>
      <c r="R294" s="52" t="s">
        <v>711</v>
      </c>
      <c r="S294" s="53" t="s">
        <v>2464</v>
      </c>
      <c r="T294" s="52" t="s">
        <v>115</v>
      </c>
      <c r="U294" s="52" t="s">
        <v>185</v>
      </c>
      <c r="V294" s="52" t="s">
        <v>59</v>
      </c>
      <c r="W294" s="51">
        <v>26193</v>
      </c>
      <c r="X294" s="52" t="s">
        <v>48</v>
      </c>
      <c r="Y294" s="51">
        <v>3</v>
      </c>
      <c r="Z294" s="51">
        <v>3985</v>
      </c>
      <c r="AA294" s="53" t="s">
        <v>1108</v>
      </c>
      <c r="AB294" s="51">
        <v>5</v>
      </c>
      <c r="AC294" s="51">
        <v>4</v>
      </c>
      <c r="AD294" s="53">
        <v>44850</v>
      </c>
      <c r="AE294" s="52" t="s">
        <v>156</v>
      </c>
      <c r="AF294" s="52" t="s">
        <v>51</v>
      </c>
      <c r="AG294" s="52" t="s">
        <v>89</v>
      </c>
      <c r="AH294" s="52" t="s">
        <v>2465</v>
      </c>
      <c r="AI294" s="52" t="s">
        <v>2466</v>
      </c>
      <c r="AJ294" s="51">
        <v>4</v>
      </c>
      <c r="AK294" s="56">
        <v>956.95</v>
      </c>
    </row>
    <row r="295" spans="1:37" x14ac:dyDescent="0.25">
      <c r="A295" s="51">
        <v>560</v>
      </c>
      <c r="B295" s="52" t="s">
        <v>1469</v>
      </c>
      <c r="C295" s="52" t="s">
        <v>594</v>
      </c>
      <c r="D295" s="53">
        <v>44617</v>
      </c>
      <c r="E295" s="53">
        <v>44761</v>
      </c>
      <c r="F295" s="51">
        <f>Messy_HR_Dataset_Detailed!$E295-Messy_HR_Dataset_Detailed!$D295</f>
        <v>144</v>
      </c>
      <c r="G295" s="54">
        <f>(Messy_HR_Dataset_Detailed!$E295-Messy_HR_Dataset_Detailed!$D295)/365.25</f>
        <v>0.3942505133470226</v>
      </c>
      <c r="H295" s="52" t="s">
        <v>2371</v>
      </c>
      <c r="I295" s="52" t="s">
        <v>2467</v>
      </c>
      <c r="J295" s="55" t="s">
        <v>2468</v>
      </c>
      <c r="K295" s="52" t="s">
        <v>164</v>
      </c>
      <c r="L295" s="52" t="s">
        <v>2303</v>
      </c>
      <c r="M295" s="52" t="s">
        <v>66</v>
      </c>
      <c r="N295" s="52" t="s">
        <v>55</v>
      </c>
      <c r="O295" s="52" t="s">
        <v>66</v>
      </c>
      <c r="P295" s="52" t="s">
        <v>133</v>
      </c>
      <c r="Q295" s="52" t="s">
        <v>165</v>
      </c>
      <c r="R295" s="52" t="s">
        <v>344</v>
      </c>
      <c r="S295" s="53">
        <v>30015</v>
      </c>
      <c r="T295" s="52" t="s">
        <v>115</v>
      </c>
      <c r="U295" s="52" t="s">
        <v>5</v>
      </c>
      <c r="V295" s="52" t="s">
        <v>59</v>
      </c>
      <c r="W295" s="51">
        <v>81376</v>
      </c>
      <c r="X295" s="52" t="s">
        <v>99</v>
      </c>
      <c r="Y295" s="51">
        <v>3</v>
      </c>
      <c r="Z295" s="51">
        <v>3987</v>
      </c>
      <c r="AA295" s="53" t="s">
        <v>1796</v>
      </c>
      <c r="AB295" s="51">
        <v>5</v>
      </c>
      <c r="AC295" s="51">
        <v>4</v>
      </c>
      <c r="AD295" s="53">
        <v>44797</v>
      </c>
      <c r="AE295" s="52" t="s">
        <v>76</v>
      </c>
      <c r="AF295" s="52" t="s">
        <v>61</v>
      </c>
      <c r="AG295" s="52" t="s">
        <v>89</v>
      </c>
      <c r="AH295" s="52" t="s">
        <v>2469</v>
      </c>
      <c r="AI295" s="52" t="s">
        <v>2470</v>
      </c>
      <c r="AJ295" s="51">
        <v>1</v>
      </c>
      <c r="AK295" s="56">
        <v>962.54</v>
      </c>
    </row>
    <row r="296" spans="1:37" x14ac:dyDescent="0.25">
      <c r="A296" s="51">
        <v>561</v>
      </c>
      <c r="B296" s="52" t="s">
        <v>2471</v>
      </c>
      <c r="C296" s="52" t="s">
        <v>2293</v>
      </c>
      <c r="D296" s="53">
        <v>44763</v>
      </c>
      <c r="E296" s="53">
        <v>44886</v>
      </c>
      <c r="F296" s="51">
        <f>Messy_HR_Dataset_Detailed!$E296-Messy_HR_Dataset_Detailed!$D296</f>
        <v>123</v>
      </c>
      <c r="G296" s="54">
        <f>(Messy_HR_Dataset_Detailed!$E296-Messy_HR_Dataset_Detailed!$D296)/365.25</f>
        <v>0.33675564681724846</v>
      </c>
      <c r="H296" s="52" t="s">
        <v>1879</v>
      </c>
      <c r="I296" s="52" t="s">
        <v>2472</v>
      </c>
      <c r="J296" s="55" t="s">
        <v>2473</v>
      </c>
      <c r="K296" s="52" t="s">
        <v>125</v>
      </c>
      <c r="L296" s="52" t="s">
        <v>1816</v>
      </c>
      <c r="M296" s="52" t="s">
        <v>39</v>
      </c>
      <c r="N296" s="52" t="s">
        <v>55</v>
      </c>
      <c r="O296" s="52" t="s">
        <v>41</v>
      </c>
      <c r="P296" s="52" t="s">
        <v>174</v>
      </c>
      <c r="Q296" s="52" t="s">
        <v>165</v>
      </c>
      <c r="R296" s="52" t="s">
        <v>300</v>
      </c>
      <c r="S296" s="53" t="s">
        <v>2474</v>
      </c>
      <c r="T296" s="52" t="s">
        <v>44</v>
      </c>
      <c r="U296" s="52" t="s">
        <v>302</v>
      </c>
      <c r="V296" s="52" t="s">
        <v>46</v>
      </c>
      <c r="W296" s="51">
        <v>73583</v>
      </c>
      <c r="X296" s="52" t="s">
        <v>48</v>
      </c>
      <c r="Y296" s="51">
        <v>3</v>
      </c>
      <c r="Z296" s="51">
        <v>3988</v>
      </c>
      <c r="AA296" s="53" t="s">
        <v>1403</v>
      </c>
      <c r="AB296" s="51">
        <v>5</v>
      </c>
      <c r="AC296" s="51">
        <v>2</v>
      </c>
      <c r="AD296" s="53">
        <v>44958</v>
      </c>
      <c r="AE296" s="52" t="s">
        <v>76</v>
      </c>
      <c r="AF296" s="52" t="s">
        <v>51</v>
      </c>
      <c r="AG296" s="52" t="s">
        <v>89</v>
      </c>
      <c r="AH296" s="52" t="s">
        <v>2475</v>
      </c>
      <c r="AI296" s="52" t="s">
        <v>426</v>
      </c>
      <c r="AJ296" s="51">
        <v>5</v>
      </c>
      <c r="AK296" s="56">
        <v>190.07</v>
      </c>
    </row>
    <row r="297" spans="1:37" x14ac:dyDescent="0.25">
      <c r="A297" s="51">
        <v>563</v>
      </c>
      <c r="B297" s="52" t="s">
        <v>2476</v>
      </c>
      <c r="C297" s="52" t="s">
        <v>2207</v>
      </c>
      <c r="D297" s="53">
        <v>43801</v>
      </c>
      <c r="E297" s="53">
        <v>43825</v>
      </c>
      <c r="F297" s="51">
        <f>Messy_HR_Dataset_Detailed!$E297-Messy_HR_Dataset_Detailed!$D297</f>
        <v>24</v>
      </c>
      <c r="G297" s="54">
        <f>(Messy_HR_Dataset_Detailed!$E297-Messy_HR_Dataset_Detailed!$D297)/365.25</f>
        <v>6.5708418891170434E-2</v>
      </c>
      <c r="H297" s="52" t="s">
        <v>2384</v>
      </c>
      <c r="I297" s="52" t="s">
        <v>2477</v>
      </c>
      <c r="J297" s="55" t="s">
        <v>2478</v>
      </c>
      <c r="K297" s="52" t="s">
        <v>94</v>
      </c>
      <c r="L297" s="52" t="s">
        <v>199</v>
      </c>
      <c r="M297" s="52" t="s">
        <v>39</v>
      </c>
      <c r="N297" s="52" t="s">
        <v>40</v>
      </c>
      <c r="O297" s="52" t="s">
        <v>41</v>
      </c>
      <c r="P297" s="52" t="s">
        <v>95</v>
      </c>
      <c r="Q297" s="52" t="s">
        <v>165</v>
      </c>
      <c r="R297" s="52" t="s">
        <v>2479</v>
      </c>
      <c r="S297" s="53" t="s">
        <v>2480</v>
      </c>
      <c r="T297" s="52" t="s">
        <v>44</v>
      </c>
      <c r="U297" s="52" t="s">
        <v>2479</v>
      </c>
      <c r="V297" s="52" t="s">
        <v>59</v>
      </c>
      <c r="W297" s="51">
        <v>73329</v>
      </c>
      <c r="X297" s="52" t="s">
        <v>48</v>
      </c>
      <c r="Y297" s="51">
        <v>3</v>
      </c>
      <c r="Z297" s="51">
        <v>3990</v>
      </c>
      <c r="AA297" s="53" t="s">
        <v>409</v>
      </c>
      <c r="AB297" s="51">
        <v>2</v>
      </c>
      <c r="AC297" s="51">
        <v>2</v>
      </c>
      <c r="AD297" s="53">
        <v>44844</v>
      </c>
      <c r="AE297" s="52" t="s">
        <v>83</v>
      </c>
      <c r="AF297" s="52" t="s">
        <v>51</v>
      </c>
      <c r="AG297" s="52" t="s">
        <v>52</v>
      </c>
      <c r="AH297" s="52" t="s">
        <v>2481</v>
      </c>
      <c r="AI297" s="52" t="s">
        <v>2482</v>
      </c>
      <c r="AJ297" s="51">
        <v>2</v>
      </c>
      <c r="AK297" s="56">
        <v>475.04</v>
      </c>
    </row>
    <row r="298" spans="1:37" x14ac:dyDescent="0.25">
      <c r="A298" s="51">
        <v>565</v>
      </c>
      <c r="B298" s="52" t="s">
        <v>2483</v>
      </c>
      <c r="C298" s="52" t="s">
        <v>2484</v>
      </c>
      <c r="D298" s="53">
        <v>44903</v>
      </c>
      <c r="E298" s="53">
        <v>45053</v>
      </c>
      <c r="F298" s="51">
        <f>Messy_HR_Dataset_Detailed!$E298-Messy_HR_Dataset_Detailed!$D298</f>
        <v>150</v>
      </c>
      <c r="G298" s="54">
        <f>(Messy_HR_Dataset_Detailed!$E298-Messy_HR_Dataset_Detailed!$D298)/365.25</f>
        <v>0.41067761806981518</v>
      </c>
      <c r="H298" s="52" t="s">
        <v>2310</v>
      </c>
      <c r="I298" s="52" t="s">
        <v>2485</v>
      </c>
      <c r="J298" s="55" t="s">
        <v>2486</v>
      </c>
      <c r="K298" s="52" t="s">
        <v>125</v>
      </c>
      <c r="L298" s="52" t="s">
        <v>38</v>
      </c>
      <c r="M298" s="52" t="s">
        <v>56</v>
      </c>
      <c r="N298" s="52" t="s">
        <v>55</v>
      </c>
      <c r="O298" s="52" t="s">
        <v>66</v>
      </c>
      <c r="P298" s="52" t="s">
        <v>174</v>
      </c>
      <c r="Q298" s="52" t="s">
        <v>165</v>
      </c>
      <c r="R298" s="52" t="s">
        <v>96</v>
      </c>
      <c r="S298" s="53" t="s">
        <v>2487</v>
      </c>
      <c r="T298" s="52" t="s">
        <v>44</v>
      </c>
      <c r="U298" s="52" t="s">
        <v>98</v>
      </c>
      <c r="V298" s="52" t="s">
        <v>59</v>
      </c>
      <c r="W298" s="51">
        <v>49077</v>
      </c>
      <c r="X298" s="52" t="s">
        <v>48</v>
      </c>
      <c r="Y298" s="51">
        <v>3</v>
      </c>
      <c r="Z298" s="51">
        <v>3992</v>
      </c>
      <c r="AA298" s="53" t="s">
        <v>564</v>
      </c>
      <c r="AB298" s="51">
        <v>4</v>
      </c>
      <c r="AC298" s="51">
        <v>3</v>
      </c>
      <c r="AD298" s="53">
        <v>44817</v>
      </c>
      <c r="AE298" s="52" t="s">
        <v>76</v>
      </c>
      <c r="AF298" s="52" t="s">
        <v>61</v>
      </c>
      <c r="AG298" s="52" t="s">
        <v>77</v>
      </c>
      <c r="AH298" s="52" t="s">
        <v>2488</v>
      </c>
      <c r="AI298" s="52" t="s">
        <v>2489</v>
      </c>
      <c r="AJ298" s="51">
        <v>3</v>
      </c>
      <c r="AK298" s="56">
        <v>323.25</v>
      </c>
    </row>
    <row r="299" spans="1:37" x14ac:dyDescent="0.25">
      <c r="A299" s="51">
        <v>568</v>
      </c>
      <c r="B299" s="52" t="s">
        <v>2491</v>
      </c>
      <c r="C299" s="52" t="s">
        <v>2492</v>
      </c>
      <c r="D299" s="53">
        <v>43661</v>
      </c>
      <c r="E299" s="53">
        <v>44348</v>
      </c>
      <c r="F299" s="51">
        <f>Messy_HR_Dataset_Detailed!$E299-Messy_HR_Dataset_Detailed!$D299</f>
        <v>687</v>
      </c>
      <c r="G299" s="54">
        <f>(Messy_HR_Dataset_Detailed!$E299-Messy_HR_Dataset_Detailed!$D299)/365.25</f>
        <v>1.8809034907597535</v>
      </c>
      <c r="H299" s="52" t="s">
        <v>2308</v>
      </c>
      <c r="I299" s="52" t="s">
        <v>2493</v>
      </c>
      <c r="J299" s="55" t="s">
        <v>2494</v>
      </c>
      <c r="K299" s="52" t="s">
        <v>113</v>
      </c>
      <c r="L299" s="52" t="s">
        <v>38</v>
      </c>
      <c r="M299" s="52" t="s">
        <v>66</v>
      </c>
      <c r="N299" s="52" t="s">
        <v>55</v>
      </c>
      <c r="O299" s="52" t="s">
        <v>41</v>
      </c>
      <c r="P299" s="52" t="s">
        <v>121</v>
      </c>
      <c r="Q299" s="52" t="s">
        <v>165</v>
      </c>
      <c r="R299" s="52" t="s">
        <v>320</v>
      </c>
      <c r="S299" s="53">
        <v>17026</v>
      </c>
      <c r="T299" s="52" t="s">
        <v>44</v>
      </c>
      <c r="U299" s="52" t="s">
        <v>423</v>
      </c>
      <c r="V299" s="52" t="s">
        <v>46</v>
      </c>
      <c r="W299" s="51">
        <v>95641</v>
      </c>
      <c r="X299" s="52" t="s">
        <v>99</v>
      </c>
      <c r="Y299" s="51">
        <v>3</v>
      </c>
      <c r="Z299" s="51">
        <v>3995</v>
      </c>
      <c r="AA299" s="53">
        <v>45047</v>
      </c>
      <c r="AB299" s="51">
        <v>4</v>
      </c>
      <c r="AC299" s="51">
        <v>5</v>
      </c>
      <c r="AD299" s="53">
        <v>44918</v>
      </c>
      <c r="AE299" s="52" t="s">
        <v>76</v>
      </c>
      <c r="AF299" s="52" t="s">
        <v>61</v>
      </c>
      <c r="AG299" s="52" t="s">
        <v>62</v>
      </c>
      <c r="AH299" s="52" t="s">
        <v>2495</v>
      </c>
      <c r="AI299" s="52" t="s">
        <v>2496</v>
      </c>
      <c r="AJ299" s="51">
        <v>3</v>
      </c>
      <c r="AK299" s="56">
        <v>803.73</v>
      </c>
    </row>
    <row r="300" spans="1:37" x14ac:dyDescent="0.25">
      <c r="A300" s="51">
        <v>571</v>
      </c>
      <c r="B300" s="52" t="s">
        <v>2499</v>
      </c>
      <c r="C300" s="52" t="s">
        <v>586</v>
      </c>
      <c r="D300" s="53">
        <v>44554</v>
      </c>
      <c r="E300" s="53">
        <v>44769</v>
      </c>
      <c r="F300" s="51">
        <f>Messy_HR_Dataset_Detailed!$E300-Messy_HR_Dataset_Detailed!$D300</f>
        <v>215</v>
      </c>
      <c r="G300" s="54">
        <f>(Messy_HR_Dataset_Detailed!$E300-Messy_HR_Dataset_Detailed!$D300)/365.25</f>
        <v>0.58863791923340181</v>
      </c>
      <c r="H300" s="52" t="s">
        <v>2308</v>
      </c>
      <c r="I300" s="52" t="s">
        <v>2500</v>
      </c>
      <c r="J300" s="55" t="s">
        <v>2501</v>
      </c>
      <c r="K300" s="52" t="s">
        <v>37</v>
      </c>
      <c r="L300" s="52" t="s">
        <v>2303</v>
      </c>
      <c r="M300" s="52" t="s">
        <v>66</v>
      </c>
      <c r="N300" s="52" t="s">
        <v>67</v>
      </c>
      <c r="O300" s="52" t="s">
        <v>66</v>
      </c>
      <c r="P300" s="52" t="s">
        <v>121</v>
      </c>
      <c r="Q300" s="52" t="s">
        <v>165</v>
      </c>
      <c r="R300" s="52" t="s">
        <v>508</v>
      </c>
      <c r="S300" s="53" t="s">
        <v>2502</v>
      </c>
      <c r="T300" s="52" t="s">
        <v>115</v>
      </c>
      <c r="U300" s="52" t="s">
        <v>625</v>
      </c>
      <c r="V300" s="52" t="s">
        <v>46</v>
      </c>
      <c r="W300" s="51">
        <v>82557</v>
      </c>
      <c r="X300" s="52" t="s">
        <v>48</v>
      </c>
      <c r="Y300" s="51">
        <v>3</v>
      </c>
      <c r="Z300" s="51">
        <v>3998</v>
      </c>
      <c r="AA300" s="53" t="s">
        <v>2503</v>
      </c>
      <c r="AB300" s="51">
        <v>5</v>
      </c>
      <c r="AC300" s="51">
        <v>5</v>
      </c>
      <c r="AD300" s="53">
        <v>44830</v>
      </c>
      <c r="AE300" s="52" t="s">
        <v>60</v>
      </c>
      <c r="AF300" s="52" t="s">
        <v>61</v>
      </c>
      <c r="AG300" s="52" t="s">
        <v>77</v>
      </c>
      <c r="AH300" s="52" t="s">
        <v>2504</v>
      </c>
      <c r="AI300" s="52" t="s">
        <v>2505</v>
      </c>
      <c r="AJ300" s="51">
        <v>1</v>
      </c>
      <c r="AK300" s="56">
        <v>994.09</v>
      </c>
    </row>
    <row r="301" spans="1:37" x14ac:dyDescent="0.25">
      <c r="A301" s="51">
        <v>572</v>
      </c>
      <c r="B301" s="52" t="s">
        <v>2506</v>
      </c>
      <c r="C301" s="52" t="s">
        <v>2507</v>
      </c>
      <c r="D301" s="53">
        <v>43572</v>
      </c>
      <c r="E301" s="53">
        <v>44425</v>
      </c>
      <c r="F301" s="51">
        <f>Messy_HR_Dataset_Detailed!$E301-Messy_HR_Dataset_Detailed!$D301</f>
        <v>853</v>
      </c>
      <c r="G301" s="54">
        <f>(Messy_HR_Dataset_Detailed!$E301-Messy_HR_Dataset_Detailed!$D301)/365.25</f>
        <v>2.3353867214236823</v>
      </c>
      <c r="H301" s="52" t="s">
        <v>2308</v>
      </c>
      <c r="I301" s="52" t="s">
        <v>2508</v>
      </c>
      <c r="J301" s="55" t="s">
        <v>2509</v>
      </c>
      <c r="K301" s="52" t="s">
        <v>84</v>
      </c>
      <c r="L301" s="52" t="s">
        <v>2303</v>
      </c>
      <c r="M301" s="52" t="s">
        <v>66</v>
      </c>
      <c r="N301" s="52" t="s">
        <v>67</v>
      </c>
      <c r="O301" s="52" t="s">
        <v>66</v>
      </c>
      <c r="P301" s="52" t="s">
        <v>95</v>
      </c>
      <c r="Q301" s="52" t="s">
        <v>165</v>
      </c>
      <c r="R301" s="52" t="s">
        <v>107</v>
      </c>
      <c r="S301" s="53">
        <v>15708</v>
      </c>
      <c r="T301" s="52" t="s">
        <v>115</v>
      </c>
      <c r="U301" s="52" t="s">
        <v>109</v>
      </c>
      <c r="V301" s="52" t="s">
        <v>59</v>
      </c>
      <c r="W301" s="51">
        <v>13760</v>
      </c>
      <c r="X301" s="52" t="s">
        <v>99</v>
      </c>
      <c r="Y301" s="51">
        <v>3</v>
      </c>
      <c r="Z301" s="51">
        <v>3999</v>
      </c>
      <c r="AA301" s="53">
        <v>44602</v>
      </c>
      <c r="AB301" s="51">
        <v>5</v>
      </c>
      <c r="AC301" s="51">
        <v>4</v>
      </c>
      <c r="AD301" s="53">
        <v>45109</v>
      </c>
      <c r="AE301" s="52" t="s">
        <v>50</v>
      </c>
      <c r="AF301" s="52" t="s">
        <v>51</v>
      </c>
      <c r="AG301" s="52" t="s">
        <v>62</v>
      </c>
      <c r="AH301" s="52" t="s">
        <v>2510</v>
      </c>
      <c r="AI301" s="52" t="s">
        <v>2511</v>
      </c>
      <c r="AJ301" s="51">
        <v>5</v>
      </c>
      <c r="AK301" s="56">
        <v>477.78</v>
      </c>
    </row>
    <row r="302" spans="1:37" x14ac:dyDescent="0.25">
      <c r="A302" s="51">
        <v>573</v>
      </c>
      <c r="B302" s="52" t="s">
        <v>2512</v>
      </c>
      <c r="C302" s="52" t="s">
        <v>970</v>
      </c>
      <c r="D302" s="53">
        <v>43764</v>
      </c>
      <c r="E302" s="53">
        <v>44355</v>
      </c>
      <c r="F302" s="51">
        <f>Messy_HR_Dataset_Detailed!$E302-Messy_HR_Dataset_Detailed!$D302</f>
        <v>591</v>
      </c>
      <c r="G302" s="54">
        <f>(Messy_HR_Dataset_Detailed!$E302-Messy_HR_Dataset_Detailed!$D302)/365.25</f>
        <v>1.6180698151950719</v>
      </c>
      <c r="H302" s="52" t="s">
        <v>2371</v>
      </c>
      <c r="I302" s="52" t="s">
        <v>2513</v>
      </c>
      <c r="J302" s="55" t="s">
        <v>2514</v>
      </c>
      <c r="K302" s="52" t="s">
        <v>164</v>
      </c>
      <c r="L302" s="52" t="s">
        <v>2303</v>
      </c>
      <c r="M302" s="52" t="s">
        <v>39</v>
      </c>
      <c r="N302" s="52" t="s">
        <v>40</v>
      </c>
      <c r="O302" s="52" t="s">
        <v>66</v>
      </c>
      <c r="P302" s="52" t="s">
        <v>95</v>
      </c>
      <c r="Q302" s="52" t="s">
        <v>165</v>
      </c>
      <c r="R302" s="52" t="s">
        <v>85</v>
      </c>
      <c r="S302" s="53" t="s">
        <v>2515</v>
      </c>
      <c r="T302" s="52" t="s">
        <v>115</v>
      </c>
      <c r="U302" s="52" t="s">
        <v>98</v>
      </c>
      <c r="V302" s="52" t="s">
        <v>59</v>
      </c>
      <c r="W302" s="51">
        <v>18464</v>
      </c>
      <c r="X302" s="52" t="s">
        <v>48</v>
      </c>
      <c r="Y302" s="51">
        <v>3</v>
      </c>
      <c r="Z302" s="51">
        <v>4000</v>
      </c>
      <c r="AA302" s="53" t="s">
        <v>110</v>
      </c>
      <c r="AB302" s="51">
        <v>3</v>
      </c>
      <c r="AC302" s="51">
        <v>2</v>
      </c>
      <c r="AD302" s="53">
        <v>44840</v>
      </c>
      <c r="AE302" s="52" t="s">
        <v>50</v>
      </c>
      <c r="AF302" s="52" t="s">
        <v>51</v>
      </c>
      <c r="AG302" s="52" t="s">
        <v>77</v>
      </c>
      <c r="AH302" s="52" t="s">
        <v>2516</v>
      </c>
      <c r="AI302" s="52" t="s">
        <v>2517</v>
      </c>
      <c r="AJ302" s="51">
        <v>4</v>
      </c>
      <c r="AK302" s="56">
        <v>951.27</v>
      </c>
    </row>
    <row r="303" spans="1:37" x14ac:dyDescent="0.25">
      <c r="A303" s="51">
        <v>575</v>
      </c>
      <c r="B303" s="52" t="s">
        <v>1212</v>
      </c>
      <c r="C303" s="52" t="s">
        <v>981</v>
      </c>
      <c r="D303" s="53">
        <v>44907</v>
      </c>
      <c r="E303" s="53">
        <v>45074</v>
      </c>
      <c r="F303" s="51">
        <f>Messy_HR_Dataset_Detailed!$E303-Messy_HR_Dataset_Detailed!$D303</f>
        <v>167</v>
      </c>
      <c r="G303" s="54">
        <f>(Messy_HR_Dataset_Detailed!$E303-Messy_HR_Dataset_Detailed!$D303)/365.25</f>
        <v>0.45722108145106094</v>
      </c>
      <c r="H303" s="52" t="s">
        <v>2394</v>
      </c>
      <c r="I303" s="52" t="s">
        <v>2518</v>
      </c>
      <c r="J303" s="55" t="s">
        <v>2519</v>
      </c>
      <c r="K303" s="52" t="s">
        <v>113</v>
      </c>
      <c r="L303" s="52" t="s">
        <v>38</v>
      </c>
      <c r="M303" s="52" t="s">
        <v>56</v>
      </c>
      <c r="N303" s="52" t="s">
        <v>55</v>
      </c>
      <c r="O303" s="52" t="s">
        <v>41</v>
      </c>
      <c r="P303" s="52" t="s">
        <v>95</v>
      </c>
      <c r="Q303" s="52" t="s">
        <v>2397</v>
      </c>
      <c r="R303" s="52" t="s">
        <v>344</v>
      </c>
      <c r="S303" s="53">
        <v>18482</v>
      </c>
      <c r="T303" s="52" t="s">
        <v>44</v>
      </c>
      <c r="U303" s="52" t="s">
        <v>234</v>
      </c>
      <c r="V303" s="52" t="s">
        <v>46</v>
      </c>
      <c r="W303" s="51">
        <v>2135</v>
      </c>
      <c r="X303" s="52" t="s">
        <v>48</v>
      </c>
      <c r="Y303" s="51">
        <v>3</v>
      </c>
      <c r="Z303" s="51">
        <v>1002</v>
      </c>
      <c r="AA303" s="53">
        <v>44993</v>
      </c>
      <c r="AB303" s="51">
        <v>4</v>
      </c>
      <c r="AC303" s="51">
        <v>5</v>
      </c>
      <c r="AD303" s="53">
        <v>45126</v>
      </c>
      <c r="AE303" s="52" t="s">
        <v>50</v>
      </c>
      <c r="AF303" s="52" t="s">
        <v>51</v>
      </c>
      <c r="AG303" s="52" t="s">
        <v>52</v>
      </c>
      <c r="AH303" s="52" t="s">
        <v>2520</v>
      </c>
      <c r="AI303" s="52" t="s">
        <v>2521</v>
      </c>
      <c r="AJ303" s="51">
        <v>2</v>
      </c>
      <c r="AK303" s="56">
        <v>582.37</v>
      </c>
    </row>
    <row r="304" spans="1:37" x14ac:dyDescent="0.25">
      <c r="A304" s="51">
        <v>576</v>
      </c>
      <c r="B304" s="52" t="s">
        <v>2522</v>
      </c>
      <c r="C304" s="52" t="s">
        <v>2523</v>
      </c>
      <c r="D304" s="53">
        <v>44993</v>
      </c>
      <c r="E304" s="53">
        <v>45000</v>
      </c>
      <c r="F304" s="51">
        <f>Messy_HR_Dataset_Detailed!$E304-Messy_HR_Dataset_Detailed!$D304</f>
        <v>7</v>
      </c>
      <c r="G304" s="54">
        <f>(Messy_HR_Dataset_Detailed!$E304-Messy_HR_Dataset_Detailed!$D304)/365.25</f>
        <v>1.9164955509924708E-2</v>
      </c>
      <c r="H304" s="52" t="s">
        <v>2394</v>
      </c>
      <c r="I304" s="52" t="s">
        <v>2524</v>
      </c>
      <c r="J304" s="55" t="s">
        <v>2525</v>
      </c>
      <c r="K304" s="52" t="s">
        <v>94</v>
      </c>
      <c r="L304" s="52" t="s">
        <v>38</v>
      </c>
      <c r="M304" s="52" t="s">
        <v>39</v>
      </c>
      <c r="N304" s="52" t="s">
        <v>55</v>
      </c>
      <c r="O304" s="52" t="s">
        <v>56</v>
      </c>
      <c r="P304" s="52" t="s">
        <v>174</v>
      </c>
      <c r="Q304" s="52" t="s">
        <v>2397</v>
      </c>
      <c r="R304" s="52" t="s">
        <v>85</v>
      </c>
      <c r="S304" s="53" t="s">
        <v>2526</v>
      </c>
      <c r="T304" s="52" t="s">
        <v>44</v>
      </c>
      <c r="U304" s="52" t="s">
        <v>234</v>
      </c>
      <c r="V304" s="52" t="s">
        <v>46</v>
      </c>
      <c r="W304" s="51">
        <v>2176</v>
      </c>
      <c r="X304" s="52" t="s">
        <v>48</v>
      </c>
      <c r="Y304" s="51">
        <v>3</v>
      </c>
      <c r="Z304" s="51">
        <v>1003</v>
      </c>
      <c r="AA304" s="53">
        <v>44986</v>
      </c>
      <c r="AB304" s="51">
        <v>2</v>
      </c>
      <c r="AC304" s="51">
        <v>5</v>
      </c>
      <c r="AD304" s="53">
        <v>44981</v>
      </c>
      <c r="AE304" s="52" t="s">
        <v>83</v>
      </c>
      <c r="AF304" s="52" t="s">
        <v>51</v>
      </c>
      <c r="AG304" s="52" t="s">
        <v>62</v>
      </c>
      <c r="AH304" s="52" t="s">
        <v>2527</v>
      </c>
      <c r="AI304" s="52" t="s">
        <v>2528</v>
      </c>
      <c r="AJ304" s="51">
        <v>4</v>
      </c>
      <c r="AK304" s="56">
        <v>777.06</v>
      </c>
    </row>
    <row r="305" spans="1:37" x14ac:dyDescent="0.25">
      <c r="A305" s="51">
        <v>577</v>
      </c>
      <c r="B305" s="52" t="s">
        <v>2529</v>
      </c>
      <c r="C305" s="52" t="s">
        <v>2530</v>
      </c>
      <c r="D305" s="53">
        <v>43980</v>
      </c>
      <c r="E305" s="53">
        <v>44260</v>
      </c>
      <c r="F305" s="51">
        <f>Messy_HR_Dataset_Detailed!$E305-Messy_HR_Dataset_Detailed!$D305</f>
        <v>280</v>
      </c>
      <c r="G305" s="54">
        <f>(Messy_HR_Dataset_Detailed!$E305-Messy_HR_Dataset_Detailed!$D305)/365.25</f>
        <v>0.76659822039698833</v>
      </c>
      <c r="H305" s="52" t="s">
        <v>2394</v>
      </c>
      <c r="I305" s="52" t="s">
        <v>2531</v>
      </c>
      <c r="J305" s="55" t="s">
        <v>2532</v>
      </c>
      <c r="K305" s="52" t="s">
        <v>164</v>
      </c>
      <c r="L305" s="52" t="s">
        <v>38</v>
      </c>
      <c r="M305" s="52" t="s">
        <v>56</v>
      </c>
      <c r="N305" s="52" t="s">
        <v>40</v>
      </c>
      <c r="O305" s="52" t="s">
        <v>56</v>
      </c>
      <c r="P305" s="52" t="s">
        <v>95</v>
      </c>
      <c r="Q305" s="52" t="s">
        <v>2397</v>
      </c>
      <c r="R305" s="52" t="s">
        <v>175</v>
      </c>
      <c r="S305" s="53" t="s">
        <v>2533</v>
      </c>
      <c r="T305" s="52" t="s">
        <v>44</v>
      </c>
      <c r="U305" s="52" t="s">
        <v>176</v>
      </c>
      <c r="V305" s="52" t="s">
        <v>59</v>
      </c>
      <c r="W305" s="51">
        <v>2140</v>
      </c>
      <c r="X305" s="52" t="s">
        <v>48</v>
      </c>
      <c r="Y305" s="51">
        <v>3</v>
      </c>
      <c r="Z305" s="51">
        <v>1004</v>
      </c>
      <c r="AA305" s="53" t="s">
        <v>122</v>
      </c>
      <c r="AB305" s="51">
        <v>3</v>
      </c>
      <c r="AC305" s="51">
        <v>5</v>
      </c>
      <c r="AD305" s="53">
        <v>44938</v>
      </c>
      <c r="AE305" s="52" t="s">
        <v>60</v>
      </c>
      <c r="AF305" s="52" t="s">
        <v>51</v>
      </c>
      <c r="AG305" s="52" t="s">
        <v>77</v>
      </c>
      <c r="AH305" s="52" t="s">
        <v>2534</v>
      </c>
      <c r="AI305" s="52" t="s">
        <v>2535</v>
      </c>
      <c r="AJ305" s="51">
        <v>2</v>
      </c>
      <c r="AK305" s="56">
        <v>824.3</v>
      </c>
    </row>
    <row r="306" spans="1:37" x14ac:dyDescent="0.25">
      <c r="A306" s="51">
        <v>579</v>
      </c>
      <c r="B306" s="52" t="s">
        <v>2536</v>
      </c>
      <c r="C306" s="52" t="s">
        <v>2537</v>
      </c>
      <c r="D306" s="53">
        <v>44423</v>
      </c>
      <c r="E306" s="53">
        <v>44520</v>
      </c>
      <c r="F306" s="51">
        <f>Messy_HR_Dataset_Detailed!$E306-Messy_HR_Dataset_Detailed!$D306</f>
        <v>97</v>
      </c>
      <c r="G306" s="54">
        <f>(Messy_HR_Dataset_Detailed!$E306-Messy_HR_Dataset_Detailed!$D306)/365.25</f>
        <v>0.2655715263518138</v>
      </c>
      <c r="H306" s="52" t="s">
        <v>2394</v>
      </c>
      <c r="I306" s="52" t="s">
        <v>2538</v>
      </c>
      <c r="J306" s="55" t="s">
        <v>2539</v>
      </c>
      <c r="K306" s="52" t="s">
        <v>132</v>
      </c>
      <c r="L306" s="52" t="s">
        <v>38</v>
      </c>
      <c r="M306" s="52" t="s">
        <v>66</v>
      </c>
      <c r="N306" s="52" t="s">
        <v>40</v>
      </c>
      <c r="O306" s="52" t="s">
        <v>56</v>
      </c>
      <c r="P306" s="52" t="s">
        <v>121</v>
      </c>
      <c r="Q306" s="52" t="s">
        <v>2397</v>
      </c>
      <c r="R306" s="52" t="s">
        <v>107</v>
      </c>
      <c r="S306" s="53" t="s">
        <v>2540</v>
      </c>
      <c r="T306" s="52" t="s">
        <v>44</v>
      </c>
      <c r="U306" s="52" t="s">
        <v>625</v>
      </c>
      <c r="V306" s="52" t="s">
        <v>46</v>
      </c>
      <c r="W306" s="51">
        <v>2110</v>
      </c>
      <c r="X306" s="52" t="s">
        <v>48</v>
      </c>
      <c r="Y306" s="51">
        <v>3</v>
      </c>
      <c r="Z306" s="51">
        <v>1006</v>
      </c>
      <c r="AA306" s="53">
        <v>44990</v>
      </c>
      <c r="AB306" s="51">
        <v>5</v>
      </c>
      <c r="AC306" s="51">
        <v>2</v>
      </c>
      <c r="AD306" s="53">
        <v>45054</v>
      </c>
      <c r="AE306" s="52" t="s">
        <v>76</v>
      </c>
      <c r="AF306" s="52" t="s">
        <v>51</v>
      </c>
      <c r="AG306" s="52" t="s">
        <v>52</v>
      </c>
      <c r="AH306" s="52" t="s">
        <v>2541</v>
      </c>
      <c r="AI306" s="52" t="s">
        <v>2542</v>
      </c>
      <c r="AJ306" s="51">
        <v>2</v>
      </c>
      <c r="AK306" s="56">
        <v>838.07</v>
      </c>
    </row>
    <row r="307" spans="1:37" x14ac:dyDescent="0.25">
      <c r="A307" s="51">
        <v>580</v>
      </c>
      <c r="B307" s="52" t="s">
        <v>63</v>
      </c>
      <c r="C307" s="52" t="b">
        <v>1</v>
      </c>
      <c r="D307" s="53">
        <v>44129</v>
      </c>
      <c r="E307" s="53">
        <v>44465</v>
      </c>
      <c r="F307" s="51">
        <f>Messy_HR_Dataset_Detailed!$E307-Messy_HR_Dataset_Detailed!$D307</f>
        <v>336</v>
      </c>
      <c r="G307" s="54">
        <f>(Messy_HR_Dataset_Detailed!$E307-Messy_HR_Dataset_Detailed!$D307)/365.25</f>
        <v>0.91991786447638602</v>
      </c>
      <c r="H307" s="52" t="s">
        <v>2394</v>
      </c>
      <c r="I307" s="52" t="s">
        <v>2543</v>
      </c>
      <c r="J307" s="55" t="s">
        <v>2544</v>
      </c>
      <c r="K307" s="52" t="s">
        <v>125</v>
      </c>
      <c r="L307" s="52" t="s">
        <v>752</v>
      </c>
      <c r="M307" s="52" t="s">
        <v>56</v>
      </c>
      <c r="N307" s="52" t="s">
        <v>55</v>
      </c>
      <c r="O307" s="52" t="s">
        <v>56</v>
      </c>
      <c r="P307" s="52" t="s">
        <v>95</v>
      </c>
      <c r="Q307" s="52" t="s">
        <v>2397</v>
      </c>
      <c r="R307" s="52" t="s">
        <v>80</v>
      </c>
      <c r="S307" s="53" t="s">
        <v>2545</v>
      </c>
      <c r="T307" s="52" t="s">
        <v>44</v>
      </c>
      <c r="U307" s="52" t="s">
        <v>159</v>
      </c>
      <c r="V307" s="52" t="s">
        <v>59</v>
      </c>
      <c r="W307" s="51">
        <v>2451</v>
      </c>
      <c r="X307" s="52" t="s">
        <v>48</v>
      </c>
      <c r="Y307" s="51">
        <v>3</v>
      </c>
      <c r="Z307" s="51">
        <v>1007</v>
      </c>
      <c r="AA307" s="53" t="s">
        <v>962</v>
      </c>
      <c r="AB307" s="51">
        <v>2</v>
      </c>
      <c r="AC307" s="51">
        <v>1</v>
      </c>
      <c r="AD307" s="53">
        <v>45060</v>
      </c>
      <c r="AE307" s="52" t="s">
        <v>50</v>
      </c>
      <c r="AF307" s="52" t="s">
        <v>61</v>
      </c>
      <c r="AG307" s="52" t="s">
        <v>52</v>
      </c>
      <c r="AH307" s="52" t="s">
        <v>2546</v>
      </c>
      <c r="AI307" s="52" t="s">
        <v>2547</v>
      </c>
      <c r="AJ307" s="51">
        <v>2</v>
      </c>
      <c r="AK307" s="56">
        <v>667.32</v>
      </c>
    </row>
    <row r="308" spans="1:37" x14ac:dyDescent="0.25">
      <c r="A308" s="51">
        <v>581</v>
      </c>
      <c r="B308" s="52" t="s">
        <v>2548</v>
      </c>
      <c r="C308" s="52" t="s">
        <v>2549</v>
      </c>
      <c r="D308" s="53">
        <v>43705</v>
      </c>
      <c r="E308" s="53">
        <v>43955</v>
      </c>
      <c r="F308" s="51">
        <f>Messy_HR_Dataset_Detailed!$E308-Messy_HR_Dataset_Detailed!$D308</f>
        <v>250</v>
      </c>
      <c r="G308" s="54">
        <f>(Messy_HR_Dataset_Detailed!$E308-Messy_HR_Dataset_Detailed!$D308)/365.25</f>
        <v>0.68446269678302529</v>
      </c>
      <c r="H308" s="52" t="s">
        <v>2394</v>
      </c>
      <c r="I308" s="52" t="s">
        <v>2550</v>
      </c>
      <c r="J308" s="55" t="s">
        <v>2551</v>
      </c>
      <c r="K308" s="52" t="s">
        <v>84</v>
      </c>
      <c r="L308" s="52" t="s">
        <v>38</v>
      </c>
      <c r="M308" s="52" t="s">
        <v>39</v>
      </c>
      <c r="N308" s="52" t="s">
        <v>67</v>
      </c>
      <c r="O308" s="52" t="s">
        <v>41</v>
      </c>
      <c r="P308" s="52" t="s">
        <v>174</v>
      </c>
      <c r="Q308" s="52" t="s">
        <v>2397</v>
      </c>
      <c r="R308" s="52" t="s">
        <v>80</v>
      </c>
      <c r="S308" s="53" t="s">
        <v>2552</v>
      </c>
      <c r="T308" s="52" t="s">
        <v>44</v>
      </c>
      <c r="U308" s="52" t="s">
        <v>234</v>
      </c>
      <c r="V308" s="52" t="s">
        <v>46</v>
      </c>
      <c r="W308" s="51">
        <v>2132</v>
      </c>
      <c r="X308" s="52" t="s">
        <v>48</v>
      </c>
      <c r="Y308" s="51">
        <v>3</v>
      </c>
      <c r="Z308" s="51">
        <v>1008</v>
      </c>
      <c r="AA308" s="53" t="s">
        <v>1344</v>
      </c>
      <c r="AB308" s="51">
        <v>5</v>
      </c>
      <c r="AC308" s="51">
        <v>2</v>
      </c>
      <c r="AD308" s="53">
        <v>45140</v>
      </c>
      <c r="AE308" s="52" t="s">
        <v>83</v>
      </c>
      <c r="AF308" s="52" t="s">
        <v>61</v>
      </c>
      <c r="AG308" s="52" t="s">
        <v>62</v>
      </c>
      <c r="AH308" s="52" t="s">
        <v>2553</v>
      </c>
      <c r="AI308" s="52" t="s">
        <v>2554</v>
      </c>
      <c r="AJ308" s="51">
        <v>2</v>
      </c>
      <c r="AK308" s="56">
        <v>758.18</v>
      </c>
    </row>
    <row r="309" spans="1:37" x14ac:dyDescent="0.25">
      <c r="A309" s="51">
        <v>582</v>
      </c>
      <c r="B309" s="52" t="s">
        <v>2555</v>
      </c>
      <c r="C309" s="52" t="s">
        <v>2556</v>
      </c>
      <c r="D309" s="53">
        <v>43629</v>
      </c>
      <c r="E309" s="53">
        <v>44938</v>
      </c>
      <c r="F309" s="51">
        <f>Messy_HR_Dataset_Detailed!$E309-Messy_HR_Dataset_Detailed!$D309</f>
        <v>1309</v>
      </c>
      <c r="G309" s="54">
        <f>(Messy_HR_Dataset_Detailed!$E309-Messy_HR_Dataset_Detailed!$D309)/365.25</f>
        <v>3.5838466803559208</v>
      </c>
      <c r="H309" s="52" t="s">
        <v>2394</v>
      </c>
      <c r="I309" s="52" t="s">
        <v>2557</v>
      </c>
      <c r="J309" s="55" t="s">
        <v>2558</v>
      </c>
      <c r="K309" s="52" t="s">
        <v>113</v>
      </c>
      <c r="L309" s="52" t="s">
        <v>38</v>
      </c>
      <c r="M309" s="52" t="s">
        <v>56</v>
      </c>
      <c r="N309" s="52" t="s">
        <v>40</v>
      </c>
      <c r="O309" s="52" t="s">
        <v>41</v>
      </c>
      <c r="P309" s="52" t="s">
        <v>133</v>
      </c>
      <c r="Q309" s="52" t="s">
        <v>2397</v>
      </c>
      <c r="R309" s="52" t="s">
        <v>80</v>
      </c>
      <c r="S309" s="53">
        <v>31780</v>
      </c>
      <c r="T309" s="52" t="s">
        <v>44</v>
      </c>
      <c r="U309" s="52" t="s">
        <v>399</v>
      </c>
      <c r="V309" s="52" t="s">
        <v>46</v>
      </c>
      <c r="W309" s="51">
        <v>2132</v>
      </c>
      <c r="X309" s="52" t="s">
        <v>48</v>
      </c>
      <c r="Y309" s="51">
        <v>3</v>
      </c>
      <c r="Z309" s="51">
        <v>1009</v>
      </c>
      <c r="AA309" s="53">
        <v>45083</v>
      </c>
      <c r="AB309" s="51">
        <v>2</v>
      </c>
      <c r="AC309" s="51">
        <v>5</v>
      </c>
      <c r="AD309" s="53">
        <v>44794</v>
      </c>
      <c r="AE309" s="52" t="s">
        <v>60</v>
      </c>
      <c r="AF309" s="52" t="s">
        <v>51</v>
      </c>
      <c r="AG309" s="52" t="s">
        <v>62</v>
      </c>
      <c r="AH309" s="52" t="s">
        <v>2559</v>
      </c>
      <c r="AI309" s="52" t="s">
        <v>2560</v>
      </c>
      <c r="AJ309" s="51">
        <v>2</v>
      </c>
      <c r="AK309" s="56">
        <v>101.21</v>
      </c>
    </row>
    <row r="310" spans="1:37" x14ac:dyDescent="0.25">
      <c r="A310" s="51">
        <v>583</v>
      </c>
      <c r="B310" s="52" t="s">
        <v>2049</v>
      </c>
      <c r="C310" s="52" t="s">
        <v>1303</v>
      </c>
      <c r="D310" s="53">
        <v>44208</v>
      </c>
      <c r="E310" s="53">
        <v>44638</v>
      </c>
      <c r="F310" s="51">
        <f>Messy_HR_Dataset_Detailed!$E310-Messy_HR_Dataset_Detailed!$D310</f>
        <v>430</v>
      </c>
      <c r="G310" s="54">
        <f>(Messy_HR_Dataset_Detailed!$E310-Messy_HR_Dataset_Detailed!$D310)/365.25</f>
        <v>1.1772758384668036</v>
      </c>
      <c r="H310" s="52" t="s">
        <v>2394</v>
      </c>
      <c r="I310" s="52" t="s">
        <v>2561</v>
      </c>
      <c r="J310" s="55" t="s">
        <v>2562</v>
      </c>
      <c r="K310" s="52" t="s">
        <v>54</v>
      </c>
      <c r="L310" s="52" t="s">
        <v>752</v>
      </c>
      <c r="M310" s="52" t="s">
        <v>56</v>
      </c>
      <c r="N310" s="52" t="s">
        <v>40</v>
      </c>
      <c r="O310" s="52" t="s">
        <v>41</v>
      </c>
      <c r="P310" s="52" t="s">
        <v>174</v>
      </c>
      <c r="Q310" s="52" t="s">
        <v>2397</v>
      </c>
      <c r="R310" s="52" t="s">
        <v>85</v>
      </c>
      <c r="S310" s="53" t="s">
        <v>2563</v>
      </c>
      <c r="T310" s="52" t="s">
        <v>44</v>
      </c>
      <c r="U310" s="52" t="s">
        <v>5</v>
      </c>
      <c r="V310" s="52" t="s">
        <v>59</v>
      </c>
      <c r="W310" s="51">
        <v>12889</v>
      </c>
      <c r="X310" s="52" t="s">
        <v>48</v>
      </c>
      <c r="Y310" s="51">
        <v>3</v>
      </c>
      <c r="Z310" s="51">
        <v>1010</v>
      </c>
      <c r="AA310" s="53" t="s">
        <v>2223</v>
      </c>
      <c r="AB310" s="51">
        <v>2</v>
      </c>
      <c r="AC310" s="51">
        <v>4</v>
      </c>
      <c r="AD310" s="53">
        <v>44792</v>
      </c>
      <c r="AE310" s="52" t="s">
        <v>156</v>
      </c>
      <c r="AF310" s="52" t="s">
        <v>61</v>
      </c>
      <c r="AG310" s="52" t="s">
        <v>62</v>
      </c>
      <c r="AH310" s="52" t="s">
        <v>2564</v>
      </c>
      <c r="AI310" s="52" t="s">
        <v>2565</v>
      </c>
      <c r="AJ310" s="51">
        <v>5</v>
      </c>
      <c r="AK310" s="56">
        <v>332.25</v>
      </c>
    </row>
    <row r="311" spans="1:37" x14ac:dyDescent="0.25">
      <c r="A311" s="51">
        <v>584</v>
      </c>
      <c r="B311" s="52" t="s">
        <v>1804</v>
      </c>
      <c r="C311" s="52" t="s">
        <v>896</v>
      </c>
      <c r="D311" s="53">
        <v>44599</v>
      </c>
      <c r="E311" s="53">
        <v>44969</v>
      </c>
      <c r="F311" s="51">
        <f>Messy_HR_Dataset_Detailed!$E311-Messy_HR_Dataset_Detailed!$D311</f>
        <v>370</v>
      </c>
      <c r="G311" s="54">
        <f>(Messy_HR_Dataset_Detailed!$E311-Messy_HR_Dataset_Detailed!$D311)/365.25</f>
        <v>1.0130047912388775</v>
      </c>
      <c r="H311" s="52" t="s">
        <v>2394</v>
      </c>
      <c r="I311" s="52" t="s">
        <v>2566</v>
      </c>
      <c r="J311" s="55" t="s">
        <v>2567</v>
      </c>
      <c r="K311" s="52" t="s">
        <v>132</v>
      </c>
      <c r="L311" s="52" t="s">
        <v>752</v>
      </c>
      <c r="M311" s="52" t="s">
        <v>39</v>
      </c>
      <c r="N311" s="52" t="s">
        <v>55</v>
      </c>
      <c r="O311" s="52" t="s">
        <v>41</v>
      </c>
      <c r="P311" s="52" t="s">
        <v>121</v>
      </c>
      <c r="Q311" s="52" t="s">
        <v>2397</v>
      </c>
      <c r="R311" s="52" t="s">
        <v>80</v>
      </c>
      <c r="S311" s="53" t="s">
        <v>2568</v>
      </c>
      <c r="T311" s="52" t="s">
        <v>44</v>
      </c>
      <c r="U311" s="52" t="s">
        <v>234</v>
      </c>
      <c r="V311" s="52" t="s">
        <v>59</v>
      </c>
      <c r="W311" s="51">
        <v>21340</v>
      </c>
      <c r="X311" s="52" t="s">
        <v>48</v>
      </c>
      <c r="Y311" s="51">
        <v>3</v>
      </c>
      <c r="Z311" s="51">
        <v>1011</v>
      </c>
      <c r="AA311" s="53">
        <v>44785</v>
      </c>
      <c r="AB311" s="51">
        <v>1</v>
      </c>
      <c r="AC311" s="51">
        <v>2</v>
      </c>
      <c r="AD311" s="53">
        <v>44871</v>
      </c>
      <c r="AE311" s="52" t="s">
        <v>156</v>
      </c>
      <c r="AF311" s="52" t="s">
        <v>51</v>
      </c>
      <c r="AG311" s="52" t="s">
        <v>77</v>
      </c>
      <c r="AH311" s="52" t="s">
        <v>2569</v>
      </c>
      <c r="AI311" s="52" t="s">
        <v>2570</v>
      </c>
      <c r="AJ311" s="51">
        <v>1</v>
      </c>
      <c r="AK311" s="56">
        <v>803.98</v>
      </c>
    </row>
    <row r="312" spans="1:37" x14ac:dyDescent="0.25">
      <c r="A312" s="51">
        <v>585</v>
      </c>
      <c r="B312" s="52" t="s">
        <v>1538</v>
      </c>
      <c r="C312" s="52" t="s">
        <v>1629</v>
      </c>
      <c r="D312" s="53">
        <v>44144</v>
      </c>
      <c r="E312" s="53">
        <v>44353</v>
      </c>
      <c r="F312" s="51">
        <f>Messy_HR_Dataset_Detailed!$E312-Messy_HR_Dataset_Detailed!$D312</f>
        <v>209</v>
      </c>
      <c r="G312" s="54">
        <f>(Messy_HR_Dataset_Detailed!$E312-Messy_HR_Dataset_Detailed!$D312)/365.25</f>
        <v>0.57221081451060918</v>
      </c>
      <c r="H312" s="52" t="s">
        <v>2394</v>
      </c>
      <c r="I312" s="52" t="s">
        <v>2571</v>
      </c>
      <c r="J312" s="55" t="s">
        <v>2572</v>
      </c>
      <c r="K312" s="52" t="s">
        <v>79</v>
      </c>
      <c r="L312" s="52" t="s">
        <v>752</v>
      </c>
      <c r="M312" s="52" t="s">
        <v>39</v>
      </c>
      <c r="N312" s="52" t="s">
        <v>55</v>
      </c>
      <c r="O312" s="52" t="s">
        <v>41</v>
      </c>
      <c r="P312" s="52" t="s">
        <v>95</v>
      </c>
      <c r="Q312" s="52" t="s">
        <v>2397</v>
      </c>
      <c r="R312" s="52" t="s">
        <v>96</v>
      </c>
      <c r="S312" s="53">
        <v>28559</v>
      </c>
      <c r="T312" s="52" t="s">
        <v>44</v>
      </c>
      <c r="U312" s="52" t="s">
        <v>625</v>
      </c>
      <c r="V312" s="52" t="s">
        <v>59</v>
      </c>
      <c r="W312" s="51">
        <v>67544</v>
      </c>
      <c r="X312" s="52" t="s">
        <v>48</v>
      </c>
      <c r="Y312" s="51">
        <v>3</v>
      </c>
      <c r="Z312" s="51">
        <v>1012</v>
      </c>
      <c r="AA312" s="53" t="s">
        <v>421</v>
      </c>
      <c r="AB312" s="51">
        <v>3</v>
      </c>
      <c r="AC312" s="51">
        <v>5</v>
      </c>
      <c r="AD312" s="53">
        <v>45013</v>
      </c>
      <c r="AE312" s="52" t="s">
        <v>83</v>
      </c>
      <c r="AF312" s="52" t="s">
        <v>61</v>
      </c>
      <c r="AG312" s="52" t="s">
        <v>52</v>
      </c>
      <c r="AH312" s="52" t="s">
        <v>2573</v>
      </c>
      <c r="AI312" s="52" t="s">
        <v>2574</v>
      </c>
      <c r="AJ312" s="51">
        <v>3</v>
      </c>
      <c r="AK312" s="56">
        <v>887.08</v>
      </c>
    </row>
    <row r="313" spans="1:37" x14ac:dyDescent="0.25">
      <c r="A313" s="51">
        <v>587</v>
      </c>
      <c r="B313" s="52" t="s">
        <v>2575</v>
      </c>
      <c r="C313" s="52" t="s">
        <v>758</v>
      </c>
      <c r="D313" s="53">
        <v>44926</v>
      </c>
      <c r="E313" s="53">
        <v>45120</v>
      </c>
      <c r="F313" s="51">
        <f>Messy_HR_Dataset_Detailed!$E313-Messy_HR_Dataset_Detailed!$D313</f>
        <v>194</v>
      </c>
      <c r="G313" s="54">
        <f>(Messy_HR_Dataset_Detailed!$E313-Messy_HR_Dataset_Detailed!$D313)/365.25</f>
        <v>0.53114305270362761</v>
      </c>
      <c r="H313" s="52" t="s">
        <v>2576</v>
      </c>
      <c r="I313" s="52" t="s">
        <v>2577</v>
      </c>
      <c r="J313" s="55" t="s">
        <v>2578</v>
      </c>
      <c r="K313" s="52" t="s">
        <v>94</v>
      </c>
      <c r="L313" s="52" t="s">
        <v>38</v>
      </c>
      <c r="M313" s="52" t="s">
        <v>56</v>
      </c>
      <c r="N313" s="52" t="s">
        <v>55</v>
      </c>
      <c r="O313" s="52" t="s">
        <v>66</v>
      </c>
      <c r="P313" s="52" t="s">
        <v>133</v>
      </c>
      <c r="Q313" s="52" t="s">
        <v>2397</v>
      </c>
      <c r="R313" s="52" t="s">
        <v>344</v>
      </c>
      <c r="S313" s="53" t="s">
        <v>2579</v>
      </c>
      <c r="T313" s="52" t="s">
        <v>44</v>
      </c>
      <c r="U313" s="52" t="s">
        <v>74</v>
      </c>
      <c r="V313" s="52" t="s">
        <v>59</v>
      </c>
      <c r="W313" s="51">
        <v>2562</v>
      </c>
      <c r="X313" s="52" t="s">
        <v>48</v>
      </c>
      <c r="Y313" s="51">
        <v>3</v>
      </c>
      <c r="Z313" s="51">
        <v>1014</v>
      </c>
      <c r="AA313" s="53" t="s">
        <v>342</v>
      </c>
      <c r="AB313" s="51">
        <v>4</v>
      </c>
      <c r="AC313" s="51">
        <v>4</v>
      </c>
      <c r="AD313" s="53">
        <v>44978</v>
      </c>
      <c r="AE313" s="52" t="s">
        <v>60</v>
      </c>
      <c r="AF313" s="52" t="s">
        <v>61</v>
      </c>
      <c r="AG313" s="52" t="s">
        <v>62</v>
      </c>
      <c r="AH313" s="52" t="s">
        <v>2580</v>
      </c>
      <c r="AI313" s="52" t="s">
        <v>1635</v>
      </c>
      <c r="AJ313" s="51">
        <v>2</v>
      </c>
      <c r="AK313" s="56">
        <v>895.49</v>
      </c>
    </row>
    <row r="314" spans="1:37" x14ac:dyDescent="0.25">
      <c r="A314" s="51">
        <v>589</v>
      </c>
      <c r="B314" s="52" t="s">
        <v>2583</v>
      </c>
      <c r="C314" s="52" t="s">
        <v>2584</v>
      </c>
      <c r="D314" s="53">
        <v>43882</v>
      </c>
      <c r="E314" s="53">
        <v>44345</v>
      </c>
      <c r="F314" s="51">
        <f>Messy_HR_Dataset_Detailed!$E314-Messy_HR_Dataset_Detailed!$D314</f>
        <v>463</v>
      </c>
      <c r="G314" s="54">
        <f>(Messy_HR_Dataset_Detailed!$E314-Messy_HR_Dataset_Detailed!$D314)/365.25</f>
        <v>1.267624914442163</v>
      </c>
      <c r="H314" s="52" t="s">
        <v>2585</v>
      </c>
      <c r="I314" s="52" t="s">
        <v>2586</v>
      </c>
      <c r="J314" s="55" t="s">
        <v>2587</v>
      </c>
      <c r="K314" s="52" t="s">
        <v>65</v>
      </c>
      <c r="L314" s="52" t="s">
        <v>38</v>
      </c>
      <c r="M314" s="52" t="s">
        <v>56</v>
      </c>
      <c r="N314" s="52" t="s">
        <v>67</v>
      </c>
      <c r="O314" s="52" t="s">
        <v>56</v>
      </c>
      <c r="P314" s="52" t="s">
        <v>95</v>
      </c>
      <c r="Q314" s="52" t="s">
        <v>2588</v>
      </c>
      <c r="R314" s="52" t="s">
        <v>300</v>
      </c>
      <c r="S314" s="53">
        <v>20670</v>
      </c>
      <c r="T314" s="52" t="s">
        <v>44</v>
      </c>
      <c r="U314" s="52" t="s">
        <v>302</v>
      </c>
      <c r="V314" s="52" t="s">
        <v>46</v>
      </c>
      <c r="W314" s="51">
        <v>64065</v>
      </c>
      <c r="X314" s="52" t="s">
        <v>48</v>
      </c>
      <c r="Y314" s="51">
        <v>3</v>
      </c>
      <c r="Z314" s="51">
        <v>1016</v>
      </c>
      <c r="AA314" s="53">
        <v>44816</v>
      </c>
      <c r="AB314" s="51">
        <v>2</v>
      </c>
      <c r="AC314" s="51">
        <v>3</v>
      </c>
      <c r="AD314" s="53">
        <v>45046</v>
      </c>
      <c r="AE314" s="52" t="s">
        <v>156</v>
      </c>
      <c r="AF314" s="52" t="s">
        <v>61</v>
      </c>
      <c r="AG314" s="52" t="s">
        <v>77</v>
      </c>
      <c r="AH314" s="52" t="s">
        <v>2589</v>
      </c>
      <c r="AI314" s="52" t="s">
        <v>2590</v>
      </c>
      <c r="AJ314" s="51">
        <v>2</v>
      </c>
      <c r="AK314" s="56">
        <v>606.67999999999995</v>
      </c>
    </row>
    <row r="315" spans="1:37" x14ac:dyDescent="0.25">
      <c r="A315" s="51">
        <v>590</v>
      </c>
      <c r="B315" s="52" t="s">
        <v>1333</v>
      </c>
      <c r="C315" s="52" t="s">
        <v>1094</v>
      </c>
      <c r="D315" s="53">
        <v>44081</v>
      </c>
      <c r="E315" s="53">
        <v>44545</v>
      </c>
      <c r="F315" s="51">
        <f>Messy_HR_Dataset_Detailed!$E315-Messy_HR_Dataset_Detailed!$D315</f>
        <v>464</v>
      </c>
      <c r="G315" s="54">
        <f>(Messy_HR_Dataset_Detailed!$E315-Messy_HR_Dataset_Detailed!$D315)/365.25</f>
        <v>1.270362765229295</v>
      </c>
      <c r="H315" s="52" t="s">
        <v>2585</v>
      </c>
      <c r="I315" s="52" t="s">
        <v>2591</v>
      </c>
      <c r="J315" s="55" t="s">
        <v>2592</v>
      </c>
      <c r="K315" s="52" t="s">
        <v>84</v>
      </c>
      <c r="L315" s="52" t="s">
        <v>38</v>
      </c>
      <c r="M315" s="52" t="s">
        <v>66</v>
      </c>
      <c r="N315" s="52" t="s">
        <v>67</v>
      </c>
      <c r="O315" s="52" t="s">
        <v>66</v>
      </c>
      <c r="P315" s="52" t="s">
        <v>95</v>
      </c>
      <c r="Q315" s="52" t="s">
        <v>2588</v>
      </c>
      <c r="R315" s="52" t="s">
        <v>85</v>
      </c>
      <c r="S315" s="53">
        <v>17294</v>
      </c>
      <c r="T315" s="52" t="s">
        <v>44</v>
      </c>
      <c r="U315" s="52" t="s">
        <v>81</v>
      </c>
      <c r="V315" s="52" t="s">
        <v>46</v>
      </c>
      <c r="W315" s="51">
        <v>97374</v>
      </c>
      <c r="X315" s="52" t="s">
        <v>48</v>
      </c>
      <c r="Y315" s="51">
        <v>3</v>
      </c>
      <c r="Z315" s="51">
        <v>1017</v>
      </c>
      <c r="AA315" s="53" t="s">
        <v>2150</v>
      </c>
      <c r="AB315" s="51">
        <v>4</v>
      </c>
      <c r="AC315" s="51">
        <v>1</v>
      </c>
      <c r="AD315" s="53">
        <v>44879</v>
      </c>
      <c r="AE315" s="52" t="s">
        <v>83</v>
      </c>
      <c r="AF315" s="52" t="s">
        <v>61</v>
      </c>
      <c r="AG315" s="52" t="s">
        <v>89</v>
      </c>
      <c r="AH315" s="52" t="s">
        <v>2593</v>
      </c>
      <c r="AI315" s="52" t="s">
        <v>2594</v>
      </c>
      <c r="AJ315" s="51">
        <v>3</v>
      </c>
      <c r="AK315" s="56">
        <v>265.73</v>
      </c>
    </row>
    <row r="316" spans="1:37" x14ac:dyDescent="0.25">
      <c r="A316" s="51">
        <v>591</v>
      </c>
      <c r="B316" s="52" t="s">
        <v>2129</v>
      </c>
      <c r="C316" s="52" t="s">
        <v>2595</v>
      </c>
      <c r="D316" s="53">
        <v>44001</v>
      </c>
      <c r="E316" s="53">
        <v>44538</v>
      </c>
      <c r="F316" s="51">
        <f>Messy_HR_Dataset_Detailed!$E316-Messy_HR_Dataset_Detailed!$D316</f>
        <v>537</v>
      </c>
      <c r="G316" s="54">
        <f>(Messy_HR_Dataset_Detailed!$E316-Messy_HR_Dataset_Detailed!$D316)/365.25</f>
        <v>1.4702258726899384</v>
      </c>
      <c r="H316" s="52" t="s">
        <v>2585</v>
      </c>
      <c r="I316" s="52" t="s">
        <v>2596</v>
      </c>
      <c r="J316" s="55" t="s">
        <v>2597</v>
      </c>
      <c r="K316" s="52" t="s">
        <v>37</v>
      </c>
      <c r="L316" s="52" t="s">
        <v>38</v>
      </c>
      <c r="M316" s="52" t="s">
        <v>56</v>
      </c>
      <c r="N316" s="52" t="s">
        <v>55</v>
      </c>
      <c r="O316" s="52" t="s">
        <v>56</v>
      </c>
      <c r="P316" s="52" t="s">
        <v>95</v>
      </c>
      <c r="Q316" s="52" t="s">
        <v>2588</v>
      </c>
      <c r="R316" s="52" t="s">
        <v>80</v>
      </c>
      <c r="S316" s="53" t="s">
        <v>2598</v>
      </c>
      <c r="T316" s="52" t="s">
        <v>44</v>
      </c>
      <c r="U316" s="52" t="s">
        <v>81</v>
      </c>
      <c r="V316" s="52" t="s">
        <v>46</v>
      </c>
      <c r="W316" s="51">
        <v>87646</v>
      </c>
      <c r="X316" s="52" t="s">
        <v>48</v>
      </c>
      <c r="Y316" s="51">
        <v>3</v>
      </c>
      <c r="Z316" s="51">
        <v>1018</v>
      </c>
      <c r="AA316" s="53" t="s">
        <v>1344</v>
      </c>
      <c r="AB316" s="51">
        <v>4</v>
      </c>
      <c r="AC316" s="51">
        <v>1</v>
      </c>
      <c r="AD316" s="53">
        <v>45010</v>
      </c>
      <c r="AE316" s="52" t="s">
        <v>76</v>
      </c>
      <c r="AF316" s="52" t="s">
        <v>51</v>
      </c>
      <c r="AG316" s="52" t="s">
        <v>62</v>
      </c>
      <c r="AH316" s="52" t="s">
        <v>2599</v>
      </c>
      <c r="AI316" s="52" t="s">
        <v>2600</v>
      </c>
      <c r="AJ316" s="51">
        <v>2</v>
      </c>
      <c r="AK316" s="56">
        <v>673.29</v>
      </c>
    </row>
    <row r="317" spans="1:37" x14ac:dyDescent="0.25">
      <c r="A317" s="51">
        <v>592</v>
      </c>
      <c r="B317" s="52" t="s">
        <v>2601</v>
      </c>
      <c r="C317" s="52" t="s">
        <v>2602</v>
      </c>
      <c r="D317" s="53">
        <v>44848</v>
      </c>
      <c r="E317" s="53">
        <v>45135</v>
      </c>
      <c r="F317" s="51">
        <f>Messy_HR_Dataset_Detailed!$E317-Messy_HR_Dataset_Detailed!$D317</f>
        <v>287</v>
      </c>
      <c r="G317" s="54">
        <f>(Messy_HR_Dataset_Detailed!$E317-Messy_HR_Dataset_Detailed!$D317)/365.25</f>
        <v>0.78576317590691303</v>
      </c>
      <c r="H317" s="52" t="s">
        <v>2394</v>
      </c>
      <c r="I317" s="52" t="s">
        <v>2603</v>
      </c>
      <c r="J317" s="55" t="s">
        <v>2604</v>
      </c>
      <c r="K317" s="52" t="s">
        <v>54</v>
      </c>
      <c r="L317" s="52" t="s">
        <v>752</v>
      </c>
      <c r="M317" s="52" t="s">
        <v>66</v>
      </c>
      <c r="N317" s="52" t="s">
        <v>55</v>
      </c>
      <c r="O317" s="52" t="s">
        <v>41</v>
      </c>
      <c r="P317" s="52" t="s">
        <v>133</v>
      </c>
      <c r="Q317" s="52" t="s">
        <v>2397</v>
      </c>
      <c r="R317" s="52" t="s">
        <v>238</v>
      </c>
      <c r="S317" s="53" t="s">
        <v>2605</v>
      </c>
      <c r="T317" s="52" t="s">
        <v>44</v>
      </c>
      <c r="U317" s="52" t="s">
        <v>109</v>
      </c>
      <c r="V317" s="52" t="s">
        <v>59</v>
      </c>
      <c r="W317" s="51">
        <v>77974</v>
      </c>
      <c r="X317" s="52" t="s">
        <v>48</v>
      </c>
      <c r="Y317" s="51">
        <v>3</v>
      </c>
      <c r="Z317" s="51">
        <v>1019</v>
      </c>
      <c r="AA317" s="53" t="s">
        <v>1344</v>
      </c>
      <c r="AB317" s="51">
        <v>1</v>
      </c>
      <c r="AC317" s="51">
        <v>3</v>
      </c>
      <c r="AD317" s="53">
        <v>44860</v>
      </c>
      <c r="AE317" s="52" t="s">
        <v>76</v>
      </c>
      <c r="AF317" s="52" t="s">
        <v>61</v>
      </c>
      <c r="AG317" s="52" t="s">
        <v>89</v>
      </c>
      <c r="AH317" s="52" t="s">
        <v>2606</v>
      </c>
      <c r="AI317" s="52" t="s">
        <v>2607</v>
      </c>
      <c r="AJ317" s="51">
        <v>5</v>
      </c>
      <c r="AK317" s="56">
        <v>436.98</v>
      </c>
    </row>
    <row r="318" spans="1:37" x14ac:dyDescent="0.25">
      <c r="A318" s="51">
        <v>593</v>
      </c>
      <c r="B318" s="52" t="s">
        <v>2608</v>
      </c>
      <c r="C318" s="52" t="s">
        <v>2284</v>
      </c>
      <c r="D318" s="53">
        <v>45097</v>
      </c>
      <c r="E318" s="53">
        <v>45125</v>
      </c>
      <c r="F318" s="51">
        <f>Messy_HR_Dataset_Detailed!$E318-Messy_HR_Dataset_Detailed!$D318</f>
        <v>28</v>
      </c>
      <c r="G318" s="54">
        <f>(Messy_HR_Dataset_Detailed!$E318-Messy_HR_Dataset_Detailed!$D318)/365.25</f>
        <v>7.665982203969883E-2</v>
      </c>
      <c r="H318" s="52" t="s">
        <v>2394</v>
      </c>
      <c r="I318" s="52" t="s">
        <v>2609</v>
      </c>
      <c r="J318" s="55" t="s">
        <v>2610</v>
      </c>
      <c r="K318" s="52" t="s">
        <v>132</v>
      </c>
      <c r="L318" s="52" t="s">
        <v>752</v>
      </c>
      <c r="M318" s="52" t="s">
        <v>39</v>
      </c>
      <c r="N318" s="52" t="s">
        <v>40</v>
      </c>
      <c r="O318" s="52" t="s">
        <v>66</v>
      </c>
      <c r="P318" s="52" t="s">
        <v>121</v>
      </c>
      <c r="Q318" s="52" t="s">
        <v>2397</v>
      </c>
      <c r="R318" s="52" t="s">
        <v>85</v>
      </c>
      <c r="S318" s="53" t="s">
        <v>2611</v>
      </c>
      <c r="T318" s="52" t="s">
        <v>44</v>
      </c>
      <c r="U318" s="52" t="s">
        <v>5</v>
      </c>
      <c r="V318" s="52" t="s">
        <v>46</v>
      </c>
      <c r="W318" s="51">
        <v>42126</v>
      </c>
      <c r="X318" s="52" t="s">
        <v>48</v>
      </c>
      <c r="Y318" s="51">
        <v>3</v>
      </c>
      <c r="Z318" s="51">
        <v>1020</v>
      </c>
      <c r="AA318" s="53">
        <v>44934</v>
      </c>
      <c r="AB318" s="51">
        <v>2</v>
      </c>
      <c r="AC318" s="51">
        <v>1</v>
      </c>
      <c r="AD318" s="53">
        <v>44925</v>
      </c>
      <c r="AE318" s="52" t="s">
        <v>83</v>
      </c>
      <c r="AF318" s="52" t="s">
        <v>61</v>
      </c>
      <c r="AG318" s="52" t="s">
        <v>89</v>
      </c>
      <c r="AH318" s="52" t="s">
        <v>2612</v>
      </c>
      <c r="AI318" s="52" t="s">
        <v>2613</v>
      </c>
      <c r="AJ318" s="51">
        <v>4</v>
      </c>
      <c r="AK318" s="56">
        <v>578.58000000000004</v>
      </c>
    </row>
    <row r="319" spans="1:37" x14ac:dyDescent="0.25">
      <c r="A319" s="51">
        <v>594</v>
      </c>
      <c r="B319" s="52" t="s">
        <v>1797</v>
      </c>
      <c r="C319" s="52" t="s">
        <v>2614</v>
      </c>
      <c r="D319" s="53">
        <v>44144</v>
      </c>
      <c r="E319" s="53">
        <v>45124</v>
      </c>
      <c r="F319" s="51">
        <f>Messy_HR_Dataset_Detailed!$E319-Messy_HR_Dataset_Detailed!$D319</f>
        <v>980</v>
      </c>
      <c r="G319" s="54">
        <f>(Messy_HR_Dataset_Detailed!$E319-Messy_HR_Dataset_Detailed!$D319)/365.25</f>
        <v>2.6830937713894594</v>
      </c>
      <c r="H319" s="52" t="s">
        <v>2394</v>
      </c>
      <c r="I319" s="52" t="s">
        <v>2615</v>
      </c>
      <c r="J319" s="55" t="s">
        <v>2616</v>
      </c>
      <c r="K319" s="52" t="s">
        <v>79</v>
      </c>
      <c r="L319" s="52" t="s">
        <v>752</v>
      </c>
      <c r="M319" s="52" t="s">
        <v>66</v>
      </c>
      <c r="N319" s="52" t="s">
        <v>40</v>
      </c>
      <c r="O319" s="52" t="s">
        <v>66</v>
      </c>
      <c r="P319" s="52" t="s">
        <v>121</v>
      </c>
      <c r="Q319" s="52" t="s">
        <v>2397</v>
      </c>
      <c r="R319" s="52" t="s">
        <v>96</v>
      </c>
      <c r="S319" s="53" t="s">
        <v>2617</v>
      </c>
      <c r="T319" s="52" t="s">
        <v>44</v>
      </c>
      <c r="U319" s="52" t="s">
        <v>696</v>
      </c>
      <c r="V319" s="52" t="s">
        <v>59</v>
      </c>
      <c r="W319" s="51">
        <v>51613</v>
      </c>
      <c r="X319" s="52" t="s">
        <v>48</v>
      </c>
      <c r="Y319" s="51">
        <v>3</v>
      </c>
      <c r="Z319" s="51">
        <v>1021</v>
      </c>
      <c r="AA319" s="53">
        <v>45172</v>
      </c>
      <c r="AB319" s="51">
        <v>5</v>
      </c>
      <c r="AC319" s="51">
        <v>1</v>
      </c>
      <c r="AD319" s="53">
        <v>44995</v>
      </c>
      <c r="AE319" s="52" t="s">
        <v>83</v>
      </c>
      <c r="AF319" s="52" t="s">
        <v>51</v>
      </c>
      <c r="AG319" s="52" t="s">
        <v>52</v>
      </c>
      <c r="AH319" s="52" t="s">
        <v>2618</v>
      </c>
      <c r="AI319" s="52" t="s">
        <v>2443</v>
      </c>
      <c r="AJ319" s="51">
        <v>1</v>
      </c>
      <c r="AK319" s="56">
        <v>647.16</v>
      </c>
    </row>
    <row r="320" spans="1:37" x14ac:dyDescent="0.25">
      <c r="A320" s="51">
        <v>596</v>
      </c>
      <c r="B320" s="52" t="s">
        <v>1311</v>
      </c>
      <c r="C320" s="52" t="s">
        <v>2507</v>
      </c>
      <c r="D320" s="53">
        <v>43413</v>
      </c>
      <c r="E320" s="53">
        <v>44479</v>
      </c>
      <c r="F320" s="51">
        <f>Messy_HR_Dataset_Detailed!$E320-Messy_HR_Dataset_Detailed!$D320</f>
        <v>1066</v>
      </c>
      <c r="G320" s="54">
        <f>(Messy_HR_Dataset_Detailed!$E320-Messy_HR_Dataset_Detailed!$D320)/365.25</f>
        <v>2.9185489390828199</v>
      </c>
      <c r="H320" s="52" t="s">
        <v>2576</v>
      </c>
      <c r="I320" s="52" t="s">
        <v>2620</v>
      </c>
      <c r="J320" s="55" t="s">
        <v>2621</v>
      </c>
      <c r="K320" s="52" t="s">
        <v>94</v>
      </c>
      <c r="L320" s="52" t="s">
        <v>38</v>
      </c>
      <c r="M320" s="52" t="s">
        <v>39</v>
      </c>
      <c r="N320" s="52" t="s">
        <v>40</v>
      </c>
      <c r="O320" s="52" t="s">
        <v>56</v>
      </c>
      <c r="P320" s="52" t="s">
        <v>174</v>
      </c>
      <c r="Q320" s="52" t="s">
        <v>2397</v>
      </c>
      <c r="R320" s="52" t="s">
        <v>80</v>
      </c>
      <c r="S320" s="53">
        <v>33728</v>
      </c>
      <c r="T320" s="52" t="s">
        <v>44</v>
      </c>
      <c r="U320" s="52" t="s">
        <v>74</v>
      </c>
      <c r="V320" s="52" t="s">
        <v>59</v>
      </c>
      <c r="W320" s="51">
        <v>64122</v>
      </c>
      <c r="X320" s="52" t="s">
        <v>48</v>
      </c>
      <c r="Y320" s="51">
        <v>3</v>
      </c>
      <c r="Z320" s="51">
        <v>1023</v>
      </c>
      <c r="AA320" s="53" t="s">
        <v>1987</v>
      </c>
      <c r="AB320" s="51">
        <v>4</v>
      </c>
      <c r="AC320" s="51">
        <v>4</v>
      </c>
      <c r="AD320" s="53">
        <v>44853</v>
      </c>
      <c r="AE320" s="52" t="s">
        <v>76</v>
      </c>
      <c r="AF320" s="52" t="s">
        <v>51</v>
      </c>
      <c r="AG320" s="52" t="s">
        <v>52</v>
      </c>
      <c r="AH320" s="52" t="s">
        <v>2622</v>
      </c>
      <c r="AI320" s="52" t="s">
        <v>2623</v>
      </c>
      <c r="AJ320" s="51">
        <v>4</v>
      </c>
      <c r="AK320" s="56">
        <v>893.07</v>
      </c>
    </row>
    <row r="321" spans="1:37" x14ac:dyDescent="0.25">
      <c r="A321" s="51">
        <v>597</v>
      </c>
      <c r="B321" s="52" t="s">
        <v>2624</v>
      </c>
      <c r="C321" s="52" t="s">
        <v>495</v>
      </c>
      <c r="D321" s="53">
        <v>43464</v>
      </c>
      <c r="E321" s="53">
        <v>44370</v>
      </c>
      <c r="F321" s="51">
        <f>Messy_HR_Dataset_Detailed!$E321-Messy_HR_Dataset_Detailed!$D321</f>
        <v>906</v>
      </c>
      <c r="G321" s="54">
        <f>(Messy_HR_Dataset_Detailed!$E321-Messy_HR_Dataset_Detailed!$D321)/365.25</f>
        <v>2.4804928131416837</v>
      </c>
      <c r="H321" s="52" t="s">
        <v>2576</v>
      </c>
      <c r="I321" s="52" t="s">
        <v>2625</v>
      </c>
      <c r="J321" s="55" t="s">
        <v>2626</v>
      </c>
      <c r="K321" s="52" t="s">
        <v>113</v>
      </c>
      <c r="L321" s="52" t="s">
        <v>38</v>
      </c>
      <c r="M321" s="52" t="s">
        <v>39</v>
      </c>
      <c r="N321" s="52" t="s">
        <v>55</v>
      </c>
      <c r="O321" s="52" t="s">
        <v>56</v>
      </c>
      <c r="P321" s="52" t="s">
        <v>95</v>
      </c>
      <c r="Q321" s="52" t="s">
        <v>2397</v>
      </c>
      <c r="R321" s="52" t="s">
        <v>238</v>
      </c>
      <c r="S321" s="53" t="s">
        <v>2627</v>
      </c>
      <c r="T321" s="52" t="s">
        <v>44</v>
      </c>
      <c r="U321" s="52" t="s">
        <v>176</v>
      </c>
      <c r="V321" s="52" t="s">
        <v>46</v>
      </c>
      <c r="W321" s="51">
        <v>91332</v>
      </c>
      <c r="X321" s="52" t="s">
        <v>48</v>
      </c>
      <c r="Y321" s="51">
        <v>3</v>
      </c>
      <c r="Z321" s="51">
        <v>1024</v>
      </c>
      <c r="AA321" s="53">
        <v>44905</v>
      </c>
      <c r="AB321" s="51">
        <v>5</v>
      </c>
      <c r="AC321" s="51">
        <v>3</v>
      </c>
      <c r="AD321" s="53">
        <v>44845</v>
      </c>
      <c r="AE321" s="52" t="s">
        <v>76</v>
      </c>
      <c r="AF321" s="52" t="s">
        <v>61</v>
      </c>
      <c r="AG321" s="52" t="s">
        <v>77</v>
      </c>
      <c r="AH321" s="52" t="s">
        <v>2628</v>
      </c>
      <c r="AI321" s="52" t="s">
        <v>2629</v>
      </c>
      <c r="AJ321" s="51">
        <v>5</v>
      </c>
      <c r="AK321" s="56">
        <v>868.98</v>
      </c>
    </row>
    <row r="322" spans="1:37" x14ac:dyDescent="0.25">
      <c r="A322" s="51">
        <v>598</v>
      </c>
      <c r="B322" s="52" t="s">
        <v>2630</v>
      </c>
      <c r="C322" s="52" t="s">
        <v>2631</v>
      </c>
      <c r="D322" s="53">
        <v>45057</v>
      </c>
      <c r="E322" s="53">
        <v>45061</v>
      </c>
      <c r="F322" s="51">
        <f>Messy_HR_Dataset_Detailed!$E322-Messy_HR_Dataset_Detailed!$D322</f>
        <v>4</v>
      </c>
      <c r="G322" s="54">
        <f>(Messy_HR_Dataset_Detailed!$E322-Messy_HR_Dataset_Detailed!$D322)/365.25</f>
        <v>1.0951403148528405E-2</v>
      </c>
      <c r="H322" s="52" t="s">
        <v>2585</v>
      </c>
      <c r="I322" s="52" t="s">
        <v>2632</v>
      </c>
      <c r="J322" s="55" t="s">
        <v>2633</v>
      </c>
      <c r="K322" s="52" t="s">
        <v>65</v>
      </c>
      <c r="L322" s="52" t="s">
        <v>38</v>
      </c>
      <c r="M322" s="52" t="s">
        <v>66</v>
      </c>
      <c r="N322" s="52" t="s">
        <v>55</v>
      </c>
      <c r="O322" s="52" t="s">
        <v>41</v>
      </c>
      <c r="P322" s="52" t="s">
        <v>133</v>
      </c>
      <c r="Q322" s="52" t="s">
        <v>2588</v>
      </c>
      <c r="R322" s="52" t="s">
        <v>85</v>
      </c>
      <c r="S322" s="53" t="s">
        <v>2634</v>
      </c>
      <c r="T322" s="52" t="s">
        <v>44</v>
      </c>
      <c r="U322" s="52" t="s">
        <v>234</v>
      </c>
      <c r="V322" s="52" t="s">
        <v>46</v>
      </c>
      <c r="W322" s="51">
        <v>39827</v>
      </c>
      <c r="X322" s="52" t="s">
        <v>48</v>
      </c>
      <c r="Y322" s="51">
        <v>3</v>
      </c>
      <c r="Z322" s="51">
        <v>1025</v>
      </c>
      <c r="AA322" s="53" t="s">
        <v>2635</v>
      </c>
      <c r="AB322" s="51">
        <v>4</v>
      </c>
      <c r="AC322" s="51">
        <v>1</v>
      </c>
      <c r="AD322" s="53">
        <v>44939</v>
      </c>
      <c r="AE322" s="52" t="s">
        <v>76</v>
      </c>
      <c r="AF322" s="52" t="s">
        <v>51</v>
      </c>
      <c r="AG322" s="52" t="s">
        <v>62</v>
      </c>
      <c r="AH322" s="52" t="s">
        <v>2636</v>
      </c>
      <c r="AI322" s="52" t="s">
        <v>2637</v>
      </c>
      <c r="AJ322" s="51">
        <v>5</v>
      </c>
      <c r="AK322" s="56">
        <v>761.95</v>
      </c>
    </row>
    <row r="323" spans="1:37" x14ac:dyDescent="0.25">
      <c r="A323" s="51">
        <v>599</v>
      </c>
      <c r="B323" s="52" t="s">
        <v>2638</v>
      </c>
      <c r="C323" s="52" t="s">
        <v>1775</v>
      </c>
      <c r="D323" s="53">
        <v>44868</v>
      </c>
      <c r="E323" s="53">
        <v>44966</v>
      </c>
      <c r="F323" s="51">
        <f>Messy_HR_Dataset_Detailed!$E323-Messy_HR_Dataset_Detailed!$D323</f>
        <v>98</v>
      </c>
      <c r="G323" s="54">
        <f>(Messy_HR_Dataset_Detailed!$E323-Messy_HR_Dataset_Detailed!$D323)/365.25</f>
        <v>0.26830937713894593</v>
      </c>
      <c r="H323" s="52" t="s">
        <v>2585</v>
      </c>
      <c r="I323" s="52" t="s">
        <v>2639</v>
      </c>
      <c r="J323" s="55" t="s">
        <v>2640</v>
      </c>
      <c r="K323" s="52" t="s">
        <v>84</v>
      </c>
      <c r="L323" s="52" t="s">
        <v>38</v>
      </c>
      <c r="M323" s="52" t="s">
        <v>39</v>
      </c>
      <c r="N323" s="52" t="s">
        <v>55</v>
      </c>
      <c r="O323" s="52" t="s">
        <v>56</v>
      </c>
      <c r="P323" s="52" t="s">
        <v>121</v>
      </c>
      <c r="Q323" s="52" t="s">
        <v>2588</v>
      </c>
      <c r="R323" s="52" t="s">
        <v>107</v>
      </c>
      <c r="S323" s="53">
        <v>18455</v>
      </c>
      <c r="T323" s="52" t="s">
        <v>44</v>
      </c>
      <c r="U323" s="52" t="s">
        <v>109</v>
      </c>
      <c r="V323" s="52" t="s">
        <v>46</v>
      </c>
      <c r="W323" s="51">
        <v>27418</v>
      </c>
      <c r="X323" s="52" t="s">
        <v>48</v>
      </c>
      <c r="Y323" s="51">
        <v>3</v>
      </c>
      <c r="Z323" s="51">
        <v>1026</v>
      </c>
      <c r="AA323" s="53">
        <v>44814</v>
      </c>
      <c r="AB323" s="51">
        <v>5</v>
      </c>
      <c r="AC323" s="51">
        <v>2</v>
      </c>
      <c r="AD323" s="53">
        <v>45033</v>
      </c>
      <c r="AE323" s="52" t="s">
        <v>156</v>
      </c>
      <c r="AF323" s="52" t="s">
        <v>61</v>
      </c>
      <c r="AG323" s="52" t="s">
        <v>62</v>
      </c>
      <c r="AH323" s="52" t="s">
        <v>2641</v>
      </c>
      <c r="AI323" s="52" t="s">
        <v>2642</v>
      </c>
      <c r="AJ323" s="51">
        <v>4</v>
      </c>
      <c r="AK323" s="56">
        <v>431.57</v>
      </c>
    </row>
    <row r="324" spans="1:37" x14ac:dyDescent="0.25">
      <c r="A324" s="51">
        <v>600</v>
      </c>
      <c r="B324" s="52" t="s">
        <v>2643</v>
      </c>
      <c r="C324" s="52" t="s">
        <v>2644</v>
      </c>
      <c r="D324" s="53">
        <v>43996</v>
      </c>
      <c r="E324" s="53">
        <v>44345</v>
      </c>
      <c r="F324" s="51">
        <f>Messy_HR_Dataset_Detailed!$E324-Messy_HR_Dataset_Detailed!$D324</f>
        <v>349</v>
      </c>
      <c r="G324" s="54">
        <f>(Messy_HR_Dataset_Detailed!$E324-Messy_HR_Dataset_Detailed!$D324)/365.25</f>
        <v>0.95550992470910334</v>
      </c>
      <c r="H324" s="52" t="s">
        <v>2585</v>
      </c>
      <c r="I324" s="52" t="s">
        <v>2645</v>
      </c>
      <c r="J324" s="55" t="s">
        <v>2646</v>
      </c>
      <c r="K324" s="52" t="s">
        <v>37</v>
      </c>
      <c r="L324" s="52" t="s">
        <v>38</v>
      </c>
      <c r="M324" s="52" t="s">
        <v>56</v>
      </c>
      <c r="N324" s="52" t="s">
        <v>55</v>
      </c>
      <c r="O324" s="52" t="s">
        <v>66</v>
      </c>
      <c r="P324" s="52" t="s">
        <v>174</v>
      </c>
      <c r="Q324" s="52" t="s">
        <v>2588</v>
      </c>
      <c r="R324" s="52" t="s">
        <v>80</v>
      </c>
      <c r="S324" s="53" t="s">
        <v>2647</v>
      </c>
      <c r="T324" s="52" t="s">
        <v>44</v>
      </c>
      <c r="U324" s="52" t="s">
        <v>307</v>
      </c>
      <c r="V324" s="52" t="s">
        <v>59</v>
      </c>
      <c r="W324" s="51">
        <v>24931</v>
      </c>
      <c r="X324" s="52" t="s">
        <v>48</v>
      </c>
      <c r="Y324" s="51">
        <v>3</v>
      </c>
      <c r="Z324" s="51">
        <v>1027</v>
      </c>
      <c r="AA324" s="53">
        <v>45050</v>
      </c>
      <c r="AB324" s="51">
        <v>2</v>
      </c>
      <c r="AC324" s="51">
        <v>3</v>
      </c>
      <c r="AD324" s="53">
        <v>45001</v>
      </c>
      <c r="AE324" s="52" t="s">
        <v>156</v>
      </c>
      <c r="AF324" s="52" t="s">
        <v>61</v>
      </c>
      <c r="AG324" s="52" t="s">
        <v>62</v>
      </c>
      <c r="AH324" s="52" t="s">
        <v>2648</v>
      </c>
      <c r="AI324" s="52" t="s">
        <v>2649</v>
      </c>
      <c r="AJ324" s="51">
        <v>4</v>
      </c>
      <c r="AK324" s="56">
        <v>357.57</v>
      </c>
    </row>
    <row r="325" spans="1:37" x14ac:dyDescent="0.25">
      <c r="A325" s="51">
        <v>601</v>
      </c>
      <c r="B325" s="52" t="s">
        <v>117</v>
      </c>
      <c r="C325" s="52" t="s">
        <v>2650</v>
      </c>
      <c r="D325" s="53">
        <v>43753</v>
      </c>
      <c r="E325" s="53">
        <v>44927</v>
      </c>
      <c r="F325" s="51">
        <f>Messy_HR_Dataset_Detailed!$E325-Messy_HR_Dataset_Detailed!$D325</f>
        <v>1174</v>
      </c>
      <c r="G325" s="54">
        <f>(Messy_HR_Dataset_Detailed!$E325-Messy_HR_Dataset_Detailed!$D325)/365.25</f>
        <v>3.2142368240930868</v>
      </c>
      <c r="H325" s="52" t="s">
        <v>2394</v>
      </c>
      <c r="I325" s="52" t="s">
        <v>2651</v>
      </c>
      <c r="J325" s="55" t="s">
        <v>2652</v>
      </c>
      <c r="K325" s="52" t="s">
        <v>164</v>
      </c>
      <c r="L325" s="52" t="s">
        <v>752</v>
      </c>
      <c r="M325" s="52" t="s">
        <v>66</v>
      </c>
      <c r="N325" s="52" t="s">
        <v>40</v>
      </c>
      <c r="O325" s="52" t="s">
        <v>56</v>
      </c>
      <c r="P325" s="52" t="s">
        <v>121</v>
      </c>
      <c r="Q325" s="52" t="s">
        <v>2397</v>
      </c>
      <c r="R325" s="52" t="s">
        <v>80</v>
      </c>
      <c r="S325" s="53" t="s">
        <v>2653</v>
      </c>
      <c r="T325" s="52" t="s">
        <v>44</v>
      </c>
      <c r="U325" s="52" t="s">
        <v>399</v>
      </c>
      <c r="V325" s="52" t="s">
        <v>59</v>
      </c>
      <c r="W325" s="51">
        <v>2121</v>
      </c>
      <c r="X325" s="52" t="s">
        <v>48</v>
      </c>
      <c r="Y325" s="51">
        <v>3</v>
      </c>
      <c r="Z325" s="51">
        <v>1028</v>
      </c>
      <c r="AA325" s="53" t="s">
        <v>1138</v>
      </c>
      <c r="AB325" s="51">
        <v>5</v>
      </c>
      <c r="AC325" s="51">
        <v>5</v>
      </c>
      <c r="AD325" s="53">
        <v>44945</v>
      </c>
      <c r="AE325" s="52" t="s">
        <v>83</v>
      </c>
      <c r="AF325" s="52" t="s">
        <v>51</v>
      </c>
      <c r="AG325" s="52" t="s">
        <v>62</v>
      </c>
      <c r="AH325" s="52" t="s">
        <v>2654</v>
      </c>
      <c r="AI325" s="52" t="s">
        <v>2655</v>
      </c>
      <c r="AJ325" s="51">
        <v>3</v>
      </c>
      <c r="AK325" s="56">
        <v>804.06</v>
      </c>
    </row>
    <row r="326" spans="1:37" x14ac:dyDescent="0.25">
      <c r="A326" s="51">
        <v>605</v>
      </c>
      <c r="B326" s="52" t="s">
        <v>2659</v>
      </c>
      <c r="C326" s="52" t="s">
        <v>2595</v>
      </c>
      <c r="D326" s="53">
        <v>44670</v>
      </c>
      <c r="E326" s="53">
        <v>44799</v>
      </c>
      <c r="F326" s="51">
        <f>Messy_HR_Dataset_Detailed!$E326-Messy_HR_Dataset_Detailed!$D326</f>
        <v>129</v>
      </c>
      <c r="G326" s="54">
        <f>(Messy_HR_Dataset_Detailed!$E326-Messy_HR_Dataset_Detailed!$D326)/365.25</f>
        <v>0.35318275154004108</v>
      </c>
      <c r="H326" s="52" t="s">
        <v>2394</v>
      </c>
      <c r="I326" s="52" t="s">
        <v>2660</v>
      </c>
      <c r="J326" s="55" t="s">
        <v>2661</v>
      </c>
      <c r="K326" s="52" t="s">
        <v>164</v>
      </c>
      <c r="L326" s="52" t="s">
        <v>38</v>
      </c>
      <c r="M326" s="52" t="s">
        <v>66</v>
      </c>
      <c r="N326" s="52" t="s">
        <v>40</v>
      </c>
      <c r="O326" s="52" t="s">
        <v>56</v>
      </c>
      <c r="P326" s="52" t="s">
        <v>174</v>
      </c>
      <c r="Q326" s="52" t="s">
        <v>2397</v>
      </c>
      <c r="R326" s="52" t="s">
        <v>57</v>
      </c>
      <c r="S326" s="53">
        <v>19731</v>
      </c>
      <c r="T326" s="52" t="s">
        <v>44</v>
      </c>
      <c r="U326" s="52" t="s">
        <v>81</v>
      </c>
      <c r="V326" s="52" t="s">
        <v>59</v>
      </c>
      <c r="W326" s="51">
        <v>50656</v>
      </c>
      <c r="X326" s="52" t="s">
        <v>48</v>
      </c>
      <c r="Y326" s="51">
        <v>3</v>
      </c>
      <c r="Z326" s="51">
        <v>1032</v>
      </c>
      <c r="AA326" s="53" t="s">
        <v>2662</v>
      </c>
      <c r="AB326" s="51">
        <v>5</v>
      </c>
      <c r="AC326" s="51">
        <v>4</v>
      </c>
      <c r="AD326" s="53">
        <v>44902</v>
      </c>
      <c r="AE326" s="52" t="s">
        <v>83</v>
      </c>
      <c r="AF326" s="52" t="s">
        <v>61</v>
      </c>
      <c r="AG326" s="52" t="s">
        <v>77</v>
      </c>
      <c r="AH326" s="52" t="s">
        <v>2663</v>
      </c>
      <c r="AI326" s="52" t="s">
        <v>2664</v>
      </c>
      <c r="AJ326" s="51">
        <v>3</v>
      </c>
      <c r="AK326" s="56">
        <v>482.23</v>
      </c>
    </row>
    <row r="327" spans="1:37" x14ac:dyDescent="0.25">
      <c r="A327" s="51">
        <v>609</v>
      </c>
      <c r="B327" s="52" t="s">
        <v>2669</v>
      </c>
      <c r="C327" s="52" t="s">
        <v>1273</v>
      </c>
      <c r="D327" s="53">
        <v>44383</v>
      </c>
      <c r="E327" s="53">
        <v>44525</v>
      </c>
      <c r="F327" s="51">
        <f>Messy_HR_Dataset_Detailed!$E327-Messy_HR_Dataset_Detailed!$D327</f>
        <v>142</v>
      </c>
      <c r="G327" s="54">
        <f>(Messy_HR_Dataset_Detailed!$E327-Messy_HR_Dataset_Detailed!$D327)/365.25</f>
        <v>0.38877481177275841</v>
      </c>
      <c r="H327" s="52" t="s">
        <v>2585</v>
      </c>
      <c r="I327" s="52" t="s">
        <v>2670</v>
      </c>
      <c r="J327" s="55" t="s">
        <v>2671</v>
      </c>
      <c r="K327" s="52" t="s">
        <v>84</v>
      </c>
      <c r="L327" s="52" t="s">
        <v>38</v>
      </c>
      <c r="M327" s="52" t="s">
        <v>56</v>
      </c>
      <c r="N327" s="52" t="s">
        <v>55</v>
      </c>
      <c r="O327" s="52" t="s">
        <v>56</v>
      </c>
      <c r="P327" s="52" t="s">
        <v>121</v>
      </c>
      <c r="Q327" s="52" t="s">
        <v>2588</v>
      </c>
      <c r="R327" s="52" t="s">
        <v>85</v>
      </c>
      <c r="S327" s="53">
        <v>34189</v>
      </c>
      <c r="T327" s="52" t="s">
        <v>44</v>
      </c>
      <c r="U327" s="52" t="s">
        <v>234</v>
      </c>
      <c r="V327" s="52" t="s">
        <v>59</v>
      </c>
      <c r="W327" s="51">
        <v>15346</v>
      </c>
      <c r="X327" s="52" t="s">
        <v>48</v>
      </c>
      <c r="Y327" s="51">
        <v>3</v>
      </c>
      <c r="Z327" s="51">
        <v>1036</v>
      </c>
      <c r="AA327" s="53">
        <v>44812</v>
      </c>
      <c r="AB327" s="51">
        <v>5</v>
      </c>
      <c r="AC327" s="51">
        <v>2</v>
      </c>
      <c r="AD327" s="53">
        <v>44905</v>
      </c>
      <c r="AE327" s="52" t="s">
        <v>60</v>
      </c>
      <c r="AF327" s="52" t="s">
        <v>61</v>
      </c>
      <c r="AG327" s="52" t="s">
        <v>52</v>
      </c>
      <c r="AH327" s="52" t="s">
        <v>2672</v>
      </c>
      <c r="AI327" s="52" t="s">
        <v>2673</v>
      </c>
      <c r="AJ327" s="51">
        <v>3</v>
      </c>
      <c r="AK327" s="56">
        <v>305.98</v>
      </c>
    </row>
    <row r="328" spans="1:37" x14ac:dyDescent="0.25">
      <c r="A328" s="51">
        <v>610</v>
      </c>
      <c r="B328" s="52" t="s">
        <v>2674</v>
      </c>
      <c r="C328" s="52" t="s">
        <v>2675</v>
      </c>
      <c r="D328" s="53">
        <v>44098</v>
      </c>
      <c r="E328" s="53">
        <v>44137</v>
      </c>
      <c r="F328" s="51">
        <f>Messy_HR_Dataset_Detailed!$E328-Messy_HR_Dataset_Detailed!$D328</f>
        <v>39</v>
      </c>
      <c r="G328" s="54">
        <f>(Messy_HR_Dataset_Detailed!$E328-Messy_HR_Dataset_Detailed!$D328)/365.25</f>
        <v>0.10677618069815195</v>
      </c>
      <c r="H328" s="52" t="s">
        <v>2394</v>
      </c>
      <c r="I328" s="52" t="s">
        <v>2676</v>
      </c>
      <c r="J328" s="55" t="s">
        <v>2677</v>
      </c>
      <c r="K328" s="52" t="s">
        <v>37</v>
      </c>
      <c r="L328" s="52" t="s">
        <v>752</v>
      </c>
      <c r="M328" s="52" t="s">
        <v>56</v>
      </c>
      <c r="N328" s="52" t="s">
        <v>40</v>
      </c>
      <c r="O328" s="52" t="s">
        <v>66</v>
      </c>
      <c r="P328" s="52" t="s">
        <v>174</v>
      </c>
      <c r="Q328" s="52" t="s">
        <v>2397</v>
      </c>
      <c r="R328" s="52" t="s">
        <v>238</v>
      </c>
      <c r="S328" s="53" t="s">
        <v>2678</v>
      </c>
      <c r="T328" s="52" t="s">
        <v>44</v>
      </c>
      <c r="U328" s="52" t="s">
        <v>109</v>
      </c>
      <c r="V328" s="52" t="s">
        <v>59</v>
      </c>
      <c r="W328" s="51">
        <v>4876</v>
      </c>
      <c r="X328" s="52" t="s">
        <v>48</v>
      </c>
      <c r="Y328" s="51">
        <v>3</v>
      </c>
      <c r="Z328" s="51">
        <v>1037</v>
      </c>
      <c r="AA328" s="53" t="s">
        <v>82</v>
      </c>
      <c r="AB328" s="51">
        <v>5</v>
      </c>
      <c r="AC328" s="51">
        <v>1</v>
      </c>
      <c r="AD328" s="53">
        <v>44859</v>
      </c>
      <c r="AE328" s="52" t="s">
        <v>50</v>
      </c>
      <c r="AF328" s="52" t="s">
        <v>51</v>
      </c>
      <c r="AG328" s="52" t="s">
        <v>52</v>
      </c>
      <c r="AH328" s="52" t="s">
        <v>2679</v>
      </c>
      <c r="AI328" s="52" t="s">
        <v>2680</v>
      </c>
      <c r="AJ328" s="51">
        <v>2</v>
      </c>
      <c r="AK328" s="56">
        <v>646.76</v>
      </c>
    </row>
    <row r="329" spans="1:37" x14ac:dyDescent="0.25">
      <c r="A329" s="51">
        <v>612</v>
      </c>
      <c r="B329" s="52" t="s">
        <v>283</v>
      </c>
      <c r="C329" s="52" t="s">
        <v>2378</v>
      </c>
      <c r="D329" s="53">
        <v>43699</v>
      </c>
      <c r="E329" s="53">
        <v>44645</v>
      </c>
      <c r="F329" s="51">
        <f>Messy_HR_Dataset_Detailed!$E329-Messy_HR_Dataset_Detailed!$D329</f>
        <v>946</v>
      </c>
      <c r="G329" s="54">
        <f>(Messy_HR_Dataset_Detailed!$E329-Messy_HR_Dataset_Detailed!$D329)/365.25</f>
        <v>2.5900068446269677</v>
      </c>
      <c r="H329" s="52" t="s">
        <v>2394</v>
      </c>
      <c r="I329" s="52" t="s">
        <v>2681</v>
      </c>
      <c r="J329" s="55" t="s">
        <v>2682</v>
      </c>
      <c r="K329" s="52" t="s">
        <v>54</v>
      </c>
      <c r="L329" s="52" t="s">
        <v>752</v>
      </c>
      <c r="M329" s="52" t="s">
        <v>56</v>
      </c>
      <c r="N329" s="52" t="s">
        <v>67</v>
      </c>
      <c r="O329" s="52" t="s">
        <v>56</v>
      </c>
      <c r="P329" s="52" t="s">
        <v>95</v>
      </c>
      <c r="Q329" s="52" t="s">
        <v>2397</v>
      </c>
      <c r="R329" s="52" t="s">
        <v>43</v>
      </c>
      <c r="S329" s="53" t="s">
        <v>2683</v>
      </c>
      <c r="T329" s="52" t="s">
        <v>44</v>
      </c>
      <c r="U329" s="52" t="s">
        <v>625</v>
      </c>
      <c r="V329" s="52" t="s">
        <v>46</v>
      </c>
      <c r="W329" s="51">
        <v>46407</v>
      </c>
      <c r="X329" s="52" t="s">
        <v>48</v>
      </c>
      <c r="Y329" s="51">
        <v>3</v>
      </c>
      <c r="Z329" s="51">
        <v>1039</v>
      </c>
      <c r="AA329" s="53">
        <v>44632</v>
      </c>
      <c r="AB329" s="51">
        <v>2</v>
      </c>
      <c r="AC329" s="51">
        <v>4</v>
      </c>
      <c r="AD329" s="53">
        <v>44950</v>
      </c>
      <c r="AE329" s="52" t="s">
        <v>60</v>
      </c>
      <c r="AF329" s="52" t="s">
        <v>61</v>
      </c>
      <c r="AG329" s="52" t="s">
        <v>89</v>
      </c>
      <c r="AH329" s="52" t="s">
        <v>2684</v>
      </c>
      <c r="AI329" s="52" t="s">
        <v>2685</v>
      </c>
      <c r="AJ329" s="51">
        <v>5</v>
      </c>
      <c r="AK329" s="56">
        <v>520.41</v>
      </c>
    </row>
    <row r="330" spans="1:37" x14ac:dyDescent="0.25">
      <c r="A330" s="51">
        <v>613</v>
      </c>
      <c r="B330" s="52" t="s">
        <v>1843</v>
      </c>
      <c r="C330" s="52" t="s">
        <v>2686</v>
      </c>
      <c r="D330" s="53">
        <v>43671</v>
      </c>
      <c r="E330" s="53">
        <v>44912</v>
      </c>
      <c r="F330" s="51">
        <f>Messy_HR_Dataset_Detailed!$E330-Messy_HR_Dataset_Detailed!$D330</f>
        <v>1241</v>
      </c>
      <c r="G330" s="54">
        <f>(Messy_HR_Dataset_Detailed!$E330-Messy_HR_Dataset_Detailed!$D330)/365.25</f>
        <v>3.3976728268309375</v>
      </c>
      <c r="H330" s="52" t="s">
        <v>2394</v>
      </c>
      <c r="I330" s="52" t="s">
        <v>2687</v>
      </c>
      <c r="J330" s="55" t="s">
        <v>2688</v>
      </c>
      <c r="K330" s="52" t="s">
        <v>132</v>
      </c>
      <c r="L330" s="52" t="s">
        <v>752</v>
      </c>
      <c r="M330" s="52" t="s">
        <v>39</v>
      </c>
      <c r="N330" s="52" t="s">
        <v>55</v>
      </c>
      <c r="O330" s="52" t="s">
        <v>56</v>
      </c>
      <c r="P330" s="52" t="s">
        <v>133</v>
      </c>
      <c r="Q330" s="52" t="s">
        <v>2397</v>
      </c>
      <c r="R330" s="52" t="s">
        <v>85</v>
      </c>
      <c r="S330" s="53" t="s">
        <v>2689</v>
      </c>
      <c r="T330" s="52" t="s">
        <v>44</v>
      </c>
      <c r="U330" s="52" t="s">
        <v>98</v>
      </c>
      <c r="V330" s="52" t="s">
        <v>59</v>
      </c>
      <c r="W330" s="51">
        <v>74234</v>
      </c>
      <c r="X330" s="52" t="s">
        <v>48</v>
      </c>
      <c r="Y330" s="51">
        <v>3</v>
      </c>
      <c r="Z330" s="51">
        <v>1040</v>
      </c>
      <c r="AA330" s="53" t="s">
        <v>2690</v>
      </c>
      <c r="AB330" s="51">
        <v>5</v>
      </c>
      <c r="AC330" s="51">
        <v>3</v>
      </c>
      <c r="AD330" s="53">
        <v>44896</v>
      </c>
      <c r="AE330" s="52" t="s">
        <v>83</v>
      </c>
      <c r="AF330" s="52" t="s">
        <v>51</v>
      </c>
      <c r="AG330" s="52" t="s">
        <v>77</v>
      </c>
      <c r="AH330" s="52" t="s">
        <v>2691</v>
      </c>
      <c r="AI330" s="52" t="s">
        <v>2692</v>
      </c>
      <c r="AJ330" s="51">
        <v>5</v>
      </c>
      <c r="AK330" s="56">
        <v>712.84</v>
      </c>
    </row>
    <row r="331" spans="1:37" x14ac:dyDescent="0.25">
      <c r="A331" s="51">
        <v>614</v>
      </c>
      <c r="B331" s="52" t="s">
        <v>2693</v>
      </c>
      <c r="C331" s="52" t="s">
        <v>2108</v>
      </c>
      <c r="D331" s="53">
        <v>43780</v>
      </c>
      <c r="E331" s="53">
        <v>43840</v>
      </c>
      <c r="F331" s="51">
        <f>Messy_HR_Dataset_Detailed!$E331-Messy_HR_Dataset_Detailed!$D331</f>
        <v>60</v>
      </c>
      <c r="G331" s="54">
        <f>(Messy_HR_Dataset_Detailed!$E331-Messy_HR_Dataset_Detailed!$D331)/365.25</f>
        <v>0.16427104722792607</v>
      </c>
      <c r="H331" s="52" t="s">
        <v>2394</v>
      </c>
      <c r="I331" s="52" t="s">
        <v>2694</v>
      </c>
      <c r="J331" s="55" t="s">
        <v>2695</v>
      </c>
      <c r="K331" s="52" t="s">
        <v>79</v>
      </c>
      <c r="L331" s="52" t="s">
        <v>752</v>
      </c>
      <c r="M331" s="52" t="s">
        <v>66</v>
      </c>
      <c r="N331" s="52" t="s">
        <v>55</v>
      </c>
      <c r="O331" s="52" t="s">
        <v>66</v>
      </c>
      <c r="P331" s="52" t="s">
        <v>133</v>
      </c>
      <c r="Q331" s="52" t="s">
        <v>2397</v>
      </c>
      <c r="R331" s="52" t="s">
        <v>107</v>
      </c>
      <c r="S331" s="53">
        <v>27861</v>
      </c>
      <c r="T331" s="52" t="s">
        <v>44</v>
      </c>
      <c r="U331" s="52" t="s">
        <v>625</v>
      </c>
      <c r="V331" s="52" t="s">
        <v>59</v>
      </c>
      <c r="W331" s="51">
        <v>45272</v>
      </c>
      <c r="X331" s="52" t="s">
        <v>48</v>
      </c>
      <c r="Y331" s="51">
        <v>3</v>
      </c>
      <c r="Z331" s="51">
        <v>1041</v>
      </c>
      <c r="AA331" s="53" t="s">
        <v>235</v>
      </c>
      <c r="AB331" s="51">
        <v>3</v>
      </c>
      <c r="AC331" s="51">
        <v>1</v>
      </c>
      <c r="AD331" s="53">
        <v>44992</v>
      </c>
      <c r="AE331" s="52" t="s">
        <v>60</v>
      </c>
      <c r="AF331" s="52" t="s">
        <v>51</v>
      </c>
      <c r="AG331" s="52" t="s">
        <v>77</v>
      </c>
      <c r="AH331" s="52" t="s">
        <v>2696</v>
      </c>
      <c r="AI331" s="52" t="s">
        <v>2697</v>
      </c>
      <c r="AJ331" s="51">
        <v>3</v>
      </c>
      <c r="AK331" s="56">
        <v>871.12</v>
      </c>
    </row>
    <row r="332" spans="1:37" x14ac:dyDescent="0.25">
      <c r="A332" s="51">
        <v>616</v>
      </c>
      <c r="B332" s="52" t="s">
        <v>1080</v>
      </c>
      <c r="C332" s="52" t="s">
        <v>2698</v>
      </c>
      <c r="D332" s="53">
        <v>44914</v>
      </c>
      <c r="E332" s="53">
        <v>45056</v>
      </c>
      <c r="F332" s="51">
        <f>Messy_HR_Dataset_Detailed!$E332-Messy_HR_Dataset_Detailed!$D332</f>
        <v>142</v>
      </c>
      <c r="G332" s="54">
        <f>(Messy_HR_Dataset_Detailed!$E332-Messy_HR_Dataset_Detailed!$D332)/365.25</f>
        <v>0.38877481177275841</v>
      </c>
      <c r="H332" s="52" t="s">
        <v>2576</v>
      </c>
      <c r="I332" s="52" t="s">
        <v>2699</v>
      </c>
      <c r="J332" s="55" t="s">
        <v>2700</v>
      </c>
      <c r="K332" s="52" t="s">
        <v>94</v>
      </c>
      <c r="L332" s="52" t="s">
        <v>38</v>
      </c>
      <c r="M332" s="52" t="s">
        <v>66</v>
      </c>
      <c r="N332" s="52" t="s">
        <v>40</v>
      </c>
      <c r="O332" s="52" t="s">
        <v>56</v>
      </c>
      <c r="P332" s="52" t="s">
        <v>121</v>
      </c>
      <c r="Q332" s="52" t="s">
        <v>2397</v>
      </c>
      <c r="R332" s="52" t="s">
        <v>142</v>
      </c>
      <c r="S332" s="53" t="s">
        <v>2701</v>
      </c>
      <c r="T332" s="52" t="s">
        <v>44</v>
      </c>
      <c r="U332" s="52" t="s">
        <v>696</v>
      </c>
      <c r="V332" s="52" t="s">
        <v>46</v>
      </c>
      <c r="W332" s="51">
        <v>65963</v>
      </c>
      <c r="X332" s="52" t="s">
        <v>48</v>
      </c>
      <c r="Y332" s="51">
        <v>3</v>
      </c>
      <c r="Z332" s="51">
        <v>1043</v>
      </c>
      <c r="AA332" s="53" t="s">
        <v>2702</v>
      </c>
      <c r="AB332" s="51">
        <v>1</v>
      </c>
      <c r="AC332" s="51">
        <v>1</v>
      </c>
      <c r="AD332" s="53">
        <v>44783</v>
      </c>
      <c r="AE332" s="52" t="s">
        <v>156</v>
      </c>
      <c r="AF332" s="52" t="s">
        <v>61</v>
      </c>
      <c r="AG332" s="52" t="s">
        <v>77</v>
      </c>
      <c r="AH332" s="52" t="s">
        <v>2703</v>
      </c>
      <c r="AI332" s="52" t="s">
        <v>2704</v>
      </c>
      <c r="AJ332" s="51">
        <v>2</v>
      </c>
      <c r="AK332" s="56">
        <v>289.93</v>
      </c>
    </row>
    <row r="333" spans="1:37" x14ac:dyDescent="0.25">
      <c r="A333" s="51">
        <v>618</v>
      </c>
      <c r="B333" s="52" t="s">
        <v>2709</v>
      </c>
      <c r="C333" s="52" t="s">
        <v>2710</v>
      </c>
      <c r="D333" s="53">
        <v>44108</v>
      </c>
      <c r="E333" s="53">
        <v>44984</v>
      </c>
      <c r="F333" s="51">
        <f>Messy_HR_Dataset_Detailed!$E333-Messy_HR_Dataset_Detailed!$D333</f>
        <v>876</v>
      </c>
      <c r="G333" s="54">
        <f>(Messy_HR_Dataset_Detailed!$E333-Messy_HR_Dataset_Detailed!$D333)/365.25</f>
        <v>2.3983572895277208</v>
      </c>
      <c r="H333" s="52" t="s">
        <v>2585</v>
      </c>
      <c r="I333" s="52" t="s">
        <v>2711</v>
      </c>
      <c r="J333" s="55" t="s">
        <v>2712</v>
      </c>
      <c r="K333" s="52" t="s">
        <v>65</v>
      </c>
      <c r="L333" s="52" t="s">
        <v>38</v>
      </c>
      <c r="M333" s="52" t="s">
        <v>66</v>
      </c>
      <c r="N333" s="52" t="s">
        <v>40</v>
      </c>
      <c r="O333" s="52" t="s">
        <v>41</v>
      </c>
      <c r="P333" s="52" t="s">
        <v>95</v>
      </c>
      <c r="Q333" s="52" t="s">
        <v>2588</v>
      </c>
      <c r="R333" s="52" t="s">
        <v>344</v>
      </c>
      <c r="S333" s="53">
        <v>23290</v>
      </c>
      <c r="T333" s="52" t="s">
        <v>44</v>
      </c>
      <c r="U333" s="52" t="s">
        <v>234</v>
      </c>
      <c r="V333" s="52" t="s">
        <v>46</v>
      </c>
      <c r="W333" s="51">
        <v>11164</v>
      </c>
      <c r="X333" s="52" t="s">
        <v>48</v>
      </c>
      <c r="Y333" s="51">
        <v>3</v>
      </c>
      <c r="Z333" s="51">
        <v>1045</v>
      </c>
      <c r="AA333" s="53">
        <v>44781</v>
      </c>
      <c r="AB333" s="51">
        <v>1</v>
      </c>
      <c r="AC333" s="51">
        <v>4</v>
      </c>
      <c r="AD333" s="53">
        <v>45088</v>
      </c>
      <c r="AE333" s="52" t="s">
        <v>60</v>
      </c>
      <c r="AF333" s="52" t="s">
        <v>61</v>
      </c>
      <c r="AG333" s="52" t="s">
        <v>77</v>
      </c>
      <c r="AH333" s="52" t="s">
        <v>2713</v>
      </c>
      <c r="AI333" s="52" t="s">
        <v>2714</v>
      </c>
      <c r="AJ333" s="51">
        <v>2</v>
      </c>
      <c r="AK333" s="56">
        <v>690.41</v>
      </c>
    </row>
    <row r="334" spans="1:37" x14ac:dyDescent="0.25">
      <c r="A334" s="51">
        <v>619</v>
      </c>
      <c r="B334" s="52" t="s">
        <v>1348</v>
      </c>
      <c r="C334" s="52" t="s">
        <v>2715</v>
      </c>
      <c r="D334" s="53">
        <v>44674</v>
      </c>
      <c r="E334" s="53">
        <v>44776</v>
      </c>
      <c r="F334" s="51">
        <f>Messy_HR_Dataset_Detailed!$E334-Messy_HR_Dataset_Detailed!$D334</f>
        <v>102</v>
      </c>
      <c r="G334" s="54">
        <f>(Messy_HR_Dataset_Detailed!$E334-Messy_HR_Dataset_Detailed!$D334)/365.25</f>
        <v>0.27926078028747431</v>
      </c>
      <c r="H334" s="52" t="s">
        <v>2394</v>
      </c>
      <c r="I334" s="52" t="s">
        <v>2716</v>
      </c>
      <c r="J334" s="55" t="s">
        <v>2717</v>
      </c>
      <c r="K334" s="52" t="s">
        <v>37</v>
      </c>
      <c r="L334" s="52" t="s">
        <v>752</v>
      </c>
      <c r="M334" s="52" t="s">
        <v>66</v>
      </c>
      <c r="N334" s="52" t="s">
        <v>55</v>
      </c>
      <c r="O334" s="52" t="s">
        <v>41</v>
      </c>
      <c r="P334" s="52" t="s">
        <v>95</v>
      </c>
      <c r="Q334" s="52" t="s">
        <v>2397</v>
      </c>
      <c r="R334" s="52" t="s">
        <v>804</v>
      </c>
      <c r="S334" s="53" t="s">
        <v>2718</v>
      </c>
      <c r="T334" s="52" t="s">
        <v>44</v>
      </c>
      <c r="U334" s="52" t="s">
        <v>81</v>
      </c>
      <c r="V334" s="52" t="s">
        <v>59</v>
      </c>
      <c r="W334" s="51">
        <v>65978</v>
      </c>
      <c r="X334" s="52" t="s">
        <v>48</v>
      </c>
      <c r="Y334" s="51">
        <v>3</v>
      </c>
      <c r="Z334" s="51">
        <v>1046</v>
      </c>
      <c r="AA334" s="53" t="s">
        <v>2719</v>
      </c>
      <c r="AB334" s="51">
        <v>3</v>
      </c>
      <c r="AC334" s="51">
        <v>5</v>
      </c>
      <c r="AD334" s="53">
        <v>45135</v>
      </c>
      <c r="AE334" s="52" t="s">
        <v>50</v>
      </c>
      <c r="AF334" s="52" t="s">
        <v>51</v>
      </c>
      <c r="AG334" s="52" t="s">
        <v>52</v>
      </c>
      <c r="AH334" s="52" t="s">
        <v>2720</v>
      </c>
      <c r="AI334" s="52" t="s">
        <v>2721</v>
      </c>
      <c r="AJ334" s="51">
        <v>2</v>
      </c>
      <c r="AK334" s="56">
        <v>211.39</v>
      </c>
    </row>
    <row r="335" spans="1:37" x14ac:dyDescent="0.25">
      <c r="A335" s="51">
        <v>622</v>
      </c>
      <c r="B335" s="52" t="s">
        <v>2724</v>
      </c>
      <c r="C335" s="52" t="s">
        <v>2725</v>
      </c>
      <c r="D335" s="53">
        <v>43615</v>
      </c>
      <c r="E335" s="53">
        <v>44184</v>
      </c>
      <c r="F335" s="51">
        <f>Messy_HR_Dataset_Detailed!$E335-Messy_HR_Dataset_Detailed!$D335</f>
        <v>569</v>
      </c>
      <c r="G335" s="54">
        <f>(Messy_HR_Dataset_Detailed!$E335-Messy_HR_Dataset_Detailed!$D335)/365.25</f>
        <v>1.5578370978781657</v>
      </c>
      <c r="H335" s="52" t="s">
        <v>2394</v>
      </c>
      <c r="I335" s="52" t="s">
        <v>2726</v>
      </c>
      <c r="J335" s="55" t="s">
        <v>2727</v>
      </c>
      <c r="K335" s="52" t="s">
        <v>132</v>
      </c>
      <c r="L335" s="52" t="s">
        <v>752</v>
      </c>
      <c r="M335" s="52" t="s">
        <v>56</v>
      </c>
      <c r="N335" s="52" t="s">
        <v>67</v>
      </c>
      <c r="O335" s="52" t="s">
        <v>56</v>
      </c>
      <c r="P335" s="52" t="s">
        <v>95</v>
      </c>
      <c r="Q335" s="52" t="s">
        <v>2397</v>
      </c>
      <c r="R335" s="52" t="s">
        <v>85</v>
      </c>
      <c r="S335" s="53" t="s">
        <v>2728</v>
      </c>
      <c r="T335" s="52" t="s">
        <v>44</v>
      </c>
      <c r="U335" s="52" t="s">
        <v>98</v>
      </c>
      <c r="V335" s="52" t="s">
        <v>59</v>
      </c>
      <c r="W335" s="51">
        <v>16259</v>
      </c>
      <c r="X335" s="52" t="s">
        <v>48</v>
      </c>
      <c r="Y335" s="51">
        <v>3</v>
      </c>
      <c r="Z335" s="51">
        <v>1049</v>
      </c>
      <c r="AA335" s="53" t="s">
        <v>886</v>
      </c>
      <c r="AB335" s="51">
        <v>3</v>
      </c>
      <c r="AC335" s="51">
        <v>5</v>
      </c>
      <c r="AD335" s="53">
        <v>44885</v>
      </c>
      <c r="AE335" s="52" t="s">
        <v>50</v>
      </c>
      <c r="AF335" s="52" t="s">
        <v>51</v>
      </c>
      <c r="AG335" s="52" t="s">
        <v>77</v>
      </c>
      <c r="AH335" s="52" t="s">
        <v>2729</v>
      </c>
      <c r="AI335" s="52" t="s">
        <v>2730</v>
      </c>
      <c r="AJ335" s="51">
        <v>2</v>
      </c>
      <c r="AK335" s="56">
        <v>518.54</v>
      </c>
    </row>
    <row r="336" spans="1:37" x14ac:dyDescent="0.25">
      <c r="A336" s="51">
        <v>624</v>
      </c>
      <c r="B336" s="52" t="s">
        <v>2731</v>
      </c>
      <c r="C336" s="52" t="s">
        <v>2732</v>
      </c>
      <c r="D336" s="53">
        <v>44659</v>
      </c>
      <c r="E336" s="53">
        <v>44937</v>
      </c>
      <c r="F336" s="51">
        <f>Messy_HR_Dataset_Detailed!$E336-Messy_HR_Dataset_Detailed!$D336</f>
        <v>278</v>
      </c>
      <c r="G336" s="54">
        <f>(Messy_HR_Dataset_Detailed!$E336-Messy_HR_Dataset_Detailed!$D336)/365.25</f>
        <v>0.76112251882272419</v>
      </c>
      <c r="H336" s="52" t="s">
        <v>2394</v>
      </c>
      <c r="I336" s="52" t="s">
        <v>2733</v>
      </c>
      <c r="J336" s="55" t="s">
        <v>2734</v>
      </c>
      <c r="K336" s="52" t="s">
        <v>164</v>
      </c>
      <c r="L336" s="52" t="s">
        <v>38</v>
      </c>
      <c r="M336" s="52" t="s">
        <v>66</v>
      </c>
      <c r="N336" s="52" t="s">
        <v>40</v>
      </c>
      <c r="O336" s="52" t="s">
        <v>56</v>
      </c>
      <c r="P336" s="52" t="s">
        <v>95</v>
      </c>
      <c r="Q336" s="52" t="s">
        <v>2397</v>
      </c>
      <c r="R336" s="52" t="s">
        <v>85</v>
      </c>
      <c r="S336" s="53" t="s">
        <v>2735</v>
      </c>
      <c r="T336" s="52" t="s">
        <v>44</v>
      </c>
      <c r="U336" s="52" t="s">
        <v>223</v>
      </c>
      <c r="V336" s="52" t="s">
        <v>59</v>
      </c>
      <c r="W336" s="51">
        <v>14669</v>
      </c>
      <c r="X336" s="52" t="s">
        <v>48</v>
      </c>
      <c r="Y336" s="51">
        <v>3</v>
      </c>
      <c r="Z336" s="51">
        <v>1051</v>
      </c>
      <c r="AA336" s="53">
        <v>44927</v>
      </c>
      <c r="AB336" s="51">
        <v>2</v>
      </c>
      <c r="AC336" s="51">
        <v>4</v>
      </c>
      <c r="AD336" s="53">
        <v>44847</v>
      </c>
      <c r="AE336" s="52" t="s">
        <v>50</v>
      </c>
      <c r="AF336" s="52" t="s">
        <v>51</v>
      </c>
      <c r="AG336" s="52" t="s">
        <v>89</v>
      </c>
      <c r="AH336" s="52" t="s">
        <v>2736</v>
      </c>
      <c r="AI336" s="52" t="s">
        <v>2737</v>
      </c>
      <c r="AJ336" s="51">
        <v>3</v>
      </c>
      <c r="AK336" s="56">
        <v>572.94000000000005</v>
      </c>
    </row>
    <row r="337" spans="1:37" x14ac:dyDescent="0.25">
      <c r="A337" s="51">
        <v>625</v>
      </c>
      <c r="B337" s="52" t="s">
        <v>2738</v>
      </c>
      <c r="C337" s="52" t="s">
        <v>2739</v>
      </c>
      <c r="D337" s="53">
        <v>44252</v>
      </c>
      <c r="E337" s="53">
        <v>44351</v>
      </c>
      <c r="F337" s="51">
        <f>Messy_HR_Dataset_Detailed!$E337-Messy_HR_Dataset_Detailed!$D337</f>
        <v>99</v>
      </c>
      <c r="G337" s="54">
        <f>(Messy_HR_Dataset_Detailed!$E337-Messy_HR_Dataset_Detailed!$D337)/365.25</f>
        <v>0.27104722792607805</v>
      </c>
      <c r="H337" s="52" t="s">
        <v>2576</v>
      </c>
      <c r="I337" s="52" t="s">
        <v>2740</v>
      </c>
      <c r="J337" s="55" t="s">
        <v>2741</v>
      </c>
      <c r="K337" s="52" t="s">
        <v>94</v>
      </c>
      <c r="L337" s="52" t="s">
        <v>38</v>
      </c>
      <c r="M337" s="52" t="s">
        <v>39</v>
      </c>
      <c r="N337" s="52" t="s">
        <v>67</v>
      </c>
      <c r="O337" s="52" t="s">
        <v>56</v>
      </c>
      <c r="P337" s="52" t="s">
        <v>174</v>
      </c>
      <c r="Q337" s="52" t="s">
        <v>2397</v>
      </c>
      <c r="R337" s="52" t="s">
        <v>80</v>
      </c>
      <c r="S337" s="53" t="s">
        <v>2742</v>
      </c>
      <c r="T337" s="52" t="s">
        <v>44</v>
      </c>
      <c r="U337" s="52" t="s">
        <v>234</v>
      </c>
      <c r="V337" s="52" t="s">
        <v>46</v>
      </c>
      <c r="W337" s="51">
        <v>52448</v>
      </c>
      <c r="X337" s="52" t="s">
        <v>48</v>
      </c>
      <c r="Y337" s="51">
        <v>3</v>
      </c>
      <c r="Z337" s="51">
        <v>1052</v>
      </c>
      <c r="AA337" s="53" t="s">
        <v>1408</v>
      </c>
      <c r="AB337" s="51">
        <v>1</v>
      </c>
      <c r="AC337" s="51">
        <v>4</v>
      </c>
      <c r="AD337" s="53">
        <v>44859</v>
      </c>
      <c r="AE337" s="52" t="s">
        <v>156</v>
      </c>
      <c r="AF337" s="52" t="s">
        <v>51</v>
      </c>
      <c r="AG337" s="52" t="s">
        <v>62</v>
      </c>
      <c r="AH337" s="52" t="s">
        <v>2743</v>
      </c>
      <c r="AI337" s="52" t="s">
        <v>2744</v>
      </c>
      <c r="AJ337" s="51">
        <v>4</v>
      </c>
      <c r="AK337" s="56">
        <v>234.76</v>
      </c>
    </row>
    <row r="338" spans="1:37" x14ac:dyDescent="0.25">
      <c r="A338" s="51">
        <v>626</v>
      </c>
      <c r="B338" s="52" t="s">
        <v>2665</v>
      </c>
      <c r="C338" s="52" t="s">
        <v>631</v>
      </c>
      <c r="D338" s="53">
        <v>43537</v>
      </c>
      <c r="E338" s="53">
        <v>44293</v>
      </c>
      <c r="F338" s="51">
        <f>Messy_HR_Dataset_Detailed!$E338-Messy_HR_Dataset_Detailed!$D338</f>
        <v>756</v>
      </c>
      <c r="G338" s="54">
        <f>(Messy_HR_Dataset_Detailed!$E338-Messy_HR_Dataset_Detailed!$D338)/365.25</f>
        <v>2.0698151950718686</v>
      </c>
      <c r="H338" s="52" t="s">
        <v>2576</v>
      </c>
      <c r="I338" s="52" t="s">
        <v>2745</v>
      </c>
      <c r="J338" s="55" t="s">
        <v>2746</v>
      </c>
      <c r="K338" s="52" t="s">
        <v>113</v>
      </c>
      <c r="L338" s="52" t="s">
        <v>38</v>
      </c>
      <c r="M338" s="52" t="s">
        <v>39</v>
      </c>
      <c r="N338" s="52" t="s">
        <v>40</v>
      </c>
      <c r="O338" s="52" t="s">
        <v>66</v>
      </c>
      <c r="P338" s="52" t="s">
        <v>121</v>
      </c>
      <c r="Q338" s="52" t="s">
        <v>2397</v>
      </c>
      <c r="R338" s="52" t="s">
        <v>175</v>
      </c>
      <c r="S338" s="53" t="s">
        <v>2747</v>
      </c>
      <c r="T338" s="52" t="s">
        <v>44</v>
      </c>
      <c r="U338" s="52" t="s">
        <v>423</v>
      </c>
      <c r="V338" s="52" t="s">
        <v>46</v>
      </c>
      <c r="W338" s="51">
        <v>43336</v>
      </c>
      <c r="X338" s="52" t="s">
        <v>48</v>
      </c>
      <c r="Y338" s="51">
        <v>3</v>
      </c>
      <c r="Z338" s="51">
        <v>1053</v>
      </c>
      <c r="AA338" s="53">
        <v>44905</v>
      </c>
      <c r="AB338" s="51">
        <v>2</v>
      </c>
      <c r="AC338" s="51">
        <v>1</v>
      </c>
      <c r="AD338" s="53">
        <v>44914</v>
      </c>
      <c r="AE338" s="52" t="s">
        <v>156</v>
      </c>
      <c r="AF338" s="52" t="s">
        <v>61</v>
      </c>
      <c r="AG338" s="52" t="s">
        <v>89</v>
      </c>
      <c r="AH338" s="52" t="s">
        <v>2748</v>
      </c>
      <c r="AI338" s="52" t="s">
        <v>2749</v>
      </c>
      <c r="AJ338" s="51">
        <v>4</v>
      </c>
      <c r="AK338" s="56">
        <v>704.7</v>
      </c>
    </row>
    <row r="339" spans="1:37" x14ac:dyDescent="0.25">
      <c r="A339" s="51">
        <v>633</v>
      </c>
      <c r="B339" s="52" t="s">
        <v>2754</v>
      </c>
      <c r="C339" s="52" t="s">
        <v>2667</v>
      </c>
      <c r="D339" s="53">
        <v>43383</v>
      </c>
      <c r="E339" s="53">
        <v>43459</v>
      </c>
      <c r="F339" s="51">
        <f>Messy_HR_Dataset_Detailed!$E339-Messy_HR_Dataset_Detailed!$D339</f>
        <v>76</v>
      </c>
      <c r="G339" s="54">
        <f>(Messy_HR_Dataset_Detailed!$E339-Messy_HR_Dataset_Detailed!$D339)/365.25</f>
        <v>0.20807665982203971</v>
      </c>
      <c r="H339" s="52" t="s">
        <v>2576</v>
      </c>
      <c r="I339" s="52" t="s">
        <v>2755</v>
      </c>
      <c r="J339" s="55" t="s">
        <v>2756</v>
      </c>
      <c r="K339" s="52" t="s">
        <v>37</v>
      </c>
      <c r="L339" s="52" t="s">
        <v>38</v>
      </c>
      <c r="M339" s="52" t="s">
        <v>56</v>
      </c>
      <c r="N339" s="52" t="s">
        <v>67</v>
      </c>
      <c r="O339" s="52" t="s">
        <v>66</v>
      </c>
      <c r="P339" s="52" t="s">
        <v>174</v>
      </c>
      <c r="Q339" s="52" t="s">
        <v>2397</v>
      </c>
      <c r="R339" s="52" t="s">
        <v>80</v>
      </c>
      <c r="S339" s="53">
        <v>27882</v>
      </c>
      <c r="T339" s="52" t="s">
        <v>44</v>
      </c>
      <c r="U339" s="52" t="s">
        <v>423</v>
      </c>
      <c r="V339" s="52" t="s">
        <v>46</v>
      </c>
      <c r="W339" s="51">
        <v>20331</v>
      </c>
      <c r="X339" s="52" t="s">
        <v>48</v>
      </c>
      <c r="Y339" s="51">
        <v>3</v>
      </c>
      <c r="Z339" s="51">
        <v>1060</v>
      </c>
      <c r="AA339" s="53">
        <v>44933</v>
      </c>
      <c r="AB339" s="51">
        <v>5</v>
      </c>
      <c r="AC339" s="51">
        <v>5</v>
      </c>
      <c r="AD339" s="53">
        <v>44810</v>
      </c>
      <c r="AE339" s="52" t="s">
        <v>76</v>
      </c>
      <c r="AF339" s="52" t="s">
        <v>51</v>
      </c>
      <c r="AG339" s="52" t="s">
        <v>77</v>
      </c>
      <c r="AH339" s="52" t="s">
        <v>2757</v>
      </c>
      <c r="AI339" s="52" t="s">
        <v>2758</v>
      </c>
      <c r="AJ339" s="51">
        <v>1</v>
      </c>
      <c r="AK339" s="56">
        <v>770.84</v>
      </c>
    </row>
    <row r="340" spans="1:37" x14ac:dyDescent="0.25">
      <c r="A340" s="51">
        <v>635</v>
      </c>
      <c r="B340" s="52" t="s">
        <v>2759</v>
      </c>
      <c r="C340" s="52" t="s">
        <v>2760</v>
      </c>
      <c r="D340" s="53">
        <v>43603</v>
      </c>
      <c r="E340" s="53">
        <v>43844</v>
      </c>
      <c r="F340" s="51">
        <f>Messy_HR_Dataset_Detailed!$E340-Messy_HR_Dataset_Detailed!$D340</f>
        <v>241</v>
      </c>
      <c r="G340" s="54">
        <f>(Messy_HR_Dataset_Detailed!$E340-Messy_HR_Dataset_Detailed!$D340)/365.25</f>
        <v>0.65982203969883646</v>
      </c>
      <c r="H340" s="52" t="s">
        <v>2394</v>
      </c>
      <c r="I340" s="52" t="s">
        <v>2761</v>
      </c>
      <c r="J340" s="55" t="s">
        <v>2762</v>
      </c>
      <c r="K340" s="52" t="s">
        <v>84</v>
      </c>
      <c r="L340" s="52" t="s">
        <v>752</v>
      </c>
      <c r="M340" s="52" t="s">
        <v>56</v>
      </c>
      <c r="N340" s="52" t="s">
        <v>55</v>
      </c>
      <c r="O340" s="52" t="s">
        <v>56</v>
      </c>
      <c r="P340" s="52" t="s">
        <v>95</v>
      </c>
      <c r="Q340" s="52" t="s">
        <v>2397</v>
      </c>
      <c r="R340" s="52" t="s">
        <v>107</v>
      </c>
      <c r="S340" s="53">
        <v>25273</v>
      </c>
      <c r="T340" s="52" t="s">
        <v>44</v>
      </c>
      <c r="U340" s="52" t="s">
        <v>2763</v>
      </c>
      <c r="V340" s="52" t="s">
        <v>59</v>
      </c>
      <c r="W340" s="51">
        <v>59717</v>
      </c>
      <c r="X340" s="52" t="s">
        <v>48</v>
      </c>
      <c r="Y340" s="51">
        <v>3</v>
      </c>
      <c r="Z340" s="51">
        <v>1062</v>
      </c>
      <c r="AA340" s="53">
        <v>44986</v>
      </c>
      <c r="AB340" s="51">
        <v>3</v>
      </c>
      <c r="AC340" s="51">
        <v>2</v>
      </c>
      <c r="AD340" s="53">
        <v>44892</v>
      </c>
      <c r="AE340" s="52" t="s">
        <v>83</v>
      </c>
      <c r="AF340" s="52" t="s">
        <v>51</v>
      </c>
      <c r="AG340" s="52" t="s">
        <v>52</v>
      </c>
      <c r="AH340" s="52" t="s">
        <v>2764</v>
      </c>
      <c r="AI340" s="52" t="s">
        <v>2765</v>
      </c>
      <c r="AJ340" s="51">
        <v>5</v>
      </c>
      <c r="AK340" s="56">
        <v>702.84</v>
      </c>
    </row>
    <row r="341" spans="1:37" x14ac:dyDescent="0.25">
      <c r="A341" s="51">
        <v>637</v>
      </c>
      <c r="B341" s="52" t="s">
        <v>1958</v>
      </c>
      <c r="C341" s="52" t="s">
        <v>2768</v>
      </c>
      <c r="D341" s="53">
        <v>44650</v>
      </c>
      <c r="E341" s="53">
        <v>44664</v>
      </c>
      <c r="F341" s="51">
        <f>Messy_HR_Dataset_Detailed!$E341-Messy_HR_Dataset_Detailed!$D341</f>
        <v>14</v>
      </c>
      <c r="G341" s="54">
        <f>(Messy_HR_Dataset_Detailed!$E341-Messy_HR_Dataset_Detailed!$D341)/365.25</f>
        <v>3.8329911019849415E-2</v>
      </c>
      <c r="H341" s="52" t="s">
        <v>2394</v>
      </c>
      <c r="I341" s="52" t="s">
        <v>2769</v>
      </c>
      <c r="J341" s="55" t="s">
        <v>2770</v>
      </c>
      <c r="K341" s="52" t="s">
        <v>125</v>
      </c>
      <c r="L341" s="52" t="s">
        <v>752</v>
      </c>
      <c r="M341" s="52" t="s">
        <v>56</v>
      </c>
      <c r="N341" s="52" t="s">
        <v>55</v>
      </c>
      <c r="O341" s="52" t="s">
        <v>56</v>
      </c>
      <c r="P341" s="52" t="s">
        <v>133</v>
      </c>
      <c r="Q341" s="52" t="s">
        <v>2397</v>
      </c>
      <c r="R341" s="52" t="s">
        <v>85</v>
      </c>
      <c r="S341" s="53" t="s">
        <v>2771</v>
      </c>
      <c r="T341" s="52" t="s">
        <v>44</v>
      </c>
      <c r="U341" s="52" t="s">
        <v>98</v>
      </c>
      <c r="V341" s="52" t="s">
        <v>59</v>
      </c>
      <c r="W341" s="51">
        <v>67106</v>
      </c>
      <c r="X341" s="52" t="s">
        <v>48</v>
      </c>
      <c r="Y341" s="51">
        <v>3</v>
      </c>
      <c r="Z341" s="51">
        <v>1064</v>
      </c>
      <c r="AA341" s="53" t="s">
        <v>186</v>
      </c>
      <c r="AB341" s="51">
        <v>5</v>
      </c>
      <c r="AC341" s="51">
        <v>4</v>
      </c>
      <c r="AD341" s="53">
        <v>44840</v>
      </c>
      <c r="AE341" s="52" t="s">
        <v>50</v>
      </c>
      <c r="AF341" s="52" t="s">
        <v>61</v>
      </c>
      <c r="AG341" s="52" t="s">
        <v>89</v>
      </c>
      <c r="AH341" s="52" t="s">
        <v>2772</v>
      </c>
      <c r="AI341" s="52" t="s">
        <v>2773</v>
      </c>
      <c r="AJ341" s="51">
        <v>1</v>
      </c>
      <c r="AK341" s="56">
        <v>819.86</v>
      </c>
    </row>
    <row r="342" spans="1:37" x14ac:dyDescent="0.25">
      <c r="A342" s="51">
        <v>639</v>
      </c>
      <c r="B342" s="52" t="s">
        <v>2775</v>
      </c>
      <c r="C342" s="52" t="s">
        <v>924</v>
      </c>
      <c r="D342" s="53">
        <v>44557</v>
      </c>
      <c r="E342" s="53">
        <v>44931</v>
      </c>
      <c r="F342" s="51">
        <f>Messy_HR_Dataset_Detailed!$E342-Messy_HR_Dataset_Detailed!$D342</f>
        <v>374</v>
      </c>
      <c r="G342" s="54">
        <f>(Messy_HR_Dataset_Detailed!$E342-Messy_HR_Dataset_Detailed!$D342)/365.25</f>
        <v>1.0239561943874058</v>
      </c>
      <c r="H342" s="52" t="s">
        <v>2394</v>
      </c>
      <c r="I342" s="52" t="s">
        <v>2776</v>
      </c>
      <c r="J342" s="55" t="s">
        <v>2777</v>
      </c>
      <c r="K342" s="52" t="s">
        <v>132</v>
      </c>
      <c r="L342" s="52" t="s">
        <v>38</v>
      </c>
      <c r="M342" s="52" t="s">
        <v>66</v>
      </c>
      <c r="N342" s="52" t="s">
        <v>40</v>
      </c>
      <c r="O342" s="52" t="s">
        <v>41</v>
      </c>
      <c r="P342" s="52" t="s">
        <v>174</v>
      </c>
      <c r="Q342" s="52" t="s">
        <v>2397</v>
      </c>
      <c r="R342" s="52" t="s">
        <v>344</v>
      </c>
      <c r="S342" s="53" t="s">
        <v>2778</v>
      </c>
      <c r="T342" s="52" t="s">
        <v>44</v>
      </c>
      <c r="U342" s="52" t="s">
        <v>223</v>
      </c>
      <c r="V342" s="52" t="s">
        <v>59</v>
      </c>
      <c r="W342" s="51">
        <v>61106</v>
      </c>
      <c r="X342" s="52" t="s">
        <v>48</v>
      </c>
      <c r="Y342" s="51">
        <v>3</v>
      </c>
      <c r="Z342" s="51">
        <v>1066</v>
      </c>
      <c r="AA342" s="53" t="s">
        <v>601</v>
      </c>
      <c r="AB342" s="51">
        <v>4</v>
      </c>
      <c r="AC342" s="51">
        <v>3</v>
      </c>
      <c r="AD342" s="53">
        <v>45091</v>
      </c>
      <c r="AE342" s="52" t="s">
        <v>156</v>
      </c>
      <c r="AF342" s="52" t="s">
        <v>51</v>
      </c>
      <c r="AG342" s="52" t="s">
        <v>77</v>
      </c>
      <c r="AH342" s="52" t="s">
        <v>2779</v>
      </c>
      <c r="AI342" s="52" t="s">
        <v>2780</v>
      </c>
      <c r="AJ342" s="51">
        <v>5</v>
      </c>
      <c r="AK342" s="56">
        <v>769.42</v>
      </c>
    </row>
    <row r="343" spans="1:37" x14ac:dyDescent="0.25">
      <c r="A343" s="51">
        <v>642</v>
      </c>
      <c r="B343" s="52" t="s">
        <v>1958</v>
      </c>
      <c r="C343" s="52" t="s">
        <v>2781</v>
      </c>
      <c r="D343" s="53">
        <v>43386</v>
      </c>
      <c r="E343" s="53">
        <v>45074</v>
      </c>
      <c r="F343" s="51">
        <f>Messy_HR_Dataset_Detailed!$E343-Messy_HR_Dataset_Detailed!$D343</f>
        <v>1688</v>
      </c>
      <c r="G343" s="54">
        <f>(Messy_HR_Dataset_Detailed!$E343-Messy_HR_Dataset_Detailed!$D343)/365.25</f>
        <v>4.6214921286789874</v>
      </c>
      <c r="H343" s="52" t="s">
        <v>2576</v>
      </c>
      <c r="I343" s="52" t="s">
        <v>2782</v>
      </c>
      <c r="J343" s="55" t="s">
        <v>2783</v>
      </c>
      <c r="K343" s="52" t="s">
        <v>94</v>
      </c>
      <c r="L343" s="52" t="s">
        <v>38</v>
      </c>
      <c r="M343" s="52" t="s">
        <v>66</v>
      </c>
      <c r="N343" s="52" t="s">
        <v>67</v>
      </c>
      <c r="O343" s="52" t="s">
        <v>56</v>
      </c>
      <c r="P343" s="52" t="s">
        <v>121</v>
      </c>
      <c r="Q343" s="52" t="s">
        <v>2397</v>
      </c>
      <c r="R343" s="52" t="s">
        <v>80</v>
      </c>
      <c r="S343" s="53" t="s">
        <v>2784</v>
      </c>
      <c r="T343" s="52" t="s">
        <v>44</v>
      </c>
      <c r="U343" s="52" t="s">
        <v>234</v>
      </c>
      <c r="V343" s="52" t="s">
        <v>46</v>
      </c>
      <c r="W343" s="51">
        <v>30264</v>
      </c>
      <c r="X343" s="52" t="s">
        <v>48</v>
      </c>
      <c r="Y343" s="51">
        <v>3</v>
      </c>
      <c r="Z343" s="51">
        <v>1069</v>
      </c>
      <c r="AA343" s="53">
        <v>45018</v>
      </c>
      <c r="AB343" s="51">
        <v>3</v>
      </c>
      <c r="AC343" s="51">
        <v>1</v>
      </c>
      <c r="AD343" s="53">
        <v>44795</v>
      </c>
      <c r="AE343" s="52" t="s">
        <v>156</v>
      </c>
      <c r="AF343" s="52" t="s">
        <v>51</v>
      </c>
      <c r="AG343" s="52" t="s">
        <v>52</v>
      </c>
      <c r="AH343" s="52" t="s">
        <v>2785</v>
      </c>
      <c r="AI343" s="52" t="s">
        <v>2786</v>
      </c>
      <c r="AJ343" s="51">
        <v>5</v>
      </c>
      <c r="AK343" s="56">
        <v>886.06</v>
      </c>
    </row>
    <row r="344" spans="1:37" x14ac:dyDescent="0.25">
      <c r="A344" s="51">
        <v>643</v>
      </c>
      <c r="B344" s="52" t="s">
        <v>2787</v>
      </c>
      <c r="C344" s="52" t="s">
        <v>2788</v>
      </c>
      <c r="D344" s="53">
        <v>43449</v>
      </c>
      <c r="E344" s="53">
        <v>44709</v>
      </c>
      <c r="F344" s="51">
        <f>Messy_HR_Dataset_Detailed!$E344-Messy_HR_Dataset_Detailed!$D344</f>
        <v>1260</v>
      </c>
      <c r="G344" s="54">
        <f>(Messy_HR_Dataset_Detailed!$E344-Messy_HR_Dataset_Detailed!$D344)/365.25</f>
        <v>3.4496919917864477</v>
      </c>
      <c r="H344" s="52" t="s">
        <v>2576</v>
      </c>
      <c r="I344" s="52" t="s">
        <v>2789</v>
      </c>
      <c r="J344" s="55" t="s">
        <v>2790</v>
      </c>
      <c r="K344" s="52" t="s">
        <v>113</v>
      </c>
      <c r="L344" s="52" t="s">
        <v>38</v>
      </c>
      <c r="M344" s="52" t="s">
        <v>66</v>
      </c>
      <c r="N344" s="52" t="s">
        <v>40</v>
      </c>
      <c r="O344" s="52" t="s">
        <v>41</v>
      </c>
      <c r="P344" s="52" t="s">
        <v>121</v>
      </c>
      <c r="Q344" s="52" t="s">
        <v>2397</v>
      </c>
      <c r="R344" s="52" t="s">
        <v>69</v>
      </c>
      <c r="S344" s="53">
        <v>35896</v>
      </c>
      <c r="T344" s="52" t="s">
        <v>44</v>
      </c>
      <c r="U344" s="52" t="s">
        <v>423</v>
      </c>
      <c r="V344" s="52" t="s">
        <v>59</v>
      </c>
      <c r="W344" s="51">
        <v>22326</v>
      </c>
      <c r="X344" s="52" t="s">
        <v>48</v>
      </c>
      <c r="Y344" s="51">
        <v>3</v>
      </c>
      <c r="Z344" s="51">
        <v>1070</v>
      </c>
      <c r="AA344" s="53">
        <v>45049</v>
      </c>
      <c r="AB344" s="51">
        <v>3</v>
      </c>
      <c r="AC344" s="51">
        <v>1</v>
      </c>
      <c r="AD344" s="53">
        <v>44940</v>
      </c>
      <c r="AE344" s="52" t="s">
        <v>83</v>
      </c>
      <c r="AF344" s="52" t="s">
        <v>51</v>
      </c>
      <c r="AG344" s="52" t="s">
        <v>52</v>
      </c>
      <c r="AH344" s="52" t="s">
        <v>2791</v>
      </c>
      <c r="AI344" s="52" t="s">
        <v>2792</v>
      </c>
      <c r="AJ344" s="51">
        <v>1</v>
      </c>
      <c r="AK344" s="56">
        <v>943.8</v>
      </c>
    </row>
    <row r="345" spans="1:37" x14ac:dyDescent="0.25">
      <c r="A345" s="51">
        <v>644</v>
      </c>
      <c r="B345" s="52" t="s">
        <v>2793</v>
      </c>
      <c r="C345" s="52" t="s">
        <v>440</v>
      </c>
      <c r="D345" s="53">
        <v>43552</v>
      </c>
      <c r="E345" s="53">
        <v>44121</v>
      </c>
      <c r="F345" s="51">
        <f>Messy_HR_Dataset_Detailed!$E345-Messy_HR_Dataset_Detailed!$D345</f>
        <v>569</v>
      </c>
      <c r="G345" s="54">
        <f>(Messy_HR_Dataset_Detailed!$E345-Messy_HR_Dataset_Detailed!$D345)/365.25</f>
        <v>1.5578370978781657</v>
      </c>
      <c r="H345" s="52" t="s">
        <v>2394</v>
      </c>
      <c r="I345" s="52" t="s">
        <v>2794</v>
      </c>
      <c r="J345" s="55" t="s">
        <v>2795</v>
      </c>
      <c r="K345" s="52" t="s">
        <v>65</v>
      </c>
      <c r="L345" s="52" t="s">
        <v>752</v>
      </c>
      <c r="M345" s="52" t="s">
        <v>39</v>
      </c>
      <c r="N345" s="52" t="s">
        <v>55</v>
      </c>
      <c r="O345" s="52" t="s">
        <v>56</v>
      </c>
      <c r="P345" s="52" t="s">
        <v>95</v>
      </c>
      <c r="Q345" s="52" t="s">
        <v>2397</v>
      </c>
      <c r="R345" s="52" t="s">
        <v>85</v>
      </c>
      <c r="S345" s="53" t="s">
        <v>2796</v>
      </c>
      <c r="T345" s="52" t="s">
        <v>44</v>
      </c>
      <c r="U345" s="52" t="s">
        <v>81</v>
      </c>
      <c r="V345" s="52" t="s">
        <v>59</v>
      </c>
      <c r="W345" s="51">
        <v>30139</v>
      </c>
      <c r="X345" s="52" t="s">
        <v>48</v>
      </c>
      <c r="Y345" s="51">
        <v>3</v>
      </c>
      <c r="Z345" s="51">
        <v>1071</v>
      </c>
      <c r="AA345" s="53" t="s">
        <v>1072</v>
      </c>
      <c r="AB345" s="51">
        <v>1</v>
      </c>
      <c r="AC345" s="51">
        <v>2</v>
      </c>
      <c r="AD345" s="53">
        <v>45001</v>
      </c>
      <c r="AE345" s="52" t="s">
        <v>156</v>
      </c>
      <c r="AF345" s="52" t="s">
        <v>51</v>
      </c>
      <c r="AG345" s="52" t="s">
        <v>77</v>
      </c>
      <c r="AH345" s="52" t="s">
        <v>2797</v>
      </c>
      <c r="AI345" s="52" t="s">
        <v>2798</v>
      </c>
      <c r="AJ345" s="51">
        <v>5</v>
      </c>
      <c r="AK345" s="56">
        <v>234.26</v>
      </c>
    </row>
    <row r="346" spans="1:37" x14ac:dyDescent="0.25">
      <c r="A346" s="51">
        <v>647</v>
      </c>
      <c r="B346" s="52" t="s">
        <v>2802</v>
      </c>
      <c r="C346" s="52" t="s">
        <v>2803</v>
      </c>
      <c r="D346" s="53">
        <v>44246</v>
      </c>
      <c r="E346" s="53">
        <v>44981</v>
      </c>
      <c r="F346" s="51">
        <f>Messy_HR_Dataset_Detailed!$E346-Messy_HR_Dataset_Detailed!$D346</f>
        <v>735</v>
      </c>
      <c r="G346" s="54">
        <f>(Messy_HR_Dataset_Detailed!$E346-Messy_HR_Dataset_Detailed!$D346)/365.25</f>
        <v>2.0123203285420943</v>
      </c>
      <c r="H346" s="52" t="s">
        <v>2394</v>
      </c>
      <c r="I346" s="52" t="s">
        <v>2804</v>
      </c>
      <c r="J346" s="55" t="s">
        <v>2805</v>
      </c>
      <c r="K346" s="52" t="s">
        <v>125</v>
      </c>
      <c r="L346" s="52" t="s">
        <v>752</v>
      </c>
      <c r="M346" s="52" t="s">
        <v>66</v>
      </c>
      <c r="N346" s="52" t="s">
        <v>55</v>
      </c>
      <c r="O346" s="52" t="s">
        <v>41</v>
      </c>
      <c r="P346" s="52" t="s">
        <v>174</v>
      </c>
      <c r="Q346" s="52" t="s">
        <v>2397</v>
      </c>
      <c r="R346" s="52" t="s">
        <v>80</v>
      </c>
      <c r="S346" s="53">
        <v>30535</v>
      </c>
      <c r="T346" s="52" t="s">
        <v>44</v>
      </c>
      <c r="U346" s="52" t="s">
        <v>81</v>
      </c>
      <c r="V346" s="52" t="s">
        <v>59</v>
      </c>
      <c r="W346" s="51">
        <v>86545</v>
      </c>
      <c r="X346" s="52" t="s">
        <v>48</v>
      </c>
      <c r="Y346" s="51">
        <v>3</v>
      </c>
      <c r="Z346" s="51">
        <v>1074</v>
      </c>
      <c r="AA346" s="53">
        <v>45201</v>
      </c>
      <c r="AB346" s="51">
        <v>3</v>
      </c>
      <c r="AC346" s="51">
        <v>4</v>
      </c>
      <c r="AD346" s="53">
        <v>45114</v>
      </c>
      <c r="AE346" s="52" t="s">
        <v>76</v>
      </c>
      <c r="AF346" s="52" t="s">
        <v>51</v>
      </c>
      <c r="AG346" s="52" t="s">
        <v>89</v>
      </c>
      <c r="AH346" s="52" t="s">
        <v>2806</v>
      </c>
      <c r="AI346" s="52" t="s">
        <v>2807</v>
      </c>
      <c r="AJ346" s="51">
        <v>5</v>
      </c>
      <c r="AK346" s="56">
        <v>103.42</v>
      </c>
    </row>
    <row r="347" spans="1:37" x14ac:dyDescent="0.25">
      <c r="A347" s="51">
        <v>648</v>
      </c>
      <c r="B347" s="52" t="s">
        <v>2808</v>
      </c>
      <c r="C347" s="52" t="s">
        <v>361</v>
      </c>
      <c r="D347" s="53">
        <v>44870</v>
      </c>
      <c r="E347" s="53">
        <v>45032</v>
      </c>
      <c r="F347" s="51">
        <f>Messy_HR_Dataset_Detailed!$E347-Messy_HR_Dataset_Detailed!$D347</f>
        <v>162</v>
      </c>
      <c r="G347" s="54">
        <f>(Messy_HR_Dataset_Detailed!$E347-Messy_HR_Dataset_Detailed!$D347)/365.25</f>
        <v>0.44353182751540043</v>
      </c>
      <c r="H347" s="52" t="s">
        <v>2394</v>
      </c>
      <c r="I347" s="52" t="s">
        <v>2809</v>
      </c>
      <c r="J347" s="55" t="s">
        <v>2810</v>
      </c>
      <c r="K347" s="52" t="s">
        <v>54</v>
      </c>
      <c r="L347" s="52" t="s">
        <v>38</v>
      </c>
      <c r="M347" s="52" t="s">
        <v>56</v>
      </c>
      <c r="N347" s="52" t="s">
        <v>67</v>
      </c>
      <c r="O347" s="52" t="s">
        <v>66</v>
      </c>
      <c r="P347" s="52" t="s">
        <v>95</v>
      </c>
      <c r="Q347" s="52" t="s">
        <v>2397</v>
      </c>
      <c r="R347" s="52" t="s">
        <v>107</v>
      </c>
      <c r="S347" s="53" t="s">
        <v>2811</v>
      </c>
      <c r="T347" s="52" t="s">
        <v>44</v>
      </c>
      <c r="U347" s="52" t="s">
        <v>109</v>
      </c>
      <c r="V347" s="52" t="s">
        <v>59</v>
      </c>
      <c r="W347" s="51">
        <v>76670</v>
      </c>
      <c r="X347" s="52" t="s">
        <v>48</v>
      </c>
      <c r="Y347" s="51">
        <v>3</v>
      </c>
      <c r="Z347" s="51">
        <v>1075</v>
      </c>
      <c r="AA347" s="53">
        <v>45203</v>
      </c>
      <c r="AB347" s="51">
        <v>1</v>
      </c>
      <c r="AC347" s="51">
        <v>2</v>
      </c>
      <c r="AD347" s="53">
        <v>45062</v>
      </c>
      <c r="AE347" s="52" t="s">
        <v>76</v>
      </c>
      <c r="AF347" s="52" t="s">
        <v>51</v>
      </c>
      <c r="AG347" s="52" t="s">
        <v>89</v>
      </c>
      <c r="AH347" s="52" t="s">
        <v>2812</v>
      </c>
      <c r="AI347" s="52" t="s">
        <v>2813</v>
      </c>
      <c r="AJ347" s="51">
        <v>4</v>
      </c>
      <c r="AK347" s="56">
        <v>573.29</v>
      </c>
    </row>
    <row r="348" spans="1:37" x14ac:dyDescent="0.25">
      <c r="A348" s="51">
        <v>649</v>
      </c>
      <c r="B348" s="52" t="s">
        <v>2814</v>
      </c>
      <c r="C348" s="52" t="s">
        <v>2815</v>
      </c>
      <c r="D348" s="53">
        <v>43912</v>
      </c>
      <c r="E348" s="53">
        <v>44102</v>
      </c>
      <c r="F348" s="51">
        <f>Messy_HR_Dataset_Detailed!$E348-Messy_HR_Dataset_Detailed!$D348</f>
        <v>190</v>
      </c>
      <c r="G348" s="54">
        <f>(Messy_HR_Dataset_Detailed!$E348-Messy_HR_Dataset_Detailed!$D348)/365.25</f>
        <v>0.52019164955509922</v>
      </c>
      <c r="H348" s="52" t="s">
        <v>2394</v>
      </c>
      <c r="I348" s="52" t="s">
        <v>2816</v>
      </c>
      <c r="J348" s="55" t="s">
        <v>2817</v>
      </c>
      <c r="K348" s="52" t="s">
        <v>132</v>
      </c>
      <c r="L348" s="52" t="s">
        <v>38</v>
      </c>
      <c r="M348" s="52" t="s">
        <v>39</v>
      </c>
      <c r="N348" s="52" t="s">
        <v>40</v>
      </c>
      <c r="O348" s="52" t="s">
        <v>56</v>
      </c>
      <c r="P348" s="52" t="s">
        <v>133</v>
      </c>
      <c r="Q348" s="52" t="s">
        <v>2397</v>
      </c>
      <c r="R348" s="52" t="s">
        <v>96</v>
      </c>
      <c r="S348" s="53" t="s">
        <v>665</v>
      </c>
      <c r="T348" s="52" t="s">
        <v>44</v>
      </c>
      <c r="U348" s="52" t="s">
        <v>625</v>
      </c>
      <c r="V348" s="52" t="s">
        <v>46</v>
      </c>
      <c r="W348" s="51">
        <v>29368</v>
      </c>
      <c r="X348" s="52" t="s">
        <v>48</v>
      </c>
      <c r="Y348" s="51">
        <v>3</v>
      </c>
      <c r="Z348" s="51">
        <v>1076</v>
      </c>
      <c r="AA348" s="53">
        <v>45234</v>
      </c>
      <c r="AB348" s="51">
        <v>1</v>
      </c>
      <c r="AC348" s="51">
        <v>3</v>
      </c>
      <c r="AD348" s="53">
        <v>44872</v>
      </c>
      <c r="AE348" s="52" t="s">
        <v>83</v>
      </c>
      <c r="AF348" s="52" t="s">
        <v>61</v>
      </c>
      <c r="AG348" s="52" t="s">
        <v>62</v>
      </c>
      <c r="AH348" s="52" t="s">
        <v>900</v>
      </c>
      <c r="AI348" s="52" t="s">
        <v>2818</v>
      </c>
      <c r="AJ348" s="51">
        <v>4</v>
      </c>
      <c r="AK348" s="56">
        <v>619.61</v>
      </c>
    </row>
    <row r="349" spans="1:37" x14ac:dyDescent="0.25">
      <c r="A349" s="51">
        <v>651</v>
      </c>
      <c r="B349" s="52" t="s">
        <v>2098</v>
      </c>
      <c r="C349" s="52" t="s">
        <v>1556</v>
      </c>
      <c r="D349" s="53">
        <v>43885</v>
      </c>
      <c r="E349" s="53">
        <v>44363</v>
      </c>
      <c r="F349" s="51">
        <f>Messy_HR_Dataset_Detailed!$E349-Messy_HR_Dataset_Detailed!$D349</f>
        <v>478</v>
      </c>
      <c r="G349" s="54">
        <f>(Messy_HR_Dataset_Detailed!$E349-Messy_HR_Dataset_Detailed!$D349)/365.25</f>
        <v>1.3086926762491444</v>
      </c>
      <c r="H349" s="52" t="s">
        <v>2394</v>
      </c>
      <c r="I349" s="52" t="s">
        <v>2820</v>
      </c>
      <c r="J349" s="55" t="s">
        <v>2821</v>
      </c>
      <c r="K349" s="52" t="s">
        <v>164</v>
      </c>
      <c r="L349" s="52" t="s">
        <v>38</v>
      </c>
      <c r="M349" s="52" t="s">
        <v>39</v>
      </c>
      <c r="N349" s="52" t="s">
        <v>40</v>
      </c>
      <c r="O349" s="52" t="s">
        <v>41</v>
      </c>
      <c r="P349" s="52" t="s">
        <v>174</v>
      </c>
      <c r="Q349" s="52" t="s">
        <v>2397</v>
      </c>
      <c r="R349" s="52" t="s">
        <v>57</v>
      </c>
      <c r="S349" s="53" t="s">
        <v>2822</v>
      </c>
      <c r="T349" s="52" t="s">
        <v>44</v>
      </c>
      <c r="U349" s="52" t="s">
        <v>234</v>
      </c>
      <c r="V349" s="52" t="s">
        <v>46</v>
      </c>
      <c r="W349" s="51">
        <v>42710</v>
      </c>
      <c r="X349" s="52" t="s">
        <v>48</v>
      </c>
      <c r="Y349" s="51">
        <v>3</v>
      </c>
      <c r="Z349" s="51">
        <v>1078</v>
      </c>
      <c r="AA349" s="53" t="s">
        <v>2332</v>
      </c>
      <c r="AB349" s="51">
        <v>3</v>
      </c>
      <c r="AC349" s="51">
        <v>3</v>
      </c>
      <c r="AD349" s="53">
        <v>45009</v>
      </c>
      <c r="AE349" s="52" t="s">
        <v>76</v>
      </c>
      <c r="AF349" s="52" t="s">
        <v>61</v>
      </c>
      <c r="AG349" s="52" t="s">
        <v>89</v>
      </c>
      <c r="AH349" s="52" t="s">
        <v>2823</v>
      </c>
      <c r="AI349" s="52" t="s">
        <v>2824</v>
      </c>
      <c r="AJ349" s="51">
        <v>1</v>
      </c>
      <c r="AK349" s="56">
        <v>597.64</v>
      </c>
    </row>
    <row r="350" spans="1:37" x14ac:dyDescent="0.25">
      <c r="A350" s="51">
        <v>652</v>
      </c>
      <c r="B350" s="52" t="s">
        <v>2643</v>
      </c>
      <c r="C350" s="52" t="s">
        <v>2825</v>
      </c>
      <c r="D350" s="53">
        <v>44293</v>
      </c>
      <c r="E350" s="53">
        <v>44682</v>
      </c>
      <c r="F350" s="51">
        <f>Messy_HR_Dataset_Detailed!$E350-Messy_HR_Dataset_Detailed!$D350</f>
        <v>389</v>
      </c>
      <c r="G350" s="54">
        <f>(Messy_HR_Dataset_Detailed!$E350-Messy_HR_Dataset_Detailed!$D350)/365.25</f>
        <v>1.0650239561943875</v>
      </c>
      <c r="H350" s="52" t="s">
        <v>2576</v>
      </c>
      <c r="I350" s="52" t="s">
        <v>2826</v>
      </c>
      <c r="J350" s="55" t="s">
        <v>2827</v>
      </c>
      <c r="K350" s="52" t="s">
        <v>94</v>
      </c>
      <c r="L350" s="52" t="s">
        <v>38</v>
      </c>
      <c r="M350" s="52" t="s">
        <v>56</v>
      </c>
      <c r="N350" s="52" t="s">
        <v>67</v>
      </c>
      <c r="O350" s="52" t="s">
        <v>66</v>
      </c>
      <c r="P350" s="52" t="s">
        <v>121</v>
      </c>
      <c r="Q350" s="52" t="s">
        <v>2397</v>
      </c>
      <c r="R350" s="52" t="s">
        <v>248</v>
      </c>
      <c r="S350" s="53">
        <v>36834</v>
      </c>
      <c r="T350" s="52" t="s">
        <v>44</v>
      </c>
      <c r="U350" s="52" t="s">
        <v>250</v>
      </c>
      <c r="V350" s="52" t="s">
        <v>46</v>
      </c>
      <c r="W350" s="51">
        <v>21279</v>
      </c>
      <c r="X350" s="52" t="s">
        <v>48</v>
      </c>
      <c r="Y350" s="51">
        <v>3</v>
      </c>
      <c r="Z350" s="51">
        <v>1079</v>
      </c>
      <c r="AA350" s="53">
        <v>44783</v>
      </c>
      <c r="AB350" s="51">
        <v>2</v>
      </c>
      <c r="AC350" s="51">
        <v>2</v>
      </c>
      <c r="AD350" s="53">
        <v>45031</v>
      </c>
      <c r="AE350" s="52" t="s">
        <v>156</v>
      </c>
      <c r="AF350" s="52" t="s">
        <v>61</v>
      </c>
      <c r="AG350" s="52" t="s">
        <v>62</v>
      </c>
      <c r="AH350" s="52" t="s">
        <v>2828</v>
      </c>
      <c r="AI350" s="52" t="s">
        <v>2829</v>
      </c>
      <c r="AJ350" s="51">
        <v>5</v>
      </c>
      <c r="AK350" s="56">
        <v>861.1</v>
      </c>
    </row>
    <row r="351" spans="1:37" x14ac:dyDescent="0.25">
      <c r="A351" s="51">
        <v>654</v>
      </c>
      <c r="B351" s="52" t="s">
        <v>2830</v>
      </c>
      <c r="C351" s="52" t="s">
        <v>2831</v>
      </c>
      <c r="D351" s="53">
        <v>44578</v>
      </c>
      <c r="E351" s="53">
        <v>44783</v>
      </c>
      <c r="F351" s="51">
        <f>Messy_HR_Dataset_Detailed!$E351-Messy_HR_Dataset_Detailed!$D351</f>
        <v>205</v>
      </c>
      <c r="G351" s="54">
        <f>(Messy_HR_Dataset_Detailed!$E351-Messy_HR_Dataset_Detailed!$D351)/365.25</f>
        <v>0.5612594113620808</v>
      </c>
      <c r="H351" s="52" t="s">
        <v>2394</v>
      </c>
      <c r="I351" s="52" t="s">
        <v>2832</v>
      </c>
      <c r="J351" s="55" t="s">
        <v>2833</v>
      </c>
      <c r="K351" s="52" t="s">
        <v>54</v>
      </c>
      <c r="L351" s="52" t="s">
        <v>752</v>
      </c>
      <c r="M351" s="52" t="s">
        <v>39</v>
      </c>
      <c r="N351" s="52" t="s">
        <v>67</v>
      </c>
      <c r="O351" s="52" t="s">
        <v>56</v>
      </c>
      <c r="P351" s="52" t="s">
        <v>95</v>
      </c>
      <c r="Q351" s="52" t="s">
        <v>2397</v>
      </c>
      <c r="R351" s="52" t="s">
        <v>80</v>
      </c>
      <c r="S351" s="53" t="s">
        <v>2834</v>
      </c>
      <c r="T351" s="52" t="s">
        <v>44</v>
      </c>
      <c r="U351" s="52" t="s">
        <v>81</v>
      </c>
      <c r="V351" s="52" t="s">
        <v>59</v>
      </c>
      <c r="W351" s="51">
        <v>53628</v>
      </c>
      <c r="X351" s="52" t="s">
        <v>48</v>
      </c>
      <c r="Y351" s="51">
        <v>3</v>
      </c>
      <c r="Z351" s="51">
        <v>1081</v>
      </c>
      <c r="AA351" s="53">
        <v>44988</v>
      </c>
      <c r="AB351" s="51">
        <v>1</v>
      </c>
      <c r="AC351" s="51">
        <v>3</v>
      </c>
      <c r="AD351" s="53">
        <v>45082</v>
      </c>
      <c r="AE351" s="52" t="s">
        <v>156</v>
      </c>
      <c r="AF351" s="52" t="s">
        <v>61</v>
      </c>
      <c r="AG351" s="52" t="s">
        <v>52</v>
      </c>
      <c r="AH351" s="52" t="s">
        <v>2520</v>
      </c>
      <c r="AI351" s="52" t="s">
        <v>2835</v>
      </c>
      <c r="AJ351" s="51">
        <v>3</v>
      </c>
      <c r="AK351" s="56">
        <v>526.08000000000004</v>
      </c>
    </row>
    <row r="352" spans="1:37" x14ac:dyDescent="0.25">
      <c r="A352" s="51">
        <v>655</v>
      </c>
      <c r="B352" s="52" t="s">
        <v>2490</v>
      </c>
      <c r="C352" s="52" t="s">
        <v>2836</v>
      </c>
      <c r="D352" s="53">
        <v>44441</v>
      </c>
      <c r="E352" s="53">
        <v>45104</v>
      </c>
      <c r="F352" s="51">
        <f>Messy_HR_Dataset_Detailed!$E352-Messy_HR_Dataset_Detailed!$D352</f>
        <v>663</v>
      </c>
      <c r="G352" s="54">
        <f>(Messy_HR_Dataset_Detailed!$E352-Messy_HR_Dataset_Detailed!$D352)/365.25</f>
        <v>1.8151950718685832</v>
      </c>
      <c r="H352" s="52" t="s">
        <v>2394</v>
      </c>
      <c r="I352" s="52" t="s">
        <v>2837</v>
      </c>
      <c r="J352" s="55" t="s">
        <v>2838</v>
      </c>
      <c r="K352" s="52" t="s">
        <v>132</v>
      </c>
      <c r="L352" s="52" t="s">
        <v>38</v>
      </c>
      <c r="M352" s="52" t="s">
        <v>56</v>
      </c>
      <c r="N352" s="52" t="s">
        <v>67</v>
      </c>
      <c r="O352" s="52" t="s">
        <v>56</v>
      </c>
      <c r="P352" s="52" t="s">
        <v>133</v>
      </c>
      <c r="Q352" s="52" t="s">
        <v>2397</v>
      </c>
      <c r="R352" s="52" t="s">
        <v>80</v>
      </c>
      <c r="S352" s="53">
        <v>27822</v>
      </c>
      <c r="T352" s="52" t="s">
        <v>44</v>
      </c>
      <c r="U352" s="52" t="s">
        <v>98</v>
      </c>
      <c r="V352" s="52" t="s">
        <v>59</v>
      </c>
      <c r="W352" s="51">
        <v>84761</v>
      </c>
      <c r="X352" s="52" t="s">
        <v>48</v>
      </c>
      <c r="Y352" s="51">
        <v>3</v>
      </c>
      <c r="Z352" s="51">
        <v>1082</v>
      </c>
      <c r="AA352" s="53" t="s">
        <v>570</v>
      </c>
      <c r="AB352" s="51">
        <v>1</v>
      </c>
      <c r="AC352" s="51">
        <v>4</v>
      </c>
      <c r="AD352" s="53">
        <v>45038</v>
      </c>
      <c r="AE352" s="52" t="s">
        <v>60</v>
      </c>
      <c r="AF352" s="52" t="s">
        <v>61</v>
      </c>
      <c r="AG352" s="52" t="s">
        <v>62</v>
      </c>
      <c r="AH352" s="52" t="s">
        <v>2839</v>
      </c>
      <c r="AI352" s="52" t="s">
        <v>2840</v>
      </c>
      <c r="AJ352" s="51">
        <v>5</v>
      </c>
      <c r="AK352" s="56">
        <v>662.15</v>
      </c>
    </row>
    <row r="353" spans="1:37" x14ac:dyDescent="0.25">
      <c r="A353" s="51">
        <v>659</v>
      </c>
      <c r="B353" s="52" t="s">
        <v>2842</v>
      </c>
      <c r="C353" s="52" t="s">
        <v>2383</v>
      </c>
      <c r="D353" s="53">
        <v>44785</v>
      </c>
      <c r="E353" s="53">
        <v>44854</v>
      </c>
      <c r="F353" s="51">
        <f>Messy_HR_Dataset_Detailed!$E353-Messy_HR_Dataset_Detailed!$D353</f>
        <v>69</v>
      </c>
      <c r="G353" s="54">
        <f>(Messy_HR_Dataset_Detailed!$E353-Messy_HR_Dataset_Detailed!$D353)/365.25</f>
        <v>0.18891170431211499</v>
      </c>
      <c r="H353" s="52" t="s">
        <v>2394</v>
      </c>
      <c r="I353" s="52" t="s">
        <v>2843</v>
      </c>
      <c r="J353" s="55" t="s">
        <v>2844</v>
      </c>
      <c r="K353" s="52" t="s">
        <v>125</v>
      </c>
      <c r="L353" s="52" t="s">
        <v>38</v>
      </c>
      <c r="M353" s="52" t="s">
        <v>39</v>
      </c>
      <c r="N353" s="52" t="s">
        <v>55</v>
      </c>
      <c r="O353" s="52" t="s">
        <v>41</v>
      </c>
      <c r="P353" s="52" t="s">
        <v>174</v>
      </c>
      <c r="Q353" s="52" t="s">
        <v>2397</v>
      </c>
      <c r="R353" s="52" t="s">
        <v>85</v>
      </c>
      <c r="S353" s="53" t="s">
        <v>2845</v>
      </c>
      <c r="T353" s="52" t="s">
        <v>44</v>
      </c>
      <c r="U353" s="52" t="s">
        <v>5</v>
      </c>
      <c r="V353" s="52" t="s">
        <v>46</v>
      </c>
      <c r="W353" s="51">
        <v>23203</v>
      </c>
      <c r="X353" s="52" t="s">
        <v>48</v>
      </c>
      <c r="Y353" s="51">
        <v>3</v>
      </c>
      <c r="Z353" s="51">
        <v>1086</v>
      </c>
      <c r="AA353" s="53" t="s">
        <v>243</v>
      </c>
      <c r="AB353" s="51">
        <v>1</v>
      </c>
      <c r="AC353" s="51">
        <v>1</v>
      </c>
      <c r="AD353" s="53">
        <v>45122</v>
      </c>
      <c r="AE353" s="52" t="s">
        <v>50</v>
      </c>
      <c r="AF353" s="52" t="s">
        <v>61</v>
      </c>
      <c r="AG353" s="52" t="s">
        <v>77</v>
      </c>
      <c r="AH353" s="52" t="s">
        <v>2846</v>
      </c>
      <c r="AI353" s="52" t="s">
        <v>2847</v>
      </c>
      <c r="AJ353" s="51">
        <v>2</v>
      </c>
      <c r="AK353" s="56">
        <v>641.69000000000005</v>
      </c>
    </row>
    <row r="354" spans="1:37" x14ac:dyDescent="0.25">
      <c r="A354" s="51">
        <v>660</v>
      </c>
      <c r="B354" s="52" t="s">
        <v>2848</v>
      </c>
      <c r="C354" s="52" t="s">
        <v>638</v>
      </c>
      <c r="D354" s="53">
        <v>44750</v>
      </c>
      <c r="E354" s="53">
        <v>45142</v>
      </c>
      <c r="F354" s="51">
        <f>Messy_HR_Dataset_Detailed!$E354-Messy_HR_Dataset_Detailed!$D354</f>
        <v>392</v>
      </c>
      <c r="G354" s="54">
        <f>(Messy_HR_Dataset_Detailed!$E354-Messy_HR_Dataset_Detailed!$D354)/365.25</f>
        <v>1.0732375085557837</v>
      </c>
      <c r="H354" s="52" t="s">
        <v>2394</v>
      </c>
      <c r="I354" s="52" t="s">
        <v>2849</v>
      </c>
      <c r="J354" s="55" t="s">
        <v>2850</v>
      </c>
      <c r="K354" s="52" t="s">
        <v>79</v>
      </c>
      <c r="L354" s="52" t="s">
        <v>38</v>
      </c>
      <c r="M354" s="52" t="s">
        <v>56</v>
      </c>
      <c r="N354" s="52" t="s">
        <v>55</v>
      </c>
      <c r="O354" s="52" t="s">
        <v>56</v>
      </c>
      <c r="P354" s="52" t="s">
        <v>174</v>
      </c>
      <c r="Q354" s="52" t="s">
        <v>2397</v>
      </c>
      <c r="R354" s="52" t="s">
        <v>85</v>
      </c>
      <c r="S354" s="53">
        <v>27157</v>
      </c>
      <c r="T354" s="52" t="s">
        <v>44</v>
      </c>
      <c r="U354" s="52" t="s">
        <v>293</v>
      </c>
      <c r="V354" s="52" t="s">
        <v>46</v>
      </c>
      <c r="W354" s="51">
        <v>18844</v>
      </c>
      <c r="X354" s="52" t="s">
        <v>48</v>
      </c>
      <c r="Y354" s="51">
        <v>3</v>
      </c>
      <c r="Z354" s="51">
        <v>1087</v>
      </c>
      <c r="AA354" s="53">
        <v>44990</v>
      </c>
      <c r="AB354" s="51">
        <v>1</v>
      </c>
      <c r="AC354" s="51">
        <v>5</v>
      </c>
      <c r="AD354" s="53">
        <v>45056</v>
      </c>
      <c r="AE354" s="52" t="s">
        <v>83</v>
      </c>
      <c r="AF354" s="52" t="s">
        <v>51</v>
      </c>
      <c r="AG354" s="52" t="s">
        <v>62</v>
      </c>
      <c r="AH354" s="52" t="s">
        <v>2851</v>
      </c>
      <c r="AI354" s="52" t="s">
        <v>2852</v>
      </c>
      <c r="AJ354" s="51">
        <v>5</v>
      </c>
      <c r="AK354" s="56">
        <v>197.34</v>
      </c>
    </row>
    <row r="355" spans="1:37" x14ac:dyDescent="0.25">
      <c r="A355" s="51">
        <v>661</v>
      </c>
      <c r="B355" s="52" t="s">
        <v>2814</v>
      </c>
      <c r="C355" s="52" t="s">
        <v>2853</v>
      </c>
      <c r="D355" s="53">
        <v>44058</v>
      </c>
      <c r="E355" s="53">
        <v>44219</v>
      </c>
      <c r="F355" s="51">
        <f>Messy_HR_Dataset_Detailed!$E355-Messy_HR_Dataset_Detailed!$D355</f>
        <v>161</v>
      </c>
      <c r="G355" s="54">
        <f>(Messy_HR_Dataset_Detailed!$E355-Messy_HR_Dataset_Detailed!$D355)/365.25</f>
        <v>0.44079397672826831</v>
      </c>
      <c r="H355" s="52" t="s">
        <v>2394</v>
      </c>
      <c r="I355" s="52" t="s">
        <v>2854</v>
      </c>
      <c r="J355" s="55" t="s">
        <v>2855</v>
      </c>
      <c r="K355" s="52" t="s">
        <v>94</v>
      </c>
      <c r="L355" s="52" t="s">
        <v>38</v>
      </c>
      <c r="M355" s="52" t="s">
        <v>39</v>
      </c>
      <c r="N355" s="52" t="s">
        <v>67</v>
      </c>
      <c r="O355" s="52" t="s">
        <v>56</v>
      </c>
      <c r="P355" s="52" t="s">
        <v>121</v>
      </c>
      <c r="Q355" s="52" t="s">
        <v>2397</v>
      </c>
      <c r="R355" s="52" t="s">
        <v>80</v>
      </c>
      <c r="S355" s="53">
        <v>33454</v>
      </c>
      <c r="T355" s="52" t="s">
        <v>44</v>
      </c>
      <c r="U355" s="52" t="s">
        <v>234</v>
      </c>
      <c r="V355" s="52" t="s">
        <v>46</v>
      </c>
      <c r="W355" s="51">
        <v>64815</v>
      </c>
      <c r="X355" s="52" t="s">
        <v>48</v>
      </c>
      <c r="Y355" s="51">
        <v>3</v>
      </c>
      <c r="Z355" s="51">
        <v>1088</v>
      </c>
      <c r="AA355" s="53" t="s">
        <v>476</v>
      </c>
      <c r="AB355" s="51">
        <v>4</v>
      </c>
      <c r="AC355" s="51">
        <v>3</v>
      </c>
      <c r="AD355" s="53">
        <v>45063</v>
      </c>
      <c r="AE355" s="52" t="s">
        <v>50</v>
      </c>
      <c r="AF355" s="52" t="s">
        <v>61</v>
      </c>
      <c r="AG355" s="52" t="s">
        <v>52</v>
      </c>
      <c r="AH355" s="52" t="s">
        <v>2856</v>
      </c>
      <c r="AI355" s="52" t="s">
        <v>2857</v>
      </c>
      <c r="AJ355" s="51">
        <v>2</v>
      </c>
      <c r="AK355" s="56">
        <v>235.15</v>
      </c>
    </row>
    <row r="356" spans="1:37" x14ac:dyDescent="0.25">
      <c r="A356" s="51">
        <v>662</v>
      </c>
      <c r="B356" s="52" t="s">
        <v>2858</v>
      </c>
      <c r="C356" s="52" t="s">
        <v>2686</v>
      </c>
      <c r="D356" s="53">
        <v>45073</v>
      </c>
      <c r="E356" s="53">
        <v>45091</v>
      </c>
      <c r="F356" s="51">
        <f>Messy_HR_Dataset_Detailed!$E356-Messy_HR_Dataset_Detailed!$D356</f>
        <v>18</v>
      </c>
      <c r="G356" s="54">
        <f>(Messy_HR_Dataset_Detailed!$E356-Messy_HR_Dataset_Detailed!$D356)/365.25</f>
        <v>4.9281314168377825E-2</v>
      </c>
      <c r="H356" s="52" t="s">
        <v>2394</v>
      </c>
      <c r="I356" s="52" t="s">
        <v>2859</v>
      </c>
      <c r="J356" s="55" t="s">
        <v>2860</v>
      </c>
      <c r="K356" s="52" t="s">
        <v>84</v>
      </c>
      <c r="L356" s="52" t="s">
        <v>38</v>
      </c>
      <c r="M356" s="52" t="s">
        <v>66</v>
      </c>
      <c r="N356" s="52" t="s">
        <v>55</v>
      </c>
      <c r="O356" s="52" t="s">
        <v>41</v>
      </c>
      <c r="P356" s="52" t="s">
        <v>95</v>
      </c>
      <c r="Q356" s="52" t="s">
        <v>2397</v>
      </c>
      <c r="R356" s="52" t="s">
        <v>320</v>
      </c>
      <c r="S356" s="53" t="s">
        <v>2861</v>
      </c>
      <c r="T356" s="52" t="s">
        <v>44</v>
      </c>
      <c r="U356" s="52" t="s">
        <v>365</v>
      </c>
      <c r="V356" s="52" t="s">
        <v>46</v>
      </c>
      <c r="W356" s="51">
        <v>69860</v>
      </c>
      <c r="X356" s="52" t="s">
        <v>48</v>
      </c>
      <c r="Y356" s="51">
        <v>3</v>
      </c>
      <c r="Z356" s="51">
        <v>1089</v>
      </c>
      <c r="AA356" s="53" t="s">
        <v>689</v>
      </c>
      <c r="AB356" s="51">
        <v>3</v>
      </c>
      <c r="AC356" s="51">
        <v>1</v>
      </c>
      <c r="AD356" s="53">
        <v>45073</v>
      </c>
      <c r="AE356" s="52" t="s">
        <v>83</v>
      </c>
      <c r="AF356" s="52" t="s">
        <v>51</v>
      </c>
      <c r="AG356" s="52" t="s">
        <v>89</v>
      </c>
      <c r="AH356" s="52" t="s">
        <v>2862</v>
      </c>
      <c r="AI356" s="52" t="s">
        <v>2863</v>
      </c>
      <c r="AJ356" s="51">
        <v>2</v>
      </c>
      <c r="AK356" s="56">
        <v>697.28</v>
      </c>
    </row>
    <row r="357" spans="1:37" x14ac:dyDescent="0.25">
      <c r="A357" s="51">
        <v>664</v>
      </c>
      <c r="B357" s="52" t="s">
        <v>2865</v>
      </c>
      <c r="C357" s="52" t="s">
        <v>2866</v>
      </c>
      <c r="D357" s="53">
        <v>43420</v>
      </c>
      <c r="E357" s="53">
        <v>44289</v>
      </c>
      <c r="F357" s="51">
        <f>Messy_HR_Dataset_Detailed!$E357-Messy_HR_Dataset_Detailed!$D357</f>
        <v>869</v>
      </c>
      <c r="G357" s="54">
        <f>(Messy_HR_Dataset_Detailed!$E357-Messy_HR_Dataset_Detailed!$D357)/365.25</f>
        <v>2.3791923340177958</v>
      </c>
      <c r="H357" s="52" t="s">
        <v>36</v>
      </c>
      <c r="I357" s="52" t="s">
        <v>2867</v>
      </c>
      <c r="J357" s="55" t="s">
        <v>2868</v>
      </c>
      <c r="K357" s="52" t="s">
        <v>164</v>
      </c>
      <c r="L357" s="52" t="s">
        <v>38</v>
      </c>
      <c r="M357" s="52" t="s">
        <v>39</v>
      </c>
      <c r="N357" s="52" t="s">
        <v>67</v>
      </c>
      <c r="O357" s="52" t="s">
        <v>41</v>
      </c>
      <c r="P357" s="52" t="s">
        <v>95</v>
      </c>
      <c r="Q357" s="52" t="s">
        <v>42</v>
      </c>
      <c r="R357" s="52" t="s">
        <v>69</v>
      </c>
      <c r="S357" s="53" t="s">
        <v>2869</v>
      </c>
      <c r="T357" s="52" t="s">
        <v>44</v>
      </c>
      <c r="U357" s="52" t="s">
        <v>5</v>
      </c>
      <c r="V357" s="52" t="s">
        <v>59</v>
      </c>
      <c r="W357" s="51">
        <v>2061</v>
      </c>
      <c r="X357" s="52" t="s">
        <v>48</v>
      </c>
      <c r="Y357" s="51">
        <v>3</v>
      </c>
      <c r="Z357" s="51">
        <v>1091</v>
      </c>
      <c r="AA357" s="53" t="s">
        <v>2344</v>
      </c>
      <c r="AB357" s="51">
        <v>2</v>
      </c>
      <c r="AC357" s="51">
        <v>4</v>
      </c>
      <c r="AD357" s="53">
        <v>44854</v>
      </c>
      <c r="AE357" s="52" t="s">
        <v>60</v>
      </c>
      <c r="AF357" s="52" t="s">
        <v>51</v>
      </c>
      <c r="AG357" s="52" t="s">
        <v>62</v>
      </c>
      <c r="AH357" s="52" t="s">
        <v>2870</v>
      </c>
      <c r="AI357" s="52" t="s">
        <v>2871</v>
      </c>
      <c r="AJ357" s="51">
        <v>2</v>
      </c>
      <c r="AK357" s="56">
        <v>213.91</v>
      </c>
    </row>
    <row r="358" spans="1:37" x14ac:dyDescent="0.25">
      <c r="A358" s="51">
        <v>669</v>
      </c>
      <c r="B358" s="52" t="s">
        <v>1820</v>
      </c>
      <c r="C358" s="52" t="s">
        <v>1168</v>
      </c>
      <c r="D358" s="53">
        <v>44607</v>
      </c>
      <c r="E358" s="53">
        <v>44853</v>
      </c>
      <c r="F358" s="51">
        <f>Messy_HR_Dataset_Detailed!$E358-Messy_HR_Dataset_Detailed!$D358</f>
        <v>246</v>
      </c>
      <c r="G358" s="54">
        <f>(Messy_HR_Dataset_Detailed!$E358-Messy_HR_Dataset_Detailed!$D358)/365.25</f>
        <v>0.67351129363449691</v>
      </c>
      <c r="H358" s="52" t="s">
        <v>36</v>
      </c>
      <c r="I358" s="52" t="s">
        <v>2876</v>
      </c>
      <c r="J358" s="55" t="s">
        <v>2877</v>
      </c>
      <c r="K358" s="52" t="s">
        <v>164</v>
      </c>
      <c r="L358" s="52" t="s">
        <v>38</v>
      </c>
      <c r="M358" s="52" t="s">
        <v>56</v>
      </c>
      <c r="N358" s="52" t="s">
        <v>40</v>
      </c>
      <c r="O358" s="52" t="s">
        <v>56</v>
      </c>
      <c r="P358" s="52" t="s">
        <v>174</v>
      </c>
      <c r="Q358" s="52" t="s">
        <v>42</v>
      </c>
      <c r="R358" s="52" t="s">
        <v>300</v>
      </c>
      <c r="S358" s="53">
        <v>26969</v>
      </c>
      <c r="T358" s="52" t="s">
        <v>44</v>
      </c>
      <c r="U358" s="52" t="s">
        <v>302</v>
      </c>
      <c r="V358" s="52" t="s">
        <v>46</v>
      </c>
      <c r="W358" s="51">
        <v>1844</v>
      </c>
      <c r="X358" s="52" t="s">
        <v>48</v>
      </c>
      <c r="Y358" s="51">
        <v>3</v>
      </c>
      <c r="Z358" s="51">
        <v>1096</v>
      </c>
      <c r="AA358" s="53" t="s">
        <v>2878</v>
      </c>
      <c r="AB358" s="51">
        <v>1</v>
      </c>
      <c r="AC358" s="51">
        <v>3</v>
      </c>
      <c r="AD358" s="53">
        <v>44829</v>
      </c>
      <c r="AE358" s="52" t="s">
        <v>83</v>
      </c>
      <c r="AF358" s="52" t="s">
        <v>61</v>
      </c>
      <c r="AG358" s="52" t="s">
        <v>62</v>
      </c>
      <c r="AH358" s="52" t="s">
        <v>2879</v>
      </c>
      <c r="AI358" s="52" t="s">
        <v>2880</v>
      </c>
      <c r="AJ358" s="51">
        <v>5</v>
      </c>
      <c r="AK358" s="56">
        <v>778.25</v>
      </c>
    </row>
    <row r="359" spans="1:37" x14ac:dyDescent="0.25">
      <c r="A359" s="51">
        <v>670</v>
      </c>
      <c r="B359" s="52" t="s">
        <v>2881</v>
      </c>
      <c r="C359" s="52" t="s">
        <v>2882</v>
      </c>
      <c r="D359" s="53">
        <v>45124</v>
      </c>
      <c r="E359" s="53">
        <v>45141</v>
      </c>
      <c r="F359" s="51">
        <f>Messy_HR_Dataset_Detailed!$E359-Messy_HR_Dataset_Detailed!$D359</f>
        <v>17</v>
      </c>
      <c r="G359" s="54">
        <f>(Messy_HR_Dataset_Detailed!$E359-Messy_HR_Dataset_Detailed!$D359)/365.25</f>
        <v>4.6543463381245723E-2</v>
      </c>
      <c r="H359" s="52" t="s">
        <v>36</v>
      </c>
      <c r="I359" s="52" t="s">
        <v>2883</v>
      </c>
      <c r="J359" s="55" t="s">
        <v>2884</v>
      </c>
      <c r="K359" s="52" t="s">
        <v>125</v>
      </c>
      <c r="L359" s="52" t="s">
        <v>38</v>
      </c>
      <c r="M359" s="52" t="s">
        <v>39</v>
      </c>
      <c r="N359" s="52" t="s">
        <v>67</v>
      </c>
      <c r="O359" s="52" t="s">
        <v>56</v>
      </c>
      <c r="P359" s="52" t="s">
        <v>95</v>
      </c>
      <c r="Q359" s="52" t="s">
        <v>42</v>
      </c>
      <c r="R359" s="52" t="s">
        <v>85</v>
      </c>
      <c r="S359" s="53">
        <v>36199</v>
      </c>
      <c r="T359" s="52" t="s">
        <v>44</v>
      </c>
      <c r="U359" s="52" t="s">
        <v>98</v>
      </c>
      <c r="V359" s="52" t="s">
        <v>59</v>
      </c>
      <c r="W359" s="51">
        <v>2132</v>
      </c>
      <c r="X359" s="52" t="s">
        <v>48</v>
      </c>
      <c r="Y359" s="51">
        <v>3</v>
      </c>
      <c r="Z359" s="51">
        <v>1097</v>
      </c>
      <c r="AA359" s="53" t="s">
        <v>167</v>
      </c>
      <c r="AB359" s="51">
        <v>1</v>
      </c>
      <c r="AC359" s="51">
        <v>2</v>
      </c>
      <c r="AD359" s="53">
        <v>44784</v>
      </c>
      <c r="AE359" s="52" t="s">
        <v>60</v>
      </c>
      <c r="AF359" s="52" t="s">
        <v>51</v>
      </c>
      <c r="AG359" s="52" t="s">
        <v>77</v>
      </c>
      <c r="AH359" s="52" t="s">
        <v>2885</v>
      </c>
      <c r="AI359" s="52" t="s">
        <v>2886</v>
      </c>
      <c r="AJ359" s="51">
        <v>1</v>
      </c>
      <c r="AK359" s="56">
        <v>609.5</v>
      </c>
    </row>
    <row r="360" spans="1:37" x14ac:dyDescent="0.25">
      <c r="A360" s="51">
        <v>671</v>
      </c>
      <c r="B360" s="52" t="s">
        <v>2887</v>
      </c>
      <c r="C360" s="52" t="s">
        <v>259</v>
      </c>
      <c r="D360" s="53">
        <v>43588</v>
      </c>
      <c r="E360" s="53">
        <v>45079</v>
      </c>
      <c r="F360" s="51">
        <f>Messy_HR_Dataset_Detailed!$E360-Messy_HR_Dataset_Detailed!$D360</f>
        <v>1491</v>
      </c>
      <c r="G360" s="54">
        <f>(Messy_HR_Dataset_Detailed!$E360-Messy_HR_Dataset_Detailed!$D360)/365.25</f>
        <v>4.0821355236139629</v>
      </c>
      <c r="H360" s="52" t="s">
        <v>36</v>
      </c>
      <c r="I360" s="52" t="s">
        <v>2888</v>
      </c>
      <c r="J360" s="55" t="s">
        <v>2889</v>
      </c>
      <c r="K360" s="52" t="s">
        <v>65</v>
      </c>
      <c r="L360" s="52" t="s">
        <v>752</v>
      </c>
      <c r="M360" s="52" t="s">
        <v>56</v>
      </c>
      <c r="N360" s="52" t="s">
        <v>55</v>
      </c>
      <c r="O360" s="52" t="s">
        <v>41</v>
      </c>
      <c r="P360" s="52" t="s">
        <v>95</v>
      </c>
      <c r="Q360" s="52" t="s">
        <v>42</v>
      </c>
      <c r="R360" s="52" t="s">
        <v>96</v>
      </c>
      <c r="S360" s="53">
        <v>34243</v>
      </c>
      <c r="T360" s="52" t="s">
        <v>44</v>
      </c>
      <c r="U360" s="52" t="s">
        <v>109</v>
      </c>
      <c r="V360" s="52" t="s">
        <v>59</v>
      </c>
      <c r="W360" s="51">
        <v>1420</v>
      </c>
      <c r="X360" s="52" t="s">
        <v>48</v>
      </c>
      <c r="Y360" s="51">
        <v>3</v>
      </c>
      <c r="Z360" s="51">
        <v>1098</v>
      </c>
      <c r="AA360" s="53" t="s">
        <v>1104</v>
      </c>
      <c r="AB360" s="51">
        <v>2</v>
      </c>
      <c r="AC360" s="51">
        <v>2</v>
      </c>
      <c r="AD360" s="53">
        <v>45059</v>
      </c>
      <c r="AE360" s="52" t="s">
        <v>50</v>
      </c>
      <c r="AF360" s="52" t="s">
        <v>61</v>
      </c>
      <c r="AG360" s="52" t="s">
        <v>52</v>
      </c>
      <c r="AH360" s="52" t="s">
        <v>2890</v>
      </c>
      <c r="AI360" s="52" t="s">
        <v>2891</v>
      </c>
      <c r="AJ360" s="51">
        <v>5</v>
      </c>
      <c r="AK360" s="56">
        <v>666.67</v>
      </c>
    </row>
    <row r="361" spans="1:37" x14ac:dyDescent="0.25">
      <c r="A361" s="51">
        <v>672</v>
      </c>
      <c r="B361" s="52" t="s">
        <v>2892</v>
      </c>
      <c r="C361" s="52" t="s">
        <v>1236</v>
      </c>
      <c r="D361" s="53">
        <v>44645</v>
      </c>
      <c r="E361" s="53">
        <v>44673</v>
      </c>
      <c r="F361" s="51">
        <f>Messy_HR_Dataset_Detailed!$E361-Messy_HR_Dataset_Detailed!$D361</f>
        <v>28</v>
      </c>
      <c r="G361" s="54">
        <f>(Messy_HR_Dataset_Detailed!$E361-Messy_HR_Dataset_Detailed!$D361)/365.25</f>
        <v>7.665982203969883E-2</v>
      </c>
      <c r="H361" s="52" t="s">
        <v>36</v>
      </c>
      <c r="I361" s="52" t="s">
        <v>2893</v>
      </c>
      <c r="J361" s="55" t="s">
        <v>2894</v>
      </c>
      <c r="K361" s="52" t="s">
        <v>125</v>
      </c>
      <c r="L361" s="52" t="s">
        <v>38</v>
      </c>
      <c r="M361" s="52" t="s">
        <v>56</v>
      </c>
      <c r="N361" s="52" t="s">
        <v>55</v>
      </c>
      <c r="O361" s="52" t="s">
        <v>56</v>
      </c>
      <c r="P361" s="52" t="s">
        <v>133</v>
      </c>
      <c r="Q361" s="52" t="s">
        <v>42</v>
      </c>
      <c r="R361" s="52" t="s">
        <v>85</v>
      </c>
      <c r="S361" s="53" t="s">
        <v>2895</v>
      </c>
      <c r="T361" s="52" t="s">
        <v>44</v>
      </c>
      <c r="U361" s="52" t="s">
        <v>81</v>
      </c>
      <c r="V361" s="52" t="s">
        <v>46</v>
      </c>
      <c r="W361" s="51">
        <v>2149</v>
      </c>
      <c r="X361" s="52" t="s">
        <v>48</v>
      </c>
      <c r="Y361" s="51">
        <v>3</v>
      </c>
      <c r="Z361" s="51">
        <v>1099</v>
      </c>
      <c r="AA361" s="53">
        <v>45024</v>
      </c>
      <c r="AB361" s="51">
        <v>1</v>
      </c>
      <c r="AC361" s="51">
        <v>5</v>
      </c>
      <c r="AD361" s="53">
        <v>44864</v>
      </c>
      <c r="AE361" s="52" t="s">
        <v>76</v>
      </c>
      <c r="AF361" s="52" t="s">
        <v>61</v>
      </c>
      <c r="AG361" s="52" t="s">
        <v>62</v>
      </c>
      <c r="AH361" s="52" t="s">
        <v>2896</v>
      </c>
      <c r="AI361" s="52" t="s">
        <v>2897</v>
      </c>
      <c r="AJ361" s="51">
        <v>5</v>
      </c>
      <c r="AK361" s="56">
        <v>797.05</v>
      </c>
    </row>
    <row r="362" spans="1:37" x14ac:dyDescent="0.25">
      <c r="A362" s="51">
        <v>676</v>
      </c>
      <c r="B362" s="52" t="s">
        <v>2899</v>
      </c>
      <c r="C362" s="52" t="s">
        <v>2900</v>
      </c>
      <c r="D362" s="53">
        <v>44297</v>
      </c>
      <c r="E362" s="53">
        <v>45073</v>
      </c>
      <c r="F362" s="51">
        <f>Messy_HR_Dataset_Detailed!$E362-Messy_HR_Dataset_Detailed!$D362</f>
        <v>776</v>
      </c>
      <c r="G362" s="54">
        <f>(Messy_HR_Dataset_Detailed!$E362-Messy_HR_Dataset_Detailed!$D362)/365.25</f>
        <v>2.1245722108145104</v>
      </c>
      <c r="H362" s="52" t="s">
        <v>36</v>
      </c>
      <c r="I362" s="52" t="s">
        <v>2901</v>
      </c>
      <c r="J362" s="55" t="s">
        <v>2902</v>
      </c>
      <c r="K362" s="52" t="s">
        <v>84</v>
      </c>
      <c r="L362" s="52" t="s">
        <v>752</v>
      </c>
      <c r="M362" s="52" t="s">
        <v>66</v>
      </c>
      <c r="N362" s="52" t="s">
        <v>40</v>
      </c>
      <c r="O362" s="52" t="s">
        <v>41</v>
      </c>
      <c r="P362" s="52" t="s">
        <v>95</v>
      </c>
      <c r="Q362" s="52" t="s">
        <v>42</v>
      </c>
      <c r="R362" s="52" t="s">
        <v>142</v>
      </c>
      <c r="S362" s="53">
        <v>20855</v>
      </c>
      <c r="T362" s="52" t="s">
        <v>44</v>
      </c>
      <c r="U362" s="52" t="s">
        <v>145</v>
      </c>
      <c r="V362" s="52" t="s">
        <v>59</v>
      </c>
      <c r="W362" s="51">
        <v>1938</v>
      </c>
      <c r="X362" s="52" t="s">
        <v>48</v>
      </c>
      <c r="Y362" s="51">
        <v>3</v>
      </c>
      <c r="Z362" s="51">
        <v>1103</v>
      </c>
      <c r="AA362" s="53">
        <v>44723</v>
      </c>
      <c r="AB362" s="51">
        <v>5</v>
      </c>
      <c r="AC362" s="51">
        <v>3</v>
      </c>
      <c r="AD362" s="53">
        <v>45112</v>
      </c>
      <c r="AE362" s="52" t="s">
        <v>50</v>
      </c>
      <c r="AF362" s="52" t="s">
        <v>61</v>
      </c>
      <c r="AG362" s="52" t="s">
        <v>89</v>
      </c>
      <c r="AH362" s="52" t="s">
        <v>2903</v>
      </c>
      <c r="AI362" s="52" t="s">
        <v>2904</v>
      </c>
      <c r="AJ362" s="51">
        <v>3</v>
      </c>
      <c r="AK362" s="56">
        <v>308.20999999999998</v>
      </c>
    </row>
    <row r="363" spans="1:37" x14ac:dyDescent="0.25">
      <c r="A363" s="51">
        <v>678</v>
      </c>
      <c r="B363" s="52" t="s">
        <v>2906</v>
      </c>
      <c r="C363" s="52" t="s">
        <v>2907</v>
      </c>
      <c r="D363" s="53">
        <v>44112</v>
      </c>
      <c r="E363" s="53">
        <v>44899</v>
      </c>
      <c r="F363" s="51">
        <f>Messy_HR_Dataset_Detailed!$E363-Messy_HR_Dataset_Detailed!$D363</f>
        <v>787</v>
      </c>
      <c r="G363" s="54">
        <f>(Messy_HR_Dataset_Detailed!$E363-Messy_HR_Dataset_Detailed!$D363)/365.25</f>
        <v>2.1546885694729636</v>
      </c>
      <c r="H363" s="52" t="s">
        <v>36</v>
      </c>
      <c r="I363" s="52" t="s">
        <v>2908</v>
      </c>
      <c r="J363" s="55" t="s">
        <v>2909</v>
      </c>
      <c r="K363" s="52" t="s">
        <v>65</v>
      </c>
      <c r="L363" s="52" t="s">
        <v>752</v>
      </c>
      <c r="M363" s="52" t="s">
        <v>39</v>
      </c>
      <c r="N363" s="52" t="s">
        <v>55</v>
      </c>
      <c r="O363" s="52" t="s">
        <v>66</v>
      </c>
      <c r="P363" s="52" t="s">
        <v>174</v>
      </c>
      <c r="Q363" s="52" t="s">
        <v>42</v>
      </c>
      <c r="R363" s="52" t="s">
        <v>80</v>
      </c>
      <c r="S363" s="53">
        <v>17847</v>
      </c>
      <c r="T363" s="52" t="s">
        <v>44</v>
      </c>
      <c r="U363" s="52" t="s">
        <v>98</v>
      </c>
      <c r="V363" s="52" t="s">
        <v>46</v>
      </c>
      <c r="W363" s="51">
        <v>2176</v>
      </c>
      <c r="X363" s="52" t="s">
        <v>48</v>
      </c>
      <c r="Y363" s="51">
        <v>3</v>
      </c>
      <c r="Z363" s="51">
        <v>1105</v>
      </c>
      <c r="AA363" s="53" t="s">
        <v>2259</v>
      </c>
      <c r="AB363" s="51">
        <v>1</v>
      </c>
      <c r="AC363" s="51">
        <v>4</v>
      </c>
      <c r="AD363" s="53">
        <v>44943</v>
      </c>
      <c r="AE363" s="52" t="s">
        <v>83</v>
      </c>
      <c r="AF363" s="52" t="s">
        <v>51</v>
      </c>
      <c r="AG363" s="52" t="s">
        <v>62</v>
      </c>
      <c r="AH363" s="52" t="s">
        <v>2910</v>
      </c>
      <c r="AI363" s="52" t="s">
        <v>2911</v>
      </c>
      <c r="AJ363" s="51">
        <v>4</v>
      </c>
      <c r="AK363" s="56">
        <v>172.19</v>
      </c>
    </row>
    <row r="364" spans="1:37" x14ac:dyDescent="0.25">
      <c r="A364" s="51">
        <v>682</v>
      </c>
      <c r="B364" s="52" t="s">
        <v>2913</v>
      </c>
      <c r="C364" s="52" t="s">
        <v>2914</v>
      </c>
      <c r="D364" s="53">
        <v>44723</v>
      </c>
      <c r="E364" s="53">
        <v>44829</v>
      </c>
      <c r="F364" s="51">
        <f>Messy_HR_Dataset_Detailed!$E364-Messy_HR_Dataset_Detailed!$D364</f>
        <v>106</v>
      </c>
      <c r="G364" s="54">
        <f>(Messy_HR_Dataset_Detailed!$E364-Messy_HR_Dataset_Detailed!$D364)/365.25</f>
        <v>0.29021218343600275</v>
      </c>
      <c r="H364" s="52" t="s">
        <v>36</v>
      </c>
      <c r="I364" s="52" t="s">
        <v>2915</v>
      </c>
      <c r="J364" s="55" t="s">
        <v>2916</v>
      </c>
      <c r="K364" s="52" t="s">
        <v>54</v>
      </c>
      <c r="L364" s="52" t="s">
        <v>752</v>
      </c>
      <c r="M364" s="52" t="s">
        <v>66</v>
      </c>
      <c r="N364" s="52" t="s">
        <v>40</v>
      </c>
      <c r="O364" s="52" t="s">
        <v>56</v>
      </c>
      <c r="P364" s="52" t="s">
        <v>133</v>
      </c>
      <c r="Q364" s="52" t="s">
        <v>42</v>
      </c>
      <c r="R364" s="52" t="s">
        <v>85</v>
      </c>
      <c r="S364" s="53">
        <v>29596</v>
      </c>
      <c r="T364" s="52" t="s">
        <v>44</v>
      </c>
      <c r="U364" s="52" t="s">
        <v>81</v>
      </c>
      <c r="V364" s="52" t="s">
        <v>46</v>
      </c>
      <c r="W364" s="51">
        <v>1775</v>
      </c>
      <c r="X364" s="52" t="s">
        <v>48</v>
      </c>
      <c r="Y364" s="51">
        <v>3</v>
      </c>
      <c r="Z364" s="51">
        <v>1109</v>
      </c>
      <c r="AA364" s="53" t="s">
        <v>1656</v>
      </c>
      <c r="AB364" s="51">
        <v>4</v>
      </c>
      <c r="AC364" s="51">
        <v>5</v>
      </c>
      <c r="AD364" s="53">
        <v>44947</v>
      </c>
      <c r="AE364" s="52" t="s">
        <v>50</v>
      </c>
      <c r="AF364" s="52" t="s">
        <v>61</v>
      </c>
      <c r="AG364" s="52" t="s">
        <v>77</v>
      </c>
      <c r="AH364" s="52" t="s">
        <v>2917</v>
      </c>
      <c r="AI364" s="52" t="s">
        <v>2918</v>
      </c>
      <c r="AJ364" s="51">
        <v>5</v>
      </c>
      <c r="AK364" s="56">
        <v>898.37</v>
      </c>
    </row>
    <row r="365" spans="1:37" x14ac:dyDescent="0.25">
      <c r="A365" s="51">
        <v>684</v>
      </c>
      <c r="B365" s="52" t="s">
        <v>2919</v>
      </c>
      <c r="C365" s="52" t="s">
        <v>2920</v>
      </c>
      <c r="D365" s="53">
        <v>43716</v>
      </c>
      <c r="E365" s="53">
        <v>44072</v>
      </c>
      <c r="F365" s="51">
        <f>Messy_HR_Dataset_Detailed!$E365-Messy_HR_Dataset_Detailed!$D365</f>
        <v>356</v>
      </c>
      <c r="G365" s="54">
        <f>(Messy_HR_Dataset_Detailed!$E365-Messy_HR_Dataset_Detailed!$D365)/365.25</f>
        <v>0.97467488021902804</v>
      </c>
      <c r="H365" s="52" t="s">
        <v>36</v>
      </c>
      <c r="I365" s="52" t="s">
        <v>2921</v>
      </c>
      <c r="J365" s="55" t="s">
        <v>2922</v>
      </c>
      <c r="K365" s="52" t="s">
        <v>84</v>
      </c>
      <c r="L365" s="52" t="s">
        <v>752</v>
      </c>
      <c r="M365" s="52" t="s">
        <v>66</v>
      </c>
      <c r="N365" s="52" t="s">
        <v>55</v>
      </c>
      <c r="O365" s="52" t="s">
        <v>56</v>
      </c>
      <c r="P365" s="52" t="s">
        <v>133</v>
      </c>
      <c r="Q365" s="52" t="s">
        <v>42</v>
      </c>
      <c r="R365" s="52" t="s">
        <v>142</v>
      </c>
      <c r="S365" s="53" t="s">
        <v>2923</v>
      </c>
      <c r="T365" s="52" t="s">
        <v>44</v>
      </c>
      <c r="U365" s="52" t="s">
        <v>145</v>
      </c>
      <c r="V365" s="52" t="s">
        <v>46</v>
      </c>
      <c r="W365" s="51">
        <v>2127</v>
      </c>
      <c r="X365" s="52" t="s">
        <v>48</v>
      </c>
      <c r="Y365" s="51">
        <v>3</v>
      </c>
      <c r="Z365" s="51">
        <v>1111</v>
      </c>
      <c r="AA365" s="53">
        <v>45235</v>
      </c>
      <c r="AB365" s="51">
        <v>4</v>
      </c>
      <c r="AC365" s="51">
        <v>1</v>
      </c>
      <c r="AD365" s="53">
        <v>44900</v>
      </c>
      <c r="AE365" s="52" t="s">
        <v>76</v>
      </c>
      <c r="AF365" s="52" t="s">
        <v>51</v>
      </c>
      <c r="AG365" s="52" t="s">
        <v>52</v>
      </c>
      <c r="AH365" s="52" t="s">
        <v>2924</v>
      </c>
      <c r="AI365" s="52" t="s">
        <v>2925</v>
      </c>
      <c r="AJ365" s="51">
        <v>5</v>
      </c>
      <c r="AK365" s="56">
        <v>786.57</v>
      </c>
    </row>
    <row r="366" spans="1:37" x14ac:dyDescent="0.25">
      <c r="A366" s="51">
        <v>689</v>
      </c>
      <c r="B366" s="52" t="s">
        <v>1454</v>
      </c>
      <c r="C366" s="52" t="s">
        <v>2930</v>
      </c>
      <c r="D366" s="53">
        <v>43533</v>
      </c>
      <c r="E366" s="53">
        <v>45119</v>
      </c>
      <c r="F366" s="51">
        <f>Messy_HR_Dataset_Detailed!$E366-Messy_HR_Dataset_Detailed!$D366</f>
        <v>1586</v>
      </c>
      <c r="G366" s="54">
        <f>(Messy_HR_Dataset_Detailed!$E366-Messy_HR_Dataset_Detailed!$D366)/365.25</f>
        <v>4.3422313483915129</v>
      </c>
      <c r="H366" s="52" t="s">
        <v>36</v>
      </c>
      <c r="I366" s="52" t="s">
        <v>2931</v>
      </c>
      <c r="J366" s="55" t="s">
        <v>2932</v>
      </c>
      <c r="K366" s="52" t="s">
        <v>125</v>
      </c>
      <c r="L366" s="52" t="s">
        <v>752</v>
      </c>
      <c r="M366" s="52" t="s">
        <v>66</v>
      </c>
      <c r="N366" s="52" t="s">
        <v>55</v>
      </c>
      <c r="O366" s="52" t="s">
        <v>66</v>
      </c>
      <c r="P366" s="52" t="s">
        <v>174</v>
      </c>
      <c r="Q366" s="52" t="s">
        <v>42</v>
      </c>
      <c r="R366" s="52" t="s">
        <v>85</v>
      </c>
      <c r="S366" s="53">
        <v>30963</v>
      </c>
      <c r="T366" s="52" t="s">
        <v>44</v>
      </c>
      <c r="U366" s="52" t="s">
        <v>74</v>
      </c>
      <c r="V366" s="52" t="s">
        <v>59</v>
      </c>
      <c r="W366" s="51">
        <v>50055</v>
      </c>
      <c r="X366" s="52" t="s">
        <v>48</v>
      </c>
      <c r="Y366" s="51">
        <v>3</v>
      </c>
      <c r="Z366" s="51">
        <v>1116</v>
      </c>
      <c r="AA366" s="53" t="s">
        <v>2311</v>
      </c>
      <c r="AB366" s="51">
        <v>3</v>
      </c>
      <c r="AC366" s="51">
        <v>4</v>
      </c>
      <c r="AD366" s="53">
        <v>45062</v>
      </c>
      <c r="AE366" s="52" t="s">
        <v>156</v>
      </c>
      <c r="AF366" s="52" t="s">
        <v>51</v>
      </c>
      <c r="AG366" s="52" t="s">
        <v>62</v>
      </c>
      <c r="AH366" s="52" t="s">
        <v>2933</v>
      </c>
      <c r="AI366" s="52" t="s">
        <v>2934</v>
      </c>
      <c r="AJ366" s="51">
        <v>4</v>
      </c>
      <c r="AK366" s="56">
        <v>557.67999999999995</v>
      </c>
    </row>
    <row r="367" spans="1:37" x14ac:dyDescent="0.25">
      <c r="A367" s="51">
        <v>690</v>
      </c>
      <c r="B367" s="52" t="s">
        <v>2935</v>
      </c>
      <c r="C367" s="52" t="s">
        <v>1391</v>
      </c>
      <c r="D367" s="53">
        <v>43517</v>
      </c>
      <c r="E367" s="53">
        <v>43530</v>
      </c>
      <c r="F367" s="51">
        <f>Messy_HR_Dataset_Detailed!$E367-Messy_HR_Dataset_Detailed!$D367</f>
        <v>13</v>
      </c>
      <c r="G367" s="54">
        <f>(Messy_HR_Dataset_Detailed!$E367-Messy_HR_Dataset_Detailed!$D367)/365.25</f>
        <v>3.5592060232717319E-2</v>
      </c>
      <c r="H367" s="52" t="s">
        <v>36</v>
      </c>
      <c r="I367" s="52" t="s">
        <v>2936</v>
      </c>
      <c r="J367" s="55" t="s">
        <v>2937</v>
      </c>
      <c r="K367" s="52" t="s">
        <v>79</v>
      </c>
      <c r="L367" s="52" t="s">
        <v>752</v>
      </c>
      <c r="M367" s="52" t="s">
        <v>66</v>
      </c>
      <c r="N367" s="52" t="s">
        <v>40</v>
      </c>
      <c r="O367" s="52" t="s">
        <v>41</v>
      </c>
      <c r="P367" s="52" t="s">
        <v>121</v>
      </c>
      <c r="Q367" s="52" t="s">
        <v>42</v>
      </c>
      <c r="R367" s="52" t="s">
        <v>80</v>
      </c>
      <c r="S367" s="53" t="s">
        <v>2938</v>
      </c>
      <c r="T367" s="52" t="s">
        <v>44</v>
      </c>
      <c r="U367" s="52" t="s">
        <v>98</v>
      </c>
      <c r="V367" s="52" t="s">
        <v>59</v>
      </c>
      <c r="W367" s="51">
        <v>6139</v>
      </c>
      <c r="X367" s="52" t="s">
        <v>48</v>
      </c>
      <c r="Y367" s="51">
        <v>3</v>
      </c>
      <c r="Z367" s="51">
        <v>1117</v>
      </c>
      <c r="AA367" s="53" t="s">
        <v>2939</v>
      </c>
      <c r="AB367" s="51">
        <v>4</v>
      </c>
      <c r="AC367" s="51">
        <v>5</v>
      </c>
      <c r="AD367" s="53">
        <v>44938</v>
      </c>
      <c r="AE367" s="52" t="s">
        <v>156</v>
      </c>
      <c r="AF367" s="52" t="s">
        <v>51</v>
      </c>
      <c r="AG367" s="52" t="s">
        <v>77</v>
      </c>
      <c r="AH367" s="52" t="s">
        <v>2940</v>
      </c>
      <c r="AI367" s="52" t="s">
        <v>2941</v>
      </c>
      <c r="AJ367" s="51">
        <v>4</v>
      </c>
      <c r="AK367" s="56">
        <v>271.68</v>
      </c>
    </row>
    <row r="368" spans="1:37" x14ac:dyDescent="0.25">
      <c r="A368" s="51">
        <v>691</v>
      </c>
      <c r="B368" s="52" t="s">
        <v>1250</v>
      </c>
      <c r="C368" s="52" t="s">
        <v>2009</v>
      </c>
      <c r="D368" s="53">
        <v>43742</v>
      </c>
      <c r="E368" s="53">
        <v>44891</v>
      </c>
      <c r="F368" s="51">
        <f>Messy_HR_Dataset_Detailed!$E368-Messy_HR_Dataset_Detailed!$D368</f>
        <v>1149</v>
      </c>
      <c r="G368" s="54">
        <f>(Messy_HR_Dataset_Detailed!$E368-Messy_HR_Dataset_Detailed!$D368)/365.25</f>
        <v>3.1457905544147846</v>
      </c>
      <c r="H368" s="52" t="s">
        <v>36</v>
      </c>
      <c r="I368" s="52" t="s">
        <v>2942</v>
      </c>
      <c r="J368" s="55" t="s">
        <v>2943</v>
      </c>
      <c r="K368" s="52" t="s">
        <v>94</v>
      </c>
      <c r="L368" s="52" t="s">
        <v>38</v>
      </c>
      <c r="M368" s="52" t="s">
        <v>66</v>
      </c>
      <c r="N368" s="52" t="s">
        <v>67</v>
      </c>
      <c r="O368" s="52" t="s">
        <v>41</v>
      </c>
      <c r="P368" s="52" t="s">
        <v>133</v>
      </c>
      <c r="Q368" s="52" t="s">
        <v>42</v>
      </c>
      <c r="R368" s="52" t="s">
        <v>107</v>
      </c>
      <c r="S368" s="53" t="s">
        <v>2944</v>
      </c>
      <c r="T368" s="52" t="s">
        <v>44</v>
      </c>
      <c r="U368" s="52" t="s">
        <v>423</v>
      </c>
      <c r="V368" s="52" t="s">
        <v>59</v>
      </c>
      <c r="W368" s="51">
        <v>44761</v>
      </c>
      <c r="X368" s="52" t="s">
        <v>48</v>
      </c>
      <c r="Y368" s="51">
        <v>3</v>
      </c>
      <c r="Z368" s="51">
        <v>1118</v>
      </c>
      <c r="AA368" s="53" t="s">
        <v>2503</v>
      </c>
      <c r="AB368" s="51">
        <v>1</v>
      </c>
      <c r="AC368" s="51">
        <v>5</v>
      </c>
      <c r="AD368" s="53">
        <v>44911</v>
      </c>
      <c r="AE368" s="52" t="s">
        <v>156</v>
      </c>
      <c r="AF368" s="52" t="s">
        <v>61</v>
      </c>
      <c r="AG368" s="52" t="s">
        <v>77</v>
      </c>
      <c r="AH368" s="52" t="s">
        <v>2945</v>
      </c>
      <c r="AI368" s="52" t="s">
        <v>2946</v>
      </c>
      <c r="AJ368" s="51">
        <v>2</v>
      </c>
      <c r="AK368" s="56">
        <v>299.68</v>
      </c>
    </row>
    <row r="369" spans="1:37" x14ac:dyDescent="0.25">
      <c r="A369" s="51">
        <v>692</v>
      </c>
      <c r="B369" s="52" t="s">
        <v>849</v>
      </c>
      <c r="C369" s="52" t="s">
        <v>2841</v>
      </c>
      <c r="D369" s="53">
        <v>43793</v>
      </c>
      <c r="E369" s="53">
        <v>44185</v>
      </c>
      <c r="F369" s="51">
        <f>Messy_HR_Dataset_Detailed!$E369-Messy_HR_Dataset_Detailed!$D369</f>
        <v>392</v>
      </c>
      <c r="G369" s="54">
        <f>(Messy_HR_Dataset_Detailed!$E369-Messy_HR_Dataset_Detailed!$D369)/365.25</f>
        <v>1.0732375085557837</v>
      </c>
      <c r="H369" s="52" t="s">
        <v>36</v>
      </c>
      <c r="I369" s="52" t="s">
        <v>2947</v>
      </c>
      <c r="J369" s="55" t="s">
        <v>2948</v>
      </c>
      <c r="K369" s="52" t="s">
        <v>84</v>
      </c>
      <c r="L369" s="52" t="s">
        <v>38</v>
      </c>
      <c r="M369" s="52" t="s">
        <v>56</v>
      </c>
      <c r="N369" s="52" t="s">
        <v>40</v>
      </c>
      <c r="O369" s="52" t="s">
        <v>56</v>
      </c>
      <c r="P369" s="52" t="s">
        <v>95</v>
      </c>
      <c r="Q369" s="52" t="s">
        <v>42</v>
      </c>
      <c r="R369" s="52" t="s">
        <v>85</v>
      </c>
      <c r="S369" s="53" t="s">
        <v>2949</v>
      </c>
      <c r="T369" s="52" t="s">
        <v>44</v>
      </c>
      <c r="U369" s="52" t="s">
        <v>81</v>
      </c>
      <c r="V369" s="52" t="s">
        <v>46</v>
      </c>
      <c r="W369" s="51">
        <v>49105</v>
      </c>
      <c r="X369" s="52" t="s">
        <v>48</v>
      </c>
      <c r="Y369" s="51">
        <v>3</v>
      </c>
      <c r="Z369" s="51">
        <v>1119</v>
      </c>
      <c r="AA369" s="53" t="s">
        <v>1269</v>
      </c>
      <c r="AB369" s="51">
        <v>4</v>
      </c>
      <c r="AC369" s="51">
        <v>4</v>
      </c>
      <c r="AD369" s="53">
        <v>45115</v>
      </c>
      <c r="AE369" s="52" t="s">
        <v>156</v>
      </c>
      <c r="AF369" s="52" t="s">
        <v>51</v>
      </c>
      <c r="AG369" s="52" t="s">
        <v>62</v>
      </c>
      <c r="AH369" s="52" t="s">
        <v>2950</v>
      </c>
      <c r="AI369" s="52" t="s">
        <v>2951</v>
      </c>
      <c r="AJ369" s="51">
        <v>5</v>
      </c>
      <c r="AK369" s="56">
        <v>440.28</v>
      </c>
    </row>
    <row r="370" spans="1:37" x14ac:dyDescent="0.25">
      <c r="A370" s="51">
        <v>695</v>
      </c>
      <c r="B370" s="52" t="s">
        <v>2956</v>
      </c>
      <c r="C370" s="52" t="s">
        <v>2106</v>
      </c>
      <c r="D370" s="53">
        <v>44516</v>
      </c>
      <c r="E370" s="53">
        <v>44799</v>
      </c>
      <c r="F370" s="51">
        <f>Messy_HR_Dataset_Detailed!$E370-Messy_HR_Dataset_Detailed!$D370</f>
        <v>283</v>
      </c>
      <c r="G370" s="54">
        <f>(Messy_HR_Dataset_Detailed!$E370-Messy_HR_Dataset_Detailed!$D370)/365.25</f>
        <v>0.77481177275838464</v>
      </c>
      <c r="H370" s="52" t="s">
        <v>2953</v>
      </c>
      <c r="I370" s="52" t="s">
        <v>2957</v>
      </c>
      <c r="J370" s="55" t="s">
        <v>2958</v>
      </c>
      <c r="K370" s="52" t="s">
        <v>132</v>
      </c>
      <c r="L370" s="52" t="s">
        <v>38</v>
      </c>
      <c r="M370" s="52" t="s">
        <v>39</v>
      </c>
      <c r="N370" s="52" t="s">
        <v>40</v>
      </c>
      <c r="O370" s="52" t="s">
        <v>56</v>
      </c>
      <c r="P370" s="52" t="s">
        <v>133</v>
      </c>
      <c r="Q370" s="52" t="s">
        <v>42</v>
      </c>
      <c r="R370" s="52" t="s">
        <v>80</v>
      </c>
      <c r="S370" s="53" t="s">
        <v>2959</v>
      </c>
      <c r="T370" s="52" t="s">
        <v>44</v>
      </c>
      <c r="U370" s="52" t="s">
        <v>98</v>
      </c>
      <c r="V370" s="52" t="s">
        <v>46</v>
      </c>
      <c r="W370" s="51">
        <v>35632</v>
      </c>
      <c r="X370" s="52" t="s">
        <v>48</v>
      </c>
      <c r="Y370" s="51">
        <v>3</v>
      </c>
      <c r="Z370" s="51">
        <v>1122</v>
      </c>
      <c r="AA370" s="53">
        <v>44663</v>
      </c>
      <c r="AB370" s="51">
        <v>2</v>
      </c>
      <c r="AC370" s="51">
        <v>1</v>
      </c>
      <c r="AD370" s="53">
        <v>44947</v>
      </c>
      <c r="AE370" s="52" t="s">
        <v>156</v>
      </c>
      <c r="AF370" s="52" t="s">
        <v>51</v>
      </c>
      <c r="AG370" s="52" t="s">
        <v>89</v>
      </c>
      <c r="AH370" s="52" t="s">
        <v>2960</v>
      </c>
      <c r="AI370" s="52" t="s">
        <v>2961</v>
      </c>
      <c r="AJ370" s="51">
        <v>3</v>
      </c>
      <c r="AK370" s="56">
        <v>444.4</v>
      </c>
    </row>
    <row r="371" spans="1:37" x14ac:dyDescent="0.25">
      <c r="A371" s="51">
        <v>697</v>
      </c>
      <c r="B371" s="52" t="s">
        <v>1890</v>
      </c>
      <c r="C371" s="52" t="s">
        <v>1470</v>
      </c>
      <c r="D371" s="53">
        <v>43823</v>
      </c>
      <c r="E371" s="53">
        <v>44876</v>
      </c>
      <c r="F371" s="51">
        <f>Messy_HR_Dataset_Detailed!$E371-Messy_HR_Dataset_Detailed!$D371</f>
        <v>1053</v>
      </c>
      <c r="G371" s="54">
        <f>(Messy_HR_Dataset_Detailed!$E371-Messy_HR_Dataset_Detailed!$D371)/365.25</f>
        <v>2.8829568788501025</v>
      </c>
      <c r="H371" s="52" t="s">
        <v>2953</v>
      </c>
      <c r="I371" s="52" t="s">
        <v>2963</v>
      </c>
      <c r="J371" s="55" t="s">
        <v>2964</v>
      </c>
      <c r="K371" s="52" t="s">
        <v>65</v>
      </c>
      <c r="L371" s="52" t="s">
        <v>38</v>
      </c>
      <c r="M371" s="52" t="s">
        <v>66</v>
      </c>
      <c r="N371" s="52" t="s">
        <v>55</v>
      </c>
      <c r="O371" s="52" t="s">
        <v>66</v>
      </c>
      <c r="P371" s="52" t="s">
        <v>95</v>
      </c>
      <c r="Q371" s="52" t="s">
        <v>42</v>
      </c>
      <c r="R371" s="52" t="s">
        <v>107</v>
      </c>
      <c r="S371" s="53" t="s">
        <v>2965</v>
      </c>
      <c r="T371" s="52" t="s">
        <v>44</v>
      </c>
      <c r="U371" s="52" t="s">
        <v>98</v>
      </c>
      <c r="V371" s="52" t="s">
        <v>46</v>
      </c>
      <c r="W371" s="51">
        <v>80817</v>
      </c>
      <c r="X371" s="52" t="s">
        <v>48</v>
      </c>
      <c r="Y371" s="51">
        <v>3</v>
      </c>
      <c r="Z371" s="51">
        <v>1124</v>
      </c>
      <c r="AA371" s="53" t="s">
        <v>570</v>
      </c>
      <c r="AB371" s="51">
        <v>3</v>
      </c>
      <c r="AC371" s="51">
        <v>2</v>
      </c>
      <c r="AD371" s="53">
        <v>44868</v>
      </c>
      <c r="AE371" s="52" t="s">
        <v>156</v>
      </c>
      <c r="AF371" s="52" t="s">
        <v>51</v>
      </c>
      <c r="AG371" s="52" t="s">
        <v>52</v>
      </c>
      <c r="AH371" s="52" t="s">
        <v>2966</v>
      </c>
      <c r="AI371" s="52" t="s">
        <v>2967</v>
      </c>
      <c r="AJ371" s="51">
        <v>1</v>
      </c>
      <c r="AK371" s="56">
        <v>256.20999999999998</v>
      </c>
    </row>
    <row r="372" spans="1:37" x14ac:dyDescent="0.25">
      <c r="A372" s="51">
        <v>699</v>
      </c>
      <c r="B372" s="52" t="s">
        <v>2969</v>
      </c>
      <c r="C372" s="52" t="s">
        <v>2970</v>
      </c>
      <c r="D372" s="53">
        <v>43351</v>
      </c>
      <c r="E372" s="53">
        <v>43896</v>
      </c>
      <c r="F372" s="51">
        <f>Messy_HR_Dataset_Detailed!$E372-Messy_HR_Dataset_Detailed!$D372</f>
        <v>545</v>
      </c>
      <c r="G372" s="54">
        <f>(Messy_HR_Dataset_Detailed!$E372-Messy_HR_Dataset_Detailed!$D372)/365.25</f>
        <v>1.4921286789869952</v>
      </c>
      <c r="H372" s="52" t="s">
        <v>738</v>
      </c>
      <c r="I372" s="52" t="s">
        <v>2971</v>
      </c>
      <c r="J372" s="55" t="s">
        <v>2972</v>
      </c>
      <c r="K372" s="52" t="s">
        <v>113</v>
      </c>
      <c r="L372" s="52" t="s">
        <v>752</v>
      </c>
      <c r="M372" s="52" t="s">
        <v>56</v>
      </c>
      <c r="N372" s="52" t="s">
        <v>40</v>
      </c>
      <c r="O372" s="52" t="s">
        <v>41</v>
      </c>
      <c r="P372" s="52" t="s">
        <v>133</v>
      </c>
      <c r="Q372" s="52" t="s">
        <v>42</v>
      </c>
      <c r="R372" s="52" t="s">
        <v>107</v>
      </c>
      <c r="S372" s="53" t="s">
        <v>2973</v>
      </c>
      <c r="T372" s="52" t="s">
        <v>44</v>
      </c>
      <c r="U372" s="52" t="s">
        <v>109</v>
      </c>
      <c r="V372" s="52" t="s">
        <v>59</v>
      </c>
      <c r="W372" s="51">
        <v>6305</v>
      </c>
      <c r="X372" s="52" t="s">
        <v>48</v>
      </c>
      <c r="Y372" s="51">
        <v>3</v>
      </c>
      <c r="Z372" s="51">
        <v>1126</v>
      </c>
      <c r="AA372" s="53" t="s">
        <v>1252</v>
      </c>
      <c r="AB372" s="51">
        <v>3</v>
      </c>
      <c r="AC372" s="51">
        <v>3</v>
      </c>
      <c r="AD372" s="53">
        <v>45136</v>
      </c>
      <c r="AE372" s="52" t="s">
        <v>83</v>
      </c>
      <c r="AF372" s="52" t="s">
        <v>51</v>
      </c>
      <c r="AG372" s="52" t="s">
        <v>52</v>
      </c>
      <c r="AH372" s="52" t="s">
        <v>2974</v>
      </c>
      <c r="AI372" s="52" t="s">
        <v>2975</v>
      </c>
      <c r="AJ372" s="51">
        <v>4</v>
      </c>
      <c r="AK372" s="56">
        <v>500.45</v>
      </c>
    </row>
    <row r="373" spans="1:37" x14ac:dyDescent="0.25">
      <c r="A373" s="51">
        <v>702</v>
      </c>
      <c r="B373" s="52" t="s">
        <v>2977</v>
      </c>
      <c r="C373" s="52" t="s">
        <v>2978</v>
      </c>
      <c r="D373" s="53">
        <v>43727</v>
      </c>
      <c r="E373" s="53">
        <v>44492</v>
      </c>
      <c r="F373" s="51">
        <f>Messy_HR_Dataset_Detailed!$E373-Messy_HR_Dataset_Detailed!$D373</f>
        <v>765</v>
      </c>
      <c r="G373" s="54">
        <f>(Messy_HR_Dataset_Detailed!$E373-Messy_HR_Dataset_Detailed!$D373)/365.25</f>
        <v>2.0944558521560577</v>
      </c>
      <c r="H373" s="52" t="s">
        <v>738</v>
      </c>
      <c r="I373" s="52" t="s">
        <v>2979</v>
      </c>
      <c r="J373" s="55" t="s">
        <v>2980</v>
      </c>
      <c r="K373" s="52" t="s">
        <v>37</v>
      </c>
      <c r="L373" s="52" t="s">
        <v>752</v>
      </c>
      <c r="M373" s="52" t="s">
        <v>66</v>
      </c>
      <c r="N373" s="52" t="s">
        <v>67</v>
      </c>
      <c r="O373" s="52" t="s">
        <v>56</v>
      </c>
      <c r="P373" s="52" t="s">
        <v>121</v>
      </c>
      <c r="Q373" s="52" t="s">
        <v>42</v>
      </c>
      <c r="R373" s="52" t="s">
        <v>85</v>
      </c>
      <c r="S373" s="53" t="s">
        <v>2981</v>
      </c>
      <c r="T373" s="52" t="s">
        <v>44</v>
      </c>
      <c r="U373" s="52" t="s">
        <v>293</v>
      </c>
      <c r="V373" s="52" t="s">
        <v>46</v>
      </c>
      <c r="W373" s="51">
        <v>73131</v>
      </c>
      <c r="X373" s="52" t="s">
        <v>48</v>
      </c>
      <c r="Y373" s="51">
        <v>3</v>
      </c>
      <c r="Z373" s="51">
        <v>1129</v>
      </c>
      <c r="AA373" s="53" t="s">
        <v>167</v>
      </c>
      <c r="AB373" s="51">
        <v>1</v>
      </c>
      <c r="AC373" s="51">
        <v>1</v>
      </c>
      <c r="AD373" s="53">
        <v>44815</v>
      </c>
      <c r="AE373" s="52" t="s">
        <v>83</v>
      </c>
      <c r="AF373" s="52" t="s">
        <v>51</v>
      </c>
      <c r="AG373" s="52" t="s">
        <v>89</v>
      </c>
      <c r="AH373" s="52" t="s">
        <v>2982</v>
      </c>
      <c r="AI373" s="52" t="s">
        <v>2983</v>
      </c>
      <c r="AJ373" s="51">
        <v>2</v>
      </c>
      <c r="AK373" s="56">
        <v>768.06</v>
      </c>
    </row>
    <row r="374" spans="1:37" x14ac:dyDescent="0.25">
      <c r="A374" s="51">
        <v>705</v>
      </c>
      <c r="B374" s="52" t="s">
        <v>424</v>
      </c>
      <c r="C374" s="52" t="s">
        <v>2986</v>
      </c>
      <c r="D374" s="53">
        <v>44331</v>
      </c>
      <c r="E374" s="53">
        <v>45049</v>
      </c>
      <c r="F374" s="51">
        <f>Messy_HR_Dataset_Detailed!$E374-Messy_HR_Dataset_Detailed!$D374</f>
        <v>718</v>
      </c>
      <c r="G374" s="54">
        <f>(Messy_HR_Dataset_Detailed!$E374-Messy_HR_Dataset_Detailed!$D374)/365.25</f>
        <v>1.9657768651608487</v>
      </c>
      <c r="H374" s="52" t="s">
        <v>36</v>
      </c>
      <c r="I374" s="52" t="s">
        <v>2987</v>
      </c>
      <c r="J374" s="55" t="s">
        <v>2988</v>
      </c>
      <c r="K374" s="52" t="s">
        <v>113</v>
      </c>
      <c r="L374" s="52" t="s">
        <v>752</v>
      </c>
      <c r="M374" s="52" t="s">
        <v>39</v>
      </c>
      <c r="N374" s="52" t="s">
        <v>67</v>
      </c>
      <c r="O374" s="52" t="s">
        <v>66</v>
      </c>
      <c r="P374" s="52" t="s">
        <v>95</v>
      </c>
      <c r="Q374" s="52" t="s">
        <v>42</v>
      </c>
      <c r="R374" s="52" t="s">
        <v>57</v>
      </c>
      <c r="S374" s="53">
        <v>23112</v>
      </c>
      <c r="T374" s="52" t="s">
        <v>44</v>
      </c>
      <c r="U374" s="52" t="s">
        <v>81</v>
      </c>
      <c r="V374" s="52" t="s">
        <v>46</v>
      </c>
      <c r="W374" s="51">
        <v>88428</v>
      </c>
      <c r="X374" s="52" t="s">
        <v>48</v>
      </c>
      <c r="Y374" s="51">
        <v>3</v>
      </c>
      <c r="Z374" s="51">
        <v>1132</v>
      </c>
      <c r="AA374" s="53" t="s">
        <v>601</v>
      </c>
      <c r="AB374" s="51">
        <v>1</v>
      </c>
      <c r="AC374" s="51">
        <v>5</v>
      </c>
      <c r="AD374" s="53">
        <v>44831</v>
      </c>
      <c r="AE374" s="52" t="s">
        <v>156</v>
      </c>
      <c r="AF374" s="52" t="s">
        <v>51</v>
      </c>
      <c r="AG374" s="52" t="s">
        <v>89</v>
      </c>
      <c r="AH374" s="52" t="s">
        <v>2989</v>
      </c>
      <c r="AI374" s="52" t="s">
        <v>2990</v>
      </c>
      <c r="AJ374" s="51">
        <v>4</v>
      </c>
      <c r="AK374" s="56">
        <v>475.91</v>
      </c>
    </row>
    <row r="375" spans="1:37" x14ac:dyDescent="0.25">
      <c r="A375" s="51">
        <v>706</v>
      </c>
      <c r="B375" s="52" t="s">
        <v>1601</v>
      </c>
      <c r="C375" s="52" t="s">
        <v>1958</v>
      </c>
      <c r="D375" s="53">
        <v>44634</v>
      </c>
      <c r="E375" s="53">
        <v>44836</v>
      </c>
      <c r="F375" s="51">
        <f>Messy_HR_Dataset_Detailed!$E375-Messy_HR_Dataset_Detailed!$D375</f>
        <v>202</v>
      </c>
      <c r="G375" s="54">
        <f>(Messy_HR_Dataset_Detailed!$E375-Messy_HR_Dataset_Detailed!$D375)/365.25</f>
        <v>0.55304585900068448</v>
      </c>
      <c r="H375" s="52" t="s">
        <v>36</v>
      </c>
      <c r="I375" s="52" t="s">
        <v>2991</v>
      </c>
      <c r="J375" s="55" t="s">
        <v>2992</v>
      </c>
      <c r="K375" s="52" t="s">
        <v>65</v>
      </c>
      <c r="L375" s="52" t="s">
        <v>752</v>
      </c>
      <c r="M375" s="52" t="s">
        <v>66</v>
      </c>
      <c r="N375" s="52" t="s">
        <v>67</v>
      </c>
      <c r="O375" s="52" t="s">
        <v>56</v>
      </c>
      <c r="P375" s="52" t="s">
        <v>174</v>
      </c>
      <c r="Q375" s="52" t="s">
        <v>42</v>
      </c>
      <c r="R375" s="52" t="s">
        <v>57</v>
      </c>
      <c r="S375" s="53" t="s">
        <v>2993</v>
      </c>
      <c r="T375" s="52" t="s">
        <v>44</v>
      </c>
      <c r="U375" s="52" t="s">
        <v>109</v>
      </c>
      <c r="V375" s="52" t="s">
        <v>46</v>
      </c>
      <c r="W375" s="51">
        <v>95347</v>
      </c>
      <c r="X375" s="52" t="s">
        <v>48</v>
      </c>
      <c r="Y375" s="51">
        <v>3</v>
      </c>
      <c r="Z375" s="51">
        <v>1133</v>
      </c>
      <c r="AA375" s="53" t="s">
        <v>2994</v>
      </c>
      <c r="AB375" s="51">
        <v>1</v>
      </c>
      <c r="AC375" s="51">
        <v>2</v>
      </c>
      <c r="AD375" s="53">
        <v>44792</v>
      </c>
      <c r="AE375" s="52" t="s">
        <v>60</v>
      </c>
      <c r="AF375" s="52" t="s">
        <v>61</v>
      </c>
      <c r="AG375" s="52" t="s">
        <v>89</v>
      </c>
      <c r="AH375" s="52" t="s">
        <v>2995</v>
      </c>
      <c r="AI375" s="52" t="s">
        <v>2996</v>
      </c>
      <c r="AJ375" s="51">
        <v>3</v>
      </c>
      <c r="AK375" s="56">
        <v>107.14</v>
      </c>
    </row>
    <row r="376" spans="1:37" x14ac:dyDescent="0.25">
      <c r="A376" s="51">
        <v>707</v>
      </c>
      <c r="B376" s="52" t="s">
        <v>2382</v>
      </c>
      <c r="C376" s="52" t="s">
        <v>1111</v>
      </c>
      <c r="D376" s="53">
        <v>44536</v>
      </c>
      <c r="E376" s="53">
        <v>44569</v>
      </c>
      <c r="F376" s="51">
        <f>Messy_HR_Dataset_Detailed!$E376-Messy_HR_Dataset_Detailed!$D376</f>
        <v>33</v>
      </c>
      <c r="G376" s="54">
        <f>(Messy_HR_Dataset_Detailed!$E376-Messy_HR_Dataset_Detailed!$D376)/365.25</f>
        <v>9.034907597535935E-2</v>
      </c>
      <c r="H376" s="52" t="s">
        <v>36</v>
      </c>
      <c r="I376" s="52" t="s">
        <v>2997</v>
      </c>
      <c r="J376" s="55" t="s">
        <v>2998</v>
      </c>
      <c r="K376" s="52" t="s">
        <v>84</v>
      </c>
      <c r="L376" s="52" t="s">
        <v>752</v>
      </c>
      <c r="M376" s="52" t="s">
        <v>56</v>
      </c>
      <c r="N376" s="52" t="s">
        <v>40</v>
      </c>
      <c r="O376" s="52" t="s">
        <v>41</v>
      </c>
      <c r="P376" s="52" t="s">
        <v>133</v>
      </c>
      <c r="Q376" s="52" t="s">
        <v>42</v>
      </c>
      <c r="R376" s="52" t="s">
        <v>80</v>
      </c>
      <c r="S376" s="53">
        <v>35255</v>
      </c>
      <c r="T376" s="52" t="s">
        <v>44</v>
      </c>
      <c r="U376" s="52" t="s">
        <v>98</v>
      </c>
      <c r="V376" s="52" t="s">
        <v>46</v>
      </c>
      <c r="W376" s="51">
        <v>80920</v>
      </c>
      <c r="X376" s="52" t="s">
        <v>48</v>
      </c>
      <c r="Y376" s="51">
        <v>3</v>
      </c>
      <c r="Z376" s="51">
        <v>1134</v>
      </c>
      <c r="AA376" s="53" t="s">
        <v>303</v>
      </c>
      <c r="AB376" s="51">
        <v>4</v>
      </c>
      <c r="AC376" s="51">
        <v>1</v>
      </c>
      <c r="AD376" s="53">
        <v>44904</v>
      </c>
      <c r="AE376" s="52" t="s">
        <v>156</v>
      </c>
      <c r="AF376" s="52" t="s">
        <v>61</v>
      </c>
      <c r="AG376" s="52" t="s">
        <v>89</v>
      </c>
      <c r="AH376" s="52" t="s">
        <v>2999</v>
      </c>
      <c r="AI376" s="52" t="s">
        <v>3000</v>
      </c>
      <c r="AJ376" s="51">
        <v>1</v>
      </c>
      <c r="AK376" s="56">
        <v>271.49</v>
      </c>
    </row>
    <row r="377" spans="1:37" x14ac:dyDescent="0.25">
      <c r="A377" s="51">
        <v>711</v>
      </c>
      <c r="B377" s="52" t="s">
        <v>3004</v>
      </c>
      <c r="C377" s="52" t="s">
        <v>2434</v>
      </c>
      <c r="D377" s="53">
        <v>43658</v>
      </c>
      <c r="E377" s="53">
        <v>44754</v>
      </c>
      <c r="F377" s="51">
        <f>Messy_HR_Dataset_Detailed!$E377-Messy_HR_Dataset_Detailed!$D377</f>
        <v>1096</v>
      </c>
      <c r="G377" s="54">
        <f>(Messy_HR_Dataset_Detailed!$E377-Messy_HR_Dataset_Detailed!$D377)/365.25</f>
        <v>3.0006844626967832</v>
      </c>
      <c r="H377" s="52" t="s">
        <v>36</v>
      </c>
      <c r="I377" s="52" t="s">
        <v>3005</v>
      </c>
      <c r="J377" s="55" t="s">
        <v>3006</v>
      </c>
      <c r="K377" s="52" t="s">
        <v>132</v>
      </c>
      <c r="L377" s="52" t="s">
        <v>38</v>
      </c>
      <c r="M377" s="52" t="s">
        <v>66</v>
      </c>
      <c r="N377" s="52" t="s">
        <v>67</v>
      </c>
      <c r="O377" s="52" t="s">
        <v>41</v>
      </c>
      <c r="P377" s="52" t="s">
        <v>95</v>
      </c>
      <c r="Q377" s="52" t="s">
        <v>42</v>
      </c>
      <c r="R377" s="52" t="s">
        <v>96</v>
      </c>
      <c r="S377" s="53">
        <v>30355</v>
      </c>
      <c r="T377" s="52" t="s">
        <v>44</v>
      </c>
      <c r="U377" s="52" t="s">
        <v>176</v>
      </c>
      <c r="V377" s="52" t="s">
        <v>59</v>
      </c>
      <c r="W377" s="51">
        <v>2766</v>
      </c>
      <c r="X377" s="52" t="s">
        <v>48</v>
      </c>
      <c r="Y377" s="51">
        <v>3</v>
      </c>
      <c r="Z377" s="51">
        <v>1138</v>
      </c>
      <c r="AA377" s="53" t="s">
        <v>909</v>
      </c>
      <c r="AB377" s="51">
        <v>4</v>
      </c>
      <c r="AC377" s="51">
        <v>5</v>
      </c>
      <c r="AD377" s="53">
        <v>44814</v>
      </c>
      <c r="AE377" s="52" t="s">
        <v>60</v>
      </c>
      <c r="AF377" s="52" t="s">
        <v>51</v>
      </c>
      <c r="AG377" s="52" t="s">
        <v>52</v>
      </c>
      <c r="AH377" s="52" t="s">
        <v>3007</v>
      </c>
      <c r="AI377" s="52" t="s">
        <v>3008</v>
      </c>
      <c r="AJ377" s="51">
        <v>4</v>
      </c>
      <c r="AK377" s="56">
        <v>155.13999999999999</v>
      </c>
    </row>
    <row r="378" spans="1:37" x14ac:dyDescent="0.25">
      <c r="A378" s="51">
        <v>712</v>
      </c>
      <c r="B378" s="52" t="s">
        <v>3009</v>
      </c>
      <c r="C378" s="52" t="s">
        <v>2929</v>
      </c>
      <c r="D378" s="53">
        <v>43322</v>
      </c>
      <c r="E378" s="53">
        <v>44613</v>
      </c>
      <c r="F378" s="51">
        <f>Messy_HR_Dataset_Detailed!$E378-Messy_HR_Dataset_Detailed!$D378</f>
        <v>1291</v>
      </c>
      <c r="G378" s="54">
        <f>(Messy_HR_Dataset_Detailed!$E378-Messy_HR_Dataset_Detailed!$D378)/365.25</f>
        <v>3.5345653661875427</v>
      </c>
      <c r="H378" s="52" t="s">
        <v>36</v>
      </c>
      <c r="I378" s="52" t="s">
        <v>3010</v>
      </c>
      <c r="J378" s="55" t="s">
        <v>3011</v>
      </c>
      <c r="K378" s="52" t="s">
        <v>79</v>
      </c>
      <c r="L378" s="52" t="s">
        <v>38</v>
      </c>
      <c r="M378" s="52" t="s">
        <v>39</v>
      </c>
      <c r="N378" s="52" t="s">
        <v>55</v>
      </c>
      <c r="O378" s="52" t="s">
        <v>41</v>
      </c>
      <c r="P378" s="52" t="s">
        <v>95</v>
      </c>
      <c r="Q378" s="52" t="s">
        <v>42</v>
      </c>
      <c r="R378" s="52" t="s">
        <v>142</v>
      </c>
      <c r="S378" s="53">
        <v>19667</v>
      </c>
      <c r="T378" s="52" t="s">
        <v>44</v>
      </c>
      <c r="U378" s="52" t="s">
        <v>98</v>
      </c>
      <c r="V378" s="52" t="s">
        <v>59</v>
      </c>
      <c r="W378" s="51">
        <v>75014</v>
      </c>
      <c r="X378" s="52" t="s">
        <v>48</v>
      </c>
      <c r="Y378" s="51">
        <v>3</v>
      </c>
      <c r="Z378" s="51">
        <v>1139</v>
      </c>
      <c r="AA378" s="53" t="s">
        <v>409</v>
      </c>
      <c r="AB378" s="51">
        <v>2</v>
      </c>
      <c r="AC378" s="51">
        <v>4</v>
      </c>
      <c r="AD378" s="53">
        <v>44835</v>
      </c>
      <c r="AE378" s="52" t="s">
        <v>60</v>
      </c>
      <c r="AF378" s="52" t="s">
        <v>61</v>
      </c>
      <c r="AG378" s="52" t="s">
        <v>77</v>
      </c>
      <c r="AH378" s="52" t="s">
        <v>3012</v>
      </c>
      <c r="AI378" s="52" t="s">
        <v>3013</v>
      </c>
      <c r="AJ378" s="51">
        <v>1</v>
      </c>
      <c r="AK378" s="56">
        <v>930.06</v>
      </c>
    </row>
    <row r="379" spans="1:37" x14ac:dyDescent="0.25">
      <c r="A379" s="51">
        <v>716</v>
      </c>
      <c r="B379" s="52" t="s">
        <v>3015</v>
      </c>
      <c r="C379" s="52" t="s">
        <v>3016</v>
      </c>
      <c r="D379" s="53">
        <v>43345</v>
      </c>
      <c r="E379" s="53">
        <v>44405</v>
      </c>
      <c r="F379" s="51">
        <f>Messy_HR_Dataset_Detailed!$E379-Messy_HR_Dataset_Detailed!$D379</f>
        <v>1060</v>
      </c>
      <c r="G379" s="54">
        <f>(Messy_HR_Dataset_Detailed!$E379-Messy_HR_Dataset_Detailed!$D379)/365.25</f>
        <v>2.9021218343600275</v>
      </c>
      <c r="H379" s="52" t="s">
        <v>2953</v>
      </c>
      <c r="I379" s="52" t="s">
        <v>3017</v>
      </c>
      <c r="J379" s="55" t="s">
        <v>3018</v>
      </c>
      <c r="K379" s="52" t="s">
        <v>65</v>
      </c>
      <c r="L379" s="52" t="s">
        <v>38</v>
      </c>
      <c r="M379" s="52" t="s">
        <v>39</v>
      </c>
      <c r="N379" s="52" t="s">
        <v>55</v>
      </c>
      <c r="O379" s="52" t="s">
        <v>66</v>
      </c>
      <c r="P379" s="52" t="s">
        <v>121</v>
      </c>
      <c r="Q379" s="52" t="s">
        <v>42</v>
      </c>
      <c r="R379" s="52" t="s">
        <v>85</v>
      </c>
      <c r="S379" s="53" t="s">
        <v>3019</v>
      </c>
      <c r="T379" s="52" t="s">
        <v>44</v>
      </c>
      <c r="U379" s="52" t="s">
        <v>159</v>
      </c>
      <c r="V379" s="52" t="s">
        <v>46</v>
      </c>
      <c r="W379" s="51">
        <v>46695</v>
      </c>
      <c r="X379" s="52" t="s">
        <v>48</v>
      </c>
      <c r="Y379" s="51">
        <v>3</v>
      </c>
      <c r="Z379" s="51">
        <v>1143</v>
      </c>
      <c r="AA379" s="53" t="s">
        <v>1677</v>
      </c>
      <c r="AB379" s="51">
        <v>2</v>
      </c>
      <c r="AC379" s="51">
        <v>4</v>
      </c>
      <c r="AD379" s="53">
        <v>44915</v>
      </c>
      <c r="AE379" s="52" t="s">
        <v>60</v>
      </c>
      <c r="AF379" s="52" t="s">
        <v>51</v>
      </c>
      <c r="AG379" s="52" t="s">
        <v>52</v>
      </c>
      <c r="AH379" s="52" t="s">
        <v>3020</v>
      </c>
      <c r="AI379" s="52" t="s">
        <v>3021</v>
      </c>
      <c r="AJ379" s="51">
        <v>3</v>
      </c>
      <c r="AK379" s="56">
        <v>563.38</v>
      </c>
    </row>
    <row r="380" spans="1:37" x14ac:dyDescent="0.25">
      <c r="A380" s="51">
        <v>720</v>
      </c>
      <c r="B380" s="52" t="s">
        <v>3028</v>
      </c>
      <c r="C380" s="52" t="s">
        <v>3029</v>
      </c>
      <c r="D380" s="53">
        <v>43627</v>
      </c>
      <c r="E380" s="53">
        <v>44619</v>
      </c>
      <c r="F380" s="51">
        <f>Messy_HR_Dataset_Detailed!$E380-Messy_HR_Dataset_Detailed!$D380</f>
        <v>992</v>
      </c>
      <c r="G380" s="54">
        <f>(Messy_HR_Dataset_Detailed!$E380-Messy_HR_Dataset_Detailed!$D380)/365.25</f>
        <v>2.7159479808350446</v>
      </c>
      <c r="H380" s="52" t="s">
        <v>738</v>
      </c>
      <c r="I380" s="52" t="s">
        <v>3030</v>
      </c>
      <c r="J380" s="55" t="s">
        <v>3031</v>
      </c>
      <c r="K380" s="52" t="s">
        <v>164</v>
      </c>
      <c r="L380" s="52" t="s">
        <v>752</v>
      </c>
      <c r="M380" s="52" t="s">
        <v>66</v>
      </c>
      <c r="N380" s="52" t="s">
        <v>67</v>
      </c>
      <c r="O380" s="52" t="s">
        <v>66</v>
      </c>
      <c r="P380" s="52" t="s">
        <v>95</v>
      </c>
      <c r="Q380" s="52" t="s">
        <v>42</v>
      </c>
      <c r="R380" s="52" t="s">
        <v>80</v>
      </c>
      <c r="S380" s="53" t="s">
        <v>3032</v>
      </c>
      <c r="T380" s="52" t="s">
        <v>44</v>
      </c>
      <c r="U380" s="52" t="s">
        <v>159</v>
      </c>
      <c r="V380" s="52" t="s">
        <v>46</v>
      </c>
      <c r="W380" s="51">
        <v>50894</v>
      </c>
      <c r="X380" s="52" t="s">
        <v>48</v>
      </c>
      <c r="Y380" s="51">
        <v>3</v>
      </c>
      <c r="Z380" s="51">
        <v>1147</v>
      </c>
      <c r="AA380" s="53" t="s">
        <v>1475</v>
      </c>
      <c r="AB380" s="51">
        <v>1</v>
      </c>
      <c r="AC380" s="51">
        <v>3</v>
      </c>
      <c r="AD380" s="53">
        <v>44951</v>
      </c>
      <c r="AE380" s="52" t="s">
        <v>50</v>
      </c>
      <c r="AF380" s="52" t="s">
        <v>51</v>
      </c>
      <c r="AG380" s="52" t="s">
        <v>52</v>
      </c>
      <c r="AH380" s="52" t="s">
        <v>3033</v>
      </c>
      <c r="AI380" s="52" t="s">
        <v>3034</v>
      </c>
      <c r="AJ380" s="51">
        <v>2</v>
      </c>
      <c r="AK380" s="56">
        <v>247.58</v>
      </c>
    </row>
    <row r="381" spans="1:37" x14ac:dyDescent="0.25">
      <c r="A381" s="51">
        <v>726</v>
      </c>
      <c r="B381" s="52" t="s">
        <v>1541</v>
      </c>
      <c r="C381" s="52" t="s">
        <v>1741</v>
      </c>
      <c r="D381" s="53">
        <v>43935</v>
      </c>
      <c r="E381" s="53">
        <v>44449</v>
      </c>
      <c r="F381" s="51">
        <f>Messy_HR_Dataset_Detailed!$E381-Messy_HR_Dataset_Detailed!$D381</f>
        <v>514</v>
      </c>
      <c r="G381" s="54">
        <f>(Messy_HR_Dataset_Detailed!$E381-Messy_HR_Dataset_Detailed!$D381)/365.25</f>
        <v>1.4072553045859</v>
      </c>
      <c r="H381" s="52" t="s">
        <v>36</v>
      </c>
      <c r="I381" s="52" t="s">
        <v>3040</v>
      </c>
      <c r="J381" s="55" t="s">
        <v>3041</v>
      </c>
      <c r="K381" s="52" t="s">
        <v>54</v>
      </c>
      <c r="L381" s="52" t="s">
        <v>752</v>
      </c>
      <c r="M381" s="52" t="s">
        <v>56</v>
      </c>
      <c r="N381" s="52" t="s">
        <v>55</v>
      </c>
      <c r="O381" s="52" t="s">
        <v>41</v>
      </c>
      <c r="P381" s="52" t="s">
        <v>121</v>
      </c>
      <c r="Q381" s="52" t="s">
        <v>42</v>
      </c>
      <c r="R381" s="52" t="s">
        <v>85</v>
      </c>
      <c r="S381" s="53" t="s">
        <v>3042</v>
      </c>
      <c r="T381" s="52" t="s">
        <v>44</v>
      </c>
      <c r="U381" s="52" t="s">
        <v>81</v>
      </c>
      <c r="V381" s="52" t="s">
        <v>46</v>
      </c>
      <c r="W381" s="51">
        <v>87428</v>
      </c>
      <c r="X381" s="52" t="s">
        <v>48</v>
      </c>
      <c r="Y381" s="51">
        <v>3</v>
      </c>
      <c r="Z381" s="51">
        <v>1153</v>
      </c>
      <c r="AA381" s="53" t="s">
        <v>1392</v>
      </c>
      <c r="AB381" s="51">
        <v>3</v>
      </c>
      <c r="AC381" s="51">
        <v>4</v>
      </c>
      <c r="AD381" s="53">
        <v>44897</v>
      </c>
      <c r="AE381" s="52" t="s">
        <v>156</v>
      </c>
      <c r="AF381" s="52" t="s">
        <v>51</v>
      </c>
      <c r="AG381" s="52" t="s">
        <v>52</v>
      </c>
      <c r="AH381" s="52" t="s">
        <v>3043</v>
      </c>
      <c r="AI381" s="52" t="s">
        <v>3044</v>
      </c>
      <c r="AJ381" s="51">
        <v>4</v>
      </c>
      <c r="AK381" s="56">
        <v>555.35</v>
      </c>
    </row>
    <row r="382" spans="1:37" x14ac:dyDescent="0.25">
      <c r="A382" s="51">
        <v>727</v>
      </c>
      <c r="B382" s="52" t="s">
        <v>1914</v>
      </c>
      <c r="C382" s="52" t="s">
        <v>3045</v>
      </c>
      <c r="D382" s="53">
        <v>44466</v>
      </c>
      <c r="E382" s="53">
        <v>44962</v>
      </c>
      <c r="F382" s="51">
        <f>Messy_HR_Dataset_Detailed!$E382-Messy_HR_Dataset_Detailed!$D382</f>
        <v>496</v>
      </c>
      <c r="G382" s="54">
        <f>(Messy_HR_Dataset_Detailed!$E382-Messy_HR_Dataset_Detailed!$D382)/365.25</f>
        <v>1.3579739904175223</v>
      </c>
      <c r="H382" s="52" t="s">
        <v>36</v>
      </c>
      <c r="I382" s="52" t="s">
        <v>3046</v>
      </c>
      <c r="J382" s="55" t="s">
        <v>3047</v>
      </c>
      <c r="K382" s="52" t="s">
        <v>132</v>
      </c>
      <c r="L382" s="52" t="s">
        <v>752</v>
      </c>
      <c r="M382" s="52" t="s">
        <v>66</v>
      </c>
      <c r="N382" s="52" t="s">
        <v>40</v>
      </c>
      <c r="O382" s="52" t="s">
        <v>56</v>
      </c>
      <c r="P382" s="52" t="s">
        <v>133</v>
      </c>
      <c r="Q382" s="52" t="s">
        <v>42</v>
      </c>
      <c r="R382" s="52" t="s">
        <v>85</v>
      </c>
      <c r="S382" s="53">
        <v>31788</v>
      </c>
      <c r="T382" s="52" t="s">
        <v>44</v>
      </c>
      <c r="U382" s="52" t="s">
        <v>81</v>
      </c>
      <c r="V382" s="52" t="s">
        <v>46</v>
      </c>
      <c r="W382" s="51">
        <v>76772</v>
      </c>
      <c r="X382" s="52" t="s">
        <v>48</v>
      </c>
      <c r="Y382" s="51">
        <v>3</v>
      </c>
      <c r="Z382" s="51">
        <v>1154</v>
      </c>
      <c r="AA382" s="53">
        <v>45175</v>
      </c>
      <c r="AB382" s="51">
        <v>1</v>
      </c>
      <c r="AC382" s="51">
        <v>3</v>
      </c>
      <c r="AD382" s="53">
        <v>44785</v>
      </c>
      <c r="AE382" s="52" t="s">
        <v>60</v>
      </c>
      <c r="AF382" s="52" t="s">
        <v>51</v>
      </c>
      <c r="AG382" s="52" t="s">
        <v>62</v>
      </c>
      <c r="AH382" s="52" t="s">
        <v>3048</v>
      </c>
      <c r="AI382" s="52" t="s">
        <v>3049</v>
      </c>
      <c r="AJ382" s="51">
        <v>3</v>
      </c>
      <c r="AK382" s="56">
        <v>338.48</v>
      </c>
    </row>
    <row r="383" spans="1:37" x14ac:dyDescent="0.25">
      <c r="A383" s="51">
        <v>728</v>
      </c>
      <c r="B383" s="52" t="s">
        <v>3050</v>
      </c>
      <c r="C383" s="52" t="s">
        <v>942</v>
      </c>
      <c r="D383" s="53">
        <v>43421</v>
      </c>
      <c r="E383" s="53">
        <v>43902</v>
      </c>
      <c r="F383" s="51">
        <f>Messy_HR_Dataset_Detailed!$E383-Messy_HR_Dataset_Detailed!$D383</f>
        <v>481</v>
      </c>
      <c r="G383" s="54">
        <f>(Messy_HR_Dataset_Detailed!$E383-Messy_HR_Dataset_Detailed!$D383)/365.25</f>
        <v>1.3169062286105406</v>
      </c>
      <c r="H383" s="52" t="s">
        <v>36</v>
      </c>
      <c r="I383" s="52" t="s">
        <v>3051</v>
      </c>
      <c r="J383" s="55" t="s">
        <v>3052</v>
      </c>
      <c r="K383" s="52" t="s">
        <v>113</v>
      </c>
      <c r="L383" s="52" t="s">
        <v>752</v>
      </c>
      <c r="M383" s="52" t="s">
        <v>39</v>
      </c>
      <c r="N383" s="52" t="s">
        <v>55</v>
      </c>
      <c r="O383" s="52" t="s">
        <v>41</v>
      </c>
      <c r="P383" s="52" t="s">
        <v>121</v>
      </c>
      <c r="Q383" s="52" t="s">
        <v>42</v>
      </c>
      <c r="R383" s="52" t="s">
        <v>43</v>
      </c>
      <c r="S383" s="53">
        <v>18790</v>
      </c>
      <c r="T383" s="52" t="s">
        <v>44</v>
      </c>
      <c r="U383" s="52" t="s">
        <v>74</v>
      </c>
      <c r="V383" s="52" t="s">
        <v>46</v>
      </c>
      <c r="W383" s="51">
        <v>21218</v>
      </c>
      <c r="X383" s="52" t="s">
        <v>48</v>
      </c>
      <c r="Y383" s="51">
        <v>3</v>
      </c>
      <c r="Z383" s="51">
        <v>1155</v>
      </c>
      <c r="AA383" s="53" t="s">
        <v>521</v>
      </c>
      <c r="AB383" s="51">
        <v>2</v>
      </c>
      <c r="AC383" s="51">
        <v>3</v>
      </c>
      <c r="AD383" s="53">
        <v>44814</v>
      </c>
      <c r="AE383" s="52" t="s">
        <v>83</v>
      </c>
      <c r="AF383" s="52" t="s">
        <v>51</v>
      </c>
      <c r="AG383" s="52" t="s">
        <v>52</v>
      </c>
      <c r="AH383" s="52" t="s">
        <v>3053</v>
      </c>
      <c r="AI383" s="52" t="s">
        <v>3054</v>
      </c>
      <c r="AJ383" s="51">
        <v>1</v>
      </c>
      <c r="AK383" s="56">
        <v>339.01</v>
      </c>
    </row>
    <row r="384" spans="1:37" x14ac:dyDescent="0.25">
      <c r="A384" s="51">
        <v>729</v>
      </c>
      <c r="B384" s="52" t="s">
        <v>3055</v>
      </c>
      <c r="C384" s="52" t="s">
        <v>3056</v>
      </c>
      <c r="D384" s="53">
        <v>43668</v>
      </c>
      <c r="E384" s="53">
        <v>44985</v>
      </c>
      <c r="F384" s="51">
        <f>Messy_HR_Dataset_Detailed!$E384-Messy_HR_Dataset_Detailed!$D384</f>
        <v>1317</v>
      </c>
      <c r="G384" s="54">
        <f>(Messy_HR_Dataset_Detailed!$E384-Messy_HR_Dataset_Detailed!$D384)/365.25</f>
        <v>3.6057494866529773</v>
      </c>
      <c r="H384" s="52" t="s">
        <v>36</v>
      </c>
      <c r="I384" s="52" t="s">
        <v>3057</v>
      </c>
      <c r="J384" s="55" t="s">
        <v>3058</v>
      </c>
      <c r="K384" s="52" t="s">
        <v>65</v>
      </c>
      <c r="L384" s="52" t="s">
        <v>752</v>
      </c>
      <c r="M384" s="52" t="s">
        <v>39</v>
      </c>
      <c r="N384" s="52" t="s">
        <v>55</v>
      </c>
      <c r="O384" s="52" t="s">
        <v>66</v>
      </c>
      <c r="P384" s="52" t="s">
        <v>174</v>
      </c>
      <c r="Q384" s="52" t="s">
        <v>42</v>
      </c>
      <c r="R384" s="52" t="s">
        <v>953</v>
      </c>
      <c r="S384" s="53" t="s">
        <v>3059</v>
      </c>
      <c r="T384" s="52" t="s">
        <v>44</v>
      </c>
      <c r="U384" s="52" t="s">
        <v>423</v>
      </c>
      <c r="V384" s="52" t="s">
        <v>59</v>
      </c>
      <c r="W384" s="51">
        <v>94316</v>
      </c>
      <c r="X384" s="52" t="s">
        <v>48</v>
      </c>
      <c r="Y384" s="51">
        <v>3</v>
      </c>
      <c r="Z384" s="51">
        <v>1156</v>
      </c>
      <c r="AA384" s="53">
        <v>45265</v>
      </c>
      <c r="AB384" s="51">
        <v>1</v>
      </c>
      <c r="AC384" s="51">
        <v>5</v>
      </c>
      <c r="AD384" s="53">
        <v>44808</v>
      </c>
      <c r="AE384" s="52" t="s">
        <v>60</v>
      </c>
      <c r="AF384" s="52" t="s">
        <v>51</v>
      </c>
      <c r="AG384" s="52" t="s">
        <v>62</v>
      </c>
      <c r="AH384" s="52" t="s">
        <v>3060</v>
      </c>
      <c r="AI384" s="52" t="s">
        <v>3061</v>
      </c>
      <c r="AJ384" s="51">
        <v>5</v>
      </c>
      <c r="AK384" s="56">
        <v>939.49</v>
      </c>
    </row>
    <row r="385" spans="1:37" x14ac:dyDescent="0.25">
      <c r="A385" s="51">
        <v>731</v>
      </c>
      <c r="B385" s="52" t="s">
        <v>3064</v>
      </c>
      <c r="C385" s="52" t="s">
        <v>1487</v>
      </c>
      <c r="D385" s="53">
        <v>43426</v>
      </c>
      <c r="E385" s="53">
        <v>44031</v>
      </c>
      <c r="F385" s="51">
        <f>Messy_HR_Dataset_Detailed!$E385-Messy_HR_Dataset_Detailed!$D385</f>
        <v>605</v>
      </c>
      <c r="G385" s="54">
        <f>(Messy_HR_Dataset_Detailed!$E385-Messy_HR_Dataset_Detailed!$D385)/365.25</f>
        <v>1.6563997262149213</v>
      </c>
      <c r="H385" s="52" t="s">
        <v>36</v>
      </c>
      <c r="I385" s="52" t="s">
        <v>3065</v>
      </c>
      <c r="J385" s="55" t="s">
        <v>3066</v>
      </c>
      <c r="K385" s="52" t="s">
        <v>125</v>
      </c>
      <c r="L385" s="52" t="s">
        <v>752</v>
      </c>
      <c r="M385" s="52" t="s">
        <v>66</v>
      </c>
      <c r="N385" s="52" t="s">
        <v>55</v>
      </c>
      <c r="O385" s="52" t="s">
        <v>66</v>
      </c>
      <c r="P385" s="52" t="s">
        <v>121</v>
      </c>
      <c r="Q385" s="52" t="s">
        <v>42</v>
      </c>
      <c r="R385" s="52" t="s">
        <v>85</v>
      </c>
      <c r="S385" s="53">
        <v>21282</v>
      </c>
      <c r="T385" s="52" t="s">
        <v>44</v>
      </c>
      <c r="U385" s="52" t="s">
        <v>98</v>
      </c>
      <c r="V385" s="52" t="s">
        <v>59</v>
      </c>
      <c r="W385" s="51">
        <v>96001</v>
      </c>
      <c r="X385" s="52" t="s">
        <v>48</v>
      </c>
      <c r="Y385" s="51">
        <v>3</v>
      </c>
      <c r="Z385" s="51">
        <v>1158</v>
      </c>
      <c r="AA385" s="53" t="s">
        <v>1077</v>
      </c>
      <c r="AB385" s="51">
        <v>2</v>
      </c>
      <c r="AC385" s="51">
        <v>4</v>
      </c>
      <c r="AD385" s="53">
        <v>44818</v>
      </c>
      <c r="AE385" s="52" t="s">
        <v>60</v>
      </c>
      <c r="AF385" s="52" t="s">
        <v>61</v>
      </c>
      <c r="AG385" s="52" t="s">
        <v>77</v>
      </c>
      <c r="AH385" s="52" t="s">
        <v>3067</v>
      </c>
      <c r="AI385" s="52" t="s">
        <v>3068</v>
      </c>
      <c r="AJ385" s="51">
        <v>3</v>
      </c>
      <c r="AK385" s="56">
        <v>154.71</v>
      </c>
    </row>
    <row r="386" spans="1:37" x14ac:dyDescent="0.25">
      <c r="A386" s="51">
        <v>733</v>
      </c>
      <c r="B386" s="52" t="s">
        <v>1958</v>
      </c>
      <c r="C386" s="52" t="s">
        <v>3069</v>
      </c>
      <c r="D386" s="53">
        <v>44921</v>
      </c>
      <c r="E386" s="53">
        <v>45069</v>
      </c>
      <c r="F386" s="51">
        <f>Messy_HR_Dataset_Detailed!$E386-Messy_HR_Dataset_Detailed!$D386</f>
        <v>148</v>
      </c>
      <c r="G386" s="54">
        <f>(Messy_HR_Dataset_Detailed!$E386-Messy_HR_Dataset_Detailed!$D386)/365.25</f>
        <v>0.40520191649555098</v>
      </c>
      <c r="H386" s="52" t="s">
        <v>36</v>
      </c>
      <c r="I386" s="52" t="s">
        <v>3070</v>
      </c>
      <c r="J386" s="55" t="s">
        <v>3071</v>
      </c>
      <c r="K386" s="52" t="s">
        <v>94</v>
      </c>
      <c r="L386" s="52" t="s">
        <v>38</v>
      </c>
      <c r="M386" s="52" t="s">
        <v>56</v>
      </c>
      <c r="N386" s="52" t="s">
        <v>67</v>
      </c>
      <c r="O386" s="52" t="s">
        <v>66</v>
      </c>
      <c r="P386" s="52" t="s">
        <v>133</v>
      </c>
      <c r="Q386" s="52" t="s">
        <v>42</v>
      </c>
      <c r="R386" s="52" t="s">
        <v>80</v>
      </c>
      <c r="S386" s="53">
        <v>28042</v>
      </c>
      <c r="T386" s="52" t="s">
        <v>44</v>
      </c>
      <c r="U386" s="52" t="s">
        <v>307</v>
      </c>
      <c r="V386" s="52" t="s">
        <v>46</v>
      </c>
      <c r="W386" s="51">
        <v>66418</v>
      </c>
      <c r="X386" s="52" t="s">
        <v>48</v>
      </c>
      <c r="Y386" s="51">
        <v>3</v>
      </c>
      <c r="Z386" s="51">
        <v>1160</v>
      </c>
      <c r="AA386" s="53" t="s">
        <v>3072</v>
      </c>
      <c r="AB386" s="51">
        <v>4</v>
      </c>
      <c r="AC386" s="51">
        <v>2</v>
      </c>
      <c r="AD386" s="53">
        <v>44872</v>
      </c>
      <c r="AE386" s="52" t="s">
        <v>50</v>
      </c>
      <c r="AF386" s="52" t="s">
        <v>61</v>
      </c>
      <c r="AG386" s="52" t="s">
        <v>52</v>
      </c>
      <c r="AH386" s="52" t="s">
        <v>3073</v>
      </c>
      <c r="AI386" s="52" t="s">
        <v>3074</v>
      </c>
      <c r="AJ386" s="51">
        <v>2</v>
      </c>
      <c r="AK386" s="56">
        <v>137.96</v>
      </c>
    </row>
    <row r="387" spans="1:37" x14ac:dyDescent="0.25">
      <c r="A387" s="51">
        <v>735</v>
      </c>
      <c r="B387" s="52" t="s">
        <v>3075</v>
      </c>
      <c r="C387" s="52" t="s">
        <v>1054</v>
      </c>
      <c r="D387" s="53">
        <v>44649</v>
      </c>
      <c r="E387" s="53">
        <v>45066</v>
      </c>
      <c r="F387" s="51">
        <f>Messy_HR_Dataset_Detailed!$E387-Messy_HR_Dataset_Detailed!$D387</f>
        <v>417</v>
      </c>
      <c r="G387" s="54">
        <f>(Messy_HR_Dataset_Detailed!$E387-Messy_HR_Dataset_Detailed!$D387)/365.25</f>
        <v>1.1416837782340863</v>
      </c>
      <c r="H387" s="52" t="s">
        <v>36</v>
      </c>
      <c r="I387" s="52" t="s">
        <v>3076</v>
      </c>
      <c r="J387" s="55" t="s">
        <v>3077</v>
      </c>
      <c r="K387" s="52" t="s">
        <v>94</v>
      </c>
      <c r="L387" s="52" t="s">
        <v>38</v>
      </c>
      <c r="M387" s="52" t="s">
        <v>66</v>
      </c>
      <c r="N387" s="52" t="s">
        <v>40</v>
      </c>
      <c r="O387" s="52" t="s">
        <v>41</v>
      </c>
      <c r="P387" s="52" t="s">
        <v>121</v>
      </c>
      <c r="Q387" s="52" t="s">
        <v>42</v>
      </c>
      <c r="R387" s="52" t="s">
        <v>80</v>
      </c>
      <c r="S387" s="53" t="s">
        <v>3078</v>
      </c>
      <c r="T387" s="52" t="s">
        <v>44</v>
      </c>
      <c r="U387" s="52" t="s">
        <v>81</v>
      </c>
      <c r="V387" s="52" t="s">
        <v>46</v>
      </c>
      <c r="W387" s="51">
        <v>85444</v>
      </c>
      <c r="X387" s="52" t="s">
        <v>48</v>
      </c>
      <c r="Y387" s="51">
        <v>3</v>
      </c>
      <c r="Z387" s="51">
        <v>1162</v>
      </c>
      <c r="AA387" s="53">
        <v>44691</v>
      </c>
      <c r="AB387" s="51">
        <v>3</v>
      </c>
      <c r="AC387" s="51">
        <v>3</v>
      </c>
      <c r="AD387" s="53">
        <v>44806</v>
      </c>
      <c r="AE387" s="52" t="s">
        <v>156</v>
      </c>
      <c r="AF387" s="52" t="s">
        <v>61</v>
      </c>
      <c r="AG387" s="52" t="s">
        <v>62</v>
      </c>
      <c r="AH387" s="52" t="s">
        <v>3079</v>
      </c>
      <c r="AI387" s="52" t="s">
        <v>3080</v>
      </c>
      <c r="AJ387" s="51">
        <v>1</v>
      </c>
      <c r="AK387" s="56">
        <v>846.55</v>
      </c>
    </row>
    <row r="388" spans="1:37" x14ac:dyDescent="0.25">
      <c r="A388" s="51">
        <v>745</v>
      </c>
      <c r="B388" s="52" t="s">
        <v>3093</v>
      </c>
      <c r="C388" s="52" t="s">
        <v>3094</v>
      </c>
      <c r="D388" s="53">
        <v>44360</v>
      </c>
      <c r="E388" s="53">
        <v>44708</v>
      </c>
      <c r="F388" s="51">
        <f>Messy_HR_Dataset_Detailed!$E388-Messy_HR_Dataset_Detailed!$D388</f>
        <v>348</v>
      </c>
      <c r="G388" s="54">
        <f>(Messy_HR_Dataset_Detailed!$E388-Messy_HR_Dataset_Detailed!$D388)/365.25</f>
        <v>0.95277207392197127</v>
      </c>
      <c r="H388" s="52" t="s">
        <v>36</v>
      </c>
      <c r="I388" s="52" t="s">
        <v>3095</v>
      </c>
      <c r="J388" s="55" t="s">
        <v>3096</v>
      </c>
      <c r="K388" s="52" t="s">
        <v>54</v>
      </c>
      <c r="L388" s="52" t="s">
        <v>752</v>
      </c>
      <c r="M388" s="52" t="s">
        <v>66</v>
      </c>
      <c r="N388" s="52" t="s">
        <v>40</v>
      </c>
      <c r="O388" s="52" t="s">
        <v>66</v>
      </c>
      <c r="P388" s="52" t="s">
        <v>174</v>
      </c>
      <c r="Q388" s="52" t="s">
        <v>42</v>
      </c>
      <c r="R388" s="52" t="s">
        <v>107</v>
      </c>
      <c r="S388" s="53" t="s">
        <v>3097</v>
      </c>
      <c r="T388" s="52" t="s">
        <v>44</v>
      </c>
      <c r="U388" s="52" t="s">
        <v>109</v>
      </c>
      <c r="V388" s="52" t="s">
        <v>59</v>
      </c>
      <c r="W388" s="51">
        <v>39849</v>
      </c>
      <c r="X388" s="52" t="s">
        <v>48</v>
      </c>
      <c r="Y388" s="51">
        <v>3</v>
      </c>
      <c r="Z388" s="51">
        <v>1172</v>
      </c>
      <c r="AA388" s="53" t="s">
        <v>444</v>
      </c>
      <c r="AB388" s="51">
        <v>1</v>
      </c>
      <c r="AC388" s="51">
        <v>3</v>
      </c>
      <c r="AD388" s="53">
        <v>45015</v>
      </c>
      <c r="AE388" s="52" t="s">
        <v>156</v>
      </c>
      <c r="AF388" s="52" t="s">
        <v>61</v>
      </c>
      <c r="AG388" s="52" t="s">
        <v>89</v>
      </c>
      <c r="AH388" s="52" t="s">
        <v>3098</v>
      </c>
      <c r="AI388" s="52" t="s">
        <v>3099</v>
      </c>
      <c r="AJ388" s="51">
        <v>5</v>
      </c>
      <c r="AK388" s="56">
        <v>202.09</v>
      </c>
    </row>
    <row r="389" spans="1:37" x14ac:dyDescent="0.25">
      <c r="A389" s="51">
        <v>746</v>
      </c>
      <c r="B389" s="52" t="s">
        <v>3100</v>
      </c>
      <c r="C389" s="52" t="s">
        <v>3101</v>
      </c>
      <c r="D389" s="53">
        <v>44149</v>
      </c>
      <c r="E389" s="53">
        <v>44501</v>
      </c>
      <c r="F389" s="51">
        <f>Messy_HR_Dataset_Detailed!$E389-Messy_HR_Dataset_Detailed!$D389</f>
        <v>352</v>
      </c>
      <c r="G389" s="54">
        <f>(Messy_HR_Dataset_Detailed!$E389-Messy_HR_Dataset_Detailed!$D389)/365.25</f>
        <v>0.96372347707049966</v>
      </c>
      <c r="H389" s="52" t="s">
        <v>36</v>
      </c>
      <c r="I389" s="52" t="s">
        <v>3102</v>
      </c>
      <c r="J389" s="55" t="s">
        <v>3103</v>
      </c>
      <c r="K389" s="52" t="s">
        <v>84</v>
      </c>
      <c r="L389" s="52" t="s">
        <v>752</v>
      </c>
      <c r="M389" s="52" t="s">
        <v>66</v>
      </c>
      <c r="N389" s="52" t="s">
        <v>40</v>
      </c>
      <c r="O389" s="52" t="s">
        <v>66</v>
      </c>
      <c r="P389" s="52" t="s">
        <v>121</v>
      </c>
      <c r="Q389" s="52" t="s">
        <v>42</v>
      </c>
      <c r="R389" s="52" t="s">
        <v>3104</v>
      </c>
      <c r="S389" s="53" t="s">
        <v>3105</v>
      </c>
      <c r="T389" s="52" t="s">
        <v>44</v>
      </c>
      <c r="U389" s="52" t="s">
        <v>250</v>
      </c>
      <c r="V389" s="52" t="s">
        <v>46</v>
      </c>
      <c r="W389" s="51">
        <v>38596</v>
      </c>
      <c r="X389" s="52" t="s">
        <v>48</v>
      </c>
      <c r="Y389" s="51">
        <v>3</v>
      </c>
      <c r="Z389" s="51">
        <v>1173</v>
      </c>
      <c r="AA389" s="53" t="s">
        <v>75</v>
      </c>
      <c r="AB389" s="51">
        <v>5</v>
      </c>
      <c r="AC389" s="51">
        <v>5</v>
      </c>
      <c r="AD389" s="53">
        <v>44966</v>
      </c>
      <c r="AE389" s="52" t="s">
        <v>60</v>
      </c>
      <c r="AF389" s="52" t="s">
        <v>51</v>
      </c>
      <c r="AG389" s="52" t="s">
        <v>89</v>
      </c>
      <c r="AH389" s="52" t="s">
        <v>3106</v>
      </c>
      <c r="AI389" s="52" t="s">
        <v>3107</v>
      </c>
      <c r="AJ389" s="51">
        <v>4</v>
      </c>
      <c r="AK389" s="56">
        <v>901.42</v>
      </c>
    </row>
    <row r="390" spans="1:37" x14ac:dyDescent="0.25">
      <c r="A390" s="51">
        <v>747</v>
      </c>
      <c r="B390" s="52" t="s">
        <v>3108</v>
      </c>
      <c r="C390" s="52" t="s">
        <v>1852</v>
      </c>
      <c r="D390" s="53">
        <v>43998</v>
      </c>
      <c r="E390" s="53">
        <v>44998</v>
      </c>
      <c r="F390" s="51">
        <f>Messy_HR_Dataset_Detailed!$E390-Messy_HR_Dataset_Detailed!$D390</f>
        <v>1000</v>
      </c>
      <c r="G390" s="54">
        <f>(Messy_HR_Dataset_Detailed!$E390-Messy_HR_Dataset_Detailed!$D390)/365.25</f>
        <v>2.7378507871321012</v>
      </c>
      <c r="H390" s="52" t="s">
        <v>36</v>
      </c>
      <c r="I390" s="52" t="s">
        <v>3109</v>
      </c>
      <c r="J390" s="55" t="s">
        <v>3110</v>
      </c>
      <c r="K390" s="52" t="s">
        <v>37</v>
      </c>
      <c r="L390" s="52" t="s">
        <v>752</v>
      </c>
      <c r="M390" s="52" t="s">
        <v>66</v>
      </c>
      <c r="N390" s="52" t="s">
        <v>40</v>
      </c>
      <c r="O390" s="52" t="s">
        <v>41</v>
      </c>
      <c r="P390" s="52" t="s">
        <v>121</v>
      </c>
      <c r="Q390" s="52" t="s">
        <v>42</v>
      </c>
      <c r="R390" s="52" t="s">
        <v>85</v>
      </c>
      <c r="S390" s="53">
        <v>26949</v>
      </c>
      <c r="T390" s="52" t="s">
        <v>44</v>
      </c>
      <c r="U390" s="52" t="s">
        <v>846</v>
      </c>
      <c r="V390" s="52" t="s">
        <v>46</v>
      </c>
      <c r="W390" s="51">
        <v>31731</v>
      </c>
      <c r="X390" s="52" t="s">
        <v>48</v>
      </c>
      <c r="Y390" s="51">
        <v>3</v>
      </c>
      <c r="Z390" s="51">
        <v>1174</v>
      </c>
      <c r="AA390" s="53">
        <v>45080</v>
      </c>
      <c r="AB390" s="51">
        <v>2</v>
      </c>
      <c r="AC390" s="51">
        <v>1</v>
      </c>
      <c r="AD390" s="53">
        <v>45058</v>
      </c>
      <c r="AE390" s="52" t="s">
        <v>76</v>
      </c>
      <c r="AF390" s="52" t="s">
        <v>61</v>
      </c>
      <c r="AG390" s="52" t="s">
        <v>62</v>
      </c>
      <c r="AH390" s="52" t="s">
        <v>3111</v>
      </c>
      <c r="AI390" s="52" t="s">
        <v>3112</v>
      </c>
      <c r="AJ390" s="51">
        <v>3</v>
      </c>
      <c r="AK390" s="56">
        <v>454.23</v>
      </c>
    </row>
    <row r="391" spans="1:37" x14ac:dyDescent="0.25">
      <c r="A391" s="51">
        <v>748</v>
      </c>
      <c r="B391" s="52" t="s">
        <v>1633</v>
      </c>
      <c r="C391" s="52" t="s">
        <v>475</v>
      </c>
      <c r="D391" s="53">
        <v>43454</v>
      </c>
      <c r="E391" s="53">
        <v>44189</v>
      </c>
      <c r="F391" s="51">
        <f>Messy_HR_Dataset_Detailed!$E391-Messy_HR_Dataset_Detailed!$D391</f>
        <v>735</v>
      </c>
      <c r="G391" s="54">
        <f>(Messy_HR_Dataset_Detailed!$E391-Messy_HR_Dataset_Detailed!$D391)/365.25</f>
        <v>2.0123203285420943</v>
      </c>
      <c r="H391" s="52" t="s">
        <v>36</v>
      </c>
      <c r="I391" s="52" t="s">
        <v>3113</v>
      </c>
      <c r="J391" s="55" t="s">
        <v>3114</v>
      </c>
      <c r="K391" s="52" t="s">
        <v>54</v>
      </c>
      <c r="L391" s="52" t="s">
        <v>752</v>
      </c>
      <c r="M391" s="52" t="s">
        <v>66</v>
      </c>
      <c r="N391" s="52" t="s">
        <v>55</v>
      </c>
      <c r="O391" s="52" t="s">
        <v>56</v>
      </c>
      <c r="P391" s="52" t="s">
        <v>174</v>
      </c>
      <c r="Q391" s="52" t="s">
        <v>42</v>
      </c>
      <c r="R391" s="52" t="s">
        <v>344</v>
      </c>
      <c r="S391" s="53">
        <v>35163</v>
      </c>
      <c r="T391" s="52" t="s">
        <v>44</v>
      </c>
      <c r="U391" s="52" t="s">
        <v>81</v>
      </c>
      <c r="V391" s="52" t="s">
        <v>46</v>
      </c>
      <c r="W391" s="51">
        <v>38710</v>
      </c>
      <c r="X391" s="52" t="s">
        <v>48</v>
      </c>
      <c r="Y391" s="51">
        <v>3</v>
      </c>
      <c r="Z391" s="51">
        <v>1175</v>
      </c>
      <c r="AA391" s="53" t="s">
        <v>2344</v>
      </c>
      <c r="AB391" s="51">
        <v>2</v>
      </c>
      <c r="AC391" s="51">
        <v>1</v>
      </c>
      <c r="AD391" s="53">
        <v>44930</v>
      </c>
      <c r="AE391" s="52" t="s">
        <v>76</v>
      </c>
      <c r="AF391" s="52" t="s">
        <v>51</v>
      </c>
      <c r="AG391" s="52" t="s">
        <v>89</v>
      </c>
      <c r="AH391" s="52" t="s">
        <v>3115</v>
      </c>
      <c r="AI391" s="52" t="s">
        <v>3116</v>
      </c>
      <c r="AJ391" s="51">
        <v>3</v>
      </c>
      <c r="AK391" s="56">
        <v>460.39</v>
      </c>
    </row>
    <row r="392" spans="1:37" x14ac:dyDescent="0.25">
      <c r="A392" s="51">
        <v>751</v>
      </c>
      <c r="B392" s="52" t="s">
        <v>3118</v>
      </c>
      <c r="C392" s="52" t="s">
        <v>2446</v>
      </c>
      <c r="D392" s="53">
        <v>44472</v>
      </c>
      <c r="E392" s="53">
        <v>44549</v>
      </c>
      <c r="F392" s="51">
        <f>Messy_HR_Dataset_Detailed!$E392-Messy_HR_Dataset_Detailed!$D392</f>
        <v>77</v>
      </c>
      <c r="G392" s="54">
        <f>(Messy_HR_Dataset_Detailed!$E392-Messy_HR_Dataset_Detailed!$D392)/365.25</f>
        <v>0.21081451060917181</v>
      </c>
      <c r="H392" s="52" t="s">
        <v>36</v>
      </c>
      <c r="I392" s="52" t="s">
        <v>3119</v>
      </c>
      <c r="J392" s="55" t="s">
        <v>3120</v>
      </c>
      <c r="K392" s="52" t="s">
        <v>65</v>
      </c>
      <c r="L392" s="52" t="s">
        <v>752</v>
      </c>
      <c r="M392" s="52" t="s">
        <v>39</v>
      </c>
      <c r="N392" s="52" t="s">
        <v>40</v>
      </c>
      <c r="O392" s="52" t="s">
        <v>56</v>
      </c>
      <c r="P392" s="52" t="s">
        <v>95</v>
      </c>
      <c r="Q392" s="52" t="s">
        <v>42</v>
      </c>
      <c r="R392" s="52" t="s">
        <v>85</v>
      </c>
      <c r="S392" s="53">
        <v>21736</v>
      </c>
      <c r="T392" s="52" t="s">
        <v>44</v>
      </c>
      <c r="U392" s="52" t="s">
        <v>81</v>
      </c>
      <c r="V392" s="52" t="s">
        <v>59</v>
      </c>
      <c r="W392" s="51">
        <v>93796</v>
      </c>
      <c r="X392" s="52" t="s">
        <v>48</v>
      </c>
      <c r="Y392" s="51">
        <v>3</v>
      </c>
      <c r="Z392" s="51">
        <v>1178</v>
      </c>
      <c r="AA392" s="53">
        <v>44990</v>
      </c>
      <c r="AB392" s="51">
        <v>2</v>
      </c>
      <c r="AC392" s="51">
        <v>1</v>
      </c>
      <c r="AD392" s="53">
        <v>44916</v>
      </c>
      <c r="AE392" s="52" t="s">
        <v>76</v>
      </c>
      <c r="AF392" s="52" t="s">
        <v>61</v>
      </c>
      <c r="AG392" s="52" t="s">
        <v>52</v>
      </c>
      <c r="AH392" s="52" t="s">
        <v>3121</v>
      </c>
      <c r="AI392" s="52" t="s">
        <v>3122</v>
      </c>
      <c r="AJ392" s="51">
        <v>1</v>
      </c>
      <c r="AK392" s="56">
        <v>361.52</v>
      </c>
    </row>
    <row r="393" spans="1:37" x14ac:dyDescent="0.25">
      <c r="A393" s="51">
        <v>755</v>
      </c>
      <c r="B393" s="52" t="s">
        <v>3125</v>
      </c>
      <c r="C393" s="52" t="s">
        <v>2409</v>
      </c>
      <c r="D393" s="53">
        <v>44194</v>
      </c>
      <c r="E393" s="53">
        <v>44858</v>
      </c>
      <c r="F393" s="51">
        <f>Messy_HR_Dataset_Detailed!$E393-Messy_HR_Dataset_Detailed!$D393</f>
        <v>664</v>
      </c>
      <c r="G393" s="54">
        <f>(Messy_HR_Dataset_Detailed!$E393-Messy_HR_Dataset_Detailed!$D393)/365.25</f>
        <v>1.8179329226557153</v>
      </c>
      <c r="H393" s="52" t="s">
        <v>36</v>
      </c>
      <c r="I393" s="52" t="s">
        <v>3126</v>
      </c>
      <c r="J393" s="55" t="s">
        <v>3127</v>
      </c>
      <c r="K393" s="52" t="s">
        <v>94</v>
      </c>
      <c r="L393" s="52" t="s">
        <v>38</v>
      </c>
      <c r="M393" s="52" t="s">
        <v>66</v>
      </c>
      <c r="N393" s="52" t="s">
        <v>40</v>
      </c>
      <c r="O393" s="52" t="s">
        <v>41</v>
      </c>
      <c r="P393" s="52" t="s">
        <v>174</v>
      </c>
      <c r="Q393" s="52" t="s">
        <v>42</v>
      </c>
      <c r="R393" s="52" t="s">
        <v>142</v>
      </c>
      <c r="S393" s="53">
        <v>26919</v>
      </c>
      <c r="T393" s="52" t="s">
        <v>44</v>
      </c>
      <c r="U393" s="52" t="s">
        <v>145</v>
      </c>
      <c r="V393" s="52" t="s">
        <v>46</v>
      </c>
      <c r="W393" s="51">
        <v>60901</v>
      </c>
      <c r="X393" s="52" t="s">
        <v>48</v>
      </c>
      <c r="Y393" s="51">
        <v>3</v>
      </c>
      <c r="Z393" s="51">
        <v>1182</v>
      </c>
      <c r="AA393" s="53" t="s">
        <v>521</v>
      </c>
      <c r="AB393" s="51">
        <v>2</v>
      </c>
      <c r="AC393" s="51">
        <v>4</v>
      </c>
      <c r="AD393" s="53">
        <v>44853</v>
      </c>
      <c r="AE393" s="52" t="s">
        <v>156</v>
      </c>
      <c r="AF393" s="52" t="s">
        <v>61</v>
      </c>
      <c r="AG393" s="52" t="s">
        <v>89</v>
      </c>
      <c r="AH393" s="52" t="s">
        <v>3128</v>
      </c>
      <c r="AI393" s="52" t="s">
        <v>3129</v>
      </c>
      <c r="AJ393" s="51">
        <v>5</v>
      </c>
      <c r="AK393" s="56">
        <v>623.64</v>
      </c>
    </row>
    <row r="394" spans="1:37" x14ac:dyDescent="0.25">
      <c r="A394" s="51">
        <v>757</v>
      </c>
      <c r="B394" s="52" t="s">
        <v>3101</v>
      </c>
      <c r="C394" s="52" t="s">
        <v>3131</v>
      </c>
      <c r="D394" s="53">
        <v>44571</v>
      </c>
      <c r="E394" s="53">
        <v>45057</v>
      </c>
      <c r="F394" s="51">
        <f>Messy_HR_Dataset_Detailed!$E394-Messy_HR_Dataset_Detailed!$D394</f>
        <v>486</v>
      </c>
      <c r="G394" s="54">
        <f>(Messy_HR_Dataset_Detailed!$E394-Messy_HR_Dataset_Detailed!$D394)/365.25</f>
        <v>1.3305954825462012</v>
      </c>
      <c r="H394" s="52" t="s">
        <v>36</v>
      </c>
      <c r="I394" s="52" t="s">
        <v>3132</v>
      </c>
      <c r="J394" s="55" t="s">
        <v>3133</v>
      </c>
      <c r="K394" s="52" t="s">
        <v>37</v>
      </c>
      <c r="L394" s="52" t="s">
        <v>38</v>
      </c>
      <c r="M394" s="52" t="s">
        <v>66</v>
      </c>
      <c r="N394" s="52" t="s">
        <v>67</v>
      </c>
      <c r="O394" s="52" t="s">
        <v>41</v>
      </c>
      <c r="P394" s="52" t="s">
        <v>95</v>
      </c>
      <c r="Q394" s="52" t="s">
        <v>42</v>
      </c>
      <c r="R394" s="52" t="s">
        <v>320</v>
      </c>
      <c r="S394" s="53">
        <v>18638</v>
      </c>
      <c r="T394" s="52" t="s">
        <v>44</v>
      </c>
      <c r="U394" s="52" t="s">
        <v>234</v>
      </c>
      <c r="V394" s="52" t="s">
        <v>46</v>
      </c>
      <c r="W394" s="51">
        <v>50781</v>
      </c>
      <c r="X394" s="52" t="s">
        <v>48</v>
      </c>
      <c r="Y394" s="51">
        <v>3</v>
      </c>
      <c r="Z394" s="51">
        <v>1184</v>
      </c>
      <c r="AA394" s="53">
        <v>44630</v>
      </c>
      <c r="AB394" s="51">
        <v>1</v>
      </c>
      <c r="AC394" s="51">
        <v>3</v>
      </c>
      <c r="AD394" s="53">
        <v>44957</v>
      </c>
      <c r="AE394" s="52" t="s">
        <v>60</v>
      </c>
      <c r="AF394" s="52" t="s">
        <v>51</v>
      </c>
      <c r="AG394" s="52" t="s">
        <v>77</v>
      </c>
      <c r="AH394" s="52" t="s">
        <v>3134</v>
      </c>
      <c r="AI394" s="52" t="s">
        <v>3135</v>
      </c>
      <c r="AJ394" s="51">
        <v>3</v>
      </c>
      <c r="AK394" s="56">
        <v>512.51</v>
      </c>
    </row>
    <row r="395" spans="1:37" x14ac:dyDescent="0.25">
      <c r="A395" s="51">
        <v>761</v>
      </c>
      <c r="B395" s="52" t="s">
        <v>1158</v>
      </c>
      <c r="C395" s="52" t="s">
        <v>3139</v>
      </c>
      <c r="D395" s="53">
        <v>43867</v>
      </c>
      <c r="E395" s="53">
        <v>44398</v>
      </c>
      <c r="F395" s="51">
        <f>Messy_HR_Dataset_Detailed!$E395-Messy_HR_Dataset_Detailed!$D395</f>
        <v>531</v>
      </c>
      <c r="G395" s="54">
        <f>(Messy_HR_Dataset_Detailed!$E395-Messy_HR_Dataset_Detailed!$D395)/365.25</f>
        <v>1.4537987679671458</v>
      </c>
      <c r="H395" s="52" t="s">
        <v>738</v>
      </c>
      <c r="I395" s="52" t="s">
        <v>3140</v>
      </c>
      <c r="J395" s="55" t="s">
        <v>3141</v>
      </c>
      <c r="K395" s="52" t="s">
        <v>94</v>
      </c>
      <c r="L395" s="52" t="s">
        <v>752</v>
      </c>
      <c r="M395" s="52" t="s">
        <v>39</v>
      </c>
      <c r="N395" s="52" t="s">
        <v>67</v>
      </c>
      <c r="O395" s="52" t="s">
        <v>56</v>
      </c>
      <c r="P395" s="52" t="s">
        <v>133</v>
      </c>
      <c r="Q395" s="52" t="s">
        <v>42</v>
      </c>
      <c r="R395" s="52" t="s">
        <v>69</v>
      </c>
      <c r="S395" s="53" t="s">
        <v>3142</v>
      </c>
      <c r="T395" s="52" t="s">
        <v>44</v>
      </c>
      <c r="U395" s="52" t="s">
        <v>3143</v>
      </c>
      <c r="V395" s="52" t="s">
        <v>59</v>
      </c>
      <c r="W395" s="51">
        <v>13562</v>
      </c>
      <c r="X395" s="52" t="s">
        <v>48</v>
      </c>
      <c r="Y395" s="51">
        <v>3</v>
      </c>
      <c r="Z395" s="51">
        <v>1188</v>
      </c>
      <c r="AA395" s="53" t="s">
        <v>2150</v>
      </c>
      <c r="AB395" s="51">
        <v>4</v>
      </c>
      <c r="AC395" s="51">
        <v>1</v>
      </c>
      <c r="AD395" s="53">
        <v>44933</v>
      </c>
      <c r="AE395" s="52" t="s">
        <v>83</v>
      </c>
      <c r="AF395" s="52" t="s">
        <v>51</v>
      </c>
      <c r="AG395" s="52" t="s">
        <v>89</v>
      </c>
      <c r="AH395" s="52" t="s">
        <v>3144</v>
      </c>
      <c r="AI395" s="52" t="s">
        <v>3145</v>
      </c>
      <c r="AJ395" s="51">
        <v>4</v>
      </c>
      <c r="AK395" s="56">
        <v>899.13</v>
      </c>
    </row>
    <row r="396" spans="1:37" x14ac:dyDescent="0.25">
      <c r="A396" s="51">
        <v>762</v>
      </c>
      <c r="B396" s="52" t="s">
        <v>873</v>
      </c>
      <c r="C396" s="52" t="s">
        <v>1559</v>
      </c>
      <c r="D396" s="53">
        <v>44010</v>
      </c>
      <c r="E396" s="53">
        <v>44753</v>
      </c>
      <c r="F396" s="51">
        <f>Messy_HR_Dataset_Detailed!$E396-Messy_HR_Dataset_Detailed!$D396</f>
        <v>743</v>
      </c>
      <c r="G396" s="54">
        <f>(Messy_HR_Dataset_Detailed!$E396-Messy_HR_Dataset_Detailed!$D396)/365.25</f>
        <v>2.0342231348391513</v>
      </c>
      <c r="H396" s="52" t="s">
        <v>738</v>
      </c>
      <c r="I396" s="52" t="s">
        <v>3146</v>
      </c>
      <c r="J396" s="55" t="s">
        <v>3147</v>
      </c>
      <c r="K396" s="52" t="s">
        <v>113</v>
      </c>
      <c r="L396" s="52" t="s">
        <v>752</v>
      </c>
      <c r="M396" s="52" t="s">
        <v>39</v>
      </c>
      <c r="N396" s="52" t="s">
        <v>40</v>
      </c>
      <c r="O396" s="52" t="s">
        <v>66</v>
      </c>
      <c r="P396" s="52" t="s">
        <v>95</v>
      </c>
      <c r="Q396" s="52" t="s">
        <v>42</v>
      </c>
      <c r="R396" s="52" t="s">
        <v>96</v>
      </c>
      <c r="S396" s="53">
        <v>32327</v>
      </c>
      <c r="T396" s="52" t="s">
        <v>44</v>
      </c>
      <c r="U396" s="52" t="s">
        <v>109</v>
      </c>
      <c r="V396" s="52" t="s">
        <v>46</v>
      </c>
      <c r="W396" s="51">
        <v>55949</v>
      </c>
      <c r="X396" s="52" t="s">
        <v>48</v>
      </c>
      <c r="Y396" s="51">
        <v>3</v>
      </c>
      <c r="Z396" s="51">
        <v>1189</v>
      </c>
      <c r="AA396" s="53" t="s">
        <v>1708</v>
      </c>
      <c r="AB396" s="51">
        <v>5</v>
      </c>
      <c r="AC396" s="51">
        <v>5</v>
      </c>
      <c r="AD396" s="53">
        <v>44824</v>
      </c>
      <c r="AE396" s="52" t="s">
        <v>156</v>
      </c>
      <c r="AF396" s="52" t="s">
        <v>61</v>
      </c>
      <c r="AG396" s="52" t="s">
        <v>77</v>
      </c>
      <c r="AH396" s="52" t="s">
        <v>3148</v>
      </c>
      <c r="AI396" s="52" t="s">
        <v>3149</v>
      </c>
      <c r="AJ396" s="51">
        <v>1</v>
      </c>
      <c r="AK396" s="56">
        <v>202.74</v>
      </c>
    </row>
    <row r="397" spans="1:37" x14ac:dyDescent="0.25">
      <c r="A397" s="51">
        <v>763</v>
      </c>
      <c r="B397" s="52" t="s">
        <v>3150</v>
      </c>
      <c r="C397" s="52" t="s">
        <v>419</v>
      </c>
      <c r="D397" s="53">
        <v>44187</v>
      </c>
      <c r="E397" s="53">
        <v>44520</v>
      </c>
      <c r="F397" s="51">
        <f>Messy_HR_Dataset_Detailed!$E397-Messy_HR_Dataset_Detailed!$D397</f>
        <v>333</v>
      </c>
      <c r="G397" s="54">
        <f>(Messy_HR_Dataset_Detailed!$E397-Messy_HR_Dataset_Detailed!$D397)/365.25</f>
        <v>0.9117043121149897</v>
      </c>
      <c r="H397" s="52" t="s">
        <v>738</v>
      </c>
      <c r="I397" s="52" t="s">
        <v>3151</v>
      </c>
      <c r="J397" s="55" t="s">
        <v>3152</v>
      </c>
      <c r="K397" s="52" t="s">
        <v>65</v>
      </c>
      <c r="L397" s="52" t="s">
        <v>752</v>
      </c>
      <c r="M397" s="52" t="s">
        <v>39</v>
      </c>
      <c r="N397" s="52" t="s">
        <v>67</v>
      </c>
      <c r="O397" s="52" t="s">
        <v>66</v>
      </c>
      <c r="P397" s="52" t="s">
        <v>121</v>
      </c>
      <c r="Q397" s="52" t="s">
        <v>42</v>
      </c>
      <c r="R397" s="52" t="s">
        <v>248</v>
      </c>
      <c r="S397" s="53" t="s">
        <v>1283</v>
      </c>
      <c r="T397" s="52" t="s">
        <v>44</v>
      </c>
      <c r="U397" s="52" t="s">
        <v>423</v>
      </c>
      <c r="V397" s="52" t="s">
        <v>46</v>
      </c>
      <c r="W397" s="51">
        <v>88496</v>
      </c>
      <c r="X397" s="52" t="s">
        <v>48</v>
      </c>
      <c r="Y397" s="51">
        <v>3</v>
      </c>
      <c r="Z397" s="51">
        <v>1190</v>
      </c>
      <c r="AA397" s="53">
        <v>45111</v>
      </c>
      <c r="AB397" s="51">
        <v>2</v>
      </c>
      <c r="AC397" s="51">
        <v>5</v>
      </c>
      <c r="AD397" s="53">
        <v>45067</v>
      </c>
      <c r="AE397" s="52" t="s">
        <v>76</v>
      </c>
      <c r="AF397" s="52" t="s">
        <v>61</v>
      </c>
      <c r="AG397" s="52" t="s">
        <v>52</v>
      </c>
      <c r="AH397" s="52" t="s">
        <v>3153</v>
      </c>
      <c r="AI397" s="52" t="s">
        <v>3154</v>
      </c>
      <c r="AJ397" s="51">
        <v>4</v>
      </c>
      <c r="AK397" s="56">
        <v>727.81</v>
      </c>
    </row>
    <row r="398" spans="1:37" x14ac:dyDescent="0.25">
      <c r="A398" s="51">
        <v>766</v>
      </c>
      <c r="B398" s="52" t="s">
        <v>3159</v>
      </c>
      <c r="C398" s="52" t="s">
        <v>1374</v>
      </c>
      <c r="D398" s="53">
        <v>43867</v>
      </c>
      <c r="E398" s="53">
        <v>44584</v>
      </c>
      <c r="F398" s="51">
        <f>Messy_HR_Dataset_Detailed!$E398-Messy_HR_Dataset_Detailed!$D398</f>
        <v>717</v>
      </c>
      <c r="G398" s="54">
        <f>(Messy_HR_Dataset_Detailed!$E398-Messy_HR_Dataset_Detailed!$D398)/365.25</f>
        <v>1.9630390143737166</v>
      </c>
      <c r="H398" s="52" t="s">
        <v>36</v>
      </c>
      <c r="I398" s="52" t="s">
        <v>3160</v>
      </c>
      <c r="J398" s="55" t="s">
        <v>3161</v>
      </c>
      <c r="K398" s="52" t="s">
        <v>125</v>
      </c>
      <c r="L398" s="52" t="s">
        <v>752</v>
      </c>
      <c r="M398" s="52" t="s">
        <v>66</v>
      </c>
      <c r="N398" s="52" t="s">
        <v>67</v>
      </c>
      <c r="O398" s="52" t="s">
        <v>41</v>
      </c>
      <c r="P398" s="52" t="s">
        <v>95</v>
      </c>
      <c r="Q398" s="52" t="s">
        <v>42</v>
      </c>
      <c r="R398" s="52" t="s">
        <v>57</v>
      </c>
      <c r="S398" s="53" t="s">
        <v>3162</v>
      </c>
      <c r="T398" s="52" t="s">
        <v>44</v>
      </c>
      <c r="U398" s="52" t="s">
        <v>234</v>
      </c>
      <c r="V398" s="52" t="s">
        <v>46</v>
      </c>
      <c r="W398" s="51">
        <v>68342</v>
      </c>
      <c r="X398" s="52" t="s">
        <v>48</v>
      </c>
      <c r="Y398" s="51">
        <v>3</v>
      </c>
      <c r="Z398" s="51">
        <v>1193</v>
      </c>
      <c r="AA398" s="53" t="s">
        <v>2056</v>
      </c>
      <c r="AB398" s="51">
        <v>5</v>
      </c>
      <c r="AC398" s="51">
        <v>2</v>
      </c>
      <c r="AD398" s="53">
        <v>45051</v>
      </c>
      <c r="AE398" s="52" t="s">
        <v>83</v>
      </c>
      <c r="AF398" s="52" t="s">
        <v>61</v>
      </c>
      <c r="AG398" s="52" t="s">
        <v>52</v>
      </c>
      <c r="AH398" s="52" t="s">
        <v>3163</v>
      </c>
      <c r="AI398" s="52" t="s">
        <v>3164</v>
      </c>
      <c r="AJ398" s="51">
        <v>1</v>
      </c>
      <c r="AK398" s="56">
        <v>231.96</v>
      </c>
    </row>
    <row r="399" spans="1:37" x14ac:dyDescent="0.25">
      <c r="A399" s="51">
        <v>767</v>
      </c>
      <c r="B399" s="52" t="s">
        <v>3165</v>
      </c>
      <c r="C399" s="52" t="s">
        <v>3166</v>
      </c>
      <c r="D399" s="53">
        <v>43479</v>
      </c>
      <c r="E399" s="53">
        <v>44414</v>
      </c>
      <c r="F399" s="51">
        <f>Messy_HR_Dataset_Detailed!$E399-Messy_HR_Dataset_Detailed!$D399</f>
        <v>935</v>
      </c>
      <c r="G399" s="54">
        <f>(Messy_HR_Dataset_Detailed!$E399-Messy_HR_Dataset_Detailed!$D399)/365.25</f>
        <v>2.5598904859685145</v>
      </c>
      <c r="H399" s="52" t="s">
        <v>36</v>
      </c>
      <c r="I399" s="52" t="s">
        <v>3167</v>
      </c>
      <c r="J399" s="55" t="s">
        <v>3168</v>
      </c>
      <c r="K399" s="52" t="s">
        <v>54</v>
      </c>
      <c r="L399" s="52" t="s">
        <v>752</v>
      </c>
      <c r="M399" s="52" t="s">
        <v>66</v>
      </c>
      <c r="N399" s="52" t="s">
        <v>40</v>
      </c>
      <c r="O399" s="52" t="s">
        <v>41</v>
      </c>
      <c r="P399" s="52" t="s">
        <v>121</v>
      </c>
      <c r="Q399" s="52" t="s">
        <v>42</v>
      </c>
      <c r="R399" s="52" t="s">
        <v>85</v>
      </c>
      <c r="S399" s="53">
        <v>19574</v>
      </c>
      <c r="T399" s="52" t="s">
        <v>44</v>
      </c>
      <c r="U399" s="52" t="s">
        <v>234</v>
      </c>
      <c r="V399" s="52" t="s">
        <v>59</v>
      </c>
      <c r="W399" s="51">
        <v>5779</v>
      </c>
      <c r="X399" s="52" t="s">
        <v>48</v>
      </c>
      <c r="Y399" s="51">
        <v>3</v>
      </c>
      <c r="Z399" s="51">
        <v>1194</v>
      </c>
      <c r="AA399" s="53">
        <v>44663</v>
      </c>
      <c r="AB399" s="51">
        <v>5</v>
      </c>
      <c r="AC399" s="51">
        <v>4</v>
      </c>
      <c r="AD399" s="53">
        <v>45053</v>
      </c>
      <c r="AE399" s="52" t="s">
        <v>156</v>
      </c>
      <c r="AF399" s="52" t="s">
        <v>51</v>
      </c>
      <c r="AG399" s="52" t="s">
        <v>77</v>
      </c>
      <c r="AH399" s="52" t="s">
        <v>3169</v>
      </c>
      <c r="AI399" s="52" t="s">
        <v>3170</v>
      </c>
      <c r="AJ399" s="51">
        <v>2</v>
      </c>
      <c r="AK399" s="56">
        <v>430.92</v>
      </c>
    </row>
    <row r="400" spans="1:37" x14ac:dyDescent="0.25">
      <c r="A400" s="51">
        <v>768</v>
      </c>
      <c r="B400" s="52" t="s">
        <v>3171</v>
      </c>
      <c r="C400" s="52" t="s">
        <v>2060</v>
      </c>
      <c r="D400" s="53">
        <v>43641</v>
      </c>
      <c r="E400" s="53">
        <v>44696</v>
      </c>
      <c r="F400" s="51">
        <f>Messy_HR_Dataset_Detailed!$E400-Messy_HR_Dataset_Detailed!$D400</f>
        <v>1055</v>
      </c>
      <c r="G400" s="54">
        <f>(Messy_HR_Dataset_Detailed!$E400-Messy_HR_Dataset_Detailed!$D400)/365.25</f>
        <v>2.8884325804243667</v>
      </c>
      <c r="H400" s="52" t="s">
        <v>36</v>
      </c>
      <c r="I400" s="52" t="s">
        <v>3172</v>
      </c>
      <c r="J400" s="55" t="s">
        <v>3173</v>
      </c>
      <c r="K400" s="52" t="s">
        <v>79</v>
      </c>
      <c r="L400" s="52" t="s">
        <v>1816</v>
      </c>
      <c r="M400" s="52" t="s">
        <v>56</v>
      </c>
      <c r="N400" s="52" t="s">
        <v>40</v>
      </c>
      <c r="O400" s="52" t="s">
        <v>56</v>
      </c>
      <c r="P400" s="52" t="s">
        <v>133</v>
      </c>
      <c r="Q400" s="52" t="s">
        <v>42</v>
      </c>
      <c r="R400" s="52" t="s">
        <v>320</v>
      </c>
      <c r="S400" s="53" t="s">
        <v>3174</v>
      </c>
      <c r="T400" s="52" t="s">
        <v>44</v>
      </c>
      <c r="U400" s="52" t="s">
        <v>234</v>
      </c>
      <c r="V400" s="52" t="s">
        <v>46</v>
      </c>
      <c r="W400" s="51">
        <v>91065</v>
      </c>
      <c r="X400" s="52" t="s">
        <v>48</v>
      </c>
      <c r="Y400" s="51">
        <v>3</v>
      </c>
      <c r="Z400" s="51">
        <v>1195</v>
      </c>
      <c r="AA400" s="53" t="s">
        <v>3175</v>
      </c>
      <c r="AB400" s="51">
        <v>5</v>
      </c>
      <c r="AC400" s="51">
        <v>3</v>
      </c>
      <c r="AD400" s="53">
        <v>45113</v>
      </c>
      <c r="AE400" s="52" t="s">
        <v>83</v>
      </c>
      <c r="AF400" s="52" t="s">
        <v>51</v>
      </c>
      <c r="AG400" s="52" t="s">
        <v>52</v>
      </c>
      <c r="AH400" s="52" t="s">
        <v>3176</v>
      </c>
      <c r="AI400" s="52" t="s">
        <v>3177</v>
      </c>
      <c r="AJ400" s="51">
        <v>3</v>
      </c>
      <c r="AK400" s="56">
        <v>638.70000000000005</v>
      </c>
    </row>
    <row r="401" spans="1:37" x14ac:dyDescent="0.25">
      <c r="A401" s="51">
        <v>774</v>
      </c>
      <c r="B401" s="52" t="s">
        <v>3181</v>
      </c>
      <c r="C401" s="52" t="s">
        <v>289</v>
      </c>
      <c r="D401" s="53">
        <v>44662</v>
      </c>
      <c r="E401" s="53">
        <v>44830</v>
      </c>
      <c r="F401" s="51">
        <f>Messy_HR_Dataset_Detailed!$E401-Messy_HR_Dataset_Detailed!$D401</f>
        <v>168</v>
      </c>
      <c r="G401" s="54">
        <f>(Messy_HR_Dataset_Detailed!$E401-Messy_HR_Dataset_Detailed!$D401)/365.25</f>
        <v>0.45995893223819301</v>
      </c>
      <c r="H401" s="52" t="s">
        <v>36</v>
      </c>
      <c r="I401" s="52" t="s">
        <v>382</v>
      </c>
      <c r="J401" s="55" t="s">
        <v>3182</v>
      </c>
      <c r="K401" s="52" t="s">
        <v>37</v>
      </c>
      <c r="L401" s="52" t="s">
        <v>752</v>
      </c>
      <c r="M401" s="52" t="s">
        <v>39</v>
      </c>
      <c r="N401" s="52" t="s">
        <v>55</v>
      </c>
      <c r="O401" s="52" t="s">
        <v>56</v>
      </c>
      <c r="P401" s="52" t="s">
        <v>174</v>
      </c>
      <c r="Q401" s="52" t="s">
        <v>42</v>
      </c>
      <c r="R401" s="52" t="s">
        <v>80</v>
      </c>
      <c r="S401" s="53" t="s">
        <v>3183</v>
      </c>
      <c r="T401" s="52" t="s">
        <v>44</v>
      </c>
      <c r="U401" s="52" t="s">
        <v>307</v>
      </c>
      <c r="V401" s="52" t="s">
        <v>59</v>
      </c>
      <c r="W401" s="51">
        <v>53450</v>
      </c>
      <c r="X401" s="52" t="s">
        <v>48</v>
      </c>
      <c r="Y401" s="51">
        <v>3</v>
      </c>
      <c r="Z401" s="51">
        <v>1201</v>
      </c>
      <c r="AA401" s="53" t="s">
        <v>1564</v>
      </c>
      <c r="AB401" s="51">
        <v>2</v>
      </c>
      <c r="AC401" s="51">
        <v>4</v>
      </c>
      <c r="AD401" s="53">
        <v>44844</v>
      </c>
      <c r="AE401" s="52" t="s">
        <v>156</v>
      </c>
      <c r="AF401" s="52" t="s">
        <v>61</v>
      </c>
      <c r="AG401" s="52" t="s">
        <v>89</v>
      </c>
      <c r="AH401" s="52" t="s">
        <v>3184</v>
      </c>
      <c r="AI401" s="52" t="s">
        <v>3185</v>
      </c>
      <c r="AJ401" s="51">
        <v>2</v>
      </c>
      <c r="AK401" s="56">
        <v>145.38999999999999</v>
      </c>
    </row>
    <row r="402" spans="1:37" x14ac:dyDescent="0.25">
      <c r="A402" s="51">
        <v>775</v>
      </c>
      <c r="B402" s="52" t="s">
        <v>3186</v>
      </c>
      <c r="C402" s="52" t="s">
        <v>3187</v>
      </c>
      <c r="D402" s="53">
        <v>44805</v>
      </c>
      <c r="E402" s="53">
        <v>44897</v>
      </c>
      <c r="F402" s="51">
        <f>Messy_HR_Dataset_Detailed!$E402-Messy_HR_Dataset_Detailed!$D402</f>
        <v>92</v>
      </c>
      <c r="G402" s="54">
        <f>(Messy_HR_Dataset_Detailed!$E402-Messy_HR_Dataset_Detailed!$D402)/365.25</f>
        <v>0.2518822724161533</v>
      </c>
      <c r="H402" s="52" t="s">
        <v>36</v>
      </c>
      <c r="I402" s="52" t="s">
        <v>3188</v>
      </c>
      <c r="J402" s="55" t="s">
        <v>3189</v>
      </c>
      <c r="K402" s="52" t="s">
        <v>125</v>
      </c>
      <c r="L402" s="52" t="s">
        <v>752</v>
      </c>
      <c r="M402" s="52" t="s">
        <v>39</v>
      </c>
      <c r="N402" s="52" t="s">
        <v>67</v>
      </c>
      <c r="O402" s="52" t="s">
        <v>41</v>
      </c>
      <c r="P402" s="52" t="s">
        <v>174</v>
      </c>
      <c r="Q402" s="52" t="s">
        <v>42</v>
      </c>
      <c r="R402" s="52" t="s">
        <v>320</v>
      </c>
      <c r="S402" s="53" t="s">
        <v>3190</v>
      </c>
      <c r="T402" s="52" t="s">
        <v>44</v>
      </c>
      <c r="U402" s="52" t="s">
        <v>399</v>
      </c>
      <c r="V402" s="52" t="s">
        <v>59</v>
      </c>
      <c r="W402" s="51">
        <v>9799</v>
      </c>
      <c r="X402" s="52" t="s">
        <v>48</v>
      </c>
      <c r="Y402" s="51">
        <v>3</v>
      </c>
      <c r="Z402" s="51">
        <v>1202</v>
      </c>
      <c r="AA402" s="53" t="s">
        <v>821</v>
      </c>
      <c r="AB402" s="51">
        <v>1</v>
      </c>
      <c r="AC402" s="51">
        <v>3</v>
      </c>
      <c r="AD402" s="53">
        <v>44903</v>
      </c>
      <c r="AE402" s="52" t="s">
        <v>83</v>
      </c>
      <c r="AF402" s="52" t="s">
        <v>51</v>
      </c>
      <c r="AG402" s="52" t="s">
        <v>62</v>
      </c>
      <c r="AH402" s="52" t="s">
        <v>3191</v>
      </c>
      <c r="AI402" s="52" t="s">
        <v>3192</v>
      </c>
      <c r="AJ402" s="51">
        <v>1</v>
      </c>
      <c r="AK402" s="56">
        <v>344.74</v>
      </c>
    </row>
    <row r="403" spans="1:37" x14ac:dyDescent="0.25">
      <c r="A403" s="51">
        <v>777</v>
      </c>
      <c r="B403" s="52" t="s">
        <v>3195</v>
      </c>
      <c r="C403" s="52" t="s">
        <v>1372</v>
      </c>
      <c r="D403" s="53">
        <v>44889</v>
      </c>
      <c r="E403" s="53">
        <v>45143</v>
      </c>
      <c r="F403" s="51">
        <f>Messy_HR_Dataset_Detailed!$E403-Messy_HR_Dataset_Detailed!$D403</f>
        <v>254</v>
      </c>
      <c r="G403" s="54">
        <f>(Messy_HR_Dataset_Detailed!$E403-Messy_HR_Dataset_Detailed!$D403)/365.25</f>
        <v>0.69541409993155368</v>
      </c>
      <c r="H403" s="52" t="s">
        <v>36</v>
      </c>
      <c r="I403" s="52" t="s">
        <v>3196</v>
      </c>
      <c r="J403" s="55" t="s">
        <v>3197</v>
      </c>
      <c r="K403" s="52" t="s">
        <v>132</v>
      </c>
      <c r="L403" s="52" t="s">
        <v>38</v>
      </c>
      <c r="M403" s="52" t="s">
        <v>66</v>
      </c>
      <c r="N403" s="52" t="s">
        <v>67</v>
      </c>
      <c r="O403" s="52" t="s">
        <v>41</v>
      </c>
      <c r="P403" s="52" t="s">
        <v>174</v>
      </c>
      <c r="Q403" s="52" t="s">
        <v>42</v>
      </c>
      <c r="R403" s="52" t="s">
        <v>69</v>
      </c>
      <c r="S403" s="53" t="s">
        <v>3198</v>
      </c>
      <c r="T403" s="52" t="s">
        <v>44</v>
      </c>
      <c r="U403" s="52" t="s">
        <v>724</v>
      </c>
      <c r="V403" s="52" t="s">
        <v>59</v>
      </c>
      <c r="W403" s="51">
        <v>76112</v>
      </c>
      <c r="X403" s="52" t="s">
        <v>48</v>
      </c>
      <c r="Y403" s="51">
        <v>3</v>
      </c>
      <c r="Z403" s="51">
        <v>1204</v>
      </c>
      <c r="AA403" s="53" t="s">
        <v>3199</v>
      </c>
      <c r="AB403" s="51">
        <v>1</v>
      </c>
      <c r="AC403" s="51">
        <v>4</v>
      </c>
      <c r="AD403" s="53">
        <v>45123</v>
      </c>
      <c r="AE403" s="52" t="s">
        <v>76</v>
      </c>
      <c r="AF403" s="52" t="s">
        <v>61</v>
      </c>
      <c r="AG403" s="52" t="s">
        <v>62</v>
      </c>
      <c r="AH403" s="52" t="s">
        <v>3200</v>
      </c>
      <c r="AI403" s="52" t="s">
        <v>3201</v>
      </c>
      <c r="AJ403" s="51">
        <v>1</v>
      </c>
      <c r="AK403" s="56">
        <v>610.96</v>
      </c>
    </row>
    <row r="404" spans="1:37" x14ac:dyDescent="0.25">
      <c r="A404" s="51">
        <v>779</v>
      </c>
      <c r="B404" s="52" t="s">
        <v>3203</v>
      </c>
      <c r="C404" s="52" t="s">
        <v>104</v>
      </c>
      <c r="D404" s="53">
        <v>43462</v>
      </c>
      <c r="E404" s="53">
        <v>45061</v>
      </c>
      <c r="F404" s="51">
        <f>Messy_HR_Dataset_Detailed!$E404-Messy_HR_Dataset_Detailed!$D404</f>
        <v>1599</v>
      </c>
      <c r="G404" s="54">
        <f>(Messy_HR_Dataset_Detailed!$E404-Messy_HR_Dataset_Detailed!$D404)/365.25</f>
        <v>4.3778234086242298</v>
      </c>
      <c r="H404" s="52" t="s">
        <v>36</v>
      </c>
      <c r="I404" s="52" t="s">
        <v>3204</v>
      </c>
      <c r="J404" s="55" t="s">
        <v>3205</v>
      </c>
      <c r="K404" s="52" t="s">
        <v>164</v>
      </c>
      <c r="L404" s="52" t="s">
        <v>38</v>
      </c>
      <c r="M404" s="52" t="s">
        <v>56</v>
      </c>
      <c r="N404" s="52" t="s">
        <v>40</v>
      </c>
      <c r="O404" s="52" t="s">
        <v>56</v>
      </c>
      <c r="P404" s="52" t="s">
        <v>174</v>
      </c>
      <c r="Q404" s="52" t="s">
        <v>42</v>
      </c>
      <c r="R404" s="52" t="s">
        <v>107</v>
      </c>
      <c r="S404" s="53" t="s">
        <v>3206</v>
      </c>
      <c r="T404" s="52" t="s">
        <v>44</v>
      </c>
      <c r="U404" s="52" t="s">
        <v>717</v>
      </c>
      <c r="V404" s="52" t="s">
        <v>46</v>
      </c>
      <c r="W404" s="51">
        <v>82378</v>
      </c>
      <c r="X404" s="52" t="s">
        <v>48</v>
      </c>
      <c r="Y404" s="51">
        <v>3</v>
      </c>
      <c r="Z404" s="51">
        <v>1206</v>
      </c>
      <c r="AA404" s="53" t="s">
        <v>3117</v>
      </c>
      <c r="AB404" s="51">
        <v>3</v>
      </c>
      <c r="AC404" s="51">
        <v>4</v>
      </c>
      <c r="AD404" s="53">
        <v>45127</v>
      </c>
      <c r="AE404" s="52" t="s">
        <v>83</v>
      </c>
      <c r="AF404" s="52" t="s">
        <v>51</v>
      </c>
      <c r="AG404" s="52" t="s">
        <v>89</v>
      </c>
      <c r="AH404" s="52" t="s">
        <v>3207</v>
      </c>
      <c r="AI404" s="52" t="s">
        <v>3208</v>
      </c>
      <c r="AJ404" s="51">
        <v>5</v>
      </c>
      <c r="AK404" s="56">
        <v>391.85</v>
      </c>
    </row>
    <row r="405" spans="1:37" x14ac:dyDescent="0.25">
      <c r="A405" s="51">
        <v>781</v>
      </c>
      <c r="B405" s="52" t="s">
        <v>2766</v>
      </c>
      <c r="C405" s="52" t="s">
        <v>596</v>
      </c>
      <c r="D405" s="53">
        <v>43694</v>
      </c>
      <c r="E405" s="53">
        <v>43763</v>
      </c>
      <c r="F405" s="51">
        <f>Messy_HR_Dataset_Detailed!$E405-Messy_HR_Dataset_Detailed!$D405</f>
        <v>69</v>
      </c>
      <c r="G405" s="54">
        <f>(Messy_HR_Dataset_Detailed!$E405-Messy_HR_Dataset_Detailed!$D405)/365.25</f>
        <v>0.18891170431211499</v>
      </c>
      <c r="H405" s="52" t="s">
        <v>2953</v>
      </c>
      <c r="I405" s="52" t="s">
        <v>3209</v>
      </c>
      <c r="J405" s="55" t="s">
        <v>3210</v>
      </c>
      <c r="K405" s="52" t="s">
        <v>113</v>
      </c>
      <c r="L405" s="52" t="s">
        <v>38</v>
      </c>
      <c r="M405" s="52" t="s">
        <v>39</v>
      </c>
      <c r="N405" s="52" t="s">
        <v>55</v>
      </c>
      <c r="O405" s="52" t="s">
        <v>56</v>
      </c>
      <c r="P405" s="52" t="s">
        <v>133</v>
      </c>
      <c r="Q405" s="52" t="s">
        <v>42</v>
      </c>
      <c r="R405" s="52" t="s">
        <v>320</v>
      </c>
      <c r="S405" s="53" t="s">
        <v>3211</v>
      </c>
      <c r="T405" s="52" t="s">
        <v>44</v>
      </c>
      <c r="U405" s="52" t="s">
        <v>81</v>
      </c>
      <c r="V405" s="52" t="s">
        <v>46</v>
      </c>
      <c r="W405" s="51">
        <v>59862</v>
      </c>
      <c r="X405" s="52" t="s">
        <v>48</v>
      </c>
      <c r="Y405" s="51">
        <v>3</v>
      </c>
      <c r="Z405" s="51">
        <v>1208</v>
      </c>
      <c r="AA405" s="53" t="s">
        <v>3212</v>
      </c>
      <c r="AB405" s="51">
        <v>5</v>
      </c>
      <c r="AC405" s="51">
        <v>1</v>
      </c>
      <c r="AD405" s="53">
        <v>44824</v>
      </c>
      <c r="AE405" s="52" t="s">
        <v>50</v>
      </c>
      <c r="AF405" s="52" t="s">
        <v>51</v>
      </c>
      <c r="AG405" s="52" t="s">
        <v>89</v>
      </c>
      <c r="AH405" s="52" t="s">
        <v>3213</v>
      </c>
      <c r="AI405" s="52" t="s">
        <v>3214</v>
      </c>
      <c r="AJ405" s="51">
        <v>3</v>
      </c>
      <c r="AK405" s="56">
        <v>492.39</v>
      </c>
    </row>
    <row r="406" spans="1:37" x14ac:dyDescent="0.25">
      <c r="A406" s="51">
        <v>783</v>
      </c>
      <c r="B406" s="52" t="s">
        <v>3216</v>
      </c>
      <c r="C406" s="52" t="s">
        <v>3217</v>
      </c>
      <c r="D406" s="53">
        <v>44173</v>
      </c>
      <c r="E406" s="53">
        <v>45087</v>
      </c>
      <c r="F406" s="51">
        <f>Messy_HR_Dataset_Detailed!$E406-Messy_HR_Dataset_Detailed!$D406</f>
        <v>914</v>
      </c>
      <c r="G406" s="54">
        <f>(Messy_HR_Dataset_Detailed!$E406-Messy_HR_Dataset_Detailed!$D406)/365.25</f>
        <v>2.5023956194387407</v>
      </c>
      <c r="H406" s="52" t="s">
        <v>2953</v>
      </c>
      <c r="I406" s="52" t="s">
        <v>3218</v>
      </c>
      <c r="J406" s="55" t="s">
        <v>3219</v>
      </c>
      <c r="K406" s="52" t="s">
        <v>84</v>
      </c>
      <c r="L406" s="52" t="s">
        <v>38</v>
      </c>
      <c r="M406" s="52" t="s">
        <v>66</v>
      </c>
      <c r="N406" s="52" t="s">
        <v>67</v>
      </c>
      <c r="O406" s="52" t="s">
        <v>56</v>
      </c>
      <c r="P406" s="52" t="s">
        <v>95</v>
      </c>
      <c r="Q406" s="52" t="s">
        <v>42</v>
      </c>
      <c r="R406" s="52" t="s">
        <v>85</v>
      </c>
      <c r="S406" s="53" t="s">
        <v>3220</v>
      </c>
      <c r="T406" s="52" t="s">
        <v>44</v>
      </c>
      <c r="U406" s="52" t="s">
        <v>600</v>
      </c>
      <c r="V406" s="52" t="s">
        <v>46</v>
      </c>
      <c r="W406" s="51">
        <v>91039</v>
      </c>
      <c r="X406" s="52" t="s">
        <v>48</v>
      </c>
      <c r="Y406" s="51">
        <v>3</v>
      </c>
      <c r="Z406" s="51">
        <v>1210</v>
      </c>
      <c r="AA406" s="53" t="s">
        <v>2133</v>
      </c>
      <c r="AB406" s="51">
        <v>4</v>
      </c>
      <c r="AC406" s="51">
        <v>5</v>
      </c>
      <c r="AD406" s="53">
        <v>44935</v>
      </c>
      <c r="AE406" s="52" t="s">
        <v>50</v>
      </c>
      <c r="AF406" s="52" t="s">
        <v>61</v>
      </c>
      <c r="AG406" s="52" t="s">
        <v>62</v>
      </c>
      <c r="AH406" s="52" t="s">
        <v>2407</v>
      </c>
      <c r="AI406" s="52" t="s">
        <v>3221</v>
      </c>
      <c r="AJ406" s="51">
        <v>4</v>
      </c>
      <c r="AK406" s="56">
        <v>485.44</v>
      </c>
    </row>
    <row r="407" spans="1:37" x14ac:dyDescent="0.25">
      <c r="A407" s="51">
        <v>784</v>
      </c>
      <c r="B407" s="52" t="s">
        <v>3222</v>
      </c>
      <c r="C407" s="52" t="s">
        <v>2619</v>
      </c>
      <c r="D407" s="53">
        <v>43409</v>
      </c>
      <c r="E407" s="53">
        <v>45008</v>
      </c>
      <c r="F407" s="51">
        <f>Messy_HR_Dataset_Detailed!$E407-Messy_HR_Dataset_Detailed!$D407</f>
        <v>1599</v>
      </c>
      <c r="G407" s="54">
        <f>(Messy_HR_Dataset_Detailed!$E407-Messy_HR_Dataset_Detailed!$D407)/365.25</f>
        <v>4.3778234086242298</v>
      </c>
      <c r="H407" s="52" t="s">
        <v>738</v>
      </c>
      <c r="I407" s="52" t="s">
        <v>3223</v>
      </c>
      <c r="J407" s="55" t="s">
        <v>3224</v>
      </c>
      <c r="K407" s="52" t="s">
        <v>37</v>
      </c>
      <c r="L407" s="52" t="s">
        <v>752</v>
      </c>
      <c r="M407" s="52" t="s">
        <v>56</v>
      </c>
      <c r="N407" s="52" t="s">
        <v>67</v>
      </c>
      <c r="O407" s="52" t="s">
        <v>56</v>
      </c>
      <c r="P407" s="52" t="s">
        <v>174</v>
      </c>
      <c r="Q407" s="52" t="s">
        <v>42</v>
      </c>
      <c r="R407" s="52" t="s">
        <v>85</v>
      </c>
      <c r="S407" s="53">
        <v>29902</v>
      </c>
      <c r="T407" s="52" t="s">
        <v>44</v>
      </c>
      <c r="U407" s="52" t="s">
        <v>145</v>
      </c>
      <c r="V407" s="52" t="s">
        <v>59</v>
      </c>
      <c r="W407" s="51">
        <v>37834</v>
      </c>
      <c r="X407" s="52" t="s">
        <v>48</v>
      </c>
      <c r="Y407" s="51">
        <v>3</v>
      </c>
      <c r="Z407" s="51">
        <v>1211</v>
      </c>
      <c r="AA407" s="53" t="s">
        <v>2354</v>
      </c>
      <c r="AB407" s="51">
        <v>3</v>
      </c>
      <c r="AC407" s="51">
        <v>3</v>
      </c>
      <c r="AD407" s="53">
        <v>45137</v>
      </c>
      <c r="AE407" s="52" t="s">
        <v>50</v>
      </c>
      <c r="AF407" s="52" t="s">
        <v>61</v>
      </c>
      <c r="AG407" s="52" t="s">
        <v>89</v>
      </c>
      <c r="AH407" s="52" t="s">
        <v>3225</v>
      </c>
      <c r="AI407" s="52" t="s">
        <v>3226</v>
      </c>
      <c r="AJ407" s="51">
        <v>3</v>
      </c>
      <c r="AK407" s="56">
        <v>557.34</v>
      </c>
    </row>
    <row r="408" spans="1:37" x14ac:dyDescent="0.25">
      <c r="A408" s="51">
        <v>785</v>
      </c>
      <c r="B408" s="52" t="s">
        <v>3227</v>
      </c>
      <c r="C408" s="52" t="s">
        <v>3228</v>
      </c>
      <c r="D408" s="53">
        <v>44069</v>
      </c>
      <c r="E408" s="53">
        <v>45021</v>
      </c>
      <c r="F408" s="51">
        <f>Messy_HR_Dataset_Detailed!$E408-Messy_HR_Dataset_Detailed!$D408</f>
        <v>952</v>
      </c>
      <c r="G408" s="54">
        <f>(Messy_HR_Dataset_Detailed!$E408-Messy_HR_Dataset_Detailed!$D408)/365.25</f>
        <v>2.6064339493497606</v>
      </c>
      <c r="H408" s="52" t="s">
        <v>738</v>
      </c>
      <c r="I408" s="52" t="s">
        <v>3229</v>
      </c>
      <c r="J408" s="55" t="s">
        <v>3230</v>
      </c>
      <c r="K408" s="52" t="s">
        <v>54</v>
      </c>
      <c r="L408" s="52" t="s">
        <v>752</v>
      </c>
      <c r="M408" s="52" t="s">
        <v>39</v>
      </c>
      <c r="N408" s="52" t="s">
        <v>40</v>
      </c>
      <c r="O408" s="52" t="s">
        <v>66</v>
      </c>
      <c r="P408" s="52" t="s">
        <v>174</v>
      </c>
      <c r="Q408" s="52" t="s">
        <v>42</v>
      </c>
      <c r="R408" s="52" t="s">
        <v>107</v>
      </c>
      <c r="S408" s="53" t="s">
        <v>3231</v>
      </c>
      <c r="T408" s="52" t="s">
        <v>44</v>
      </c>
      <c r="U408" s="52" t="s">
        <v>423</v>
      </c>
      <c r="V408" s="52" t="s">
        <v>46</v>
      </c>
      <c r="W408" s="51">
        <v>46678</v>
      </c>
      <c r="X408" s="52" t="s">
        <v>48</v>
      </c>
      <c r="Y408" s="51">
        <v>3</v>
      </c>
      <c r="Z408" s="51">
        <v>1212</v>
      </c>
      <c r="AA408" s="53" t="s">
        <v>747</v>
      </c>
      <c r="AB408" s="51">
        <v>4</v>
      </c>
      <c r="AC408" s="51">
        <v>5</v>
      </c>
      <c r="AD408" s="53">
        <v>45049</v>
      </c>
      <c r="AE408" s="52" t="s">
        <v>76</v>
      </c>
      <c r="AF408" s="52" t="s">
        <v>51</v>
      </c>
      <c r="AG408" s="52" t="s">
        <v>52</v>
      </c>
      <c r="AH408" s="52" t="s">
        <v>3232</v>
      </c>
      <c r="AI408" s="52" t="s">
        <v>3233</v>
      </c>
      <c r="AJ408" s="51">
        <v>5</v>
      </c>
      <c r="AK408" s="56">
        <v>817.92</v>
      </c>
    </row>
    <row r="409" spans="1:37" x14ac:dyDescent="0.25">
      <c r="A409" s="51">
        <v>789</v>
      </c>
      <c r="B409" s="52" t="s">
        <v>1069</v>
      </c>
      <c r="C409" s="52" t="s">
        <v>3237</v>
      </c>
      <c r="D409" s="53">
        <v>44972</v>
      </c>
      <c r="E409" s="53">
        <v>44994</v>
      </c>
      <c r="F409" s="51">
        <f>Messy_HR_Dataset_Detailed!$E409-Messy_HR_Dataset_Detailed!$D409</f>
        <v>22</v>
      </c>
      <c r="G409" s="54">
        <f>(Messy_HR_Dataset_Detailed!$E409-Messy_HR_Dataset_Detailed!$D409)/365.25</f>
        <v>6.0232717316906229E-2</v>
      </c>
      <c r="H409" s="52" t="s">
        <v>36</v>
      </c>
      <c r="I409" s="52" t="s">
        <v>3238</v>
      </c>
      <c r="J409" s="55" t="s">
        <v>3239</v>
      </c>
      <c r="K409" s="52" t="s">
        <v>164</v>
      </c>
      <c r="L409" s="52" t="s">
        <v>752</v>
      </c>
      <c r="M409" s="52" t="s">
        <v>56</v>
      </c>
      <c r="N409" s="52" t="s">
        <v>67</v>
      </c>
      <c r="O409" s="52" t="s">
        <v>56</v>
      </c>
      <c r="P409" s="52" t="s">
        <v>174</v>
      </c>
      <c r="Q409" s="52" t="s">
        <v>42</v>
      </c>
      <c r="R409" s="52" t="s">
        <v>80</v>
      </c>
      <c r="S409" s="53" t="s">
        <v>3240</v>
      </c>
      <c r="T409" s="52" t="s">
        <v>44</v>
      </c>
      <c r="U409" s="52" t="s">
        <v>98</v>
      </c>
      <c r="V409" s="52" t="s">
        <v>46</v>
      </c>
      <c r="W409" s="51">
        <v>11159</v>
      </c>
      <c r="X409" s="52" t="s">
        <v>48</v>
      </c>
      <c r="Y409" s="51">
        <v>3</v>
      </c>
      <c r="Z409" s="51">
        <v>1216</v>
      </c>
      <c r="AA409" s="53">
        <v>44813</v>
      </c>
      <c r="AB409" s="51">
        <v>4</v>
      </c>
      <c r="AC409" s="51">
        <v>1</v>
      </c>
      <c r="AD409" s="53">
        <v>45123</v>
      </c>
      <c r="AE409" s="52" t="s">
        <v>50</v>
      </c>
      <c r="AF409" s="52" t="s">
        <v>61</v>
      </c>
      <c r="AG409" s="52" t="s">
        <v>62</v>
      </c>
      <c r="AH409" s="52" t="s">
        <v>3241</v>
      </c>
      <c r="AI409" s="52" t="s">
        <v>3242</v>
      </c>
      <c r="AJ409" s="51">
        <v>1</v>
      </c>
      <c r="AK409" s="56">
        <v>136.47999999999999</v>
      </c>
    </row>
    <row r="410" spans="1:37" x14ac:dyDescent="0.25">
      <c r="A410" s="51">
        <v>790</v>
      </c>
      <c r="B410" s="52" t="s">
        <v>562</v>
      </c>
      <c r="C410" s="52" t="s">
        <v>463</v>
      </c>
      <c r="D410" s="53">
        <v>43802</v>
      </c>
      <c r="E410" s="53">
        <v>44439</v>
      </c>
      <c r="F410" s="51">
        <f>Messy_HR_Dataset_Detailed!$E410-Messy_HR_Dataset_Detailed!$D410</f>
        <v>637</v>
      </c>
      <c r="G410" s="54">
        <f>(Messy_HR_Dataset_Detailed!$E410-Messy_HR_Dataset_Detailed!$D410)/365.25</f>
        <v>1.7440109514031485</v>
      </c>
      <c r="H410" s="52" t="s">
        <v>36</v>
      </c>
      <c r="I410" s="52" t="s">
        <v>3243</v>
      </c>
      <c r="J410" s="55" t="s">
        <v>3244</v>
      </c>
      <c r="K410" s="52" t="s">
        <v>125</v>
      </c>
      <c r="L410" s="52" t="s">
        <v>752</v>
      </c>
      <c r="M410" s="52" t="s">
        <v>66</v>
      </c>
      <c r="N410" s="52" t="s">
        <v>67</v>
      </c>
      <c r="O410" s="52" t="s">
        <v>56</v>
      </c>
      <c r="P410" s="52" t="s">
        <v>174</v>
      </c>
      <c r="Q410" s="52" t="s">
        <v>42</v>
      </c>
      <c r="R410" s="52" t="s">
        <v>320</v>
      </c>
      <c r="S410" s="53" t="s">
        <v>3245</v>
      </c>
      <c r="T410" s="52" t="s">
        <v>44</v>
      </c>
      <c r="U410" s="52" t="s">
        <v>724</v>
      </c>
      <c r="V410" s="52" t="s">
        <v>59</v>
      </c>
      <c r="W410" s="51">
        <v>52300</v>
      </c>
      <c r="X410" s="52" t="s">
        <v>48</v>
      </c>
      <c r="Y410" s="51">
        <v>3</v>
      </c>
      <c r="Z410" s="51">
        <v>1217</v>
      </c>
      <c r="AA410" s="53" t="s">
        <v>3246</v>
      </c>
      <c r="AB410" s="51">
        <v>5</v>
      </c>
      <c r="AC410" s="51">
        <v>5</v>
      </c>
      <c r="AD410" s="53">
        <v>45033</v>
      </c>
      <c r="AE410" s="52" t="s">
        <v>60</v>
      </c>
      <c r="AF410" s="52" t="s">
        <v>61</v>
      </c>
      <c r="AG410" s="52" t="s">
        <v>77</v>
      </c>
      <c r="AH410" s="52" t="s">
        <v>3247</v>
      </c>
      <c r="AI410" s="52" t="s">
        <v>3248</v>
      </c>
      <c r="AJ410" s="51">
        <v>1</v>
      </c>
      <c r="AK410" s="56">
        <v>857.42</v>
      </c>
    </row>
    <row r="411" spans="1:37" x14ac:dyDescent="0.25">
      <c r="A411" s="51">
        <v>792</v>
      </c>
      <c r="B411" s="52" t="s">
        <v>2067</v>
      </c>
      <c r="C411" s="52" t="s">
        <v>3249</v>
      </c>
      <c r="D411" s="53">
        <v>43846</v>
      </c>
      <c r="E411" s="53">
        <v>44236</v>
      </c>
      <c r="F411" s="51">
        <f>Messy_HR_Dataset_Detailed!$E411-Messy_HR_Dataset_Detailed!$D411</f>
        <v>390</v>
      </c>
      <c r="G411" s="54">
        <f>(Messy_HR_Dataset_Detailed!$E411-Messy_HR_Dataset_Detailed!$D411)/365.25</f>
        <v>1.0677618069815196</v>
      </c>
      <c r="H411" s="52" t="s">
        <v>36</v>
      </c>
      <c r="I411" s="52" t="s">
        <v>3250</v>
      </c>
      <c r="J411" s="55" t="s">
        <v>3251</v>
      </c>
      <c r="K411" s="52" t="s">
        <v>84</v>
      </c>
      <c r="L411" s="52" t="s">
        <v>752</v>
      </c>
      <c r="M411" s="52" t="s">
        <v>56</v>
      </c>
      <c r="N411" s="52" t="s">
        <v>67</v>
      </c>
      <c r="O411" s="52" t="s">
        <v>56</v>
      </c>
      <c r="P411" s="52" t="s">
        <v>174</v>
      </c>
      <c r="Q411" s="52" t="s">
        <v>42</v>
      </c>
      <c r="R411" s="52" t="s">
        <v>107</v>
      </c>
      <c r="S411" s="53">
        <v>27274</v>
      </c>
      <c r="T411" s="52" t="s">
        <v>44</v>
      </c>
      <c r="U411" s="52" t="s">
        <v>109</v>
      </c>
      <c r="V411" s="52" t="s">
        <v>46</v>
      </c>
      <c r="W411" s="51">
        <v>83986</v>
      </c>
      <c r="X411" s="52" t="s">
        <v>48</v>
      </c>
      <c r="Y411" s="51">
        <v>3</v>
      </c>
      <c r="Z411" s="51">
        <v>1219</v>
      </c>
      <c r="AA411" s="53" t="s">
        <v>1373</v>
      </c>
      <c r="AB411" s="51">
        <v>2</v>
      </c>
      <c r="AC411" s="51">
        <v>2</v>
      </c>
      <c r="AD411" s="53">
        <v>44819</v>
      </c>
      <c r="AE411" s="52" t="s">
        <v>156</v>
      </c>
      <c r="AF411" s="52" t="s">
        <v>61</v>
      </c>
      <c r="AG411" s="52" t="s">
        <v>52</v>
      </c>
      <c r="AH411" s="52" t="s">
        <v>3252</v>
      </c>
      <c r="AI411" s="52" t="s">
        <v>3253</v>
      </c>
      <c r="AJ411" s="51">
        <v>5</v>
      </c>
      <c r="AK411" s="56">
        <v>761.31</v>
      </c>
    </row>
    <row r="412" spans="1:37" x14ac:dyDescent="0.25">
      <c r="A412" s="51">
        <v>793</v>
      </c>
      <c r="B412" s="52" t="s">
        <v>3254</v>
      </c>
      <c r="C412" s="52" t="s">
        <v>3255</v>
      </c>
      <c r="D412" s="53">
        <v>43424</v>
      </c>
      <c r="E412" s="53">
        <v>43870</v>
      </c>
      <c r="F412" s="51">
        <f>Messy_HR_Dataset_Detailed!$E412-Messy_HR_Dataset_Detailed!$D412</f>
        <v>446</v>
      </c>
      <c r="G412" s="54">
        <f>(Messy_HR_Dataset_Detailed!$E412-Messy_HR_Dataset_Detailed!$D412)/365.25</f>
        <v>1.2210814510609171</v>
      </c>
      <c r="H412" s="52" t="s">
        <v>36</v>
      </c>
      <c r="I412" s="52" t="s">
        <v>3256</v>
      </c>
      <c r="J412" s="55" t="s">
        <v>3257</v>
      </c>
      <c r="K412" s="52" t="s">
        <v>37</v>
      </c>
      <c r="L412" s="52" t="s">
        <v>752</v>
      </c>
      <c r="M412" s="52" t="s">
        <v>66</v>
      </c>
      <c r="N412" s="52" t="s">
        <v>40</v>
      </c>
      <c r="O412" s="52" t="s">
        <v>41</v>
      </c>
      <c r="P412" s="52" t="s">
        <v>174</v>
      </c>
      <c r="Q412" s="52" t="s">
        <v>42</v>
      </c>
      <c r="R412" s="52" t="s">
        <v>114</v>
      </c>
      <c r="S412" s="53" t="s">
        <v>3258</v>
      </c>
      <c r="T412" s="52" t="s">
        <v>44</v>
      </c>
      <c r="U412" s="52" t="s">
        <v>724</v>
      </c>
      <c r="V412" s="52" t="s">
        <v>46</v>
      </c>
      <c r="W412" s="51">
        <v>89298</v>
      </c>
      <c r="X412" s="52" t="s">
        <v>48</v>
      </c>
      <c r="Y412" s="51">
        <v>3</v>
      </c>
      <c r="Z412" s="51">
        <v>1220</v>
      </c>
      <c r="AA412" s="53">
        <v>45143</v>
      </c>
      <c r="AB412" s="51">
        <v>5</v>
      </c>
      <c r="AC412" s="51">
        <v>2</v>
      </c>
      <c r="AD412" s="53">
        <v>45106</v>
      </c>
      <c r="AE412" s="52" t="s">
        <v>50</v>
      </c>
      <c r="AF412" s="52" t="s">
        <v>61</v>
      </c>
      <c r="AG412" s="52" t="s">
        <v>89</v>
      </c>
      <c r="AH412" s="52" t="s">
        <v>3259</v>
      </c>
      <c r="AI412" s="52" t="s">
        <v>3260</v>
      </c>
      <c r="AJ412" s="51">
        <v>1</v>
      </c>
      <c r="AK412" s="56">
        <v>920.41</v>
      </c>
    </row>
    <row r="413" spans="1:37" x14ac:dyDescent="0.25">
      <c r="A413" s="51">
        <v>794</v>
      </c>
      <c r="B413" s="52" t="s">
        <v>941</v>
      </c>
      <c r="C413" s="52" t="s">
        <v>88</v>
      </c>
      <c r="D413" s="53">
        <v>44876</v>
      </c>
      <c r="E413" s="53">
        <v>45110</v>
      </c>
      <c r="F413" s="51">
        <f>Messy_HR_Dataset_Detailed!$E413-Messy_HR_Dataset_Detailed!$D413</f>
        <v>234</v>
      </c>
      <c r="G413" s="54">
        <f>(Messy_HR_Dataset_Detailed!$E413-Messy_HR_Dataset_Detailed!$D413)/365.25</f>
        <v>0.64065708418891165</v>
      </c>
      <c r="H413" s="52" t="s">
        <v>36</v>
      </c>
      <c r="I413" s="52" t="s">
        <v>3261</v>
      </c>
      <c r="J413" s="55" t="s">
        <v>3262</v>
      </c>
      <c r="K413" s="52" t="s">
        <v>54</v>
      </c>
      <c r="L413" s="52" t="s">
        <v>752</v>
      </c>
      <c r="M413" s="52" t="s">
        <v>56</v>
      </c>
      <c r="N413" s="52" t="s">
        <v>55</v>
      </c>
      <c r="O413" s="52" t="s">
        <v>56</v>
      </c>
      <c r="P413" s="52" t="s">
        <v>95</v>
      </c>
      <c r="Q413" s="52" t="s">
        <v>42</v>
      </c>
      <c r="R413" s="52" t="s">
        <v>508</v>
      </c>
      <c r="S413" s="53">
        <v>24719</v>
      </c>
      <c r="T413" s="52" t="s">
        <v>44</v>
      </c>
      <c r="U413" s="52" t="s">
        <v>176</v>
      </c>
      <c r="V413" s="52" t="s">
        <v>46</v>
      </c>
      <c r="W413" s="51">
        <v>91837</v>
      </c>
      <c r="X413" s="52" t="s">
        <v>48</v>
      </c>
      <c r="Y413" s="51">
        <v>3</v>
      </c>
      <c r="Z413" s="51">
        <v>1221</v>
      </c>
      <c r="AA413" s="53" t="s">
        <v>1294</v>
      </c>
      <c r="AB413" s="51">
        <v>5</v>
      </c>
      <c r="AC413" s="51">
        <v>5</v>
      </c>
      <c r="AD413" s="53">
        <v>44798</v>
      </c>
      <c r="AE413" s="52" t="s">
        <v>60</v>
      </c>
      <c r="AF413" s="52" t="s">
        <v>51</v>
      </c>
      <c r="AG413" s="52" t="s">
        <v>89</v>
      </c>
      <c r="AH413" s="52" t="s">
        <v>3263</v>
      </c>
      <c r="AI413" s="52" t="s">
        <v>3264</v>
      </c>
      <c r="AJ413" s="51">
        <v>4</v>
      </c>
      <c r="AK413" s="56">
        <v>167.69</v>
      </c>
    </row>
    <row r="414" spans="1:37" x14ac:dyDescent="0.25">
      <c r="A414" s="51">
        <v>795</v>
      </c>
      <c r="B414" s="52" t="s">
        <v>3265</v>
      </c>
      <c r="C414" s="52" t="s">
        <v>924</v>
      </c>
      <c r="D414" s="53">
        <v>44183</v>
      </c>
      <c r="E414" s="53">
        <v>44400</v>
      </c>
      <c r="F414" s="51">
        <f>Messy_HR_Dataset_Detailed!$E414-Messy_HR_Dataset_Detailed!$D414</f>
        <v>217</v>
      </c>
      <c r="G414" s="54">
        <f>(Messy_HR_Dataset_Detailed!$E414-Messy_HR_Dataset_Detailed!$D414)/365.25</f>
        <v>0.59411362080766594</v>
      </c>
      <c r="H414" s="52" t="s">
        <v>36</v>
      </c>
      <c r="I414" s="52" t="s">
        <v>3266</v>
      </c>
      <c r="J414" s="55" t="s">
        <v>3267</v>
      </c>
      <c r="K414" s="52" t="s">
        <v>132</v>
      </c>
      <c r="L414" s="52" t="s">
        <v>752</v>
      </c>
      <c r="M414" s="52" t="s">
        <v>39</v>
      </c>
      <c r="N414" s="52" t="s">
        <v>55</v>
      </c>
      <c r="O414" s="52" t="s">
        <v>56</v>
      </c>
      <c r="P414" s="52" t="s">
        <v>95</v>
      </c>
      <c r="Q414" s="52" t="s">
        <v>42</v>
      </c>
      <c r="R414" s="52" t="s">
        <v>711</v>
      </c>
      <c r="S414" s="53" t="s">
        <v>3268</v>
      </c>
      <c r="T414" s="52" t="s">
        <v>44</v>
      </c>
      <c r="U414" s="52" t="s">
        <v>3269</v>
      </c>
      <c r="V414" s="52" t="s">
        <v>46</v>
      </c>
      <c r="W414" s="51">
        <v>31362</v>
      </c>
      <c r="X414" s="52" t="s">
        <v>48</v>
      </c>
      <c r="Y414" s="51">
        <v>3</v>
      </c>
      <c r="Z414" s="51">
        <v>1222</v>
      </c>
      <c r="AA414" s="53" t="s">
        <v>489</v>
      </c>
      <c r="AB414" s="51">
        <v>5</v>
      </c>
      <c r="AC414" s="51">
        <v>2</v>
      </c>
      <c r="AD414" s="53">
        <v>44995</v>
      </c>
      <c r="AE414" s="52" t="s">
        <v>50</v>
      </c>
      <c r="AF414" s="52" t="s">
        <v>61</v>
      </c>
      <c r="AG414" s="52" t="s">
        <v>89</v>
      </c>
      <c r="AH414" s="52" t="s">
        <v>3270</v>
      </c>
      <c r="AI414" s="52" t="s">
        <v>3271</v>
      </c>
      <c r="AJ414" s="51">
        <v>2</v>
      </c>
      <c r="AK414" s="56">
        <v>931.45</v>
      </c>
    </row>
    <row r="415" spans="1:37" x14ac:dyDescent="0.25">
      <c r="A415" s="51">
        <v>797</v>
      </c>
      <c r="B415" s="52" t="s">
        <v>3272</v>
      </c>
      <c r="C415" s="52" t="s">
        <v>3273</v>
      </c>
      <c r="D415" s="53">
        <v>44526</v>
      </c>
      <c r="E415" s="53">
        <v>44705</v>
      </c>
      <c r="F415" s="51">
        <f>Messy_HR_Dataset_Detailed!$E415-Messy_HR_Dataset_Detailed!$D415</f>
        <v>179</v>
      </c>
      <c r="G415" s="54">
        <f>(Messy_HR_Dataset_Detailed!$E415-Messy_HR_Dataset_Detailed!$D415)/365.25</f>
        <v>0.49007529089664614</v>
      </c>
      <c r="H415" s="52" t="s">
        <v>36</v>
      </c>
      <c r="I415" s="52" t="s">
        <v>3274</v>
      </c>
      <c r="J415" s="55" t="s">
        <v>3275</v>
      </c>
      <c r="K415" s="52" t="s">
        <v>65</v>
      </c>
      <c r="L415" s="52" t="s">
        <v>752</v>
      </c>
      <c r="M415" s="52" t="s">
        <v>56</v>
      </c>
      <c r="N415" s="52" t="s">
        <v>67</v>
      </c>
      <c r="O415" s="52" t="s">
        <v>56</v>
      </c>
      <c r="P415" s="52" t="s">
        <v>133</v>
      </c>
      <c r="Q415" s="52" t="s">
        <v>42</v>
      </c>
      <c r="R415" s="52" t="s">
        <v>320</v>
      </c>
      <c r="S415" s="53" t="s">
        <v>3276</v>
      </c>
      <c r="T415" s="52" t="s">
        <v>44</v>
      </c>
      <c r="U415" s="52" t="s">
        <v>625</v>
      </c>
      <c r="V415" s="52" t="s">
        <v>59</v>
      </c>
      <c r="W415" s="51">
        <v>71373</v>
      </c>
      <c r="X415" s="52" t="s">
        <v>48</v>
      </c>
      <c r="Y415" s="51">
        <v>3</v>
      </c>
      <c r="Z415" s="51">
        <v>1224</v>
      </c>
      <c r="AA415" s="53" t="s">
        <v>1403</v>
      </c>
      <c r="AB415" s="51">
        <v>4</v>
      </c>
      <c r="AC415" s="51">
        <v>2</v>
      </c>
      <c r="AD415" s="53">
        <v>45003</v>
      </c>
      <c r="AE415" s="52" t="s">
        <v>76</v>
      </c>
      <c r="AF415" s="52" t="s">
        <v>51</v>
      </c>
      <c r="AG415" s="52" t="s">
        <v>62</v>
      </c>
      <c r="AH415" s="52" t="s">
        <v>3277</v>
      </c>
      <c r="AI415" s="52" t="s">
        <v>3278</v>
      </c>
      <c r="AJ415" s="51">
        <v>5</v>
      </c>
      <c r="AK415" s="56">
        <v>598.72</v>
      </c>
    </row>
    <row r="416" spans="1:37" x14ac:dyDescent="0.25">
      <c r="A416" s="51">
        <v>800</v>
      </c>
      <c r="B416" s="52" t="s">
        <v>3279</v>
      </c>
      <c r="C416" s="52" t="s">
        <v>3280</v>
      </c>
      <c r="D416" s="53">
        <v>43699</v>
      </c>
      <c r="E416" s="53">
        <v>44718</v>
      </c>
      <c r="F416" s="51">
        <f>Messy_HR_Dataset_Detailed!$E416-Messy_HR_Dataset_Detailed!$D416</f>
        <v>1019</v>
      </c>
      <c r="G416" s="54">
        <f>(Messy_HR_Dataset_Detailed!$E416-Messy_HR_Dataset_Detailed!$D416)/365.25</f>
        <v>2.7898699520876113</v>
      </c>
      <c r="H416" s="52" t="s">
        <v>36</v>
      </c>
      <c r="I416" s="52" t="s">
        <v>3281</v>
      </c>
      <c r="J416" s="55" t="s">
        <v>3282</v>
      </c>
      <c r="K416" s="52" t="s">
        <v>79</v>
      </c>
      <c r="L416" s="52" t="s">
        <v>38</v>
      </c>
      <c r="M416" s="52" t="s">
        <v>56</v>
      </c>
      <c r="N416" s="52" t="s">
        <v>40</v>
      </c>
      <c r="O416" s="52" t="s">
        <v>56</v>
      </c>
      <c r="P416" s="52" t="s">
        <v>174</v>
      </c>
      <c r="Q416" s="52" t="s">
        <v>42</v>
      </c>
      <c r="R416" s="52" t="s">
        <v>953</v>
      </c>
      <c r="S416" s="53" t="s">
        <v>3283</v>
      </c>
      <c r="T416" s="52" t="s">
        <v>44</v>
      </c>
      <c r="U416" s="52" t="s">
        <v>109</v>
      </c>
      <c r="V416" s="52" t="s">
        <v>46</v>
      </c>
      <c r="W416" s="51">
        <v>89365</v>
      </c>
      <c r="X416" s="52" t="s">
        <v>48</v>
      </c>
      <c r="Y416" s="51">
        <v>3</v>
      </c>
      <c r="Z416" s="51">
        <v>1227</v>
      </c>
      <c r="AA416" s="53">
        <v>44907</v>
      </c>
      <c r="AB416" s="51">
        <v>1</v>
      </c>
      <c r="AC416" s="51">
        <v>2</v>
      </c>
      <c r="AD416" s="53">
        <v>45061</v>
      </c>
      <c r="AE416" s="52" t="s">
        <v>156</v>
      </c>
      <c r="AF416" s="52" t="s">
        <v>61</v>
      </c>
      <c r="AG416" s="52" t="s">
        <v>52</v>
      </c>
      <c r="AH416" s="52" t="s">
        <v>3284</v>
      </c>
      <c r="AI416" s="52" t="s">
        <v>3285</v>
      </c>
      <c r="AJ416" s="51">
        <v>3</v>
      </c>
      <c r="AK416" s="56">
        <v>669.19</v>
      </c>
    </row>
    <row r="417" spans="1:37" x14ac:dyDescent="0.25">
      <c r="A417" s="51">
        <v>807</v>
      </c>
      <c r="B417" s="52" t="s">
        <v>3292</v>
      </c>
      <c r="C417" s="52" t="s">
        <v>3293</v>
      </c>
      <c r="D417" s="53">
        <v>43756</v>
      </c>
      <c r="E417" s="53">
        <v>44472</v>
      </c>
      <c r="F417" s="51">
        <f>Messy_HR_Dataset_Detailed!$E417-Messy_HR_Dataset_Detailed!$D417</f>
        <v>716</v>
      </c>
      <c r="G417" s="54">
        <f>(Messy_HR_Dataset_Detailed!$E417-Messy_HR_Dataset_Detailed!$D417)/365.25</f>
        <v>1.9603011635865846</v>
      </c>
      <c r="H417" s="52" t="s">
        <v>738</v>
      </c>
      <c r="I417" s="52" t="s">
        <v>3294</v>
      </c>
      <c r="J417" s="55" t="s">
        <v>3295</v>
      </c>
      <c r="K417" s="52" t="s">
        <v>113</v>
      </c>
      <c r="L417" s="52" t="s">
        <v>752</v>
      </c>
      <c r="M417" s="52" t="s">
        <v>66</v>
      </c>
      <c r="N417" s="52" t="s">
        <v>55</v>
      </c>
      <c r="O417" s="52" t="s">
        <v>41</v>
      </c>
      <c r="P417" s="52" t="s">
        <v>95</v>
      </c>
      <c r="Q417" s="52" t="s">
        <v>42</v>
      </c>
      <c r="R417" s="52" t="s">
        <v>2025</v>
      </c>
      <c r="S417" s="53" t="s">
        <v>3296</v>
      </c>
      <c r="T417" s="52" t="s">
        <v>44</v>
      </c>
      <c r="U417" s="52" t="s">
        <v>185</v>
      </c>
      <c r="V417" s="52" t="s">
        <v>46</v>
      </c>
      <c r="W417" s="51">
        <v>25148</v>
      </c>
      <c r="X417" s="52" t="s">
        <v>48</v>
      </c>
      <c r="Y417" s="51">
        <v>3</v>
      </c>
      <c r="Z417" s="51">
        <v>1234</v>
      </c>
      <c r="AA417" s="53">
        <v>44877</v>
      </c>
      <c r="AB417" s="51">
        <v>4</v>
      </c>
      <c r="AC417" s="51">
        <v>1</v>
      </c>
      <c r="AD417" s="53">
        <v>44976</v>
      </c>
      <c r="AE417" s="52" t="s">
        <v>50</v>
      </c>
      <c r="AF417" s="52" t="s">
        <v>51</v>
      </c>
      <c r="AG417" s="52" t="s">
        <v>89</v>
      </c>
      <c r="AH417" s="52" t="s">
        <v>3297</v>
      </c>
      <c r="AI417" s="52" t="s">
        <v>3298</v>
      </c>
      <c r="AJ417" s="51">
        <v>1</v>
      </c>
      <c r="AK417" s="56">
        <v>504.82</v>
      </c>
    </row>
    <row r="418" spans="1:37" x14ac:dyDescent="0.25">
      <c r="A418" s="51">
        <v>809</v>
      </c>
      <c r="B418" s="52" t="s">
        <v>1249</v>
      </c>
      <c r="C418" s="52" t="s">
        <v>3299</v>
      </c>
      <c r="D418" s="53">
        <v>43429</v>
      </c>
      <c r="E418" s="53">
        <v>43671</v>
      </c>
      <c r="F418" s="51">
        <f>Messy_HR_Dataset_Detailed!$E418-Messy_HR_Dataset_Detailed!$D418</f>
        <v>242</v>
      </c>
      <c r="G418" s="54">
        <f>(Messy_HR_Dataset_Detailed!$E418-Messy_HR_Dataset_Detailed!$D418)/365.25</f>
        <v>0.66255989048596853</v>
      </c>
      <c r="H418" s="52" t="s">
        <v>738</v>
      </c>
      <c r="I418" s="52" t="s">
        <v>3300</v>
      </c>
      <c r="J418" s="55" t="s">
        <v>3301</v>
      </c>
      <c r="K418" s="52" t="s">
        <v>84</v>
      </c>
      <c r="L418" s="52" t="s">
        <v>752</v>
      </c>
      <c r="M418" s="52" t="s">
        <v>56</v>
      </c>
      <c r="N418" s="52" t="s">
        <v>67</v>
      </c>
      <c r="O418" s="52" t="s">
        <v>66</v>
      </c>
      <c r="P418" s="52" t="s">
        <v>133</v>
      </c>
      <c r="Q418" s="52" t="s">
        <v>42</v>
      </c>
      <c r="R418" s="52" t="s">
        <v>85</v>
      </c>
      <c r="S418" s="53">
        <v>17118</v>
      </c>
      <c r="T418" s="52" t="s">
        <v>44</v>
      </c>
      <c r="U418" s="52" t="s">
        <v>81</v>
      </c>
      <c r="V418" s="52" t="s">
        <v>46</v>
      </c>
      <c r="W418" s="51">
        <v>95167</v>
      </c>
      <c r="X418" s="52" t="s">
        <v>48</v>
      </c>
      <c r="Y418" s="51">
        <v>3</v>
      </c>
      <c r="Z418" s="51">
        <v>1236</v>
      </c>
      <c r="AA418" s="53" t="s">
        <v>380</v>
      </c>
      <c r="AB418" s="51">
        <v>1</v>
      </c>
      <c r="AC418" s="51">
        <v>4</v>
      </c>
      <c r="AD418" s="53">
        <v>45033</v>
      </c>
      <c r="AE418" s="52" t="s">
        <v>60</v>
      </c>
      <c r="AF418" s="52" t="s">
        <v>61</v>
      </c>
      <c r="AG418" s="52" t="s">
        <v>89</v>
      </c>
      <c r="AH418" s="52" t="s">
        <v>257</v>
      </c>
      <c r="AI418" s="52" t="s">
        <v>3302</v>
      </c>
      <c r="AJ418" s="51">
        <v>2</v>
      </c>
      <c r="AK418" s="56">
        <v>244.25</v>
      </c>
    </row>
    <row r="419" spans="1:37" x14ac:dyDescent="0.25">
      <c r="A419" s="51">
        <v>810</v>
      </c>
      <c r="B419" s="52" t="s">
        <v>258</v>
      </c>
      <c r="C419" s="52" t="s">
        <v>3303</v>
      </c>
      <c r="D419" s="53">
        <v>44278</v>
      </c>
      <c r="E419" s="53">
        <v>44799</v>
      </c>
      <c r="F419" s="51">
        <f>Messy_HR_Dataset_Detailed!$E419-Messy_HR_Dataset_Detailed!$D419</f>
        <v>521</v>
      </c>
      <c r="G419" s="54">
        <f>(Messy_HR_Dataset_Detailed!$E419-Messy_HR_Dataset_Detailed!$D419)/365.25</f>
        <v>1.4264202600958247</v>
      </c>
      <c r="H419" s="52" t="s">
        <v>738</v>
      </c>
      <c r="I419" s="52" t="s">
        <v>3304</v>
      </c>
      <c r="J419" s="55" t="s">
        <v>3305</v>
      </c>
      <c r="K419" s="52" t="s">
        <v>37</v>
      </c>
      <c r="L419" s="52" t="s">
        <v>752</v>
      </c>
      <c r="M419" s="52" t="s">
        <v>56</v>
      </c>
      <c r="N419" s="52" t="s">
        <v>55</v>
      </c>
      <c r="O419" s="52" t="s">
        <v>56</v>
      </c>
      <c r="P419" s="52" t="s">
        <v>121</v>
      </c>
      <c r="Q419" s="52" t="s">
        <v>42</v>
      </c>
      <c r="R419" s="52" t="s">
        <v>508</v>
      </c>
      <c r="S419" s="53" t="s">
        <v>3306</v>
      </c>
      <c r="T419" s="52" t="s">
        <v>44</v>
      </c>
      <c r="U419" s="52" t="s">
        <v>109</v>
      </c>
      <c r="V419" s="52" t="s">
        <v>46</v>
      </c>
      <c r="W419" s="51">
        <v>1223</v>
      </c>
      <c r="X419" s="52" t="s">
        <v>48</v>
      </c>
      <c r="Y419" s="51">
        <v>3</v>
      </c>
      <c r="Z419" s="51">
        <v>1237</v>
      </c>
      <c r="AA419" s="53">
        <v>45237</v>
      </c>
      <c r="AB419" s="51">
        <v>4</v>
      </c>
      <c r="AC419" s="51">
        <v>3</v>
      </c>
      <c r="AD419" s="53">
        <v>44876</v>
      </c>
      <c r="AE419" s="52" t="s">
        <v>50</v>
      </c>
      <c r="AF419" s="52" t="s">
        <v>61</v>
      </c>
      <c r="AG419" s="52" t="s">
        <v>89</v>
      </c>
      <c r="AH419" s="52" t="s">
        <v>3307</v>
      </c>
      <c r="AI419" s="52" t="s">
        <v>3308</v>
      </c>
      <c r="AJ419" s="51">
        <v>2</v>
      </c>
      <c r="AK419" s="56">
        <v>762.82</v>
      </c>
    </row>
    <row r="420" spans="1:37" x14ac:dyDescent="0.25">
      <c r="A420" s="51">
        <v>811</v>
      </c>
      <c r="B420" s="52" t="s">
        <v>2252</v>
      </c>
      <c r="C420" s="52" t="s">
        <v>842</v>
      </c>
      <c r="D420" s="53">
        <v>44131</v>
      </c>
      <c r="E420" s="53">
        <v>44508</v>
      </c>
      <c r="F420" s="51">
        <f>Messy_HR_Dataset_Detailed!$E420-Messy_HR_Dataset_Detailed!$D420</f>
        <v>377</v>
      </c>
      <c r="G420" s="54">
        <f>(Messy_HR_Dataset_Detailed!$E420-Messy_HR_Dataset_Detailed!$D420)/365.25</f>
        <v>1.0321697467488022</v>
      </c>
      <c r="H420" s="52" t="s">
        <v>36</v>
      </c>
      <c r="I420" s="52" t="s">
        <v>3309</v>
      </c>
      <c r="J420" s="55" t="s">
        <v>3310</v>
      </c>
      <c r="K420" s="52" t="s">
        <v>125</v>
      </c>
      <c r="L420" s="52" t="s">
        <v>752</v>
      </c>
      <c r="M420" s="52" t="s">
        <v>56</v>
      </c>
      <c r="N420" s="52" t="s">
        <v>67</v>
      </c>
      <c r="O420" s="52" t="s">
        <v>56</v>
      </c>
      <c r="P420" s="52" t="s">
        <v>174</v>
      </c>
      <c r="Q420" s="52" t="s">
        <v>42</v>
      </c>
      <c r="R420" s="52" t="s">
        <v>107</v>
      </c>
      <c r="S420" s="53">
        <v>25181</v>
      </c>
      <c r="T420" s="52" t="s">
        <v>44</v>
      </c>
      <c r="U420" s="52" t="s">
        <v>109</v>
      </c>
      <c r="V420" s="52" t="s">
        <v>46</v>
      </c>
      <c r="W420" s="51">
        <v>31462</v>
      </c>
      <c r="X420" s="52" t="s">
        <v>48</v>
      </c>
      <c r="Y420" s="51">
        <v>3</v>
      </c>
      <c r="Z420" s="51">
        <v>1238</v>
      </c>
      <c r="AA420" s="53" t="s">
        <v>303</v>
      </c>
      <c r="AB420" s="51">
        <v>1</v>
      </c>
      <c r="AC420" s="51">
        <v>3</v>
      </c>
      <c r="AD420" s="53">
        <v>44879</v>
      </c>
      <c r="AE420" s="52" t="s">
        <v>50</v>
      </c>
      <c r="AF420" s="52" t="s">
        <v>51</v>
      </c>
      <c r="AG420" s="52" t="s">
        <v>62</v>
      </c>
      <c r="AH420" s="52" t="s">
        <v>3311</v>
      </c>
      <c r="AI420" s="52" t="s">
        <v>3312</v>
      </c>
      <c r="AJ420" s="51">
        <v>2</v>
      </c>
      <c r="AK420" s="56">
        <v>640.14</v>
      </c>
    </row>
    <row r="421" spans="1:37" x14ac:dyDescent="0.25">
      <c r="A421" s="51">
        <v>812</v>
      </c>
      <c r="B421" s="52" t="s">
        <v>3313</v>
      </c>
      <c r="C421" s="52" t="s">
        <v>1858</v>
      </c>
      <c r="D421" s="53">
        <v>44723</v>
      </c>
      <c r="E421" s="53">
        <v>45106</v>
      </c>
      <c r="F421" s="51">
        <f>Messy_HR_Dataset_Detailed!$E421-Messy_HR_Dataset_Detailed!$D421</f>
        <v>383</v>
      </c>
      <c r="G421" s="54">
        <f>(Messy_HR_Dataset_Detailed!$E421-Messy_HR_Dataset_Detailed!$D421)/365.25</f>
        <v>1.0485968514715949</v>
      </c>
      <c r="H421" s="52" t="s">
        <v>36</v>
      </c>
      <c r="I421" s="52" t="s">
        <v>3314</v>
      </c>
      <c r="J421" s="55" t="s">
        <v>3315</v>
      </c>
      <c r="K421" s="52" t="s">
        <v>79</v>
      </c>
      <c r="L421" s="52" t="s">
        <v>752</v>
      </c>
      <c r="M421" s="52" t="s">
        <v>56</v>
      </c>
      <c r="N421" s="52" t="s">
        <v>40</v>
      </c>
      <c r="O421" s="52" t="s">
        <v>41</v>
      </c>
      <c r="P421" s="52" t="s">
        <v>174</v>
      </c>
      <c r="Q421" s="52" t="s">
        <v>42</v>
      </c>
      <c r="R421" s="52" t="s">
        <v>142</v>
      </c>
      <c r="S421" s="53">
        <v>37141</v>
      </c>
      <c r="T421" s="52" t="s">
        <v>44</v>
      </c>
      <c r="U421" s="52" t="s">
        <v>98</v>
      </c>
      <c r="V421" s="52" t="s">
        <v>46</v>
      </c>
      <c r="W421" s="51">
        <v>6735</v>
      </c>
      <c r="X421" s="52" t="s">
        <v>48</v>
      </c>
      <c r="Y421" s="51">
        <v>3</v>
      </c>
      <c r="Z421" s="51">
        <v>1239</v>
      </c>
      <c r="AA421" s="53">
        <v>44752</v>
      </c>
      <c r="AB421" s="51">
        <v>4</v>
      </c>
      <c r="AC421" s="51">
        <v>5</v>
      </c>
      <c r="AD421" s="53">
        <v>45044</v>
      </c>
      <c r="AE421" s="52" t="s">
        <v>76</v>
      </c>
      <c r="AF421" s="52" t="s">
        <v>51</v>
      </c>
      <c r="AG421" s="52" t="s">
        <v>62</v>
      </c>
      <c r="AH421" s="52" t="s">
        <v>3316</v>
      </c>
      <c r="AI421" s="52" t="s">
        <v>3317</v>
      </c>
      <c r="AJ421" s="51">
        <v>3</v>
      </c>
      <c r="AK421" s="56">
        <v>726.03</v>
      </c>
    </row>
    <row r="422" spans="1:37" x14ac:dyDescent="0.25">
      <c r="A422" s="51">
        <v>814</v>
      </c>
      <c r="B422" s="52" t="s">
        <v>2506</v>
      </c>
      <c r="C422" s="52" t="s">
        <v>3319</v>
      </c>
      <c r="D422" s="53">
        <v>43776</v>
      </c>
      <c r="E422" s="53">
        <v>44902</v>
      </c>
      <c r="F422" s="51">
        <f>Messy_HR_Dataset_Detailed!$E422-Messy_HR_Dataset_Detailed!$D422</f>
        <v>1126</v>
      </c>
      <c r="G422" s="54">
        <f>(Messy_HR_Dataset_Detailed!$E422-Messy_HR_Dataset_Detailed!$D422)/365.25</f>
        <v>3.0828199863107462</v>
      </c>
      <c r="H422" s="52" t="s">
        <v>36</v>
      </c>
      <c r="I422" s="52" t="s">
        <v>3320</v>
      </c>
      <c r="J422" s="55" t="s">
        <v>3321</v>
      </c>
      <c r="K422" s="52" t="s">
        <v>94</v>
      </c>
      <c r="L422" s="52" t="s">
        <v>752</v>
      </c>
      <c r="M422" s="52" t="s">
        <v>39</v>
      </c>
      <c r="N422" s="52" t="s">
        <v>67</v>
      </c>
      <c r="O422" s="52" t="s">
        <v>66</v>
      </c>
      <c r="P422" s="52" t="s">
        <v>133</v>
      </c>
      <c r="Q422" s="52" t="s">
        <v>42</v>
      </c>
      <c r="R422" s="52" t="s">
        <v>85</v>
      </c>
      <c r="S422" s="53" t="s">
        <v>3322</v>
      </c>
      <c r="T422" s="52" t="s">
        <v>44</v>
      </c>
      <c r="U422" s="52" t="s">
        <v>81</v>
      </c>
      <c r="V422" s="52" t="s">
        <v>46</v>
      </c>
      <c r="W422" s="51">
        <v>46736</v>
      </c>
      <c r="X422" s="52" t="s">
        <v>48</v>
      </c>
      <c r="Y422" s="51">
        <v>3</v>
      </c>
      <c r="Z422" s="51">
        <v>1241</v>
      </c>
      <c r="AA422" s="53" t="s">
        <v>3323</v>
      </c>
      <c r="AB422" s="51">
        <v>4</v>
      </c>
      <c r="AC422" s="51">
        <v>4</v>
      </c>
      <c r="AD422" s="53">
        <v>44958</v>
      </c>
      <c r="AE422" s="52" t="s">
        <v>76</v>
      </c>
      <c r="AF422" s="52" t="s">
        <v>61</v>
      </c>
      <c r="AG422" s="52" t="s">
        <v>52</v>
      </c>
      <c r="AH422" s="52" t="s">
        <v>3324</v>
      </c>
      <c r="AI422" s="52" t="s">
        <v>3325</v>
      </c>
      <c r="AJ422" s="51">
        <v>5</v>
      </c>
      <c r="AK422" s="56">
        <v>878.94</v>
      </c>
    </row>
    <row r="423" spans="1:37" x14ac:dyDescent="0.25">
      <c r="A423" s="51">
        <v>819</v>
      </c>
      <c r="B423" s="52" t="s">
        <v>3329</v>
      </c>
      <c r="C423" s="52" t="s">
        <v>338</v>
      </c>
      <c r="D423" s="53">
        <v>43371</v>
      </c>
      <c r="E423" s="53">
        <v>44311</v>
      </c>
      <c r="F423" s="51">
        <f>Messy_HR_Dataset_Detailed!$E423-Messy_HR_Dataset_Detailed!$D423</f>
        <v>940</v>
      </c>
      <c r="G423" s="54">
        <f>(Messy_HR_Dataset_Detailed!$E423-Messy_HR_Dataset_Detailed!$D423)/365.25</f>
        <v>2.5735797399041753</v>
      </c>
      <c r="H423" s="52" t="s">
        <v>36</v>
      </c>
      <c r="I423" s="52" t="s">
        <v>3330</v>
      </c>
      <c r="J423" s="55" t="s">
        <v>3331</v>
      </c>
      <c r="K423" s="52" t="s">
        <v>125</v>
      </c>
      <c r="L423" s="52" t="s">
        <v>752</v>
      </c>
      <c r="M423" s="52" t="s">
        <v>56</v>
      </c>
      <c r="N423" s="52" t="s">
        <v>67</v>
      </c>
      <c r="O423" s="52" t="s">
        <v>41</v>
      </c>
      <c r="P423" s="52" t="s">
        <v>121</v>
      </c>
      <c r="Q423" s="52" t="s">
        <v>42</v>
      </c>
      <c r="R423" s="52" t="s">
        <v>85</v>
      </c>
      <c r="S423" s="53" t="s">
        <v>3332</v>
      </c>
      <c r="T423" s="52" t="s">
        <v>44</v>
      </c>
      <c r="U423" s="52" t="s">
        <v>3333</v>
      </c>
      <c r="V423" s="52" t="s">
        <v>59</v>
      </c>
      <c r="W423" s="51">
        <v>5254</v>
      </c>
      <c r="X423" s="52" t="s">
        <v>48</v>
      </c>
      <c r="Y423" s="51">
        <v>3</v>
      </c>
      <c r="Z423" s="51">
        <v>1246</v>
      </c>
      <c r="AA423" s="53">
        <v>45261</v>
      </c>
      <c r="AB423" s="51">
        <v>4</v>
      </c>
      <c r="AC423" s="51">
        <v>3</v>
      </c>
      <c r="AD423" s="53">
        <v>44920</v>
      </c>
      <c r="AE423" s="52" t="s">
        <v>156</v>
      </c>
      <c r="AF423" s="52" t="s">
        <v>51</v>
      </c>
      <c r="AG423" s="52" t="s">
        <v>77</v>
      </c>
      <c r="AH423" s="52" t="s">
        <v>2352</v>
      </c>
      <c r="AI423" s="52" t="s">
        <v>3334</v>
      </c>
      <c r="AJ423" s="51">
        <v>1</v>
      </c>
      <c r="AK423" s="56">
        <v>206.93</v>
      </c>
    </row>
    <row r="424" spans="1:37" x14ac:dyDescent="0.25">
      <c r="A424" s="51">
        <v>821</v>
      </c>
      <c r="B424" s="52" t="s">
        <v>3181</v>
      </c>
      <c r="C424" s="52" t="s">
        <v>1615</v>
      </c>
      <c r="D424" s="53">
        <v>44284</v>
      </c>
      <c r="E424" s="53">
        <v>44531</v>
      </c>
      <c r="F424" s="51">
        <f>Messy_HR_Dataset_Detailed!$E424-Messy_HR_Dataset_Detailed!$D424</f>
        <v>247</v>
      </c>
      <c r="G424" s="54">
        <f>(Messy_HR_Dataset_Detailed!$E424-Messy_HR_Dataset_Detailed!$D424)/365.25</f>
        <v>0.67624914442162898</v>
      </c>
      <c r="H424" s="52" t="s">
        <v>36</v>
      </c>
      <c r="I424" s="52" t="s">
        <v>3338</v>
      </c>
      <c r="J424" s="55" t="s">
        <v>3339</v>
      </c>
      <c r="K424" s="52" t="s">
        <v>132</v>
      </c>
      <c r="L424" s="52" t="s">
        <v>38</v>
      </c>
      <c r="M424" s="52" t="s">
        <v>56</v>
      </c>
      <c r="N424" s="52" t="s">
        <v>67</v>
      </c>
      <c r="O424" s="52" t="s">
        <v>66</v>
      </c>
      <c r="P424" s="52" t="s">
        <v>121</v>
      </c>
      <c r="Q424" s="52" t="s">
        <v>42</v>
      </c>
      <c r="R424" s="52" t="s">
        <v>804</v>
      </c>
      <c r="S424" s="53">
        <v>32395</v>
      </c>
      <c r="T424" s="52" t="s">
        <v>44</v>
      </c>
      <c r="U424" s="52" t="s">
        <v>223</v>
      </c>
      <c r="V424" s="52" t="s">
        <v>46</v>
      </c>
      <c r="W424" s="51">
        <v>90967</v>
      </c>
      <c r="X424" s="52" t="s">
        <v>48</v>
      </c>
      <c r="Y424" s="51">
        <v>3</v>
      </c>
      <c r="Z424" s="51">
        <v>1248</v>
      </c>
      <c r="AA424" s="53">
        <v>44693</v>
      </c>
      <c r="AB424" s="51">
        <v>5</v>
      </c>
      <c r="AC424" s="51">
        <v>3</v>
      </c>
      <c r="AD424" s="53">
        <v>44797</v>
      </c>
      <c r="AE424" s="52" t="s">
        <v>156</v>
      </c>
      <c r="AF424" s="52" t="s">
        <v>51</v>
      </c>
      <c r="AG424" s="52" t="s">
        <v>89</v>
      </c>
      <c r="AH424" s="52" t="s">
        <v>3340</v>
      </c>
      <c r="AI424" s="52" t="s">
        <v>3341</v>
      </c>
      <c r="AJ424" s="51">
        <v>4</v>
      </c>
      <c r="AK424" s="56">
        <v>165.05</v>
      </c>
    </row>
    <row r="425" spans="1:37" x14ac:dyDescent="0.25">
      <c r="A425" s="51">
        <v>822</v>
      </c>
      <c r="B425" s="52" t="s">
        <v>3342</v>
      </c>
      <c r="C425" s="52" t="s">
        <v>104</v>
      </c>
      <c r="D425" s="53">
        <v>43653</v>
      </c>
      <c r="E425" s="53">
        <v>43875</v>
      </c>
      <c r="F425" s="51">
        <f>Messy_HR_Dataset_Detailed!$E425-Messy_HR_Dataset_Detailed!$D425</f>
        <v>222</v>
      </c>
      <c r="G425" s="54">
        <f>(Messy_HR_Dataset_Detailed!$E425-Messy_HR_Dataset_Detailed!$D425)/365.25</f>
        <v>0.6078028747433265</v>
      </c>
      <c r="H425" s="52" t="s">
        <v>36</v>
      </c>
      <c r="I425" s="52" t="s">
        <v>3343</v>
      </c>
      <c r="J425" s="55" t="s">
        <v>3344</v>
      </c>
      <c r="K425" s="52" t="s">
        <v>79</v>
      </c>
      <c r="L425" s="52" t="s">
        <v>38</v>
      </c>
      <c r="M425" s="52" t="s">
        <v>66</v>
      </c>
      <c r="N425" s="52" t="s">
        <v>55</v>
      </c>
      <c r="O425" s="52" t="s">
        <v>56</v>
      </c>
      <c r="P425" s="52" t="s">
        <v>133</v>
      </c>
      <c r="Q425" s="52" t="s">
        <v>42</v>
      </c>
      <c r="R425" s="52" t="s">
        <v>85</v>
      </c>
      <c r="S425" s="53" t="s">
        <v>3345</v>
      </c>
      <c r="T425" s="52" t="s">
        <v>44</v>
      </c>
      <c r="U425" s="52" t="s">
        <v>87</v>
      </c>
      <c r="V425" s="52" t="s">
        <v>46</v>
      </c>
      <c r="W425" s="51">
        <v>46879</v>
      </c>
      <c r="X425" s="52" t="s">
        <v>48</v>
      </c>
      <c r="Y425" s="51">
        <v>3</v>
      </c>
      <c r="Z425" s="51">
        <v>1249</v>
      </c>
      <c r="AA425" s="53" t="s">
        <v>1796</v>
      </c>
      <c r="AB425" s="51">
        <v>2</v>
      </c>
      <c r="AC425" s="51">
        <v>4</v>
      </c>
      <c r="AD425" s="53">
        <v>44788</v>
      </c>
      <c r="AE425" s="52" t="s">
        <v>156</v>
      </c>
      <c r="AF425" s="52" t="s">
        <v>51</v>
      </c>
      <c r="AG425" s="52" t="s">
        <v>77</v>
      </c>
      <c r="AH425" s="52" t="s">
        <v>3346</v>
      </c>
      <c r="AI425" s="52" t="s">
        <v>3347</v>
      </c>
      <c r="AJ425" s="51">
        <v>4</v>
      </c>
      <c r="AK425" s="56">
        <v>371.27</v>
      </c>
    </row>
    <row r="426" spans="1:37" x14ac:dyDescent="0.25">
      <c r="A426" s="51">
        <v>825</v>
      </c>
      <c r="B426" s="52" t="s">
        <v>3348</v>
      </c>
      <c r="C426" s="52" t="s">
        <v>3349</v>
      </c>
      <c r="D426" s="53">
        <v>44631</v>
      </c>
      <c r="E426" s="53">
        <v>44676</v>
      </c>
      <c r="F426" s="51">
        <f>Messy_HR_Dataset_Detailed!$E426-Messy_HR_Dataset_Detailed!$D426</f>
        <v>45</v>
      </c>
      <c r="G426" s="54">
        <f>(Messy_HR_Dataset_Detailed!$E426-Messy_HR_Dataset_Detailed!$D426)/365.25</f>
        <v>0.12320328542094455</v>
      </c>
      <c r="H426" s="52" t="s">
        <v>2953</v>
      </c>
      <c r="I426" s="52" t="s">
        <v>3350</v>
      </c>
      <c r="J426" s="55" t="s">
        <v>3351</v>
      </c>
      <c r="K426" s="52" t="s">
        <v>54</v>
      </c>
      <c r="L426" s="52" t="s">
        <v>38</v>
      </c>
      <c r="M426" s="52" t="s">
        <v>56</v>
      </c>
      <c r="N426" s="52" t="s">
        <v>55</v>
      </c>
      <c r="O426" s="52" t="s">
        <v>41</v>
      </c>
      <c r="P426" s="52" t="s">
        <v>174</v>
      </c>
      <c r="Q426" s="52" t="s">
        <v>42</v>
      </c>
      <c r="R426" s="52" t="s">
        <v>175</v>
      </c>
      <c r="S426" s="53" t="s">
        <v>3352</v>
      </c>
      <c r="T426" s="52" t="s">
        <v>44</v>
      </c>
      <c r="U426" s="52" t="s">
        <v>98</v>
      </c>
      <c r="V426" s="52" t="s">
        <v>46</v>
      </c>
      <c r="W426" s="51">
        <v>36258</v>
      </c>
      <c r="X426" s="52" t="s">
        <v>48</v>
      </c>
      <c r="Y426" s="51">
        <v>3</v>
      </c>
      <c r="Z426" s="51">
        <v>1252</v>
      </c>
      <c r="AA426" s="53">
        <v>45205</v>
      </c>
      <c r="AB426" s="51">
        <v>2</v>
      </c>
      <c r="AC426" s="51">
        <v>3</v>
      </c>
      <c r="AD426" s="53">
        <v>44885</v>
      </c>
      <c r="AE426" s="52" t="s">
        <v>50</v>
      </c>
      <c r="AF426" s="52" t="s">
        <v>51</v>
      </c>
      <c r="AG426" s="52" t="s">
        <v>77</v>
      </c>
      <c r="AH426" s="52" t="s">
        <v>3353</v>
      </c>
      <c r="AI426" s="52" t="s">
        <v>3354</v>
      </c>
      <c r="AJ426" s="51">
        <v>1</v>
      </c>
      <c r="AK426" s="56">
        <v>314.51</v>
      </c>
    </row>
    <row r="427" spans="1:37" x14ac:dyDescent="0.25">
      <c r="A427" s="51">
        <v>826</v>
      </c>
      <c r="B427" s="52" t="s">
        <v>3355</v>
      </c>
      <c r="C427" s="52" t="s">
        <v>3356</v>
      </c>
      <c r="D427" s="53">
        <v>44025</v>
      </c>
      <c r="E427" s="53">
        <v>44475</v>
      </c>
      <c r="F427" s="51">
        <f>Messy_HR_Dataset_Detailed!$E427-Messy_HR_Dataset_Detailed!$D427</f>
        <v>450</v>
      </c>
      <c r="G427" s="54">
        <f>(Messy_HR_Dataset_Detailed!$E427-Messy_HR_Dataset_Detailed!$D427)/365.25</f>
        <v>1.2320328542094456</v>
      </c>
      <c r="H427" s="52" t="s">
        <v>2953</v>
      </c>
      <c r="I427" s="52" t="s">
        <v>3221</v>
      </c>
      <c r="J427" s="55" t="s">
        <v>3357</v>
      </c>
      <c r="K427" s="52" t="s">
        <v>132</v>
      </c>
      <c r="L427" s="52" t="s">
        <v>38</v>
      </c>
      <c r="M427" s="52" t="s">
        <v>56</v>
      </c>
      <c r="N427" s="52" t="s">
        <v>55</v>
      </c>
      <c r="O427" s="52" t="s">
        <v>56</v>
      </c>
      <c r="P427" s="52" t="s">
        <v>133</v>
      </c>
      <c r="Q427" s="52" t="s">
        <v>42</v>
      </c>
      <c r="R427" s="52" t="s">
        <v>175</v>
      </c>
      <c r="S427" s="53" t="s">
        <v>3358</v>
      </c>
      <c r="T427" s="52" t="s">
        <v>44</v>
      </c>
      <c r="U427" s="52" t="s">
        <v>109</v>
      </c>
      <c r="V427" s="52" t="s">
        <v>46</v>
      </c>
      <c r="W427" s="51">
        <v>17844</v>
      </c>
      <c r="X427" s="52" t="s">
        <v>48</v>
      </c>
      <c r="Y427" s="51">
        <v>3</v>
      </c>
      <c r="Z427" s="51">
        <v>1253</v>
      </c>
      <c r="AA427" s="53">
        <v>45200</v>
      </c>
      <c r="AB427" s="51">
        <v>2</v>
      </c>
      <c r="AC427" s="51">
        <v>4</v>
      </c>
      <c r="AD427" s="53">
        <v>45080</v>
      </c>
      <c r="AE427" s="52" t="s">
        <v>60</v>
      </c>
      <c r="AF427" s="52" t="s">
        <v>51</v>
      </c>
      <c r="AG427" s="52" t="s">
        <v>77</v>
      </c>
      <c r="AH427" s="52" t="s">
        <v>3359</v>
      </c>
      <c r="AI427" s="52" t="s">
        <v>3360</v>
      </c>
      <c r="AJ427" s="51">
        <v>2</v>
      </c>
      <c r="AK427" s="56">
        <v>793.86</v>
      </c>
    </row>
    <row r="428" spans="1:37" x14ac:dyDescent="0.25">
      <c r="A428" s="51">
        <v>828</v>
      </c>
      <c r="B428" s="52" t="s">
        <v>1205</v>
      </c>
      <c r="C428" s="52" t="s">
        <v>3361</v>
      </c>
      <c r="D428" s="53">
        <v>43738</v>
      </c>
      <c r="E428" s="53">
        <v>44257</v>
      </c>
      <c r="F428" s="51">
        <f>Messy_HR_Dataset_Detailed!$E428-Messy_HR_Dataset_Detailed!$D428</f>
        <v>519</v>
      </c>
      <c r="G428" s="54">
        <f>(Messy_HR_Dataset_Detailed!$E428-Messy_HR_Dataset_Detailed!$D428)/365.25</f>
        <v>1.4209445585215605</v>
      </c>
      <c r="H428" s="52" t="s">
        <v>738</v>
      </c>
      <c r="I428" s="52" t="s">
        <v>3362</v>
      </c>
      <c r="J428" s="55" t="s">
        <v>3363</v>
      </c>
      <c r="K428" s="52" t="s">
        <v>113</v>
      </c>
      <c r="L428" s="52" t="s">
        <v>752</v>
      </c>
      <c r="M428" s="52" t="s">
        <v>66</v>
      </c>
      <c r="N428" s="52" t="s">
        <v>55</v>
      </c>
      <c r="O428" s="52" t="s">
        <v>41</v>
      </c>
      <c r="P428" s="52" t="s">
        <v>121</v>
      </c>
      <c r="Q428" s="52" t="s">
        <v>42</v>
      </c>
      <c r="R428" s="52" t="s">
        <v>80</v>
      </c>
      <c r="S428" s="53" t="s">
        <v>3364</v>
      </c>
      <c r="T428" s="52" t="s">
        <v>44</v>
      </c>
      <c r="U428" s="52" t="s">
        <v>81</v>
      </c>
      <c r="V428" s="52" t="s">
        <v>46</v>
      </c>
      <c r="W428" s="51">
        <v>8671</v>
      </c>
      <c r="X428" s="52" t="s">
        <v>48</v>
      </c>
      <c r="Y428" s="51">
        <v>3</v>
      </c>
      <c r="Z428" s="51">
        <v>1255</v>
      </c>
      <c r="AA428" s="53">
        <v>44631</v>
      </c>
      <c r="AB428" s="51">
        <v>3</v>
      </c>
      <c r="AC428" s="51">
        <v>1</v>
      </c>
      <c r="AD428" s="53">
        <v>44857</v>
      </c>
      <c r="AE428" s="52" t="s">
        <v>60</v>
      </c>
      <c r="AF428" s="52" t="s">
        <v>61</v>
      </c>
      <c r="AG428" s="52" t="s">
        <v>89</v>
      </c>
      <c r="AH428" s="52" t="s">
        <v>3365</v>
      </c>
      <c r="AI428" s="52" t="s">
        <v>3366</v>
      </c>
      <c r="AJ428" s="51">
        <v>2</v>
      </c>
      <c r="AK428" s="56">
        <v>693.25</v>
      </c>
    </row>
    <row r="429" spans="1:37" x14ac:dyDescent="0.25">
      <c r="A429" s="51">
        <v>832</v>
      </c>
      <c r="B429" s="52" t="s">
        <v>3367</v>
      </c>
      <c r="C429" s="52" t="s">
        <v>1906</v>
      </c>
      <c r="D429" s="53">
        <v>44682</v>
      </c>
      <c r="E429" s="53">
        <v>45040</v>
      </c>
      <c r="F429" s="51">
        <f>Messy_HR_Dataset_Detailed!$E429-Messy_HR_Dataset_Detailed!$D429</f>
        <v>358</v>
      </c>
      <c r="G429" s="54">
        <f>(Messy_HR_Dataset_Detailed!$E429-Messy_HR_Dataset_Detailed!$D429)/365.25</f>
        <v>0.98015058179329229</v>
      </c>
      <c r="H429" s="52" t="s">
        <v>36</v>
      </c>
      <c r="I429" s="52" t="s">
        <v>3368</v>
      </c>
      <c r="J429" s="55" t="s">
        <v>3369</v>
      </c>
      <c r="K429" s="52" t="s">
        <v>125</v>
      </c>
      <c r="L429" s="52" t="s">
        <v>752</v>
      </c>
      <c r="M429" s="52" t="s">
        <v>66</v>
      </c>
      <c r="N429" s="52" t="s">
        <v>55</v>
      </c>
      <c r="O429" s="52" t="s">
        <v>41</v>
      </c>
      <c r="P429" s="52" t="s">
        <v>133</v>
      </c>
      <c r="Q429" s="52" t="s">
        <v>42</v>
      </c>
      <c r="R429" s="52" t="s">
        <v>80</v>
      </c>
      <c r="S429" s="53" t="s">
        <v>3370</v>
      </c>
      <c r="T429" s="52" t="s">
        <v>44</v>
      </c>
      <c r="U429" s="52" t="s">
        <v>81</v>
      </c>
      <c r="V429" s="52" t="s">
        <v>59</v>
      </c>
      <c r="W429" s="51">
        <v>43998</v>
      </c>
      <c r="X429" s="52" t="s">
        <v>48</v>
      </c>
      <c r="Y429" s="51">
        <v>3</v>
      </c>
      <c r="Z429" s="51">
        <v>1259</v>
      </c>
      <c r="AA429" s="53" t="s">
        <v>3117</v>
      </c>
      <c r="AB429" s="51">
        <v>1</v>
      </c>
      <c r="AC429" s="51">
        <v>3</v>
      </c>
      <c r="AD429" s="53">
        <v>44930</v>
      </c>
      <c r="AE429" s="52" t="s">
        <v>50</v>
      </c>
      <c r="AF429" s="52" t="s">
        <v>51</v>
      </c>
      <c r="AG429" s="52" t="s">
        <v>77</v>
      </c>
      <c r="AH429" s="52" t="s">
        <v>3371</v>
      </c>
      <c r="AI429" s="52" t="s">
        <v>3372</v>
      </c>
      <c r="AJ429" s="51">
        <v>1</v>
      </c>
      <c r="AK429" s="56">
        <v>897.62</v>
      </c>
    </row>
    <row r="430" spans="1:37" x14ac:dyDescent="0.25">
      <c r="A430" s="51">
        <v>835</v>
      </c>
      <c r="B430" s="52" t="s">
        <v>3377</v>
      </c>
      <c r="C430" s="52" t="s">
        <v>2836</v>
      </c>
      <c r="D430" s="53">
        <v>44378</v>
      </c>
      <c r="E430" s="53">
        <v>45013</v>
      </c>
      <c r="F430" s="51">
        <f>Messy_HR_Dataset_Detailed!$E430-Messy_HR_Dataset_Detailed!$D430</f>
        <v>635</v>
      </c>
      <c r="G430" s="54">
        <f>(Messy_HR_Dataset_Detailed!$E430-Messy_HR_Dataset_Detailed!$D430)/365.25</f>
        <v>1.7385352498288844</v>
      </c>
      <c r="H430" s="52" t="s">
        <v>36</v>
      </c>
      <c r="I430" s="52" t="s">
        <v>3378</v>
      </c>
      <c r="J430" s="55" t="s">
        <v>3379</v>
      </c>
      <c r="K430" s="52" t="s">
        <v>94</v>
      </c>
      <c r="L430" s="52" t="s">
        <v>752</v>
      </c>
      <c r="M430" s="52" t="s">
        <v>56</v>
      </c>
      <c r="N430" s="52" t="s">
        <v>55</v>
      </c>
      <c r="O430" s="52" t="s">
        <v>66</v>
      </c>
      <c r="P430" s="52" t="s">
        <v>133</v>
      </c>
      <c r="Q430" s="52" t="s">
        <v>42</v>
      </c>
      <c r="R430" s="52" t="s">
        <v>107</v>
      </c>
      <c r="S430" s="53" t="s">
        <v>3380</v>
      </c>
      <c r="T430" s="52" t="s">
        <v>44</v>
      </c>
      <c r="U430" s="52" t="s">
        <v>109</v>
      </c>
      <c r="V430" s="52" t="s">
        <v>46</v>
      </c>
      <c r="W430" s="51">
        <v>23777</v>
      </c>
      <c r="X430" s="52" t="s">
        <v>48</v>
      </c>
      <c r="Y430" s="51">
        <v>3</v>
      </c>
      <c r="Z430" s="51">
        <v>1262</v>
      </c>
      <c r="AA430" s="53" t="s">
        <v>2311</v>
      </c>
      <c r="AB430" s="51">
        <v>3</v>
      </c>
      <c r="AC430" s="51">
        <v>4</v>
      </c>
      <c r="AD430" s="53">
        <v>44943</v>
      </c>
      <c r="AE430" s="52" t="s">
        <v>156</v>
      </c>
      <c r="AF430" s="52" t="s">
        <v>51</v>
      </c>
      <c r="AG430" s="52" t="s">
        <v>89</v>
      </c>
      <c r="AH430" s="52" t="s">
        <v>3381</v>
      </c>
      <c r="AI430" s="52" t="s">
        <v>3382</v>
      </c>
      <c r="AJ430" s="51">
        <v>2</v>
      </c>
      <c r="AK430" s="56">
        <v>711.8</v>
      </c>
    </row>
    <row r="431" spans="1:37" x14ac:dyDescent="0.25">
      <c r="A431" s="51">
        <v>838</v>
      </c>
      <c r="B431" s="52" t="s">
        <v>3384</v>
      </c>
      <c r="C431" s="52" t="s">
        <v>3385</v>
      </c>
      <c r="D431" s="53">
        <v>44578</v>
      </c>
      <c r="E431" s="53">
        <v>44767</v>
      </c>
      <c r="F431" s="51">
        <f>Messy_HR_Dataset_Detailed!$E431-Messy_HR_Dataset_Detailed!$D431</f>
        <v>189</v>
      </c>
      <c r="G431" s="54">
        <f>(Messy_HR_Dataset_Detailed!$E431-Messy_HR_Dataset_Detailed!$D431)/365.25</f>
        <v>0.51745379876796715</v>
      </c>
      <c r="H431" s="52" t="s">
        <v>36</v>
      </c>
      <c r="I431" s="52" t="s">
        <v>3386</v>
      </c>
      <c r="J431" s="55" t="s">
        <v>3387</v>
      </c>
      <c r="K431" s="52" t="s">
        <v>84</v>
      </c>
      <c r="L431" s="52" t="s">
        <v>752</v>
      </c>
      <c r="M431" s="52" t="s">
        <v>56</v>
      </c>
      <c r="N431" s="52" t="s">
        <v>40</v>
      </c>
      <c r="O431" s="52" t="s">
        <v>66</v>
      </c>
      <c r="P431" s="52" t="s">
        <v>133</v>
      </c>
      <c r="Q431" s="52" t="s">
        <v>42</v>
      </c>
      <c r="R431" s="52" t="s">
        <v>85</v>
      </c>
      <c r="S431" s="53" t="s">
        <v>3388</v>
      </c>
      <c r="T431" s="52" t="s">
        <v>44</v>
      </c>
      <c r="U431" s="52" t="s">
        <v>81</v>
      </c>
      <c r="V431" s="52" t="s">
        <v>59</v>
      </c>
      <c r="W431" s="51">
        <v>39841</v>
      </c>
      <c r="X431" s="52" t="s">
        <v>48</v>
      </c>
      <c r="Y431" s="51">
        <v>3</v>
      </c>
      <c r="Z431" s="51">
        <v>1265</v>
      </c>
      <c r="AA431" s="53" t="s">
        <v>342</v>
      </c>
      <c r="AB431" s="51">
        <v>4</v>
      </c>
      <c r="AC431" s="51">
        <v>2</v>
      </c>
      <c r="AD431" s="53">
        <v>45092</v>
      </c>
      <c r="AE431" s="52" t="s">
        <v>50</v>
      </c>
      <c r="AF431" s="52" t="s">
        <v>51</v>
      </c>
      <c r="AG431" s="52" t="s">
        <v>62</v>
      </c>
      <c r="AH431" s="52" t="s">
        <v>3389</v>
      </c>
      <c r="AI431" s="52" t="s">
        <v>3390</v>
      </c>
      <c r="AJ431" s="51">
        <v>4</v>
      </c>
      <c r="AK431" s="56">
        <v>494.96</v>
      </c>
    </row>
    <row r="432" spans="1:37" x14ac:dyDescent="0.25">
      <c r="A432" s="51">
        <v>839</v>
      </c>
      <c r="B432" s="52" t="s">
        <v>2414</v>
      </c>
      <c r="C432" s="52" t="s">
        <v>3391</v>
      </c>
      <c r="D432" s="53">
        <v>44514</v>
      </c>
      <c r="E432" s="53">
        <v>44743</v>
      </c>
      <c r="F432" s="51">
        <f>Messy_HR_Dataset_Detailed!$E432-Messy_HR_Dataset_Detailed!$D432</f>
        <v>229</v>
      </c>
      <c r="G432" s="54">
        <f>(Messy_HR_Dataset_Detailed!$E432-Messy_HR_Dataset_Detailed!$D432)/365.25</f>
        <v>0.6269678302532512</v>
      </c>
      <c r="H432" s="52" t="s">
        <v>36</v>
      </c>
      <c r="I432" s="52" t="s">
        <v>3392</v>
      </c>
      <c r="J432" s="55" t="s">
        <v>3393</v>
      </c>
      <c r="K432" s="52" t="s">
        <v>37</v>
      </c>
      <c r="L432" s="52" t="s">
        <v>752</v>
      </c>
      <c r="M432" s="52" t="s">
        <v>66</v>
      </c>
      <c r="N432" s="52" t="s">
        <v>55</v>
      </c>
      <c r="O432" s="52" t="s">
        <v>66</v>
      </c>
      <c r="P432" s="52" t="s">
        <v>95</v>
      </c>
      <c r="Q432" s="52" t="s">
        <v>42</v>
      </c>
      <c r="R432" s="52" t="s">
        <v>175</v>
      </c>
      <c r="S432" s="53">
        <v>26027</v>
      </c>
      <c r="T432" s="52" t="s">
        <v>44</v>
      </c>
      <c r="U432" s="52" t="s">
        <v>250</v>
      </c>
      <c r="V432" s="52" t="s">
        <v>59</v>
      </c>
      <c r="W432" s="51">
        <v>46871</v>
      </c>
      <c r="X432" s="52" t="s">
        <v>48</v>
      </c>
      <c r="Y432" s="51">
        <v>3</v>
      </c>
      <c r="Z432" s="51">
        <v>1266</v>
      </c>
      <c r="AA432" s="53" t="s">
        <v>2753</v>
      </c>
      <c r="AB432" s="51">
        <v>1</v>
      </c>
      <c r="AC432" s="51">
        <v>3</v>
      </c>
      <c r="AD432" s="53">
        <v>45015</v>
      </c>
      <c r="AE432" s="52" t="s">
        <v>76</v>
      </c>
      <c r="AF432" s="52" t="s">
        <v>51</v>
      </c>
      <c r="AG432" s="52" t="s">
        <v>62</v>
      </c>
      <c r="AH432" s="52" t="s">
        <v>2654</v>
      </c>
      <c r="AI432" s="52" t="s">
        <v>3394</v>
      </c>
      <c r="AJ432" s="51">
        <v>5</v>
      </c>
      <c r="AK432" s="56">
        <v>465.72</v>
      </c>
    </row>
    <row r="433" spans="1:37" x14ac:dyDescent="0.25">
      <c r="A433" s="51">
        <v>840</v>
      </c>
      <c r="B433" s="52" t="s">
        <v>3395</v>
      </c>
      <c r="C433" s="52" t="s">
        <v>1257</v>
      </c>
      <c r="D433" s="53">
        <v>44149</v>
      </c>
      <c r="E433" s="53">
        <v>44187</v>
      </c>
      <c r="F433" s="51">
        <f>Messy_HR_Dataset_Detailed!$E433-Messy_HR_Dataset_Detailed!$D433</f>
        <v>38</v>
      </c>
      <c r="G433" s="54">
        <f>(Messy_HR_Dataset_Detailed!$E433-Messy_HR_Dataset_Detailed!$D433)/365.25</f>
        <v>0.10403832991101986</v>
      </c>
      <c r="H433" s="52" t="s">
        <v>36</v>
      </c>
      <c r="I433" s="52" t="s">
        <v>3396</v>
      </c>
      <c r="J433" s="55" t="s">
        <v>3397</v>
      </c>
      <c r="K433" s="52" t="s">
        <v>125</v>
      </c>
      <c r="L433" s="52" t="s">
        <v>38</v>
      </c>
      <c r="M433" s="52" t="s">
        <v>56</v>
      </c>
      <c r="N433" s="52" t="s">
        <v>40</v>
      </c>
      <c r="O433" s="52" t="s">
        <v>66</v>
      </c>
      <c r="P433" s="52" t="s">
        <v>174</v>
      </c>
      <c r="Q433" s="52" t="s">
        <v>42</v>
      </c>
      <c r="R433" s="52" t="s">
        <v>80</v>
      </c>
      <c r="S433" s="53">
        <v>26246</v>
      </c>
      <c r="T433" s="52" t="s">
        <v>44</v>
      </c>
      <c r="U433" s="52" t="s">
        <v>159</v>
      </c>
      <c r="V433" s="52" t="s">
        <v>46</v>
      </c>
      <c r="W433" s="51">
        <v>91614</v>
      </c>
      <c r="X433" s="52" t="s">
        <v>48</v>
      </c>
      <c r="Y433" s="51">
        <v>3</v>
      </c>
      <c r="Z433" s="51">
        <v>1267</v>
      </c>
      <c r="AA433" s="53" t="s">
        <v>2435</v>
      </c>
      <c r="AB433" s="51">
        <v>4</v>
      </c>
      <c r="AC433" s="51">
        <v>1</v>
      </c>
      <c r="AD433" s="53">
        <v>44984</v>
      </c>
      <c r="AE433" s="52" t="s">
        <v>83</v>
      </c>
      <c r="AF433" s="52" t="s">
        <v>51</v>
      </c>
      <c r="AG433" s="52" t="s">
        <v>52</v>
      </c>
      <c r="AH433" s="52" t="s">
        <v>3398</v>
      </c>
      <c r="AI433" s="52" t="s">
        <v>3399</v>
      </c>
      <c r="AJ433" s="51">
        <v>1</v>
      </c>
      <c r="AK433" s="56">
        <v>507.43</v>
      </c>
    </row>
    <row r="434" spans="1:37" x14ac:dyDescent="0.25">
      <c r="A434" s="51">
        <v>843</v>
      </c>
      <c r="B434" s="52" t="s">
        <v>3037</v>
      </c>
      <c r="C434" s="52" t="s">
        <v>3402</v>
      </c>
      <c r="D434" s="53">
        <v>43586</v>
      </c>
      <c r="E434" s="53">
        <v>43830</v>
      </c>
      <c r="F434" s="51">
        <f>Messy_HR_Dataset_Detailed!$E434-Messy_HR_Dataset_Detailed!$D434</f>
        <v>244</v>
      </c>
      <c r="G434" s="54">
        <f>(Messy_HR_Dataset_Detailed!$E434-Messy_HR_Dataset_Detailed!$D434)/365.25</f>
        <v>0.66803559206023266</v>
      </c>
      <c r="H434" s="52" t="s">
        <v>36</v>
      </c>
      <c r="I434" s="52" t="s">
        <v>3403</v>
      </c>
      <c r="J434" s="55" t="s">
        <v>3404</v>
      </c>
      <c r="K434" s="52" t="s">
        <v>79</v>
      </c>
      <c r="L434" s="52" t="s">
        <v>38</v>
      </c>
      <c r="M434" s="52" t="s">
        <v>56</v>
      </c>
      <c r="N434" s="52" t="s">
        <v>40</v>
      </c>
      <c r="O434" s="52" t="s">
        <v>66</v>
      </c>
      <c r="P434" s="52" t="s">
        <v>174</v>
      </c>
      <c r="Q434" s="52" t="s">
        <v>42</v>
      </c>
      <c r="R434" s="52" t="s">
        <v>85</v>
      </c>
      <c r="S434" s="53" t="s">
        <v>3405</v>
      </c>
      <c r="T434" s="52" t="s">
        <v>44</v>
      </c>
      <c r="U434" s="52" t="s">
        <v>81</v>
      </c>
      <c r="V434" s="52" t="s">
        <v>46</v>
      </c>
      <c r="W434" s="51">
        <v>79937</v>
      </c>
      <c r="X434" s="52" t="s">
        <v>48</v>
      </c>
      <c r="Y434" s="51">
        <v>3</v>
      </c>
      <c r="Z434" s="51">
        <v>1270</v>
      </c>
      <c r="AA434" s="53" t="s">
        <v>2354</v>
      </c>
      <c r="AB434" s="51">
        <v>5</v>
      </c>
      <c r="AC434" s="51">
        <v>5</v>
      </c>
      <c r="AD434" s="53">
        <v>44794</v>
      </c>
      <c r="AE434" s="52" t="s">
        <v>50</v>
      </c>
      <c r="AF434" s="52" t="s">
        <v>61</v>
      </c>
      <c r="AG434" s="52" t="s">
        <v>77</v>
      </c>
      <c r="AH434" s="52" t="s">
        <v>493</v>
      </c>
      <c r="AI434" s="52" t="s">
        <v>3406</v>
      </c>
      <c r="AJ434" s="51">
        <v>2</v>
      </c>
      <c r="AK434" s="56">
        <v>360.02</v>
      </c>
    </row>
    <row r="435" spans="1:37" x14ac:dyDescent="0.25">
      <c r="A435" s="51">
        <v>845</v>
      </c>
      <c r="B435" s="52" t="s">
        <v>3385</v>
      </c>
      <c r="C435" s="52" t="s">
        <v>3328</v>
      </c>
      <c r="D435" s="53">
        <v>44235</v>
      </c>
      <c r="E435" s="53">
        <v>44757</v>
      </c>
      <c r="F435" s="51">
        <f>Messy_HR_Dataset_Detailed!$E435-Messy_HR_Dataset_Detailed!$D435</f>
        <v>522</v>
      </c>
      <c r="G435" s="54">
        <f>(Messy_HR_Dataset_Detailed!$E435-Messy_HR_Dataset_Detailed!$D435)/365.25</f>
        <v>1.429158110882957</v>
      </c>
      <c r="H435" s="52" t="s">
        <v>36</v>
      </c>
      <c r="I435" s="52" t="s">
        <v>3409</v>
      </c>
      <c r="J435" s="55" t="s">
        <v>3410</v>
      </c>
      <c r="K435" s="52" t="s">
        <v>94</v>
      </c>
      <c r="L435" s="52" t="s">
        <v>38</v>
      </c>
      <c r="M435" s="52" t="s">
        <v>66</v>
      </c>
      <c r="N435" s="52" t="s">
        <v>40</v>
      </c>
      <c r="O435" s="52" t="s">
        <v>41</v>
      </c>
      <c r="P435" s="52" t="s">
        <v>95</v>
      </c>
      <c r="Q435" s="52" t="s">
        <v>42</v>
      </c>
      <c r="R435" s="52" t="s">
        <v>96</v>
      </c>
      <c r="S435" s="53" t="s">
        <v>3411</v>
      </c>
      <c r="T435" s="52" t="s">
        <v>44</v>
      </c>
      <c r="U435" s="52" t="s">
        <v>176</v>
      </c>
      <c r="V435" s="52" t="s">
        <v>46</v>
      </c>
      <c r="W435" s="51">
        <v>37465</v>
      </c>
      <c r="X435" s="52" t="s">
        <v>48</v>
      </c>
      <c r="Y435" s="51">
        <v>3</v>
      </c>
      <c r="Z435" s="51">
        <v>1272</v>
      </c>
      <c r="AA435" s="53" t="s">
        <v>167</v>
      </c>
      <c r="AB435" s="51">
        <v>4</v>
      </c>
      <c r="AC435" s="51">
        <v>2</v>
      </c>
      <c r="AD435" s="53">
        <v>44981</v>
      </c>
      <c r="AE435" s="52" t="s">
        <v>83</v>
      </c>
      <c r="AF435" s="52" t="s">
        <v>51</v>
      </c>
      <c r="AG435" s="52" t="s">
        <v>52</v>
      </c>
      <c r="AH435" s="52" t="s">
        <v>3412</v>
      </c>
      <c r="AI435" s="52" t="s">
        <v>3413</v>
      </c>
      <c r="AJ435" s="51">
        <v>3</v>
      </c>
      <c r="AK435" s="56">
        <v>233.12</v>
      </c>
    </row>
    <row r="436" spans="1:37" x14ac:dyDescent="0.25">
      <c r="A436" s="51">
        <v>846</v>
      </c>
      <c r="B436" s="52" t="s">
        <v>3414</v>
      </c>
      <c r="C436" s="52" t="s">
        <v>1640</v>
      </c>
      <c r="D436" s="53">
        <v>44133</v>
      </c>
      <c r="E436" s="53">
        <v>44222</v>
      </c>
      <c r="F436" s="51">
        <f>Messy_HR_Dataset_Detailed!$E436-Messy_HR_Dataset_Detailed!$D436</f>
        <v>89</v>
      </c>
      <c r="G436" s="54">
        <f>(Messy_HR_Dataset_Detailed!$E436-Messy_HR_Dataset_Detailed!$D436)/365.25</f>
        <v>0.24366872005475701</v>
      </c>
      <c r="H436" s="52" t="s">
        <v>2953</v>
      </c>
      <c r="I436" s="52" t="s">
        <v>3415</v>
      </c>
      <c r="J436" s="55" t="s">
        <v>3416</v>
      </c>
      <c r="K436" s="52" t="s">
        <v>113</v>
      </c>
      <c r="L436" s="52" t="s">
        <v>38</v>
      </c>
      <c r="M436" s="52" t="s">
        <v>39</v>
      </c>
      <c r="N436" s="52" t="s">
        <v>55</v>
      </c>
      <c r="O436" s="52" t="s">
        <v>56</v>
      </c>
      <c r="P436" s="52" t="s">
        <v>133</v>
      </c>
      <c r="Q436" s="52" t="s">
        <v>42</v>
      </c>
      <c r="R436" s="52" t="s">
        <v>69</v>
      </c>
      <c r="S436" s="53" t="s">
        <v>3417</v>
      </c>
      <c r="T436" s="52" t="s">
        <v>44</v>
      </c>
      <c r="U436" s="52" t="s">
        <v>250</v>
      </c>
      <c r="V436" s="52" t="s">
        <v>46</v>
      </c>
      <c r="W436" s="51">
        <v>50409</v>
      </c>
      <c r="X436" s="52" t="s">
        <v>48</v>
      </c>
      <c r="Y436" s="51">
        <v>3</v>
      </c>
      <c r="Z436" s="51">
        <v>1273</v>
      </c>
      <c r="AA436" s="53" t="s">
        <v>988</v>
      </c>
      <c r="AB436" s="51">
        <v>1</v>
      </c>
      <c r="AC436" s="51">
        <v>4</v>
      </c>
      <c r="AD436" s="53">
        <v>45070</v>
      </c>
      <c r="AE436" s="52" t="s">
        <v>83</v>
      </c>
      <c r="AF436" s="52" t="s">
        <v>61</v>
      </c>
      <c r="AG436" s="52" t="s">
        <v>62</v>
      </c>
      <c r="AH436" s="52" t="s">
        <v>3418</v>
      </c>
      <c r="AI436" s="52" t="s">
        <v>3419</v>
      </c>
      <c r="AJ436" s="51">
        <v>1</v>
      </c>
      <c r="AK436" s="56">
        <v>881.48</v>
      </c>
    </row>
    <row r="437" spans="1:37" x14ac:dyDescent="0.25">
      <c r="A437" s="51">
        <v>852</v>
      </c>
      <c r="B437" s="52" t="s">
        <v>3424</v>
      </c>
      <c r="C437" s="52" t="s">
        <v>3425</v>
      </c>
      <c r="D437" s="53">
        <v>44386</v>
      </c>
      <c r="E437" s="53">
        <v>44953</v>
      </c>
      <c r="F437" s="51">
        <f>Messy_HR_Dataset_Detailed!$E437-Messy_HR_Dataset_Detailed!$D437</f>
        <v>567</v>
      </c>
      <c r="G437" s="54">
        <f>(Messy_HR_Dataset_Detailed!$E437-Messy_HR_Dataset_Detailed!$D437)/365.25</f>
        <v>1.5523613963039014</v>
      </c>
      <c r="H437" s="52" t="s">
        <v>738</v>
      </c>
      <c r="I437" s="52" t="s">
        <v>3426</v>
      </c>
      <c r="J437" s="55" t="s">
        <v>3427</v>
      </c>
      <c r="K437" s="52" t="s">
        <v>65</v>
      </c>
      <c r="L437" s="52" t="s">
        <v>752</v>
      </c>
      <c r="M437" s="52" t="s">
        <v>56</v>
      </c>
      <c r="N437" s="52" t="s">
        <v>67</v>
      </c>
      <c r="O437" s="52" t="s">
        <v>66</v>
      </c>
      <c r="P437" s="52" t="s">
        <v>121</v>
      </c>
      <c r="Q437" s="52" t="s">
        <v>42</v>
      </c>
      <c r="R437" s="52" t="s">
        <v>85</v>
      </c>
      <c r="S437" s="53" t="s">
        <v>3428</v>
      </c>
      <c r="T437" s="52" t="s">
        <v>44</v>
      </c>
      <c r="U437" s="52" t="s">
        <v>98</v>
      </c>
      <c r="V437" s="52" t="s">
        <v>46</v>
      </c>
      <c r="W437" s="51">
        <v>29507</v>
      </c>
      <c r="X437" s="52" t="s">
        <v>48</v>
      </c>
      <c r="Y437" s="51">
        <v>3</v>
      </c>
      <c r="Z437" s="51">
        <v>1279</v>
      </c>
      <c r="AA437" s="53">
        <v>44875</v>
      </c>
      <c r="AB437" s="51">
        <v>3</v>
      </c>
      <c r="AC437" s="51">
        <v>3</v>
      </c>
      <c r="AD437" s="53">
        <v>44888</v>
      </c>
      <c r="AE437" s="52" t="s">
        <v>83</v>
      </c>
      <c r="AF437" s="52" t="s">
        <v>51</v>
      </c>
      <c r="AG437" s="52" t="s">
        <v>62</v>
      </c>
      <c r="AH437" s="52" t="s">
        <v>3429</v>
      </c>
      <c r="AI437" s="52" t="s">
        <v>3430</v>
      </c>
      <c r="AJ437" s="51">
        <v>4</v>
      </c>
      <c r="AK437" s="56">
        <v>704.93</v>
      </c>
    </row>
    <row r="438" spans="1:37" x14ac:dyDescent="0.25">
      <c r="A438" s="51">
        <v>854</v>
      </c>
      <c r="B438" s="52" t="s">
        <v>3432</v>
      </c>
      <c r="C438" s="52" t="s">
        <v>3433</v>
      </c>
      <c r="D438" s="53">
        <v>44050</v>
      </c>
      <c r="E438" s="53">
        <v>44397</v>
      </c>
      <c r="F438" s="51">
        <f>Messy_HR_Dataset_Detailed!$E438-Messy_HR_Dataset_Detailed!$D438</f>
        <v>347</v>
      </c>
      <c r="G438" s="54">
        <f>(Messy_HR_Dataset_Detailed!$E438-Messy_HR_Dataset_Detailed!$D438)/365.25</f>
        <v>0.95003422313483921</v>
      </c>
      <c r="H438" s="52" t="s">
        <v>36</v>
      </c>
      <c r="I438" s="52" t="s">
        <v>3434</v>
      </c>
      <c r="J438" s="55" t="s">
        <v>3435</v>
      </c>
      <c r="K438" s="52" t="s">
        <v>79</v>
      </c>
      <c r="L438" s="52" t="s">
        <v>752</v>
      </c>
      <c r="M438" s="52" t="s">
        <v>56</v>
      </c>
      <c r="N438" s="52" t="s">
        <v>55</v>
      </c>
      <c r="O438" s="52" t="s">
        <v>56</v>
      </c>
      <c r="P438" s="52" t="s">
        <v>133</v>
      </c>
      <c r="Q438" s="52" t="s">
        <v>42</v>
      </c>
      <c r="R438" s="52" t="s">
        <v>43</v>
      </c>
      <c r="S438" s="53" t="s">
        <v>3436</v>
      </c>
      <c r="T438" s="52" t="s">
        <v>44</v>
      </c>
      <c r="U438" s="52" t="s">
        <v>625</v>
      </c>
      <c r="V438" s="52" t="s">
        <v>46</v>
      </c>
      <c r="W438" s="51">
        <v>30117</v>
      </c>
      <c r="X438" s="52" t="s">
        <v>48</v>
      </c>
      <c r="Y438" s="51">
        <v>3</v>
      </c>
      <c r="Z438" s="51">
        <v>1281</v>
      </c>
      <c r="AA438" s="53" t="s">
        <v>1130</v>
      </c>
      <c r="AB438" s="51">
        <v>4</v>
      </c>
      <c r="AC438" s="51">
        <v>2</v>
      </c>
      <c r="AD438" s="53">
        <v>44957</v>
      </c>
      <c r="AE438" s="52" t="s">
        <v>76</v>
      </c>
      <c r="AF438" s="52" t="s">
        <v>61</v>
      </c>
      <c r="AG438" s="52" t="s">
        <v>77</v>
      </c>
      <c r="AH438" s="52" t="s">
        <v>3437</v>
      </c>
      <c r="AI438" s="52" t="s">
        <v>3438</v>
      </c>
      <c r="AJ438" s="51">
        <v>3</v>
      </c>
      <c r="AK438" s="56">
        <v>775.97</v>
      </c>
    </row>
    <row r="439" spans="1:37" x14ac:dyDescent="0.25">
      <c r="A439" s="51">
        <v>855</v>
      </c>
      <c r="B439" s="52" t="s">
        <v>565</v>
      </c>
      <c r="C439" s="52" t="s">
        <v>3439</v>
      </c>
      <c r="D439" s="53">
        <v>44296</v>
      </c>
      <c r="E439" s="53">
        <v>44884</v>
      </c>
      <c r="F439" s="51">
        <f>Messy_HR_Dataset_Detailed!$E439-Messy_HR_Dataset_Detailed!$D439</f>
        <v>588</v>
      </c>
      <c r="G439" s="54">
        <f>(Messy_HR_Dataset_Detailed!$E439-Messy_HR_Dataset_Detailed!$D439)/365.25</f>
        <v>1.6098562628336757</v>
      </c>
      <c r="H439" s="52" t="s">
        <v>36</v>
      </c>
      <c r="I439" s="52" t="s">
        <v>3440</v>
      </c>
      <c r="J439" s="55" t="s">
        <v>3441</v>
      </c>
      <c r="K439" s="52" t="s">
        <v>84</v>
      </c>
      <c r="L439" s="52" t="s">
        <v>752</v>
      </c>
      <c r="M439" s="52" t="s">
        <v>56</v>
      </c>
      <c r="N439" s="52" t="s">
        <v>55</v>
      </c>
      <c r="O439" s="52" t="s">
        <v>41</v>
      </c>
      <c r="P439" s="52" t="s">
        <v>95</v>
      </c>
      <c r="Q439" s="52" t="s">
        <v>42</v>
      </c>
      <c r="R439" s="52" t="s">
        <v>344</v>
      </c>
      <c r="S439" s="53" t="s">
        <v>3442</v>
      </c>
      <c r="T439" s="52" t="s">
        <v>44</v>
      </c>
      <c r="U439" s="52" t="s">
        <v>625</v>
      </c>
      <c r="V439" s="52" t="s">
        <v>46</v>
      </c>
      <c r="W439" s="51">
        <v>30179</v>
      </c>
      <c r="X439" s="52" t="s">
        <v>48</v>
      </c>
      <c r="Y439" s="51">
        <v>3</v>
      </c>
      <c r="Z439" s="51">
        <v>1282</v>
      </c>
      <c r="AA439" s="53">
        <v>44661</v>
      </c>
      <c r="AB439" s="51">
        <v>3</v>
      </c>
      <c r="AC439" s="51">
        <v>3</v>
      </c>
      <c r="AD439" s="53">
        <v>44977</v>
      </c>
      <c r="AE439" s="52" t="s">
        <v>50</v>
      </c>
      <c r="AF439" s="52" t="s">
        <v>61</v>
      </c>
      <c r="AG439" s="52" t="s">
        <v>89</v>
      </c>
      <c r="AH439" s="52" t="s">
        <v>3443</v>
      </c>
      <c r="AI439" s="52" t="s">
        <v>3444</v>
      </c>
      <c r="AJ439" s="51">
        <v>4</v>
      </c>
      <c r="AK439" s="56">
        <v>376</v>
      </c>
    </row>
    <row r="440" spans="1:37" x14ac:dyDescent="0.25">
      <c r="A440" s="51">
        <v>859</v>
      </c>
      <c r="B440" s="52" t="s">
        <v>422</v>
      </c>
      <c r="C440" s="52" t="s">
        <v>171</v>
      </c>
      <c r="D440" s="53">
        <v>44448</v>
      </c>
      <c r="E440" s="53">
        <v>44497</v>
      </c>
      <c r="F440" s="51">
        <f>Messy_HR_Dataset_Detailed!$E440-Messy_HR_Dataset_Detailed!$D440</f>
        <v>49</v>
      </c>
      <c r="G440" s="54">
        <f>(Messy_HR_Dataset_Detailed!$E440-Messy_HR_Dataset_Detailed!$D440)/365.25</f>
        <v>0.13415468856947296</v>
      </c>
      <c r="H440" s="52" t="s">
        <v>36</v>
      </c>
      <c r="I440" s="52" t="s">
        <v>3448</v>
      </c>
      <c r="J440" s="55" t="s">
        <v>3449</v>
      </c>
      <c r="K440" s="52" t="s">
        <v>113</v>
      </c>
      <c r="L440" s="52" t="s">
        <v>752</v>
      </c>
      <c r="M440" s="52" t="s">
        <v>66</v>
      </c>
      <c r="N440" s="52" t="s">
        <v>67</v>
      </c>
      <c r="O440" s="52" t="s">
        <v>41</v>
      </c>
      <c r="P440" s="52" t="s">
        <v>174</v>
      </c>
      <c r="Q440" s="52" t="s">
        <v>42</v>
      </c>
      <c r="R440" s="52" t="s">
        <v>85</v>
      </c>
      <c r="S440" s="53" t="s">
        <v>3450</v>
      </c>
      <c r="T440" s="52" t="s">
        <v>44</v>
      </c>
      <c r="U440" s="52" t="s">
        <v>192</v>
      </c>
      <c r="V440" s="52" t="s">
        <v>59</v>
      </c>
      <c r="W440" s="51">
        <v>74629</v>
      </c>
      <c r="X440" s="52" t="s">
        <v>48</v>
      </c>
      <c r="Y440" s="51">
        <v>3</v>
      </c>
      <c r="Z440" s="51">
        <v>1286</v>
      </c>
      <c r="AA440" s="53" t="s">
        <v>3451</v>
      </c>
      <c r="AB440" s="51">
        <v>1</v>
      </c>
      <c r="AC440" s="51">
        <v>5</v>
      </c>
      <c r="AD440" s="53">
        <v>45074</v>
      </c>
      <c r="AE440" s="52" t="s">
        <v>60</v>
      </c>
      <c r="AF440" s="52" t="s">
        <v>51</v>
      </c>
      <c r="AG440" s="52" t="s">
        <v>62</v>
      </c>
      <c r="AH440" s="52" t="s">
        <v>3452</v>
      </c>
      <c r="AI440" s="52" t="s">
        <v>3453</v>
      </c>
      <c r="AJ440" s="51">
        <v>2</v>
      </c>
      <c r="AK440" s="56">
        <v>274.85000000000002</v>
      </c>
    </row>
    <row r="441" spans="1:37" x14ac:dyDescent="0.25">
      <c r="A441" s="51">
        <v>860</v>
      </c>
      <c r="B441" s="52" t="s">
        <v>3454</v>
      </c>
      <c r="C441" s="52" t="s">
        <v>3455</v>
      </c>
      <c r="D441" s="53">
        <v>44093</v>
      </c>
      <c r="E441" s="53">
        <v>44977</v>
      </c>
      <c r="F441" s="51">
        <f>Messy_HR_Dataset_Detailed!$E441-Messy_HR_Dataset_Detailed!$D441</f>
        <v>884</v>
      </c>
      <c r="G441" s="54">
        <f>(Messy_HR_Dataset_Detailed!$E441-Messy_HR_Dataset_Detailed!$D441)/365.25</f>
        <v>2.4202600958247777</v>
      </c>
      <c r="H441" s="52" t="s">
        <v>36</v>
      </c>
      <c r="I441" s="52" t="s">
        <v>3456</v>
      </c>
      <c r="J441" s="55" t="s">
        <v>3457</v>
      </c>
      <c r="K441" s="52" t="s">
        <v>65</v>
      </c>
      <c r="L441" s="52" t="s">
        <v>752</v>
      </c>
      <c r="M441" s="52" t="s">
        <v>66</v>
      </c>
      <c r="N441" s="52" t="s">
        <v>55</v>
      </c>
      <c r="O441" s="52" t="s">
        <v>66</v>
      </c>
      <c r="P441" s="52" t="s">
        <v>133</v>
      </c>
      <c r="Q441" s="52" t="s">
        <v>42</v>
      </c>
      <c r="R441" s="52" t="s">
        <v>80</v>
      </c>
      <c r="S441" s="53" t="s">
        <v>3458</v>
      </c>
      <c r="T441" s="52" t="s">
        <v>44</v>
      </c>
      <c r="U441" s="52" t="s">
        <v>98</v>
      </c>
      <c r="V441" s="52" t="s">
        <v>46</v>
      </c>
      <c r="W441" s="51">
        <v>56136</v>
      </c>
      <c r="X441" s="52" t="s">
        <v>48</v>
      </c>
      <c r="Y441" s="51">
        <v>3</v>
      </c>
      <c r="Z441" s="51">
        <v>1287</v>
      </c>
      <c r="AA441" s="53" t="s">
        <v>122</v>
      </c>
      <c r="AB441" s="51">
        <v>3</v>
      </c>
      <c r="AC441" s="51">
        <v>5</v>
      </c>
      <c r="AD441" s="53">
        <v>45016</v>
      </c>
      <c r="AE441" s="52" t="s">
        <v>83</v>
      </c>
      <c r="AF441" s="52" t="s">
        <v>61</v>
      </c>
      <c r="AG441" s="52" t="s">
        <v>77</v>
      </c>
      <c r="AH441" s="52" t="s">
        <v>3459</v>
      </c>
      <c r="AI441" s="52" t="s">
        <v>3460</v>
      </c>
      <c r="AJ441" s="51">
        <v>1</v>
      </c>
      <c r="AK441" s="56">
        <v>342.57</v>
      </c>
    </row>
    <row r="442" spans="1:37" x14ac:dyDescent="0.25">
      <c r="A442" s="51">
        <v>861</v>
      </c>
      <c r="B442" s="52" t="s">
        <v>3461</v>
      </c>
      <c r="C442" s="52" t="s">
        <v>3462</v>
      </c>
      <c r="D442" s="53">
        <v>44572</v>
      </c>
      <c r="E442" s="53">
        <v>44860</v>
      </c>
      <c r="F442" s="51">
        <f>Messy_HR_Dataset_Detailed!$E442-Messy_HR_Dataset_Detailed!$D442</f>
        <v>288</v>
      </c>
      <c r="G442" s="54">
        <f>(Messy_HR_Dataset_Detailed!$E442-Messy_HR_Dataset_Detailed!$D442)/365.25</f>
        <v>0.7885010266940452</v>
      </c>
      <c r="H442" s="52" t="s">
        <v>36</v>
      </c>
      <c r="I442" s="52" t="s">
        <v>3463</v>
      </c>
      <c r="J442" s="55" t="s">
        <v>3464</v>
      </c>
      <c r="K442" s="52" t="s">
        <v>164</v>
      </c>
      <c r="L442" s="52" t="s">
        <v>38</v>
      </c>
      <c r="M442" s="52" t="s">
        <v>66</v>
      </c>
      <c r="N442" s="52" t="s">
        <v>40</v>
      </c>
      <c r="O442" s="52" t="s">
        <v>56</v>
      </c>
      <c r="P442" s="52" t="s">
        <v>174</v>
      </c>
      <c r="Q442" s="52" t="s">
        <v>42</v>
      </c>
      <c r="R442" s="52" t="s">
        <v>57</v>
      </c>
      <c r="S442" s="53" t="s">
        <v>3465</v>
      </c>
      <c r="T442" s="52" t="s">
        <v>44</v>
      </c>
      <c r="U442" s="52" t="s">
        <v>159</v>
      </c>
      <c r="V442" s="52" t="s">
        <v>46</v>
      </c>
      <c r="W442" s="51">
        <v>69514</v>
      </c>
      <c r="X442" s="52" t="s">
        <v>48</v>
      </c>
      <c r="Y442" s="51">
        <v>3</v>
      </c>
      <c r="Z442" s="51">
        <v>1288</v>
      </c>
      <c r="AA442" s="53" t="s">
        <v>601</v>
      </c>
      <c r="AB442" s="51">
        <v>2</v>
      </c>
      <c r="AC442" s="51">
        <v>4</v>
      </c>
      <c r="AD442" s="53">
        <v>45059</v>
      </c>
      <c r="AE442" s="52" t="s">
        <v>83</v>
      </c>
      <c r="AF442" s="52" t="s">
        <v>61</v>
      </c>
      <c r="AG442" s="52" t="s">
        <v>62</v>
      </c>
      <c r="AH442" s="52" t="s">
        <v>3466</v>
      </c>
      <c r="AI442" s="52" t="s">
        <v>3467</v>
      </c>
      <c r="AJ442" s="51">
        <v>5</v>
      </c>
      <c r="AK442" s="56">
        <v>948.31</v>
      </c>
    </row>
    <row r="443" spans="1:37" x14ac:dyDescent="0.25">
      <c r="A443" s="51">
        <v>864</v>
      </c>
      <c r="B443" s="52" t="s">
        <v>2926</v>
      </c>
      <c r="C443" s="52" t="s">
        <v>3469</v>
      </c>
      <c r="D443" s="53">
        <v>45094</v>
      </c>
      <c r="E443" s="53">
        <v>45134</v>
      </c>
      <c r="F443" s="51">
        <f>Messy_HR_Dataset_Detailed!$E443-Messy_HR_Dataset_Detailed!$D443</f>
        <v>40</v>
      </c>
      <c r="G443" s="54">
        <f>(Messy_HR_Dataset_Detailed!$E443-Messy_HR_Dataset_Detailed!$D443)/365.25</f>
        <v>0.10951403148528405</v>
      </c>
      <c r="H443" s="52" t="s">
        <v>36</v>
      </c>
      <c r="I443" s="52" t="s">
        <v>3470</v>
      </c>
      <c r="J443" s="55" t="s">
        <v>3471</v>
      </c>
      <c r="K443" s="52" t="s">
        <v>94</v>
      </c>
      <c r="L443" s="52" t="s">
        <v>38</v>
      </c>
      <c r="M443" s="52" t="s">
        <v>39</v>
      </c>
      <c r="N443" s="52" t="s">
        <v>67</v>
      </c>
      <c r="O443" s="52" t="s">
        <v>41</v>
      </c>
      <c r="P443" s="52" t="s">
        <v>174</v>
      </c>
      <c r="Q443" s="52" t="s">
        <v>42</v>
      </c>
      <c r="R443" s="52" t="s">
        <v>107</v>
      </c>
      <c r="S443" s="53">
        <v>32480</v>
      </c>
      <c r="T443" s="52" t="s">
        <v>44</v>
      </c>
      <c r="U443" s="52" t="s">
        <v>176</v>
      </c>
      <c r="V443" s="52" t="s">
        <v>46</v>
      </c>
      <c r="W443" s="51">
        <v>94486</v>
      </c>
      <c r="X443" s="52" t="s">
        <v>48</v>
      </c>
      <c r="Y443" s="51">
        <v>3</v>
      </c>
      <c r="Z443" s="51">
        <v>1291</v>
      </c>
      <c r="AA443" s="53" t="s">
        <v>864</v>
      </c>
      <c r="AB443" s="51">
        <v>5</v>
      </c>
      <c r="AC443" s="51">
        <v>4</v>
      </c>
      <c r="AD443" s="53">
        <v>44816</v>
      </c>
      <c r="AE443" s="52" t="s">
        <v>83</v>
      </c>
      <c r="AF443" s="52" t="s">
        <v>51</v>
      </c>
      <c r="AG443" s="52" t="s">
        <v>89</v>
      </c>
      <c r="AH443" s="52" t="s">
        <v>3472</v>
      </c>
      <c r="AI443" s="52" t="s">
        <v>3473</v>
      </c>
      <c r="AJ443" s="51">
        <v>3</v>
      </c>
      <c r="AK443" s="56">
        <v>913.62</v>
      </c>
    </row>
    <row r="444" spans="1:37" x14ac:dyDescent="0.25">
      <c r="A444" s="51">
        <v>866</v>
      </c>
      <c r="B444" s="52" t="s">
        <v>3476</v>
      </c>
      <c r="C444" s="52" t="s">
        <v>1609</v>
      </c>
      <c r="D444" s="53">
        <v>44348</v>
      </c>
      <c r="E444" s="53">
        <v>45045</v>
      </c>
      <c r="F444" s="51">
        <f>Messy_HR_Dataset_Detailed!$E444-Messy_HR_Dataset_Detailed!$D444</f>
        <v>697</v>
      </c>
      <c r="G444" s="54">
        <f>(Messy_HR_Dataset_Detailed!$E444-Messy_HR_Dataset_Detailed!$D444)/365.25</f>
        <v>1.9082819986310746</v>
      </c>
      <c r="H444" s="52" t="s">
        <v>36</v>
      </c>
      <c r="I444" s="52" t="s">
        <v>3477</v>
      </c>
      <c r="J444" s="55" t="s">
        <v>3478</v>
      </c>
      <c r="K444" s="52" t="s">
        <v>37</v>
      </c>
      <c r="L444" s="52" t="s">
        <v>38</v>
      </c>
      <c r="M444" s="52" t="s">
        <v>39</v>
      </c>
      <c r="N444" s="52" t="s">
        <v>67</v>
      </c>
      <c r="O444" s="52" t="s">
        <v>66</v>
      </c>
      <c r="P444" s="52" t="s">
        <v>174</v>
      </c>
      <c r="Q444" s="52" t="s">
        <v>42</v>
      </c>
      <c r="R444" s="52" t="s">
        <v>320</v>
      </c>
      <c r="S444" s="53" t="s">
        <v>3479</v>
      </c>
      <c r="T444" s="52" t="s">
        <v>44</v>
      </c>
      <c r="U444" s="52" t="s">
        <v>159</v>
      </c>
      <c r="V444" s="52" t="s">
        <v>46</v>
      </c>
      <c r="W444" s="51">
        <v>60878</v>
      </c>
      <c r="X444" s="52" t="s">
        <v>48</v>
      </c>
      <c r="Y444" s="51">
        <v>3</v>
      </c>
      <c r="Z444" s="51">
        <v>1293</v>
      </c>
      <c r="AA444" s="53" t="s">
        <v>2231</v>
      </c>
      <c r="AB444" s="51">
        <v>2</v>
      </c>
      <c r="AC444" s="51">
        <v>3</v>
      </c>
      <c r="AD444" s="53">
        <v>44997</v>
      </c>
      <c r="AE444" s="52" t="s">
        <v>76</v>
      </c>
      <c r="AF444" s="52" t="s">
        <v>51</v>
      </c>
      <c r="AG444" s="52" t="s">
        <v>89</v>
      </c>
      <c r="AH444" s="52" t="s">
        <v>3480</v>
      </c>
      <c r="AI444" s="52" t="s">
        <v>3481</v>
      </c>
      <c r="AJ444" s="51">
        <v>2</v>
      </c>
      <c r="AK444" s="56">
        <v>668.77</v>
      </c>
    </row>
    <row r="445" spans="1:37" x14ac:dyDescent="0.25">
      <c r="A445" s="51">
        <v>867</v>
      </c>
      <c r="B445" s="52" t="s">
        <v>2872</v>
      </c>
      <c r="C445" s="52" t="s">
        <v>3482</v>
      </c>
      <c r="D445" s="53">
        <v>45023</v>
      </c>
      <c r="E445" s="53">
        <v>45053</v>
      </c>
      <c r="F445" s="51">
        <f>Messy_HR_Dataset_Detailed!$E445-Messy_HR_Dataset_Detailed!$D445</f>
        <v>30</v>
      </c>
      <c r="G445" s="54">
        <f>(Messy_HR_Dataset_Detailed!$E445-Messy_HR_Dataset_Detailed!$D445)/365.25</f>
        <v>8.2135523613963035E-2</v>
      </c>
      <c r="H445" s="52" t="s">
        <v>2953</v>
      </c>
      <c r="I445" s="52" t="s">
        <v>3483</v>
      </c>
      <c r="J445" s="55" t="s">
        <v>3484</v>
      </c>
      <c r="K445" s="52" t="s">
        <v>54</v>
      </c>
      <c r="L445" s="52" t="s">
        <v>38</v>
      </c>
      <c r="M445" s="52" t="s">
        <v>56</v>
      </c>
      <c r="N445" s="52" t="s">
        <v>67</v>
      </c>
      <c r="O445" s="52" t="s">
        <v>56</v>
      </c>
      <c r="P445" s="52" t="s">
        <v>174</v>
      </c>
      <c r="Q445" s="52" t="s">
        <v>42</v>
      </c>
      <c r="R445" s="52" t="s">
        <v>320</v>
      </c>
      <c r="S445" s="53" t="s">
        <v>3485</v>
      </c>
      <c r="T445" s="52" t="s">
        <v>44</v>
      </c>
      <c r="U445" s="52" t="s">
        <v>81</v>
      </c>
      <c r="V445" s="52" t="s">
        <v>46</v>
      </c>
      <c r="W445" s="51">
        <v>58589</v>
      </c>
      <c r="X445" s="52" t="s">
        <v>48</v>
      </c>
      <c r="Y445" s="51">
        <v>3</v>
      </c>
      <c r="Z445" s="51">
        <v>1294</v>
      </c>
      <c r="AA445" s="53">
        <v>44993</v>
      </c>
      <c r="AB445" s="51">
        <v>5</v>
      </c>
      <c r="AC445" s="51">
        <v>4</v>
      </c>
      <c r="AD445" s="53">
        <v>44788</v>
      </c>
      <c r="AE445" s="52" t="s">
        <v>83</v>
      </c>
      <c r="AF445" s="52" t="s">
        <v>51</v>
      </c>
      <c r="AG445" s="52" t="s">
        <v>89</v>
      </c>
      <c r="AH445" s="52" t="s">
        <v>3486</v>
      </c>
      <c r="AI445" s="52" t="s">
        <v>3487</v>
      </c>
      <c r="AJ445" s="51">
        <v>3</v>
      </c>
      <c r="AK445" s="56">
        <v>906.05</v>
      </c>
    </row>
    <row r="446" spans="1:37" x14ac:dyDescent="0.25">
      <c r="A446" s="51">
        <v>869</v>
      </c>
      <c r="B446" s="52" t="s">
        <v>3488</v>
      </c>
      <c r="C446" s="52" t="s">
        <v>3489</v>
      </c>
      <c r="D446" s="53">
        <v>43537</v>
      </c>
      <c r="E446" s="53">
        <v>44086</v>
      </c>
      <c r="F446" s="51">
        <f>Messy_HR_Dataset_Detailed!$E446-Messy_HR_Dataset_Detailed!$D446</f>
        <v>549</v>
      </c>
      <c r="G446" s="54">
        <f>(Messy_HR_Dataset_Detailed!$E446-Messy_HR_Dataset_Detailed!$D446)/365.25</f>
        <v>1.5030800821355237</v>
      </c>
      <c r="H446" s="52" t="s">
        <v>738</v>
      </c>
      <c r="I446" s="52" t="s">
        <v>3490</v>
      </c>
      <c r="J446" s="55" t="s">
        <v>3491</v>
      </c>
      <c r="K446" s="52" t="s">
        <v>94</v>
      </c>
      <c r="L446" s="52" t="s">
        <v>752</v>
      </c>
      <c r="M446" s="52" t="s">
        <v>66</v>
      </c>
      <c r="N446" s="52" t="s">
        <v>67</v>
      </c>
      <c r="O446" s="52" t="s">
        <v>56</v>
      </c>
      <c r="P446" s="52" t="s">
        <v>95</v>
      </c>
      <c r="Q446" s="52" t="s">
        <v>42</v>
      </c>
      <c r="R446" s="52" t="s">
        <v>85</v>
      </c>
      <c r="S446" s="53" t="s">
        <v>3492</v>
      </c>
      <c r="T446" s="52" t="s">
        <v>44</v>
      </c>
      <c r="U446" s="52" t="s">
        <v>412</v>
      </c>
      <c r="V446" s="52" t="s">
        <v>46</v>
      </c>
      <c r="W446" s="51">
        <v>94411</v>
      </c>
      <c r="X446" s="52" t="s">
        <v>48</v>
      </c>
      <c r="Y446" s="51">
        <v>3</v>
      </c>
      <c r="Z446" s="51">
        <v>1296</v>
      </c>
      <c r="AA446" s="53">
        <v>45109</v>
      </c>
      <c r="AB446" s="51">
        <v>1</v>
      </c>
      <c r="AC446" s="51">
        <v>1</v>
      </c>
      <c r="AD446" s="53">
        <v>44990</v>
      </c>
      <c r="AE446" s="52" t="s">
        <v>156</v>
      </c>
      <c r="AF446" s="52" t="s">
        <v>61</v>
      </c>
      <c r="AG446" s="52" t="s">
        <v>89</v>
      </c>
      <c r="AH446" s="52" t="s">
        <v>3493</v>
      </c>
      <c r="AI446" s="52" t="s">
        <v>3494</v>
      </c>
      <c r="AJ446" s="51">
        <v>2</v>
      </c>
      <c r="AK446" s="56">
        <v>694.27</v>
      </c>
    </row>
    <row r="447" spans="1:37" x14ac:dyDescent="0.25">
      <c r="A447" s="51">
        <v>870</v>
      </c>
      <c r="B447" s="52" t="s">
        <v>1404</v>
      </c>
      <c r="C447" s="52" t="s">
        <v>3495</v>
      </c>
      <c r="D447" s="53">
        <v>43609</v>
      </c>
      <c r="E447" s="53">
        <v>44478</v>
      </c>
      <c r="F447" s="51">
        <f>Messy_HR_Dataset_Detailed!$E447-Messy_HR_Dataset_Detailed!$D447</f>
        <v>869</v>
      </c>
      <c r="G447" s="54">
        <f>(Messy_HR_Dataset_Detailed!$E447-Messy_HR_Dataset_Detailed!$D447)/365.25</f>
        <v>2.3791923340177958</v>
      </c>
      <c r="H447" s="52" t="s">
        <v>738</v>
      </c>
      <c r="I447" s="52" t="s">
        <v>3496</v>
      </c>
      <c r="J447" s="55" t="s">
        <v>3497</v>
      </c>
      <c r="K447" s="52" t="s">
        <v>113</v>
      </c>
      <c r="L447" s="52" t="s">
        <v>752</v>
      </c>
      <c r="M447" s="52" t="s">
        <v>56</v>
      </c>
      <c r="N447" s="52" t="s">
        <v>55</v>
      </c>
      <c r="O447" s="52" t="s">
        <v>41</v>
      </c>
      <c r="P447" s="52" t="s">
        <v>121</v>
      </c>
      <c r="Q447" s="52" t="s">
        <v>42</v>
      </c>
      <c r="R447" s="52" t="s">
        <v>3104</v>
      </c>
      <c r="S447" s="53">
        <v>25058</v>
      </c>
      <c r="T447" s="52" t="s">
        <v>44</v>
      </c>
      <c r="U447" s="52" t="s">
        <v>98</v>
      </c>
      <c r="V447" s="52" t="s">
        <v>46</v>
      </c>
      <c r="W447" s="51">
        <v>46980</v>
      </c>
      <c r="X447" s="52" t="s">
        <v>48</v>
      </c>
      <c r="Y447" s="51">
        <v>3</v>
      </c>
      <c r="Z447" s="51">
        <v>1297</v>
      </c>
      <c r="AA447" s="53">
        <v>44842</v>
      </c>
      <c r="AB447" s="51">
        <v>2</v>
      </c>
      <c r="AC447" s="51">
        <v>4</v>
      </c>
      <c r="AD447" s="53">
        <v>45091</v>
      </c>
      <c r="AE447" s="52" t="s">
        <v>76</v>
      </c>
      <c r="AF447" s="52" t="s">
        <v>61</v>
      </c>
      <c r="AG447" s="52" t="s">
        <v>89</v>
      </c>
      <c r="AH447" s="52" t="s">
        <v>3498</v>
      </c>
      <c r="AI447" s="52" t="s">
        <v>3499</v>
      </c>
      <c r="AJ447" s="51">
        <v>3</v>
      </c>
      <c r="AK447" s="56">
        <v>352.75</v>
      </c>
    </row>
    <row r="448" spans="1:37" x14ac:dyDescent="0.25">
      <c r="A448" s="51">
        <v>874</v>
      </c>
      <c r="B448" s="52" t="s">
        <v>3503</v>
      </c>
      <c r="C448" s="52" t="s">
        <v>3504</v>
      </c>
      <c r="D448" s="53">
        <v>43546</v>
      </c>
      <c r="E448" s="53">
        <v>44643</v>
      </c>
      <c r="F448" s="51">
        <f>Messy_HR_Dataset_Detailed!$E448-Messy_HR_Dataset_Detailed!$D448</f>
        <v>1097</v>
      </c>
      <c r="G448" s="54">
        <f>(Messy_HR_Dataset_Detailed!$E448-Messy_HR_Dataset_Detailed!$D448)/365.25</f>
        <v>3.0034223134839153</v>
      </c>
      <c r="H448" s="52" t="s">
        <v>36</v>
      </c>
      <c r="I448" s="52" t="s">
        <v>3505</v>
      </c>
      <c r="J448" s="55" t="s">
        <v>3506</v>
      </c>
      <c r="K448" s="52" t="s">
        <v>132</v>
      </c>
      <c r="L448" s="52" t="s">
        <v>752</v>
      </c>
      <c r="M448" s="52" t="s">
        <v>56</v>
      </c>
      <c r="N448" s="52" t="s">
        <v>67</v>
      </c>
      <c r="O448" s="52" t="s">
        <v>41</v>
      </c>
      <c r="P448" s="52" t="s">
        <v>133</v>
      </c>
      <c r="Q448" s="52" t="s">
        <v>42</v>
      </c>
      <c r="R448" s="52" t="s">
        <v>85</v>
      </c>
      <c r="S448" s="53" t="s">
        <v>3507</v>
      </c>
      <c r="T448" s="52" t="s">
        <v>44</v>
      </c>
      <c r="U448" s="52" t="s">
        <v>192</v>
      </c>
      <c r="V448" s="52" t="s">
        <v>46</v>
      </c>
      <c r="W448" s="51">
        <v>62803</v>
      </c>
      <c r="X448" s="52" t="s">
        <v>48</v>
      </c>
      <c r="Y448" s="51">
        <v>3</v>
      </c>
      <c r="Z448" s="51">
        <v>1301</v>
      </c>
      <c r="AA448" s="53" t="s">
        <v>2954</v>
      </c>
      <c r="AB448" s="51">
        <v>1</v>
      </c>
      <c r="AC448" s="51">
        <v>4</v>
      </c>
      <c r="AD448" s="53">
        <v>44826</v>
      </c>
      <c r="AE448" s="52" t="s">
        <v>156</v>
      </c>
      <c r="AF448" s="52" t="s">
        <v>51</v>
      </c>
      <c r="AG448" s="52" t="s">
        <v>62</v>
      </c>
      <c r="AH448" s="52" t="s">
        <v>3508</v>
      </c>
      <c r="AI448" s="52" t="s">
        <v>3509</v>
      </c>
      <c r="AJ448" s="51">
        <v>1</v>
      </c>
      <c r="AK448" s="56">
        <v>472.18</v>
      </c>
    </row>
    <row r="449" spans="1:37" x14ac:dyDescent="0.25">
      <c r="A449" s="51">
        <v>875</v>
      </c>
      <c r="B449" s="52" t="s">
        <v>282</v>
      </c>
      <c r="C449" s="52" t="s">
        <v>3510</v>
      </c>
      <c r="D449" s="53">
        <v>44263</v>
      </c>
      <c r="E449" s="53">
        <v>44912</v>
      </c>
      <c r="F449" s="51">
        <f>Messy_HR_Dataset_Detailed!$E449-Messy_HR_Dataset_Detailed!$D449</f>
        <v>649</v>
      </c>
      <c r="G449" s="54">
        <f>(Messy_HR_Dataset_Detailed!$E449-Messy_HR_Dataset_Detailed!$D449)/365.25</f>
        <v>1.7768651608487338</v>
      </c>
      <c r="H449" s="52" t="s">
        <v>36</v>
      </c>
      <c r="I449" s="52" t="s">
        <v>3511</v>
      </c>
      <c r="J449" s="55" t="s">
        <v>3512</v>
      </c>
      <c r="K449" s="52" t="s">
        <v>79</v>
      </c>
      <c r="L449" s="52" t="s">
        <v>752</v>
      </c>
      <c r="M449" s="52" t="s">
        <v>66</v>
      </c>
      <c r="N449" s="52" t="s">
        <v>55</v>
      </c>
      <c r="O449" s="52" t="s">
        <v>66</v>
      </c>
      <c r="P449" s="52" t="s">
        <v>174</v>
      </c>
      <c r="Q449" s="52" t="s">
        <v>42</v>
      </c>
      <c r="R449" s="52" t="s">
        <v>85</v>
      </c>
      <c r="S449" s="53">
        <v>36563</v>
      </c>
      <c r="T449" s="52" t="s">
        <v>44</v>
      </c>
      <c r="U449" s="52" t="s">
        <v>81</v>
      </c>
      <c r="V449" s="52" t="s">
        <v>46</v>
      </c>
      <c r="W449" s="51">
        <v>77552</v>
      </c>
      <c r="X449" s="52" t="s">
        <v>48</v>
      </c>
      <c r="Y449" s="51">
        <v>3</v>
      </c>
      <c r="Z449" s="51">
        <v>1302</v>
      </c>
      <c r="AA449" s="53">
        <v>45022</v>
      </c>
      <c r="AB449" s="51">
        <v>1</v>
      </c>
      <c r="AC449" s="51">
        <v>2</v>
      </c>
      <c r="AD449" s="53">
        <v>44793</v>
      </c>
      <c r="AE449" s="52" t="s">
        <v>76</v>
      </c>
      <c r="AF449" s="52" t="s">
        <v>51</v>
      </c>
      <c r="AG449" s="52" t="s">
        <v>89</v>
      </c>
      <c r="AH449" s="52" t="s">
        <v>3513</v>
      </c>
      <c r="AI449" s="52" t="s">
        <v>3514</v>
      </c>
      <c r="AJ449" s="51">
        <v>2</v>
      </c>
      <c r="AK449" s="56">
        <v>758.79</v>
      </c>
    </row>
    <row r="450" spans="1:37" x14ac:dyDescent="0.25">
      <c r="A450" s="51">
        <v>878</v>
      </c>
      <c r="B450" s="52" t="s">
        <v>2069</v>
      </c>
      <c r="C450" s="52" t="s">
        <v>555</v>
      </c>
      <c r="D450" s="53">
        <v>44202</v>
      </c>
      <c r="E450" s="53">
        <v>44925</v>
      </c>
      <c r="F450" s="51">
        <f>Messy_HR_Dataset_Detailed!$E450-Messy_HR_Dataset_Detailed!$D450</f>
        <v>723</v>
      </c>
      <c r="G450" s="54">
        <f>(Messy_HR_Dataset_Detailed!$E450-Messy_HR_Dataset_Detailed!$D450)/365.25</f>
        <v>1.9794661190965093</v>
      </c>
      <c r="H450" s="52" t="s">
        <v>36</v>
      </c>
      <c r="I450" s="52" t="s">
        <v>3516</v>
      </c>
      <c r="J450" s="55" t="s">
        <v>3517</v>
      </c>
      <c r="K450" s="52" t="s">
        <v>113</v>
      </c>
      <c r="L450" s="52" t="s">
        <v>752</v>
      </c>
      <c r="M450" s="52" t="s">
        <v>66</v>
      </c>
      <c r="N450" s="52" t="s">
        <v>67</v>
      </c>
      <c r="O450" s="52" t="s">
        <v>41</v>
      </c>
      <c r="P450" s="52" t="s">
        <v>121</v>
      </c>
      <c r="Q450" s="52" t="s">
        <v>42</v>
      </c>
      <c r="R450" s="52" t="s">
        <v>85</v>
      </c>
      <c r="S450" s="53" t="s">
        <v>885</v>
      </c>
      <c r="T450" s="52" t="s">
        <v>44</v>
      </c>
      <c r="U450" s="52" t="s">
        <v>81</v>
      </c>
      <c r="V450" s="52" t="s">
        <v>59</v>
      </c>
      <c r="W450" s="51">
        <v>1615</v>
      </c>
      <c r="X450" s="52" t="s">
        <v>48</v>
      </c>
      <c r="Y450" s="51">
        <v>3</v>
      </c>
      <c r="Z450" s="51">
        <v>1305</v>
      </c>
      <c r="AA450" s="53" t="s">
        <v>2503</v>
      </c>
      <c r="AB450" s="51">
        <v>2</v>
      </c>
      <c r="AC450" s="51">
        <v>5</v>
      </c>
      <c r="AD450" s="53">
        <v>45115</v>
      </c>
      <c r="AE450" s="52" t="s">
        <v>83</v>
      </c>
      <c r="AF450" s="52" t="s">
        <v>51</v>
      </c>
      <c r="AG450" s="52" t="s">
        <v>52</v>
      </c>
      <c r="AH450" s="52" t="s">
        <v>3518</v>
      </c>
      <c r="AI450" s="52" t="s">
        <v>3519</v>
      </c>
      <c r="AJ450" s="51">
        <v>3</v>
      </c>
      <c r="AK450" s="56">
        <v>784.22</v>
      </c>
    </row>
    <row r="451" spans="1:37" x14ac:dyDescent="0.25">
      <c r="A451" s="51">
        <v>880</v>
      </c>
      <c r="B451" s="52" t="s">
        <v>3520</v>
      </c>
      <c r="C451" s="52" t="s">
        <v>3521</v>
      </c>
      <c r="D451" s="53">
        <v>44461</v>
      </c>
      <c r="E451" s="53">
        <v>44494</v>
      </c>
      <c r="F451" s="51">
        <f>Messy_HR_Dataset_Detailed!$E451-Messy_HR_Dataset_Detailed!$D451</f>
        <v>33</v>
      </c>
      <c r="G451" s="54">
        <f>(Messy_HR_Dataset_Detailed!$E451-Messy_HR_Dataset_Detailed!$D451)/365.25</f>
        <v>9.034907597535935E-2</v>
      </c>
      <c r="H451" s="52" t="s">
        <v>36</v>
      </c>
      <c r="I451" s="52" t="s">
        <v>3522</v>
      </c>
      <c r="J451" s="55" t="s">
        <v>3523</v>
      </c>
      <c r="K451" s="52" t="s">
        <v>84</v>
      </c>
      <c r="L451" s="52" t="s">
        <v>752</v>
      </c>
      <c r="M451" s="52" t="s">
        <v>39</v>
      </c>
      <c r="N451" s="52" t="s">
        <v>55</v>
      </c>
      <c r="O451" s="52" t="s">
        <v>66</v>
      </c>
      <c r="P451" s="52" t="s">
        <v>174</v>
      </c>
      <c r="Q451" s="52" t="s">
        <v>42</v>
      </c>
      <c r="R451" s="52" t="s">
        <v>107</v>
      </c>
      <c r="S451" s="53" t="s">
        <v>3524</v>
      </c>
      <c r="T451" s="52" t="s">
        <v>44</v>
      </c>
      <c r="U451" s="52" t="s">
        <v>185</v>
      </c>
      <c r="V451" s="52" t="s">
        <v>59</v>
      </c>
      <c r="W451" s="51">
        <v>94852</v>
      </c>
      <c r="X451" s="52" t="s">
        <v>48</v>
      </c>
      <c r="Y451" s="51">
        <v>3</v>
      </c>
      <c r="Z451" s="51">
        <v>1307</v>
      </c>
      <c r="AA451" s="53" t="s">
        <v>1042</v>
      </c>
      <c r="AB451" s="51">
        <v>1</v>
      </c>
      <c r="AC451" s="51">
        <v>5</v>
      </c>
      <c r="AD451" s="53">
        <v>44881</v>
      </c>
      <c r="AE451" s="52" t="s">
        <v>83</v>
      </c>
      <c r="AF451" s="52" t="s">
        <v>51</v>
      </c>
      <c r="AG451" s="52" t="s">
        <v>62</v>
      </c>
      <c r="AH451" s="52" t="s">
        <v>3525</v>
      </c>
      <c r="AI451" s="52" t="s">
        <v>3526</v>
      </c>
      <c r="AJ451" s="51">
        <v>3</v>
      </c>
      <c r="AK451" s="56">
        <v>609.9</v>
      </c>
    </row>
    <row r="452" spans="1:37" x14ac:dyDescent="0.25">
      <c r="A452" s="51">
        <v>881</v>
      </c>
      <c r="B452" s="52" t="s">
        <v>3527</v>
      </c>
      <c r="C452" s="52" t="s">
        <v>448</v>
      </c>
      <c r="D452" s="53">
        <v>44740</v>
      </c>
      <c r="E452" s="53">
        <v>44992</v>
      </c>
      <c r="F452" s="51">
        <f>Messy_HR_Dataset_Detailed!$E452-Messy_HR_Dataset_Detailed!$D452</f>
        <v>252</v>
      </c>
      <c r="G452" s="54">
        <f>(Messy_HR_Dataset_Detailed!$E452-Messy_HR_Dataset_Detailed!$D452)/365.25</f>
        <v>0.68993839835728954</v>
      </c>
      <c r="H452" s="52" t="s">
        <v>36</v>
      </c>
      <c r="I452" s="52" t="s">
        <v>3528</v>
      </c>
      <c r="J452" s="55" t="s">
        <v>3529</v>
      </c>
      <c r="K452" s="52" t="s">
        <v>37</v>
      </c>
      <c r="L452" s="52" t="s">
        <v>38</v>
      </c>
      <c r="M452" s="52" t="s">
        <v>66</v>
      </c>
      <c r="N452" s="52" t="s">
        <v>40</v>
      </c>
      <c r="O452" s="52" t="s">
        <v>66</v>
      </c>
      <c r="P452" s="52" t="s">
        <v>133</v>
      </c>
      <c r="Q452" s="52" t="s">
        <v>42</v>
      </c>
      <c r="R452" s="52" t="s">
        <v>175</v>
      </c>
      <c r="S452" s="53">
        <v>29290</v>
      </c>
      <c r="T452" s="52" t="s">
        <v>44</v>
      </c>
      <c r="U452" s="52" t="s">
        <v>5</v>
      </c>
      <c r="V452" s="52" t="s">
        <v>46</v>
      </c>
      <c r="W452" s="51">
        <v>60350</v>
      </c>
      <c r="X452" s="52" t="s">
        <v>48</v>
      </c>
      <c r="Y452" s="51">
        <v>3</v>
      </c>
      <c r="Z452" s="51">
        <v>1308</v>
      </c>
      <c r="AA452" s="53" t="s">
        <v>1021</v>
      </c>
      <c r="AB452" s="51">
        <v>4</v>
      </c>
      <c r="AC452" s="51">
        <v>5</v>
      </c>
      <c r="AD452" s="53">
        <v>44844</v>
      </c>
      <c r="AE452" s="52" t="s">
        <v>50</v>
      </c>
      <c r="AF452" s="52" t="s">
        <v>61</v>
      </c>
      <c r="AG452" s="52" t="s">
        <v>52</v>
      </c>
      <c r="AH452" s="52" t="s">
        <v>3530</v>
      </c>
      <c r="AI452" s="52" t="s">
        <v>3531</v>
      </c>
      <c r="AJ452" s="51">
        <v>5</v>
      </c>
      <c r="AK452" s="56">
        <v>742.16</v>
      </c>
    </row>
    <row r="453" spans="1:37" x14ac:dyDescent="0.25">
      <c r="A453" s="51">
        <v>883</v>
      </c>
      <c r="B453" s="52" t="s">
        <v>3026</v>
      </c>
      <c r="C453" s="52" t="s">
        <v>3533</v>
      </c>
      <c r="D453" s="53">
        <v>45019</v>
      </c>
      <c r="E453" s="53">
        <v>45128</v>
      </c>
      <c r="F453" s="51">
        <f>Messy_HR_Dataset_Detailed!$E453-Messy_HR_Dataset_Detailed!$D453</f>
        <v>109</v>
      </c>
      <c r="G453" s="54">
        <f>(Messy_HR_Dataset_Detailed!$E453-Messy_HR_Dataset_Detailed!$D453)/365.25</f>
        <v>0.29842573579739906</v>
      </c>
      <c r="H453" s="52" t="s">
        <v>36</v>
      </c>
      <c r="I453" s="52" t="s">
        <v>3534</v>
      </c>
      <c r="J453" s="55" t="s">
        <v>3535</v>
      </c>
      <c r="K453" s="52" t="s">
        <v>54</v>
      </c>
      <c r="L453" s="52" t="s">
        <v>38</v>
      </c>
      <c r="M453" s="52" t="s">
        <v>56</v>
      </c>
      <c r="N453" s="52" t="s">
        <v>67</v>
      </c>
      <c r="O453" s="52" t="s">
        <v>66</v>
      </c>
      <c r="P453" s="52" t="s">
        <v>174</v>
      </c>
      <c r="Q453" s="52" t="s">
        <v>42</v>
      </c>
      <c r="R453" s="52" t="s">
        <v>80</v>
      </c>
      <c r="S453" s="53">
        <v>32449</v>
      </c>
      <c r="T453" s="52" t="s">
        <v>44</v>
      </c>
      <c r="U453" s="52" t="s">
        <v>98</v>
      </c>
      <c r="V453" s="52" t="s">
        <v>46</v>
      </c>
      <c r="W453" s="51">
        <v>21439</v>
      </c>
      <c r="X453" s="52" t="s">
        <v>48</v>
      </c>
      <c r="Y453" s="51">
        <v>3</v>
      </c>
      <c r="Z453" s="51">
        <v>1310</v>
      </c>
      <c r="AA453" s="53" t="s">
        <v>279</v>
      </c>
      <c r="AB453" s="51">
        <v>3</v>
      </c>
      <c r="AC453" s="51">
        <v>4</v>
      </c>
      <c r="AD453" s="53">
        <v>44850</v>
      </c>
      <c r="AE453" s="52" t="s">
        <v>76</v>
      </c>
      <c r="AF453" s="52" t="s">
        <v>51</v>
      </c>
      <c r="AG453" s="52" t="s">
        <v>62</v>
      </c>
      <c r="AH453" s="52" t="s">
        <v>3536</v>
      </c>
      <c r="AI453" s="52" t="s">
        <v>3537</v>
      </c>
      <c r="AJ453" s="51">
        <v>4</v>
      </c>
      <c r="AK453" s="56">
        <v>350.59</v>
      </c>
    </row>
    <row r="454" spans="1:37" x14ac:dyDescent="0.25">
      <c r="A454" s="51">
        <v>884</v>
      </c>
      <c r="B454" s="52" t="s">
        <v>3538</v>
      </c>
      <c r="C454" s="52" t="s">
        <v>2490</v>
      </c>
      <c r="D454" s="53">
        <v>45072</v>
      </c>
      <c r="E454" s="53">
        <v>45089</v>
      </c>
      <c r="F454" s="51">
        <f>Messy_HR_Dataset_Detailed!$E454-Messy_HR_Dataset_Detailed!$D454</f>
        <v>17</v>
      </c>
      <c r="G454" s="54">
        <f>(Messy_HR_Dataset_Detailed!$E454-Messy_HR_Dataset_Detailed!$D454)/365.25</f>
        <v>4.6543463381245723E-2</v>
      </c>
      <c r="H454" s="52" t="s">
        <v>36</v>
      </c>
      <c r="I454" s="52" t="s">
        <v>3539</v>
      </c>
      <c r="J454" s="55" t="s">
        <v>3540</v>
      </c>
      <c r="K454" s="52" t="s">
        <v>132</v>
      </c>
      <c r="L454" s="52" t="s">
        <v>38</v>
      </c>
      <c r="M454" s="52" t="s">
        <v>66</v>
      </c>
      <c r="N454" s="52" t="s">
        <v>40</v>
      </c>
      <c r="O454" s="52" t="s">
        <v>56</v>
      </c>
      <c r="P454" s="52" t="s">
        <v>121</v>
      </c>
      <c r="Q454" s="52" t="s">
        <v>42</v>
      </c>
      <c r="R454" s="52" t="s">
        <v>107</v>
      </c>
      <c r="S454" s="53" t="s">
        <v>3541</v>
      </c>
      <c r="T454" s="52" t="s">
        <v>44</v>
      </c>
      <c r="U454" s="52" t="s">
        <v>207</v>
      </c>
      <c r="V454" s="52" t="s">
        <v>59</v>
      </c>
      <c r="W454" s="51">
        <v>32645</v>
      </c>
      <c r="X454" s="52" t="s">
        <v>48</v>
      </c>
      <c r="Y454" s="51">
        <v>3</v>
      </c>
      <c r="Z454" s="51">
        <v>1311</v>
      </c>
      <c r="AA454" s="53">
        <v>45172</v>
      </c>
      <c r="AB454" s="51">
        <v>5</v>
      </c>
      <c r="AC454" s="51">
        <v>2</v>
      </c>
      <c r="AD454" s="53">
        <v>44851</v>
      </c>
      <c r="AE454" s="52" t="s">
        <v>50</v>
      </c>
      <c r="AF454" s="52" t="s">
        <v>51</v>
      </c>
      <c r="AG454" s="52" t="s">
        <v>62</v>
      </c>
      <c r="AH454" s="52" t="s">
        <v>3542</v>
      </c>
      <c r="AI454" s="52" t="s">
        <v>3543</v>
      </c>
      <c r="AJ454" s="51">
        <v>1</v>
      </c>
      <c r="AK454" s="56">
        <v>546.94000000000005</v>
      </c>
    </row>
    <row r="455" spans="1:37" x14ac:dyDescent="0.25">
      <c r="A455" s="51">
        <v>887</v>
      </c>
      <c r="B455" s="52" t="s">
        <v>3548</v>
      </c>
      <c r="C455" s="52" t="s">
        <v>3549</v>
      </c>
      <c r="D455" s="53">
        <v>44482</v>
      </c>
      <c r="E455" s="53">
        <v>45098</v>
      </c>
      <c r="F455" s="51">
        <f>Messy_HR_Dataset_Detailed!$E455-Messy_HR_Dataset_Detailed!$D455</f>
        <v>616</v>
      </c>
      <c r="G455" s="54">
        <f>(Messy_HR_Dataset_Detailed!$E455-Messy_HR_Dataset_Detailed!$D455)/365.25</f>
        <v>1.6865160848733745</v>
      </c>
      <c r="H455" s="52" t="s">
        <v>36</v>
      </c>
      <c r="I455" s="52" t="s">
        <v>3550</v>
      </c>
      <c r="J455" s="55" t="s">
        <v>3551</v>
      </c>
      <c r="K455" s="52" t="s">
        <v>94</v>
      </c>
      <c r="L455" s="52" t="s">
        <v>38</v>
      </c>
      <c r="M455" s="52" t="s">
        <v>39</v>
      </c>
      <c r="N455" s="52" t="s">
        <v>40</v>
      </c>
      <c r="O455" s="52" t="s">
        <v>66</v>
      </c>
      <c r="P455" s="52" t="s">
        <v>133</v>
      </c>
      <c r="Q455" s="52" t="s">
        <v>42</v>
      </c>
      <c r="R455" s="52" t="s">
        <v>80</v>
      </c>
      <c r="S455" s="53" t="s">
        <v>3552</v>
      </c>
      <c r="T455" s="52" t="s">
        <v>44</v>
      </c>
      <c r="U455" s="52" t="s">
        <v>98</v>
      </c>
      <c r="V455" s="52" t="s">
        <v>46</v>
      </c>
      <c r="W455" s="51">
        <v>91553</v>
      </c>
      <c r="X455" s="52" t="s">
        <v>48</v>
      </c>
      <c r="Y455" s="51">
        <v>3</v>
      </c>
      <c r="Z455" s="51">
        <v>1314</v>
      </c>
      <c r="AA455" s="53" t="s">
        <v>208</v>
      </c>
      <c r="AB455" s="51">
        <v>5</v>
      </c>
      <c r="AC455" s="51">
        <v>5</v>
      </c>
      <c r="AD455" s="53">
        <v>45003</v>
      </c>
      <c r="AE455" s="52" t="s">
        <v>76</v>
      </c>
      <c r="AF455" s="52" t="s">
        <v>51</v>
      </c>
      <c r="AG455" s="52" t="s">
        <v>89</v>
      </c>
      <c r="AH455" s="52" t="s">
        <v>3553</v>
      </c>
      <c r="AI455" s="52" t="s">
        <v>3554</v>
      </c>
      <c r="AJ455" s="51">
        <v>4</v>
      </c>
      <c r="AK455" s="56">
        <v>852.21</v>
      </c>
    </row>
    <row r="456" spans="1:37" x14ac:dyDescent="0.25">
      <c r="A456" s="51">
        <v>889</v>
      </c>
      <c r="B456" s="52" t="s">
        <v>3556</v>
      </c>
      <c r="C456" s="52" t="s">
        <v>3557</v>
      </c>
      <c r="D456" s="53">
        <v>43485</v>
      </c>
      <c r="E456" s="53">
        <v>44454</v>
      </c>
      <c r="F456" s="51">
        <f>Messy_HR_Dataset_Detailed!$E456-Messy_HR_Dataset_Detailed!$D456</f>
        <v>969</v>
      </c>
      <c r="G456" s="54">
        <f>(Messy_HR_Dataset_Detailed!$E456-Messy_HR_Dataset_Detailed!$D456)/365.25</f>
        <v>2.6529774127310062</v>
      </c>
      <c r="H456" s="52" t="s">
        <v>3558</v>
      </c>
      <c r="I456" s="52" t="s">
        <v>3559</v>
      </c>
      <c r="J456" s="55" t="s">
        <v>3560</v>
      </c>
      <c r="K456" s="52" t="s">
        <v>37</v>
      </c>
      <c r="L456" s="52" t="s">
        <v>38</v>
      </c>
      <c r="M456" s="52" t="s">
        <v>56</v>
      </c>
      <c r="N456" s="52" t="s">
        <v>55</v>
      </c>
      <c r="O456" s="52" t="s">
        <v>66</v>
      </c>
      <c r="P456" s="52" t="s">
        <v>95</v>
      </c>
      <c r="Q456" s="52" t="s">
        <v>1847</v>
      </c>
      <c r="R456" s="52" t="s">
        <v>57</v>
      </c>
      <c r="S456" s="53" t="s">
        <v>3561</v>
      </c>
      <c r="T456" s="52" t="s">
        <v>44</v>
      </c>
      <c r="U456" s="52" t="s">
        <v>234</v>
      </c>
      <c r="V456" s="52" t="s">
        <v>46</v>
      </c>
      <c r="W456" s="51">
        <v>1902</v>
      </c>
      <c r="X456" s="52" t="s">
        <v>48</v>
      </c>
      <c r="Y456" s="51">
        <v>3</v>
      </c>
      <c r="Z456" s="51">
        <v>1316</v>
      </c>
      <c r="AA456" s="53" t="s">
        <v>1332</v>
      </c>
      <c r="AB456" s="51">
        <v>3</v>
      </c>
      <c r="AC456" s="51">
        <v>4</v>
      </c>
      <c r="AD456" s="53">
        <v>45036</v>
      </c>
      <c r="AE456" s="52" t="s">
        <v>83</v>
      </c>
      <c r="AF456" s="52" t="s">
        <v>61</v>
      </c>
      <c r="AG456" s="52" t="s">
        <v>89</v>
      </c>
      <c r="AH456" s="52" t="s">
        <v>3562</v>
      </c>
      <c r="AI456" s="52" t="s">
        <v>3563</v>
      </c>
      <c r="AJ456" s="51">
        <v>5</v>
      </c>
      <c r="AK456" s="56">
        <v>202.62</v>
      </c>
    </row>
    <row r="457" spans="1:37" x14ac:dyDescent="0.25">
      <c r="A457" s="51">
        <v>890</v>
      </c>
      <c r="B457" s="52" t="s">
        <v>3564</v>
      </c>
      <c r="C457" s="52" t="s">
        <v>3565</v>
      </c>
      <c r="D457" s="53">
        <v>44325</v>
      </c>
      <c r="E457" s="53">
        <v>44861</v>
      </c>
      <c r="F457" s="51">
        <f>Messy_HR_Dataset_Detailed!$E457-Messy_HR_Dataset_Detailed!$D457</f>
        <v>536</v>
      </c>
      <c r="G457" s="54">
        <f>(Messy_HR_Dataset_Detailed!$E457-Messy_HR_Dataset_Detailed!$D457)/365.25</f>
        <v>1.4674880219028064</v>
      </c>
      <c r="H457" s="52" t="s">
        <v>2384</v>
      </c>
      <c r="I457" s="52" t="s">
        <v>3566</v>
      </c>
      <c r="J457" s="55" t="s">
        <v>3567</v>
      </c>
      <c r="K457" s="52" t="s">
        <v>132</v>
      </c>
      <c r="L457" s="52" t="s">
        <v>38</v>
      </c>
      <c r="M457" s="52" t="s">
        <v>66</v>
      </c>
      <c r="N457" s="52" t="s">
        <v>55</v>
      </c>
      <c r="O457" s="52" t="s">
        <v>56</v>
      </c>
      <c r="P457" s="52" t="s">
        <v>95</v>
      </c>
      <c r="Q457" s="52" t="s">
        <v>2588</v>
      </c>
      <c r="R457" s="52" t="s">
        <v>57</v>
      </c>
      <c r="S457" s="53" t="s">
        <v>3568</v>
      </c>
      <c r="T457" s="52" t="s">
        <v>44</v>
      </c>
      <c r="U457" s="52" t="s">
        <v>159</v>
      </c>
      <c r="V457" s="52" t="s">
        <v>46</v>
      </c>
      <c r="W457" s="51">
        <v>2468</v>
      </c>
      <c r="X457" s="52" t="s">
        <v>48</v>
      </c>
      <c r="Y457" s="51">
        <v>3</v>
      </c>
      <c r="Z457" s="51">
        <v>1317</v>
      </c>
      <c r="AA457" s="53">
        <v>45051</v>
      </c>
      <c r="AB457" s="51">
        <v>4</v>
      </c>
      <c r="AC457" s="51">
        <v>2</v>
      </c>
      <c r="AD457" s="53">
        <v>44793</v>
      </c>
      <c r="AE457" s="52" t="s">
        <v>156</v>
      </c>
      <c r="AF457" s="52" t="s">
        <v>61</v>
      </c>
      <c r="AG457" s="52" t="s">
        <v>89</v>
      </c>
      <c r="AH457" s="52" t="s">
        <v>3569</v>
      </c>
      <c r="AI457" s="52" t="s">
        <v>3570</v>
      </c>
      <c r="AJ457" s="51">
        <v>5</v>
      </c>
      <c r="AK457" s="56">
        <v>414.75</v>
      </c>
    </row>
    <row r="458" spans="1:37" x14ac:dyDescent="0.25">
      <c r="A458" s="51">
        <v>891</v>
      </c>
      <c r="B458" s="52" t="s">
        <v>3571</v>
      </c>
      <c r="C458" s="52" t="s">
        <v>3572</v>
      </c>
      <c r="D458" s="53">
        <v>45136</v>
      </c>
      <c r="E458" s="53">
        <v>45142</v>
      </c>
      <c r="F458" s="51">
        <f>Messy_HR_Dataset_Detailed!$E458-Messy_HR_Dataset_Detailed!$D458</f>
        <v>6</v>
      </c>
      <c r="G458" s="54">
        <f>(Messy_HR_Dataset_Detailed!$E458-Messy_HR_Dataset_Detailed!$D458)/365.25</f>
        <v>1.6427104722792608E-2</v>
      </c>
      <c r="H458" s="52" t="s">
        <v>3573</v>
      </c>
      <c r="I458" s="52" t="s">
        <v>3574</v>
      </c>
      <c r="J458" s="55" t="s">
        <v>3575</v>
      </c>
      <c r="K458" s="52" t="s">
        <v>94</v>
      </c>
      <c r="L458" s="52" t="s">
        <v>38</v>
      </c>
      <c r="M458" s="52" t="s">
        <v>39</v>
      </c>
      <c r="N458" s="52" t="s">
        <v>67</v>
      </c>
      <c r="O458" s="52" t="s">
        <v>41</v>
      </c>
      <c r="P458" s="52" t="s">
        <v>133</v>
      </c>
      <c r="Q458" s="52" t="s">
        <v>2588</v>
      </c>
      <c r="R458" s="52" t="s">
        <v>85</v>
      </c>
      <c r="S458" s="53" t="s">
        <v>3576</v>
      </c>
      <c r="T458" s="52" t="s">
        <v>44</v>
      </c>
      <c r="U458" s="52" t="s">
        <v>81</v>
      </c>
      <c r="V458" s="52" t="s">
        <v>46</v>
      </c>
      <c r="W458" s="51">
        <v>2330</v>
      </c>
      <c r="X458" s="52" t="s">
        <v>48</v>
      </c>
      <c r="Y458" s="51">
        <v>3</v>
      </c>
      <c r="Z458" s="51">
        <v>1318</v>
      </c>
      <c r="AA458" s="53" t="s">
        <v>193</v>
      </c>
      <c r="AB458" s="51">
        <v>5</v>
      </c>
      <c r="AC458" s="51">
        <v>4</v>
      </c>
      <c r="AD458" s="53">
        <v>44851</v>
      </c>
      <c r="AE458" s="52" t="s">
        <v>156</v>
      </c>
      <c r="AF458" s="52" t="s">
        <v>61</v>
      </c>
      <c r="AG458" s="52" t="s">
        <v>77</v>
      </c>
      <c r="AH458" s="52" t="s">
        <v>3577</v>
      </c>
      <c r="AI458" s="52" t="s">
        <v>3578</v>
      </c>
      <c r="AJ458" s="51">
        <v>4</v>
      </c>
      <c r="AK458" s="56">
        <v>344.55</v>
      </c>
    </row>
    <row r="459" spans="1:37" x14ac:dyDescent="0.25">
      <c r="A459" s="51">
        <v>892</v>
      </c>
      <c r="B459" s="52" t="s">
        <v>504</v>
      </c>
      <c r="C459" s="52" t="s">
        <v>3579</v>
      </c>
      <c r="D459" s="53">
        <v>43701</v>
      </c>
      <c r="E459" s="53">
        <v>44909</v>
      </c>
      <c r="F459" s="51">
        <f>Messy_HR_Dataset_Detailed!$E459-Messy_HR_Dataset_Detailed!$D459</f>
        <v>1208</v>
      </c>
      <c r="G459" s="54">
        <f>(Messy_HR_Dataset_Detailed!$E459-Messy_HR_Dataset_Detailed!$D459)/365.25</f>
        <v>3.3073237508555784</v>
      </c>
      <c r="H459" s="52" t="s">
        <v>3580</v>
      </c>
      <c r="I459" s="52" t="s">
        <v>3581</v>
      </c>
      <c r="J459" s="55" t="s">
        <v>3582</v>
      </c>
      <c r="K459" s="52" t="s">
        <v>54</v>
      </c>
      <c r="L459" s="52" t="s">
        <v>38</v>
      </c>
      <c r="M459" s="52" t="s">
        <v>56</v>
      </c>
      <c r="N459" s="52" t="s">
        <v>40</v>
      </c>
      <c r="O459" s="52" t="s">
        <v>41</v>
      </c>
      <c r="P459" s="52" t="s">
        <v>95</v>
      </c>
      <c r="Q459" s="52" t="s">
        <v>2588</v>
      </c>
      <c r="R459" s="52" t="s">
        <v>43</v>
      </c>
      <c r="S459" s="53" t="s">
        <v>3583</v>
      </c>
      <c r="T459" s="52" t="s">
        <v>44</v>
      </c>
      <c r="U459" s="52" t="s">
        <v>1522</v>
      </c>
      <c r="V459" s="52" t="s">
        <v>59</v>
      </c>
      <c r="W459" s="51">
        <v>2703</v>
      </c>
      <c r="X459" s="52" t="s">
        <v>48</v>
      </c>
      <c r="Y459" s="51">
        <v>3</v>
      </c>
      <c r="Z459" s="51">
        <v>1319</v>
      </c>
      <c r="AA459" s="53" t="s">
        <v>3584</v>
      </c>
      <c r="AB459" s="51">
        <v>4</v>
      </c>
      <c r="AC459" s="51">
        <v>2</v>
      </c>
      <c r="AD459" s="53">
        <v>45065</v>
      </c>
      <c r="AE459" s="52" t="s">
        <v>76</v>
      </c>
      <c r="AF459" s="52" t="s">
        <v>51</v>
      </c>
      <c r="AG459" s="52" t="s">
        <v>52</v>
      </c>
      <c r="AH459" s="52" t="s">
        <v>3585</v>
      </c>
      <c r="AI459" s="52" t="s">
        <v>3586</v>
      </c>
      <c r="AJ459" s="51">
        <v>1</v>
      </c>
      <c r="AK459" s="56">
        <v>777.46</v>
      </c>
    </row>
    <row r="460" spans="1:37" x14ac:dyDescent="0.25">
      <c r="A460" s="51">
        <v>894</v>
      </c>
      <c r="B460" s="52" t="s">
        <v>3588</v>
      </c>
      <c r="C460" s="52" t="s">
        <v>3589</v>
      </c>
      <c r="D460" s="53">
        <v>44343</v>
      </c>
      <c r="E460" s="53">
        <v>44432</v>
      </c>
      <c r="F460" s="51">
        <f>Messy_HR_Dataset_Detailed!$E460-Messy_HR_Dataset_Detailed!$D460</f>
        <v>89</v>
      </c>
      <c r="G460" s="54">
        <f>(Messy_HR_Dataset_Detailed!$E460-Messy_HR_Dataset_Detailed!$D460)/365.25</f>
        <v>0.24366872005475701</v>
      </c>
      <c r="H460" s="52" t="s">
        <v>3580</v>
      </c>
      <c r="I460" s="52" t="s">
        <v>3590</v>
      </c>
      <c r="J460" s="55" t="s">
        <v>3591</v>
      </c>
      <c r="K460" s="52" t="s">
        <v>79</v>
      </c>
      <c r="L460" s="52" t="s">
        <v>38</v>
      </c>
      <c r="M460" s="52" t="s">
        <v>39</v>
      </c>
      <c r="N460" s="52" t="s">
        <v>55</v>
      </c>
      <c r="O460" s="52" t="s">
        <v>66</v>
      </c>
      <c r="P460" s="52" t="s">
        <v>95</v>
      </c>
      <c r="Q460" s="52" t="s">
        <v>2588</v>
      </c>
      <c r="R460" s="52" t="s">
        <v>175</v>
      </c>
      <c r="S460" s="53" t="s">
        <v>3592</v>
      </c>
      <c r="T460" s="52" t="s">
        <v>44</v>
      </c>
      <c r="U460" s="52" t="s">
        <v>724</v>
      </c>
      <c r="V460" s="52" t="s">
        <v>59</v>
      </c>
      <c r="W460" s="51">
        <v>1460</v>
      </c>
      <c r="X460" s="52" t="s">
        <v>48</v>
      </c>
      <c r="Y460" s="51">
        <v>3</v>
      </c>
      <c r="Z460" s="51">
        <v>1321</v>
      </c>
      <c r="AA460" s="53" t="s">
        <v>336</v>
      </c>
      <c r="AB460" s="51">
        <v>1</v>
      </c>
      <c r="AC460" s="51">
        <v>5</v>
      </c>
      <c r="AD460" s="53">
        <v>44945</v>
      </c>
      <c r="AE460" s="52" t="s">
        <v>60</v>
      </c>
      <c r="AF460" s="52" t="s">
        <v>51</v>
      </c>
      <c r="AG460" s="52" t="s">
        <v>89</v>
      </c>
      <c r="AH460" s="52" t="s">
        <v>2875</v>
      </c>
      <c r="AI460" s="52" t="s">
        <v>3593</v>
      </c>
      <c r="AJ460" s="51">
        <v>5</v>
      </c>
      <c r="AK460" s="56">
        <v>308.77</v>
      </c>
    </row>
    <row r="461" spans="1:37" x14ac:dyDescent="0.25">
      <c r="A461" s="51">
        <v>895</v>
      </c>
      <c r="B461" s="52" t="s">
        <v>1899</v>
      </c>
      <c r="C461" s="52" t="s">
        <v>3594</v>
      </c>
      <c r="D461" s="53">
        <v>44959</v>
      </c>
      <c r="E461" s="53">
        <v>45100</v>
      </c>
      <c r="F461" s="51">
        <f>Messy_HR_Dataset_Detailed!$E461-Messy_HR_Dataset_Detailed!$D461</f>
        <v>141</v>
      </c>
      <c r="G461" s="54">
        <f>(Messy_HR_Dataset_Detailed!$E461-Messy_HR_Dataset_Detailed!$D461)/365.25</f>
        <v>0.38603696098562629</v>
      </c>
      <c r="H461" s="52" t="s">
        <v>3580</v>
      </c>
      <c r="I461" s="52" t="s">
        <v>3595</v>
      </c>
      <c r="J461" s="55" t="s">
        <v>3596</v>
      </c>
      <c r="K461" s="52" t="s">
        <v>79</v>
      </c>
      <c r="L461" s="52" t="s">
        <v>38</v>
      </c>
      <c r="M461" s="52" t="s">
        <v>66</v>
      </c>
      <c r="N461" s="52" t="s">
        <v>67</v>
      </c>
      <c r="O461" s="52" t="s">
        <v>66</v>
      </c>
      <c r="P461" s="52" t="s">
        <v>121</v>
      </c>
      <c r="Q461" s="52" t="s">
        <v>2588</v>
      </c>
      <c r="R461" s="52" t="s">
        <v>114</v>
      </c>
      <c r="S461" s="53" t="s">
        <v>3597</v>
      </c>
      <c r="T461" s="52" t="s">
        <v>44</v>
      </c>
      <c r="U461" s="52" t="s">
        <v>3333</v>
      </c>
      <c r="V461" s="52" t="s">
        <v>46</v>
      </c>
      <c r="W461" s="51">
        <v>1450</v>
      </c>
      <c r="X461" s="52" t="s">
        <v>48</v>
      </c>
      <c r="Y461" s="51">
        <v>3</v>
      </c>
      <c r="Z461" s="51">
        <v>1322</v>
      </c>
      <c r="AA461" s="53" t="s">
        <v>1987</v>
      </c>
      <c r="AB461" s="51">
        <v>1</v>
      </c>
      <c r="AC461" s="51">
        <v>5</v>
      </c>
      <c r="AD461" s="53">
        <v>44981</v>
      </c>
      <c r="AE461" s="52" t="s">
        <v>60</v>
      </c>
      <c r="AF461" s="52" t="s">
        <v>61</v>
      </c>
      <c r="AG461" s="52" t="s">
        <v>62</v>
      </c>
      <c r="AH461" s="52" t="s">
        <v>3598</v>
      </c>
      <c r="AI461" s="52" t="s">
        <v>3599</v>
      </c>
      <c r="AJ461" s="51">
        <v>1</v>
      </c>
      <c r="AK461" s="56">
        <v>891.25</v>
      </c>
    </row>
    <row r="462" spans="1:37" x14ac:dyDescent="0.25">
      <c r="A462" s="51">
        <v>899</v>
      </c>
      <c r="B462" s="52" t="s">
        <v>3600</v>
      </c>
      <c r="C462" s="52" t="s">
        <v>3601</v>
      </c>
      <c r="D462" s="53">
        <v>43898</v>
      </c>
      <c r="E462" s="53">
        <v>44507</v>
      </c>
      <c r="F462" s="51">
        <f>Messy_HR_Dataset_Detailed!$E462-Messy_HR_Dataset_Detailed!$D462</f>
        <v>609</v>
      </c>
      <c r="G462" s="54">
        <f>(Messy_HR_Dataset_Detailed!$E462-Messy_HR_Dataset_Detailed!$D462)/365.25</f>
        <v>1.6673511293634498</v>
      </c>
      <c r="H462" s="52" t="s">
        <v>1795</v>
      </c>
      <c r="I462" s="52" t="s">
        <v>3602</v>
      </c>
      <c r="J462" s="55" t="s">
        <v>3603</v>
      </c>
      <c r="K462" s="52" t="s">
        <v>164</v>
      </c>
      <c r="L462" s="52" t="s">
        <v>38</v>
      </c>
      <c r="M462" s="52" t="s">
        <v>66</v>
      </c>
      <c r="N462" s="52" t="s">
        <v>55</v>
      </c>
      <c r="O462" s="52" t="s">
        <v>41</v>
      </c>
      <c r="P462" s="52" t="s">
        <v>133</v>
      </c>
      <c r="Q462" s="52" t="s">
        <v>2588</v>
      </c>
      <c r="R462" s="52" t="s">
        <v>96</v>
      </c>
      <c r="S462" s="53" t="s">
        <v>3604</v>
      </c>
      <c r="T462" s="52" t="s">
        <v>44</v>
      </c>
      <c r="U462" s="52" t="s">
        <v>696</v>
      </c>
      <c r="V462" s="52" t="s">
        <v>59</v>
      </c>
      <c r="W462" s="51">
        <v>86677</v>
      </c>
      <c r="X462" s="52" t="s">
        <v>48</v>
      </c>
      <c r="Y462" s="51">
        <v>3</v>
      </c>
      <c r="Z462" s="51">
        <v>1326</v>
      </c>
      <c r="AA462" s="53">
        <v>45019</v>
      </c>
      <c r="AB462" s="51">
        <v>5</v>
      </c>
      <c r="AC462" s="51">
        <v>3</v>
      </c>
      <c r="AD462" s="53">
        <v>45047</v>
      </c>
      <c r="AE462" s="52" t="s">
        <v>50</v>
      </c>
      <c r="AF462" s="52" t="s">
        <v>61</v>
      </c>
      <c r="AG462" s="52" t="s">
        <v>89</v>
      </c>
      <c r="AH462" s="52" t="s">
        <v>3605</v>
      </c>
      <c r="AI462" s="52" t="s">
        <v>3606</v>
      </c>
      <c r="AJ462" s="51">
        <v>5</v>
      </c>
      <c r="AK462" s="56">
        <v>505.4</v>
      </c>
    </row>
    <row r="463" spans="1:37" x14ac:dyDescent="0.25">
      <c r="A463" s="51">
        <v>901</v>
      </c>
      <c r="B463" s="52" t="s">
        <v>1538</v>
      </c>
      <c r="C463" s="52" t="s">
        <v>3607</v>
      </c>
      <c r="D463" s="53">
        <v>43890</v>
      </c>
      <c r="E463" s="53">
        <v>44462</v>
      </c>
      <c r="F463" s="51">
        <f>Messy_HR_Dataset_Detailed!$E463-Messy_HR_Dataset_Detailed!$D463</f>
        <v>572</v>
      </c>
      <c r="G463" s="54">
        <f>(Messy_HR_Dataset_Detailed!$E463-Messy_HR_Dataset_Detailed!$D463)/365.25</f>
        <v>1.5660506502395619</v>
      </c>
      <c r="H463" s="52" t="s">
        <v>1795</v>
      </c>
      <c r="I463" s="52" t="s">
        <v>3608</v>
      </c>
      <c r="J463" s="55" t="s">
        <v>3609</v>
      </c>
      <c r="K463" s="52" t="s">
        <v>113</v>
      </c>
      <c r="L463" s="52" t="s">
        <v>38</v>
      </c>
      <c r="M463" s="52" t="s">
        <v>56</v>
      </c>
      <c r="N463" s="52" t="s">
        <v>40</v>
      </c>
      <c r="O463" s="52" t="s">
        <v>66</v>
      </c>
      <c r="P463" s="52" t="s">
        <v>174</v>
      </c>
      <c r="Q463" s="52" t="s">
        <v>165</v>
      </c>
      <c r="R463" s="52" t="s">
        <v>114</v>
      </c>
      <c r="S463" s="53" t="s">
        <v>3610</v>
      </c>
      <c r="T463" s="52" t="s">
        <v>44</v>
      </c>
      <c r="U463" s="52" t="s">
        <v>724</v>
      </c>
      <c r="V463" s="52" t="s">
        <v>59</v>
      </c>
      <c r="W463" s="51">
        <v>66733</v>
      </c>
      <c r="X463" s="52" t="s">
        <v>48</v>
      </c>
      <c r="Y463" s="51">
        <v>3</v>
      </c>
      <c r="Z463" s="51">
        <v>1328</v>
      </c>
      <c r="AA463" s="53">
        <v>44753</v>
      </c>
      <c r="AB463" s="51">
        <v>1</v>
      </c>
      <c r="AC463" s="51">
        <v>4</v>
      </c>
      <c r="AD463" s="53">
        <v>45009</v>
      </c>
      <c r="AE463" s="52" t="s">
        <v>60</v>
      </c>
      <c r="AF463" s="52" t="s">
        <v>51</v>
      </c>
      <c r="AG463" s="52" t="s">
        <v>52</v>
      </c>
      <c r="AH463" s="52" t="s">
        <v>3611</v>
      </c>
      <c r="AI463" s="52" t="s">
        <v>3612</v>
      </c>
      <c r="AJ463" s="51">
        <v>3</v>
      </c>
      <c r="AK463" s="56">
        <v>656.38</v>
      </c>
    </row>
    <row r="464" spans="1:37" x14ac:dyDescent="0.25">
      <c r="A464" s="51">
        <v>902</v>
      </c>
      <c r="B464" s="52" t="s">
        <v>3050</v>
      </c>
      <c r="C464" s="52" t="s">
        <v>3613</v>
      </c>
      <c r="D464" s="53">
        <v>44890</v>
      </c>
      <c r="E464" s="53">
        <v>45028</v>
      </c>
      <c r="F464" s="51">
        <f>Messy_HR_Dataset_Detailed!$E464-Messy_HR_Dataset_Detailed!$D464</f>
        <v>138</v>
      </c>
      <c r="G464" s="54">
        <f>(Messy_HR_Dataset_Detailed!$E464-Messy_HR_Dataset_Detailed!$D464)/365.25</f>
        <v>0.37782340862422997</v>
      </c>
      <c r="H464" s="52" t="s">
        <v>2394</v>
      </c>
      <c r="I464" s="52" t="s">
        <v>3614</v>
      </c>
      <c r="J464" s="55" t="s">
        <v>3615</v>
      </c>
      <c r="K464" s="52" t="s">
        <v>65</v>
      </c>
      <c r="L464" s="52" t="s">
        <v>38</v>
      </c>
      <c r="M464" s="52" t="s">
        <v>39</v>
      </c>
      <c r="N464" s="52" t="s">
        <v>67</v>
      </c>
      <c r="O464" s="52" t="s">
        <v>56</v>
      </c>
      <c r="P464" s="52" t="s">
        <v>121</v>
      </c>
      <c r="Q464" s="52" t="s">
        <v>2397</v>
      </c>
      <c r="R464" s="52" t="s">
        <v>85</v>
      </c>
      <c r="S464" s="53">
        <v>21196</v>
      </c>
      <c r="T464" s="52" t="s">
        <v>44</v>
      </c>
      <c r="U464" s="52" t="s">
        <v>81</v>
      </c>
      <c r="V464" s="52" t="s">
        <v>59</v>
      </c>
      <c r="W464" s="51">
        <v>77070</v>
      </c>
      <c r="X464" s="52" t="s">
        <v>48</v>
      </c>
      <c r="Y464" s="51">
        <v>3</v>
      </c>
      <c r="Z464" s="51">
        <v>1329</v>
      </c>
      <c r="AA464" s="53" t="s">
        <v>1514</v>
      </c>
      <c r="AB464" s="51">
        <v>3</v>
      </c>
      <c r="AC464" s="51">
        <v>2</v>
      </c>
      <c r="AD464" s="53">
        <v>45088</v>
      </c>
      <c r="AE464" s="52" t="s">
        <v>76</v>
      </c>
      <c r="AF464" s="52" t="s">
        <v>61</v>
      </c>
      <c r="AG464" s="52" t="s">
        <v>89</v>
      </c>
      <c r="AH464" s="52" t="s">
        <v>3616</v>
      </c>
      <c r="AI464" s="52" t="s">
        <v>3617</v>
      </c>
      <c r="AJ464" s="51">
        <v>5</v>
      </c>
      <c r="AK464" s="56">
        <v>692.63</v>
      </c>
    </row>
    <row r="465" spans="1:37" x14ac:dyDescent="0.25">
      <c r="A465" s="51">
        <v>903</v>
      </c>
      <c r="B465" s="52" t="s">
        <v>3546</v>
      </c>
      <c r="C465" s="52" t="s">
        <v>1714</v>
      </c>
      <c r="D465" s="53">
        <v>44819</v>
      </c>
      <c r="E465" s="53">
        <v>45051</v>
      </c>
      <c r="F465" s="51">
        <f>Messy_HR_Dataset_Detailed!$E465-Messy_HR_Dataset_Detailed!$D465</f>
        <v>232</v>
      </c>
      <c r="G465" s="54">
        <f>(Messy_HR_Dataset_Detailed!$E465-Messy_HR_Dataset_Detailed!$D465)/365.25</f>
        <v>0.63518138261464752</v>
      </c>
      <c r="H465" s="52" t="s">
        <v>3580</v>
      </c>
      <c r="I465" s="52" t="s">
        <v>3618</v>
      </c>
      <c r="J465" s="55" t="s">
        <v>3619</v>
      </c>
      <c r="K465" s="52" t="s">
        <v>132</v>
      </c>
      <c r="L465" s="52" t="s">
        <v>38</v>
      </c>
      <c r="M465" s="52" t="s">
        <v>66</v>
      </c>
      <c r="N465" s="52" t="s">
        <v>55</v>
      </c>
      <c r="O465" s="52" t="s">
        <v>56</v>
      </c>
      <c r="P465" s="52" t="s">
        <v>133</v>
      </c>
      <c r="Q465" s="52" t="s">
        <v>2588</v>
      </c>
      <c r="R465" s="52" t="s">
        <v>80</v>
      </c>
      <c r="S465" s="53">
        <v>32876</v>
      </c>
      <c r="T465" s="52" t="s">
        <v>44</v>
      </c>
      <c r="U465" s="52" t="s">
        <v>1248</v>
      </c>
      <c r="V465" s="52" t="s">
        <v>46</v>
      </c>
      <c r="W465" s="51">
        <v>66991</v>
      </c>
      <c r="X465" s="52" t="s">
        <v>48</v>
      </c>
      <c r="Y465" s="51">
        <v>3</v>
      </c>
      <c r="Z465" s="51">
        <v>1330</v>
      </c>
      <c r="AA465" s="53" t="s">
        <v>1631</v>
      </c>
      <c r="AB465" s="51">
        <v>3</v>
      </c>
      <c r="AC465" s="51">
        <v>5</v>
      </c>
      <c r="AD465" s="53">
        <v>44885</v>
      </c>
      <c r="AE465" s="52" t="s">
        <v>76</v>
      </c>
      <c r="AF465" s="52" t="s">
        <v>51</v>
      </c>
      <c r="AG465" s="52" t="s">
        <v>62</v>
      </c>
      <c r="AH465" s="52" t="s">
        <v>3620</v>
      </c>
      <c r="AI465" s="52" t="s">
        <v>3621</v>
      </c>
      <c r="AJ465" s="51">
        <v>3</v>
      </c>
      <c r="AK465" s="56">
        <v>633.72</v>
      </c>
    </row>
    <row r="466" spans="1:37" x14ac:dyDescent="0.25">
      <c r="A466" s="51">
        <v>907</v>
      </c>
      <c r="B466" s="52" t="s">
        <v>748</v>
      </c>
      <c r="C466" s="52" t="s">
        <v>2436</v>
      </c>
      <c r="D466" s="53">
        <v>44075</v>
      </c>
      <c r="E466" s="53">
        <v>44164</v>
      </c>
      <c r="F466" s="51">
        <f>Messy_HR_Dataset_Detailed!$E466-Messy_HR_Dataset_Detailed!$D466</f>
        <v>89</v>
      </c>
      <c r="G466" s="54">
        <f>(Messy_HR_Dataset_Detailed!$E466-Messy_HR_Dataset_Detailed!$D466)/365.25</f>
        <v>0.24366872005475701</v>
      </c>
      <c r="H466" s="52" t="s">
        <v>1795</v>
      </c>
      <c r="I466" s="52" t="s">
        <v>3624</v>
      </c>
      <c r="J466" s="55" t="s">
        <v>3625</v>
      </c>
      <c r="K466" s="52" t="s">
        <v>113</v>
      </c>
      <c r="L466" s="52" t="s">
        <v>38</v>
      </c>
      <c r="M466" s="52" t="s">
        <v>66</v>
      </c>
      <c r="N466" s="52" t="s">
        <v>67</v>
      </c>
      <c r="O466" s="52" t="s">
        <v>56</v>
      </c>
      <c r="P466" s="52" t="s">
        <v>133</v>
      </c>
      <c r="Q466" s="52" t="s">
        <v>165</v>
      </c>
      <c r="R466" s="52" t="s">
        <v>804</v>
      </c>
      <c r="S466" s="53" t="s">
        <v>3626</v>
      </c>
      <c r="T466" s="52" t="s">
        <v>44</v>
      </c>
      <c r="U466" s="52" t="s">
        <v>81</v>
      </c>
      <c r="V466" s="52" t="s">
        <v>59</v>
      </c>
      <c r="W466" s="51">
        <v>15975</v>
      </c>
      <c r="X466" s="52" t="s">
        <v>48</v>
      </c>
      <c r="Y466" s="51">
        <v>3</v>
      </c>
      <c r="Z466" s="51">
        <v>1334</v>
      </c>
      <c r="AA466" s="53" t="s">
        <v>2905</v>
      </c>
      <c r="AB466" s="51">
        <v>1</v>
      </c>
      <c r="AC466" s="51">
        <v>3</v>
      </c>
      <c r="AD466" s="53">
        <v>45017</v>
      </c>
      <c r="AE466" s="52" t="s">
        <v>76</v>
      </c>
      <c r="AF466" s="52" t="s">
        <v>51</v>
      </c>
      <c r="AG466" s="52" t="s">
        <v>52</v>
      </c>
      <c r="AH466" s="52" t="s">
        <v>3627</v>
      </c>
      <c r="AI466" s="52" t="s">
        <v>3628</v>
      </c>
      <c r="AJ466" s="51">
        <v>1</v>
      </c>
      <c r="AK466" s="56">
        <v>297.12</v>
      </c>
    </row>
    <row r="467" spans="1:37" x14ac:dyDescent="0.25">
      <c r="A467" s="51">
        <v>909</v>
      </c>
      <c r="B467" s="52" t="s">
        <v>907</v>
      </c>
      <c r="C467" s="52" t="s">
        <v>1640</v>
      </c>
      <c r="D467" s="53">
        <v>43887</v>
      </c>
      <c r="E467" s="53">
        <v>45015</v>
      </c>
      <c r="F467" s="51">
        <f>Messy_HR_Dataset_Detailed!$E467-Messy_HR_Dataset_Detailed!$D467</f>
        <v>1128</v>
      </c>
      <c r="G467" s="54">
        <f>(Messy_HR_Dataset_Detailed!$E467-Messy_HR_Dataset_Detailed!$D467)/365.25</f>
        <v>3.0882956878850103</v>
      </c>
      <c r="H467" s="52" t="s">
        <v>3580</v>
      </c>
      <c r="I467" s="52" t="s">
        <v>3630</v>
      </c>
      <c r="J467" s="55" t="s">
        <v>3631</v>
      </c>
      <c r="K467" s="52" t="s">
        <v>79</v>
      </c>
      <c r="L467" s="52" t="s">
        <v>38</v>
      </c>
      <c r="M467" s="52" t="s">
        <v>66</v>
      </c>
      <c r="N467" s="52" t="s">
        <v>55</v>
      </c>
      <c r="O467" s="52" t="s">
        <v>56</v>
      </c>
      <c r="P467" s="52" t="s">
        <v>133</v>
      </c>
      <c r="Q467" s="52" t="s">
        <v>2588</v>
      </c>
      <c r="R467" s="52" t="s">
        <v>85</v>
      </c>
      <c r="S467" s="53" t="s">
        <v>3632</v>
      </c>
      <c r="T467" s="52" t="s">
        <v>44</v>
      </c>
      <c r="U467" s="52" t="s">
        <v>98</v>
      </c>
      <c r="V467" s="52" t="s">
        <v>46</v>
      </c>
      <c r="W467" s="51">
        <v>88247</v>
      </c>
      <c r="X467" s="52" t="s">
        <v>48</v>
      </c>
      <c r="Y467" s="51">
        <v>3</v>
      </c>
      <c r="Z467" s="51">
        <v>1336</v>
      </c>
      <c r="AA467" s="53">
        <v>45172</v>
      </c>
      <c r="AB467" s="51">
        <v>5</v>
      </c>
      <c r="AC467" s="51">
        <v>1</v>
      </c>
      <c r="AD467" s="53">
        <v>44914</v>
      </c>
      <c r="AE467" s="52" t="s">
        <v>50</v>
      </c>
      <c r="AF467" s="52" t="s">
        <v>51</v>
      </c>
      <c r="AG467" s="52" t="s">
        <v>89</v>
      </c>
      <c r="AH467" s="52" t="s">
        <v>3633</v>
      </c>
      <c r="AI467" s="52" t="s">
        <v>3634</v>
      </c>
      <c r="AJ467" s="51">
        <v>4</v>
      </c>
      <c r="AK467" s="56">
        <v>969.95</v>
      </c>
    </row>
    <row r="468" spans="1:37" x14ac:dyDescent="0.25">
      <c r="A468" s="51">
        <v>910</v>
      </c>
      <c r="B468" s="52" t="s">
        <v>3635</v>
      </c>
      <c r="C468" s="52" t="s">
        <v>3636</v>
      </c>
      <c r="D468" s="53">
        <v>43322</v>
      </c>
      <c r="E468" s="53">
        <v>44537</v>
      </c>
      <c r="F468" s="51">
        <f>Messy_HR_Dataset_Detailed!$E468-Messy_HR_Dataset_Detailed!$D468</f>
        <v>1215</v>
      </c>
      <c r="G468" s="54">
        <f>(Messy_HR_Dataset_Detailed!$E468-Messy_HR_Dataset_Detailed!$D468)/365.25</f>
        <v>3.3264887063655029</v>
      </c>
      <c r="H468" s="52" t="s">
        <v>3580</v>
      </c>
      <c r="I468" s="52" t="s">
        <v>3637</v>
      </c>
      <c r="J468" s="55" t="s">
        <v>3638</v>
      </c>
      <c r="K468" s="52" t="s">
        <v>94</v>
      </c>
      <c r="L468" s="52" t="s">
        <v>38</v>
      </c>
      <c r="M468" s="52" t="s">
        <v>66</v>
      </c>
      <c r="N468" s="52" t="s">
        <v>55</v>
      </c>
      <c r="O468" s="52" t="s">
        <v>41</v>
      </c>
      <c r="P468" s="52" t="s">
        <v>121</v>
      </c>
      <c r="Q468" s="52" t="s">
        <v>2588</v>
      </c>
      <c r="R468" s="52" t="s">
        <v>80</v>
      </c>
      <c r="S468" s="53" t="s">
        <v>3639</v>
      </c>
      <c r="T468" s="52" t="s">
        <v>44</v>
      </c>
      <c r="U468" s="52" t="s">
        <v>3640</v>
      </c>
      <c r="V468" s="52" t="s">
        <v>46</v>
      </c>
      <c r="W468" s="51">
        <v>71014</v>
      </c>
      <c r="X468" s="52" t="s">
        <v>48</v>
      </c>
      <c r="Y468" s="51">
        <v>3</v>
      </c>
      <c r="Z468" s="51">
        <v>1337</v>
      </c>
      <c r="AA468" s="53">
        <v>44572</v>
      </c>
      <c r="AB468" s="51">
        <v>3</v>
      </c>
      <c r="AC468" s="51">
        <v>3</v>
      </c>
      <c r="AD468" s="53">
        <v>44943</v>
      </c>
      <c r="AE468" s="52" t="s">
        <v>76</v>
      </c>
      <c r="AF468" s="52" t="s">
        <v>61</v>
      </c>
      <c r="AG468" s="52" t="s">
        <v>52</v>
      </c>
      <c r="AH468" s="52" t="s">
        <v>3641</v>
      </c>
      <c r="AI468" s="52" t="s">
        <v>3642</v>
      </c>
      <c r="AJ468" s="51">
        <v>5</v>
      </c>
      <c r="AK468" s="56">
        <v>719.7</v>
      </c>
    </row>
    <row r="469" spans="1:37" x14ac:dyDescent="0.25">
      <c r="A469" s="51">
        <v>912</v>
      </c>
      <c r="B469" s="52" t="s">
        <v>3644</v>
      </c>
      <c r="C469" s="52" t="s">
        <v>728</v>
      </c>
      <c r="D469" s="53">
        <v>44287</v>
      </c>
      <c r="E469" s="53">
        <v>44787</v>
      </c>
      <c r="F469" s="51">
        <f>Messy_HR_Dataset_Detailed!$E469-Messy_HR_Dataset_Detailed!$D469</f>
        <v>500</v>
      </c>
      <c r="G469" s="54">
        <f>(Messy_HR_Dataset_Detailed!$E469-Messy_HR_Dataset_Detailed!$D469)/365.25</f>
        <v>1.3689253935660506</v>
      </c>
      <c r="H469" s="52" t="s">
        <v>1795</v>
      </c>
      <c r="I469" s="52" t="s">
        <v>3645</v>
      </c>
      <c r="J469" s="55" t="s">
        <v>3646</v>
      </c>
      <c r="K469" s="52" t="s">
        <v>37</v>
      </c>
      <c r="L469" s="52" t="s">
        <v>38</v>
      </c>
      <c r="M469" s="52" t="s">
        <v>39</v>
      </c>
      <c r="N469" s="52" t="s">
        <v>67</v>
      </c>
      <c r="O469" s="52" t="s">
        <v>41</v>
      </c>
      <c r="P469" s="52" t="s">
        <v>133</v>
      </c>
      <c r="Q469" s="52" t="s">
        <v>165</v>
      </c>
      <c r="R469" s="52" t="s">
        <v>320</v>
      </c>
      <c r="S469" s="53" t="s">
        <v>3647</v>
      </c>
      <c r="T469" s="52" t="s">
        <v>44</v>
      </c>
      <c r="U469" s="52" t="s">
        <v>234</v>
      </c>
      <c r="V469" s="52" t="s">
        <v>59</v>
      </c>
      <c r="W469" s="51">
        <v>47635</v>
      </c>
      <c r="X469" s="52" t="s">
        <v>48</v>
      </c>
      <c r="Y469" s="51">
        <v>3</v>
      </c>
      <c r="Z469" s="51">
        <v>1339</v>
      </c>
      <c r="AA469" s="53">
        <v>44604</v>
      </c>
      <c r="AB469" s="51">
        <v>1</v>
      </c>
      <c r="AC469" s="51">
        <v>3</v>
      </c>
      <c r="AD469" s="53">
        <v>44889</v>
      </c>
      <c r="AE469" s="52" t="s">
        <v>60</v>
      </c>
      <c r="AF469" s="52" t="s">
        <v>51</v>
      </c>
      <c r="AG469" s="52" t="s">
        <v>62</v>
      </c>
      <c r="AH469" s="52" t="s">
        <v>3648</v>
      </c>
      <c r="AI469" s="52" t="s">
        <v>3649</v>
      </c>
      <c r="AJ469" s="51">
        <v>3</v>
      </c>
      <c r="AK469" s="56">
        <v>754.47</v>
      </c>
    </row>
    <row r="470" spans="1:37" x14ac:dyDescent="0.25">
      <c r="A470" s="51">
        <v>913</v>
      </c>
      <c r="B470" s="52" t="s">
        <v>306</v>
      </c>
      <c r="C470" s="52" t="s">
        <v>3650</v>
      </c>
      <c r="D470" s="53">
        <v>44276</v>
      </c>
      <c r="E470" s="53">
        <v>44521</v>
      </c>
      <c r="F470" s="51">
        <f>Messy_HR_Dataset_Detailed!$E470-Messy_HR_Dataset_Detailed!$D470</f>
        <v>245</v>
      </c>
      <c r="G470" s="54">
        <f>(Messy_HR_Dataset_Detailed!$E470-Messy_HR_Dataset_Detailed!$D470)/365.25</f>
        <v>0.67077344284736484</v>
      </c>
      <c r="H470" s="52" t="s">
        <v>1795</v>
      </c>
      <c r="I470" s="52" t="s">
        <v>3651</v>
      </c>
      <c r="J470" s="55" t="s">
        <v>3652</v>
      </c>
      <c r="K470" s="52" t="s">
        <v>54</v>
      </c>
      <c r="L470" s="52" t="s">
        <v>38</v>
      </c>
      <c r="M470" s="52" t="s">
        <v>66</v>
      </c>
      <c r="N470" s="52" t="s">
        <v>67</v>
      </c>
      <c r="O470" s="52" t="s">
        <v>56</v>
      </c>
      <c r="P470" s="52" t="s">
        <v>133</v>
      </c>
      <c r="Q470" s="52" t="s">
        <v>165</v>
      </c>
      <c r="R470" s="52" t="s">
        <v>96</v>
      </c>
      <c r="S470" s="53" t="s">
        <v>3653</v>
      </c>
      <c r="T470" s="52" t="s">
        <v>44</v>
      </c>
      <c r="U470" s="52" t="s">
        <v>109</v>
      </c>
      <c r="V470" s="52" t="s">
        <v>59</v>
      </c>
      <c r="W470" s="51">
        <v>37302</v>
      </c>
      <c r="X470" s="52" t="s">
        <v>48</v>
      </c>
      <c r="Y470" s="51">
        <v>3</v>
      </c>
      <c r="Z470" s="51">
        <v>1340</v>
      </c>
      <c r="AA470" s="53" t="s">
        <v>851</v>
      </c>
      <c r="AB470" s="51">
        <v>5</v>
      </c>
      <c r="AC470" s="51">
        <v>4</v>
      </c>
      <c r="AD470" s="53">
        <v>44963</v>
      </c>
      <c r="AE470" s="52" t="s">
        <v>50</v>
      </c>
      <c r="AF470" s="52" t="s">
        <v>61</v>
      </c>
      <c r="AG470" s="52" t="s">
        <v>62</v>
      </c>
      <c r="AH470" s="52" t="s">
        <v>3654</v>
      </c>
      <c r="AI470" s="52" t="s">
        <v>3655</v>
      </c>
      <c r="AJ470" s="51">
        <v>2</v>
      </c>
      <c r="AK470" s="56">
        <v>890.39</v>
      </c>
    </row>
    <row r="471" spans="1:37" x14ac:dyDescent="0.25">
      <c r="A471" s="51">
        <v>915</v>
      </c>
      <c r="B471" s="52" t="s">
        <v>2271</v>
      </c>
      <c r="C471" s="52" t="s">
        <v>3656</v>
      </c>
      <c r="D471" s="53">
        <v>43638</v>
      </c>
      <c r="E471" s="53">
        <v>43703</v>
      </c>
      <c r="F471" s="51">
        <f>Messy_HR_Dataset_Detailed!$E471-Messy_HR_Dataset_Detailed!$D471</f>
        <v>65</v>
      </c>
      <c r="G471" s="54">
        <f>(Messy_HR_Dataset_Detailed!$E471-Messy_HR_Dataset_Detailed!$D471)/365.25</f>
        <v>0.17796030116358658</v>
      </c>
      <c r="H471" s="52" t="s">
        <v>3580</v>
      </c>
      <c r="I471" s="52" t="s">
        <v>3657</v>
      </c>
      <c r="J471" s="55" t="s">
        <v>3658</v>
      </c>
      <c r="K471" s="52" t="s">
        <v>54</v>
      </c>
      <c r="L471" s="52" t="s">
        <v>38</v>
      </c>
      <c r="M471" s="52" t="s">
        <v>66</v>
      </c>
      <c r="N471" s="52" t="s">
        <v>67</v>
      </c>
      <c r="O471" s="52" t="s">
        <v>56</v>
      </c>
      <c r="P471" s="52" t="s">
        <v>133</v>
      </c>
      <c r="Q471" s="52" t="s">
        <v>2588</v>
      </c>
      <c r="R471" s="52" t="s">
        <v>57</v>
      </c>
      <c r="S471" s="53" t="s">
        <v>3659</v>
      </c>
      <c r="T471" s="52" t="s">
        <v>44</v>
      </c>
      <c r="U471" s="52" t="s">
        <v>159</v>
      </c>
      <c r="V471" s="52" t="s">
        <v>46</v>
      </c>
      <c r="W471" s="51">
        <v>2559</v>
      </c>
      <c r="X471" s="52" t="s">
        <v>48</v>
      </c>
      <c r="Y471" s="51">
        <v>3</v>
      </c>
      <c r="Z471" s="51">
        <v>1342</v>
      </c>
      <c r="AA471" s="53" t="s">
        <v>3660</v>
      </c>
      <c r="AB471" s="51">
        <v>3</v>
      </c>
      <c r="AC471" s="51">
        <v>2</v>
      </c>
      <c r="AD471" s="53">
        <v>44954</v>
      </c>
      <c r="AE471" s="52" t="s">
        <v>76</v>
      </c>
      <c r="AF471" s="52" t="s">
        <v>51</v>
      </c>
      <c r="AG471" s="52" t="s">
        <v>52</v>
      </c>
      <c r="AH471" s="52" t="s">
        <v>2708</v>
      </c>
      <c r="AI471" s="52" t="s">
        <v>3661</v>
      </c>
      <c r="AJ471" s="51">
        <v>4</v>
      </c>
      <c r="AK471" s="56">
        <v>930.72</v>
      </c>
    </row>
    <row r="472" spans="1:37" x14ac:dyDescent="0.25">
      <c r="A472" s="51">
        <v>916</v>
      </c>
      <c r="B472" s="52" t="s">
        <v>1047</v>
      </c>
      <c r="C472" s="52" t="s">
        <v>2657</v>
      </c>
      <c r="D472" s="53">
        <v>43781</v>
      </c>
      <c r="E472" s="53">
        <v>45065</v>
      </c>
      <c r="F472" s="51">
        <f>Messy_HR_Dataset_Detailed!$E472-Messy_HR_Dataset_Detailed!$D472</f>
        <v>1284</v>
      </c>
      <c r="G472" s="54">
        <f>(Messy_HR_Dataset_Detailed!$E472-Messy_HR_Dataset_Detailed!$D472)/365.25</f>
        <v>3.5154004106776182</v>
      </c>
      <c r="H472" s="52" t="s">
        <v>3580</v>
      </c>
      <c r="I472" s="52" t="s">
        <v>3662</v>
      </c>
      <c r="J472" s="55" t="s">
        <v>3663</v>
      </c>
      <c r="K472" s="52" t="s">
        <v>132</v>
      </c>
      <c r="L472" s="52" t="s">
        <v>38</v>
      </c>
      <c r="M472" s="52" t="s">
        <v>39</v>
      </c>
      <c r="N472" s="52" t="s">
        <v>67</v>
      </c>
      <c r="O472" s="52" t="s">
        <v>41</v>
      </c>
      <c r="P472" s="52" t="s">
        <v>174</v>
      </c>
      <c r="Q472" s="52" t="s">
        <v>2588</v>
      </c>
      <c r="R472" s="52" t="s">
        <v>300</v>
      </c>
      <c r="S472" s="53" t="s">
        <v>3664</v>
      </c>
      <c r="T472" s="52" t="s">
        <v>44</v>
      </c>
      <c r="U472" s="52" t="s">
        <v>250</v>
      </c>
      <c r="V472" s="52" t="s">
        <v>46</v>
      </c>
      <c r="W472" s="51">
        <v>68008</v>
      </c>
      <c r="X472" s="52" t="s">
        <v>48</v>
      </c>
      <c r="Y472" s="51">
        <v>3</v>
      </c>
      <c r="Z472" s="51">
        <v>1343</v>
      </c>
      <c r="AA472" s="53">
        <v>44751</v>
      </c>
      <c r="AB472" s="51">
        <v>1</v>
      </c>
      <c r="AC472" s="51">
        <v>2</v>
      </c>
      <c r="AD472" s="53">
        <v>44806</v>
      </c>
      <c r="AE472" s="52" t="s">
        <v>60</v>
      </c>
      <c r="AF472" s="52" t="s">
        <v>61</v>
      </c>
      <c r="AG472" s="52" t="s">
        <v>77</v>
      </c>
      <c r="AH472" s="52" t="s">
        <v>3665</v>
      </c>
      <c r="AI472" s="52" t="s">
        <v>3666</v>
      </c>
      <c r="AJ472" s="51">
        <v>5</v>
      </c>
      <c r="AK472" s="56">
        <v>924.85</v>
      </c>
    </row>
    <row r="473" spans="1:37" x14ac:dyDescent="0.25">
      <c r="A473" s="51">
        <v>919</v>
      </c>
      <c r="B473" s="52" t="s">
        <v>1154</v>
      </c>
      <c r="C473" s="52" t="s">
        <v>1750</v>
      </c>
      <c r="D473" s="53">
        <v>44248</v>
      </c>
      <c r="E473" s="53">
        <v>44795</v>
      </c>
      <c r="F473" s="51">
        <f>Messy_HR_Dataset_Detailed!$E473-Messy_HR_Dataset_Detailed!$D473</f>
        <v>547</v>
      </c>
      <c r="G473" s="54">
        <f>(Messy_HR_Dataset_Detailed!$E473-Messy_HR_Dataset_Detailed!$D473)/365.25</f>
        <v>1.4976043805612593</v>
      </c>
      <c r="H473" s="52" t="s">
        <v>1795</v>
      </c>
      <c r="I473" s="52" t="s">
        <v>3669</v>
      </c>
      <c r="J473" s="55" t="s">
        <v>3670</v>
      </c>
      <c r="K473" s="52" t="s">
        <v>94</v>
      </c>
      <c r="L473" s="52" t="s">
        <v>38</v>
      </c>
      <c r="M473" s="52" t="s">
        <v>39</v>
      </c>
      <c r="N473" s="52" t="s">
        <v>40</v>
      </c>
      <c r="O473" s="52" t="s">
        <v>41</v>
      </c>
      <c r="P473" s="52" t="s">
        <v>133</v>
      </c>
      <c r="Q473" s="52" t="s">
        <v>165</v>
      </c>
      <c r="R473" s="52" t="s">
        <v>85</v>
      </c>
      <c r="S473" s="53" t="s">
        <v>3671</v>
      </c>
      <c r="T473" s="52" t="s">
        <v>44</v>
      </c>
      <c r="U473" s="52" t="s">
        <v>81</v>
      </c>
      <c r="V473" s="52" t="s">
        <v>59</v>
      </c>
      <c r="W473" s="51">
        <v>37276</v>
      </c>
      <c r="X473" s="52" t="s">
        <v>48</v>
      </c>
      <c r="Y473" s="51">
        <v>3</v>
      </c>
      <c r="Z473" s="51">
        <v>1346</v>
      </c>
      <c r="AA473" s="53" t="s">
        <v>3672</v>
      </c>
      <c r="AB473" s="51">
        <v>4</v>
      </c>
      <c r="AC473" s="51">
        <v>2</v>
      </c>
      <c r="AD473" s="53">
        <v>45109</v>
      </c>
      <c r="AE473" s="52" t="s">
        <v>83</v>
      </c>
      <c r="AF473" s="52" t="s">
        <v>61</v>
      </c>
      <c r="AG473" s="52" t="s">
        <v>52</v>
      </c>
      <c r="AH473" s="52" t="s">
        <v>3673</v>
      </c>
      <c r="AI473" s="52" t="s">
        <v>3674</v>
      </c>
      <c r="AJ473" s="51">
        <v>2</v>
      </c>
      <c r="AK473" s="56">
        <v>501.64</v>
      </c>
    </row>
    <row r="474" spans="1:37" x14ac:dyDescent="0.25">
      <c r="A474" s="51">
        <v>920</v>
      </c>
      <c r="B474" s="52" t="s">
        <v>3675</v>
      </c>
      <c r="C474" s="52" t="s">
        <v>237</v>
      </c>
      <c r="D474" s="53">
        <v>44624</v>
      </c>
      <c r="E474" s="53">
        <v>44944</v>
      </c>
      <c r="F474" s="51">
        <f>Messy_HR_Dataset_Detailed!$E474-Messy_HR_Dataset_Detailed!$D474</f>
        <v>320</v>
      </c>
      <c r="G474" s="54">
        <f>(Messy_HR_Dataset_Detailed!$E474-Messy_HR_Dataset_Detailed!$D474)/365.25</f>
        <v>0.87611225188227237</v>
      </c>
      <c r="H474" s="52" t="s">
        <v>1795</v>
      </c>
      <c r="I474" s="52" t="s">
        <v>3676</v>
      </c>
      <c r="J474" s="55" t="s">
        <v>3677</v>
      </c>
      <c r="K474" s="52" t="s">
        <v>113</v>
      </c>
      <c r="L474" s="52" t="s">
        <v>38</v>
      </c>
      <c r="M474" s="52" t="s">
        <v>56</v>
      </c>
      <c r="N474" s="52" t="s">
        <v>67</v>
      </c>
      <c r="O474" s="52" t="s">
        <v>66</v>
      </c>
      <c r="P474" s="52" t="s">
        <v>133</v>
      </c>
      <c r="Q474" s="52" t="s">
        <v>165</v>
      </c>
      <c r="R474" s="52" t="s">
        <v>80</v>
      </c>
      <c r="S474" s="53" t="s">
        <v>3678</v>
      </c>
      <c r="T474" s="52" t="s">
        <v>44</v>
      </c>
      <c r="U474" s="52" t="s">
        <v>176</v>
      </c>
      <c r="V474" s="52" t="s">
        <v>59</v>
      </c>
      <c r="W474" s="51">
        <v>54734</v>
      </c>
      <c r="X474" s="52" t="s">
        <v>48</v>
      </c>
      <c r="Y474" s="51">
        <v>3</v>
      </c>
      <c r="Z474" s="51">
        <v>1347</v>
      </c>
      <c r="AA474" s="53" t="s">
        <v>1392</v>
      </c>
      <c r="AB474" s="51">
        <v>4</v>
      </c>
      <c r="AC474" s="51">
        <v>3</v>
      </c>
      <c r="AD474" s="53">
        <v>44856</v>
      </c>
      <c r="AE474" s="52" t="s">
        <v>156</v>
      </c>
      <c r="AF474" s="52" t="s">
        <v>51</v>
      </c>
      <c r="AG474" s="52" t="s">
        <v>52</v>
      </c>
      <c r="AH474" s="52" t="s">
        <v>3679</v>
      </c>
      <c r="AI474" s="52" t="s">
        <v>3680</v>
      </c>
      <c r="AJ474" s="51">
        <v>5</v>
      </c>
      <c r="AK474" s="56">
        <v>792.72</v>
      </c>
    </row>
    <row r="475" spans="1:37" x14ac:dyDescent="0.25">
      <c r="A475" s="51">
        <v>921</v>
      </c>
      <c r="B475" s="52" t="s">
        <v>3681</v>
      </c>
      <c r="C475" s="52" t="s">
        <v>3682</v>
      </c>
      <c r="D475" s="53">
        <v>43576</v>
      </c>
      <c r="E475" s="53">
        <v>44167</v>
      </c>
      <c r="F475" s="51">
        <f>Messy_HR_Dataset_Detailed!$E475-Messy_HR_Dataset_Detailed!$D475</f>
        <v>591</v>
      </c>
      <c r="G475" s="54">
        <f>(Messy_HR_Dataset_Detailed!$E475-Messy_HR_Dataset_Detailed!$D475)/365.25</f>
        <v>1.6180698151950719</v>
      </c>
      <c r="H475" s="52" t="s">
        <v>2392</v>
      </c>
      <c r="I475" s="52" t="s">
        <v>3683</v>
      </c>
      <c r="J475" s="55" t="s">
        <v>3684</v>
      </c>
      <c r="K475" s="52" t="s">
        <v>94</v>
      </c>
      <c r="L475" s="52" t="s">
        <v>199</v>
      </c>
      <c r="M475" s="52" t="s">
        <v>39</v>
      </c>
      <c r="N475" s="52" t="s">
        <v>40</v>
      </c>
      <c r="O475" s="52" t="s">
        <v>56</v>
      </c>
      <c r="P475" s="52" t="s">
        <v>95</v>
      </c>
      <c r="Q475" s="52" t="s">
        <v>2397</v>
      </c>
      <c r="R475" s="52" t="s">
        <v>85</v>
      </c>
      <c r="S475" s="53" t="s">
        <v>3685</v>
      </c>
      <c r="T475" s="52" t="s">
        <v>44</v>
      </c>
      <c r="U475" s="52" t="s">
        <v>109</v>
      </c>
      <c r="V475" s="52" t="s">
        <v>46</v>
      </c>
      <c r="W475" s="51">
        <v>34961</v>
      </c>
      <c r="X475" s="52" t="s">
        <v>48</v>
      </c>
      <c r="Y475" s="51">
        <v>3</v>
      </c>
      <c r="Z475" s="51">
        <v>1348</v>
      </c>
      <c r="AA475" s="53">
        <v>44572</v>
      </c>
      <c r="AB475" s="51">
        <v>2</v>
      </c>
      <c r="AC475" s="51">
        <v>2</v>
      </c>
      <c r="AD475" s="53">
        <v>45139</v>
      </c>
      <c r="AE475" s="52" t="s">
        <v>83</v>
      </c>
      <c r="AF475" s="52" t="s">
        <v>51</v>
      </c>
      <c r="AG475" s="52" t="s">
        <v>77</v>
      </c>
      <c r="AH475" s="52" t="s">
        <v>3686</v>
      </c>
      <c r="AI475" s="52" t="s">
        <v>3687</v>
      </c>
      <c r="AJ475" s="51">
        <v>4</v>
      </c>
      <c r="AK475" s="56">
        <v>594.15</v>
      </c>
    </row>
    <row r="476" spans="1:37" x14ac:dyDescent="0.25">
      <c r="A476" s="51">
        <v>922</v>
      </c>
      <c r="B476" s="52" t="s">
        <v>3688</v>
      </c>
      <c r="C476" s="52" t="s">
        <v>3689</v>
      </c>
      <c r="D476" s="53">
        <v>44410</v>
      </c>
      <c r="E476" s="53">
        <v>44891</v>
      </c>
      <c r="F476" s="51">
        <f>Messy_HR_Dataset_Detailed!$E476-Messy_HR_Dataset_Detailed!$D476</f>
        <v>481</v>
      </c>
      <c r="G476" s="54">
        <f>(Messy_HR_Dataset_Detailed!$E476-Messy_HR_Dataset_Detailed!$D476)/365.25</f>
        <v>1.3169062286105406</v>
      </c>
      <c r="H476" s="52" t="s">
        <v>3580</v>
      </c>
      <c r="I476" s="52" t="s">
        <v>3690</v>
      </c>
      <c r="J476" s="55" t="s">
        <v>3691</v>
      </c>
      <c r="K476" s="52" t="s">
        <v>54</v>
      </c>
      <c r="L476" s="52" t="s">
        <v>38</v>
      </c>
      <c r="M476" s="52" t="s">
        <v>66</v>
      </c>
      <c r="N476" s="52" t="s">
        <v>67</v>
      </c>
      <c r="O476" s="52" t="s">
        <v>56</v>
      </c>
      <c r="P476" s="52" t="s">
        <v>133</v>
      </c>
      <c r="Q476" s="52" t="s">
        <v>2588</v>
      </c>
      <c r="R476" s="52" t="s">
        <v>2479</v>
      </c>
      <c r="S476" s="53" t="s">
        <v>3692</v>
      </c>
      <c r="T476" s="52" t="s">
        <v>44</v>
      </c>
      <c r="U476" s="52" t="s">
        <v>250</v>
      </c>
      <c r="V476" s="52" t="s">
        <v>46</v>
      </c>
      <c r="W476" s="51">
        <v>33234</v>
      </c>
      <c r="X476" s="52" t="s">
        <v>48</v>
      </c>
      <c r="Y476" s="51">
        <v>3</v>
      </c>
      <c r="Z476" s="51">
        <v>1349</v>
      </c>
      <c r="AA476" s="53" t="s">
        <v>110</v>
      </c>
      <c r="AB476" s="51">
        <v>1</v>
      </c>
      <c r="AC476" s="51">
        <v>2</v>
      </c>
      <c r="AD476" s="53">
        <v>44891</v>
      </c>
      <c r="AE476" s="52" t="s">
        <v>83</v>
      </c>
      <c r="AF476" s="52" t="s">
        <v>51</v>
      </c>
      <c r="AG476" s="52" t="s">
        <v>62</v>
      </c>
      <c r="AH476" s="52" t="s">
        <v>3693</v>
      </c>
      <c r="AI476" s="52" t="s">
        <v>3694</v>
      </c>
      <c r="AJ476" s="51">
        <v>3</v>
      </c>
      <c r="AK476" s="56">
        <v>870.01</v>
      </c>
    </row>
    <row r="477" spans="1:37" x14ac:dyDescent="0.25">
      <c r="A477" s="51">
        <v>925</v>
      </c>
      <c r="B477" s="52" t="s">
        <v>3696</v>
      </c>
      <c r="C477" s="52" t="s">
        <v>1205</v>
      </c>
      <c r="D477" s="53">
        <v>43320</v>
      </c>
      <c r="E477" s="53">
        <v>45078</v>
      </c>
      <c r="F477" s="51">
        <f>Messy_HR_Dataset_Detailed!$E477-Messy_HR_Dataset_Detailed!$D477</f>
        <v>1758</v>
      </c>
      <c r="G477" s="54">
        <f>(Messy_HR_Dataset_Detailed!$E477-Messy_HR_Dataset_Detailed!$D477)/365.25</f>
        <v>4.8131416837782339</v>
      </c>
      <c r="H477" s="52" t="s">
        <v>1795</v>
      </c>
      <c r="I477" s="52" t="s">
        <v>3697</v>
      </c>
      <c r="J477" s="55" t="s">
        <v>3698</v>
      </c>
      <c r="K477" s="52" t="s">
        <v>164</v>
      </c>
      <c r="L477" s="52" t="s">
        <v>38</v>
      </c>
      <c r="M477" s="52" t="s">
        <v>39</v>
      </c>
      <c r="N477" s="52" t="s">
        <v>67</v>
      </c>
      <c r="O477" s="52" t="s">
        <v>66</v>
      </c>
      <c r="P477" s="52" t="s">
        <v>174</v>
      </c>
      <c r="Q477" s="52" t="s">
        <v>2588</v>
      </c>
      <c r="R477" s="52" t="s">
        <v>85</v>
      </c>
      <c r="S477" s="53" t="s">
        <v>3699</v>
      </c>
      <c r="T477" s="52" t="s">
        <v>44</v>
      </c>
      <c r="U477" s="52" t="s">
        <v>98</v>
      </c>
      <c r="V477" s="52" t="s">
        <v>59</v>
      </c>
      <c r="W477" s="51">
        <v>43568</v>
      </c>
      <c r="X477" s="52" t="s">
        <v>48</v>
      </c>
      <c r="Y477" s="51">
        <v>3</v>
      </c>
      <c r="Z477" s="51">
        <v>1352</v>
      </c>
      <c r="AA477" s="53">
        <v>44991</v>
      </c>
      <c r="AB477" s="51">
        <v>4</v>
      </c>
      <c r="AC477" s="51">
        <v>2</v>
      </c>
      <c r="AD477" s="53">
        <v>44866</v>
      </c>
      <c r="AE477" s="52" t="s">
        <v>156</v>
      </c>
      <c r="AF477" s="52" t="s">
        <v>61</v>
      </c>
      <c r="AG477" s="52" t="s">
        <v>77</v>
      </c>
      <c r="AH477" s="52" t="s">
        <v>460</v>
      </c>
      <c r="AI477" s="52" t="s">
        <v>3700</v>
      </c>
      <c r="AJ477" s="51">
        <v>4</v>
      </c>
      <c r="AK477" s="56">
        <v>218.93</v>
      </c>
    </row>
    <row r="478" spans="1:37" x14ac:dyDescent="0.25">
      <c r="A478" s="51">
        <v>926</v>
      </c>
      <c r="B478" s="52" t="s">
        <v>3701</v>
      </c>
      <c r="C478" s="52" t="s">
        <v>970</v>
      </c>
      <c r="D478" s="53">
        <v>44089</v>
      </c>
      <c r="E478" s="53">
        <v>44567</v>
      </c>
      <c r="F478" s="51">
        <f>Messy_HR_Dataset_Detailed!$E478-Messy_HR_Dataset_Detailed!$D478</f>
        <v>478</v>
      </c>
      <c r="G478" s="54">
        <f>(Messy_HR_Dataset_Detailed!$E478-Messy_HR_Dataset_Detailed!$D478)/365.25</f>
        <v>1.3086926762491444</v>
      </c>
      <c r="H478" s="52" t="s">
        <v>1795</v>
      </c>
      <c r="I478" s="52" t="s">
        <v>3702</v>
      </c>
      <c r="J478" s="55" t="s">
        <v>3703</v>
      </c>
      <c r="K478" s="52" t="s">
        <v>94</v>
      </c>
      <c r="L478" s="52" t="s">
        <v>38</v>
      </c>
      <c r="M478" s="52" t="s">
        <v>56</v>
      </c>
      <c r="N478" s="52" t="s">
        <v>55</v>
      </c>
      <c r="O478" s="52" t="s">
        <v>41</v>
      </c>
      <c r="P478" s="52" t="s">
        <v>95</v>
      </c>
      <c r="Q478" s="52" t="s">
        <v>165</v>
      </c>
      <c r="R478" s="52" t="s">
        <v>85</v>
      </c>
      <c r="S478" s="53">
        <v>16895</v>
      </c>
      <c r="T478" s="52" t="s">
        <v>44</v>
      </c>
      <c r="U478" s="52" t="s">
        <v>5</v>
      </c>
      <c r="V478" s="52" t="s">
        <v>59</v>
      </c>
      <c r="W478" s="51">
        <v>48891</v>
      </c>
      <c r="X478" s="52" t="s">
        <v>48</v>
      </c>
      <c r="Y478" s="51">
        <v>3</v>
      </c>
      <c r="Z478" s="51">
        <v>1353</v>
      </c>
      <c r="AA478" s="53">
        <v>44875</v>
      </c>
      <c r="AB478" s="51">
        <v>5</v>
      </c>
      <c r="AC478" s="51">
        <v>1</v>
      </c>
      <c r="AD478" s="53">
        <v>44911</v>
      </c>
      <c r="AE478" s="52" t="s">
        <v>156</v>
      </c>
      <c r="AF478" s="52" t="s">
        <v>51</v>
      </c>
      <c r="AG478" s="52" t="s">
        <v>62</v>
      </c>
      <c r="AH478" s="52" t="s">
        <v>3704</v>
      </c>
      <c r="AI478" s="52" t="s">
        <v>3705</v>
      </c>
      <c r="AJ478" s="51">
        <v>5</v>
      </c>
      <c r="AK478" s="56">
        <v>179.21</v>
      </c>
    </row>
    <row r="479" spans="1:37" x14ac:dyDescent="0.25">
      <c r="A479" s="51">
        <v>927</v>
      </c>
      <c r="B479" s="52" t="s">
        <v>3706</v>
      </c>
      <c r="C479" s="52" t="s">
        <v>104</v>
      </c>
      <c r="D479" s="53">
        <v>44132</v>
      </c>
      <c r="E479" s="53">
        <v>44619</v>
      </c>
      <c r="F479" s="51">
        <f>Messy_HR_Dataset_Detailed!$E479-Messy_HR_Dataset_Detailed!$D479</f>
        <v>487</v>
      </c>
      <c r="G479" s="54">
        <f>(Messy_HR_Dataset_Detailed!$E479-Messy_HR_Dataset_Detailed!$D479)/365.25</f>
        <v>1.3333333333333333</v>
      </c>
      <c r="H479" s="52" t="s">
        <v>2392</v>
      </c>
      <c r="I479" s="52" t="s">
        <v>3326</v>
      </c>
      <c r="J479" s="55" t="s">
        <v>3707</v>
      </c>
      <c r="K479" s="52" t="s">
        <v>94</v>
      </c>
      <c r="L479" s="52" t="s">
        <v>199</v>
      </c>
      <c r="M479" s="52" t="s">
        <v>66</v>
      </c>
      <c r="N479" s="52" t="s">
        <v>40</v>
      </c>
      <c r="O479" s="52" t="s">
        <v>66</v>
      </c>
      <c r="P479" s="52" t="s">
        <v>95</v>
      </c>
      <c r="Q479" s="52" t="s">
        <v>2397</v>
      </c>
      <c r="R479" s="52" t="s">
        <v>85</v>
      </c>
      <c r="S479" s="53">
        <v>21736</v>
      </c>
      <c r="T479" s="52" t="s">
        <v>44</v>
      </c>
      <c r="U479" s="52" t="s">
        <v>600</v>
      </c>
      <c r="V479" s="52" t="s">
        <v>46</v>
      </c>
      <c r="W479" s="51">
        <v>79778</v>
      </c>
      <c r="X479" s="52" t="s">
        <v>48</v>
      </c>
      <c r="Y479" s="51">
        <v>3</v>
      </c>
      <c r="Z479" s="51">
        <v>1354</v>
      </c>
      <c r="AA479" s="53" t="s">
        <v>1344</v>
      </c>
      <c r="AB479" s="51">
        <v>4</v>
      </c>
      <c r="AC479" s="51">
        <v>4</v>
      </c>
      <c r="AD479" s="53">
        <v>45141</v>
      </c>
      <c r="AE479" s="52" t="s">
        <v>156</v>
      </c>
      <c r="AF479" s="52" t="s">
        <v>61</v>
      </c>
      <c r="AG479" s="52" t="s">
        <v>52</v>
      </c>
      <c r="AH479" s="52" t="s">
        <v>3708</v>
      </c>
      <c r="AI479" s="52" t="s">
        <v>3709</v>
      </c>
      <c r="AJ479" s="51">
        <v>2</v>
      </c>
      <c r="AK479" s="56">
        <v>983.37</v>
      </c>
    </row>
    <row r="480" spans="1:37" x14ac:dyDescent="0.25">
      <c r="A480" s="51">
        <v>928</v>
      </c>
      <c r="B480" s="52" t="s">
        <v>2656</v>
      </c>
      <c r="C480" s="52" t="s">
        <v>1861</v>
      </c>
      <c r="D480" s="53">
        <v>44363</v>
      </c>
      <c r="E480" s="53">
        <v>44523</v>
      </c>
      <c r="F480" s="51">
        <f>Messy_HR_Dataset_Detailed!$E480-Messy_HR_Dataset_Detailed!$D480</f>
        <v>160</v>
      </c>
      <c r="G480" s="54">
        <f>(Messy_HR_Dataset_Detailed!$E480-Messy_HR_Dataset_Detailed!$D480)/365.25</f>
        <v>0.43805612594113619</v>
      </c>
      <c r="H480" s="52" t="s">
        <v>3573</v>
      </c>
      <c r="I480" s="52" t="s">
        <v>3710</v>
      </c>
      <c r="J480" s="55" t="s">
        <v>3711</v>
      </c>
      <c r="K480" s="52" t="s">
        <v>125</v>
      </c>
      <c r="L480" s="52" t="s">
        <v>38</v>
      </c>
      <c r="M480" s="52" t="s">
        <v>66</v>
      </c>
      <c r="N480" s="52" t="s">
        <v>67</v>
      </c>
      <c r="O480" s="52" t="s">
        <v>41</v>
      </c>
      <c r="P480" s="52" t="s">
        <v>121</v>
      </c>
      <c r="Q480" s="52" t="s">
        <v>2588</v>
      </c>
      <c r="R480" s="52" t="s">
        <v>80</v>
      </c>
      <c r="S480" s="53" t="s">
        <v>3712</v>
      </c>
      <c r="T480" s="52" t="s">
        <v>44</v>
      </c>
      <c r="U480" s="52" t="s">
        <v>176</v>
      </c>
      <c r="V480" s="52" t="s">
        <v>46</v>
      </c>
      <c r="W480" s="51">
        <v>79459</v>
      </c>
      <c r="X480" s="52" t="s">
        <v>48</v>
      </c>
      <c r="Y480" s="51">
        <v>3</v>
      </c>
      <c r="Z480" s="51">
        <v>1355</v>
      </c>
      <c r="AA480" s="53" t="s">
        <v>473</v>
      </c>
      <c r="AB480" s="51">
        <v>2</v>
      </c>
      <c r="AC480" s="51">
        <v>2</v>
      </c>
      <c r="AD480" s="53">
        <v>44998</v>
      </c>
      <c r="AE480" s="52" t="s">
        <v>76</v>
      </c>
      <c r="AF480" s="52" t="s">
        <v>51</v>
      </c>
      <c r="AG480" s="52" t="s">
        <v>77</v>
      </c>
      <c r="AH480" s="52" t="s">
        <v>3713</v>
      </c>
      <c r="AI480" s="52" t="s">
        <v>3714</v>
      </c>
      <c r="AJ480" s="51">
        <v>5</v>
      </c>
      <c r="AK480" s="56">
        <v>534.28</v>
      </c>
    </row>
    <row r="481" spans="1:37" x14ac:dyDescent="0.25">
      <c r="A481" s="51">
        <v>929</v>
      </c>
      <c r="B481" s="52" t="s">
        <v>1957</v>
      </c>
      <c r="C481" s="52" t="s">
        <v>3715</v>
      </c>
      <c r="D481" s="53">
        <v>45005</v>
      </c>
      <c r="E481" s="53">
        <v>45098</v>
      </c>
      <c r="F481" s="51">
        <f>Messy_HR_Dataset_Detailed!$E481-Messy_HR_Dataset_Detailed!$D481</f>
        <v>93</v>
      </c>
      <c r="G481" s="54">
        <f>(Messy_HR_Dataset_Detailed!$E481-Messy_HR_Dataset_Detailed!$D481)/365.25</f>
        <v>0.25462012320328542</v>
      </c>
      <c r="H481" s="52" t="s">
        <v>3580</v>
      </c>
      <c r="I481" s="52" t="s">
        <v>3716</v>
      </c>
      <c r="J481" s="55" t="s">
        <v>3717</v>
      </c>
      <c r="K481" s="52" t="s">
        <v>54</v>
      </c>
      <c r="L481" s="52" t="s">
        <v>38</v>
      </c>
      <c r="M481" s="52" t="s">
        <v>56</v>
      </c>
      <c r="N481" s="52" t="s">
        <v>55</v>
      </c>
      <c r="O481" s="52" t="s">
        <v>41</v>
      </c>
      <c r="P481" s="52" t="s">
        <v>174</v>
      </c>
      <c r="Q481" s="52" t="s">
        <v>2588</v>
      </c>
      <c r="R481" s="52" t="s">
        <v>107</v>
      </c>
      <c r="S481" s="53">
        <v>32483</v>
      </c>
      <c r="T481" s="52" t="s">
        <v>44</v>
      </c>
      <c r="U481" s="52" t="s">
        <v>109</v>
      </c>
      <c r="V481" s="52" t="s">
        <v>46</v>
      </c>
      <c r="W481" s="51">
        <v>93230</v>
      </c>
      <c r="X481" s="52" t="s">
        <v>48</v>
      </c>
      <c r="Y481" s="51">
        <v>3</v>
      </c>
      <c r="Z481" s="51">
        <v>1356</v>
      </c>
      <c r="AA481" s="53" t="s">
        <v>821</v>
      </c>
      <c r="AB481" s="51">
        <v>1</v>
      </c>
      <c r="AC481" s="51">
        <v>1</v>
      </c>
      <c r="AD481" s="53">
        <v>45022</v>
      </c>
      <c r="AE481" s="52" t="s">
        <v>83</v>
      </c>
      <c r="AF481" s="52" t="s">
        <v>51</v>
      </c>
      <c r="AG481" s="52" t="s">
        <v>62</v>
      </c>
      <c r="AH481" s="52" t="s">
        <v>3718</v>
      </c>
      <c r="AI481" s="52" t="s">
        <v>3719</v>
      </c>
      <c r="AJ481" s="51">
        <v>3</v>
      </c>
      <c r="AK481" s="56">
        <v>301.39</v>
      </c>
    </row>
    <row r="482" spans="1:37" x14ac:dyDescent="0.25">
      <c r="A482" s="51">
        <v>930</v>
      </c>
      <c r="B482" s="52" t="s">
        <v>3720</v>
      </c>
      <c r="C482" s="52" t="s">
        <v>2378</v>
      </c>
      <c r="D482" s="53">
        <v>43350</v>
      </c>
      <c r="E482" s="53">
        <v>44393</v>
      </c>
      <c r="F482" s="51">
        <f>Messy_HR_Dataset_Detailed!$E482-Messy_HR_Dataset_Detailed!$D482</f>
        <v>1043</v>
      </c>
      <c r="G482" s="54">
        <f>(Messy_HR_Dataset_Detailed!$E482-Messy_HR_Dataset_Detailed!$D482)/365.25</f>
        <v>2.8555783709787819</v>
      </c>
      <c r="H482" s="52" t="s">
        <v>3580</v>
      </c>
      <c r="I482" s="52" t="s">
        <v>3721</v>
      </c>
      <c r="J482" s="55" t="s">
        <v>3722</v>
      </c>
      <c r="K482" s="52" t="s">
        <v>132</v>
      </c>
      <c r="L482" s="52" t="s">
        <v>38</v>
      </c>
      <c r="M482" s="52" t="s">
        <v>66</v>
      </c>
      <c r="N482" s="52" t="s">
        <v>40</v>
      </c>
      <c r="O482" s="52" t="s">
        <v>41</v>
      </c>
      <c r="P482" s="52" t="s">
        <v>133</v>
      </c>
      <c r="Q482" s="52" t="s">
        <v>2588</v>
      </c>
      <c r="R482" s="52" t="s">
        <v>107</v>
      </c>
      <c r="S482" s="53">
        <v>26396</v>
      </c>
      <c r="T482" s="52" t="s">
        <v>44</v>
      </c>
      <c r="U482" s="52" t="s">
        <v>2136</v>
      </c>
      <c r="V482" s="52" t="s">
        <v>59</v>
      </c>
      <c r="W482" s="51">
        <v>74550</v>
      </c>
      <c r="X482" s="52" t="s">
        <v>48</v>
      </c>
      <c r="Y482" s="51">
        <v>3</v>
      </c>
      <c r="Z482" s="51">
        <v>1357</v>
      </c>
      <c r="AA482" s="53" t="s">
        <v>3175</v>
      </c>
      <c r="AB482" s="51">
        <v>1</v>
      </c>
      <c r="AC482" s="51">
        <v>4</v>
      </c>
      <c r="AD482" s="53">
        <v>45072</v>
      </c>
      <c r="AE482" s="52" t="s">
        <v>76</v>
      </c>
      <c r="AF482" s="52" t="s">
        <v>61</v>
      </c>
      <c r="AG482" s="52" t="s">
        <v>62</v>
      </c>
      <c r="AH482" s="52" t="s">
        <v>3723</v>
      </c>
      <c r="AI482" s="52" t="s">
        <v>3724</v>
      </c>
      <c r="AJ482" s="51">
        <v>3</v>
      </c>
      <c r="AK482" s="56">
        <v>231.65</v>
      </c>
    </row>
    <row r="483" spans="1:37" x14ac:dyDescent="0.25">
      <c r="A483" s="51">
        <v>931</v>
      </c>
      <c r="B483" s="52" t="s">
        <v>3725</v>
      </c>
      <c r="C483" s="52" t="s">
        <v>1526</v>
      </c>
      <c r="D483" s="53">
        <v>43412</v>
      </c>
      <c r="E483" s="53">
        <v>44862</v>
      </c>
      <c r="F483" s="51">
        <f>Messy_HR_Dataset_Detailed!$E483-Messy_HR_Dataset_Detailed!$D483</f>
        <v>1450</v>
      </c>
      <c r="G483" s="54">
        <f>(Messy_HR_Dataset_Detailed!$E483-Messy_HR_Dataset_Detailed!$D483)/365.25</f>
        <v>3.9698836413415468</v>
      </c>
      <c r="H483" s="52" t="s">
        <v>3580</v>
      </c>
      <c r="I483" s="52" t="s">
        <v>3726</v>
      </c>
      <c r="J483" s="55" t="s">
        <v>3727</v>
      </c>
      <c r="K483" s="52" t="s">
        <v>79</v>
      </c>
      <c r="L483" s="52" t="s">
        <v>38</v>
      </c>
      <c r="M483" s="52" t="s">
        <v>56</v>
      </c>
      <c r="N483" s="52" t="s">
        <v>67</v>
      </c>
      <c r="O483" s="52" t="s">
        <v>66</v>
      </c>
      <c r="P483" s="52" t="s">
        <v>133</v>
      </c>
      <c r="Q483" s="52" t="s">
        <v>2588</v>
      </c>
      <c r="R483" s="52" t="s">
        <v>85</v>
      </c>
      <c r="S483" s="53" t="s">
        <v>3728</v>
      </c>
      <c r="T483" s="52" t="s">
        <v>44</v>
      </c>
      <c r="U483" s="52" t="s">
        <v>81</v>
      </c>
      <c r="V483" s="52" t="s">
        <v>59</v>
      </c>
      <c r="W483" s="51">
        <v>1706</v>
      </c>
      <c r="X483" s="52" t="s">
        <v>48</v>
      </c>
      <c r="Y483" s="51">
        <v>3</v>
      </c>
      <c r="Z483" s="51">
        <v>1358</v>
      </c>
      <c r="AA483" s="53" t="s">
        <v>2702</v>
      </c>
      <c r="AB483" s="51">
        <v>1</v>
      </c>
      <c r="AC483" s="51">
        <v>2</v>
      </c>
      <c r="AD483" s="53">
        <v>44783</v>
      </c>
      <c r="AE483" s="52" t="s">
        <v>156</v>
      </c>
      <c r="AF483" s="52" t="s">
        <v>51</v>
      </c>
      <c r="AG483" s="52" t="s">
        <v>77</v>
      </c>
      <c r="AH483" s="52" t="s">
        <v>3729</v>
      </c>
      <c r="AI483" s="52" t="s">
        <v>3730</v>
      </c>
      <c r="AJ483" s="51">
        <v>2</v>
      </c>
      <c r="AK483" s="56">
        <v>994.81</v>
      </c>
    </row>
    <row r="484" spans="1:37" x14ac:dyDescent="0.25">
      <c r="A484" s="51">
        <v>934</v>
      </c>
      <c r="B484" s="52" t="s">
        <v>3733</v>
      </c>
      <c r="C484" s="52" t="s">
        <v>1165</v>
      </c>
      <c r="D484" s="53">
        <v>44993</v>
      </c>
      <c r="E484" s="53">
        <v>45015</v>
      </c>
      <c r="F484" s="51">
        <f>Messy_HR_Dataset_Detailed!$E484-Messy_HR_Dataset_Detailed!$D484</f>
        <v>22</v>
      </c>
      <c r="G484" s="54">
        <f>(Messy_HR_Dataset_Detailed!$E484-Messy_HR_Dataset_Detailed!$D484)/365.25</f>
        <v>6.0232717316906229E-2</v>
      </c>
      <c r="H484" s="52" t="s">
        <v>2384</v>
      </c>
      <c r="I484" s="52" t="s">
        <v>3734</v>
      </c>
      <c r="J484" s="55" t="s">
        <v>3735</v>
      </c>
      <c r="K484" s="52" t="s">
        <v>84</v>
      </c>
      <c r="L484" s="52" t="s">
        <v>199</v>
      </c>
      <c r="M484" s="52" t="s">
        <v>66</v>
      </c>
      <c r="N484" s="52" t="s">
        <v>55</v>
      </c>
      <c r="O484" s="52" t="s">
        <v>66</v>
      </c>
      <c r="P484" s="52" t="s">
        <v>174</v>
      </c>
      <c r="Q484" s="52" t="s">
        <v>2588</v>
      </c>
      <c r="R484" s="52" t="s">
        <v>57</v>
      </c>
      <c r="S484" s="53" t="s">
        <v>3736</v>
      </c>
      <c r="T484" s="52" t="s">
        <v>44</v>
      </c>
      <c r="U484" s="52" t="s">
        <v>5</v>
      </c>
      <c r="V484" s="52" t="s">
        <v>46</v>
      </c>
      <c r="W484" s="51">
        <v>18484</v>
      </c>
      <c r="X484" s="52" t="s">
        <v>99</v>
      </c>
      <c r="Y484" s="51">
        <v>3</v>
      </c>
      <c r="Z484" s="51">
        <v>1361</v>
      </c>
      <c r="AA484" s="53" t="s">
        <v>255</v>
      </c>
      <c r="AB484" s="51">
        <v>1</v>
      </c>
      <c r="AC484" s="51">
        <v>3</v>
      </c>
      <c r="AD484" s="53">
        <v>44843</v>
      </c>
      <c r="AE484" s="52" t="s">
        <v>76</v>
      </c>
      <c r="AF484" s="52" t="s">
        <v>51</v>
      </c>
      <c r="AG484" s="52" t="s">
        <v>52</v>
      </c>
      <c r="AH484" s="52" t="s">
        <v>3737</v>
      </c>
      <c r="AI484" s="52" t="s">
        <v>3738</v>
      </c>
      <c r="AJ484" s="51">
        <v>4</v>
      </c>
      <c r="AK484" s="56">
        <v>903.88</v>
      </c>
    </row>
    <row r="485" spans="1:37" x14ac:dyDescent="0.25">
      <c r="A485" s="51">
        <v>935</v>
      </c>
      <c r="B485" s="52" t="s">
        <v>1024</v>
      </c>
      <c r="C485" s="52" t="s">
        <v>539</v>
      </c>
      <c r="D485" s="53">
        <v>43779</v>
      </c>
      <c r="E485" s="53">
        <v>44168</v>
      </c>
      <c r="F485" s="51">
        <f>Messy_HR_Dataset_Detailed!$E485-Messy_HR_Dataset_Detailed!$D485</f>
        <v>389</v>
      </c>
      <c r="G485" s="54">
        <f>(Messy_HR_Dataset_Detailed!$E485-Messy_HR_Dataset_Detailed!$D485)/365.25</f>
        <v>1.0650239561943875</v>
      </c>
      <c r="H485" s="52" t="s">
        <v>3573</v>
      </c>
      <c r="I485" s="52" t="s">
        <v>3739</v>
      </c>
      <c r="J485" s="55" t="s">
        <v>3740</v>
      </c>
      <c r="K485" s="52" t="s">
        <v>125</v>
      </c>
      <c r="L485" s="52" t="s">
        <v>38</v>
      </c>
      <c r="M485" s="52" t="s">
        <v>66</v>
      </c>
      <c r="N485" s="52" t="s">
        <v>40</v>
      </c>
      <c r="O485" s="52" t="s">
        <v>56</v>
      </c>
      <c r="P485" s="52" t="s">
        <v>133</v>
      </c>
      <c r="Q485" s="52" t="s">
        <v>2588</v>
      </c>
      <c r="R485" s="52" t="s">
        <v>80</v>
      </c>
      <c r="S485" s="53">
        <v>30630</v>
      </c>
      <c r="T485" s="52" t="s">
        <v>44</v>
      </c>
      <c r="U485" s="52" t="s">
        <v>98</v>
      </c>
      <c r="V485" s="52" t="s">
        <v>46</v>
      </c>
      <c r="W485" s="51">
        <v>36283</v>
      </c>
      <c r="X485" s="52" t="s">
        <v>99</v>
      </c>
      <c r="Y485" s="51">
        <v>3</v>
      </c>
      <c r="Z485" s="51">
        <v>1362</v>
      </c>
      <c r="AA485" s="53">
        <v>45231</v>
      </c>
      <c r="AB485" s="51">
        <v>5</v>
      </c>
      <c r="AC485" s="51">
        <v>2</v>
      </c>
      <c r="AD485" s="53">
        <v>44802</v>
      </c>
      <c r="AE485" s="52" t="s">
        <v>60</v>
      </c>
      <c r="AF485" s="52" t="s">
        <v>51</v>
      </c>
      <c r="AG485" s="52" t="s">
        <v>89</v>
      </c>
      <c r="AH485" s="52" t="s">
        <v>3741</v>
      </c>
      <c r="AI485" s="52" t="s">
        <v>3742</v>
      </c>
      <c r="AJ485" s="51">
        <v>4</v>
      </c>
      <c r="AK485" s="56">
        <v>196.94</v>
      </c>
    </row>
    <row r="486" spans="1:37" x14ac:dyDescent="0.25">
      <c r="A486" s="51">
        <v>937</v>
      </c>
      <c r="B486" s="52" t="s">
        <v>3743</v>
      </c>
      <c r="C486" s="52" t="s">
        <v>2631</v>
      </c>
      <c r="D486" s="53">
        <v>43558</v>
      </c>
      <c r="E486" s="53">
        <v>43682</v>
      </c>
      <c r="F486" s="51">
        <f>Messy_HR_Dataset_Detailed!$E486-Messy_HR_Dataset_Detailed!$D486</f>
        <v>124</v>
      </c>
      <c r="G486" s="54">
        <f>(Messy_HR_Dataset_Detailed!$E486-Messy_HR_Dataset_Detailed!$D486)/365.25</f>
        <v>0.33949349760438058</v>
      </c>
      <c r="H486" s="52" t="s">
        <v>3580</v>
      </c>
      <c r="I486" s="52" t="s">
        <v>3744</v>
      </c>
      <c r="J486" s="55" t="s">
        <v>3745</v>
      </c>
      <c r="K486" s="52" t="s">
        <v>132</v>
      </c>
      <c r="L486" s="52" t="s">
        <v>38</v>
      </c>
      <c r="M486" s="52" t="s">
        <v>39</v>
      </c>
      <c r="N486" s="52" t="s">
        <v>40</v>
      </c>
      <c r="O486" s="52" t="s">
        <v>41</v>
      </c>
      <c r="P486" s="52" t="s">
        <v>174</v>
      </c>
      <c r="Q486" s="52" t="s">
        <v>2588</v>
      </c>
      <c r="R486" s="52" t="s">
        <v>43</v>
      </c>
      <c r="S486" s="53" t="s">
        <v>3746</v>
      </c>
      <c r="T486" s="52" t="s">
        <v>44</v>
      </c>
      <c r="U486" s="52" t="s">
        <v>1262</v>
      </c>
      <c r="V486" s="52" t="s">
        <v>59</v>
      </c>
      <c r="W486" s="51">
        <v>32101</v>
      </c>
      <c r="X486" s="52" t="s">
        <v>99</v>
      </c>
      <c r="Y486" s="51">
        <v>3</v>
      </c>
      <c r="Z486" s="51">
        <v>1364</v>
      </c>
      <c r="AA486" s="53">
        <v>44990</v>
      </c>
      <c r="AB486" s="51">
        <v>2</v>
      </c>
      <c r="AC486" s="51">
        <v>2</v>
      </c>
      <c r="AD486" s="53">
        <v>44923</v>
      </c>
      <c r="AE486" s="52" t="s">
        <v>76</v>
      </c>
      <c r="AF486" s="52" t="s">
        <v>61</v>
      </c>
      <c r="AG486" s="52" t="s">
        <v>62</v>
      </c>
      <c r="AH486" s="52" t="s">
        <v>3747</v>
      </c>
      <c r="AI486" s="52" t="s">
        <v>3748</v>
      </c>
      <c r="AJ486" s="51">
        <v>4</v>
      </c>
      <c r="AK486" s="56">
        <v>818.6</v>
      </c>
    </row>
    <row r="487" spans="1:37" x14ac:dyDescent="0.25">
      <c r="A487" s="51">
        <v>939</v>
      </c>
      <c r="B487" s="52" t="s">
        <v>3400</v>
      </c>
      <c r="C487" s="52" t="s">
        <v>3749</v>
      </c>
      <c r="D487" s="53">
        <v>44680</v>
      </c>
      <c r="E487" s="53">
        <v>44906</v>
      </c>
      <c r="F487" s="51">
        <f>Messy_HR_Dataset_Detailed!$E487-Messy_HR_Dataset_Detailed!$D487</f>
        <v>226</v>
      </c>
      <c r="G487" s="54">
        <f>(Messy_HR_Dataset_Detailed!$E487-Messy_HR_Dataset_Detailed!$D487)/365.25</f>
        <v>0.61875427789185489</v>
      </c>
      <c r="H487" s="52" t="s">
        <v>1795</v>
      </c>
      <c r="I487" s="52" t="s">
        <v>3750</v>
      </c>
      <c r="J487" s="55" t="s">
        <v>3751</v>
      </c>
      <c r="K487" s="52" t="s">
        <v>164</v>
      </c>
      <c r="L487" s="52" t="s">
        <v>38</v>
      </c>
      <c r="M487" s="52" t="s">
        <v>39</v>
      </c>
      <c r="N487" s="52" t="s">
        <v>67</v>
      </c>
      <c r="O487" s="52" t="s">
        <v>41</v>
      </c>
      <c r="P487" s="52" t="s">
        <v>174</v>
      </c>
      <c r="Q487" s="52" t="s">
        <v>165</v>
      </c>
      <c r="R487" s="52" t="s">
        <v>80</v>
      </c>
      <c r="S487" s="53" t="s">
        <v>3752</v>
      </c>
      <c r="T487" s="52" t="s">
        <v>44</v>
      </c>
      <c r="U487" s="52" t="s">
        <v>81</v>
      </c>
      <c r="V487" s="52" t="s">
        <v>59</v>
      </c>
      <c r="W487" s="51">
        <v>14151</v>
      </c>
      <c r="X487" s="52" t="s">
        <v>99</v>
      </c>
      <c r="Y487" s="51">
        <v>3</v>
      </c>
      <c r="Z487" s="51">
        <v>1366</v>
      </c>
      <c r="AA487" s="53" t="s">
        <v>1294</v>
      </c>
      <c r="AB487" s="51">
        <v>1</v>
      </c>
      <c r="AC487" s="51">
        <v>4</v>
      </c>
      <c r="AD487" s="53">
        <v>44883</v>
      </c>
      <c r="AE487" s="52" t="s">
        <v>83</v>
      </c>
      <c r="AF487" s="52" t="s">
        <v>51</v>
      </c>
      <c r="AG487" s="52" t="s">
        <v>77</v>
      </c>
      <c r="AH487" s="52" t="s">
        <v>3753</v>
      </c>
      <c r="AI487" s="52" t="s">
        <v>3754</v>
      </c>
      <c r="AJ487" s="51">
        <v>1</v>
      </c>
      <c r="AK487" s="56">
        <v>762.83</v>
      </c>
    </row>
    <row r="488" spans="1:37" x14ac:dyDescent="0.25">
      <c r="A488" s="51">
        <v>944</v>
      </c>
      <c r="B488" s="52" t="s">
        <v>3756</v>
      </c>
      <c r="C488" s="52" t="s">
        <v>3757</v>
      </c>
      <c r="D488" s="53">
        <v>44436</v>
      </c>
      <c r="E488" s="53">
        <v>44485</v>
      </c>
      <c r="F488" s="51">
        <f>Messy_HR_Dataset_Detailed!$E488-Messy_HR_Dataset_Detailed!$D488</f>
        <v>49</v>
      </c>
      <c r="G488" s="54">
        <f>(Messy_HR_Dataset_Detailed!$E488-Messy_HR_Dataset_Detailed!$D488)/365.25</f>
        <v>0.13415468856947296</v>
      </c>
      <c r="H488" s="52" t="s">
        <v>3580</v>
      </c>
      <c r="I488" s="52" t="s">
        <v>3758</v>
      </c>
      <c r="J488" s="55" t="s">
        <v>3759</v>
      </c>
      <c r="K488" s="52" t="s">
        <v>54</v>
      </c>
      <c r="L488" s="52" t="s">
        <v>38</v>
      </c>
      <c r="M488" s="52" t="s">
        <v>39</v>
      </c>
      <c r="N488" s="52" t="s">
        <v>55</v>
      </c>
      <c r="O488" s="52" t="s">
        <v>56</v>
      </c>
      <c r="P488" s="52" t="s">
        <v>95</v>
      </c>
      <c r="Q488" s="52" t="s">
        <v>2588</v>
      </c>
      <c r="R488" s="52" t="s">
        <v>85</v>
      </c>
      <c r="S488" s="53">
        <v>21006</v>
      </c>
      <c r="T488" s="52" t="s">
        <v>44</v>
      </c>
      <c r="U488" s="52" t="s">
        <v>98</v>
      </c>
      <c r="V488" s="52" t="s">
        <v>46</v>
      </c>
      <c r="W488" s="51">
        <v>26844</v>
      </c>
      <c r="X488" s="52" t="s">
        <v>99</v>
      </c>
      <c r="Y488" s="51">
        <v>3</v>
      </c>
      <c r="Z488" s="51">
        <v>1371</v>
      </c>
      <c r="AA488" s="53" t="s">
        <v>308</v>
      </c>
      <c r="AB488" s="51">
        <v>1</v>
      </c>
      <c r="AC488" s="51">
        <v>1</v>
      </c>
      <c r="AD488" s="53">
        <v>44835</v>
      </c>
      <c r="AE488" s="52" t="s">
        <v>50</v>
      </c>
      <c r="AF488" s="52" t="s">
        <v>61</v>
      </c>
      <c r="AG488" s="52" t="s">
        <v>89</v>
      </c>
      <c r="AH488" s="52" t="s">
        <v>3760</v>
      </c>
      <c r="AI488" s="52" t="s">
        <v>3761</v>
      </c>
      <c r="AJ488" s="51">
        <v>1</v>
      </c>
      <c r="AK488" s="56">
        <v>321.25</v>
      </c>
    </row>
    <row r="489" spans="1:37" x14ac:dyDescent="0.25">
      <c r="A489" s="51">
        <v>946</v>
      </c>
      <c r="B489" s="52" t="s">
        <v>1628</v>
      </c>
      <c r="C489" s="52" t="s">
        <v>3762</v>
      </c>
      <c r="D489" s="53">
        <v>44573</v>
      </c>
      <c r="E489" s="53">
        <v>44876</v>
      </c>
      <c r="F489" s="51">
        <f>Messy_HR_Dataset_Detailed!$E489-Messy_HR_Dataset_Detailed!$D489</f>
        <v>303</v>
      </c>
      <c r="G489" s="54">
        <f>(Messy_HR_Dataset_Detailed!$E489-Messy_HR_Dataset_Detailed!$D489)/365.25</f>
        <v>0.82956878850102667</v>
      </c>
      <c r="H489" s="52" t="s">
        <v>3580</v>
      </c>
      <c r="I489" s="52" t="s">
        <v>3763</v>
      </c>
      <c r="J489" s="55" t="s">
        <v>3764</v>
      </c>
      <c r="K489" s="52" t="s">
        <v>79</v>
      </c>
      <c r="L489" s="52" t="s">
        <v>38</v>
      </c>
      <c r="M489" s="52" t="s">
        <v>39</v>
      </c>
      <c r="N489" s="52" t="s">
        <v>55</v>
      </c>
      <c r="O489" s="52" t="s">
        <v>56</v>
      </c>
      <c r="P489" s="52" t="s">
        <v>121</v>
      </c>
      <c r="Q489" s="52" t="s">
        <v>2588</v>
      </c>
      <c r="R489" s="52" t="s">
        <v>85</v>
      </c>
      <c r="S489" s="53" t="s">
        <v>3765</v>
      </c>
      <c r="T489" s="52" t="s">
        <v>44</v>
      </c>
      <c r="U489" s="52" t="s">
        <v>81</v>
      </c>
      <c r="V489" s="52" t="s">
        <v>59</v>
      </c>
      <c r="W489" s="51">
        <v>20630</v>
      </c>
      <c r="X489" s="52" t="s">
        <v>99</v>
      </c>
      <c r="Y489" s="51">
        <v>3</v>
      </c>
      <c r="Z489" s="51">
        <v>1373</v>
      </c>
      <c r="AA489" s="53">
        <v>45266</v>
      </c>
      <c r="AB489" s="51">
        <v>1</v>
      </c>
      <c r="AC489" s="51">
        <v>2</v>
      </c>
      <c r="AD489" s="53">
        <v>44812</v>
      </c>
      <c r="AE489" s="52" t="s">
        <v>50</v>
      </c>
      <c r="AF489" s="52" t="s">
        <v>61</v>
      </c>
      <c r="AG489" s="52" t="s">
        <v>52</v>
      </c>
      <c r="AH489" s="52" t="s">
        <v>3766</v>
      </c>
      <c r="AI489" s="52" t="s">
        <v>3767</v>
      </c>
      <c r="AJ489" s="51">
        <v>4</v>
      </c>
      <c r="AK489" s="56">
        <v>847.2</v>
      </c>
    </row>
    <row r="490" spans="1:37" x14ac:dyDescent="0.25">
      <c r="A490" s="51">
        <v>949</v>
      </c>
      <c r="B490" s="52" t="s">
        <v>3768</v>
      </c>
      <c r="C490" s="52" t="s">
        <v>1280</v>
      </c>
      <c r="D490" s="53">
        <v>43802</v>
      </c>
      <c r="E490" s="53">
        <v>44602</v>
      </c>
      <c r="F490" s="51">
        <f>Messy_HR_Dataset_Detailed!$E490-Messy_HR_Dataset_Detailed!$D490</f>
        <v>800</v>
      </c>
      <c r="G490" s="54">
        <f>(Messy_HR_Dataset_Detailed!$E490-Messy_HR_Dataset_Detailed!$D490)/365.25</f>
        <v>2.1902806297056809</v>
      </c>
      <c r="H490" s="52" t="s">
        <v>3573</v>
      </c>
      <c r="I490" s="52" t="s">
        <v>3769</v>
      </c>
      <c r="J490" s="55" t="s">
        <v>3770</v>
      </c>
      <c r="K490" s="52" t="s">
        <v>37</v>
      </c>
      <c r="L490" s="52" t="s">
        <v>38</v>
      </c>
      <c r="M490" s="52" t="s">
        <v>66</v>
      </c>
      <c r="N490" s="52" t="s">
        <v>67</v>
      </c>
      <c r="O490" s="52" t="s">
        <v>41</v>
      </c>
      <c r="P490" s="52" t="s">
        <v>133</v>
      </c>
      <c r="Q490" s="52" t="s">
        <v>68</v>
      </c>
      <c r="R490" s="52" t="s">
        <v>85</v>
      </c>
      <c r="S490" s="53">
        <v>21409</v>
      </c>
      <c r="T490" s="52" t="s">
        <v>44</v>
      </c>
      <c r="U490" s="52" t="s">
        <v>5</v>
      </c>
      <c r="V490" s="52" t="s">
        <v>46</v>
      </c>
      <c r="W490" s="51">
        <v>30890</v>
      </c>
      <c r="X490" s="52" t="s">
        <v>99</v>
      </c>
      <c r="Y490" s="51">
        <v>3</v>
      </c>
      <c r="Z490" s="51">
        <v>1376</v>
      </c>
      <c r="AA490" s="53">
        <v>45266</v>
      </c>
      <c r="AB490" s="51">
        <v>4</v>
      </c>
      <c r="AC490" s="51">
        <v>3</v>
      </c>
      <c r="AD490" s="53">
        <v>45140</v>
      </c>
      <c r="AE490" s="52" t="s">
        <v>60</v>
      </c>
      <c r="AF490" s="52" t="s">
        <v>61</v>
      </c>
      <c r="AG490" s="52" t="s">
        <v>77</v>
      </c>
      <c r="AH490" s="52" t="s">
        <v>3771</v>
      </c>
      <c r="AI490" s="52" t="s">
        <v>3772</v>
      </c>
      <c r="AJ490" s="51">
        <v>3</v>
      </c>
      <c r="AK490" s="56">
        <v>795.72</v>
      </c>
    </row>
    <row r="491" spans="1:37" x14ac:dyDescent="0.25">
      <c r="A491" s="51">
        <v>950</v>
      </c>
      <c r="B491" s="52" t="s">
        <v>3474</v>
      </c>
      <c r="C491" s="52" t="s">
        <v>3773</v>
      </c>
      <c r="D491" s="53">
        <v>44258</v>
      </c>
      <c r="E491" s="53">
        <v>44387</v>
      </c>
      <c r="F491" s="51">
        <f>Messy_HR_Dataset_Detailed!$E491-Messy_HR_Dataset_Detailed!$D491</f>
        <v>129</v>
      </c>
      <c r="G491" s="54">
        <f>(Messy_HR_Dataset_Detailed!$E491-Messy_HR_Dataset_Detailed!$D491)/365.25</f>
        <v>0.35318275154004108</v>
      </c>
      <c r="H491" s="52" t="s">
        <v>3573</v>
      </c>
      <c r="I491" s="52" t="s">
        <v>3774</v>
      </c>
      <c r="J491" s="55" t="s">
        <v>3775</v>
      </c>
      <c r="K491" s="52" t="s">
        <v>125</v>
      </c>
      <c r="L491" s="52" t="s">
        <v>38</v>
      </c>
      <c r="M491" s="52" t="s">
        <v>56</v>
      </c>
      <c r="N491" s="52" t="s">
        <v>55</v>
      </c>
      <c r="O491" s="52" t="s">
        <v>66</v>
      </c>
      <c r="P491" s="52" t="s">
        <v>121</v>
      </c>
      <c r="Q491" s="52" t="s">
        <v>2588</v>
      </c>
      <c r="R491" s="52" t="s">
        <v>80</v>
      </c>
      <c r="S491" s="53" t="s">
        <v>3776</v>
      </c>
      <c r="T491" s="52" t="s">
        <v>44</v>
      </c>
      <c r="U491" s="52" t="s">
        <v>98</v>
      </c>
      <c r="V491" s="52" t="s">
        <v>46</v>
      </c>
      <c r="W491" s="51">
        <v>67773</v>
      </c>
      <c r="X491" s="52" t="s">
        <v>99</v>
      </c>
      <c r="Y491" s="51">
        <v>3</v>
      </c>
      <c r="Z491" s="51">
        <v>1377</v>
      </c>
      <c r="AA491" s="53">
        <v>45049</v>
      </c>
      <c r="AB491" s="51">
        <v>5</v>
      </c>
      <c r="AC491" s="51">
        <v>5</v>
      </c>
      <c r="AD491" s="53">
        <v>45097</v>
      </c>
      <c r="AE491" s="52" t="s">
        <v>156</v>
      </c>
      <c r="AF491" s="52" t="s">
        <v>51</v>
      </c>
      <c r="AG491" s="52" t="s">
        <v>77</v>
      </c>
      <c r="AH491" s="52" t="s">
        <v>3777</v>
      </c>
      <c r="AI491" s="52" t="s">
        <v>3778</v>
      </c>
      <c r="AJ491" s="51">
        <v>2</v>
      </c>
      <c r="AK491" s="56">
        <v>909.56</v>
      </c>
    </row>
    <row r="492" spans="1:37" x14ac:dyDescent="0.25">
      <c r="A492" s="51">
        <v>956</v>
      </c>
      <c r="B492" s="52" t="s">
        <v>3782</v>
      </c>
      <c r="C492" s="52" t="s">
        <v>3783</v>
      </c>
      <c r="D492" s="53">
        <v>44589</v>
      </c>
      <c r="E492" s="53">
        <v>44820</v>
      </c>
      <c r="F492" s="51">
        <f>Messy_HR_Dataset_Detailed!$E492-Messy_HR_Dataset_Detailed!$D492</f>
        <v>231</v>
      </c>
      <c r="G492" s="54">
        <f>(Messy_HR_Dataset_Detailed!$E492-Messy_HR_Dataset_Detailed!$D492)/365.25</f>
        <v>0.63244353182751545</v>
      </c>
      <c r="H492" s="52" t="s">
        <v>2384</v>
      </c>
      <c r="I492" s="52" t="s">
        <v>3784</v>
      </c>
      <c r="J492" s="55" t="s">
        <v>3785</v>
      </c>
      <c r="K492" s="52" t="s">
        <v>84</v>
      </c>
      <c r="L492" s="52" t="s">
        <v>38</v>
      </c>
      <c r="M492" s="52" t="s">
        <v>39</v>
      </c>
      <c r="N492" s="52" t="s">
        <v>40</v>
      </c>
      <c r="O492" s="52" t="s">
        <v>56</v>
      </c>
      <c r="P492" s="52" t="s">
        <v>121</v>
      </c>
      <c r="Q492" s="52" t="s">
        <v>2588</v>
      </c>
      <c r="R492" s="52" t="s">
        <v>80</v>
      </c>
      <c r="S492" s="53">
        <v>34617</v>
      </c>
      <c r="T492" s="52" t="s">
        <v>44</v>
      </c>
      <c r="U492" s="52" t="s">
        <v>98</v>
      </c>
      <c r="V492" s="52" t="s">
        <v>46</v>
      </c>
      <c r="W492" s="51">
        <v>88549</v>
      </c>
      <c r="X492" s="52" t="s">
        <v>99</v>
      </c>
      <c r="Y492" s="51">
        <v>3</v>
      </c>
      <c r="Z492" s="51">
        <v>1383</v>
      </c>
      <c r="AA492" s="53">
        <v>44601</v>
      </c>
      <c r="AB492" s="51">
        <v>4</v>
      </c>
      <c r="AC492" s="51">
        <v>1</v>
      </c>
      <c r="AD492" s="53">
        <v>44941</v>
      </c>
      <c r="AE492" s="52" t="s">
        <v>60</v>
      </c>
      <c r="AF492" s="52" t="s">
        <v>51</v>
      </c>
      <c r="AG492" s="52" t="s">
        <v>77</v>
      </c>
      <c r="AH492" s="52" t="s">
        <v>3786</v>
      </c>
      <c r="AI492" s="52" t="s">
        <v>3787</v>
      </c>
      <c r="AJ492" s="51">
        <v>3</v>
      </c>
      <c r="AK492" s="56">
        <v>924.64</v>
      </c>
    </row>
    <row r="493" spans="1:37" x14ac:dyDescent="0.25">
      <c r="A493" s="51">
        <v>957</v>
      </c>
      <c r="B493" s="52" t="s">
        <v>2787</v>
      </c>
      <c r="C493" s="52" t="s">
        <v>2686</v>
      </c>
      <c r="D493" s="53">
        <v>44013</v>
      </c>
      <c r="E493" s="53">
        <v>44260</v>
      </c>
      <c r="F493" s="51">
        <f>Messy_HR_Dataset_Detailed!$E493-Messy_HR_Dataset_Detailed!$D493</f>
        <v>247</v>
      </c>
      <c r="G493" s="54">
        <f>(Messy_HR_Dataset_Detailed!$E493-Messy_HR_Dataset_Detailed!$D493)/365.25</f>
        <v>0.67624914442162898</v>
      </c>
      <c r="H493" s="52" t="s">
        <v>3573</v>
      </c>
      <c r="I493" s="52" t="s">
        <v>3788</v>
      </c>
      <c r="J493" s="55" t="s">
        <v>3789</v>
      </c>
      <c r="K493" s="52" t="s">
        <v>37</v>
      </c>
      <c r="L493" s="52" t="s">
        <v>38</v>
      </c>
      <c r="M493" s="52" t="s">
        <v>56</v>
      </c>
      <c r="N493" s="52" t="s">
        <v>67</v>
      </c>
      <c r="O493" s="52" t="s">
        <v>66</v>
      </c>
      <c r="P493" s="52" t="s">
        <v>121</v>
      </c>
      <c r="Q493" s="52" t="s">
        <v>2588</v>
      </c>
      <c r="R493" s="52" t="s">
        <v>85</v>
      </c>
      <c r="S493" s="53">
        <v>20792</v>
      </c>
      <c r="T493" s="52" t="s">
        <v>44</v>
      </c>
      <c r="U493" s="52" t="s">
        <v>365</v>
      </c>
      <c r="V493" s="52" t="s">
        <v>46</v>
      </c>
      <c r="W493" s="51">
        <v>14083</v>
      </c>
      <c r="X493" s="52" t="s">
        <v>746</v>
      </c>
      <c r="Y493" s="51">
        <v>3</v>
      </c>
      <c r="Z493" s="51">
        <v>1384</v>
      </c>
      <c r="AA493" s="53">
        <v>45051</v>
      </c>
      <c r="AB493" s="51">
        <v>2</v>
      </c>
      <c r="AC493" s="51">
        <v>3</v>
      </c>
      <c r="AD493" s="53">
        <v>44838</v>
      </c>
      <c r="AE493" s="52" t="s">
        <v>50</v>
      </c>
      <c r="AF493" s="52" t="s">
        <v>51</v>
      </c>
      <c r="AG493" s="52" t="s">
        <v>89</v>
      </c>
      <c r="AH493" s="52" t="s">
        <v>3790</v>
      </c>
      <c r="AI493" s="52" t="s">
        <v>3791</v>
      </c>
      <c r="AJ493" s="51">
        <v>4</v>
      </c>
      <c r="AK493" s="56">
        <v>628.48</v>
      </c>
    </row>
    <row r="494" spans="1:37" x14ac:dyDescent="0.25">
      <c r="A494" s="51">
        <v>959</v>
      </c>
      <c r="B494" s="52" t="s">
        <v>1383</v>
      </c>
      <c r="C494" s="52" t="s">
        <v>2434</v>
      </c>
      <c r="D494" s="53">
        <v>43743</v>
      </c>
      <c r="E494" s="53">
        <v>44961</v>
      </c>
      <c r="F494" s="51">
        <f>Messy_HR_Dataset_Detailed!$E494-Messy_HR_Dataset_Detailed!$D494</f>
        <v>1218</v>
      </c>
      <c r="G494" s="54">
        <f>(Messy_HR_Dataset_Detailed!$E494-Messy_HR_Dataset_Detailed!$D494)/365.25</f>
        <v>3.3347022587268995</v>
      </c>
      <c r="H494" s="52" t="s">
        <v>3580</v>
      </c>
      <c r="I494" s="52" t="s">
        <v>3793</v>
      </c>
      <c r="J494" s="55" t="s">
        <v>3794</v>
      </c>
      <c r="K494" s="52" t="s">
        <v>54</v>
      </c>
      <c r="L494" s="52" t="s">
        <v>38</v>
      </c>
      <c r="M494" s="52" t="s">
        <v>39</v>
      </c>
      <c r="N494" s="52" t="s">
        <v>40</v>
      </c>
      <c r="O494" s="52" t="s">
        <v>66</v>
      </c>
      <c r="P494" s="52" t="s">
        <v>95</v>
      </c>
      <c r="Q494" s="52" t="s">
        <v>2588</v>
      </c>
      <c r="R494" s="52" t="s">
        <v>80</v>
      </c>
      <c r="S494" s="53" t="s">
        <v>3795</v>
      </c>
      <c r="T494" s="52" t="s">
        <v>44</v>
      </c>
      <c r="U494" s="52" t="s">
        <v>98</v>
      </c>
      <c r="V494" s="52" t="s">
        <v>46</v>
      </c>
      <c r="W494" s="51">
        <v>13405</v>
      </c>
      <c r="X494" s="52" t="s">
        <v>99</v>
      </c>
      <c r="Y494" s="51">
        <v>3</v>
      </c>
      <c r="Z494" s="51">
        <v>1386</v>
      </c>
      <c r="AA494" s="53" t="s">
        <v>3796</v>
      </c>
      <c r="AB494" s="51">
        <v>2</v>
      </c>
      <c r="AC494" s="51">
        <v>4</v>
      </c>
      <c r="AD494" s="53">
        <v>45106</v>
      </c>
      <c r="AE494" s="52" t="s">
        <v>83</v>
      </c>
      <c r="AF494" s="52" t="s">
        <v>61</v>
      </c>
      <c r="AG494" s="52" t="s">
        <v>89</v>
      </c>
      <c r="AH494" s="52" t="s">
        <v>3797</v>
      </c>
      <c r="AI494" s="52" t="s">
        <v>3798</v>
      </c>
      <c r="AJ494" s="51">
        <v>1</v>
      </c>
      <c r="AK494" s="56">
        <v>106.91</v>
      </c>
    </row>
    <row r="495" spans="1:37" x14ac:dyDescent="0.25">
      <c r="A495" s="51">
        <v>960</v>
      </c>
      <c r="B495" s="52" t="s">
        <v>3799</v>
      </c>
      <c r="C495" s="52" t="s">
        <v>1013</v>
      </c>
      <c r="D495" s="53">
        <v>44506</v>
      </c>
      <c r="E495" s="53">
        <v>45036</v>
      </c>
      <c r="F495" s="51">
        <f>Messy_HR_Dataset_Detailed!$E495-Messy_HR_Dataset_Detailed!$D495</f>
        <v>530</v>
      </c>
      <c r="G495" s="54">
        <f>(Messy_HR_Dataset_Detailed!$E495-Messy_HR_Dataset_Detailed!$D495)/365.25</f>
        <v>1.4510609171800137</v>
      </c>
      <c r="H495" s="52" t="s">
        <v>3580</v>
      </c>
      <c r="I495" s="52" t="s">
        <v>3800</v>
      </c>
      <c r="J495" s="55" t="s">
        <v>3801</v>
      </c>
      <c r="K495" s="52" t="s">
        <v>132</v>
      </c>
      <c r="L495" s="52" t="s">
        <v>38</v>
      </c>
      <c r="M495" s="52" t="s">
        <v>39</v>
      </c>
      <c r="N495" s="52" t="s">
        <v>67</v>
      </c>
      <c r="O495" s="52" t="s">
        <v>66</v>
      </c>
      <c r="P495" s="52" t="s">
        <v>174</v>
      </c>
      <c r="Q495" s="52" t="s">
        <v>2588</v>
      </c>
      <c r="R495" s="52" t="s">
        <v>80</v>
      </c>
      <c r="S495" s="53" t="s">
        <v>3802</v>
      </c>
      <c r="T495" s="52" t="s">
        <v>44</v>
      </c>
      <c r="U495" s="52" t="s">
        <v>81</v>
      </c>
      <c r="V495" s="52" t="s">
        <v>59</v>
      </c>
      <c r="W495" s="51">
        <v>63614</v>
      </c>
      <c r="X495" s="52" t="s">
        <v>746</v>
      </c>
      <c r="Y495" s="51">
        <v>3</v>
      </c>
      <c r="Z495" s="51">
        <v>1387</v>
      </c>
      <c r="AA495" s="53" t="s">
        <v>2753</v>
      </c>
      <c r="AB495" s="51">
        <v>5</v>
      </c>
      <c r="AC495" s="51">
        <v>1</v>
      </c>
      <c r="AD495" s="53">
        <v>44915</v>
      </c>
      <c r="AE495" s="52" t="s">
        <v>156</v>
      </c>
      <c r="AF495" s="52" t="s">
        <v>61</v>
      </c>
      <c r="AG495" s="52" t="s">
        <v>62</v>
      </c>
      <c r="AH495" s="52" t="s">
        <v>3803</v>
      </c>
      <c r="AI495" s="52" t="s">
        <v>3804</v>
      </c>
      <c r="AJ495" s="51">
        <v>1</v>
      </c>
      <c r="AK495" s="56">
        <v>195.95</v>
      </c>
    </row>
    <row r="496" spans="1:37" x14ac:dyDescent="0.25">
      <c r="A496" s="51">
        <v>961</v>
      </c>
      <c r="B496" s="52" t="s">
        <v>1593</v>
      </c>
      <c r="C496" s="52" t="s">
        <v>3515</v>
      </c>
      <c r="D496" s="53">
        <v>43594</v>
      </c>
      <c r="E496" s="53">
        <v>43958</v>
      </c>
      <c r="F496" s="51">
        <f>Messy_HR_Dataset_Detailed!$E496-Messy_HR_Dataset_Detailed!$D496</f>
        <v>364</v>
      </c>
      <c r="G496" s="54">
        <f>(Messy_HR_Dataset_Detailed!$E496-Messy_HR_Dataset_Detailed!$D496)/365.25</f>
        <v>0.99657768651608492</v>
      </c>
      <c r="H496" s="52" t="s">
        <v>3580</v>
      </c>
      <c r="I496" s="52" t="s">
        <v>3805</v>
      </c>
      <c r="J496" s="55" t="s">
        <v>3806</v>
      </c>
      <c r="K496" s="52" t="s">
        <v>79</v>
      </c>
      <c r="L496" s="52" t="s">
        <v>38</v>
      </c>
      <c r="M496" s="52" t="s">
        <v>56</v>
      </c>
      <c r="N496" s="52" t="s">
        <v>67</v>
      </c>
      <c r="O496" s="52" t="s">
        <v>66</v>
      </c>
      <c r="P496" s="52" t="s">
        <v>121</v>
      </c>
      <c r="Q496" s="52" t="s">
        <v>2588</v>
      </c>
      <c r="R496" s="52" t="s">
        <v>85</v>
      </c>
      <c r="S496" s="53" t="s">
        <v>3807</v>
      </c>
      <c r="T496" s="52" t="s">
        <v>44</v>
      </c>
      <c r="U496" s="52" t="s">
        <v>846</v>
      </c>
      <c r="V496" s="52" t="s">
        <v>46</v>
      </c>
      <c r="W496" s="51">
        <v>31721</v>
      </c>
      <c r="X496" s="52" t="s">
        <v>99</v>
      </c>
      <c r="Y496" s="51">
        <v>3</v>
      </c>
      <c r="Z496" s="51">
        <v>1388</v>
      </c>
      <c r="AA496" s="53" t="s">
        <v>601</v>
      </c>
      <c r="AB496" s="51">
        <v>5</v>
      </c>
      <c r="AC496" s="51">
        <v>2</v>
      </c>
      <c r="AD496" s="53">
        <v>45034</v>
      </c>
      <c r="AE496" s="52" t="s">
        <v>156</v>
      </c>
      <c r="AF496" s="52" t="s">
        <v>61</v>
      </c>
      <c r="AG496" s="52" t="s">
        <v>77</v>
      </c>
      <c r="AH496" s="52" t="s">
        <v>3808</v>
      </c>
      <c r="AI496" s="52" t="s">
        <v>3809</v>
      </c>
      <c r="AJ496" s="51">
        <v>1</v>
      </c>
      <c r="AK496" s="56">
        <v>918.34</v>
      </c>
    </row>
    <row r="497" spans="1:37" x14ac:dyDescent="0.25">
      <c r="A497" s="51">
        <v>965</v>
      </c>
      <c r="B497" s="52" t="s">
        <v>3810</v>
      </c>
      <c r="C497" s="52" t="s">
        <v>3811</v>
      </c>
      <c r="D497" s="53">
        <v>43623</v>
      </c>
      <c r="E497" s="53">
        <v>43692</v>
      </c>
      <c r="F497" s="51">
        <f>Messy_HR_Dataset_Detailed!$E497-Messy_HR_Dataset_Detailed!$D497</f>
        <v>69</v>
      </c>
      <c r="G497" s="54">
        <f>(Messy_HR_Dataset_Detailed!$E497-Messy_HR_Dataset_Detailed!$D497)/365.25</f>
        <v>0.18891170431211499</v>
      </c>
      <c r="H497" s="52" t="s">
        <v>36</v>
      </c>
      <c r="I497" s="52" t="s">
        <v>3812</v>
      </c>
      <c r="J497" s="55" t="s">
        <v>3813</v>
      </c>
      <c r="K497" s="52" t="s">
        <v>65</v>
      </c>
      <c r="L497" s="52" t="s">
        <v>38</v>
      </c>
      <c r="M497" s="52" t="s">
        <v>56</v>
      </c>
      <c r="N497" s="52" t="s">
        <v>55</v>
      </c>
      <c r="O497" s="52" t="s">
        <v>56</v>
      </c>
      <c r="P497" s="52" t="s">
        <v>95</v>
      </c>
      <c r="Q497" s="52" t="s">
        <v>42</v>
      </c>
      <c r="R497" s="52" t="s">
        <v>85</v>
      </c>
      <c r="S497" s="53" t="s">
        <v>1811</v>
      </c>
      <c r="T497" s="52" t="s">
        <v>44</v>
      </c>
      <c r="U497" s="52" t="s">
        <v>223</v>
      </c>
      <c r="V497" s="52" t="s">
        <v>46</v>
      </c>
      <c r="W497" s="51">
        <v>2093</v>
      </c>
      <c r="X497" s="52" t="s">
        <v>99</v>
      </c>
      <c r="Y497" s="51">
        <v>3</v>
      </c>
      <c r="Z497" s="51">
        <v>1392</v>
      </c>
      <c r="AA497" s="53" t="s">
        <v>561</v>
      </c>
      <c r="AB497" s="51">
        <v>4</v>
      </c>
      <c r="AC497" s="51">
        <v>4</v>
      </c>
      <c r="AD497" s="53">
        <v>45036</v>
      </c>
      <c r="AE497" s="52" t="s">
        <v>50</v>
      </c>
      <c r="AF497" s="52" t="s">
        <v>61</v>
      </c>
      <c r="AG497" s="52" t="s">
        <v>77</v>
      </c>
      <c r="AH497" s="52" t="s">
        <v>3814</v>
      </c>
      <c r="AI497" s="52" t="s">
        <v>3815</v>
      </c>
      <c r="AJ497" s="51">
        <v>3</v>
      </c>
      <c r="AK497" s="56">
        <v>578.62</v>
      </c>
    </row>
    <row r="498" spans="1:37" x14ac:dyDescent="0.25">
      <c r="A498" s="51">
        <v>966</v>
      </c>
      <c r="B498" s="52" t="s">
        <v>3816</v>
      </c>
      <c r="C498" s="52" t="s">
        <v>3817</v>
      </c>
      <c r="D498" s="53">
        <v>44522</v>
      </c>
      <c r="E498" s="53">
        <v>44888</v>
      </c>
      <c r="F498" s="51">
        <f>Messy_HR_Dataset_Detailed!$E498-Messy_HR_Dataset_Detailed!$D498</f>
        <v>366</v>
      </c>
      <c r="G498" s="54">
        <f>(Messy_HR_Dataset_Detailed!$E498-Messy_HR_Dataset_Detailed!$D498)/365.25</f>
        <v>1.0020533880903491</v>
      </c>
      <c r="H498" s="52" t="s">
        <v>36</v>
      </c>
      <c r="I498" s="52" t="s">
        <v>3818</v>
      </c>
      <c r="J498" s="55" t="s">
        <v>3819</v>
      </c>
      <c r="K498" s="52" t="s">
        <v>125</v>
      </c>
      <c r="L498" s="52" t="s">
        <v>38</v>
      </c>
      <c r="M498" s="52" t="s">
        <v>56</v>
      </c>
      <c r="N498" s="52" t="s">
        <v>40</v>
      </c>
      <c r="O498" s="52" t="s">
        <v>56</v>
      </c>
      <c r="P498" s="52" t="s">
        <v>174</v>
      </c>
      <c r="Q498" s="52" t="s">
        <v>42</v>
      </c>
      <c r="R498" s="52" t="s">
        <v>80</v>
      </c>
      <c r="S498" s="53" t="s">
        <v>3820</v>
      </c>
      <c r="T498" s="52" t="s">
        <v>44</v>
      </c>
      <c r="U498" s="52" t="s">
        <v>307</v>
      </c>
      <c r="V498" s="52" t="s">
        <v>46</v>
      </c>
      <c r="W498" s="51">
        <v>1775</v>
      </c>
      <c r="X498" s="52" t="s">
        <v>99</v>
      </c>
      <c r="Y498" s="51">
        <v>3</v>
      </c>
      <c r="Z498" s="51">
        <v>1393</v>
      </c>
      <c r="AA498" s="53" t="s">
        <v>3821</v>
      </c>
      <c r="AB498" s="51">
        <v>4</v>
      </c>
      <c r="AC498" s="51">
        <v>4</v>
      </c>
      <c r="AD498" s="53">
        <v>45018</v>
      </c>
      <c r="AE498" s="52" t="s">
        <v>83</v>
      </c>
      <c r="AF498" s="52" t="s">
        <v>61</v>
      </c>
      <c r="AG498" s="52" t="s">
        <v>52</v>
      </c>
      <c r="AH498" s="52" t="s">
        <v>3822</v>
      </c>
      <c r="AI498" s="52" t="s">
        <v>3823</v>
      </c>
      <c r="AJ498" s="51">
        <v>3</v>
      </c>
      <c r="AK498" s="56">
        <v>255.61</v>
      </c>
    </row>
    <row r="499" spans="1:37" x14ac:dyDescent="0.25">
      <c r="A499" s="51">
        <v>968</v>
      </c>
      <c r="B499" s="52" t="s">
        <v>1540</v>
      </c>
      <c r="C499" s="52" t="s">
        <v>3825</v>
      </c>
      <c r="D499" s="53">
        <v>44547</v>
      </c>
      <c r="E499" s="53">
        <v>44556</v>
      </c>
      <c r="F499" s="51">
        <f>Messy_HR_Dataset_Detailed!$E499-Messy_HR_Dataset_Detailed!$D499</f>
        <v>9</v>
      </c>
      <c r="G499" s="54">
        <f>(Messy_HR_Dataset_Detailed!$E499-Messy_HR_Dataset_Detailed!$D499)/365.25</f>
        <v>2.4640657084188913E-2</v>
      </c>
      <c r="H499" s="52" t="s">
        <v>738</v>
      </c>
      <c r="I499" s="52" t="s">
        <v>3826</v>
      </c>
      <c r="J499" s="55" t="s">
        <v>3827</v>
      </c>
      <c r="K499" s="52" t="s">
        <v>125</v>
      </c>
      <c r="L499" s="52" t="s">
        <v>752</v>
      </c>
      <c r="M499" s="52" t="s">
        <v>66</v>
      </c>
      <c r="N499" s="52" t="s">
        <v>40</v>
      </c>
      <c r="O499" s="52" t="s">
        <v>56</v>
      </c>
      <c r="P499" s="52" t="s">
        <v>121</v>
      </c>
      <c r="Q499" s="52" t="s">
        <v>42</v>
      </c>
      <c r="R499" s="52" t="s">
        <v>80</v>
      </c>
      <c r="S499" s="53" t="s">
        <v>3828</v>
      </c>
      <c r="T499" s="52" t="s">
        <v>44</v>
      </c>
      <c r="U499" s="52" t="s">
        <v>81</v>
      </c>
      <c r="V499" s="52" t="s">
        <v>59</v>
      </c>
      <c r="W499" s="51">
        <v>2045</v>
      </c>
      <c r="X499" s="52" t="s">
        <v>99</v>
      </c>
      <c r="Y499" s="51">
        <v>3</v>
      </c>
      <c r="Z499" s="51">
        <v>1395</v>
      </c>
      <c r="AA499" s="53" t="s">
        <v>1130</v>
      </c>
      <c r="AB499" s="51">
        <v>4</v>
      </c>
      <c r="AC499" s="51">
        <v>1</v>
      </c>
      <c r="AD499" s="53">
        <v>44923</v>
      </c>
      <c r="AE499" s="52" t="s">
        <v>156</v>
      </c>
      <c r="AF499" s="52" t="s">
        <v>51</v>
      </c>
      <c r="AG499" s="52" t="s">
        <v>52</v>
      </c>
      <c r="AH499" s="52" t="s">
        <v>3829</v>
      </c>
      <c r="AI499" s="52" t="s">
        <v>3830</v>
      </c>
      <c r="AJ499" s="51">
        <v>2</v>
      </c>
      <c r="AK499" s="56">
        <v>302.97000000000003</v>
      </c>
    </row>
    <row r="500" spans="1:37" x14ac:dyDescent="0.25">
      <c r="A500" s="51">
        <v>969</v>
      </c>
      <c r="B500" s="52" t="s">
        <v>3831</v>
      </c>
      <c r="C500" s="52" t="s">
        <v>3832</v>
      </c>
      <c r="D500" s="53">
        <v>43589</v>
      </c>
      <c r="E500" s="53">
        <v>44242</v>
      </c>
      <c r="F500" s="51">
        <f>Messy_HR_Dataset_Detailed!$E500-Messy_HR_Dataset_Detailed!$D500</f>
        <v>653</v>
      </c>
      <c r="G500" s="54">
        <f>(Messy_HR_Dataset_Detailed!$E500-Messy_HR_Dataset_Detailed!$D500)/365.25</f>
        <v>1.7878165639972621</v>
      </c>
      <c r="H500" s="52" t="s">
        <v>36</v>
      </c>
      <c r="I500" s="52" t="s">
        <v>3833</v>
      </c>
      <c r="J500" s="55" t="s">
        <v>3834</v>
      </c>
      <c r="K500" s="52" t="s">
        <v>125</v>
      </c>
      <c r="L500" s="52" t="s">
        <v>38</v>
      </c>
      <c r="M500" s="52" t="s">
        <v>56</v>
      </c>
      <c r="N500" s="52" t="s">
        <v>55</v>
      </c>
      <c r="O500" s="52" t="s">
        <v>66</v>
      </c>
      <c r="P500" s="52" t="s">
        <v>121</v>
      </c>
      <c r="Q500" s="52" t="s">
        <v>42</v>
      </c>
      <c r="R500" s="52" t="s">
        <v>96</v>
      </c>
      <c r="S500" s="53">
        <v>20645</v>
      </c>
      <c r="T500" s="52" t="s">
        <v>44</v>
      </c>
      <c r="U500" s="52" t="s">
        <v>109</v>
      </c>
      <c r="V500" s="52" t="s">
        <v>46</v>
      </c>
      <c r="W500" s="51">
        <v>1810</v>
      </c>
      <c r="X500" s="52" t="s">
        <v>99</v>
      </c>
      <c r="Y500" s="51">
        <v>3</v>
      </c>
      <c r="Z500" s="51">
        <v>1396</v>
      </c>
      <c r="AA500" s="53">
        <v>45114</v>
      </c>
      <c r="AB500" s="51">
        <v>2</v>
      </c>
      <c r="AC500" s="51">
        <v>1</v>
      </c>
      <c r="AD500" s="53">
        <v>44817</v>
      </c>
      <c r="AE500" s="52" t="s">
        <v>156</v>
      </c>
      <c r="AF500" s="52" t="s">
        <v>51</v>
      </c>
      <c r="AG500" s="52" t="s">
        <v>77</v>
      </c>
      <c r="AH500" s="52" t="s">
        <v>2452</v>
      </c>
      <c r="AI500" s="52" t="s">
        <v>3835</v>
      </c>
      <c r="AJ500" s="51">
        <v>3</v>
      </c>
      <c r="AK500" s="56">
        <v>632.28</v>
      </c>
    </row>
    <row r="501" spans="1:37" x14ac:dyDescent="0.25">
      <c r="A501" s="51">
        <v>970</v>
      </c>
      <c r="B501" s="52" t="s">
        <v>3836</v>
      </c>
      <c r="C501" s="52" t="s">
        <v>3837</v>
      </c>
      <c r="D501" s="53">
        <v>43459</v>
      </c>
      <c r="E501" s="53">
        <v>43535</v>
      </c>
      <c r="F501" s="51">
        <f>Messy_HR_Dataset_Detailed!$E501-Messy_HR_Dataset_Detailed!$D501</f>
        <v>76</v>
      </c>
      <c r="G501" s="54">
        <f>(Messy_HR_Dataset_Detailed!$E501-Messy_HR_Dataset_Detailed!$D501)/365.25</f>
        <v>0.20807665982203971</v>
      </c>
      <c r="H501" s="52" t="s">
        <v>36</v>
      </c>
      <c r="I501" s="52" t="s">
        <v>3838</v>
      </c>
      <c r="J501" s="55" t="s">
        <v>3839</v>
      </c>
      <c r="K501" s="52" t="s">
        <v>132</v>
      </c>
      <c r="L501" s="52" t="s">
        <v>38</v>
      </c>
      <c r="M501" s="52" t="s">
        <v>39</v>
      </c>
      <c r="N501" s="52" t="s">
        <v>55</v>
      </c>
      <c r="O501" s="52" t="s">
        <v>56</v>
      </c>
      <c r="P501" s="52" t="s">
        <v>174</v>
      </c>
      <c r="Q501" s="52" t="s">
        <v>42</v>
      </c>
      <c r="R501" s="52" t="s">
        <v>80</v>
      </c>
      <c r="S501" s="53" t="s">
        <v>3840</v>
      </c>
      <c r="T501" s="52" t="s">
        <v>44</v>
      </c>
      <c r="U501" s="52" t="s">
        <v>81</v>
      </c>
      <c r="V501" s="52" t="s">
        <v>59</v>
      </c>
      <c r="W501" s="51">
        <v>1801</v>
      </c>
      <c r="X501" s="52" t="s">
        <v>99</v>
      </c>
      <c r="Y501" s="51">
        <v>3</v>
      </c>
      <c r="Z501" s="51">
        <v>1397</v>
      </c>
      <c r="AA501" s="53" t="s">
        <v>489</v>
      </c>
      <c r="AB501" s="51">
        <v>3</v>
      </c>
      <c r="AC501" s="51">
        <v>2</v>
      </c>
      <c r="AD501" s="53">
        <v>44986</v>
      </c>
      <c r="AE501" s="52" t="s">
        <v>60</v>
      </c>
      <c r="AF501" s="52" t="s">
        <v>51</v>
      </c>
      <c r="AG501" s="52" t="s">
        <v>62</v>
      </c>
      <c r="AH501" s="52" t="s">
        <v>3841</v>
      </c>
      <c r="AI501" s="52" t="s">
        <v>3842</v>
      </c>
      <c r="AJ501" s="51">
        <v>2</v>
      </c>
      <c r="AK501" s="56">
        <v>669.41</v>
      </c>
    </row>
    <row r="502" spans="1:37" x14ac:dyDescent="0.25">
      <c r="A502" s="51">
        <v>971</v>
      </c>
      <c r="B502" s="52" t="s">
        <v>3843</v>
      </c>
      <c r="C502" s="52" t="s">
        <v>3844</v>
      </c>
      <c r="D502" s="53">
        <v>44199</v>
      </c>
      <c r="E502" s="53">
        <v>44993</v>
      </c>
      <c r="F502" s="51">
        <f>Messy_HR_Dataset_Detailed!$E502-Messy_HR_Dataset_Detailed!$D502</f>
        <v>794</v>
      </c>
      <c r="G502" s="54">
        <f>(Messy_HR_Dataset_Detailed!$E502-Messy_HR_Dataset_Detailed!$D502)/365.25</f>
        <v>2.1738535249828885</v>
      </c>
      <c r="H502" s="52" t="s">
        <v>36</v>
      </c>
      <c r="I502" s="52" t="s">
        <v>3845</v>
      </c>
      <c r="J502" s="55" t="s">
        <v>3846</v>
      </c>
      <c r="K502" s="52" t="s">
        <v>164</v>
      </c>
      <c r="L502" s="52" t="s">
        <v>38</v>
      </c>
      <c r="M502" s="52" t="s">
        <v>56</v>
      </c>
      <c r="N502" s="52" t="s">
        <v>40</v>
      </c>
      <c r="O502" s="52" t="s">
        <v>66</v>
      </c>
      <c r="P502" s="52" t="s">
        <v>95</v>
      </c>
      <c r="Q502" s="52" t="s">
        <v>42</v>
      </c>
      <c r="R502" s="52" t="s">
        <v>142</v>
      </c>
      <c r="S502" s="53">
        <v>26645</v>
      </c>
      <c r="T502" s="52" t="s">
        <v>44</v>
      </c>
      <c r="U502" s="52" t="s">
        <v>1068</v>
      </c>
      <c r="V502" s="52" t="s">
        <v>46</v>
      </c>
      <c r="W502" s="51">
        <v>2451</v>
      </c>
      <c r="X502" s="52" t="s">
        <v>242</v>
      </c>
      <c r="Y502" s="51">
        <v>3</v>
      </c>
      <c r="Z502" s="51">
        <v>1398</v>
      </c>
      <c r="AA502" s="53">
        <v>45111</v>
      </c>
      <c r="AB502" s="51">
        <v>1</v>
      </c>
      <c r="AC502" s="51">
        <v>1</v>
      </c>
      <c r="AD502" s="53">
        <v>44930</v>
      </c>
      <c r="AE502" s="52" t="s">
        <v>156</v>
      </c>
      <c r="AF502" s="52" t="s">
        <v>61</v>
      </c>
      <c r="AG502" s="52" t="s">
        <v>89</v>
      </c>
      <c r="AH502" s="52" t="s">
        <v>3847</v>
      </c>
      <c r="AI502" s="52" t="s">
        <v>3848</v>
      </c>
      <c r="AJ502" s="51">
        <v>3</v>
      </c>
      <c r="AK502" s="56">
        <v>191.99</v>
      </c>
    </row>
    <row r="503" spans="1:37" x14ac:dyDescent="0.25">
      <c r="A503" s="51">
        <v>973</v>
      </c>
      <c r="B503" s="52" t="s">
        <v>3849</v>
      </c>
      <c r="C503" s="52" t="s">
        <v>3850</v>
      </c>
      <c r="D503" s="53">
        <v>43341</v>
      </c>
      <c r="E503" s="53">
        <v>44966</v>
      </c>
      <c r="F503" s="51">
        <f>Messy_HR_Dataset_Detailed!$E503-Messy_HR_Dataset_Detailed!$D503</f>
        <v>1625</v>
      </c>
      <c r="G503" s="54">
        <f>(Messy_HR_Dataset_Detailed!$E503-Messy_HR_Dataset_Detailed!$D503)/365.25</f>
        <v>4.4490075290896645</v>
      </c>
      <c r="H503" s="52" t="s">
        <v>738</v>
      </c>
      <c r="I503" s="52" t="s">
        <v>3851</v>
      </c>
      <c r="J503" s="55" t="s">
        <v>3852</v>
      </c>
      <c r="K503" s="52" t="s">
        <v>113</v>
      </c>
      <c r="L503" s="52" t="s">
        <v>38</v>
      </c>
      <c r="M503" s="52" t="s">
        <v>66</v>
      </c>
      <c r="N503" s="52" t="s">
        <v>67</v>
      </c>
      <c r="O503" s="52" t="s">
        <v>66</v>
      </c>
      <c r="P503" s="52" t="s">
        <v>121</v>
      </c>
      <c r="Q503" s="52" t="s">
        <v>42</v>
      </c>
      <c r="R503" s="52" t="s">
        <v>85</v>
      </c>
      <c r="S503" s="53">
        <v>20152</v>
      </c>
      <c r="T503" s="52" t="s">
        <v>44</v>
      </c>
      <c r="U503" s="52" t="s">
        <v>81</v>
      </c>
      <c r="V503" s="52" t="s">
        <v>46</v>
      </c>
      <c r="W503" s="51">
        <v>2128</v>
      </c>
      <c r="X503" s="52" t="s">
        <v>99</v>
      </c>
      <c r="Y503" s="51">
        <v>3</v>
      </c>
      <c r="Z503" s="51">
        <v>1400</v>
      </c>
      <c r="AA503" s="53" t="s">
        <v>1459</v>
      </c>
      <c r="AB503" s="51">
        <v>2</v>
      </c>
      <c r="AC503" s="51">
        <v>3</v>
      </c>
      <c r="AD503" s="53">
        <v>44779</v>
      </c>
      <c r="AE503" s="52" t="s">
        <v>156</v>
      </c>
      <c r="AF503" s="52" t="s">
        <v>51</v>
      </c>
      <c r="AG503" s="52" t="s">
        <v>52</v>
      </c>
      <c r="AH503" s="52" t="s">
        <v>3853</v>
      </c>
      <c r="AI503" s="52" t="s">
        <v>3854</v>
      </c>
      <c r="AJ503" s="51">
        <v>2</v>
      </c>
      <c r="AK503" s="56">
        <v>634.91999999999996</v>
      </c>
    </row>
    <row r="504" spans="1:37" x14ac:dyDescent="0.25">
      <c r="A504" s="51">
        <v>977</v>
      </c>
      <c r="B504" s="52" t="s">
        <v>3855</v>
      </c>
      <c r="C504" s="52" t="s">
        <v>2190</v>
      </c>
      <c r="D504" s="53">
        <v>43405</v>
      </c>
      <c r="E504" s="53">
        <v>44315</v>
      </c>
      <c r="F504" s="51">
        <f>Messy_HR_Dataset_Detailed!$E504-Messy_HR_Dataset_Detailed!$D504</f>
        <v>910</v>
      </c>
      <c r="G504" s="54">
        <f>(Messy_HR_Dataset_Detailed!$E504-Messy_HR_Dataset_Detailed!$D504)/365.25</f>
        <v>2.4914442162902124</v>
      </c>
      <c r="H504" s="52" t="s">
        <v>738</v>
      </c>
      <c r="I504" s="52" t="s">
        <v>3856</v>
      </c>
      <c r="J504" s="55" t="s">
        <v>3857</v>
      </c>
      <c r="K504" s="52" t="s">
        <v>84</v>
      </c>
      <c r="L504" s="52" t="s">
        <v>752</v>
      </c>
      <c r="M504" s="52" t="s">
        <v>39</v>
      </c>
      <c r="N504" s="52" t="s">
        <v>67</v>
      </c>
      <c r="O504" s="52" t="s">
        <v>56</v>
      </c>
      <c r="P504" s="52" t="s">
        <v>95</v>
      </c>
      <c r="Q504" s="52" t="s">
        <v>42</v>
      </c>
      <c r="R504" s="52" t="s">
        <v>43</v>
      </c>
      <c r="S504" s="53">
        <v>28653</v>
      </c>
      <c r="T504" s="52" t="s">
        <v>44</v>
      </c>
      <c r="U504" s="52" t="s">
        <v>250</v>
      </c>
      <c r="V504" s="52" t="s">
        <v>59</v>
      </c>
      <c r="W504" s="51">
        <v>2472</v>
      </c>
      <c r="X504" s="52" t="s">
        <v>99</v>
      </c>
      <c r="Y504" s="51">
        <v>3</v>
      </c>
      <c r="Z504" s="51">
        <v>1404</v>
      </c>
      <c r="AA504" s="53" t="s">
        <v>2719</v>
      </c>
      <c r="AB504" s="51">
        <v>1</v>
      </c>
      <c r="AC504" s="51">
        <v>2</v>
      </c>
      <c r="AD504" s="53">
        <v>44836</v>
      </c>
      <c r="AE504" s="52" t="s">
        <v>76</v>
      </c>
      <c r="AF504" s="52" t="s">
        <v>51</v>
      </c>
      <c r="AG504" s="52" t="s">
        <v>77</v>
      </c>
      <c r="AH504" s="52" t="s">
        <v>3858</v>
      </c>
      <c r="AI504" s="52" t="s">
        <v>3859</v>
      </c>
      <c r="AJ504" s="51">
        <v>4</v>
      </c>
      <c r="AK504" s="56">
        <v>411.94</v>
      </c>
    </row>
    <row r="505" spans="1:37" x14ac:dyDescent="0.25">
      <c r="A505" s="51">
        <v>978</v>
      </c>
      <c r="B505" s="52" t="s">
        <v>3860</v>
      </c>
      <c r="C505" s="52" t="s">
        <v>3861</v>
      </c>
      <c r="D505" s="53">
        <v>43442</v>
      </c>
      <c r="E505" s="53">
        <v>44723</v>
      </c>
      <c r="F505" s="51">
        <f>Messy_HR_Dataset_Detailed!$E505-Messy_HR_Dataset_Detailed!$D505</f>
        <v>1281</v>
      </c>
      <c r="G505" s="54">
        <f>(Messy_HR_Dataset_Detailed!$E505-Messy_HR_Dataset_Detailed!$D505)/365.25</f>
        <v>3.5071868583162216</v>
      </c>
      <c r="H505" s="52" t="s">
        <v>738</v>
      </c>
      <c r="I505" s="52" t="s">
        <v>3862</v>
      </c>
      <c r="J505" s="55" t="s">
        <v>3863</v>
      </c>
      <c r="K505" s="52" t="s">
        <v>65</v>
      </c>
      <c r="L505" s="52" t="s">
        <v>38</v>
      </c>
      <c r="M505" s="52" t="s">
        <v>56</v>
      </c>
      <c r="N505" s="52" t="s">
        <v>55</v>
      </c>
      <c r="O505" s="52" t="s">
        <v>41</v>
      </c>
      <c r="P505" s="52" t="s">
        <v>95</v>
      </c>
      <c r="Q505" s="52" t="s">
        <v>42</v>
      </c>
      <c r="R505" s="52" t="s">
        <v>85</v>
      </c>
      <c r="S505" s="53" t="s">
        <v>3864</v>
      </c>
      <c r="T505" s="52" t="s">
        <v>44</v>
      </c>
      <c r="U505" s="52" t="s">
        <v>846</v>
      </c>
      <c r="V505" s="52" t="s">
        <v>46</v>
      </c>
      <c r="W505" s="51">
        <v>2050</v>
      </c>
      <c r="X505" s="52" t="s">
        <v>99</v>
      </c>
      <c r="Y505" s="51">
        <v>3</v>
      </c>
      <c r="Z505" s="51">
        <v>1405</v>
      </c>
      <c r="AA505" s="53" t="s">
        <v>177</v>
      </c>
      <c r="AB505" s="51">
        <v>3</v>
      </c>
      <c r="AC505" s="51">
        <v>3</v>
      </c>
      <c r="AD505" s="53">
        <v>44819</v>
      </c>
      <c r="AE505" s="52" t="s">
        <v>60</v>
      </c>
      <c r="AF505" s="52" t="s">
        <v>61</v>
      </c>
      <c r="AG505" s="52" t="s">
        <v>77</v>
      </c>
      <c r="AH505" s="52" t="s">
        <v>1022</v>
      </c>
      <c r="AI505" s="52" t="s">
        <v>3865</v>
      </c>
      <c r="AJ505" s="51">
        <v>4</v>
      </c>
      <c r="AK505" s="56">
        <v>537.73</v>
      </c>
    </row>
    <row r="506" spans="1:37" x14ac:dyDescent="0.25">
      <c r="A506" s="51">
        <v>982</v>
      </c>
      <c r="B506" s="52" t="s">
        <v>3866</v>
      </c>
      <c r="C506" s="52" t="s">
        <v>3867</v>
      </c>
      <c r="D506" s="53">
        <v>43535</v>
      </c>
      <c r="E506" s="53">
        <v>44445</v>
      </c>
      <c r="F506" s="51">
        <f>Messy_HR_Dataset_Detailed!$E506-Messy_HR_Dataset_Detailed!$D506</f>
        <v>910</v>
      </c>
      <c r="G506" s="54">
        <f>(Messy_HR_Dataset_Detailed!$E506-Messy_HR_Dataset_Detailed!$D506)/365.25</f>
        <v>2.4914442162902124</v>
      </c>
      <c r="H506" s="52" t="s">
        <v>36</v>
      </c>
      <c r="I506" s="52" t="s">
        <v>3868</v>
      </c>
      <c r="J506" s="55" t="s">
        <v>3869</v>
      </c>
      <c r="K506" s="52" t="s">
        <v>132</v>
      </c>
      <c r="L506" s="52" t="s">
        <v>752</v>
      </c>
      <c r="M506" s="52" t="s">
        <v>66</v>
      </c>
      <c r="N506" s="52" t="s">
        <v>55</v>
      </c>
      <c r="O506" s="52" t="s">
        <v>56</v>
      </c>
      <c r="P506" s="52" t="s">
        <v>133</v>
      </c>
      <c r="Q506" s="52" t="s">
        <v>42</v>
      </c>
      <c r="R506" s="52" t="s">
        <v>80</v>
      </c>
      <c r="S506" s="53">
        <v>29621</v>
      </c>
      <c r="T506" s="52" t="s">
        <v>44</v>
      </c>
      <c r="U506" s="52" t="s">
        <v>98</v>
      </c>
      <c r="V506" s="52" t="s">
        <v>46</v>
      </c>
      <c r="W506" s="51">
        <v>2458</v>
      </c>
      <c r="X506" s="52" t="s">
        <v>99</v>
      </c>
      <c r="Y506" s="51">
        <v>3</v>
      </c>
      <c r="Z506" s="51">
        <v>1409</v>
      </c>
      <c r="AA506" s="53" t="s">
        <v>1459</v>
      </c>
      <c r="AB506" s="51">
        <v>2</v>
      </c>
      <c r="AC506" s="51">
        <v>2</v>
      </c>
      <c r="AD506" s="53">
        <v>44796</v>
      </c>
      <c r="AE506" s="52" t="s">
        <v>60</v>
      </c>
      <c r="AF506" s="52" t="s">
        <v>51</v>
      </c>
      <c r="AG506" s="52" t="s">
        <v>89</v>
      </c>
      <c r="AH506" s="52" t="s">
        <v>3870</v>
      </c>
      <c r="AI506" s="52" t="s">
        <v>1853</v>
      </c>
      <c r="AJ506" s="51">
        <v>4</v>
      </c>
      <c r="AK506" s="56">
        <v>938.59</v>
      </c>
    </row>
    <row r="507" spans="1:37" x14ac:dyDescent="0.25">
      <c r="A507" s="51">
        <v>983</v>
      </c>
      <c r="B507" s="52" t="s">
        <v>3335</v>
      </c>
      <c r="C507" s="52" t="s">
        <v>3871</v>
      </c>
      <c r="D507" s="53">
        <v>44617</v>
      </c>
      <c r="E507" s="53">
        <v>45044</v>
      </c>
      <c r="F507" s="51">
        <f>Messy_HR_Dataset_Detailed!$E507-Messy_HR_Dataset_Detailed!$D507</f>
        <v>427</v>
      </c>
      <c r="G507" s="54">
        <f>(Messy_HR_Dataset_Detailed!$E507-Messy_HR_Dataset_Detailed!$D507)/365.25</f>
        <v>1.1690622861054072</v>
      </c>
      <c r="H507" s="52" t="s">
        <v>36</v>
      </c>
      <c r="I507" s="52" t="s">
        <v>3872</v>
      </c>
      <c r="J507" s="55" t="s">
        <v>3873</v>
      </c>
      <c r="K507" s="52" t="s">
        <v>125</v>
      </c>
      <c r="L507" s="52" t="s">
        <v>38</v>
      </c>
      <c r="M507" s="52" t="s">
        <v>39</v>
      </c>
      <c r="N507" s="52" t="s">
        <v>40</v>
      </c>
      <c r="O507" s="52" t="s">
        <v>41</v>
      </c>
      <c r="P507" s="52" t="s">
        <v>121</v>
      </c>
      <c r="Q507" s="52" t="s">
        <v>42</v>
      </c>
      <c r="R507" s="52" t="s">
        <v>320</v>
      </c>
      <c r="S507" s="53">
        <v>16657</v>
      </c>
      <c r="T507" s="52" t="s">
        <v>44</v>
      </c>
      <c r="U507" s="52" t="s">
        <v>81</v>
      </c>
      <c r="V507" s="52" t="s">
        <v>46</v>
      </c>
      <c r="W507" s="51">
        <v>26720</v>
      </c>
      <c r="X507" s="52" t="s">
        <v>99</v>
      </c>
      <c r="Y507" s="51">
        <v>3</v>
      </c>
      <c r="Z507" s="51">
        <v>1410</v>
      </c>
      <c r="AA507" s="53">
        <v>44961</v>
      </c>
      <c r="AB507" s="51">
        <v>2</v>
      </c>
      <c r="AC507" s="51">
        <v>2</v>
      </c>
      <c r="AD507" s="53">
        <v>44890</v>
      </c>
      <c r="AE507" s="52" t="s">
        <v>76</v>
      </c>
      <c r="AF507" s="52" t="s">
        <v>61</v>
      </c>
      <c r="AG507" s="52" t="s">
        <v>77</v>
      </c>
      <c r="AH507" s="52" t="s">
        <v>3874</v>
      </c>
      <c r="AI507" s="52" t="s">
        <v>3875</v>
      </c>
      <c r="AJ507" s="51">
        <v>1</v>
      </c>
      <c r="AK507" s="56">
        <v>746.8</v>
      </c>
    </row>
    <row r="508" spans="1:37" x14ac:dyDescent="0.25">
      <c r="A508" s="51">
        <v>986</v>
      </c>
      <c r="B508" s="52" t="s">
        <v>1652</v>
      </c>
      <c r="C508" s="52" t="s">
        <v>3877</v>
      </c>
      <c r="D508" s="53">
        <v>43735</v>
      </c>
      <c r="E508" s="53">
        <v>44965</v>
      </c>
      <c r="F508" s="51">
        <f>Messy_HR_Dataset_Detailed!$E508-Messy_HR_Dataset_Detailed!$D508</f>
        <v>1230</v>
      </c>
      <c r="G508" s="54">
        <f>(Messy_HR_Dataset_Detailed!$E508-Messy_HR_Dataset_Detailed!$D508)/365.25</f>
        <v>3.3675564681724848</v>
      </c>
      <c r="H508" s="52" t="s">
        <v>36</v>
      </c>
      <c r="I508" s="52" t="s">
        <v>3878</v>
      </c>
      <c r="J508" s="55" t="s">
        <v>3879</v>
      </c>
      <c r="K508" s="52" t="s">
        <v>79</v>
      </c>
      <c r="L508" s="52" t="s">
        <v>38</v>
      </c>
      <c r="M508" s="52" t="s">
        <v>56</v>
      </c>
      <c r="N508" s="52" t="s">
        <v>55</v>
      </c>
      <c r="O508" s="52" t="s">
        <v>66</v>
      </c>
      <c r="P508" s="52" t="s">
        <v>133</v>
      </c>
      <c r="Q508" s="52" t="s">
        <v>42</v>
      </c>
      <c r="R508" s="52" t="s">
        <v>43</v>
      </c>
      <c r="S508" s="53">
        <v>16043</v>
      </c>
      <c r="T508" s="52" t="s">
        <v>44</v>
      </c>
      <c r="U508" s="52" t="s">
        <v>45</v>
      </c>
      <c r="V508" s="52" t="s">
        <v>59</v>
      </c>
      <c r="W508" s="51">
        <v>51599</v>
      </c>
      <c r="X508" s="52" t="s">
        <v>242</v>
      </c>
      <c r="Y508" s="51">
        <v>3</v>
      </c>
      <c r="Z508" s="51">
        <v>1413</v>
      </c>
      <c r="AA508" s="53" t="s">
        <v>167</v>
      </c>
      <c r="AB508" s="51">
        <v>4</v>
      </c>
      <c r="AC508" s="51">
        <v>3</v>
      </c>
      <c r="AD508" s="53">
        <v>44974</v>
      </c>
      <c r="AE508" s="52" t="s">
        <v>83</v>
      </c>
      <c r="AF508" s="52" t="s">
        <v>51</v>
      </c>
      <c r="AG508" s="52" t="s">
        <v>77</v>
      </c>
      <c r="AH508" s="52" t="s">
        <v>3880</v>
      </c>
      <c r="AI508" s="52" t="s">
        <v>3881</v>
      </c>
      <c r="AJ508" s="51">
        <v>5</v>
      </c>
      <c r="AK508" s="56">
        <v>918.34</v>
      </c>
    </row>
    <row r="509" spans="1:37" x14ac:dyDescent="0.25">
      <c r="A509" s="51">
        <v>987</v>
      </c>
      <c r="B509" s="52" t="s">
        <v>3882</v>
      </c>
      <c r="C509" s="52" t="s">
        <v>3883</v>
      </c>
      <c r="D509" s="53">
        <v>44880</v>
      </c>
      <c r="E509" s="53">
        <v>45133</v>
      </c>
      <c r="F509" s="51">
        <f>Messy_HR_Dataset_Detailed!$E509-Messy_HR_Dataset_Detailed!$D509</f>
        <v>253</v>
      </c>
      <c r="G509" s="54">
        <f>(Messy_HR_Dataset_Detailed!$E509-Messy_HR_Dataset_Detailed!$D509)/365.25</f>
        <v>0.69267624914442161</v>
      </c>
      <c r="H509" s="52" t="s">
        <v>36</v>
      </c>
      <c r="I509" s="52" t="s">
        <v>3884</v>
      </c>
      <c r="J509" s="55" t="s">
        <v>3885</v>
      </c>
      <c r="K509" s="52" t="s">
        <v>84</v>
      </c>
      <c r="L509" s="52" t="s">
        <v>38</v>
      </c>
      <c r="M509" s="52" t="s">
        <v>39</v>
      </c>
      <c r="N509" s="52" t="s">
        <v>40</v>
      </c>
      <c r="O509" s="52" t="s">
        <v>66</v>
      </c>
      <c r="P509" s="52" t="s">
        <v>95</v>
      </c>
      <c r="Q509" s="52" t="s">
        <v>42</v>
      </c>
      <c r="R509" s="52" t="s">
        <v>57</v>
      </c>
      <c r="S509" s="53">
        <v>24172</v>
      </c>
      <c r="T509" s="52" t="s">
        <v>44</v>
      </c>
      <c r="U509" s="52" t="s">
        <v>58</v>
      </c>
      <c r="V509" s="52" t="s">
        <v>59</v>
      </c>
      <c r="W509" s="51">
        <v>95839</v>
      </c>
      <c r="X509" s="52" t="s">
        <v>99</v>
      </c>
      <c r="Y509" s="51">
        <v>3</v>
      </c>
      <c r="Z509" s="51">
        <v>1414</v>
      </c>
      <c r="AA509" s="53" t="s">
        <v>1255</v>
      </c>
      <c r="AB509" s="51">
        <v>1</v>
      </c>
      <c r="AC509" s="51">
        <v>4</v>
      </c>
      <c r="AD509" s="53">
        <v>44947</v>
      </c>
      <c r="AE509" s="52" t="s">
        <v>60</v>
      </c>
      <c r="AF509" s="52" t="s">
        <v>51</v>
      </c>
      <c r="AG509" s="52" t="s">
        <v>52</v>
      </c>
      <c r="AH509" s="52" t="s">
        <v>3886</v>
      </c>
      <c r="AI509" s="52" t="s">
        <v>3887</v>
      </c>
      <c r="AJ509" s="51">
        <v>3</v>
      </c>
      <c r="AK509" s="56">
        <v>997.2</v>
      </c>
    </row>
    <row r="510" spans="1:37" x14ac:dyDescent="0.25">
      <c r="A510" s="51">
        <v>994</v>
      </c>
      <c r="B510" s="52" t="s">
        <v>3892</v>
      </c>
      <c r="C510" s="52" t="s">
        <v>1183</v>
      </c>
      <c r="D510" s="53">
        <v>43760</v>
      </c>
      <c r="E510" s="53">
        <v>45132</v>
      </c>
      <c r="F510" s="51">
        <f>Messy_HR_Dataset_Detailed!$E510-Messy_HR_Dataset_Detailed!$D510</f>
        <v>1372</v>
      </c>
      <c r="G510" s="54">
        <f>(Messy_HR_Dataset_Detailed!$E510-Messy_HR_Dataset_Detailed!$D510)/365.25</f>
        <v>3.7563312799452429</v>
      </c>
      <c r="H510" s="52" t="s">
        <v>36</v>
      </c>
      <c r="I510" s="52" t="s">
        <v>3893</v>
      </c>
      <c r="J510" s="55" t="s">
        <v>3894</v>
      </c>
      <c r="K510" s="52" t="s">
        <v>125</v>
      </c>
      <c r="L510" s="52" t="s">
        <v>38</v>
      </c>
      <c r="M510" s="52" t="s">
        <v>39</v>
      </c>
      <c r="N510" s="52" t="s">
        <v>40</v>
      </c>
      <c r="O510" s="52" t="s">
        <v>66</v>
      </c>
      <c r="P510" s="52" t="s">
        <v>95</v>
      </c>
      <c r="Q510" s="52" t="s">
        <v>42</v>
      </c>
      <c r="R510" s="52" t="s">
        <v>80</v>
      </c>
      <c r="S510" s="53" t="s">
        <v>3895</v>
      </c>
      <c r="T510" s="52" t="s">
        <v>44</v>
      </c>
      <c r="U510" s="52" t="s">
        <v>1262</v>
      </c>
      <c r="V510" s="52" t="s">
        <v>46</v>
      </c>
      <c r="W510" s="51">
        <v>24552</v>
      </c>
      <c r="X510" s="52" t="s">
        <v>99</v>
      </c>
      <c r="Y510" s="51">
        <v>3</v>
      </c>
      <c r="Z510" s="51">
        <v>1421</v>
      </c>
      <c r="AA510" s="53">
        <v>44629</v>
      </c>
      <c r="AB510" s="51">
        <v>3</v>
      </c>
      <c r="AC510" s="51">
        <v>5</v>
      </c>
      <c r="AD510" s="53">
        <v>44903</v>
      </c>
      <c r="AE510" s="52" t="s">
        <v>60</v>
      </c>
      <c r="AF510" s="52" t="s">
        <v>51</v>
      </c>
      <c r="AG510" s="52" t="s">
        <v>77</v>
      </c>
      <c r="AH510" s="52" t="s">
        <v>3896</v>
      </c>
      <c r="AI510" s="52" t="s">
        <v>3897</v>
      </c>
      <c r="AJ510" s="51">
        <v>5</v>
      </c>
      <c r="AK510" s="56">
        <v>835.97</v>
      </c>
    </row>
    <row r="511" spans="1:37" x14ac:dyDescent="0.25">
      <c r="A511" s="51">
        <v>995</v>
      </c>
      <c r="B511" s="52" t="s">
        <v>3898</v>
      </c>
      <c r="C511" s="52" t="s">
        <v>2070</v>
      </c>
      <c r="D511" s="53">
        <v>43742</v>
      </c>
      <c r="E511" s="53">
        <v>44122</v>
      </c>
      <c r="F511" s="51">
        <f>Messy_HR_Dataset_Detailed!$E511-Messy_HR_Dataset_Detailed!$D511</f>
        <v>380</v>
      </c>
      <c r="G511" s="54">
        <f>(Messy_HR_Dataset_Detailed!$E511-Messy_HR_Dataset_Detailed!$D511)/365.25</f>
        <v>1.0403832991101984</v>
      </c>
      <c r="H511" s="52" t="s">
        <v>36</v>
      </c>
      <c r="I511" s="52" t="s">
        <v>3899</v>
      </c>
      <c r="J511" s="55" t="s">
        <v>3900</v>
      </c>
      <c r="K511" s="52" t="s">
        <v>79</v>
      </c>
      <c r="L511" s="52" t="s">
        <v>199</v>
      </c>
      <c r="M511" s="52" t="s">
        <v>66</v>
      </c>
      <c r="N511" s="52" t="s">
        <v>67</v>
      </c>
      <c r="O511" s="52" t="s">
        <v>66</v>
      </c>
      <c r="P511" s="52" t="s">
        <v>95</v>
      </c>
      <c r="Q511" s="52" t="s">
        <v>42</v>
      </c>
      <c r="R511" s="52" t="s">
        <v>1016</v>
      </c>
      <c r="S511" s="53">
        <v>34375</v>
      </c>
      <c r="T511" s="52" t="s">
        <v>44</v>
      </c>
      <c r="U511" s="52" t="s">
        <v>98</v>
      </c>
      <c r="V511" s="52" t="s">
        <v>46</v>
      </c>
      <c r="W511" s="51">
        <v>6933</v>
      </c>
      <c r="X511" s="52" t="s">
        <v>242</v>
      </c>
      <c r="Y511" s="51">
        <v>3</v>
      </c>
      <c r="Z511" s="51">
        <v>1422</v>
      </c>
      <c r="AA511" s="53">
        <v>45203</v>
      </c>
      <c r="AB511" s="51">
        <v>1</v>
      </c>
      <c r="AC511" s="51">
        <v>5</v>
      </c>
      <c r="AD511" s="53">
        <v>45029</v>
      </c>
      <c r="AE511" s="52" t="s">
        <v>83</v>
      </c>
      <c r="AF511" s="52" t="s">
        <v>51</v>
      </c>
      <c r="AG511" s="52" t="s">
        <v>52</v>
      </c>
      <c r="AH511" s="52" t="s">
        <v>3901</v>
      </c>
      <c r="AI511" s="52" t="s">
        <v>3902</v>
      </c>
      <c r="AJ511" s="51">
        <v>3</v>
      </c>
      <c r="AK511" s="56">
        <v>585.66</v>
      </c>
    </row>
    <row r="512" spans="1:37" x14ac:dyDescent="0.25">
      <c r="A512" s="51">
        <v>997</v>
      </c>
      <c r="B512" s="52" t="s">
        <v>3130</v>
      </c>
      <c r="C512" s="52" t="s">
        <v>3903</v>
      </c>
      <c r="D512" s="53">
        <v>44517</v>
      </c>
      <c r="E512" s="53">
        <v>44776</v>
      </c>
      <c r="F512" s="51">
        <f>Messy_HR_Dataset_Detailed!$E512-Messy_HR_Dataset_Detailed!$D512</f>
        <v>259</v>
      </c>
      <c r="G512" s="54">
        <f>(Messy_HR_Dataset_Detailed!$E512-Messy_HR_Dataset_Detailed!$D512)/365.25</f>
        <v>0.70910335386721424</v>
      </c>
      <c r="H512" s="52" t="s">
        <v>36</v>
      </c>
      <c r="I512" s="52" t="s">
        <v>3904</v>
      </c>
      <c r="J512" s="55" t="s">
        <v>3905</v>
      </c>
      <c r="K512" s="52" t="s">
        <v>84</v>
      </c>
      <c r="L512" s="52" t="s">
        <v>1816</v>
      </c>
      <c r="M512" s="52" t="s">
        <v>66</v>
      </c>
      <c r="N512" s="52" t="s">
        <v>67</v>
      </c>
      <c r="O512" s="52" t="s">
        <v>56</v>
      </c>
      <c r="P512" s="52" t="s">
        <v>174</v>
      </c>
      <c r="Q512" s="52" t="s">
        <v>42</v>
      </c>
      <c r="R512" s="52" t="s">
        <v>80</v>
      </c>
      <c r="S512" s="53">
        <v>30175</v>
      </c>
      <c r="T512" s="52" t="s">
        <v>44</v>
      </c>
      <c r="U512" s="52" t="s">
        <v>81</v>
      </c>
      <c r="V512" s="52" t="s">
        <v>46</v>
      </c>
      <c r="W512" s="51">
        <v>60993</v>
      </c>
      <c r="X512" s="52" t="s">
        <v>242</v>
      </c>
      <c r="Y512" s="51">
        <v>3</v>
      </c>
      <c r="Z512" s="51">
        <v>1424</v>
      </c>
      <c r="AA512" s="53">
        <v>44629</v>
      </c>
      <c r="AB512" s="51">
        <v>4</v>
      </c>
      <c r="AC512" s="51">
        <v>4</v>
      </c>
      <c r="AD512" s="53">
        <v>44990</v>
      </c>
      <c r="AE512" s="52" t="s">
        <v>83</v>
      </c>
      <c r="AF512" s="52" t="s">
        <v>61</v>
      </c>
      <c r="AG512" s="52" t="s">
        <v>62</v>
      </c>
      <c r="AH512" s="52" t="s">
        <v>3906</v>
      </c>
      <c r="AI512" s="52" t="s">
        <v>3907</v>
      </c>
      <c r="AJ512" s="51">
        <v>4</v>
      </c>
      <c r="AK512" s="56">
        <v>695.24</v>
      </c>
    </row>
    <row r="513" spans="1:37" x14ac:dyDescent="0.25">
      <c r="A513" s="51">
        <v>999</v>
      </c>
      <c r="B513" s="52" t="s">
        <v>538</v>
      </c>
      <c r="C513" s="52" t="s">
        <v>969</v>
      </c>
      <c r="D513" s="53">
        <v>44628</v>
      </c>
      <c r="E513" s="53">
        <v>44877</v>
      </c>
      <c r="F513" s="51">
        <f>Messy_HR_Dataset_Detailed!$E513-Messy_HR_Dataset_Detailed!$D513</f>
        <v>249</v>
      </c>
      <c r="G513" s="54">
        <f>(Messy_HR_Dataset_Detailed!$E513-Messy_HR_Dataset_Detailed!$D513)/365.25</f>
        <v>0.68172484599589322</v>
      </c>
      <c r="H513" s="52" t="s">
        <v>36</v>
      </c>
      <c r="I513" s="52" t="s">
        <v>3910</v>
      </c>
      <c r="J513" s="55" t="s">
        <v>3911</v>
      </c>
      <c r="K513" s="52" t="s">
        <v>54</v>
      </c>
      <c r="L513" s="52" t="s">
        <v>752</v>
      </c>
      <c r="M513" s="52" t="s">
        <v>66</v>
      </c>
      <c r="N513" s="52" t="s">
        <v>55</v>
      </c>
      <c r="O513" s="52" t="s">
        <v>66</v>
      </c>
      <c r="P513" s="52" t="s">
        <v>133</v>
      </c>
      <c r="Q513" s="52" t="s">
        <v>42</v>
      </c>
      <c r="R513" s="52" t="s">
        <v>80</v>
      </c>
      <c r="S513" s="53" t="s">
        <v>3912</v>
      </c>
      <c r="T513" s="52" t="s">
        <v>44</v>
      </c>
      <c r="U513" s="52" t="s">
        <v>98</v>
      </c>
      <c r="V513" s="52" t="s">
        <v>46</v>
      </c>
      <c r="W513" s="51">
        <v>11397</v>
      </c>
      <c r="X513" s="52" t="s">
        <v>99</v>
      </c>
      <c r="Y513" s="51">
        <v>3</v>
      </c>
      <c r="Z513" s="51">
        <v>1426</v>
      </c>
      <c r="AA513" s="53">
        <v>45237</v>
      </c>
      <c r="AB513" s="51">
        <v>4</v>
      </c>
      <c r="AC513" s="51">
        <v>5</v>
      </c>
      <c r="AD513" s="53">
        <v>44897</v>
      </c>
      <c r="AE513" s="52" t="s">
        <v>76</v>
      </c>
      <c r="AF513" s="52" t="s">
        <v>61</v>
      </c>
      <c r="AG513" s="52" t="s">
        <v>77</v>
      </c>
      <c r="AH513" s="52" t="s">
        <v>3913</v>
      </c>
      <c r="AI513" s="52" t="s">
        <v>3914</v>
      </c>
      <c r="AJ513" s="51">
        <v>3</v>
      </c>
      <c r="AK513" s="56">
        <v>938.04</v>
      </c>
    </row>
    <row r="514" spans="1:37" x14ac:dyDescent="0.25">
      <c r="A514" s="51">
        <v>1002</v>
      </c>
      <c r="B514" s="52" t="s">
        <v>1558</v>
      </c>
      <c r="C514" s="52" t="s">
        <v>1601</v>
      </c>
      <c r="D514" s="53">
        <v>43791</v>
      </c>
      <c r="E514" s="53">
        <v>44632</v>
      </c>
      <c r="F514" s="51">
        <f>Messy_HR_Dataset_Detailed!$E514-Messy_HR_Dataset_Detailed!$D514</f>
        <v>841</v>
      </c>
      <c r="G514" s="54">
        <f>(Messy_HR_Dataset_Detailed!$E514-Messy_HR_Dataset_Detailed!$D514)/365.25</f>
        <v>2.3025325119780971</v>
      </c>
      <c r="H514" s="52" t="s">
        <v>738</v>
      </c>
      <c r="I514" s="52" t="s">
        <v>3917</v>
      </c>
      <c r="J514" s="55" t="s">
        <v>3918</v>
      </c>
      <c r="K514" s="52" t="s">
        <v>54</v>
      </c>
      <c r="L514" s="52" t="s">
        <v>752</v>
      </c>
      <c r="M514" s="52" t="s">
        <v>39</v>
      </c>
      <c r="N514" s="52" t="s">
        <v>67</v>
      </c>
      <c r="O514" s="52" t="s">
        <v>41</v>
      </c>
      <c r="P514" s="52" t="s">
        <v>121</v>
      </c>
      <c r="Q514" s="52" t="s">
        <v>42</v>
      </c>
      <c r="R514" s="52" t="s">
        <v>85</v>
      </c>
      <c r="S514" s="53">
        <v>16111</v>
      </c>
      <c r="T514" s="52" t="s">
        <v>44</v>
      </c>
      <c r="U514" s="52" t="s">
        <v>98</v>
      </c>
      <c r="V514" s="52" t="s">
        <v>46</v>
      </c>
      <c r="W514" s="51">
        <v>6668</v>
      </c>
      <c r="X514" s="52" t="s">
        <v>99</v>
      </c>
      <c r="Y514" s="51">
        <v>3</v>
      </c>
      <c r="Z514" s="51">
        <v>1429</v>
      </c>
      <c r="AA514" s="53" t="s">
        <v>817</v>
      </c>
      <c r="AB514" s="51">
        <v>1</v>
      </c>
      <c r="AC514" s="51">
        <v>4</v>
      </c>
      <c r="AD514" s="53">
        <v>44891</v>
      </c>
      <c r="AE514" s="52" t="s">
        <v>156</v>
      </c>
      <c r="AF514" s="52" t="s">
        <v>61</v>
      </c>
      <c r="AG514" s="52" t="s">
        <v>52</v>
      </c>
      <c r="AH514" s="52" t="s">
        <v>3919</v>
      </c>
      <c r="AI514" s="52" t="s">
        <v>3920</v>
      </c>
      <c r="AJ514" s="51">
        <v>4</v>
      </c>
      <c r="AK514" s="56">
        <v>441.43</v>
      </c>
    </row>
    <row r="515" spans="1:37" x14ac:dyDescent="0.25">
      <c r="A515" s="51">
        <v>1003</v>
      </c>
      <c r="B515" s="52" t="s">
        <v>3921</v>
      </c>
      <c r="C515" s="52" t="s">
        <v>3922</v>
      </c>
      <c r="D515" s="53">
        <v>44970</v>
      </c>
      <c r="E515" s="53">
        <v>44988</v>
      </c>
      <c r="F515" s="51">
        <f>Messy_HR_Dataset_Detailed!$E515-Messy_HR_Dataset_Detailed!$D515</f>
        <v>18</v>
      </c>
      <c r="G515" s="54">
        <f>(Messy_HR_Dataset_Detailed!$E515-Messy_HR_Dataset_Detailed!$D515)/365.25</f>
        <v>4.9281314168377825E-2</v>
      </c>
      <c r="H515" s="52" t="s">
        <v>738</v>
      </c>
      <c r="I515" s="52" t="s">
        <v>3923</v>
      </c>
      <c r="J515" s="55" t="s">
        <v>3924</v>
      </c>
      <c r="K515" s="52" t="s">
        <v>132</v>
      </c>
      <c r="L515" s="52" t="s">
        <v>752</v>
      </c>
      <c r="M515" s="52" t="s">
        <v>56</v>
      </c>
      <c r="N515" s="52" t="s">
        <v>55</v>
      </c>
      <c r="O515" s="52" t="s">
        <v>41</v>
      </c>
      <c r="P515" s="52" t="s">
        <v>95</v>
      </c>
      <c r="Q515" s="52" t="s">
        <v>42</v>
      </c>
      <c r="R515" s="52" t="s">
        <v>508</v>
      </c>
      <c r="S515" s="53" t="s">
        <v>3925</v>
      </c>
      <c r="T515" s="52" t="s">
        <v>44</v>
      </c>
      <c r="U515" s="52" t="s">
        <v>3025</v>
      </c>
      <c r="V515" s="52" t="s">
        <v>46</v>
      </c>
      <c r="W515" s="51">
        <v>36785</v>
      </c>
      <c r="X515" s="52" t="s">
        <v>242</v>
      </c>
      <c r="Y515" s="51">
        <v>3</v>
      </c>
      <c r="Z515" s="51">
        <v>1430</v>
      </c>
      <c r="AA515" s="53" t="s">
        <v>2223</v>
      </c>
      <c r="AB515" s="51">
        <v>2</v>
      </c>
      <c r="AC515" s="51">
        <v>2</v>
      </c>
      <c r="AD515" s="53">
        <v>44799</v>
      </c>
      <c r="AE515" s="52" t="s">
        <v>50</v>
      </c>
      <c r="AF515" s="52" t="s">
        <v>61</v>
      </c>
      <c r="AG515" s="52" t="s">
        <v>89</v>
      </c>
      <c r="AH515" s="52" t="s">
        <v>3926</v>
      </c>
      <c r="AI515" s="52" t="s">
        <v>3927</v>
      </c>
      <c r="AJ515" s="51">
        <v>4</v>
      </c>
      <c r="AK515" s="56">
        <v>193.99</v>
      </c>
    </row>
    <row r="516" spans="1:37" x14ac:dyDescent="0.25">
      <c r="A516" s="51">
        <v>1006</v>
      </c>
      <c r="B516" s="52" t="s">
        <v>3929</v>
      </c>
      <c r="C516" s="52" t="s">
        <v>3572</v>
      </c>
      <c r="D516" s="53">
        <v>44295</v>
      </c>
      <c r="E516" s="53">
        <v>44528</v>
      </c>
      <c r="F516" s="51">
        <f>Messy_HR_Dataset_Detailed!$E516-Messy_HR_Dataset_Detailed!$D516</f>
        <v>233</v>
      </c>
      <c r="G516" s="54">
        <f>(Messy_HR_Dataset_Detailed!$E516-Messy_HR_Dataset_Detailed!$D516)/365.25</f>
        <v>0.63791923340177958</v>
      </c>
      <c r="H516" s="52" t="s">
        <v>36</v>
      </c>
      <c r="I516" s="52" t="s">
        <v>3930</v>
      </c>
      <c r="J516" s="55" t="s">
        <v>3931</v>
      </c>
      <c r="K516" s="52" t="s">
        <v>125</v>
      </c>
      <c r="L516" s="52" t="s">
        <v>38</v>
      </c>
      <c r="M516" s="52" t="s">
        <v>56</v>
      </c>
      <c r="N516" s="52" t="s">
        <v>40</v>
      </c>
      <c r="O516" s="52" t="s">
        <v>56</v>
      </c>
      <c r="P516" s="52" t="s">
        <v>174</v>
      </c>
      <c r="Q516" s="52" t="s">
        <v>42</v>
      </c>
      <c r="R516" s="52" t="s">
        <v>80</v>
      </c>
      <c r="S516" s="53" t="s">
        <v>3932</v>
      </c>
      <c r="T516" s="52" t="s">
        <v>44</v>
      </c>
      <c r="U516" s="52" t="s">
        <v>74</v>
      </c>
      <c r="V516" s="52" t="s">
        <v>46</v>
      </c>
      <c r="W516" s="51">
        <v>40314</v>
      </c>
      <c r="X516" s="52" t="s">
        <v>242</v>
      </c>
      <c r="Y516" s="51">
        <v>3</v>
      </c>
      <c r="Z516" s="51">
        <v>1433</v>
      </c>
      <c r="AA516" s="53">
        <v>44720</v>
      </c>
      <c r="AB516" s="51">
        <v>5</v>
      </c>
      <c r="AC516" s="51">
        <v>1</v>
      </c>
      <c r="AD516" s="53">
        <v>44822</v>
      </c>
      <c r="AE516" s="52" t="s">
        <v>60</v>
      </c>
      <c r="AF516" s="52" t="s">
        <v>51</v>
      </c>
      <c r="AG516" s="52" t="s">
        <v>89</v>
      </c>
      <c r="AH516" s="52" t="s">
        <v>3933</v>
      </c>
      <c r="AI516" s="52" t="s">
        <v>3934</v>
      </c>
      <c r="AJ516" s="51">
        <v>4</v>
      </c>
      <c r="AK516" s="56">
        <v>863.73</v>
      </c>
    </row>
    <row r="517" spans="1:37" x14ac:dyDescent="0.25">
      <c r="A517" s="51">
        <v>1007</v>
      </c>
      <c r="B517" s="52" t="s">
        <v>3935</v>
      </c>
      <c r="C517" s="52" t="s">
        <v>1741</v>
      </c>
      <c r="D517" s="53">
        <v>43464</v>
      </c>
      <c r="E517" s="53">
        <v>45015</v>
      </c>
      <c r="F517" s="51">
        <f>Messy_HR_Dataset_Detailed!$E517-Messy_HR_Dataset_Detailed!$D517</f>
        <v>1551</v>
      </c>
      <c r="G517" s="54">
        <f>(Messy_HR_Dataset_Detailed!$E517-Messy_HR_Dataset_Detailed!$D517)/365.25</f>
        <v>4.2464065708418888</v>
      </c>
      <c r="H517" s="52" t="s">
        <v>36</v>
      </c>
      <c r="I517" s="52" t="s">
        <v>3936</v>
      </c>
      <c r="J517" s="55" t="s">
        <v>3937</v>
      </c>
      <c r="K517" s="52" t="s">
        <v>54</v>
      </c>
      <c r="L517" s="52" t="s">
        <v>38</v>
      </c>
      <c r="M517" s="52" t="s">
        <v>56</v>
      </c>
      <c r="N517" s="52" t="s">
        <v>40</v>
      </c>
      <c r="O517" s="52" t="s">
        <v>56</v>
      </c>
      <c r="P517" s="52" t="s">
        <v>174</v>
      </c>
      <c r="Q517" s="52" t="s">
        <v>42</v>
      </c>
      <c r="R517" s="52" t="s">
        <v>142</v>
      </c>
      <c r="S517" s="53" t="s">
        <v>3938</v>
      </c>
      <c r="T517" s="52" t="s">
        <v>44</v>
      </c>
      <c r="U517" s="52" t="s">
        <v>145</v>
      </c>
      <c r="V517" s="52" t="s">
        <v>46</v>
      </c>
      <c r="W517" s="51">
        <v>88408</v>
      </c>
      <c r="X517" s="52" t="s">
        <v>99</v>
      </c>
      <c r="Y517" s="51">
        <v>3</v>
      </c>
      <c r="Z517" s="51">
        <v>1434</v>
      </c>
      <c r="AA517" s="53" t="s">
        <v>827</v>
      </c>
      <c r="AB517" s="51">
        <v>1</v>
      </c>
      <c r="AC517" s="51">
        <v>2</v>
      </c>
      <c r="AD517" s="53">
        <v>45043</v>
      </c>
      <c r="AE517" s="52" t="s">
        <v>76</v>
      </c>
      <c r="AF517" s="52" t="s">
        <v>61</v>
      </c>
      <c r="AG517" s="52" t="s">
        <v>62</v>
      </c>
      <c r="AH517" s="52" t="s">
        <v>3939</v>
      </c>
      <c r="AI517" s="52" t="s">
        <v>3940</v>
      </c>
      <c r="AJ517" s="51">
        <v>2</v>
      </c>
      <c r="AK517" s="56">
        <v>746.99</v>
      </c>
    </row>
    <row r="518" spans="1:37" x14ac:dyDescent="0.25">
      <c r="A518" s="51">
        <v>1011</v>
      </c>
      <c r="B518" s="52" t="s">
        <v>3943</v>
      </c>
      <c r="C518" s="52" t="s">
        <v>3944</v>
      </c>
      <c r="D518" s="53">
        <v>45002</v>
      </c>
      <c r="E518" s="53">
        <v>45007</v>
      </c>
      <c r="F518" s="51">
        <f>Messy_HR_Dataset_Detailed!$E518-Messy_HR_Dataset_Detailed!$D518</f>
        <v>5</v>
      </c>
      <c r="G518" s="54">
        <f>(Messy_HR_Dataset_Detailed!$E518-Messy_HR_Dataset_Detailed!$D518)/365.25</f>
        <v>1.3689253935660506E-2</v>
      </c>
      <c r="H518" s="52" t="s">
        <v>36</v>
      </c>
      <c r="I518" s="52" t="s">
        <v>3945</v>
      </c>
      <c r="J518" s="55" t="s">
        <v>3946</v>
      </c>
      <c r="K518" s="52" t="s">
        <v>94</v>
      </c>
      <c r="L518" s="52" t="s">
        <v>38</v>
      </c>
      <c r="M518" s="52" t="s">
        <v>39</v>
      </c>
      <c r="N518" s="52" t="s">
        <v>67</v>
      </c>
      <c r="O518" s="52" t="s">
        <v>56</v>
      </c>
      <c r="P518" s="52" t="s">
        <v>174</v>
      </c>
      <c r="Q518" s="52" t="s">
        <v>42</v>
      </c>
      <c r="R518" s="52" t="s">
        <v>85</v>
      </c>
      <c r="S518" s="53" t="s">
        <v>3947</v>
      </c>
      <c r="T518" s="52" t="s">
        <v>44</v>
      </c>
      <c r="U518" s="52" t="s">
        <v>234</v>
      </c>
      <c r="V518" s="52" t="s">
        <v>59</v>
      </c>
      <c r="W518" s="51">
        <v>51453</v>
      </c>
      <c r="X518" s="52" t="s">
        <v>99</v>
      </c>
      <c r="Y518" s="51">
        <v>3</v>
      </c>
      <c r="Z518" s="51">
        <v>1438</v>
      </c>
      <c r="AA518" s="53" t="s">
        <v>2954</v>
      </c>
      <c r="AB518" s="51">
        <v>1</v>
      </c>
      <c r="AC518" s="51">
        <v>4</v>
      </c>
      <c r="AD518" s="53">
        <v>45058</v>
      </c>
      <c r="AE518" s="52" t="s">
        <v>60</v>
      </c>
      <c r="AF518" s="52" t="s">
        <v>61</v>
      </c>
      <c r="AG518" s="52" t="s">
        <v>89</v>
      </c>
      <c r="AH518" s="52" t="s">
        <v>3948</v>
      </c>
      <c r="AI518" s="52" t="s">
        <v>3949</v>
      </c>
      <c r="AJ518" s="51">
        <v>2</v>
      </c>
      <c r="AK518" s="56">
        <v>996.18</v>
      </c>
    </row>
    <row r="519" spans="1:37" x14ac:dyDescent="0.25">
      <c r="A519" s="51">
        <v>1012</v>
      </c>
      <c r="B519" s="52" t="s">
        <v>3950</v>
      </c>
      <c r="C519" s="52" t="s">
        <v>3951</v>
      </c>
      <c r="D519" s="53">
        <v>44762</v>
      </c>
      <c r="E519" s="53">
        <v>45042</v>
      </c>
      <c r="F519" s="51">
        <f>Messy_HR_Dataset_Detailed!$E519-Messy_HR_Dataset_Detailed!$D519</f>
        <v>280</v>
      </c>
      <c r="G519" s="54">
        <f>(Messy_HR_Dataset_Detailed!$E519-Messy_HR_Dataset_Detailed!$D519)/365.25</f>
        <v>0.76659822039698833</v>
      </c>
      <c r="H519" s="52" t="s">
        <v>36</v>
      </c>
      <c r="I519" s="52" t="s">
        <v>3952</v>
      </c>
      <c r="J519" s="55" t="s">
        <v>3953</v>
      </c>
      <c r="K519" s="52" t="s">
        <v>113</v>
      </c>
      <c r="L519" s="52" t="s">
        <v>38</v>
      </c>
      <c r="M519" s="52" t="s">
        <v>66</v>
      </c>
      <c r="N519" s="52" t="s">
        <v>55</v>
      </c>
      <c r="O519" s="52" t="s">
        <v>41</v>
      </c>
      <c r="P519" s="52" t="s">
        <v>174</v>
      </c>
      <c r="Q519" s="52" t="s">
        <v>42</v>
      </c>
      <c r="R519" s="52" t="s">
        <v>80</v>
      </c>
      <c r="S519" s="53" t="s">
        <v>3954</v>
      </c>
      <c r="T519" s="52" t="s">
        <v>44</v>
      </c>
      <c r="U519" s="52" t="s">
        <v>81</v>
      </c>
      <c r="V519" s="52" t="s">
        <v>46</v>
      </c>
      <c r="W519" s="51">
        <v>76246</v>
      </c>
      <c r="X519" s="52" t="s">
        <v>242</v>
      </c>
      <c r="Y519" s="51">
        <v>3</v>
      </c>
      <c r="Z519" s="51">
        <v>1439</v>
      </c>
      <c r="AA519" s="53" t="s">
        <v>366</v>
      </c>
      <c r="AB519" s="51">
        <v>3</v>
      </c>
      <c r="AC519" s="51">
        <v>1</v>
      </c>
      <c r="AD519" s="53">
        <v>45097</v>
      </c>
      <c r="AE519" s="52" t="s">
        <v>156</v>
      </c>
      <c r="AF519" s="52" t="s">
        <v>51</v>
      </c>
      <c r="AG519" s="52" t="s">
        <v>77</v>
      </c>
      <c r="AH519" s="52" t="s">
        <v>3955</v>
      </c>
      <c r="AI519" s="52" t="s">
        <v>3956</v>
      </c>
      <c r="AJ519" s="51">
        <v>4</v>
      </c>
      <c r="AK519" s="56">
        <v>764.43</v>
      </c>
    </row>
    <row r="520" spans="1:37" x14ac:dyDescent="0.25">
      <c r="A520" s="51">
        <v>1014</v>
      </c>
      <c r="B520" s="52" t="s">
        <v>245</v>
      </c>
      <c r="C520" s="52" t="s">
        <v>3959</v>
      </c>
      <c r="D520" s="53">
        <v>44526</v>
      </c>
      <c r="E520" s="53">
        <v>44827</v>
      </c>
      <c r="F520" s="51">
        <f>Messy_HR_Dataset_Detailed!$E520-Messy_HR_Dataset_Detailed!$D520</f>
        <v>301</v>
      </c>
      <c r="G520" s="54">
        <f>(Messy_HR_Dataset_Detailed!$E520-Messy_HR_Dataset_Detailed!$D520)/365.25</f>
        <v>0.82409308692676253</v>
      </c>
      <c r="H520" s="52" t="s">
        <v>36</v>
      </c>
      <c r="I520" s="52" t="s">
        <v>3960</v>
      </c>
      <c r="J520" s="55" t="s">
        <v>3961</v>
      </c>
      <c r="K520" s="52" t="s">
        <v>84</v>
      </c>
      <c r="L520" s="52" t="s">
        <v>38</v>
      </c>
      <c r="M520" s="52" t="s">
        <v>39</v>
      </c>
      <c r="N520" s="52" t="s">
        <v>55</v>
      </c>
      <c r="O520" s="52" t="s">
        <v>41</v>
      </c>
      <c r="P520" s="52" t="s">
        <v>174</v>
      </c>
      <c r="Q520" s="52" t="s">
        <v>42</v>
      </c>
      <c r="R520" s="52" t="s">
        <v>85</v>
      </c>
      <c r="S520" s="53" t="s">
        <v>3962</v>
      </c>
      <c r="T520" s="52" t="s">
        <v>44</v>
      </c>
      <c r="U520" s="52" t="s">
        <v>81</v>
      </c>
      <c r="V520" s="52" t="s">
        <v>46</v>
      </c>
      <c r="W520" s="51">
        <v>69720</v>
      </c>
      <c r="X520" s="52" t="s">
        <v>242</v>
      </c>
      <c r="Y520" s="51">
        <v>3</v>
      </c>
      <c r="Z520" s="51">
        <v>1441</v>
      </c>
      <c r="AA520" s="53">
        <v>45111</v>
      </c>
      <c r="AB520" s="51">
        <v>1</v>
      </c>
      <c r="AC520" s="51">
        <v>1</v>
      </c>
      <c r="AD520" s="53">
        <v>44857</v>
      </c>
      <c r="AE520" s="52" t="s">
        <v>60</v>
      </c>
      <c r="AF520" s="52" t="s">
        <v>51</v>
      </c>
      <c r="AG520" s="52" t="s">
        <v>62</v>
      </c>
      <c r="AH520" s="52" t="s">
        <v>1644</v>
      </c>
      <c r="AI520" s="52" t="s">
        <v>3963</v>
      </c>
      <c r="AJ520" s="51">
        <v>4</v>
      </c>
      <c r="AK520" s="56">
        <v>758.41</v>
      </c>
    </row>
    <row r="521" spans="1:37" x14ac:dyDescent="0.25">
      <c r="A521" s="51">
        <v>1018</v>
      </c>
      <c r="B521" s="52" t="s">
        <v>3966</v>
      </c>
      <c r="C521" s="52" t="s">
        <v>1711</v>
      </c>
      <c r="D521" s="53">
        <v>44444</v>
      </c>
      <c r="E521" s="53">
        <v>44833</v>
      </c>
      <c r="F521" s="51">
        <f>Messy_HR_Dataset_Detailed!$E521-Messy_HR_Dataset_Detailed!$D521</f>
        <v>389</v>
      </c>
      <c r="G521" s="54">
        <f>(Messy_HR_Dataset_Detailed!$E521-Messy_HR_Dataset_Detailed!$D521)/365.25</f>
        <v>1.0650239561943875</v>
      </c>
      <c r="H521" s="52" t="s">
        <v>36</v>
      </c>
      <c r="I521" s="52" t="s">
        <v>3967</v>
      </c>
      <c r="J521" s="55" t="s">
        <v>3968</v>
      </c>
      <c r="K521" s="52" t="s">
        <v>132</v>
      </c>
      <c r="L521" s="52" t="s">
        <v>199</v>
      </c>
      <c r="M521" s="52" t="s">
        <v>56</v>
      </c>
      <c r="N521" s="52" t="s">
        <v>40</v>
      </c>
      <c r="O521" s="52" t="s">
        <v>56</v>
      </c>
      <c r="P521" s="52" t="s">
        <v>174</v>
      </c>
      <c r="Q521" s="52" t="s">
        <v>42</v>
      </c>
      <c r="R521" s="52" t="s">
        <v>57</v>
      </c>
      <c r="S521" s="53" t="s">
        <v>3969</v>
      </c>
      <c r="T521" s="52" t="s">
        <v>44</v>
      </c>
      <c r="U521" s="52" t="s">
        <v>58</v>
      </c>
      <c r="V521" s="52" t="s">
        <v>46</v>
      </c>
      <c r="W521" s="51">
        <v>89203</v>
      </c>
      <c r="X521" s="52" t="s">
        <v>99</v>
      </c>
      <c r="Y521" s="51">
        <v>3</v>
      </c>
      <c r="Z521" s="51">
        <v>1445</v>
      </c>
      <c r="AA521" s="53" t="s">
        <v>1864</v>
      </c>
      <c r="AB521" s="51">
        <v>2</v>
      </c>
      <c r="AC521" s="51">
        <v>2</v>
      </c>
      <c r="AD521" s="53">
        <v>45127</v>
      </c>
      <c r="AE521" s="52" t="s">
        <v>156</v>
      </c>
      <c r="AF521" s="52" t="s">
        <v>51</v>
      </c>
      <c r="AG521" s="52" t="s">
        <v>89</v>
      </c>
      <c r="AH521" s="52" t="s">
        <v>3970</v>
      </c>
      <c r="AI521" s="52" t="s">
        <v>3971</v>
      </c>
      <c r="AJ521" s="51">
        <v>5</v>
      </c>
      <c r="AK521" s="56">
        <v>458.8</v>
      </c>
    </row>
    <row r="522" spans="1:37" x14ac:dyDescent="0.25">
      <c r="A522" s="51">
        <v>1019</v>
      </c>
      <c r="B522" s="52" t="s">
        <v>3407</v>
      </c>
      <c r="C522" s="52" t="s">
        <v>860</v>
      </c>
      <c r="D522" s="53">
        <v>44033</v>
      </c>
      <c r="E522" s="53">
        <v>44985</v>
      </c>
      <c r="F522" s="51">
        <f>Messy_HR_Dataset_Detailed!$E522-Messy_HR_Dataset_Detailed!$D522</f>
        <v>952</v>
      </c>
      <c r="G522" s="54">
        <f>(Messy_HR_Dataset_Detailed!$E522-Messy_HR_Dataset_Detailed!$D522)/365.25</f>
        <v>2.6064339493497606</v>
      </c>
      <c r="H522" s="52" t="s">
        <v>36</v>
      </c>
      <c r="I522" s="52" t="s">
        <v>3972</v>
      </c>
      <c r="J522" s="55" t="s">
        <v>3973</v>
      </c>
      <c r="K522" s="52" t="s">
        <v>79</v>
      </c>
      <c r="L522" s="52" t="s">
        <v>199</v>
      </c>
      <c r="M522" s="52" t="s">
        <v>66</v>
      </c>
      <c r="N522" s="52" t="s">
        <v>67</v>
      </c>
      <c r="O522" s="52" t="s">
        <v>41</v>
      </c>
      <c r="P522" s="52" t="s">
        <v>95</v>
      </c>
      <c r="Q522" s="52" t="s">
        <v>42</v>
      </c>
      <c r="R522" s="52" t="s">
        <v>57</v>
      </c>
      <c r="S522" s="53">
        <v>35707</v>
      </c>
      <c r="T522" s="52" t="s">
        <v>44</v>
      </c>
      <c r="U522" s="52" t="s">
        <v>87</v>
      </c>
      <c r="V522" s="52" t="s">
        <v>46</v>
      </c>
      <c r="W522" s="51">
        <v>68233</v>
      </c>
      <c r="X522" s="52" t="s">
        <v>99</v>
      </c>
      <c r="Y522" s="51">
        <v>3</v>
      </c>
      <c r="Z522" s="51">
        <v>1446</v>
      </c>
      <c r="AA522" s="53" t="s">
        <v>2994</v>
      </c>
      <c r="AB522" s="51">
        <v>1</v>
      </c>
      <c r="AC522" s="51">
        <v>1</v>
      </c>
      <c r="AD522" s="53">
        <v>44963</v>
      </c>
      <c r="AE522" s="52" t="s">
        <v>156</v>
      </c>
      <c r="AF522" s="52" t="s">
        <v>51</v>
      </c>
      <c r="AG522" s="52" t="s">
        <v>89</v>
      </c>
      <c r="AH522" s="52" t="s">
        <v>3974</v>
      </c>
      <c r="AI522" s="52" t="s">
        <v>3975</v>
      </c>
      <c r="AJ522" s="51">
        <v>3</v>
      </c>
      <c r="AK522" s="56">
        <v>207.17</v>
      </c>
    </row>
    <row r="523" spans="1:37" x14ac:dyDescent="0.25">
      <c r="A523" s="51">
        <v>1020</v>
      </c>
      <c r="B523" s="52" t="s">
        <v>3943</v>
      </c>
      <c r="C523" s="52" t="s">
        <v>3976</v>
      </c>
      <c r="D523" s="53">
        <v>44907</v>
      </c>
      <c r="E523" s="53">
        <v>45103</v>
      </c>
      <c r="F523" s="51">
        <f>Messy_HR_Dataset_Detailed!$E523-Messy_HR_Dataset_Detailed!$D523</f>
        <v>196</v>
      </c>
      <c r="G523" s="54">
        <f>(Messy_HR_Dataset_Detailed!$E523-Messy_HR_Dataset_Detailed!$D523)/365.25</f>
        <v>0.53661875427789185</v>
      </c>
      <c r="H523" s="52" t="s">
        <v>36</v>
      </c>
      <c r="I523" s="52" t="s">
        <v>3977</v>
      </c>
      <c r="J523" s="55" t="s">
        <v>3978</v>
      </c>
      <c r="K523" s="52" t="s">
        <v>164</v>
      </c>
      <c r="L523" s="52" t="s">
        <v>1816</v>
      </c>
      <c r="M523" s="52" t="s">
        <v>66</v>
      </c>
      <c r="N523" s="52" t="s">
        <v>40</v>
      </c>
      <c r="O523" s="52" t="s">
        <v>56</v>
      </c>
      <c r="P523" s="52" t="s">
        <v>121</v>
      </c>
      <c r="Q523" s="52" t="s">
        <v>42</v>
      </c>
      <c r="R523" s="52" t="s">
        <v>85</v>
      </c>
      <c r="S523" s="53" t="s">
        <v>3979</v>
      </c>
      <c r="T523" s="52" t="s">
        <v>44</v>
      </c>
      <c r="U523" s="52" t="s">
        <v>5</v>
      </c>
      <c r="V523" s="52" t="s">
        <v>46</v>
      </c>
      <c r="W523" s="51">
        <v>24188</v>
      </c>
      <c r="X523" s="52" t="s">
        <v>99</v>
      </c>
      <c r="Y523" s="51">
        <v>3</v>
      </c>
      <c r="Z523" s="51">
        <v>1447</v>
      </c>
      <c r="AA523" s="53" t="s">
        <v>1294</v>
      </c>
      <c r="AB523" s="51">
        <v>4</v>
      </c>
      <c r="AC523" s="51">
        <v>4</v>
      </c>
      <c r="AD523" s="53">
        <v>45072</v>
      </c>
      <c r="AE523" s="52" t="s">
        <v>83</v>
      </c>
      <c r="AF523" s="52" t="s">
        <v>61</v>
      </c>
      <c r="AG523" s="52" t="s">
        <v>77</v>
      </c>
      <c r="AH523" s="52" t="s">
        <v>3980</v>
      </c>
      <c r="AI523" s="52" t="s">
        <v>3981</v>
      </c>
      <c r="AJ523" s="51">
        <v>4</v>
      </c>
      <c r="AK523" s="56">
        <v>784.89</v>
      </c>
    </row>
    <row r="524" spans="1:37" x14ac:dyDescent="0.25">
      <c r="A524" s="51">
        <v>1023</v>
      </c>
      <c r="B524" s="52" t="s">
        <v>3984</v>
      </c>
      <c r="C524" s="52" t="s">
        <v>3489</v>
      </c>
      <c r="D524" s="53">
        <v>43868</v>
      </c>
      <c r="E524" s="53">
        <v>44671</v>
      </c>
      <c r="F524" s="51">
        <f>Messy_HR_Dataset_Detailed!$E524-Messy_HR_Dataset_Detailed!$D524</f>
        <v>803</v>
      </c>
      <c r="G524" s="54">
        <f>(Messy_HR_Dataset_Detailed!$E524-Messy_HR_Dataset_Detailed!$D524)/365.25</f>
        <v>2.1984941820670771</v>
      </c>
      <c r="H524" s="52" t="s">
        <v>738</v>
      </c>
      <c r="I524" s="52" t="s">
        <v>3985</v>
      </c>
      <c r="J524" s="55" t="s">
        <v>3986</v>
      </c>
      <c r="K524" s="52" t="s">
        <v>164</v>
      </c>
      <c r="L524" s="52" t="s">
        <v>752</v>
      </c>
      <c r="M524" s="52" t="s">
        <v>66</v>
      </c>
      <c r="N524" s="52" t="s">
        <v>40</v>
      </c>
      <c r="O524" s="52" t="s">
        <v>41</v>
      </c>
      <c r="P524" s="52" t="s">
        <v>133</v>
      </c>
      <c r="Q524" s="52" t="s">
        <v>42</v>
      </c>
      <c r="R524" s="52" t="s">
        <v>85</v>
      </c>
      <c r="S524" s="53" t="s">
        <v>3987</v>
      </c>
      <c r="T524" s="52" t="s">
        <v>44</v>
      </c>
      <c r="U524" s="52" t="s">
        <v>250</v>
      </c>
      <c r="V524" s="52" t="s">
        <v>59</v>
      </c>
      <c r="W524" s="51">
        <v>19127</v>
      </c>
      <c r="X524" s="52" t="s">
        <v>242</v>
      </c>
      <c r="Y524" s="51">
        <v>3</v>
      </c>
      <c r="Z524" s="51">
        <v>1450</v>
      </c>
      <c r="AA524" s="53" t="s">
        <v>2344</v>
      </c>
      <c r="AB524" s="51">
        <v>5</v>
      </c>
      <c r="AC524" s="51">
        <v>1</v>
      </c>
      <c r="AD524" s="53">
        <v>45100</v>
      </c>
      <c r="AE524" s="52" t="s">
        <v>76</v>
      </c>
      <c r="AF524" s="52" t="s">
        <v>51</v>
      </c>
      <c r="AG524" s="52" t="s">
        <v>62</v>
      </c>
      <c r="AH524" s="52" t="s">
        <v>3988</v>
      </c>
      <c r="AI524" s="52" t="s">
        <v>3989</v>
      </c>
      <c r="AJ524" s="51">
        <v>5</v>
      </c>
      <c r="AK524" s="56">
        <v>436.63</v>
      </c>
    </row>
    <row r="525" spans="1:37" x14ac:dyDescent="0.25">
      <c r="A525" s="51">
        <v>1027</v>
      </c>
      <c r="B525" s="52" t="s">
        <v>474</v>
      </c>
      <c r="C525" s="52" t="s">
        <v>3990</v>
      </c>
      <c r="D525" s="53">
        <v>44918</v>
      </c>
      <c r="E525" s="53">
        <v>44920</v>
      </c>
      <c r="F525" s="51">
        <f>Messy_HR_Dataset_Detailed!$E525-Messy_HR_Dataset_Detailed!$D525</f>
        <v>2</v>
      </c>
      <c r="G525" s="54">
        <f>(Messy_HR_Dataset_Detailed!$E525-Messy_HR_Dataset_Detailed!$D525)/365.25</f>
        <v>5.4757015742642025E-3</v>
      </c>
      <c r="H525" s="52" t="s">
        <v>738</v>
      </c>
      <c r="I525" s="52" t="s">
        <v>3991</v>
      </c>
      <c r="J525" s="55" t="s">
        <v>3992</v>
      </c>
      <c r="K525" s="52" t="s">
        <v>94</v>
      </c>
      <c r="L525" s="52" t="s">
        <v>752</v>
      </c>
      <c r="M525" s="52" t="s">
        <v>66</v>
      </c>
      <c r="N525" s="52" t="s">
        <v>40</v>
      </c>
      <c r="O525" s="52" t="s">
        <v>41</v>
      </c>
      <c r="P525" s="52" t="s">
        <v>174</v>
      </c>
      <c r="Q525" s="52" t="s">
        <v>42</v>
      </c>
      <c r="R525" s="52" t="s">
        <v>80</v>
      </c>
      <c r="S525" s="53">
        <v>28462</v>
      </c>
      <c r="T525" s="52" t="s">
        <v>44</v>
      </c>
      <c r="U525" s="52" t="s">
        <v>159</v>
      </c>
      <c r="V525" s="52" t="s">
        <v>59</v>
      </c>
      <c r="W525" s="51">
        <v>5270</v>
      </c>
      <c r="X525" s="52" t="s">
        <v>242</v>
      </c>
      <c r="Y525" s="51">
        <v>3</v>
      </c>
      <c r="Z525" s="51">
        <v>1454</v>
      </c>
      <c r="AA525" s="53" t="s">
        <v>2332</v>
      </c>
      <c r="AB525" s="51">
        <v>2</v>
      </c>
      <c r="AC525" s="51">
        <v>2</v>
      </c>
      <c r="AD525" s="53">
        <v>44909</v>
      </c>
      <c r="AE525" s="52" t="s">
        <v>60</v>
      </c>
      <c r="AF525" s="52" t="s">
        <v>61</v>
      </c>
      <c r="AG525" s="52" t="s">
        <v>77</v>
      </c>
      <c r="AH525" s="52" t="s">
        <v>3993</v>
      </c>
      <c r="AI525" s="52" t="s">
        <v>3555</v>
      </c>
      <c r="AJ525" s="51">
        <v>1</v>
      </c>
      <c r="AK525" s="56">
        <v>832.86</v>
      </c>
    </row>
    <row r="526" spans="1:37" x14ac:dyDescent="0.25">
      <c r="A526" s="51">
        <v>1029</v>
      </c>
      <c r="B526" s="52" t="s">
        <v>3994</v>
      </c>
      <c r="C526" s="52" t="s">
        <v>3995</v>
      </c>
      <c r="D526" s="53">
        <v>43641</v>
      </c>
      <c r="E526" s="53">
        <v>43655</v>
      </c>
      <c r="F526" s="51">
        <f>Messy_HR_Dataset_Detailed!$E526-Messy_HR_Dataset_Detailed!$D526</f>
        <v>14</v>
      </c>
      <c r="G526" s="54">
        <f>(Messy_HR_Dataset_Detailed!$E526-Messy_HR_Dataset_Detailed!$D526)/365.25</f>
        <v>3.8329911019849415E-2</v>
      </c>
      <c r="H526" s="52" t="s">
        <v>36</v>
      </c>
      <c r="I526" s="52" t="s">
        <v>3996</v>
      </c>
      <c r="J526" s="55" t="s">
        <v>3997</v>
      </c>
      <c r="K526" s="52" t="s">
        <v>164</v>
      </c>
      <c r="L526" s="52" t="s">
        <v>38</v>
      </c>
      <c r="M526" s="52" t="s">
        <v>66</v>
      </c>
      <c r="N526" s="52" t="s">
        <v>67</v>
      </c>
      <c r="O526" s="52" t="s">
        <v>66</v>
      </c>
      <c r="P526" s="52" t="s">
        <v>121</v>
      </c>
      <c r="Q526" s="52" t="s">
        <v>42</v>
      </c>
      <c r="R526" s="52" t="s">
        <v>107</v>
      </c>
      <c r="S526" s="53">
        <v>20677</v>
      </c>
      <c r="T526" s="52" t="s">
        <v>44</v>
      </c>
      <c r="U526" s="52" t="s">
        <v>109</v>
      </c>
      <c r="V526" s="52" t="s">
        <v>46</v>
      </c>
      <c r="W526" s="51">
        <v>55931</v>
      </c>
      <c r="X526" s="52" t="s">
        <v>99</v>
      </c>
      <c r="Y526" s="51">
        <v>3</v>
      </c>
      <c r="Z526" s="51">
        <v>1456</v>
      </c>
      <c r="AA526" s="53" t="s">
        <v>3998</v>
      </c>
      <c r="AB526" s="51">
        <v>2</v>
      </c>
      <c r="AC526" s="51">
        <v>1</v>
      </c>
      <c r="AD526" s="53">
        <v>44834</v>
      </c>
      <c r="AE526" s="52" t="s">
        <v>60</v>
      </c>
      <c r="AF526" s="52" t="s">
        <v>61</v>
      </c>
      <c r="AG526" s="52" t="s">
        <v>62</v>
      </c>
      <c r="AH526" s="52" t="s">
        <v>3999</v>
      </c>
      <c r="AI526" s="52" t="s">
        <v>4000</v>
      </c>
      <c r="AJ526" s="51">
        <v>3</v>
      </c>
      <c r="AK526" s="56">
        <v>456.95</v>
      </c>
    </row>
    <row r="527" spans="1:37" x14ac:dyDescent="0.25">
      <c r="A527" s="51">
        <v>1033</v>
      </c>
      <c r="B527" s="52" t="s">
        <v>3367</v>
      </c>
      <c r="C527" s="52" t="s">
        <v>3888</v>
      </c>
      <c r="D527" s="53">
        <v>44251</v>
      </c>
      <c r="E527" s="53">
        <v>44730</v>
      </c>
      <c r="F527" s="51">
        <f>Messy_HR_Dataset_Detailed!$E527-Messy_HR_Dataset_Detailed!$D527</f>
        <v>479</v>
      </c>
      <c r="G527" s="54">
        <f>(Messy_HR_Dataset_Detailed!$E527-Messy_HR_Dataset_Detailed!$D527)/365.25</f>
        <v>1.3114305270362765</v>
      </c>
      <c r="H527" s="52" t="s">
        <v>36</v>
      </c>
      <c r="I527" s="52" t="s">
        <v>4001</v>
      </c>
      <c r="J527" s="55" t="s">
        <v>4002</v>
      </c>
      <c r="K527" s="52" t="s">
        <v>84</v>
      </c>
      <c r="L527" s="52" t="s">
        <v>38</v>
      </c>
      <c r="M527" s="52" t="s">
        <v>66</v>
      </c>
      <c r="N527" s="52" t="s">
        <v>55</v>
      </c>
      <c r="O527" s="52" t="s">
        <v>41</v>
      </c>
      <c r="P527" s="52" t="s">
        <v>133</v>
      </c>
      <c r="Q527" s="52" t="s">
        <v>42</v>
      </c>
      <c r="R527" s="52" t="s">
        <v>320</v>
      </c>
      <c r="S527" s="53" t="s">
        <v>4003</v>
      </c>
      <c r="T527" s="52" t="s">
        <v>44</v>
      </c>
      <c r="U527" s="52" t="s">
        <v>234</v>
      </c>
      <c r="V527" s="52" t="s">
        <v>59</v>
      </c>
      <c r="W527" s="51">
        <v>14170</v>
      </c>
      <c r="X527" s="52" t="s">
        <v>99</v>
      </c>
      <c r="Y527" s="51">
        <v>3</v>
      </c>
      <c r="Z527" s="51">
        <v>1460</v>
      </c>
      <c r="AA527" s="53" t="s">
        <v>1564</v>
      </c>
      <c r="AB527" s="51">
        <v>2</v>
      </c>
      <c r="AC527" s="51">
        <v>3</v>
      </c>
      <c r="AD527" s="53">
        <v>44991</v>
      </c>
      <c r="AE527" s="52" t="s">
        <v>60</v>
      </c>
      <c r="AF527" s="52" t="s">
        <v>51</v>
      </c>
      <c r="AG527" s="52" t="s">
        <v>62</v>
      </c>
      <c r="AH527" s="52" t="s">
        <v>1092</v>
      </c>
      <c r="AI527" s="52" t="s">
        <v>4004</v>
      </c>
      <c r="AJ527" s="51">
        <v>2</v>
      </c>
      <c r="AK527" s="56">
        <v>864.22</v>
      </c>
    </row>
    <row r="528" spans="1:37" x14ac:dyDescent="0.25">
      <c r="A528" s="51">
        <v>1034</v>
      </c>
      <c r="B528" s="52" t="s">
        <v>4005</v>
      </c>
      <c r="C528" s="52" t="s">
        <v>4006</v>
      </c>
      <c r="D528" s="53">
        <v>43567</v>
      </c>
      <c r="E528" s="53">
        <v>44102</v>
      </c>
      <c r="F528" s="51">
        <f>Messy_HR_Dataset_Detailed!$E528-Messy_HR_Dataset_Detailed!$D528</f>
        <v>535</v>
      </c>
      <c r="G528" s="54">
        <f>(Messy_HR_Dataset_Detailed!$E528-Messy_HR_Dataset_Detailed!$D528)/365.25</f>
        <v>1.4647501711156743</v>
      </c>
      <c r="H528" s="52" t="s">
        <v>36</v>
      </c>
      <c r="I528" s="52" t="s">
        <v>4007</v>
      </c>
      <c r="J528" s="55" t="s">
        <v>4008</v>
      </c>
      <c r="K528" s="52" t="s">
        <v>37</v>
      </c>
      <c r="L528" s="52" t="s">
        <v>38</v>
      </c>
      <c r="M528" s="52" t="s">
        <v>66</v>
      </c>
      <c r="N528" s="52" t="s">
        <v>40</v>
      </c>
      <c r="O528" s="52" t="s">
        <v>66</v>
      </c>
      <c r="P528" s="52" t="s">
        <v>133</v>
      </c>
      <c r="Q528" s="52" t="s">
        <v>42</v>
      </c>
      <c r="R528" s="52" t="s">
        <v>175</v>
      </c>
      <c r="S528" s="53">
        <v>36953</v>
      </c>
      <c r="T528" s="52" t="s">
        <v>44</v>
      </c>
      <c r="U528" s="52" t="s">
        <v>98</v>
      </c>
      <c r="V528" s="52" t="s">
        <v>46</v>
      </c>
      <c r="W528" s="51">
        <v>82370</v>
      </c>
      <c r="X528" s="52" t="s">
        <v>99</v>
      </c>
      <c r="Y528" s="51">
        <v>3</v>
      </c>
      <c r="Z528" s="51">
        <v>1461</v>
      </c>
      <c r="AA528" s="53">
        <v>45173</v>
      </c>
      <c r="AB528" s="51">
        <v>1</v>
      </c>
      <c r="AC528" s="51">
        <v>1</v>
      </c>
      <c r="AD528" s="53">
        <v>45078</v>
      </c>
      <c r="AE528" s="52" t="s">
        <v>156</v>
      </c>
      <c r="AF528" s="52" t="s">
        <v>51</v>
      </c>
      <c r="AG528" s="52" t="s">
        <v>89</v>
      </c>
      <c r="AH528" s="52" t="s">
        <v>1918</v>
      </c>
      <c r="AI528" s="52" t="s">
        <v>4009</v>
      </c>
      <c r="AJ528" s="51">
        <v>1</v>
      </c>
      <c r="AK528" s="56">
        <v>302.52</v>
      </c>
    </row>
    <row r="529" spans="1:37" x14ac:dyDescent="0.25">
      <c r="A529" s="51">
        <v>1038</v>
      </c>
      <c r="B529" s="52" t="s">
        <v>1390</v>
      </c>
      <c r="C529" s="52" t="s">
        <v>950</v>
      </c>
      <c r="D529" s="53">
        <v>44182</v>
      </c>
      <c r="E529" s="53">
        <v>44520</v>
      </c>
      <c r="F529" s="51">
        <f>Messy_HR_Dataset_Detailed!$E529-Messy_HR_Dataset_Detailed!$D529</f>
        <v>338</v>
      </c>
      <c r="G529" s="54">
        <f>(Messy_HR_Dataset_Detailed!$E529-Messy_HR_Dataset_Detailed!$D529)/365.25</f>
        <v>0.92539356605065026</v>
      </c>
      <c r="H529" s="52" t="s">
        <v>36</v>
      </c>
      <c r="I529" s="52" t="s">
        <v>4010</v>
      </c>
      <c r="J529" s="55" t="s">
        <v>4011</v>
      </c>
      <c r="K529" s="52" t="s">
        <v>65</v>
      </c>
      <c r="L529" s="52" t="s">
        <v>38</v>
      </c>
      <c r="M529" s="52" t="s">
        <v>56</v>
      </c>
      <c r="N529" s="52" t="s">
        <v>55</v>
      </c>
      <c r="O529" s="52" t="s">
        <v>66</v>
      </c>
      <c r="P529" s="52" t="s">
        <v>133</v>
      </c>
      <c r="Q529" s="52" t="s">
        <v>42</v>
      </c>
      <c r="R529" s="52" t="s">
        <v>1016</v>
      </c>
      <c r="S529" s="53" t="s">
        <v>4012</v>
      </c>
      <c r="T529" s="52" t="s">
        <v>44</v>
      </c>
      <c r="U529" s="52" t="s">
        <v>4013</v>
      </c>
      <c r="V529" s="52" t="s">
        <v>46</v>
      </c>
      <c r="W529" s="51">
        <v>7717</v>
      </c>
      <c r="X529" s="52" t="s">
        <v>99</v>
      </c>
      <c r="Y529" s="51">
        <v>3</v>
      </c>
      <c r="Z529" s="51">
        <v>1465</v>
      </c>
      <c r="AA529" s="53">
        <v>44963</v>
      </c>
      <c r="AB529" s="51">
        <v>1</v>
      </c>
      <c r="AC529" s="51">
        <v>1</v>
      </c>
      <c r="AD529" s="53">
        <v>44901</v>
      </c>
      <c r="AE529" s="52" t="s">
        <v>50</v>
      </c>
      <c r="AF529" s="52" t="s">
        <v>61</v>
      </c>
      <c r="AG529" s="52" t="s">
        <v>62</v>
      </c>
      <c r="AH529" s="52" t="s">
        <v>1709</v>
      </c>
      <c r="AI529" s="52" t="s">
        <v>4014</v>
      </c>
      <c r="AJ529" s="51">
        <v>4</v>
      </c>
      <c r="AK529" s="56">
        <v>770.23</v>
      </c>
    </row>
    <row r="530" spans="1:37" x14ac:dyDescent="0.25">
      <c r="A530" s="51">
        <v>1044</v>
      </c>
      <c r="B530" s="52" t="s">
        <v>4016</v>
      </c>
      <c r="C530" s="52" t="s">
        <v>1390</v>
      </c>
      <c r="D530" s="53">
        <v>43754</v>
      </c>
      <c r="E530" s="53">
        <v>44573</v>
      </c>
      <c r="F530" s="51">
        <f>Messy_HR_Dataset_Detailed!$E530-Messy_HR_Dataset_Detailed!$D530</f>
        <v>819</v>
      </c>
      <c r="G530" s="54">
        <f>(Messy_HR_Dataset_Detailed!$E530-Messy_HR_Dataset_Detailed!$D530)/365.25</f>
        <v>2.2422997946611911</v>
      </c>
      <c r="H530" s="52" t="s">
        <v>738</v>
      </c>
      <c r="I530" s="52" t="s">
        <v>4017</v>
      </c>
      <c r="J530" s="55" t="s">
        <v>4018</v>
      </c>
      <c r="K530" s="52" t="s">
        <v>37</v>
      </c>
      <c r="L530" s="52" t="s">
        <v>752</v>
      </c>
      <c r="M530" s="52" t="s">
        <v>66</v>
      </c>
      <c r="N530" s="52" t="s">
        <v>67</v>
      </c>
      <c r="O530" s="52" t="s">
        <v>56</v>
      </c>
      <c r="P530" s="52" t="s">
        <v>133</v>
      </c>
      <c r="Q530" s="52" t="s">
        <v>42</v>
      </c>
      <c r="R530" s="52" t="s">
        <v>85</v>
      </c>
      <c r="S530" s="53">
        <v>22163</v>
      </c>
      <c r="T530" s="52" t="s">
        <v>44</v>
      </c>
      <c r="U530" s="52" t="s">
        <v>159</v>
      </c>
      <c r="V530" s="52" t="s">
        <v>59</v>
      </c>
      <c r="W530" s="51">
        <v>4589</v>
      </c>
      <c r="X530" s="52" t="s">
        <v>99</v>
      </c>
      <c r="Y530" s="51">
        <v>3</v>
      </c>
      <c r="Z530" s="51">
        <v>1471</v>
      </c>
      <c r="AA530" s="53" t="s">
        <v>4019</v>
      </c>
      <c r="AB530" s="51">
        <v>3</v>
      </c>
      <c r="AC530" s="51">
        <v>4</v>
      </c>
      <c r="AD530" s="53">
        <v>44991</v>
      </c>
      <c r="AE530" s="52" t="s">
        <v>83</v>
      </c>
      <c r="AF530" s="52" t="s">
        <v>51</v>
      </c>
      <c r="AG530" s="52" t="s">
        <v>77</v>
      </c>
      <c r="AH530" s="52" t="s">
        <v>4020</v>
      </c>
      <c r="AI530" s="52" t="s">
        <v>4021</v>
      </c>
      <c r="AJ530" s="51">
        <v>3</v>
      </c>
      <c r="AK530" s="56">
        <v>488.68</v>
      </c>
    </row>
    <row r="531" spans="1:37" x14ac:dyDescent="0.25">
      <c r="A531" s="51">
        <v>1047</v>
      </c>
      <c r="B531" s="52" t="s">
        <v>1735</v>
      </c>
      <c r="C531" s="52" t="s">
        <v>4023</v>
      </c>
      <c r="D531" s="53">
        <v>44958</v>
      </c>
      <c r="E531" s="53">
        <v>44960</v>
      </c>
      <c r="F531" s="51">
        <f>Messy_HR_Dataset_Detailed!$E531-Messy_HR_Dataset_Detailed!$D531</f>
        <v>2</v>
      </c>
      <c r="G531" s="54">
        <f>(Messy_HR_Dataset_Detailed!$E531-Messy_HR_Dataset_Detailed!$D531)/365.25</f>
        <v>5.4757015742642025E-3</v>
      </c>
      <c r="H531" s="52" t="s">
        <v>738</v>
      </c>
      <c r="I531" s="52" t="s">
        <v>4024</v>
      </c>
      <c r="J531" s="55" t="s">
        <v>4025</v>
      </c>
      <c r="K531" s="52" t="s">
        <v>132</v>
      </c>
      <c r="L531" s="52" t="s">
        <v>752</v>
      </c>
      <c r="M531" s="52" t="s">
        <v>66</v>
      </c>
      <c r="N531" s="52" t="s">
        <v>40</v>
      </c>
      <c r="O531" s="52" t="s">
        <v>56</v>
      </c>
      <c r="P531" s="52" t="s">
        <v>174</v>
      </c>
      <c r="Q531" s="52" t="s">
        <v>42</v>
      </c>
      <c r="R531" s="52" t="s">
        <v>107</v>
      </c>
      <c r="S531" s="53" t="s">
        <v>4026</v>
      </c>
      <c r="T531" s="52" t="s">
        <v>44</v>
      </c>
      <c r="U531" s="52" t="s">
        <v>109</v>
      </c>
      <c r="V531" s="52" t="s">
        <v>46</v>
      </c>
      <c r="W531" s="51">
        <v>46511</v>
      </c>
      <c r="X531" s="52" t="s">
        <v>99</v>
      </c>
      <c r="Y531" s="51">
        <v>3</v>
      </c>
      <c r="Z531" s="51">
        <v>1474</v>
      </c>
      <c r="AA531" s="53" t="s">
        <v>4027</v>
      </c>
      <c r="AB531" s="51">
        <v>2</v>
      </c>
      <c r="AC531" s="51">
        <v>1</v>
      </c>
      <c r="AD531" s="53">
        <v>44976</v>
      </c>
      <c r="AE531" s="52" t="s">
        <v>76</v>
      </c>
      <c r="AF531" s="52" t="s">
        <v>61</v>
      </c>
      <c r="AG531" s="52" t="s">
        <v>52</v>
      </c>
      <c r="AH531" s="52" t="s">
        <v>4028</v>
      </c>
      <c r="AI531" s="52" t="s">
        <v>4029</v>
      </c>
      <c r="AJ531" s="51">
        <v>1</v>
      </c>
      <c r="AK531" s="56">
        <v>798.37</v>
      </c>
    </row>
    <row r="532" spans="1:37" x14ac:dyDescent="0.25">
      <c r="A532" s="51">
        <v>1048</v>
      </c>
      <c r="B532" s="52" t="s">
        <v>4030</v>
      </c>
      <c r="C532" s="52" t="s">
        <v>655</v>
      </c>
      <c r="D532" s="53">
        <v>44943</v>
      </c>
      <c r="E532" s="53">
        <v>45067</v>
      </c>
      <c r="F532" s="51">
        <f>Messy_HR_Dataset_Detailed!$E532-Messy_HR_Dataset_Detailed!$D532</f>
        <v>124</v>
      </c>
      <c r="G532" s="54">
        <f>(Messy_HR_Dataset_Detailed!$E532-Messy_HR_Dataset_Detailed!$D532)/365.25</f>
        <v>0.33949349760438058</v>
      </c>
      <c r="H532" s="52" t="s">
        <v>738</v>
      </c>
      <c r="I532" s="52" t="s">
        <v>4031</v>
      </c>
      <c r="J532" s="55" t="s">
        <v>4032</v>
      </c>
      <c r="K532" s="52" t="s">
        <v>79</v>
      </c>
      <c r="L532" s="52" t="s">
        <v>38</v>
      </c>
      <c r="M532" s="52" t="s">
        <v>66</v>
      </c>
      <c r="N532" s="52" t="s">
        <v>55</v>
      </c>
      <c r="O532" s="52" t="s">
        <v>41</v>
      </c>
      <c r="P532" s="52" t="s">
        <v>121</v>
      </c>
      <c r="Q532" s="52" t="s">
        <v>42</v>
      </c>
      <c r="R532" s="52" t="s">
        <v>320</v>
      </c>
      <c r="S532" s="53" t="s">
        <v>4033</v>
      </c>
      <c r="T532" s="52" t="s">
        <v>44</v>
      </c>
      <c r="U532" s="52" t="s">
        <v>81</v>
      </c>
      <c r="V532" s="52" t="s">
        <v>59</v>
      </c>
      <c r="W532" s="51">
        <v>86113</v>
      </c>
      <c r="X532" s="52" t="s">
        <v>99</v>
      </c>
      <c r="Y532" s="51">
        <v>3</v>
      </c>
      <c r="Z532" s="51">
        <v>1475</v>
      </c>
      <c r="AA532" s="53" t="s">
        <v>380</v>
      </c>
      <c r="AB532" s="51">
        <v>2</v>
      </c>
      <c r="AC532" s="51">
        <v>3</v>
      </c>
      <c r="AD532" s="53">
        <v>44869</v>
      </c>
      <c r="AE532" s="52" t="s">
        <v>83</v>
      </c>
      <c r="AF532" s="52" t="s">
        <v>51</v>
      </c>
      <c r="AG532" s="52" t="s">
        <v>89</v>
      </c>
      <c r="AH532" s="52" t="s">
        <v>4034</v>
      </c>
      <c r="AI532" s="52" t="s">
        <v>4035</v>
      </c>
      <c r="AJ532" s="51">
        <v>3</v>
      </c>
      <c r="AK532" s="56">
        <v>499.48</v>
      </c>
    </row>
    <row r="533" spans="1:37" x14ac:dyDescent="0.25">
      <c r="A533" s="51">
        <v>1049</v>
      </c>
      <c r="B533" s="52" t="s">
        <v>4036</v>
      </c>
      <c r="C533" s="52" t="s">
        <v>479</v>
      </c>
      <c r="D533" s="53">
        <v>43806</v>
      </c>
      <c r="E533" s="53">
        <v>44076</v>
      </c>
      <c r="F533" s="51">
        <f>Messy_HR_Dataset_Detailed!$E533-Messy_HR_Dataset_Detailed!$D533</f>
        <v>270</v>
      </c>
      <c r="G533" s="54">
        <f>(Messy_HR_Dataset_Detailed!$E533-Messy_HR_Dataset_Detailed!$D533)/365.25</f>
        <v>0.73921971252566732</v>
      </c>
      <c r="H533" s="52" t="s">
        <v>738</v>
      </c>
      <c r="I533" s="52" t="s">
        <v>4037</v>
      </c>
      <c r="J533" s="55" t="s">
        <v>4038</v>
      </c>
      <c r="K533" s="52" t="s">
        <v>164</v>
      </c>
      <c r="L533" s="52" t="s">
        <v>752</v>
      </c>
      <c r="M533" s="52" t="s">
        <v>39</v>
      </c>
      <c r="N533" s="52" t="s">
        <v>40</v>
      </c>
      <c r="O533" s="52" t="s">
        <v>56</v>
      </c>
      <c r="P533" s="52" t="s">
        <v>174</v>
      </c>
      <c r="Q533" s="52" t="s">
        <v>42</v>
      </c>
      <c r="R533" s="52" t="s">
        <v>85</v>
      </c>
      <c r="S533" s="53">
        <v>22838</v>
      </c>
      <c r="T533" s="52" t="s">
        <v>44</v>
      </c>
      <c r="U533" s="52" t="s">
        <v>234</v>
      </c>
      <c r="V533" s="52" t="s">
        <v>59</v>
      </c>
      <c r="W533" s="51">
        <v>16157</v>
      </c>
      <c r="X533" s="52" t="s">
        <v>746</v>
      </c>
      <c r="Y533" s="51">
        <v>3</v>
      </c>
      <c r="Z533" s="51">
        <v>1476</v>
      </c>
      <c r="AA533" s="53" t="s">
        <v>2905</v>
      </c>
      <c r="AB533" s="51">
        <v>1</v>
      </c>
      <c r="AC533" s="51">
        <v>4</v>
      </c>
      <c r="AD533" s="53">
        <v>44993</v>
      </c>
      <c r="AE533" s="52" t="s">
        <v>83</v>
      </c>
      <c r="AF533" s="52" t="s">
        <v>61</v>
      </c>
      <c r="AG533" s="52" t="s">
        <v>77</v>
      </c>
      <c r="AH533" s="52" t="s">
        <v>4039</v>
      </c>
      <c r="AI533" s="52" t="s">
        <v>3792</v>
      </c>
      <c r="AJ533" s="51">
        <v>2</v>
      </c>
      <c r="AK533" s="56">
        <v>615.32000000000005</v>
      </c>
    </row>
    <row r="534" spans="1:37" x14ac:dyDescent="0.25">
      <c r="A534" s="51">
        <v>1050</v>
      </c>
      <c r="B534" s="52" t="s">
        <v>2754</v>
      </c>
      <c r="C534" s="52" t="s">
        <v>1768</v>
      </c>
      <c r="D534" s="53">
        <v>43425</v>
      </c>
      <c r="E534" s="53">
        <v>44572</v>
      </c>
      <c r="F534" s="51">
        <f>Messy_HR_Dataset_Detailed!$E534-Messy_HR_Dataset_Detailed!$D534</f>
        <v>1147</v>
      </c>
      <c r="G534" s="54">
        <f>(Messy_HR_Dataset_Detailed!$E534-Messy_HR_Dataset_Detailed!$D534)/365.25</f>
        <v>3.14031485284052</v>
      </c>
      <c r="H534" s="52" t="s">
        <v>36</v>
      </c>
      <c r="I534" s="52" t="s">
        <v>4040</v>
      </c>
      <c r="J534" s="55" t="s">
        <v>4041</v>
      </c>
      <c r="K534" s="52" t="s">
        <v>37</v>
      </c>
      <c r="L534" s="52" t="s">
        <v>38</v>
      </c>
      <c r="M534" s="52" t="s">
        <v>39</v>
      </c>
      <c r="N534" s="52" t="s">
        <v>67</v>
      </c>
      <c r="O534" s="52" t="s">
        <v>66</v>
      </c>
      <c r="P534" s="52" t="s">
        <v>133</v>
      </c>
      <c r="Q534" s="52" t="s">
        <v>42</v>
      </c>
      <c r="R534" s="52" t="s">
        <v>320</v>
      </c>
      <c r="S534" s="53">
        <v>23354</v>
      </c>
      <c r="T534" s="52" t="s">
        <v>44</v>
      </c>
      <c r="U534" s="52" t="s">
        <v>81</v>
      </c>
      <c r="V534" s="52" t="s">
        <v>46</v>
      </c>
      <c r="W534" s="51">
        <v>75398</v>
      </c>
      <c r="X534" s="52" t="s">
        <v>99</v>
      </c>
      <c r="Y534" s="51">
        <v>3</v>
      </c>
      <c r="Z534" s="51">
        <v>1477</v>
      </c>
      <c r="AA534" s="53" t="s">
        <v>607</v>
      </c>
      <c r="AB534" s="51">
        <v>5</v>
      </c>
      <c r="AC534" s="51">
        <v>5</v>
      </c>
      <c r="AD534" s="53">
        <v>44997</v>
      </c>
      <c r="AE534" s="52" t="s">
        <v>83</v>
      </c>
      <c r="AF534" s="52" t="s">
        <v>61</v>
      </c>
      <c r="AG534" s="52" t="s">
        <v>52</v>
      </c>
      <c r="AH534" s="52" t="s">
        <v>4042</v>
      </c>
      <c r="AI534" s="52" t="s">
        <v>4043</v>
      </c>
      <c r="AJ534" s="51">
        <v>5</v>
      </c>
      <c r="AK534" s="56">
        <v>410.36</v>
      </c>
    </row>
    <row r="535" spans="1:37" x14ac:dyDescent="0.25">
      <c r="A535" s="51">
        <v>1051</v>
      </c>
      <c r="B535" s="52" t="s">
        <v>4044</v>
      </c>
      <c r="C535" s="52" t="s">
        <v>3915</v>
      </c>
      <c r="D535" s="53">
        <v>44242</v>
      </c>
      <c r="E535" s="53">
        <v>45125</v>
      </c>
      <c r="F535" s="51">
        <f>Messy_HR_Dataset_Detailed!$E535-Messy_HR_Dataset_Detailed!$D535</f>
        <v>883</v>
      </c>
      <c r="G535" s="54">
        <f>(Messy_HR_Dataset_Detailed!$E535-Messy_HR_Dataset_Detailed!$D535)/365.25</f>
        <v>2.4175222450376452</v>
      </c>
      <c r="H535" s="52" t="s">
        <v>36</v>
      </c>
      <c r="I535" s="52" t="s">
        <v>4045</v>
      </c>
      <c r="J535" s="55" t="s">
        <v>4046</v>
      </c>
      <c r="K535" s="52" t="s">
        <v>125</v>
      </c>
      <c r="L535" s="52" t="s">
        <v>38</v>
      </c>
      <c r="M535" s="52" t="s">
        <v>56</v>
      </c>
      <c r="N535" s="52" t="s">
        <v>67</v>
      </c>
      <c r="O535" s="52" t="s">
        <v>56</v>
      </c>
      <c r="P535" s="52" t="s">
        <v>174</v>
      </c>
      <c r="Q535" s="52" t="s">
        <v>42</v>
      </c>
      <c r="R535" s="52" t="s">
        <v>85</v>
      </c>
      <c r="S535" s="53" t="s">
        <v>4047</v>
      </c>
      <c r="T535" s="52" t="s">
        <v>44</v>
      </c>
      <c r="U535" s="52" t="s">
        <v>666</v>
      </c>
      <c r="V535" s="52" t="s">
        <v>46</v>
      </c>
      <c r="W535" s="51">
        <v>35244</v>
      </c>
      <c r="X535" s="52" t="s">
        <v>99</v>
      </c>
      <c r="Y535" s="51">
        <v>3</v>
      </c>
      <c r="Z535" s="51">
        <v>1478</v>
      </c>
      <c r="AA535" s="53" t="s">
        <v>4048</v>
      </c>
      <c r="AB535" s="51">
        <v>1</v>
      </c>
      <c r="AC535" s="51">
        <v>1</v>
      </c>
      <c r="AD535" s="53">
        <v>45141</v>
      </c>
      <c r="AE535" s="52" t="s">
        <v>50</v>
      </c>
      <c r="AF535" s="52" t="s">
        <v>61</v>
      </c>
      <c r="AG535" s="52" t="s">
        <v>52</v>
      </c>
      <c r="AH535" s="52" t="s">
        <v>4049</v>
      </c>
      <c r="AI535" s="52" t="s">
        <v>4050</v>
      </c>
      <c r="AJ535" s="51">
        <v>5</v>
      </c>
      <c r="AK535" s="56">
        <v>453.86</v>
      </c>
    </row>
    <row r="536" spans="1:37" x14ac:dyDescent="0.25">
      <c r="A536" s="51">
        <v>1056</v>
      </c>
      <c r="B536" s="52" t="s">
        <v>4051</v>
      </c>
      <c r="C536" s="52" t="s">
        <v>4052</v>
      </c>
      <c r="D536" s="53">
        <v>44794</v>
      </c>
      <c r="E536" s="53">
        <v>44946</v>
      </c>
      <c r="F536" s="51">
        <f>Messy_HR_Dataset_Detailed!$E536-Messy_HR_Dataset_Detailed!$D536</f>
        <v>152</v>
      </c>
      <c r="G536" s="54">
        <f>(Messy_HR_Dataset_Detailed!$E536-Messy_HR_Dataset_Detailed!$D536)/365.25</f>
        <v>0.41615331964407942</v>
      </c>
      <c r="H536" s="52" t="s">
        <v>36</v>
      </c>
      <c r="I536" s="52" t="s">
        <v>4053</v>
      </c>
      <c r="J536" s="55" t="s">
        <v>4054</v>
      </c>
      <c r="K536" s="52" t="s">
        <v>94</v>
      </c>
      <c r="L536" s="52" t="s">
        <v>38</v>
      </c>
      <c r="M536" s="52" t="s">
        <v>66</v>
      </c>
      <c r="N536" s="52" t="s">
        <v>55</v>
      </c>
      <c r="O536" s="52" t="s">
        <v>66</v>
      </c>
      <c r="P536" s="52" t="s">
        <v>133</v>
      </c>
      <c r="Q536" s="52" t="s">
        <v>42</v>
      </c>
      <c r="R536" s="52" t="s">
        <v>300</v>
      </c>
      <c r="S536" s="53" t="s">
        <v>4055</v>
      </c>
      <c r="T536" s="52" t="s">
        <v>44</v>
      </c>
      <c r="U536" s="52" t="s">
        <v>3025</v>
      </c>
      <c r="V536" s="52" t="s">
        <v>46</v>
      </c>
      <c r="W536" s="51">
        <v>74813</v>
      </c>
      <c r="X536" s="52" t="s">
        <v>99</v>
      </c>
      <c r="Y536" s="51">
        <v>3</v>
      </c>
      <c r="Z536" s="51">
        <v>1483</v>
      </c>
      <c r="AA536" s="53" t="s">
        <v>3422</v>
      </c>
      <c r="AB536" s="51">
        <v>3</v>
      </c>
      <c r="AC536" s="51">
        <v>5</v>
      </c>
      <c r="AD536" s="53">
        <v>44795</v>
      </c>
      <c r="AE536" s="52" t="s">
        <v>156</v>
      </c>
      <c r="AF536" s="52" t="s">
        <v>61</v>
      </c>
      <c r="AG536" s="52" t="s">
        <v>62</v>
      </c>
      <c r="AH536" s="52" t="s">
        <v>4056</v>
      </c>
      <c r="AI536" s="52" t="s">
        <v>4057</v>
      </c>
      <c r="AJ536" s="51">
        <v>4</v>
      </c>
      <c r="AK536" s="56">
        <v>168.71</v>
      </c>
    </row>
    <row r="537" spans="1:37" x14ac:dyDescent="0.25">
      <c r="A537" s="51">
        <v>1058</v>
      </c>
      <c r="B537" s="52" t="s">
        <v>3038</v>
      </c>
      <c r="C537" s="52" t="s">
        <v>692</v>
      </c>
      <c r="D537" s="53">
        <v>44260</v>
      </c>
      <c r="E537" s="53">
        <v>45018</v>
      </c>
      <c r="F537" s="51">
        <f>Messy_HR_Dataset_Detailed!$E537-Messy_HR_Dataset_Detailed!$D537</f>
        <v>758</v>
      </c>
      <c r="G537" s="54">
        <f>(Messy_HR_Dataset_Detailed!$E537-Messy_HR_Dataset_Detailed!$D537)/365.25</f>
        <v>2.0752908966461328</v>
      </c>
      <c r="H537" s="52" t="s">
        <v>36</v>
      </c>
      <c r="I537" s="52" t="s">
        <v>4059</v>
      </c>
      <c r="J537" s="55" t="s">
        <v>4060</v>
      </c>
      <c r="K537" s="52" t="s">
        <v>65</v>
      </c>
      <c r="L537" s="52" t="s">
        <v>38</v>
      </c>
      <c r="M537" s="52" t="s">
        <v>39</v>
      </c>
      <c r="N537" s="52" t="s">
        <v>55</v>
      </c>
      <c r="O537" s="52" t="s">
        <v>56</v>
      </c>
      <c r="P537" s="52" t="s">
        <v>95</v>
      </c>
      <c r="Q537" s="52" t="s">
        <v>42</v>
      </c>
      <c r="R537" s="52" t="s">
        <v>57</v>
      </c>
      <c r="S537" s="53" t="s">
        <v>4061</v>
      </c>
      <c r="T537" s="52" t="s">
        <v>44</v>
      </c>
      <c r="U537" s="52" t="s">
        <v>81</v>
      </c>
      <c r="V537" s="52" t="s">
        <v>46</v>
      </c>
      <c r="W537" s="51">
        <v>92712</v>
      </c>
      <c r="X537" s="52" t="s">
        <v>99</v>
      </c>
      <c r="Y537" s="51">
        <v>3</v>
      </c>
      <c r="Z537" s="51">
        <v>1485</v>
      </c>
      <c r="AA537" s="53" t="s">
        <v>186</v>
      </c>
      <c r="AB537" s="51">
        <v>1</v>
      </c>
      <c r="AC537" s="51">
        <v>2</v>
      </c>
      <c r="AD537" s="53">
        <v>45109</v>
      </c>
      <c r="AE537" s="52" t="s">
        <v>50</v>
      </c>
      <c r="AF537" s="52" t="s">
        <v>61</v>
      </c>
      <c r="AG537" s="52" t="s">
        <v>77</v>
      </c>
      <c r="AH537" s="52" t="s">
        <v>1203</v>
      </c>
      <c r="AI537" s="52" t="s">
        <v>4062</v>
      </c>
      <c r="AJ537" s="51">
        <v>5</v>
      </c>
      <c r="AK537" s="56">
        <v>654.35</v>
      </c>
    </row>
    <row r="538" spans="1:37" x14ac:dyDescent="0.25">
      <c r="A538" s="51">
        <v>1060</v>
      </c>
      <c r="B538" s="52" t="s">
        <v>2754</v>
      </c>
      <c r="C538" s="52" t="s">
        <v>2750</v>
      </c>
      <c r="D538" s="53">
        <v>44689</v>
      </c>
      <c r="E538" s="53">
        <v>45012</v>
      </c>
      <c r="F538" s="51">
        <f>Messy_HR_Dataset_Detailed!$E538-Messy_HR_Dataset_Detailed!$D538</f>
        <v>323</v>
      </c>
      <c r="G538" s="54">
        <f>(Messy_HR_Dataset_Detailed!$E538-Messy_HR_Dataset_Detailed!$D538)/365.25</f>
        <v>0.88432580424366869</v>
      </c>
      <c r="H538" s="52" t="s">
        <v>36</v>
      </c>
      <c r="I538" s="52" t="s">
        <v>4064</v>
      </c>
      <c r="J538" s="55" t="s">
        <v>4065</v>
      </c>
      <c r="K538" s="52" t="s">
        <v>37</v>
      </c>
      <c r="L538" s="52" t="s">
        <v>38</v>
      </c>
      <c r="M538" s="52" t="s">
        <v>66</v>
      </c>
      <c r="N538" s="52" t="s">
        <v>67</v>
      </c>
      <c r="O538" s="52" t="s">
        <v>56</v>
      </c>
      <c r="P538" s="52" t="s">
        <v>95</v>
      </c>
      <c r="Q538" s="52" t="s">
        <v>42</v>
      </c>
      <c r="R538" s="52" t="s">
        <v>80</v>
      </c>
      <c r="S538" s="53" t="s">
        <v>4066</v>
      </c>
      <c r="T538" s="52" t="s">
        <v>44</v>
      </c>
      <c r="U538" s="52" t="s">
        <v>223</v>
      </c>
      <c r="V538" s="52" t="s">
        <v>46</v>
      </c>
      <c r="W538" s="51">
        <v>31742</v>
      </c>
      <c r="X538" s="52" t="s">
        <v>48</v>
      </c>
      <c r="Y538" s="51">
        <v>3</v>
      </c>
      <c r="Z538" s="51">
        <v>1487</v>
      </c>
      <c r="AA538" s="53" t="s">
        <v>1403</v>
      </c>
      <c r="AB538" s="51">
        <v>4</v>
      </c>
      <c r="AC538" s="51">
        <v>4</v>
      </c>
      <c r="AD538" s="53">
        <v>44781</v>
      </c>
      <c r="AE538" s="52" t="s">
        <v>60</v>
      </c>
      <c r="AF538" s="52" t="s">
        <v>61</v>
      </c>
      <c r="AG538" s="52" t="s">
        <v>52</v>
      </c>
      <c r="AH538" s="52" t="s">
        <v>4067</v>
      </c>
      <c r="AI538" s="52" t="s">
        <v>4068</v>
      </c>
      <c r="AJ538" s="51">
        <v>3</v>
      </c>
      <c r="AK538" s="56">
        <v>385.82</v>
      </c>
    </row>
    <row r="539" spans="1:37" x14ac:dyDescent="0.25">
      <c r="A539" s="51">
        <v>1061</v>
      </c>
      <c r="B539" s="52" t="s">
        <v>4069</v>
      </c>
      <c r="C539" s="52" t="s">
        <v>1186</v>
      </c>
      <c r="D539" s="53">
        <v>44064</v>
      </c>
      <c r="E539" s="53">
        <v>44711</v>
      </c>
      <c r="F539" s="51">
        <f>Messy_HR_Dataset_Detailed!$E539-Messy_HR_Dataset_Detailed!$D539</f>
        <v>647</v>
      </c>
      <c r="G539" s="54">
        <f>(Messy_HR_Dataset_Detailed!$E539-Messy_HR_Dataset_Detailed!$D539)/365.25</f>
        <v>1.7713894592744694</v>
      </c>
      <c r="H539" s="52" t="s">
        <v>36</v>
      </c>
      <c r="I539" s="52" t="s">
        <v>4070</v>
      </c>
      <c r="J539" s="55" t="s">
        <v>4071</v>
      </c>
      <c r="K539" s="52" t="s">
        <v>125</v>
      </c>
      <c r="L539" s="52" t="s">
        <v>199</v>
      </c>
      <c r="M539" s="52" t="s">
        <v>56</v>
      </c>
      <c r="N539" s="52" t="s">
        <v>55</v>
      </c>
      <c r="O539" s="52" t="s">
        <v>66</v>
      </c>
      <c r="P539" s="52" t="s">
        <v>133</v>
      </c>
      <c r="Q539" s="52" t="s">
        <v>42</v>
      </c>
      <c r="R539" s="52" t="s">
        <v>107</v>
      </c>
      <c r="S539" s="53" t="s">
        <v>4072</v>
      </c>
      <c r="T539" s="52" t="s">
        <v>44</v>
      </c>
      <c r="U539" s="52" t="s">
        <v>423</v>
      </c>
      <c r="V539" s="52" t="s">
        <v>46</v>
      </c>
      <c r="W539" s="51">
        <v>7547</v>
      </c>
      <c r="X539" s="52" t="s">
        <v>48</v>
      </c>
      <c r="Y539" s="51">
        <v>3</v>
      </c>
      <c r="Z539" s="51">
        <v>1488</v>
      </c>
      <c r="AA539" s="53" t="s">
        <v>243</v>
      </c>
      <c r="AB539" s="51">
        <v>2</v>
      </c>
      <c r="AC539" s="51">
        <v>2</v>
      </c>
      <c r="AD539" s="53">
        <v>45130</v>
      </c>
      <c r="AE539" s="52" t="s">
        <v>83</v>
      </c>
      <c r="AF539" s="52" t="s">
        <v>51</v>
      </c>
      <c r="AG539" s="52" t="s">
        <v>62</v>
      </c>
      <c r="AH539" s="52" t="s">
        <v>4073</v>
      </c>
      <c r="AI539" s="52" t="s">
        <v>4074</v>
      </c>
      <c r="AJ539" s="51">
        <v>5</v>
      </c>
      <c r="AK539" s="56">
        <v>428.44</v>
      </c>
    </row>
    <row r="540" spans="1:37" x14ac:dyDescent="0.25">
      <c r="A540" s="51">
        <v>1067</v>
      </c>
      <c r="B540" s="52" t="s">
        <v>4078</v>
      </c>
      <c r="C540" s="52" t="s">
        <v>4079</v>
      </c>
      <c r="D540" s="53">
        <v>43386</v>
      </c>
      <c r="E540" s="53">
        <v>43803</v>
      </c>
      <c r="F540" s="51">
        <f>Messy_HR_Dataset_Detailed!$E540-Messy_HR_Dataset_Detailed!$D540</f>
        <v>417</v>
      </c>
      <c r="G540" s="54">
        <f>(Messy_HR_Dataset_Detailed!$E540-Messy_HR_Dataset_Detailed!$D540)/365.25</f>
        <v>1.1416837782340863</v>
      </c>
      <c r="H540" s="52" t="s">
        <v>738</v>
      </c>
      <c r="I540" s="52" t="s">
        <v>3129</v>
      </c>
      <c r="J540" s="55" t="s">
        <v>4080</v>
      </c>
      <c r="K540" s="52" t="s">
        <v>54</v>
      </c>
      <c r="L540" s="52" t="s">
        <v>752</v>
      </c>
      <c r="M540" s="52" t="s">
        <v>39</v>
      </c>
      <c r="N540" s="52" t="s">
        <v>67</v>
      </c>
      <c r="O540" s="52" t="s">
        <v>66</v>
      </c>
      <c r="P540" s="52" t="s">
        <v>133</v>
      </c>
      <c r="Q540" s="52" t="s">
        <v>42</v>
      </c>
      <c r="R540" s="52" t="s">
        <v>142</v>
      </c>
      <c r="S540" s="53">
        <v>18235</v>
      </c>
      <c r="T540" s="52" t="s">
        <v>44</v>
      </c>
      <c r="U540" s="52" t="s">
        <v>176</v>
      </c>
      <c r="V540" s="52" t="s">
        <v>46</v>
      </c>
      <c r="W540" s="51">
        <v>18325</v>
      </c>
      <c r="X540" s="52" t="s">
        <v>48</v>
      </c>
      <c r="Y540" s="51">
        <v>3</v>
      </c>
      <c r="Z540" s="51">
        <v>1494</v>
      </c>
      <c r="AA540" s="53">
        <v>45082</v>
      </c>
      <c r="AB540" s="51">
        <v>5</v>
      </c>
      <c r="AC540" s="51">
        <v>5</v>
      </c>
      <c r="AD540" s="53">
        <v>44958</v>
      </c>
      <c r="AE540" s="52" t="s">
        <v>60</v>
      </c>
      <c r="AF540" s="52" t="s">
        <v>61</v>
      </c>
      <c r="AG540" s="52" t="s">
        <v>89</v>
      </c>
      <c r="AH540" s="52" t="s">
        <v>894</v>
      </c>
      <c r="AI540" s="52" t="s">
        <v>750</v>
      </c>
      <c r="AJ540" s="51">
        <v>5</v>
      </c>
      <c r="AK540" s="56">
        <v>978.89</v>
      </c>
    </row>
    <row r="541" spans="1:37" x14ac:dyDescent="0.25">
      <c r="A541" s="51">
        <v>1069</v>
      </c>
      <c r="B541" s="52" t="s">
        <v>4082</v>
      </c>
      <c r="C541" s="52" t="s">
        <v>4083</v>
      </c>
      <c r="D541" s="53">
        <v>43585</v>
      </c>
      <c r="E541" s="53">
        <v>43955</v>
      </c>
      <c r="F541" s="51">
        <f>Messy_HR_Dataset_Detailed!$E541-Messy_HR_Dataset_Detailed!$D541</f>
        <v>370</v>
      </c>
      <c r="G541" s="54">
        <f>(Messy_HR_Dataset_Detailed!$E541-Messy_HR_Dataset_Detailed!$D541)/365.25</f>
        <v>1.0130047912388775</v>
      </c>
      <c r="H541" s="52" t="s">
        <v>738</v>
      </c>
      <c r="I541" s="52" t="s">
        <v>4084</v>
      </c>
      <c r="J541" s="55" t="s">
        <v>4085</v>
      </c>
      <c r="K541" s="52" t="s">
        <v>79</v>
      </c>
      <c r="L541" s="52" t="s">
        <v>38</v>
      </c>
      <c r="M541" s="52" t="s">
        <v>56</v>
      </c>
      <c r="N541" s="52" t="s">
        <v>55</v>
      </c>
      <c r="O541" s="52" t="s">
        <v>66</v>
      </c>
      <c r="P541" s="52" t="s">
        <v>133</v>
      </c>
      <c r="Q541" s="52" t="s">
        <v>42</v>
      </c>
      <c r="R541" s="52" t="s">
        <v>142</v>
      </c>
      <c r="S541" s="53" t="s">
        <v>3084</v>
      </c>
      <c r="T541" s="52" t="s">
        <v>44</v>
      </c>
      <c r="U541" s="52" t="s">
        <v>98</v>
      </c>
      <c r="V541" s="52" t="s">
        <v>59</v>
      </c>
      <c r="W541" s="51">
        <v>27412</v>
      </c>
      <c r="X541" s="52" t="s">
        <v>48</v>
      </c>
      <c r="Y541" s="51">
        <v>3</v>
      </c>
      <c r="Z541" s="51">
        <v>1496</v>
      </c>
      <c r="AA541" s="53">
        <v>45176</v>
      </c>
      <c r="AB541" s="51">
        <v>2</v>
      </c>
      <c r="AC541" s="51">
        <v>3</v>
      </c>
      <c r="AD541" s="53">
        <v>44811</v>
      </c>
      <c r="AE541" s="52" t="s">
        <v>60</v>
      </c>
      <c r="AF541" s="52" t="s">
        <v>61</v>
      </c>
      <c r="AG541" s="52" t="s">
        <v>77</v>
      </c>
      <c r="AH541" s="52" t="s">
        <v>4086</v>
      </c>
      <c r="AI541" s="52" t="s">
        <v>4087</v>
      </c>
      <c r="AJ541" s="51">
        <v>3</v>
      </c>
      <c r="AK541" s="56">
        <v>768.55</v>
      </c>
    </row>
    <row r="542" spans="1:37" x14ac:dyDescent="0.25">
      <c r="A542" s="51">
        <v>1071</v>
      </c>
      <c r="B542" s="52" t="s">
        <v>4088</v>
      </c>
      <c r="C542" s="52" t="s">
        <v>241</v>
      </c>
      <c r="D542" s="53">
        <v>44788</v>
      </c>
      <c r="E542" s="53">
        <v>44793</v>
      </c>
      <c r="F542" s="51">
        <f>Messy_HR_Dataset_Detailed!$E542-Messy_HR_Dataset_Detailed!$D542</f>
        <v>5</v>
      </c>
      <c r="G542" s="54">
        <f>(Messy_HR_Dataset_Detailed!$E542-Messy_HR_Dataset_Detailed!$D542)/365.25</f>
        <v>1.3689253935660506E-2</v>
      </c>
      <c r="H542" s="52" t="s">
        <v>36</v>
      </c>
      <c r="I542" s="52" t="s">
        <v>4089</v>
      </c>
      <c r="J542" s="55" t="s">
        <v>4090</v>
      </c>
      <c r="K542" s="52" t="s">
        <v>84</v>
      </c>
      <c r="L542" s="52" t="s">
        <v>38</v>
      </c>
      <c r="M542" s="52" t="s">
        <v>66</v>
      </c>
      <c r="N542" s="52" t="s">
        <v>67</v>
      </c>
      <c r="O542" s="52" t="s">
        <v>56</v>
      </c>
      <c r="P542" s="52" t="s">
        <v>133</v>
      </c>
      <c r="Q542" s="52" t="s">
        <v>42</v>
      </c>
      <c r="R542" s="52" t="s">
        <v>107</v>
      </c>
      <c r="S542" s="53" t="s">
        <v>4091</v>
      </c>
      <c r="T542" s="52" t="s">
        <v>44</v>
      </c>
      <c r="U542" s="52" t="s">
        <v>185</v>
      </c>
      <c r="V542" s="52" t="s">
        <v>46</v>
      </c>
      <c r="W542" s="51">
        <v>43193</v>
      </c>
      <c r="X542" s="52" t="s">
        <v>99</v>
      </c>
      <c r="Y542" s="51">
        <v>3</v>
      </c>
      <c r="Z542" s="51">
        <v>1498</v>
      </c>
      <c r="AA542" s="53" t="s">
        <v>1104</v>
      </c>
      <c r="AB542" s="51">
        <v>1</v>
      </c>
      <c r="AC542" s="51">
        <v>5</v>
      </c>
      <c r="AD542" s="53">
        <v>45143</v>
      </c>
      <c r="AE542" s="52" t="s">
        <v>76</v>
      </c>
      <c r="AF542" s="52" t="s">
        <v>51</v>
      </c>
      <c r="AG542" s="52" t="s">
        <v>89</v>
      </c>
      <c r="AH542" s="52" t="s">
        <v>4092</v>
      </c>
      <c r="AI542" s="52" t="s">
        <v>4093</v>
      </c>
      <c r="AJ542" s="51">
        <v>3</v>
      </c>
      <c r="AK542" s="56">
        <v>598.07000000000005</v>
      </c>
    </row>
    <row r="543" spans="1:37" x14ac:dyDescent="0.25">
      <c r="A543" s="51">
        <v>1072</v>
      </c>
      <c r="B543" s="52" t="s">
        <v>4094</v>
      </c>
      <c r="C543" s="52" t="s">
        <v>640</v>
      </c>
      <c r="D543" s="53">
        <v>44618</v>
      </c>
      <c r="E543" s="53">
        <v>44850</v>
      </c>
      <c r="F543" s="51">
        <f>Messy_HR_Dataset_Detailed!$E543-Messy_HR_Dataset_Detailed!$D543</f>
        <v>232</v>
      </c>
      <c r="G543" s="54">
        <f>(Messy_HR_Dataset_Detailed!$E543-Messy_HR_Dataset_Detailed!$D543)/365.25</f>
        <v>0.63518138261464752</v>
      </c>
      <c r="H543" s="52" t="s">
        <v>36</v>
      </c>
      <c r="I543" s="52" t="s">
        <v>4095</v>
      </c>
      <c r="J543" s="55" t="s">
        <v>4096</v>
      </c>
      <c r="K543" s="52" t="s">
        <v>37</v>
      </c>
      <c r="L543" s="52" t="s">
        <v>38</v>
      </c>
      <c r="M543" s="52" t="s">
        <v>39</v>
      </c>
      <c r="N543" s="52" t="s">
        <v>55</v>
      </c>
      <c r="O543" s="52" t="s">
        <v>66</v>
      </c>
      <c r="P543" s="52" t="s">
        <v>121</v>
      </c>
      <c r="Q543" s="52" t="s">
        <v>42</v>
      </c>
      <c r="R543" s="52" t="s">
        <v>80</v>
      </c>
      <c r="S543" s="53" t="s">
        <v>4097</v>
      </c>
      <c r="T543" s="52" t="s">
        <v>44</v>
      </c>
      <c r="U543" s="52" t="s">
        <v>223</v>
      </c>
      <c r="V543" s="52" t="s">
        <v>46</v>
      </c>
      <c r="W543" s="51">
        <v>94816</v>
      </c>
      <c r="X543" s="52" t="s">
        <v>48</v>
      </c>
      <c r="Y543" s="51">
        <v>3</v>
      </c>
      <c r="Z543" s="51">
        <v>1499</v>
      </c>
      <c r="AA543" s="53" t="s">
        <v>651</v>
      </c>
      <c r="AB543" s="51">
        <v>4</v>
      </c>
      <c r="AC543" s="51">
        <v>2</v>
      </c>
      <c r="AD543" s="53">
        <v>44944</v>
      </c>
      <c r="AE543" s="52" t="s">
        <v>60</v>
      </c>
      <c r="AF543" s="52" t="s">
        <v>61</v>
      </c>
      <c r="AG543" s="52" t="s">
        <v>62</v>
      </c>
      <c r="AH543" s="52" t="s">
        <v>4098</v>
      </c>
      <c r="AI543" s="52" t="s">
        <v>4099</v>
      </c>
      <c r="AJ543" s="51">
        <v>5</v>
      </c>
      <c r="AK543" s="56">
        <v>543.52</v>
      </c>
    </row>
    <row r="544" spans="1:37" x14ac:dyDescent="0.25">
      <c r="A544" s="51">
        <v>1074</v>
      </c>
      <c r="B544" s="52" t="s">
        <v>853</v>
      </c>
      <c r="C544" s="52" t="s">
        <v>1365</v>
      </c>
      <c r="D544" s="53">
        <v>44493</v>
      </c>
      <c r="E544" s="53">
        <v>44837</v>
      </c>
      <c r="F544" s="51">
        <f>Messy_HR_Dataset_Detailed!$E544-Messy_HR_Dataset_Detailed!$D544</f>
        <v>344</v>
      </c>
      <c r="G544" s="54">
        <f>(Messy_HR_Dataset_Detailed!$E544-Messy_HR_Dataset_Detailed!$D544)/365.25</f>
        <v>0.94182067077344289</v>
      </c>
      <c r="H544" s="52" t="s">
        <v>36</v>
      </c>
      <c r="I544" s="52" t="s">
        <v>4100</v>
      </c>
      <c r="J544" s="55" t="s">
        <v>4101</v>
      </c>
      <c r="K544" s="52" t="s">
        <v>54</v>
      </c>
      <c r="L544" s="52" t="s">
        <v>38</v>
      </c>
      <c r="M544" s="52" t="s">
        <v>39</v>
      </c>
      <c r="N544" s="52" t="s">
        <v>55</v>
      </c>
      <c r="O544" s="52" t="s">
        <v>56</v>
      </c>
      <c r="P544" s="52" t="s">
        <v>133</v>
      </c>
      <c r="Q544" s="52" t="s">
        <v>42</v>
      </c>
      <c r="R544" s="52" t="s">
        <v>85</v>
      </c>
      <c r="S544" s="53">
        <v>36170</v>
      </c>
      <c r="T544" s="52" t="s">
        <v>44</v>
      </c>
      <c r="U544" s="52" t="s">
        <v>293</v>
      </c>
      <c r="V544" s="52" t="s">
        <v>59</v>
      </c>
      <c r="W544" s="51">
        <v>12961</v>
      </c>
      <c r="X544" s="52" t="s">
        <v>48</v>
      </c>
      <c r="Y544" s="51">
        <v>3</v>
      </c>
      <c r="Z544" s="51">
        <v>1501</v>
      </c>
      <c r="AA544" s="53">
        <v>45143</v>
      </c>
      <c r="AB544" s="51">
        <v>5</v>
      </c>
      <c r="AC544" s="51">
        <v>4</v>
      </c>
      <c r="AD544" s="53">
        <v>45136</v>
      </c>
      <c r="AE544" s="52" t="s">
        <v>60</v>
      </c>
      <c r="AF544" s="52" t="s">
        <v>51</v>
      </c>
      <c r="AG544" s="52" t="s">
        <v>77</v>
      </c>
      <c r="AH544" s="52" t="s">
        <v>4102</v>
      </c>
      <c r="AI544" s="52" t="s">
        <v>4103</v>
      </c>
      <c r="AJ544" s="51">
        <v>2</v>
      </c>
      <c r="AK544" s="56">
        <v>491.99</v>
      </c>
    </row>
    <row r="545" spans="1:37" x14ac:dyDescent="0.25">
      <c r="A545" s="51">
        <v>1075</v>
      </c>
      <c r="B545" s="52" t="s">
        <v>4104</v>
      </c>
      <c r="C545" s="52" t="s">
        <v>1334</v>
      </c>
      <c r="D545" s="53">
        <v>44326</v>
      </c>
      <c r="E545" s="53">
        <v>45026</v>
      </c>
      <c r="F545" s="51">
        <f>Messy_HR_Dataset_Detailed!$E545-Messy_HR_Dataset_Detailed!$D545</f>
        <v>700</v>
      </c>
      <c r="G545" s="54">
        <f>(Messy_HR_Dataset_Detailed!$E545-Messy_HR_Dataset_Detailed!$D545)/365.25</f>
        <v>1.9164955509924708</v>
      </c>
      <c r="H545" s="52" t="s">
        <v>36</v>
      </c>
      <c r="I545" s="52" t="s">
        <v>4105</v>
      </c>
      <c r="J545" s="55" t="s">
        <v>4106</v>
      </c>
      <c r="K545" s="52" t="s">
        <v>132</v>
      </c>
      <c r="L545" s="52" t="s">
        <v>38</v>
      </c>
      <c r="M545" s="52" t="s">
        <v>66</v>
      </c>
      <c r="N545" s="52" t="s">
        <v>67</v>
      </c>
      <c r="O545" s="52" t="s">
        <v>66</v>
      </c>
      <c r="P545" s="52" t="s">
        <v>133</v>
      </c>
      <c r="Q545" s="52" t="s">
        <v>42</v>
      </c>
      <c r="R545" s="52" t="s">
        <v>96</v>
      </c>
      <c r="S545" s="53" t="s">
        <v>4107</v>
      </c>
      <c r="T545" s="52" t="s">
        <v>44</v>
      </c>
      <c r="U545" s="52" t="s">
        <v>625</v>
      </c>
      <c r="V545" s="52" t="s">
        <v>59</v>
      </c>
      <c r="W545" s="51">
        <v>96477</v>
      </c>
      <c r="X545" s="52" t="s">
        <v>48</v>
      </c>
      <c r="Y545" s="51">
        <v>3</v>
      </c>
      <c r="Z545" s="51">
        <v>1502</v>
      </c>
      <c r="AA545" s="53">
        <v>45144</v>
      </c>
      <c r="AB545" s="51">
        <v>5</v>
      </c>
      <c r="AC545" s="51">
        <v>3</v>
      </c>
      <c r="AD545" s="53">
        <v>44993</v>
      </c>
      <c r="AE545" s="52" t="s">
        <v>83</v>
      </c>
      <c r="AF545" s="52" t="s">
        <v>51</v>
      </c>
      <c r="AG545" s="52" t="s">
        <v>52</v>
      </c>
      <c r="AH545" s="52" t="s">
        <v>4108</v>
      </c>
      <c r="AI545" s="52" t="s">
        <v>4109</v>
      </c>
      <c r="AJ545" s="51">
        <v>4</v>
      </c>
      <c r="AK545" s="56">
        <v>245</v>
      </c>
    </row>
    <row r="546" spans="1:37" x14ac:dyDescent="0.25">
      <c r="A546" s="51">
        <v>1076</v>
      </c>
      <c r="B546" s="52" t="s">
        <v>1311</v>
      </c>
      <c r="C546" s="52" t="s">
        <v>890</v>
      </c>
      <c r="D546" s="53">
        <v>44360</v>
      </c>
      <c r="E546" s="53">
        <v>44367</v>
      </c>
      <c r="F546" s="51">
        <f>Messy_HR_Dataset_Detailed!$E546-Messy_HR_Dataset_Detailed!$D546</f>
        <v>7</v>
      </c>
      <c r="G546" s="54">
        <f>(Messy_HR_Dataset_Detailed!$E546-Messy_HR_Dataset_Detailed!$D546)/365.25</f>
        <v>1.9164955509924708E-2</v>
      </c>
      <c r="H546" s="52" t="s">
        <v>36</v>
      </c>
      <c r="I546" s="52" t="s">
        <v>4110</v>
      </c>
      <c r="J546" s="55" t="s">
        <v>4111</v>
      </c>
      <c r="K546" s="52" t="s">
        <v>79</v>
      </c>
      <c r="L546" s="52" t="s">
        <v>38</v>
      </c>
      <c r="M546" s="52" t="s">
        <v>39</v>
      </c>
      <c r="N546" s="52" t="s">
        <v>55</v>
      </c>
      <c r="O546" s="52" t="s">
        <v>56</v>
      </c>
      <c r="P546" s="52" t="s">
        <v>133</v>
      </c>
      <c r="Q546" s="52" t="s">
        <v>42</v>
      </c>
      <c r="R546" s="52" t="s">
        <v>69</v>
      </c>
      <c r="S546" s="53" t="s">
        <v>4112</v>
      </c>
      <c r="T546" s="52" t="s">
        <v>44</v>
      </c>
      <c r="U546" s="52" t="s">
        <v>4113</v>
      </c>
      <c r="V546" s="52" t="s">
        <v>46</v>
      </c>
      <c r="W546" s="51">
        <v>31097</v>
      </c>
      <c r="X546" s="52" t="s">
        <v>48</v>
      </c>
      <c r="Y546" s="51">
        <v>3</v>
      </c>
      <c r="Z546" s="51">
        <v>1503</v>
      </c>
      <c r="AA546" s="53" t="s">
        <v>2133</v>
      </c>
      <c r="AB546" s="51">
        <v>2</v>
      </c>
      <c r="AC546" s="51">
        <v>2</v>
      </c>
      <c r="AD546" s="53">
        <v>44904</v>
      </c>
      <c r="AE546" s="52" t="s">
        <v>156</v>
      </c>
      <c r="AF546" s="52" t="s">
        <v>61</v>
      </c>
      <c r="AG546" s="52" t="s">
        <v>52</v>
      </c>
      <c r="AH546" s="52" t="s">
        <v>4114</v>
      </c>
      <c r="AI546" s="52" t="s">
        <v>4115</v>
      </c>
      <c r="AJ546" s="51">
        <v>3</v>
      </c>
      <c r="AK546" s="56">
        <v>574.9</v>
      </c>
    </row>
    <row r="547" spans="1:37" x14ac:dyDescent="0.25">
      <c r="A547" s="51">
        <v>1077</v>
      </c>
      <c r="B547" s="52" t="s">
        <v>4116</v>
      </c>
      <c r="C547" s="52" t="s">
        <v>3816</v>
      </c>
      <c r="D547" s="53">
        <v>43773</v>
      </c>
      <c r="E547" s="53">
        <v>44405</v>
      </c>
      <c r="F547" s="51">
        <f>Messy_HR_Dataset_Detailed!$E547-Messy_HR_Dataset_Detailed!$D547</f>
        <v>632</v>
      </c>
      <c r="G547" s="54">
        <f>(Messy_HR_Dataset_Detailed!$E547-Messy_HR_Dataset_Detailed!$D547)/365.25</f>
        <v>1.730321697467488</v>
      </c>
      <c r="H547" s="52" t="s">
        <v>36</v>
      </c>
      <c r="I547" s="52" t="s">
        <v>4117</v>
      </c>
      <c r="J547" s="55" t="s">
        <v>4118</v>
      </c>
      <c r="K547" s="52" t="s">
        <v>164</v>
      </c>
      <c r="L547" s="52" t="s">
        <v>38</v>
      </c>
      <c r="M547" s="52" t="s">
        <v>66</v>
      </c>
      <c r="N547" s="52" t="s">
        <v>40</v>
      </c>
      <c r="O547" s="52" t="s">
        <v>66</v>
      </c>
      <c r="P547" s="52" t="s">
        <v>121</v>
      </c>
      <c r="Q547" s="52" t="s">
        <v>42</v>
      </c>
      <c r="R547" s="52" t="s">
        <v>107</v>
      </c>
      <c r="S547" s="53" t="s">
        <v>4119</v>
      </c>
      <c r="T547" s="52" t="s">
        <v>44</v>
      </c>
      <c r="U547" s="52" t="s">
        <v>98</v>
      </c>
      <c r="V547" s="52" t="s">
        <v>46</v>
      </c>
      <c r="W547" s="51">
        <v>11962</v>
      </c>
      <c r="X547" s="52" t="s">
        <v>242</v>
      </c>
      <c r="Y547" s="51">
        <v>3</v>
      </c>
      <c r="Z547" s="51">
        <v>1504</v>
      </c>
      <c r="AA547" s="53" t="s">
        <v>397</v>
      </c>
      <c r="AB547" s="51">
        <v>5</v>
      </c>
      <c r="AC547" s="51">
        <v>3</v>
      </c>
      <c r="AD547" s="53">
        <v>45097</v>
      </c>
      <c r="AE547" s="52" t="s">
        <v>83</v>
      </c>
      <c r="AF547" s="52" t="s">
        <v>51</v>
      </c>
      <c r="AG547" s="52" t="s">
        <v>52</v>
      </c>
      <c r="AH547" s="52" t="s">
        <v>4120</v>
      </c>
      <c r="AI547" s="52" t="s">
        <v>4121</v>
      </c>
      <c r="AJ547" s="51">
        <v>4</v>
      </c>
      <c r="AK547" s="56">
        <v>684.08</v>
      </c>
    </row>
    <row r="548" spans="1:37" x14ac:dyDescent="0.25">
      <c r="A548" s="51">
        <v>1079</v>
      </c>
      <c r="B548" s="52" t="s">
        <v>4123</v>
      </c>
      <c r="C548" s="52" t="s">
        <v>4124</v>
      </c>
      <c r="D548" s="53">
        <v>43348</v>
      </c>
      <c r="E548" s="53">
        <v>44082</v>
      </c>
      <c r="F548" s="51">
        <f>Messy_HR_Dataset_Detailed!$E548-Messy_HR_Dataset_Detailed!$D548</f>
        <v>734</v>
      </c>
      <c r="G548" s="54">
        <f>(Messy_HR_Dataset_Detailed!$E548-Messy_HR_Dataset_Detailed!$D548)/365.25</f>
        <v>2.0095824777549622</v>
      </c>
      <c r="H548" s="52" t="s">
        <v>36</v>
      </c>
      <c r="I548" s="52" t="s">
        <v>1539</v>
      </c>
      <c r="J548" s="55" t="s">
        <v>4125</v>
      </c>
      <c r="K548" s="52" t="s">
        <v>113</v>
      </c>
      <c r="L548" s="52" t="s">
        <v>38</v>
      </c>
      <c r="M548" s="52" t="s">
        <v>56</v>
      </c>
      <c r="N548" s="52" t="s">
        <v>67</v>
      </c>
      <c r="O548" s="52" t="s">
        <v>56</v>
      </c>
      <c r="P548" s="52" t="s">
        <v>133</v>
      </c>
      <c r="Q548" s="52" t="s">
        <v>42</v>
      </c>
      <c r="R548" s="52" t="s">
        <v>107</v>
      </c>
      <c r="S548" s="53" t="s">
        <v>4126</v>
      </c>
      <c r="T548" s="52" t="s">
        <v>44</v>
      </c>
      <c r="U548" s="52" t="s">
        <v>109</v>
      </c>
      <c r="V548" s="52" t="s">
        <v>46</v>
      </c>
      <c r="W548" s="51">
        <v>25033</v>
      </c>
      <c r="X548" s="52" t="s">
        <v>99</v>
      </c>
      <c r="Y548" s="51">
        <v>3</v>
      </c>
      <c r="Z548" s="51">
        <v>1506</v>
      </c>
      <c r="AA548" s="53">
        <v>45143</v>
      </c>
      <c r="AB548" s="51">
        <v>2</v>
      </c>
      <c r="AC548" s="51">
        <v>3</v>
      </c>
      <c r="AD548" s="53">
        <v>44866</v>
      </c>
      <c r="AE548" s="52" t="s">
        <v>50</v>
      </c>
      <c r="AF548" s="52" t="s">
        <v>61</v>
      </c>
      <c r="AG548" s="52" t="s">
        <v>52</v>
      </c>
      <c r="AH548" s="52" t="s">
        <v>4127</v>
      </c>
      <c r="AI548" s="52" t="s">
        <v>4128</v>
      </c>
      <c r="AJ548" s="51">
        <v>1</v>
      </c>
      <c r="AK548" s="56">
        <v>789.33</v>
      </c>
    </row>
    <row r="549" spans="1:37" x14ac:dyDescent="0.25">
      <c r="A549" s="51">
        <v>1084</v>
      </c>
      <c r="B549" s="52" t="s">
        <v>4131</v>
      </c>
      <c r="C549" s="52" t="s">
        <v>2182</v>
      </c>
      <c r="D549" s="53">
        <v>45103</v>
      </c>
      <c r="E549" s="53">
        <v>45137</v>
      </c>
      <c r="F549" s="51">
        <f>Messy_HR_Dataset_Detailed!$E549-Messy_HR_Dataset_Detailed!$D549</f>
        <v>34</v>
      </c>
      <c r="G549" s="54">
        <f>(Messy_HR_Dataset_Detailed!$E549-Messy_HR_Dataset_Detailed!$D549)/365.25</f>
        <v>9.3086926762491445E-2</v>
      </c>
      <c r="H549" s="52" t="s">
        <v>36</v>
      </c>
      <c r="I549" s="52" t="s">
        <v>4132</v>
      </c>
      <c r="J549" s="55" t="s">
        <v>4133</v>
      </c>
      <c r="K549" s="52" t="s">
        <v>54</v>
      </c>
      <c r="L549" s="52" t="s">
        <v>199</v>
      </c>
      <c r="M549" s="52" t="s">
        <v>66</v>
      </c>
      <c r="N549" s="52" t="s">
        <v>40</v>
      </c>
      <c r="O549" s="52" t="s">
        <v>66</v>
      </c>
      <c r="P549" s="52" t="s">
        <v>133</v>
      </c>
      <c r="Q549" s="52" t="s">
        <v>42</v>
      </c>
      <c r="R549" s="52" t="s">
        <v>85</v>
      </c>
      <c r="S549" s="53">
        <v>34826</v>
      </c>
      <c r="T549" s="52" t="s">
        <v>44</v>
      </c>
      <c r="U549" s="52" t="s">
        <v>365</v>
      </c>
      <c r="V549" s="52" t="s">
        <v>46</v>
      </c>
      <c r="W549" s="51">
        <v>47284</v>
      </c>
      <c r="X549" s="52" t="s">
        <v>48</v>
      </c>
      <c r="Y549" s="51">
        <v>3</v>
      </c>
      <c r="Z549" s="51">
        <v>1511</v>
      </c>
      <c r="AA549" s="53" t="s">
        <v>239</v>
      </c>
      <c r="AB549" s="51">
        <v>2</v>
      </c>
      <c r="AC549" s="51">
        <v>3</v>
      </c>
      <c r="AD549" s="53">
        <v>44798</v>
      </c>
      <c r="AE549" s="52" t="s">
        <v>50</v>
      </c>
      <c r="AF549" s="52" t="s">
        <v>51</v>
      </c>
      <c r="AG549" s="52" t="s">
        <v>52</v>
      </c>
      <c r="AH549" s="52" t="s">
        <v>3896</v>
      </c>
      <c r="AI549" s="52" t="s">
        <v>4134</v>
      </c>
      <c r="AJ549" s="51">
        <v>5</v>
      </c>
      <c r="AK549" s="56">
        <v>511.15</v>
      </c>
    </row>
    <row r="550" spans="1:37" x14ac:dyDescent="0.25">
      <c r="A550" s="51">
        <v>1085</v>
      </c>
      <c r="B550" s="52" t="s">
        <v>4135</v>
      </c>
      <c r="C550" s="52" t="s">
        <v>3408</v>
      </c>
      <c r="D550" s="53">
        <v>43749</v>
      </c>
      <c r="E550" s="53">
        <v>44310</v>
      </c>
      <c r="F550" s="51">
        <f>Messy_HR_Dataset_Detailed!$E550-Messy_HR_Dataset_Detailed!$D550</f>
        <v>561</v>
      </c>
      <c r="G550" s="54">
        <f>(Messy_HR_Dataset_Detailed!$E550-Messy_HR_Dataset_Detailed!$D550)/365.25</f>
        <v>1.5359342915811087</v>
      </c>
      <c r="H550" s="52" t="s">
        <v>36</v>
      </c>
      <c r="I550" s="52" t="s">
        <v>4136</v>
      </c>
      <c r="J550" s="55" t="s">
        <v>4137</v>
      </c>
      <c r="K550" s="52" t="s">
        <v>132</v>
      </c>
      <c r="L550" s="52" t="s">
        <v>1816</v>
      </c>
      <c r="M550" s="52" t="s">
        <v>39</v>
      </c>
      <c r="N550" s="52" t="s">
        <v>67</v>
      </c>
      <c r="O550" s="52" t="s">
        <v>56</v>
      </c>
      <c r="P550" s="52" t="s">
        <v>95</v>
      </c>
      <c r="Q550" s="52" t="s">
        <v>42</v>
      </c>
      <c r="R550" s="52" t="s">
        <v>85</v>
      </c>
      <c r="S550" s="53" t="s">
        <v>4138</v>
      </c>
      <c r="T550" s="52" t="s">
        <v>44</v>
      </c>
      <c r="U550" s="52" t="s">
        <v>81</v>
      </c>
      <c r="V550" s="52" t="s">
        <v>46</v>
      </c>
      <c r="W550" s="51">
        <v>42058</v>
      </c>
      <c r="X550" s="52" t="s">
        <v>48</v>
      </c>
      <c r="Y550" s="51">
        <v>3</v>
      </c>
      <c r="Z550" s="51">
        <v>1512</v>
      </c>
      <c r="AA550" s="53" t="s">
        <v>1471</v>
      </c>
      <c r="AB550" s="51">
        <v>4</v>
      </c>
      <c r="AC550" s="51">
        <v>5</v>
      </c>
      <c r="AD550" s="53">
        <v>45074</v>
      </c>
      <c r="AE550" s="52" t="s">
        <v>76</v>
      </c>
      <c r="AF550" s="52" t="s">
        <v>61</v>
      </c>
      <c r="AG550" s="52" t="s">
        <v>52</v>
      </c>
      <c r="AH550" s="52" t="s">
        <v>280</v>
      </c>
      <c r="AI550" s="52" t="s">
        <v>4139</v>
      </c>
      <c r="AJ550" s="51">
        <v>5</v>
      </c>
      <c r="AK550" s="56">
        <v>305.08999999999997</v>
      </c>
    </row>
    <row r="551" spans="1:37" x14ac:dyDescent="0.25">
      <c r="A551" s="51">
        <v>1090</v>
      </c>
      <c r="B551" s="52" t="s">
        <v>1192</v>
      </c>
      <c r="C551" s="52" t="s">
        <v>2507</v>
      </c>
      <c r="D551" s="53">
        <v>44532</v>
      </c>
      <c r="E551" s="53">
        <v>44676</v>
      </c>
      <c r="F551" s="51">
        <f>Messy_HR_Dataset_Detailed!$E551-Messy_HR_Dataset_Detailed!$D551</f>
        <v>144</v>
      </c>
      <c r="G551" s="54">
        <f>(Messy_HR_Dataset_Detailed!$E551-Messy_HR_Dataset_Detailed!$D551)/365.25</f>
        <v>0.3942505133470226</v>
      </c>
      <c r="H551" s="52" t="s">
        <v>738</v>
      </c>
      <c r="I551" s="52" t="s">
        <v>4141</v>
      </c>
      <c r="J551" s="55" t="s">
        <v>4142</v>
      </c>
      <c r="K551" s="52" t="s">
        <v>94</v>
      </c>
      <c r="L551" s="52" t="s">
        <v>38</v>
      </c>
      <c r="M551" s="52" t="s">
        <v>66</v>
      </c>
      <c r="N551" s="52" t="s">
        <v>40</v>
      </c>
      <c r="O551" s="52" t="s">
        <v>56</v>
      </c>
      <c r="P551" s="52" t="s">
        <v>95</v>
      </c>
      <c r="Q551" s="52" t="s">
        <v>42</v>
      </c>
      <c r="R551" s="52" t="s">
        <v>142</v>
      </c>
      <c r="S551" s="53">
        <v>31535</v>
      </c>
      <c r="T551" s="52" t="s">
        <v>44</v>
      </c>
      <c r="U551" s="52" t="s">
        <v>145</v>
      </c>
      <c r="V551" s="52" t="s">
        <v>59</v>
      </c>
      <c r="W551" s="51">
        <v>4704</v>
      </c>
      <c r="X551" s="52" t="s">
        <v>48</v>
      </c>
      <c r="Y551" s="51">
        <v>3</v>
      </c>
      <c r="Z551" s="51">
        <v>1517</v>
      </c>
      <c r="AA551" s="53" t="s">
        <v>2874</v>
      </c>
      <c r="AB551" s="51">
        <v>4</v>
      </c>
      <c r="AC551" s="51">
        <v>5</v>
      </c>
      <c r="AD551" s="53">
        <v>44938</v>
      </c>
      <c r="AE551" s="52" t="s">
        <v>60</v>
      </c>
      <c r="AF551" s="52" t="s">
        <v>61</v>
      </c>
      <c r="AG551" s="52" t="s">
        <v>89</v>
      </c>
      <c r="AH551" s="52" t="s">
        <v>4143</v>
      </c>
      <c r="AI551" s="52" t="s">
        <v>4144</v>
      </c>
      <c r="AJ551" s="51">
        <v>3</v>
      </c>
      <c r="AK551" s="56">
        <v>615.84</v>
      </c>
    </row>
    <row r="552" spans="1:37" x14ac:dyDescent="0.25">
      <c r="A552" s="51">
        <v>1091</v>
      </c>
      <c r="B552" s="52" t="s">
        <v>4145</v>
      </c>
      <c r="C552" s="52" t="s">
        <v>4146</v>
      </c>
      <c r="D552" s="53">
        <v>43531</v>
      </c>
      <c r="E552" s="53">
        <v>44991</v>
      </c>
      <c r="F552" s="51">
        <f>Messy_HR_Dataset_Detailed!$E552-Messy_HR_Dataset_Detailed!$D552</f>
        <v>1460</v>
      </c>
      <c r="G552" s="54">
        <f>(Messy_HR_Dataset_Detailed!$E552-Messy_HR_Dataset_Detailed!$D552)/365.25</f>
        <v>3.9972621492128679</v>
      </c>
      <c r="H552" s="52" t="s">
        <v>738</v>
      </c>
      <c r="I552" s="52" t="s">
        <v>4147</v>
      </c>
      <c r="J552" s="55" t="s">
        <v>4148</v>
      </c>
      <c r="K552" s="52" t="s">
        <v>84</v>
      </c>
      <c r="L552" s="52" t="s">
        <v>752</v>
      </c>
      <c r="M552" s="52" t="s">
        <v>66</v>
      </c>
      <c r="N552" s="52" t="s">
        <v>67</v>
      </c>
      <c r="O552" s="52" t="s">
        <v>41</v>
      </c>
      <c r="P552" s="52" t="s">
        <v>133</v>
      </c>
      <c r="Q552" s="52" t="s">
        <v>42</v>
      </c>
      <c r="R552" s="52" t="s">
        <v>238</v>
      </c>
      <c r="S552" s="53" t="s">
        <v>4149</v>
      </c>
      <c r="T552" s="52" t="s">
        <v>44</v>
      </c>
      <c r="U552" s="52" t="s">
        <v>109</v>
      </c>
      <c r="V552" s="52" t="s">
        <v>59</v>
      </c>
      <c r="W552" s="51">
        <v>35960</v>
      </c>
      <c r="X552" s="52" t="s">
        <v>48</v>
      </c>
      <c r="Y552" s="51">
        <v>3</v>
      </c>
      <c r="Z552" s="51">
        <v>1518</v>
      </c>
      <c r="AA552" s="53" t="s">
        <v>1108</v>
      </c>
      <c r="AB552" s="51">
        <v>4</v>
      </c>
      <c r="AC552" s="51">
        <v>4</v>
      </c>
      <c r="AD552" s="53">
        <v>44903</v>
      </c>
      <c r="AE552" s="52" t="s">
        <v>60</v>
      </c>
      <c r="AF552" s="52" t="s">
        <v>51</v>
      </c>
      <c r="AG552" s="52" t="s">
        <v>77</v>
      </c>
      <c r="AH552" s="52" t="s">
        <v>4150</v>
      </c>
      <c r="AI552" s="52" t="s">
        <v>4151</v>
      </c>
      <c r="AJ552" s="51">
        <v>2</v>
      </c>
      <c r="AK552" s="56">
        <v>803.79</v>
      </c>
    </row>
    <row r="553" spans="1:37" x14ac:dyDescent="0.25">
      <c r="A553" s="51">
        <v>1092</v>
      </c>
      <c r="B553" s="52" t="s">
        <v>4152</v>
      </c>
      <c r="C553" s="52" t="s">
        <v>2667</v>
      </c>
      <c r="D553" s="53">
        <v>45048</v>
      </c>
      <c r="E553" s="53">
        <v>45133</v>
      </c>
      <c r="F553" s="51">
        <f>Messy_HR_Dataset_Detailed!$E553-Messy_HR_Dataset_Detailed!$D553</f>
        <v>85</v>
      </c>
      <c r="G553" s="54">
        <f>(Messy_HR_Dataset_Detailed!$E553-Messy_HR_Dataset_Detailed!$D553)/365.25</f>
        <v>0.2327173169062286</v>
      </c>
      <c r="H553" s="52" t="s">
        <v>36</v>
      </c>
      <c r="I553" s="52" t="s">
        <v>4153</v>
      </c>
      <c r="J553" s="55" t="s">
        <v>4154</v>
      </c>
      <c r="K553" s="52" t="s">
        <v>84</v>
      </c>
      <c r="L553" s="52" t="s">
        <v>38</v>
      </c>
      <c r="M553" s="52" t="s">
        <v>56</v>
      </c>
      <c r="N553" s="52" t="s">
        <v>67</v>
      </c>
      <c r="O553" s="52" t="s">
        <v>66</v>
      </c>
      <c r="P553" s="52" t="s">
        <v>174</v>
      </c>
      <c r="Q553" s="52" t="s">
        <v>42</v>
      </c>
      <c r="R553" s="52" t="s">
        <v>175</v>
      </c>
      <c r="S553" s="53" t="s">
        <v>4155</v>
      </c>
      <c r="T553" s="52" t="s">
        <v>44</v>
      </c>
      <c r="U553" s="52" t="s">
        <v>5</v>
      </c>
      <c r="V553" s="52" t="s">
        <v>46</v>
      </c>
      <c r="W553" s="51">
        <v>76669</v>
      </c>
      <c r="X553" s="52" t="s">
        <v>48</v>
      </c>
      <c r="Y553" s="51">
        <v>3</v>
      </c>
      <c r="Z553" s="51">
        <v>1519</v>
      </c>
      <c r="AA553" s="53" t="s">
        <v>2702</v>
      </c>
      <c r="AB553" s="51">
        <v>1</v>
      </c>
      <c r="AC553" s="51">
        <v>3</v>
      </c>
      <c r="AD553" s="53">
        <v>44827</v>
      </c>
      <c r="AE553" s="52" t="s">
        <v>50</v>
      </c>
      <c r="AF553" s="52" t="s">
        <v>61</v>
      </c>
      <c r="AG553" s="52" t="s">
        <v>77</v>
      </c>
      <c r="AH553" s="52" t="s">
        <v>4156</v>
      </c>
      <c r="AI553" s="52" t="s">
        <v>4157</v>
      </c>
      <c r="AJ553" s="51">
        <v>2</v>
      </c>
      <c r="AK553" s="56">
        <v>586.89</v>
      </c>
    </row>
    <row r="554" spans="1:37" x14ac:dyDescent="0.25">
      <c r="A554" s="51">
        <v>1093</v>
      </c>
      <c r="B554" s="52" t="s">
        <v>2802</v>
      </c>
      <c r="C554" s="52" t="s">
        <v>2675</v>
      </c>
      <c r="D554" s="53">
        <v>44067</v>
      </c>
      <c r="E554" s="53">
        <v>44983</v>
      </c>
      <c r="F554" s="51">
        <f>Messy_HR_Dataset_Detailed!$E554-Messy_HR_Dataset_Detailed!$D554</f>
        <v>916</v>
      </c>
      <c r="G554" s="54">
        <f>(Messy_HR_Dataset_Detailed!$E554-Messy_HR_Dataset_Detailed!$D554)/365.25</f>
        <v>2.5078713210130048</v>
      </c>
      <c r="H554" s="52" t="s">
        <v>36</v>
      </c>
      <c r="I554" s="52" t="s">
        <v>4158</v>
      </c>
      <c r="J554" s="55" t="s">
        <v>4159</v>
      </c>
      <c r="K554" s="52" t="s">
        <v>37</v>
      </c>
      <c r="L554" s="52" t="s">
        <v>38</v>
      </c>
      <c r="M554" s="52" t="s">
        <v>66</v>
      </c>
      <c r="N554" s="52" t="s">
        <v>55</v>
      </c>
      <c r="O554" s="52" t="s">
        <v>66</v>
      </c>
      <c r="P554" s="52" t="s">
        <v>95</v>
      </c>
      <c r="Q554" s="52" t="s">
        <v>42</v>
      </c>
      <c r="R554" s="52" t="s">
        <v>2025</v>
      </c>
      <c r="S554" s="53">
        <v>27857</v>
      </c>
      <c r="T554" s="52" t="s">
        <v>44</v>
      </c>
      <c r="U554" s="52" t="s">
        <v>724</v>
      </c>
      <c r="V554" s="52" t="s">
        <v>46</v>
      </c>
      <c r="W554" s="51">
        <v>34189</v>
      </c>
      <c r="X554" s="52" t="s">
        <v>48</v>
      </c>
      <c r="Y554" s="51">
        <v>3</v>
      </c>
      <c r="Z554" s="51">
        <v>1520</v>
      </c>
      <c r="AA554" s="53">
        <v>45050</v>
      </c>
      <c r="AB554" s="51">
        <v>2</v>
      </c>
      <c r="AC554" s="51">
        <v>2</v>
      </c>
      <c r="AD554" s="53">
        <v>44845</v>
      </c>
      <c r="AE554" s="52" t="s">
        <v>156</v>
      </c>
      <c r="AF554" s="52" t="s">
        <v>61</v>
      </c>
      <c r="AG554" s="52" t="s">
        <v>52</v>
      </c>
      <c r="AH554" s="52" t="s">
        <v>4160</v>
      </c>
      <c r="AI554" s="52" t="s">
        <v>4161</v>
      </c>
      <c r="AJ554" s="51">
        <v>5</v>
      </c>
      <c r="AK554" s="56">
        <v>104.48</v>
      </c>
    </row>
    <row r="555" spans="1:37" x14ac:dyDescent="0.25">
      <c r="A555" s="51">
        <v>1094</v>
      </c>
      <c r="B555" s="52" t="s">
        <v>340</v>
      </c>
      <c r="C555" s="52" t="s">
        <v>3101</v>
      </c>
      <c r="D555" s="53">
        <v>44173</v>
      </c>
      <c r="E555" s="53">
        <v>44446</v>
      </c>
      <c r="F555" s="51">
        <f>Messy_HR_Dataset_Detailed!$E555-Messy_HR_Dataset_Detailed!$D555</f>
        <v>273</v>
      </c>
      <c r="G555" s="54">
        <f>(Messy_HR_Dataset_Detailed!$E555-Messy_HR_Dataset_Detailed!$D555)/365.25</f>
        <v>0.74743326488706363</v>
      </c>
      <c r="H555" s="52" t="s">
        <v>36</v>
      </c>
      <c r="I555" s="52" t="s">
        <v>4162</v>
      </c>
      <c r="J555" s="55" t="s">
        <v>4163</v>
      </c>
      <c r="K555" s="52" t="s">
        <v>125</v>
      </c>
      <c r="L555" s="52" t="s">
        <v>38</v>
      </c>
      <c r="M555" s="52" t="s">
        <v>39</v>
      </c>
      <c r="N555" s="52" t="s">
        <v>67</v>
      </c>
      <c r="O555" s="52" t="s">
        <v>41</v>
      </c>
      <c r="P555" s="52" t="s">
        <v>174</v>
      </c>
      <c r="Q555" s="52" t="s">
        <v>42</v>
      </c>
      <c r="R555" s="52" t="s">
        <v>320</v>
      </c>
      <c r="S555" s="53" t="s">
        <v>4164</v>
      </c>
      <c r="T555" s="52" t="s">
        <v>44</v>
      </c>
      <c r="U555" s="52" t="s">
        <v>365</v>
      </c>
      <c r="V555" s="52" t="s">
        <v>59</v>
      </c>
      <c r="W555" s="51">
        <v>16162</v>
      </c>
      <c r="X555" s="52" t="s">
        <v>242</v>
      </c>
      <c r="Y555" s="51">
        <v>3</v>
      </c>
      <c r="Z555" s="51">
        <v>1521</v>
      </c>
      <c r="AA555" s="53">
        <v>45236</v>
      </c>
      <c r="AB555" s="51">
        <v>4</v>
      </c>
      <c r="AC555" s="51">
        <v>1</v>
      </c>
      <c r="AD555" s="53">
        <v>45079</v>
      </c>
      <c r="AE555" s="52" t="s">
        <v>76</v>
      </c>
      <c r="AF555" s="52" t="s">
        <v>51</v>
      </c>
      <c r="AG555" s="52" t="s">
        <v>89</v>
      </c>
      <c r="AH555" s="52" t="s">
        <v>4165</v>
      </c>
      <c r="AI555" s="52" t="s">
        <v>4166</v>
      </c>
      <c r="AJ555" s="51">
        <v>1</v>
      </c>
      <c r="AK555" s="56">
        <v>877.41</v>
      </c>
    </row>
    <row r="556" spans="1:37" x14ac:dyDescent="0.25">
      <c r="A556" s="51">
        <v>1096</v>
      </c>
      <c r="B556" s="52" t="s">
        <v>439</v>
      </c>
      <c r="C556" s="52" t="s">
        <v>4169</v>
      </c>
      <c r="D556" s="53">
        <v>44089</v>
      </c>
      <c r="E556" s="53">
        <v>45101</v>
      </c>
      <c r="F556" s="51">
        <f>Messy_HR_Dataset_Detailed!$E556-Messy_HR_Dataset_Detailed!$D556</f>
        <v>1012</v>
      </c>
      <c r="G556" s="54">
        <f>(Messy_HR_Dataset_Detailed!$E556-Messy_HR_Dataset_Detailed!$D556)/365.25</f>
        <v>2.7707049965776864</v>
      </c>
      <c r="H556" s="52" t="s">
        <v>36</v>
      </c>
      <c r="I556" s="52" t="s">
        <v>4170</v>
      </c>
      <c r="J556" s="55" t="s">
        <v>4171</v>
      </c>
      <c r="K556" s="52" t="s">
        <v>132</v>
      </c>
      <c r="L556" s="52" t="s">
        <v>38</v>
      </c>
      <c r="M556" s="52" t="s">
        <v>39</v>
      </c>
      <c r="N556" s="52" t="s">
        <v>67</v>
      </c>
      <c r="O556" s="52" t="s">
        <v>66</v>
      </c>
      <c r="P556" s="52" t="s">
        <v>95</v>
      </c>
      <c r="Q556" s="52" t="s">
        <v>42</v>
      </c>
      <c r="R556" s="52" t="s">
        <v>711</v>
      </c>
      <c r="S556" s="53" t="s">
        <v>4172</v>
      </c>
      <c r="T556" s="52" t="s">
        <v>44</v>
      </c>
      <c r="U556" s="52" t="s">
        <v>185</v>
      </c>
      <c r="V556" s="52" t="s">
        <v>59</v>
      </c>
      <c r="W556" s="51">
        <v>18628</v>
      </c>
      <c r="X556" s="52" t="s">
        <v>48</v>
      </c>
      <c r="Y556" s="51">
        <v>3</v>
      </c>
      <c r="Z556" s="51">
        <v>1523</v>
      </c>
      <c r="AA556" s="53" t="s">
        <v>4173</v>
      </c>
      <c r="AB556" s="51">
        <v>4</v>
      </c>
      <c r="AC556" s="51">
        <v>4</v>
      </c>
      <c r="AD556" s="53">
        <v>44906</v>
      </c>
      <c r="AE556" s="52" t="s">
        <v>83</v>
      </c>
      <c r="AF556" s="52" t="s">
        <v>61</v>
      </c>
      <c r="AG556" s="52" t="s">
        <v>62</v>
      </c>
      <c r="AH556" s="52" t="s">
        <v>4174</v>
      </c>
      <c r="AI556" s="52" t="s">
        <v>4175</v>
      </c>
      <c r="AJ556" s="51">
        <v>2</v>
      </c>
      <c r="AK556" s="56">
        <v>660.4</v>
      </c>
    </row>
    <row r="557" spans="1:37" x14ac:dyDescent="0.25">
      <c r="A557" s="51">
        <v>1098</v>
      </c>
      <c r="B557" s="52" t="s">
        <v>1433</v>
      </c>
      <c r="C557" s="52" t="s">
        <v>4176</v>
      </c>
      <c r="D557" s="53">
        <v>44514</v>
      </c>
      <c r="E557" s="53">
        <v>44841</v>
      </c>
      <c r="F557" s="51">
        <f>Messy_HR_Dataset_Detailed!$E557-Messy_HR_Dataset_Detailed!$D557</f>
        <v>327</v>
      </c>
      <c r="G557" s="54">
        <f>(Messy_HR_Dataset_Detailed!$E557-Messy_HR_Dataset_Detailed!$D557)/365.25</f>
        <v>0.89527720739219707</v>
      </c>
      <c r="H557" s="52" t="s">
        <v>36</v>
      </c>
      <c r="I557" s="52" t="s">
        <v>4177</v>
      </c>
      <c r="J557" s="55" t="s">
        <v>4178</v>
      </c>
      <c r="K557" s="52" t="s">
        <v>84</v>
      </c>
      <c r="L557" s="52" t="s">
        <v>38</v>
      </c>
      <c r="M557" s="52" t="s">
        <v>66</v>
      </c>
      <c r="N557" s="52" t="s">
        <v>67</v>
      </c>
      <c r="O557" s="52" t="s">
        <v>41</v>
      </c>
      <c r="P557" s="52" t="s">
        <v>95</v>
      </c>
      <c r="Q557" s="52" t="s">
        <v>42</v>
      </c>
      <c r="R557" s="52" t="s">
        <v>80</v>
      </c>
      <c r="S557" s="53" t="s">
        <v>4179</v>
      </c>
      <c r="T557" s="52" t="s">
        <v>44</v>
      </c>
      <c r="U557" s="52" t="s">
        <v>81</v>
      </c>
      <c r="V557" s="52" t="s">
        <v>46</v>
      </c>
      <c r="W557" s="51">
        <v>42288</v>
      </c>
      <c r="X557" s="52" t="s">
        <v>242</v>
      </c>
      <c r="Y557" s="51">
        <v>3</v>
      </c>
      <c r="Z557" s="51">
        <v>1525</v>
      </c>
      <c r="AA557" s="53" t="s">
        <v>2415</v>
      </c>
      <c r="AB557" s="51">
        <v>2</v>
      </c>
      <c r="AC557" s="51">
        <v>4</v>
      </c>
      <c r="AD557" s="53">
        <v>44905</v>
      </c>
      <c r="AE557" s="52" t="s">
        <v>83</v>
      </c>
      <c r="AF557" s="52" t="s">
        <v>51</v>
      </c>
      <c r="AG557" s="52" t="s">
        <v>62</v>
      </c>
      <c r="AH557" s="52" t="s">
        <v>4180</v>
      </c>
      <c r="AI557" s="52" t="s">
        <v>4181</v>
      </c>
      <c r="AJ557" s="51">
        <v>4</v>
      </c>
      <c r="AK557" s="56">
        <v>347.29</v>
      </c>
    </row>
    <row r="558" spans="1:37" x14ac:dyDescent="0.25">
      <c r="A558" s="51">
        <v>1100</v>
      </c>
      <c r="B558" s="52" t="s">
        <v>4182</v>
      </c>
      <c r="C558" s="52" t="s">
        <v>2788</v>
      </c>
      <c r="D558" s="53">
        <v>44717</v>
      </c>
      <c r="E558" s="53">
        <v>44799</v>
      </c>
      <c r="F558" s="51">
        <f>Messy_HR_Dataset_Detailed!$E558-Messy_HR_Dataset_Detailed!$D558</f>
        <v>82</v>
      </c>
      <c r="G558" s="54">
        <f>(Messy_HR_Dataset_Detailed!$E558-Messy_HR_Dataset_Detailed!$D558)/365.25</f>
        <v>0.22450376454483231</v>
      </c>
      <c r="H558" s="52" t="s">
        <v>36</v>
      </c>
      <c r="I558" s="52" t="s">
        <v>4183</v>
      </c>
      <c r="J558" s="55" t="s">
        <v>4184</v>
      </c>
      <c r="K558" s="52" t="s">
        <v>54</v>
      </c>
      <c r="L558" s="52" t="s">
        <v>38</v>
      </c>
      <c r="M558" s="52" t="s">
        <v>56</v>
      </c>
      <c r="N558" s="52" t="s">
        <v>55</v>
      </c>
      <c r="O558" s="52" t="s">
        <v>66</v>
      </c>
      <c r="P558" s="52" t="s">
        <v>174</v>
      </c>
      <c r="Q558" s="52" t="s">
        <v>42</v>
      </c>
      <c r="R558" s="52" t="s">
        <v>107</v>
      </c>
      <c r="S558" s="53" t="s">
        <v>4185</v>
      </c>
      <c r="T558" s="52" t="s">
        <v>44</v>
      </c>
      <c r="U558" s="52" t="s">
        <v>109</v>
      </c>
      <c r="V558" s="52" t="s">
        <v>46</v>
      </c>
      <c r="W558" s="51">
        <v>39855</v>
      </c>
      <c r="X558" s="52" t="s">
        <v>48</v>
      </c>
      <c r="Y558" s="51">
        <v>3</v>
      </c>
      <c r="Z558" s="51">
        <v>1527</v>
      </c>
      <c r="AA558" s="53">
        <v>44963</v>
      </c>
      <c r="AB558" s="51">
        <v>1</v>
      </c>
      <c r="AC558" s="51">
        <v>1</v>
      </c>
      <c r="AD558" s="53">
        <v>45080</v>
      </c>
      <c r="AE558" s="52" t="s">
        <v>60</v>
      </c>
      <c r="AF558" s="52" t="s">
        <v>61</v>
      </c>
      <c r="AG558" s="52" t="s">
        <v>62</v>
      </c>
      <c r="AH558" s="52" t="s">
        <v>4186</v>
      </c>
      <c r="AI558" s="52" t="s">
        <v>4187</v>
      </c>
      <c r="AJ558" s="51">
        <v>3</v>
      </c>
      <c r="AK558" s="56">
        <v>206.53</v>
      </c>
    </row>
    <row r="559" spans="1:37" x14ac:dyDescent="0.25">
      <c r="A559" s="51">
        <v>1104</v>
      </c>
      <c r="B559" s="52" t="s">
        <v>4189</v>
      </c>
      <c r="C559" s="52" t="s">
        <v>2907</v>
      </c>
      <c r="D559" s="53">
        <v>44996</v>
      </c>
      <c r="E559" s="53">
        <v>45025</v>
      </c>
      <c r="F559" s="51">
        <f>Messy_HR_Dataset_Detailed!$E559-Messy_HR_Dataset_Detailed!$D559</f>
        <v>29</v>
      </c>
      <c r="G559" s="54">
        <f>(Messy_HR_Dataset_Detailed!$E559-Messy_HR_Dataset_Detailed!$D559)/365.25</f>
        <v>7.939767282683094E-2</v>
      </c>
      <c r="H559" s="52" t="s">
        <v>36</v>
      </c>
      <c r="I559" s="52" t="s">
        <v>4190</v>
      </c>
      <c r="J559" s="55" t="s">
        <v>4191</v>
      </c>
      <c r="K559" s="52" t="s">
        <v>164</v>
      </c>
      <c r="L559" s="52" t="s">
        <v>199</v>
      </c>
      <c r="M559" s="52" t="s">
        <v>56</v>
      </c>
      <c r="N559" s="52" t="s">
        <v>55</v>
      </c>
      <c r="O559" s="52" t="s">
        <v>66</v>
      </c>
      <c r="P559" s="52" t="s">
        <v>174</v>
      </c>
      <c r="Q559" s="52" t="s">
        <v>42</v>
      </c>
      <c r="R559" s="52" t="s">
        <v>57</v>
      </c>
      <c r="S559" s="53">
        <v>31176</v>
      </c>
      <c r="T559" s="52" t="s">
        <v>44</v>
      </c>
      <c r="U559" s="52" t="s">
        <v>159</v>
      </c>
      <c r="V559" s="52" t="s">
        <v>46</v>
      </c>
      <c r="W559" s="51">
        <v>2315</v>
      </c>
      <c r="X559" s="52" t="s">
        <v>48</v>
      </c>
      <c r="Y559" s="51">
        <v>3</v>
      </c>
      <c r="Z559" s="51">
        <v>1531</v>
      </c>
      <c r="AA559" s="53" t="s">
        <v>3246</v>
      </c>
      <c r="AB559" s="51">
        <v>5</v>
      </c>
      <c r="AC559" s="51">
        <v>5</v>
      </c>
      <c r="AD559" s="53">
        <v>45125</v>
      </c>
      <c r="AE559" s="52" t="s">
        <v>50</v>
      </c>
      <c r="AF559" s="52" t="s">
        <v>51</v>
      </c>
      <c r="AG559" s="52" t="s">
        <v>89</v>
      </c>
      <c r="AH559" s="52" t="s">
        <v>4192</v>
      </c>
      <c r="AI559" s="52" t="s">
        <v>4193</v>
      </c>
      <c r="AJ559" s="51">
        <v>4</v>
      </c>
      <c r="AK559" s="56">
        <v>404.06</v>
      </c>
    </row>
    <row r="560" spans="1:37" x14ac:dyDescent="0.25">
      <c r="A560" s="51">
        <v>1105</v>
      </c>
      <c r="B560" s="52" t="s">
        <v>1256</v>
      </c>
      <c r="C560" s="52" t="s">
        <v>2169</v>
      </c>
      <c r="D560" s="53">
        <v>43791</v>
      </c>
      <c r="E560" s="53">
        <v>43879</v>
      </c>
      <c r="F560" s="51">
        <f>Messy_HR_Dataset_Detailed!$E560-Messy_HR_Dataset_Detailed!$D560</f>
        <v>88</v>
      </c>
      <c r="G560" s="54">
        <f>(Messy_HR_Dataset_Detailed!$E560-Messy_HR_Dataset_Detailed!$D560)/365.25</f>
        <v>0.24093086926762491</v>
      </c>
      <c r="H560" s="52" t="s">
        <v>36</v>
      </c>
      <c r="I560" s="52" t="s">
        <v>4194</v>
      </c>
      <c r="J560" s="55" t="s">
        <v>4195</v>
      </c>
      <c r="K560" s="52" t="s">
        <v>125</v>
      </c>
      <c r="L560" s="52" t="s">
        <v>1816</v>
      </c>
      <c r="M560" s="52" t="s">
        <v>56</v>
      </c>
      <c r="N560" s="52" t="s">
        <v>67</v>
      </c>
      <c r="O560" s="52" t="s">
        <v>66</v>
      </c>
      <c r="P560" s="52" t="s">
        <v>133</v>
      </c>
      <c r="Q560" s="52" t="s">
        <v>42</v>
      </c>
      <c r="R560" s="52" t="s">
        <v>80</v>
      </c>
      <c r="S560" s="53">
        <v>16348</v>
      </c>
      <c r="T560" s="52" t="s">
        <v>44</v>
      </c>
      <c r="U560" s="52" t="s">
        <v>98</v>
      </c>
      <c r="V560" s="52" t="s">
        <v>46</v>
      </c>
      <c r="W560" s="51">
        <v>74746</v>
      </c>
      <c r="X560" s="52" t="s">
        <v>48</v>
      </c>
      <c r="Y560" s="51">
        <v>3</v>
      </c>
      <c r="Z560" s="51">
        <v>1532</v>
      </c>
      <c r="AA560" s="53">
        <v>45024</v>
      </c>
      <c r="AB560" s="51">
        <v>5</v>
      </c>
      <c r="AC560" s="51">
        <v>2</v>
      </c>
      <c r="AD560" s="53">
        <v>44784</v>
      </c>
      <c r="AE560" s="52" t="s">
        <v>83</v>
      </c>
      <c r="AF560" s="52" t="s">
        <v>61</v>
      </c>
      <c r="AG560" s="52" t="s">
        <v>77</v>
      </c>
      <c r="AH560" s="52" t="s">
        <v>4196</v>
      </c>
      <c r="AI560" s="52" t="s">
        <v>4197</v>
      </c>
      <c r="AJ560" s="51">
        <v>5</v>
      </c>
      <c r="AK560" s="56">
        <v>746.17</v>
      </c>
    </row>
    <row r="561" spans="1:37" x14ac:dyDescent="0.25">
      <c r="A561" s="51">
        <v>1106</v>
      </c>
      <c r="B561" s="52" t="s">
        <v>4198</v>
      </c>
      <c r="C561" s="52" t="s">
        <v>2446</v>
      </c>
      <c r="D561" s="53">
        <v>44268</v>
      </c>
      <c r="E561" s="53">
        <v>44519</v>
      </c>
      <c r="F561" s="51">
        <f>Messy_HR_Dataset_Detailed!$E561-Messy_HR_Dataset_Detailed!$D561</f>
        <v>251</v>
      </c>
      <c r="G561" s="54">
        <f>(Messy_HR_Dataset_Detailed!$E561-Messy_HR_Dataset_Detailed!$D561)/365.25</f>
        <v>0.68720054757015747</v>
      </c>
      <c r="H561" s="52" t="s">
        <v>36</v>
      </c>
      <c r="I561" s="52" t="s">
        <v>4199</v>
      </c>
      <c r="J561" s="55" t="s">
        <v>4200</v>
      </c>
      <c r="K561" s="52" t="s">
        <v>79</v>
      </c>
      <c r="L561" s="52" t="s">
        <v>1816</v>
      </c>
      <c r="M561" s="52" t="s">
        <v>39</v>
      </c>
      <c r="N561" s="52" t="s">
        <v>40</v>
      </c>
      <c r="O561" s="52" t="s">
        <v>66</v>
      </c>
      <c r="P561" s="52" t="s">
        <v>121</v>
      </c>
      <c r="Q561" s="52" t="s">
        <v>42</v>
      </c>
      <c r="R561" s="52" t="s">
        <v>57</v>
      </c>
      <c r="S561" s="53" t="s">
        <v>4201</v>
      </c>
      <c r="T561" s="52" t="s">
        <v>44</v>
      </c>
      <c r="U561" s="52" t="s">
        <v>98</v>
      </c>
      <c r="V561" s="52" t="s">
        <v>46</v>
      </c>
      <c r="W561" s="51">
        <v>20157</v>
      </c>
      <c r="X561" s="52" t="s">
        <v>48</v>
      </c>
      <c r="Y561" s="51">
        <v>3</v>
      </c>
      <c r="Z561" s="51">
        <v>1533</v>
      </c>
      <c r="AA561" s="53" t="s">
        <v>318</v>
      </c>
      <c r="AB561" s="51">
        <v>1</v>
      </c>
      <c r="AC561" s="51">
        <v>3</v>
      </c>
      <c r="AD561" s="53">
        <v>44919</v>
      </c>
      <c r="AE561" s="52" t="s">
        <v>50</v>
      </c>
      <c r="AF561" s="52" t="s">
        <v>61</v>
      </c>
      <c r="AG561" s="52" t="s">
        <v>89</v>
      </c>
      <c r="AH561" s="52" t="s">
        <v>4202</v>
      </c>
      <c r="AI561" s="52" t="s">
        <v>4203</v>
      </c>
      <c r="AJ561" s="51">
        <v>2</v>
      </c>
      <c r="AK561" s="56">
        <v>278.33</v>
      </c>
    </row>
    <row r="562" spans="1:37" x14ac:dyDescent="0.25">
      <c r="A562" s="51">
        <v>1112</v>
      </c>
      <c r="B562" s="52" t="s">
        <v>3342</v>
      </c>
      <c r="C562" s="52" t="s">
        <v>3158</v>
      </c>
      <c r="D562" s="53">
        <v>44193</v>
      </c>
      <c r="E562" s="53">
        <v>44470</v>
      </c>
      <c r="F562" s="51">
        <f>Messy_HR_Dataset_Detailed!$E562-Messy_HR_Dataset_Detailed!$D562</f>
        <v>277</v>
      </c>
      <c r="G562" s="54">
        <f>(Messy_HR_Dataset_Detailed!$E562-Messy_HR_Dataset_Detailed!$D562)/365.25</f>
        <v>0.75838466803559201</v>
      </c>
      <c r="H562" s="52" t="s">
        <v>738</v>
      </c>
      <c r="I562" s="52" t="s">
        <v>4210</v>
      </c>
      <c r="J562" s="55" t="s">
        <v>4211</v>
      </c>
      <c r="K562" s="52" t="s">
        <v>164</v>
      </c>
      <c r="L562" s="52" t="s">
        <v>752</v>
      </c>
      <c r="M562" s="52" t="s">
        <v>56</v>
      </c>
      <c r="N562" s="52" t="s">
        <v>55</v>
      </c>
      <c r="O562" s="52" t="s">
        <v>66</v>
      </c>
      <c r="P562" s="52" t="s">
        <v>174</v>
      </c>
      <c r="Q562" s="52" t="s">
        <v>42</v>
      </c>
      <c r="R562" s="52" t="s">
        <v>175</v>
      </c>
      <c r="S562" s="53">
        <v>22315</v>
      </c>
      <c r="T562" s="52" t="s">
        <v>44</v>
      </c>
      <c r="U562" s="52" t="s">
        <v>81</v>
      </c>
      <c r="V562" s="52" t="s">
        <v>59</v>
      </c>
      <c r="W562" s="51">
        <v>79458</v>
      </c>
      <c r="X562" s="52" t="s">
        <v>48</v>
      </c>
      <c r="Y562" s="51">
        <v>3</v>
      </c>
      <c r="Z562" s="51">
        <v>1539</v>
      </c>
      <c r="AA562" s="53" t="s">
        <v>2874</v>
      </c>
      <c r="AB562" s="51">
        <v>4</v>
      </c>
      <c r="AC562" s="51">
        <v>4</v>
      </c>
      <c r="AD562" s="53">
        <v>44915</v>
      </c>
      <c r="AE562" s="52" t="s">
        <v>156</v>
      </c>
      <c r="AF562" s="52" t="s">
        <v>51</v>
      </c>
      <c r="AG562" s="52" t="s">
        <v>89</v>
      </c>
      <c r="AH562" s="52" t="s">
        <v>4212</v>
      </c>
      <c r="AI562" s="52" t="s">
        <v>4213</v>
      </c>
      <c r="AJ562" s="51">
        <v>5</v>
      </c>
      <c r="AK562" s="56">
        <v>899.57</v>
      </c>
    </row>
    <row r="563" spans="1:37" x14ac:dyDescent="0.25">
      <c r="A563" s="51">
        <v>1116</v>
      </c>
      <c r="B563" s="52" t="s">
        <v>4216</v>
      </c>
      <c r="C563" s="52" t="s">
        <v>3883</v>
      </c>
      <c r="D563" s="53">
        <v>43657</v>
      </c>
      <c r="E563" s="53">
        <v>44320</v>
      </c>
      <c r="F563" s="51">
        <f>Messy_HR_Dataset_Detailed!$E563-Messy_HR_Dataset_Detailed!$D563</f>
        <v>663</v>
      </c>
      <c r="G563" s="54">
        <f>(Messy_HR_Dataset_Detailed!$E563-Messy_HR_Dataset_Detailed!$D563)/365.25</f>
        <v>1.8151950718685832</v>
      </c>
      <c r="H563" s="52" t="s">
        <v>36</v>
      </c>
      <c r="I563" s="52" t="s">
        <v>2443</v>
      </c>
      <c r="J563" s="55" t="s">
        <v>4217</v>
      </c>
      <c r="K563" s="52" t="s">
        <v>54</v>
      </c>
      <c r="L563" s="52" t="s">
        <v>38</v>
      </c>
      <c r="M563" s="52" t="s">
        <v>56</v>
      </c>
      <c r="N563" s="52" t="s">
        <v>55</v>
      </c>
      <c r="O563" s="52" t="s">
        <v>56</v>
      </c>
      <c r="P563" s="52" t="s">
        <v>95</v>
      </c>
      <c r="Q563" s="52" t="s">
        <v>42</v>
      </c>
      <c r="R563" s="52" t="s">
        <v>85</v>
      </c>
      <c r="S563" s="53" t="s">
        <v>4218</v>
      </c>
      <c r="T563" s="52" t="s">
        <v>44</v>
      </c>
      <c r="U563" s="52" t="s">
        <v>81</v>
      </c>
      <c r="V563" s="52" t="s">
        <v>59</v>
      </c>
      <c r="W563" s="51">
        <v>43421</v>
      </c>
      <c r="X563" s="52" t="s">
        <v>48</v>
      </c>
      <c r="Y563" s="51">
        <v>3</v>
      </c>
      <c r="Z563" s="51">
        <v>1543</v>
      </c>
      <c r="AA563" s="53">
        <v>45108</v>
      </c>
      <c r="AB563" s="51">
        <v>4</v>
      </c>
      <c r="AC563" s="51">
        <v>1</v>
      </c>
      <c r="AD563" s="53">
        <v>45047</v>
      </c>
      <c r="AE563" s="52" t="s">
        <v>83</v>
      </c>
      <c r="AF563" s="52" t="s">
        <v>51</v>
      </c>
      <c r="AG563" s="52" t="s">
        <v>62</v>
      </c>
      <c r="AH563" s="52" t="s">
        <v>4219</v>
      </c>
      <c r="AI563" s="52" t="s">
        <v>4220</v>
      </c>
      <c r="AJ563" s="51">
        <v>2</v>
      </c>
      <c r="AK563" s="56">
        <v>734.87</v>
      </c>
    </row>
    <row r="564" spans="1:37" x14ac:dyDescent="0.25">
      <c r="A564" s="51">
        <v>1117</v>
      </c>
      <c r="B564" s="52" t="s">
        <v>4221</v>
      </c>
      <c r="C564" s="52" t="s">
        <v>4222</v>
      </c>
      <c r="D564" s="53">
        <v>44052</v>
      </c>
      <c r="E564" s="53">
        <v>44871</v>
      </c>
      <c r="F564" s="51">
        <f>Messy_HR_Dataset_Detailed!$E564-Messy_HR_Dataset_Detailed!$D564</f>
        <v>819</v>
      </c>
      <c r="G564" s="54">
        <f>(Messy_HR_Dataset_Detailed!$E564-Messy_HR_Dataset_Detailed!$D564)/365.25</f>
        <v>2.2422997946611911</v>
      </c>
      <c r="H564" s="52" t="s">
        <v>36</v>
      </c>
      <c r="I564" s="52" t="s">
        <v>4223</v>
      </c>
      <c r="J564" s="55" t="s">
        <v>4224</v>
      </c>
      <c r="K564" s="52" t="s">
        <v>132</v>
      </c>
      <c r="L564" s="52" t="s">
        <v>38</v>
      </c>
      <c r="M564" s="52" t="s">
        <v>56</v>
      </c>
      <c r="N564" s="52" t="s">
        <v>40</v>
      </c>
      <c r="O564" s="52" t="s">
        <v>41</v>
      </c>
      <c r="P564" s="52" t="s">
        <v>133</v>
      </c>
      <c r="Q564" s="52" t="s">
        <v>42</v>
      </c>
      <c r="R564" s="52" t="s">
        <v>96</v>
      </c>
      <c r="S564" s="53" t="s">
        <v>4225</v>
      </c>
      <c r="T564" s="52" t="s">
        <v>44</v>
      </c>
      <c r="U564" s="52" t="s">
        <v>98</v>
      </c>
      <c r="V564" s="52" t="s">
        <v>46</v>
      </c>
      <c r="W564" s="51">
        <v>53393</v>
      </c>
      <c r="X564" s="52" t="s">
        <v>48</v>
      </c>
      <c r="Y564" s="51">
        <v>3</v>
      </c>
      <c r="Z564" s="51">
        <v>1544</v>
      </c>
      <c r="AA564" s="53" t="s">
        <v>4226</v>
      </c>
      <c r="AB564" s="51">
        <v>5</v>
      </c>
      <c r="AC564" s="51">
        <v>1</v>
      </c>
      <c r="AD564" s="53">
        <v>44857</v>
      </c>
      <c r="AE564" s="52" t="s">
        <v>156</v>
      </c>
      <c r="AF564" s="52" t="s">
        <v>51</v>
      </c>
      <c r="AG564" s="52" t="s">
        <v>89</v>
      </c>
      <c r="AH564" s="52" t="s">
        <v>4227</v>
      </c>
      <c r="AI564" s="52" t="s">
        <v>4228</v>
      </c>
      <c r="AJ564" s="51">
        <v>3</v>
      </c>
      <c r="AK564" s="56">
        <v>811.24</v>
      </c>
    </row>
    <row r="565" spans="1:37" x14ac:dyDescent="0.25">
      <c r="A565" s="51">
        <v>1119</v>
      </c>
      <c r="B565" s="52" t="s">
        <v>4205</v>
      </c>
      <c r="C565" s="52" t="s">
        <v>4229</v>
      </c>
      <c r="D565" s="53">
        <v>43851</v>
      </c>
      <c r="E565" s="53">
        <v>44335</v>
      </c>
      <c r="F565" s="51">
        <f>Messy_HR_Dataset_Detailed!$E565-Messy_HR_Dataset_Detailed!$D565</f>
        <v>484</v>
      </c>
      <c r="G565" s="54">
        <f>(Messy_HR_Dataset_Detailed!$E565-Messy_HR_Dataset_Detailed!$D565)/365.25</f>
        <v>1.3251197809719371</v>
      </c>
      <c r="H565" s="52" t="s">
        <v>36</v>
      </c>
      <c r="I565" s="52" t="s">
        <v>1401</v>
      </c>
      <c r="J565" s="55" t="s">
        <v>4230</v>
      </c>
      <c r="K565" s="52" t="s">
        <v>164</v>
      </c>
      <c r="L565" s="52" t="s">
        <v>38</v>
      </c>
      <c r="M565" s="52" t="s">
        <v>56</v>
      </c>
      <c r="N565" s="52" t="s">
        <v>67</v>
      </c>
      <c r="O565" s="52" t="s">
        <v>56</v>
      </c>
      <c r="P565" s="52" t="s">
        <v>174</v>
      </c>
      <c r="Q565" s="52" t="s">
        <v>42</v>
      </c>
      <c r="R565" s="52" t="s">
        <v>142</v>
      </c>
      <c r="S565" s="53" t="s">
        <v>4231</v>
      </c>
      <c r="T565" s="52" t="s">
        <v>44</v>
      </c>
      <c r="U565" s="52" t="s">
        <v>846</v>
      </c>
      <c r="V565" s="52" t="s">
        <v>46</v>
      </c>
      <c r="W565" s="51">
        <v>61239</v>
      </c>
      <c r="X565" s="52" t="s">
        <v>48</v>
      </c>
      <c r="Y565" s="51">
        <v>3</v>
      </c>
      <c r="Z565" s="51">
        <v>1546</v>
      </c>
      <c r="AA565" s="53" t="s">
        <v>2026</v>
      </c>
      <c r="AB565" s="51">
        <v>3</v>
      </c>
      <c r="AC565" s="51">
        <v>1</v>
      </c>
      <c r="AD565" s="53">
        <v>44983</v>
      </c>
      <c r="AE565" s="52" t="s">
        <v>76</v>
      </c>
      <c r="AF565" s="52" t="s">
        <v>61</v>
      </c>
      <c r="AG565" s="52" t="s">
        <v>62</v>
      </c>
      <c r="AH565" s="52" t="s">
        <v>4232</v>
      </c>
      <c r="AI565" s="52" t="s">
        <v>4233</v>
      </c>
      <c r="AJ565" s="51">
        <v>5</v>
      </c>
      <c r="AK565" s="56">
        <v>638.91999999999996</v>
      </c>
    </row>
    <row r="566" spans="1:37" x14ac:dyDescent="0.25">
      <c r="A566" s="51">
        <v>1120</v>
      </c>
      <c r="B566" s="52" t="s">
        <v>4234</v>
      </c>
      <c r="C566" s="52" t="s">
        <v>370</v>
      </c>
      <c r="D566" s="53">
        <v>44609</v>
      </c>
      <c r="E566" s="53">
        <v>44971</v>
      </c>
      <c r="F566" s="51">
        <f>Messy_HR_Dataset_Detailed!$E566-Messy_HR_Dataset_Detailed!$D566</f>
        <v>362</v>
      </c>
      <c r="G566" s="54">
        <f>(Messy_HR_Dataset_Detailed!$E566-Messy_HR_Dataset_Detailed!$D566)/365.25</f>
        <v>0.99110198494182067</v>
      </c>
      <c r="H566" s="52" t="s">
        <v>36</v>
      </c>
      <c r="I566" s="52" t="s">
        <v>4235</v>
      </c>
      <c r="J566" s="55" t="s">
        <v>4236</v>
      </c>
      <c r="K566" s="52" t="s">
        <v>94</v>
      </c>
      <c r="L566" s="52" t="s">
        <v>38</v>
      </c>
      <c r="M566" s="52" t="s">
        <v>39</v>
      </c>
      <c r="N566" s="52" t="s">
        <v>67</v>
      </c>
      <c r="O566" s="52" t="s">
        <v>41</v>
      </c>
      <c r="P566" s="52" t="s">
        <v>133</v>
      </c>
      <c r="Q566" s="52" t="s">
        <v>42</v>
      </c>
      <c r="R566" s="52" t="s">
        <v>1016</v>
      </c>
      <c r="S566" s="53" t="s">
        <v>4237</v>
      </c>
      <c r="T566" s="52" t="s">
        <v>44</v>
      </c>
      <c r="U566" s="52" t="s">
        <v>1522</v>
      </c>
      <c r="V566" s="52" t="s">
        <v>46</v>
      </c>
      <c r="W566" s="51">
        <v>31989</v>
      </c>
      <c r="X566" s="52" t="s">
        <v>48</v>
      </c>
      <c r="Y566" s="51">
        <v>3</v>
      </c>
      <c r="Z566" s="51">
        <v>1547</v>
      </c>
      <c r="AA566" s="53" t="s">
        <v>155</v>
      </c>
      <c r="AB566" s="51">
        <v>4</v>
      </c>
      <c r="AC566" s="51">
        <v>4</v>
      </c>
      <c r="AD566" s="53">
        <v>45020</v>
      </c>
      <c r="AE566" s="52" t="s">
        <v>50</v>
      </c>
      <c r="AF566" s="52" t="s">
        <v>51</v>
      </c>
      <c r="AG566" s="52" t="s">
        <v>62</v>
      </c>
      <c r="AH566" s="52" t="s">
        <v>4238</v>
      </c>
      <c r="AI566" s="52" t="s">
        <v>4239</v>
      </c>
      <c r="AJ566" s="51">
        <v>3</v>
      </c>
      <c r="AK566" s="56">
        <v>340.07</v>
      </c>
    </row>
    <row r="567" spans="1:37" x14ac:dyDescent="0.25">
      <c r="A567" s="51">
        <v>1123</v>
      </c>
      <c r="B567" s="52" t="s">
        <v>3377</v>
      </c>
      <c r="C567" s="52" t="s">
        <v>4242</v>
      </c>
      <c r="D567" s="53">
        <v>43362</v>
      </c>
      <c r="E567" s="53">
        <v>44055</v>
      </c>
      <c r="F567" s="51">
        <f>Messy_HR_Dataset_Detailed!$E567-Messy_HR_Dataset_Detailed!$D567</f>
        <v>693</v>
      </c>
      <c r="G567" s="54">
        <f>(Messy_HR_Dataset_Detailed!$E567-Messy_HR_Dataset_Detailed!$D567)/365.25</f>
        <v>1.8973305954825461</v>
      </c>
      <c r="H567" s="52" t="s">
        <v>36</v>
      </c>
      <c r="I567" s="52" t="s">
        <v>4243</v>
      </c>
      <c r="J567" s="55" t="s">
        <v>4244</v>
      </c>
      <c r="K567" s="52" t="s">
        <v>84</v>
      </c>
      <c r="L567" s="52" t="s">
        <v>38</v>
      </c>
      <c r="M567" s="52" t="s">
        <v>66</v>
      </c>
      <c r="N567" s="52" t="s">
        <v>55</v>
      </c>
      <c r="O567" s="52" t="s">
        <v>41</v>
      </c>
      <c r="P567" s="52" t="s">
        <v>133</v>
      </c>
      <c r="Q567" s="52" t="s">
        <v>42</v>
      </c>
      <c r="R567" s="52" t="s">
        <v>85</v>
      </c>
      <c r="S567" s="53" t="s">
        <v>4245</v>
      </c>
      <c r="T567" s="52" t="s">
        <v>44</v>
      </c>
      <c r="U567" s="52" t="s">
        <v>98</v>
      </c>
      <c r="V567" s="52" t="s">
        <v>46</v>
      </c>
      <c r="W567" s="51">
        <v>92807</v>
      </c>
      <c r="X567" s="52" t="s">
        <v>48</v>
      </c>
      <c r="Y567" s="51">
        <v>3</v>
      </c>
      <c r="Z567" s="51">
        <v>1550</v>
      </c>
      <c r="AA567" s="53">
        <v>45019</v>
      </c>
      <c r="AB567" s="51">
        <v>2</v>
      </c>
      <c r="AC567" s="51">
        <v>3</v>
      </c>
      <c r="AD567" s="53">
        <v>44874</v>
      </c>
      <c r="AE567" s="52" t="s">
        <v>60</v>
      </c>
      <c r="AF567" s="52" t="s">
        <v>61</v>
      </c>
      <c r="AG567" s="52" t="s">
        <v>52</v>
      </c>
      <c r="AH567" s="52" t="s">
        <v>4246</v>
      </c>
      <c r="AI567" s="52" t="s">
        <v>4247</v>
      </c>
      <c r="AJ567" s="51">
        <v>3</v>
      </c>
      <c r="AK567" s="56">
        <v>354.19</v>
      </c>
    </row>
    <row r="568" spans="1:37" x14ac:dyDescent="0.25">
      <c r="A568" s="51">
        <v>1124</v>
      </c>
      <c r="B568" s="52" t="s">
        <v>4248</v>
      </c>
      <c r="C568" s="52" t="s">
        <v>4249</v>
      </c>
      <c r="D568" s="53">
        <v>44348</v>
      </c>
      <c r="E568" s="53">
        <v>45096</v>
      </c>
      <c r="F568" s="51">
        <f>Messy_HR_Dataset_Detailed!$E568-Messy_HR_Dataset_Detailed!$D568</f>
        <v>748</v>
      </c>
      <c r="G568" s="54">
        <f>(Messy_HR_Dataset_Detailed!$E568-Messy_HR_Dataset_Detailed!$D568)/365.25</f>
        <v>2.0479123887748116</v>
      </c>
      <c r="H568" s="52" t="s">
        <v>36</v>
      </c>
      <c r="I568" s="52" t="s">
        <v>4250</v>
      </c>
      <c r="J568" s="55" t="s">
        <v>4251</v>
      </c>
      <c r="K568" s="52" t="s">
        <v>37</v>
      </c>
      <c r="L568" s="52" t="s">
        <v>199</v>
      </c>
      <c r="M568" s="52" t="s">
        <v>39</v>
      </c>
      <c r="N568" s="52" t="s">
        <v>67</v>
      </c>
      <c r="O568" s="52" t="s">
        <v>66</v>
      </c>
      <c r="P568" s="52" t="s">
        <v>121</v>
      </c>
      <c r="Q568" s="52" t="s">
        <v>42</v>
      </c>
      <c r="R568" s="52" t="s">
        <v>107</v>
      </c>
      <c r="S568" s="53" t="s">
        <v>4252</v>
      </c>
      <c r="T568" s="52" t="s">
        <v>44</v>
      </c>
      <c r="U568" s="52" t="s">
        <v>423</v>
      </c>
      <c r="V568" s="52" t="s">
        <v>46</v>
      </c>
      <c r="W568" s="51">
        <v>5288</v>
      </c>
      <c r="X568" s="52" t="s">
        <v>48</v>
      </c>
      <c r="Y568" s="51">
        <v>3</v>
      </c>
      <c r="Z568" s="51">
        <v>1551</v>
      </c>
      <c r="AA568" s="53">
        <v>45145</v>
      </c>
      <c r="AB568" s="51">
        <v>4</v>
      </c>
      <c r="AC568" s="51">
        <v>4</v>
      </c>
      <c r="AD568" s="53">
        <v>44795</v>
      </c>
      <c r="AE568" s="52" t="s">
        <v>76</v>
      </c>
      <c r="AF568" s="52" t="s">
        <v>61</v>
      </c>
      <c r="AG568" s="52" t="s">
        <v>62</v>
      </c>
      <c r="AH568" s="52" t="s">
        <v>4253</v>
      </c>
      <c r="AI568" s="52" t="s">
        <v>4254</v>
      </c>
      <c r="AJ568" s="51">
        <v>4</v>
      </c>
      <c r="AK568" s="56">
        <v>791.44</v>
      </c>
    </row>
    <row r="569" spans="1:37" x14ac:dyDescent="0.25">
      <c r="A569" s="51">
        <v>1125</v>
      </c>
      <c r="B569" s="52" t="s">
        <v>4255</v>
      </c>
      <c r="C569" s="52" t="s">
        <v>4256</v>
      </c>
      <c r="D569" s="53">
        <v>45112</v>
      </c>
      <c r="E569" s="53">
        <v>45118</v>
      </c>
      <c r="F569" s="51">
        <f>Messy_HR_Dataset_Detailed!$E569-Messy_HR_Dataset_Detailed!$D569</f>
        <v>6</v>
      </c>
      <c r="G569" s="54">
        <f>(Messy_HR_Dataset_Detailed!$E569-Messy_HR_Dataset_Detailed!$D569)/365.25</f>
        <v>1.6427104722792608E-2</v>
      </c>
      <c r="H569" s="52" t="s">
        <v>36</v>
      </c>
      <c r="I569" s="52" t="s">
        <v>4257</v>
      </c>
      <c r="J569" s="55" t="s">
        <v>4258</v>
      </c>
      <c r="K569" s="52" t="s">
        <v>125</v>
      </c>
      <c r="L569" s="52" t="s">
        <v>199</v>
      </c>
      <c r="M569" s="52" t="s">
        <v>56</v>
      </c>
      <c r="N569" s="52" t="s">
        <v>40</v>
      </c>
      <c r="O569" s="52" t="s">
        <v>56</v>
      </c>
      <c r="P569" s="52" t="s">
        <v>174</v>
      </c>
      <c r="Q569" s="52" t="s">
        <v>42</v>
      </c>
      <c r="R569" s="52" t="s">
        <v>320</v>
      </c>
      <c r="S569" s="53">
        <v>19422</v>
      </c>
      <c r="T569" s="52" t="s">
        <v>44</v>
      </c>
      <c r="U569" s="52" t="s">
        <v>81</v>
      </c>
      <c r="V569" s="52" t="s">
        <v>46</v>
      </c>
      <c r="W569" s="51">
        <v>66412</v>
      </c>
      <c r="X569" s="52" t="s">
        <v>48</v>
      </c>
      <c r="Y569" s="51">
        <v>3</v>
      </c>
      <c r="Z569" s="51">
        <v>1552</v>
      </c>
      <c r="AA569" s="53" t="s">
        <v>1130</v>
      </c>
      <c r="AB569" s="51">
        <v>3</v>
      </c>
      <c r="AC569" s="51">
        <v>2</v>
      </c>
      <c r="AD569" s="53">
        <v>44832</v>
      </c>
      <c r="AE569" s="52" t="s">
        <v>50</v>
      </c>
      <c r="AF569" s="52" t="s">
        <v>61</v>
      </c>
      <c r="AG569" s="52" t="s">
        <v>89</v>
      </c>
      <c r="AH569" s="52" t="s">
        <v>4259</v>
      </c>
      <c r="AI569" s="52" t="s">
        <v>4260</v>
      </c>
      <c r="AJ569" s="51">
        <v>4</v>
      </c>
      <c r="AK569" s="56">
        <v>616.86</v>
      </c>
    </row>
    <row r="570" spans="1:37" x14ac:dyDescent="0.25">
      <c r="A570" s="51">
        <v>1127</v>
      </c>
      <c r="B570" s="52" t="s">
        <v>4261</v>
      </c>
      <c r="C570" s="52" t="s">
        <v>4262</v>
      </c>
      <c r="D570" s="53">
        <v>44383</v>
      </c>
      <c r="E570" s="53">
        <v>44819</v>
      </c>
      <c r="F570" s="51">
        <f>Messy_HR_Dataset_Detailed!$E570-Messy_HR_Dataset_Detailed!$D570</f>
        <v>436</v>
      </c>
      <c r="G570" s="54">
        <f>(Messy_HR_Dataset_Detailed!$E570-Messy_HR_Dataset_Detailed!$D570)/365.25</f>
        <v>1.1937029431895962</v>
      </c>
      <c r="H570" s="52" t="s">
        <v>36</v>
      </c>
      <c r="I570" s="52" t="s">
        <v>4263</v>
      </c>
      <c r="J570" s="55" t="s">
        <v>4264</v>
      </c>
      <c r="K570" s="52" t="s">
        <v>132</v>
      </c>
      <c r="L570" s="52" t="s">
        <v>1816</v>
      </c>
      <c r="M570" s="52" t="s">
        <v>66</v>
      </c>
      <c r="N570" s="52" t="s">
        <v>67</v>
      </c>
      <c r="O570" s="52" t="s">
        <v>56</v>
      </c>
      <c r="P570" s="52" t="s">
        <v>174</v>
      </c>
      <c r="Q570" s="52" t="s">
        <v>42</v>
      </c>
      <c r="R570" s="52" t="s">
        <v>1016</v>
      </c>
      <c r="S570" s="53" t="s">
        <v>4265</v>
      </c>
      <c r="T570" s="52" t="s">
        <v>44</v>
      </c>
      <c r="U570" s="52" t="s">
        <v>423</v>
      </c>
      <c r="V570" s="52" t="s">
        <v>59</v>
      </c>
      <c r="W570" s="51">
        <v>73854</v>
      </c>
      <c r="X570" s="52" t="s">
        <v>48</v>
      </c>
      <c r="Y570" s="51">
        <v>3</v>
      </c>
      <c r="Z570" s="51">
        <v>1554</v>
      </c>
      <c r="AA570" s="53">
        <v>45144</v>
      </c>
      <c r="AB570" s="51">
        <v>1</v>
      </c>
      <c r="AC570" s="51">
        <v>3</v>
      </c>
      <c r="AD570" s="53">
        <v>44821</v>
      </c>
      <c r="AE570" s="52" t="s">
        <v>76</v>
      </c>
      <c r="AF570" s="52" t="s">
        <v>51</v>
      </c>
      <c r="AG570" s="52" t="s">
        <v>77</v>
      </c>
      <c r="AH570" s="52" t="s">
        <v>4266</v>
      </c>
      <c r="AI570" s="52" t="s">
        <v>4267</v>
      </c>
      <c r="AJ570" s="51">
        <v>2</v>
      </c>
      <c r="AK570" s="56">
        <v>892.06</v>
      </c>
    </row>
    <row r="571" spans="1:37" x14ac:dyDescent="0.25">
      <c r="A571" s="51">
        <v>1130</v>
      </c>
      <c r="B571" s="52" t="s">
        <v>4270</v>
      </c>
      <c r="C571" s="52" t="s">
        <v>4271</v>
      </c>
      <c r="D571" s="53">
        <v>43446</v>
      </c>
      <c r="E571" s="53">
        <v>44189</v>
      </c>
      <c r="F571" s="51">
        <f>Messy_HR_Dataset_Detailed!$E571-Messy_HR_Dataset_Detailed!$D571</f>
        <v>743</v>
      </c>
      <c r="G571" s="54">
        <f>(Messy_HR_Dataset_Detailed!$E571-Messy_HR_Dataset_Detailed!$D571)/365.25</f>
        <v>2.0342231348391513</v>
      </c>
      <c r="H571" s="52" t="s">
        <v>738</v>
      </c>
      <c r="I571" s="52" t="s">
        <v>4272</v>
      </c>
      <c r="J571" s="55" t="s">
        <v>4273</v>
      </c>
      <c r="K571" s="52" t="s">
        <v>125</v>
      </c>
      <c r="L571" s="52" t="s">
        <v>752</v>
      </c>
      <c r="M571" s="52" t="s">
        <v>56</v>
      </c>
      <c r="N571" s="52" t="s">
        <v>67</v>
      </c>
      <c r="O571" s="52" t="s">
        <v>41</v>
      </c>
      <c r="P571" s="52" t="s">
        <v>174</v>
      </c>
      <c r="Q571" s="52" t="s">
        <v>42</v>
      </c>
      <c r="R571" s="52" t="s">
        <v>175</v>
      </c>
      <c r="S571" s="53" t="s">
        <v>2102</v>
      </c>
      <c r="T571" s="52" t="s">
        <v>44</v>
      </c>
      <c r="U571" s="52" t="s">
        <v>423</v>
      </c>
      <c r="V571" s="52" t="s">
        <v>59</v>
      </c>
      <c r="W571" s="51">
        <v>25683</v>
      </c>
      <c r="X571" s="52" t="s">
        <v>48</v>
      </c>
      <c r="Y571" s="51">
        <v>3</v>
      </c>
      <c r="Z571" s="51">
        <v>1557</v>
      </c>
      <c r="AA571" s="53" t="s">
        <v>3422</v>
      </c>
      <c r="AB571" s="51">
        <v>4</v>
      </c>
      <c r="AC571" s="51">
        <v>1</v>
      </c>
      <c r="AD571" s="53">
        <v>45083</v>
      </c>
      <c r="AE571" s="52" t="s">
        <v>60</v>
      </c>
      <c r="AF571" s="52" t="s">
        <v>61</v>
      </c>
      <c r="AG571" s="52" t="s">
        <v>62</v>
      </c>
      <c r="AH571" s="52" t="s">
        <v>4274</v>
      </c>
      <c r="AI571" s="52" t="s">
        <v>4275</v>
      </c>
      <c r="AJ571" s="51">
        <v>5</v>
      </c>
      <c r="AK571" s="56">
        <v>256.57</v>
      </c>
    </row>
    <row r="572" spans="1:37" x14ac:dyDescent="0.25">
      <c r="A572" s="51">
        <v>1132</v>
      </c>
      <c r="B572" s="52" t="s">
        <v>4276</v>
      </c>
      <c r="C572" s="52" t="s">
        <v>3468</v>
      </c>
      <c r="D572" s="53">
        <v>44673</v>
      </c>
      <c r="E572" s="53">
        <v>44802</v>
      </c>
      <c r="F572" s="51">
        <f>Messy_HR_Dataset_Detailed!$E572-Messy_HR_Dataset_Detailed!$D572</f>
        <v>129</v>
      </c>
      <c r="G572" s="54">
        <f>(Messy_HR_Dataset_Detailed!$E572-Messy_HR_Dataset_Detailed!$D572)/365.25</f>
        <v>0.35318275154004108</v>
      </c>
      <c r="H572" s="52" t="s">
        <v>738</v>
      </c>
      <c r="I572" s="52" t="s">
        <v>4277</v>
      </c>
      <c r="J572" s="55" t="s">
        <v>4278</v>
      </c>
      <c r="K572" s="52" t="s">
        <v>94</v>
      </c>
      <c r="L572" s="52" t="s">
        <v>752</v>
      </c>
      <c r="M572" s="52" t="s">
        <v>66</v>
      </c>
      <c r="N572" s="52" t="s">
        <v>67</v>
      </c>
      <c r="O572" s="52" t="s">
        <v>66</v>
      </c>
      <c r="P572" s="52" t="s">
        <v>95</v>
      </c>
      <c r="Q572" s="52" t="s">
        <v>42</v>
      </c>
      <c r="R572" s="52" t="s">
        <v>175</v>
      </c>
      <c r="S572" s="53">
        <v>23785</v>
      </c>
      <c r="T572" s="52" t="s">
        <v>44</v>
      </c>
      <c r="U572" s="52" t="s">
        <v>176</v>
      </c>
      <c r="V572" s="52" t="s">
        <v>59</v>
      </c>
      <c r="W572" s="51">
        <v>32042</v>
      </c>
      <c r="X572" s="52" t="s">
        <v>48</v>
      </c>
      <c r="Y572" s="51">
        <v>3</v>
      </c>
      <c r="Z572" s="51">
        <v>1559</v>
      </c>
      <c r="AA572" s="53">
        <v>45018</v>
      </c>
      <c r="AB572" s="51">
        <v>3</v>
      </c>
      <c r="AC572" s="51">
        <v>1</v>
      </c>
      <c r="AD572" s="53">
        <v>45024</v>
      </c>
      <c r="AE572" s="52" t="s">
        <v>76</v>
      </c>
      <c r="AF572" s="52" t="s">
        <v>61</v>
      </c>
      <c r="AG572" s="52" t="s">
        <v>89</v>
      </c>
      <c r="AH572" s="52" t="s">
        <v>4279</v>
      </c>
      <c r="AI572" s="52" t="s">
        <v>4280</v>
      </c>
      <c r="AJ572" s="51">
        <v>1</v>
      </c>
      <c r="AK572" s="56">
        <v>281.94</v>
      </c>
    </row>
    <row r="573" spans="1:37" x14ac:dyDescent="0.25">
      <c r="A573" s="51">
        <v>1133</v>
      </c>
      <c r="B573" s="52" t="s">
        <v>1154</v>
      </c>
      <c r="C573" s="52" t="s">
        <v>437</v>
      </c>
      <c r="D573" s="53">
        <v>44550</v>
      </c>
      <c r="E573" s="53">
        <v>44897</v>
      </c>
      <c r="F573" s="51">
        <f>Messy_HR_Dataset_Detailed!$E573-Messy_HR_Dataset_Detailed!$D573</f>
        <v>347</v>
      </c>
      <c r="G573" s="54">
        <f>(Messy_HR_Dataset_Detailed!$E573-Messy_HR_Dataset_Detailed!$D573)/365.25</f>
        <v>0.95003422313483921</v>
      </c>
      <c r="H573" s="52" t="s">
        <v>738</v>
      </c>
      <c r="I573" s="52" t="s">
        <v>4281</v>
      </c>
      <c r="J573" s="55" t="s">
        <v>4282</v>
      </c>
      <c r="K573" s="52" t="s">
        <v>164</v>
      </c>
      <c r="L573" s="52" t="s">
        <v>752</v>
      </c>
      <c r="M573" s="52" t="s">
        <v>66</v>
      </c>
      <c r="N573" s="52" t="s">
        <v>55</v>
      </c>
      <c r="O573" s="52" t="s">
        <v>66</v>
      </c>
      <c r="P573" s="52" t="s">
        <v>133</v>
      </c>
      <c r="Q573" s="52" t="s">
        <v>42</v>
      </c>
      <c r="R573" s="52" t="s">
        <v>80</v>
      </c>
      <c r="S573" s="53">
        <v>17388</v>
      </c>
      <c r="T573" s="52" t="s">
        <v>44</v>
      </c>
      <c r="U573" s="52" t="s">
        <v>399</v>
      </c>
      <c r="V573" s="52" t="s">
        <v>59</v>
      </c>
      <c r="W573" s="51">
        <v>52047</v>
      </c>
      <c r="X573" s="52" t="s">
        <v>48</v>
      </c>
      <c r="Y573" s="51">
        <v>3</v>
      </c>
      <c r="Z573" s="51">
        <v>1560</v>
      </c>
      <c r="AA573" s="53" t="s">
        <v>697</v>
      </c>
      <c r="AB573" s="51">
        <v>1</v>
      </c>
      <c r="AC573" s="51">
        <v>2</v>
      </c>
      <c r="AD573" s="53">
        <v>45112</v>
      </c>
      <c r="AE573" s="52" t="s">
        <v>83</v>
      </c>
      <c r="AF573" s="52" t="s">
        <v>61</v>
      </c>
      <c r="AG573" s="52" t="s">
        <v>77</v>
      </c>
      <c r="AH573" s="52" t="s">
        <v>4283</v>
      </c>
      <c r="AI573" s="52" t="s">
        <v>4284</v>
      </c>
      <c r="AJ573" s="51">
        <v>2</v>
      </c>
      <c r="AK573" s="56">
        <v>821.41</v>
      </c>
    </row>
    <row r="574" spans="1:37" x14ac:dyDescent="0.25">
      <c r="A574" s="51">
        <v>1135</v>
      </c>
      <c r="B574" s="52" t="s">
        <v>4285</v>
      </c>
      <c r="C574" s="52" t="s">
        <v>377</v>
      </c>
      <c r="D574" s="53">
        <v>44103</v>
      </c>
      <c r="E574" s="53">
        <v>44488</v>
      </c>
      <c r="F574" s="51">
        <f>Messy_HR_Dataset_Detailed!$E574-Messy_HR_Dataset_Detailed!$D574</f>
        <v>385</v>
      </c>
      <c r="G574" s="54">
        <f>(Messy_HR_Dataset_Detailed!$E574-Messy_HR_Dataset_Detailed!$D574)/365.25</f>
        <v>1.054072553045859</v>
      </c>
      <c r="H574" s="52" t="s">
        <v>36</v>
      </c>
      <c r="I574" s="52" t="s">
        <v>4286</v>
      </c>
      <c r="J574" s="55" t="s">
        <v>4287</v>
      </c>
      <c r="K574" s="52" t="s">
        <v>84</v>
      </c>
      <c r="L574" s="52" t="s">
        <v>38</v>
      </c>
      <c r="M574" s="52" t="s">
        <v>66</v>
      </c>
      <c r="N574" s="52" t="s">
        <v>67</v>
      </c>
      <c r="O574" s="52" t="s">
        <v>41</v>
      </c>
      <c r="P574" s="52" t="s">
        <v>95</v>
      </c>
      <c r="Q574" s="52" t="s">
        <v>42</v>
      </c>
      <c r="R574" s="52" t="s">
        <v>69</v>
      </c>
      <c r="S574" s="53">
        <v>16318</v>
      </c>
      <c r="T574" s="52" t="s">
        <v>44</v>
      </c>
      <c r="U574" s="52" t="s">
        <v>412</v>
      </c>
      <c r="V574" s="52" t="s">
        <v>46</v>
      </c>
      <c r="W574" s="51">
        <v>3211</v>
      </c>
      <c r="X574" s="52" t="s">
        <v>48</v>
      </c>
      <c r="Y574" s="51">
        <v>3</v>
      </c>
      <c r="Z574" s="51">
        <v>1562</v>
      </c>
      <c r="AA574" s="53" t="s">
        <v>110</v>
      </c>
      <c r="AB574" s="51">
        <v>3</v>
      </c>
      <c r="AC574" s="51">
        <v>2</v>
      </c>
      <c r="AD574" s="53">
        <v>44919</v>
      </c>
      <c r="AE574" s="52" t="s">
        <v>50</v>
      </c>
      <c r="AF574" s="52" t="s">
        <v>51</v>
      </c>
      <c r="AG574" s="52" t="s">
        <v>89</v>
      </c>
      <c r="AH574" s="52" t="s">
        <v>4288</v>
      </c>
      <c r="AI574" s="52" t="s">
        <v>4289</v>
      </c>
      <c r="AJ574" s="51">
        <v>2</v>
      </c>
      <c r="AK574" s="56">
        <v>578.66</v>
      </c>
    </row>
    <row r="575" spans="1:37" x14ac:dyDescent="0.25">
      <c r="A575" s="51">
        <v>1136</v>
      </c>
      <c r="B575" s="52" t="s">
        <v>4130</v>
      </c>
      <c r="C575" s="52" t="s">
        <v>4290</v>
      </c>
      <c r="D575" s="53">
        <v>44814</v>
      </c>
      <c r="E575" s="53">
        <v>44966</v>
      </c>
      <c r="F575" s="51">
        <f>Messy_HR_Dataset_Detailed!$E575-Messy_HR_Dataset_Detailed!$D575</f>
        <v>152</v>
      </c>
      <c r="G575" s="54">
        <f>(Messy_HR_Dataset_Detailed!$E575-Messy_HR_Dataset_Detailed!$D575)/365.25</f>
        <v>0.41615331964407942</v>
      </c>
      <c r="H575" s="52" t="s">
        <v>36</v>
      </c>
      <c r="I575" s="52" t="s">
        <v>4291</v>
      </c>
      <c r="J575" s="55" t="s">
        <v>4292</v>
      </c>
      <c r="K575" s="52" t="s">
        <v>37</v>
      </c>
      <c r="L575" s="52" t="s">
        <v>38</v>
      </c>
      <c r="M575" s="52" t="s">
        <v>39</v>
      </c>
      <c r="N575" s="52" t="s">
        <v>40</v>
      </c>
      <c r="O575" s="52" t="s">
        <v>41</v>
      </c>
      <c r="P575" s="52" t="s">
        <v>121</v>
      </c>
      <c r="Q575" s="52" t="s">
        <v>42</v>
      </c>
      <c r="R575" s="52" t="s">
        <v>85</v>
      </c>
      <c r="S575" s="53" t="s">
        <v>4293</v>
      </c>
      <c r="T575" s="52" t="s">
        <v>44</v>
      </c>
      <c r="U575" s="52" t="s">
        <v>109</v>
      </c>
      <c r="V575" s="52" t="s">
        <v>46</v>
      </c>
      <c r="W575" s="51">
        <v>5789</v>
      </c>
      <c r="X575" s="52" t="s">
        <v>48</v>
      </c>
      <c r="Y575" s="51">
        <v>3</v>
      </c>
      <c r="Z575" s="51">
        <v>1563</v>
      </c>
      <c r="AA575" s="53" t="s">
        <v>1252</v>
      </c>
      <c r="AB575" s="51">
        <v>1</v>
      </c>
      <c r="AC575" s="51">
        <v>4</v>
      </c>
      <c r="AD575" s="53">
        <v>44904</v>
      </c>
      <c r="AE575" s="52" t="s">
        <v>50</v>
      </c>
      <c r="AF575" s="52" t="s">
        <v>61</v>
      </c>
      <c r="AG575" s="52" t="s">
        <v>62</v>
      </c>
      <c r="AH575" s="52" t="s">
        <v>4294</v>
      </c>
      <c r="AI575" s="52" t="s">
        <v>4295</v>
      </c>
      <c r="AJ575" s="51">
        <v>3</v>
      </c>
      <c r="AK575" s="56">
        <v>721.86</v>
      </c>
    </row>
    <row r="576" spans="1:37" x14ac:dyDescent="0.25">
      <c r="A576" s="51">
        <v>1137</v>
      </c>
      <c r="B576" s="52" t="s">
        <v>1014</v>
      </c>
      <c r="C576" s="52" t="s">
        <v>1081</v>
      </c>
      <c r="D576" s="53">
        <v>44996</v>
      </c>
      <c r="E576" s="53">
        <v>45080</v>
      </c>
      <c r="F576" s="51">
        <f>Messy_HR_Dataset_Detailed!$E576-Messy_HR_Dataset_Detailed!$D576</f>
        <v>84</v>
      </c>
      <c r="G576" s="54">
        <f>(Messy_HR_Dataset_Detailed!$E576-Messy_HR_Dataset_Detailed!$D576)/365.25</f>
        <v>0.2299794661190965</v>
      </c>
      <c r="H576" s="52" t="s">
        <v>36</v>
      </c>
      <c r="I576" s="52" t="s">
        <v>4296</v>
      </c>
      <c r="J576" s="55" t="s">
        <v>4297</v>
      </c>
      <c r="K576" s="52" t="s">
        <v>125</v>
      </c>
      <c r="L576" s="52" t="s">
        <v>38</v>
      </c>
      <c r="M576" s="52" t="s">
        <v>39</v>
      </c>
      <c r="N576" s="52" t="s">
        <v>55</v>
      </c>
      <c r="O576" s="52" t="s">
        <v>66</v>
      </c>
      <c r="P576" s="52" t="s">
        <v>121</v>
      </c>
      <c r="Q576" s="52" t="s">
        <v>42</v>
      </c>
      <c r="R576" s="52" t="s">
        <v>80</v>
      </c>
      <c r="S576" s="53">
        <v>33331</v>
      </c>
      <c r="T576" s="52" t="s">
        <v>44</v>
      </c>
      <c r="U576" s="52" t="s">
        <v>98</v>
      </c>
      <c r="V576" s="52" t="s">
        <v>59</v>
      </c>
      <c r="W576" s="51">
        <v>14685</v>
      </c>
      <c r="X576" s="52" t="s">
        <v>99</v>
      </c>
      <c r="Y576" s="51">
        <v>3</v>
      </c>
      <c r="Z576" s="51">
        <v>1564</v>
      </c>
      <c r="AA576" s="53" t="s">
        <v>3660</v>
      </c>
      <c r="AB576" s="51">
        <v>4</v>
      </c>
      <c r="AC576" s="51">
        <v>1</v>
      </c>
      <c r="AD576" s="53">
        <v>45036</v>
      </c>
      <c r="AE576" s="52" t="s">
        <v>156</v>
      </c>
      <c r="AF576" s="52" t="s">
        <v>61</v>
      </c>
      <c r="AG576" s="52" t="s">
        <v>77</v>
      </c>
      <c r="AH576" s="52" t="s">
        <v>4298</v>
      </c>
      <c r="AI576" s="52" t="s">
        <v>4299</v>
      </c>
      <c r="AJ576" s="51">
        <v>4</v>
      </c>
      <c r="AK576" s="56">
        <v>430.3</v>
      </c>
    </row>
    <row r="577" spans="1:37" x14ac:dyDescent="0.25">
      <c r="A577" s="51">
        <v>1138</v>
      </c>
      <c r="B577" s="52" t="s">
        <v>4116</v>
      </c>
      <c r="C577" s="52" t="s">
        <v>4300</v>
      </c>
      <c r="D577" s="53">
        <v>44679</v>
      </c>
      <c r="E577" s="53">
        <v>44997</v>
      </c>
      <c r="F577" s="51">
        <f>Messy_HR_Dataset_Detailed!$E577-Messy_HR_Dataset_Detailed!$D577</f>
        <v>318</v>
      </c>
      <c r="G577" s="54">
        <f>(Messy_HR_Dataset_Detailed!$E577-Messy_HR_Dataset_Detailed!$D577)/365.25</f>
        <v>0.87063655030800824</v>
      </c>
      <c r="H577" s="52" t="s">
        <v>36</v>
      </c>
      <c r="I577" s="52" t="s">
        <v>4301</v>
      </c>
      <c r="J577" s="55" t="s">
        <v>4302</v>
      </c>
      <c r="K577" s="52" t="s">
        <v>54</v>
      </c>
      <c r="L577" s="52" t="s">
        <v>38</v>
      </c>
      <c r="M577" s="52" t="s">
        <v>66</v>
      </c>
      <c r="N577" s="52" t="s">
        <v>40</v>
      </c>
      <c r="O577" s="52" t="s">
        <v>66</v>
      </c>
      <c r="P577" s="52" t="s">
        <v>174</v>
      </c>
      <c r="Q577" s="52" t="s">
        <v>42</v>
      </c>
      <c r="R577" s="52" t="s">
        <v>85</v>
      </c>
      <c r="S577" s="53" t="s">
        <v>4303</v>
      </c>
      <c r="T577" s="52" t="s">
        <v>44</v>
      </c>
      <c r="U577" s="52" t="s">
        <v>234</v>
      </c>
      <c r="V577" s="52" t="s">
        <v>59</v>
      </c>
      <c r="W577" s="51">
        <v>6954</v>
      </c>
      <c r="X577" s="52" t="s">
        <v>48</v>
      </c>
      <c r="Y577" s="51">
        <v>3</v>
      </c>
      <c r="Z577" s="51">
        <v>1565</v>
      </c>
      <c r="AA577" s="53" t="s">
        <v>75</v>
      </c>
      <c r="AB577" s="51">
        <v>5</v>
      </c>
      <c r="AC577" s="51">
        <v>4</v>
      </c>
      <c r="AD577" s="53">
        <v>44898</v>
      </c>
      <c r="AE577" s="52" t="s">
        <v>60</v>
      </c>
      <c r="AF577" s="52" t="s">
        <v>51</v>
      </c>
      <c r="AG577" s="52" t="s">
        <v>77</v>
      </c>
      <c r="AH577" s="52" t="s">
        <v>4304</v>
      </c>
      <c r="AI577" s="52" t="s">
        <v>4305</v>
      </c>
      <c r="AJ577" s="51">
        <v>3</v>
      </c>
      <c r="AK577" s="56">
        <v>337.52</v>
      </c>
    </row>
    <row r="578" spans="1:37" x14ac:dyDescent="0.25">
      <c r="A578" s="51">
        <v>1139</v>
      </c>
      <c r="B578" s="52" t="s">
        <v>4306</v>
      </c>
      <c r="C578" s="52" t="s">
        <v>2976</v>
      </c>
      <c r="D578" s="53">
        <v>44640</v>
      </c>
      <c r="E578" s="53">
        <v>45095</v>
      </c>
      <c r="F578" s="51">
        <f>Messy_HR_Dataset_Detailed!$E578-Messy_HR_Dataset_Detailed!$D578</f>
        <v>455</v>
      </c>
      <c r="G578" s="54">
        <f>(Messy_HR_Dataset_Detailed!$E578-Messy_HR_Dataset_Detailed!$D578)/365.25</f>
        <v>1.2457221081451062</v>
      </c>
      <c r="H578" s="52" t="s">
        <v>36</v>
      </c>
      <c r="I578" s="52" t="s">
        <v>4307</v>
      </c>
      <c r="J578" s="55" t="s">
        <v>4308</v>
      </c>
      <c r="K578" s="52" t="s">
        <v>132</v>
      </c>
      <c r="L578" s="52" t="s">
        <v>38</v>
      </c>
      <c r="M578" s="52" t="s">
        <v>66</v>
      </c>
      <c r="N578" s="52" t="s">
        <v>67</v>
      </c>
      <c r="O578" s="52" t="s">
        <v>41</v>
      </c>
      <c r="P578" s="52" t="s">
        <v>133</v>
      </c>
      <c r="Q578" s="52" t="s">
        <v>42</v>
      </c>
      <c r="R578" s="52" t="s">
        <v>508</v>
      </c>
      <c r="S578" s="53" t="s">
        <v>4309</v>
      </c>
      <c r="T578" s="52" t="s">
        <v>44</v>
      </c>
      <c r="U578" s="52" t="s">
        <v>98</v>
      </c>
      <c r="V578" s="52" t="s">
        <v>46</v>
      </c>
      <c r="W578" s="51">
        <v>69989</v>
      </c>
      <c r="X578" s="52" t="s">
        <v>99</v>
      </c>
      <c r="Y578" s="51">
        <v>3</v>
      </c>
      <c r="Z578" s="51">
        <v>1566</v>
      </c>
      <c r="AA578" s="53" t="s">
        <v>380</v>
      </c>
      <c r="AB578" s="51">
        <v>1</v>
      </c>
      <c r="AC578" s="51">
        <v>4</v>
      </c>
      <c r="AD578" s="53">
        <v>45051</v>
      </c>
      <c r="AE578" s="52" t="s">
        <v>156</v>
      </c>
      <c r="AF578" s="52" t="s">
        <v>51</v>
      </c>
      <c r="AG578" s="52" t="s">
        <v>52</v>
      </c>
      <c r="AH578" s="52" t="s">
        <v>4310</v>
      </c>
      <c r="AI578" s="52" t="s">
        <v>4311</v>
      </c>
      <c r="AJ578" s="51">
        <v>1</v>
      </c>
      <c r="AK578" s="56">
        <v>692.71</v>
      </c>
    </row>
    <row r="579" spans="1:37" x14ac:dyDescent="0.25">
      <c r="A579" s="51">
        <v>1140</v>
      </c>
      <c r="B579" s="52" t="s">
        <v>530</v>
      </c>
      <c r="C579" s="52" t="s">
        <v>1013</v>
      </c>
      <c r="D579" s="53">
        <v>44624</v>
      </c>
      <c r="E579" s="53">
        <v>44771</v>
      </c>
      <c r="F579" s="51">
        <f>Messy_HR_Dataset_Detailed!$E579-Messy_HR_Dataset_Detailed!$D579</f>
        <v>147</v>
      </c>
      <c r="G579" s="54">
        <f>(Messy_HR_Dataset_Detailed!$E579-Messy_HR_Dataset_Detailed!$D579)/365.25</f>
        <v>0.40246406570841892</v>
      </c>
      <c r="H579" s="52" t="s">
        <v>36</v>
      </c>
      <c r="I579" s="52" t="s">
        <v>4312</v>
      </c>
      <c r="J579" s="55" t="s">
        <v>4313</v>
      </c>
      <c r="K579" s="52" t="s">
        <v>79</v>
      </c>
      <c r="L579" s="52" t="s">
        <v>38</v>
      </c>
      <c r="M579" s="52" t="s">
        <v>39</v>
      </c>
      <c r="N579" s="52" t="s">
        <v>40</v>
      </c>
      <c r="O579" s="52" t="s">
        <v>56</v>
      </c>
      <c r="P579" s="52" t="s">
        <v>95</v>
      </c>
      <c r="Q579" s="52" t="s">
        <v>42</v>
      </c>
      <c r="R579" s="52" t="s">
        <v>85</v>
      </c>
      <c r="S579" s="53" t="s">
        <v>4314</v>
      </c>
      <c r="T579" s="52" t="s">
        <v>44</v>
      </c>
      <c r="U579" s="52" t="s">
        <v>250</v>
      </c>
      <c r="V579" s="52" t="s">
        <v>46</v>
      </c>
      <c r="W579" s="51">
        <v>19999</v>
      </c>
      <c r="X579" s="52" t="s">
        <v>48</v>
      </c>
      <c r="Y579" s="51">
        <v>3</v>
      </c>
      <c r="Z579" s="51">
        <v>1567</v>
      </c>
      <c r="AA579" s="53">
        <v>45264</v>
      </c>
      <c r="AB579" s="51">
        <v>4</v>
      </c>
      <c r="AC579" s="51">
        <v>2</v>
      </c>
      <c r="AD579" s="53">
        <v>45059</v>
      </c>
      <c r="AE579" s="52" t="s">
        <v>76</v>
      </c>
      <c r="AF579" s="52" t="s">
        <v>61</v>
      </c>
      <c r="AG579" s="52" t="s">
        <v>52</v>
      </c>
      <c r="AH579" s="52" t="s">
        <v>4315</v>
      </c>
      <c r="AI579" s="52" t="s">
        <v>4316</v>
      </c>
      <c r="AJ579" s="51">
        <v>1</v>
      </c>
      <c r="AK579" s="56">
        <v>177.99</v>
      </c>
    </row>
    <row r="580" spans="1:37" x14ac:dyDescent="0.25">
      <c r="A580" s="51">
        <v>1143</v>
      </c>
      <c r="B580" s="52" t="s">
        <v>1874</v>
      </c>
      <c r="C580" s="52" t="s">
        <v>2213</v>
      </c>
      <c r="D580" s="53">
        <v>44888</v>
      </c>
      <c r="E580" s="53">
        <v>45072</v>
      </c>
      <c r="F580" s="51">
        <f>Messy_HR_Dataset_Detailed!$E580-Messy_HR_Dataset_Detailed!$D580</f>
        <v>184</v>
      </c>
      <c r="G580" s="54">
        <f>(Messy_HR_Dataset_Detailed!$E580-Messy_HR_Dataset_Detailed!$D580)/365.25</f>
        <v>0.50376454483230659</v>
      </c>
      <c r="H580" s="52" t="s">
        <v>36</v>
      </c>
      <c r="I580" s="52" t="s">
        <v>4317</v>
      </c>
      <c r="J580" s="55" t="s">
        <v>4318</v>
      </c>
      <c r="K580" s="52" t="s">
        <v>113</v>
      </c>
      <c r="L580" s="52" t="s">
        <v>38</v>
      </c>
      <c r="M580" s="52" t="s">
        <v>39</v>
      </c>
      <c r="N580" s="52" t="s">
        <v>40</v>
      </c>
      <c r="O580" s="52" t="s">
        <v>56</v>
      </c>
      <c r="P580" s="52" t="s">
        <v>133</v>
      </c>
      <c r="Q580" s="52" t="s">
        <v>42</v>
      </c>
      <c r="R580" s="52" t="s">
        <v>80</v>
      </c>
      <c r="S580" s="53">
        <v>33604</v>
      </c>
      <c r="T580" s="52" t="s">
        <v>44</v>
      </c>
      <c r="U580" s="52" t="s">
        <v>81</v>
      </c>
      <c r="V580" s="52" t="s">
        <v>59</v>
      </c>
      <c r="W580" s="51">
        <v>79576</v>
      </c>
      <c r="X580" s="52" t="s">
        <v>48</v>
      </c>
      <c r="Y580" s="51">
        <v>3</v>
      </c>
      <c r="Z580" s="51">
        <v>1570</v>
      </c>
      <c r="AA580" s="53">
        <v>44750</v>
      </c>
      <c r="AB580" s="51">
        <v>1</v>
      </c>
      <c r="AC580" s="51">
        <v>4</v>
      </c>
      <c r="AD580" s="53">
        <v>45013</v>
      </c>
      <c r="AE580" s="52" t="s">
        <v>76</v>
      </c>
      <c r="AF580" s="52" t="s">
        <v>51</v>
      </c>
      <c r="AG580" s="52" t="s">
        <v>89</v>
      </c>
      <c r="AH580" s="52" t="s">
        <v>4319</v>
      </c>
      <c r="AI580" s="52" t="s">
        <v>4320</v>
      </c>
      <c r="AJ580" s="51">
        <v>4</v>
      </c>
      <c r="AK580" s="56">
        <v>121.88</v>
      </c>
    </row>
    <row r="581" spans="1:37" x14ac:dyDescent="0.25">
      <c r="A581" s="51">
        <v>1145</v>
      </c>
      <c r="B581" s="52" t="s">
        <v>4322</v>
      </c>
      <c r="C581" s="52" t="s">
        <v>1594</v>
      </c>
      <c r="D581" s="53">
        <v>44467</v>
      </c>
      <c r="E581" s="53">
        <v>44843</v>
      </c>
      <c r="F581" s="51">
        <f>Messy_HR_Dataset_Detailed!$E581-Messy_HR_Dataset_Detailed!$D581</f>
        <v>376</v>
      </c>
      <c r="G581" s="54">
        <f>(Messy_HR_Dataset_Detailed!$E581-Messy_HR_Dataset_Detailed!$D581)/365.25</f>
        <v>1.0294318959616702</v>
      </c>
      <c r="H581" s="52" t="s">
        <v>36</v>
      </c>
      <c r="I581" s="52" t="s">
        <v>4323</v>
      </c>
      <c r="J581" s="55" t="s">
        <v>4324</v>
      </c>
      <c r="K581" s="52" t="s">
        <v>84</v>
      </c>
      <c r="L581" s="52" t="s">
        <v>38</v>
      </c>
      <c r="M581" s="52" t="s">
        <v>56</v>
      </c>
      <c r="N581" s="52" t="s">
        <v>40</v>
      </c>
      <c r="O581" s="52" t="s">
        <v>56</v>
      </c>
      <c r="P581" s="52" t="s">
        <v>121</v>
      </c>
      <c r="Q581" s="52" t="s">
        <v>42</v>
      </c>
      <c r="R581" s="52" t="s">
        <v>238</v>
      </c>
      <c r="S581" s="53">
        <v>18844</v>
      </c>
      <c r="T581" s="52" t="s">
        <v>44</v>
      </c>
      <c r="U581" s="52" t="s">
        <v>109</v>
      </c>
      <c r="V581" s="52" t="s">
        <v>46</v>
      </c>
      <c r="W581" s="51">
        <v>18550</v>
      </c>
      <c r="X581" s="52" t="s">
        <v>48</v>
      </c>
      <c r="Y581" s="51">
        <v>3</v>
      </c>
      <c r="Z581" s="51">
        <v>1572</v>
      </c>
      <c r="AA581" s="53" t="s">
        <v>3117</v>
      </c>
      <c r="AB581" s="51">
        <v>2</v>
      </c>
      <c r="AC581" s="51">
        <v>4</v>
      </c>
      <c r="AD581" s="53">
        <v>44842</v>
      </c>
      <c r="AE581" s="52" t="s">
        <v>60</v>
      </c>
      <c r="AF581" s="52" t="s">
        <v>51</v>
      </c>
      <c r="AG581" s="52" t="s">
        <v>77</v>
      </c>
      <c r="AH581" s="52" t="s">
        <v>4325</v>
      </c>
      <c r="AI581" s="52" t="s">
        <v>4326</v>
      </c>
      <c r="AJ581" s="51">
        <v>2</v>
      </c>
      <c r="AK581" s="56">
        <v>738.65</v>
      </c>
    </row>
    <row r="582" spans="1:37" x14ac:dyDescent="0.25">
      <c r="A582" s="51">
        <v>1147</v>
      </c>
      <c r="B582" s="52" t="s">
        <v>4327</v>
      </c>
      <c r="C582" s="52" t="s">
        <v>4328</v>
      </c>
      <c r="D582" s="53">
        <v>45110</v>
      </c>
      <c r="E582" s="53">
        <v>45126</v>
      </c>
      <c r="F582" s="51">
        <f>Messy_HR_Dataset_Detailed!$E582-Messy_HR_Dataset_Detailed!$D582</f>
        <v>16</v>
      </c>
      <c r="G582" s="54">
        <f>(Messy_HR_Dataset_Detailed!$E582-Messy_HR_Dataset_Detailed!$D582)/365.25</f>
        <v>4.380561259411362E-2</v>
      </c>
      <c r="H582" s="52" t="s">
        <v>36</v>
      </c>
      <c r="I582" s="52" t="s">
        <v>4329</v>
      </c>
      <c r="J582" s="55" t="s">
        <v>4330</v>
      </c>
      <c r="K582" s="52" t="s">
        <v>125</v>
      </c>
      <c r="L582" s="52" t="s">
        <v>199</v>
      </c>
      <c r="M582" s="52" t="s">
        <v>66</v>
      </c>
      <c r="N582" s="52" t="s">
        <v>40</v>
      </c>
      <c r="O582" s="52" t="s">
        <v>41</v>
      </c>
      <c r="P582" s="52" t="s">
        <v>174</v>
      </c>
      <c r="Q582" s="52" t="s">
        <v>42</v>
      </c>
      <c r="R582" s="52" t="s">
        <v>80</v>
      </c>
      <c r="S582" s="53" t="s">
        <v>4331</v>
      </c>
      <c r="T582" s="52" t="s">
        <v>44</v>
      </c>
      <c r="U582" s="52" t="s">
        <v>234</v>
      </c>
      <c r="V582" s="52" t="s">
        <v>46</v>
      </c>
      <c r="W582" s="51">
        <v>17356</v>
      </c>
      <c r="X582" s="52" t="s">
        <v>48</v>
      </c>
      <c r="Y582" s="51">
        <v>3</v>
      </c>
      <c r="Z582" s="51">
        <v>1574</v>
      </c>
      <c r="AA582" s="53">
        <v>45205</v>
      </c>
      <c r="AB582" s="51">
        <v>4</v>
      </c>
      <c r="AC582" s="51">
        <v>3</v>
      </c>
      <c r="AD582" s="53">
        <v>45100</v>
      </c>
      <c r="AE582" s="52" t="s">
        <v>156</v>
      </c>
      <c r="AF582" s="52" t="s">
        <v>51</v>
      </c>
      <c r="AG582" s="52" t="s">
        <v>89</v>
      </c>
      <c r="AH582" s="52" t="s">
        <v>4332</v>
      </c>
      <c r="AI582" s="52" t="s">
        <v>4333</v>
      </c>
      <c r="AJ582" s="51">
        <v>1</v>
      </c>
      <c r="AK582" s="56">
        <v>689.76</v>
      </c>
    </row>
    <row r="583" spans="1:37" x14ac:dyDescent="0.25">
      <c r="A583" s="51">
        <v>1148</v>
      </c>
      <c r="B583" s="52" t="s">
        <v>1017</v>
      </c>
      <c r="C583" s="52" t="s">
        <v>4334</v>
      </c>
      <c r="D583" s="53">
        <v>43688</v>
      </c>
      <c r="E583" s="53">
        <v>44387</v>
      </c>
      <c r="F583" s="51">
        <f>Messy_HR_Dataset_Detailed!$E583-Messy_HR_Dataset_Detailed!$D583</f>
        <v>699</v>
      </c>
      <c r="G583" s="54">
        <f>(Messy_HR_Dataset_Detailed!$E583-Messy_HR_Dataset_Detailed!$D583)/365.25</f>
        <v>1.9137577002053388</v>
      </c>
      <c r="H583" s="52" t="s">
        <v>36</v>
      </c>
      <c r="I583" s="52" t="s">
        <v>4335</v>
      </c>
      <c r="J583" s="55" t="s">
        <v>4336</v>
      </c>
      <c r="K583" s="52" t="s">
        <v>54</v>
      </c>
      <c r="L583" s="52" t="s">
        <v>1816</v>
      </c>
      <c r="M583" s="52" t="s">
        <v>39</v>
      </c>
      <c r="N583" s="52" t="s">
        <v>55</v>
      </c>
      <c r="O583" s="52" t="s">
        <v>41</v>
      </c>
      <c r="P583" s="52" t="s">
        <v>95</v>
      </c>
      <c r="Q583" s="52" t="s">
        <v>42</v>
      </c>
      <c r="R583" s="52" t="s">
        <v>85</v>
      </c>
      <c r="S583" s="53" t="s">
        <v>4337</v>
      </c>
      <c r="T583" s="52" t="s">
        <v>44</v>
      </c>
      <c r="U583" s="52" t="s">
        <v>81</v>
      </c>
      <c r="V583" s="52" t="s">
        <v>46</v>
      </c>
      <c r="W583" s="51">
        <v>82586</v>
      </c>
      <c r="X583" s="52" t="s">
        <v>48</v>
      </c>
      <c r="Y583" s="51">
        <v>3</v>
      </c>
      <c r="Z583" s="51">
        <v>1575</v>
      </c>
      <c r="AA583" s="53" t="s">
        <v>273</v>
      </c>
      <c r="AB583" s="51">
        <v>2</v>
      </c>
      <c r="AC583" s="51">
        <v>3</v>
      </c>
      <c r="AD583" s="53">
        <v>45030</v>
      </c>
      <c r="AE583" s="52" t="s">
        <v>50</v>
      </c>
      <c r="AF583" s="52" t="s">
        <v>51</v>
      </c>
      <c r="AG583" s="52" t="s">
        <v>62</v>
      </c>
      <c r="AH583" s="52" t="s">
        <v>4338</v>
      </c>
      <c r="AI583" s="52" t="s">
        <v>4339</v>
      </c>
      <c r="AJ583" s="51">
        <v>5</v>
      </c>
      <c r="AK583" s="56">
        <v>981.36</v>
      </c>
    </row>
    <row r="584" spans="1:37" x14ac:dyDescent="0.25">
      <c r="A584" s="51">
        <v>1149</v>
      </c>
      <c r="B584" s="52" t="s">
        <v>565</v>
      </c>
      <c r="C584" s="52" t="s">
        <v>4340</v>
      </c>
      <c r="D584" s="53">
        <v>43780</v>
      </c>
      <c r="E584" s="53">
        <v>44103</v>
      </c>
      <c r="F584" s="51">
        <f>Messy_HR_Dataset_Detailed!$E584-Messy_HR_Dataset_Detailed!$D584</f>
        <v>323</v>
      </c>
      <c r="G584" s="54">
        <f>(Messy_HR_Dataset_Detailed!$E584-Messy_HR_Dataset_Detailed!$D584)/365.25</f>
        <v>0.88432580424366869</v>
      </c>
      <c r="H584" s="52" t="s">
        <v>36</v>
      </c>
      <c r="I584" s="52" t="s">
        <v>4341</v>
      </c>
      <c r="J584" s="55" t="s">
        <v>4342</v>
      </c>
      <c r="K584" s="52" t="s">
        <v>132</v>
      </c>
      <c r="L584" s="52" t="s">
        <v>752</v>
      </c>
      <c r="M584" s="52" t="s">
        <v>66</v>
      </c>
      <c r="N584" s="52" t="s">
        <v>40</v>
      </c>
      <c r="O584" s="52" t="s">
        <v>66</v>
      </c>
      <c r="P584" s="52" t="s">
        <v>121</v>
      </c>
      <c r="Q584" s="52" t="s">
        <v>42</v>
      </c>
      <c r="R584" s="52" t="s">
        <v>57</v>
      </c>
      <c r="S584" s="53" t="s">
        <v>4343</v>
      </c>
      <c r="T584" s="52" t="s">
        <v>44</v>
      </c>
      <c r="U584" s="52" t="s">
        <v>159</v>
      </c>
      <c r="V584" s="52" t="s">
        <v>59</v>
      </c>
      <c r="W584" s="51">
        <v>74406</v>
      </c>
      <c r="X584" s="52" t="s">
        <v>242</v>
      </c>
      <c r="Y584" s="51">
        <v>3</v>
      </c>
      <c r="Z584" s="51">
        <v>1576</v>
      </c>
      <c r="AA584" s="53">
        <v>45112</v>
      </c>
      <c r="AB584" s="51">
        <v>5</v>
      </c>
      <c r="AC584" s="51">
        <v>2</v>
      </c>
      <c r="AD584" s="53">
        <v>45113</v>
      </c>
      <c r="AE584" s="52" t="s">
        <v>156</v>
      </c>
      <c r="AF584" s="52" t="s">
        <v>51</v>
      </c>
      <c r="AG584" s="52" t="s">
        <v>77</v>
      </c>
      <c r="AH584" s="52" t="s">
        <v>4344</v>
      </c>
      <c r="AI584" s="52" t="s">
        <v>4345</v>
      </c>
      <c r="AJ584" s="51">
        <v>4</v>
      </c>
      <c r="AK584" s="56">
        <v>104.34</v>
      </c>
    </row>
    <row r="585" spans="1:37" x14ac:dyDescent="0.25">
      <c r="A585" s="51">
        <v>1151</v>
      </c>
      <c r="B585" s="52" t="s">
        <v>4347</v>
      </c>
      <c r="C585" s="52" t="s">
        <v>4348</v>
      </c>
      <c r="D585" s="53">
        <v>44322</v>
      </c>
      <c r="E585" s="53">
        <v>45024</v>
      </c>
      <c r="F585" s="51">
        <f>Messy_HR_Dataset_Detailed!$E585-Messy_HR_Dataset_Detailed!$D585</f>
        <v>702</v>
      </c>
      <c r="G585" s="54">
        <f>(Messy_HR_Dataset_Detailed!$E585-Messy_HR_Dataset_Detailed!$D585)/365.25</f>
        <v>1.9219712525667352</v>
      </c>
      <c r="H585" s="52" t="s">
        <v>738</v>
      </c>
      <c r="I585" s="52" t="s">
        <v>4349</v>
      </c>
      <c r="J585" s="55" t="s">
        <v>4350</v>
      </c>
      <c r="K585" s="52" t="s">
        <v>164</v>
      </c>
      <c r="L585" s="52" t="s">
        <v>752</v>
      </c>
      <c r="M585" s="52" t="s">
        <v>56</v>
      </c>
      <c r="N585" s="52" t="s">
        <v>67</v>
      </c>
      <c r="O585" s="52" t="s">
        <v>56</v>
      </c>
      <c r="P585" s="52" t="s">
        <v>133</v>
      </c>
      <c r="Q585" s="52" t="s">
        <v>42</v>
      </c>
      <c r="R585" s="52" t="s">
        <v>85</v>
      </c>
      <c r="S585" s="53" t="s">
        <v>4351</v>
      </c>
      <c r="T585" s="52" t="s">
        <v>44</v>
      </c>
      <c r="U585" s="52" t="s">
        <v>293</v>
      </c>
      <c r="V585" s="52" t="s">
        <v>59</v>
      </c>
      <c r="W585" s="51">
        <v>71705</v>
      </c>
      <c r="X585" s="52" t="s">
        <v>242</v>
      </c>
      <c r="Y585" s="51">
        <v>3</v>
      </c>
      <c r="Z585" s="51">
        <v>1578</v>
      </c>
      <c r="AA585" s="53">
        <v>44987</v>
      </c>
      <c r="AB585" s="51">
        <v>5</v>
      </c>
      <c r="AC585" s="51">
        <v>5</v>
      </c>
      <c r="AD585" s="53">
        <v>44924</v>
      </c>
      <c r="AE585" s="52" t="s">
        <v>83</v>
      </c>
      <c r="AF585" s="52" t="s">
        <v>61</v>
      </c>
      <c r="AG585" s="52" t="s">
        <v>62</v>
      </c>
      <c r="AH585" s="52" t="s">
        <v>4352</v>
      </c>
      <c r="AI585" s="52" t="s">
        <v>4353</v>
      </c>
      <c r="AJ585" s="51">
        <v>1</v>
      </c>
      <c r="AK585" s="56">
        <v>856.71</v>
      </c>
    </row>
    <row r="586" spans="1:37" x14ac:dyDescent="0.25">
      <c r="A586" s="51">
        <v>1154</v>
      </c>
      <c r="B586" s="52" t="s">
        <v>4355</v>
      </c>
      <c r="C586" s="52" t="s">
        <v>4356</v>
      </c>
      <c r="D586" s="53">
        <v>44778</v>
      </c>
      <c r="E586" s="53">
        <v>44956</v>
      </c>
      <c r="F586" s="51">
        <f>Messy_HR_Dataset_Detailed!$E586-Messy_HR_Dataset_Detailed!$D586</f>
        <v>178</v>
      </c>
      <c r="G586" s="54">
        <f>(Messy_HR_Dataset_Detailed!$E586-Messy_HR_Dataset_Detailed!$D586)/365.25</f>
        <v>0.48733744010951402</v>
      </c>
      <c r="H586" s="52" t="s">
        <v>738</v>
      </c>
      <c r="I586" s="52" t="s">
        <v>4357</v>
      </c>
      <c r="J586" s="55" t="s">
        <v>4358</v>
      </c>
      <c r="K586" s="52" t="s">
        <v>94</v>
      </c>
      <c r="L586" s="52" t="s">
        <v>752</v>
      </c>
      <c r="M586" s="52" t="s">
        <v>66</v>
      </c>
      <c r="N586" s="52" t="s">
        <v>40</v>
      </c>
      <c r="O586" s="52" t="s">
        <v>56</v>
      </c>
      <c r="P586" s="52" t="s">
        <v>174</v>
      </c>
      <c r="Q586" s="52" t="s">
        <v>42</v>
      </c>
      <c r="R586" s="52" t="s">
        <v>80</v>
      </c>
      <c r="S586" s="53" t="s">
        <v>4359</v>
      </c>
      <c r="T586" s="52" t="s">
        <v>44</v>
      </c>
      <c r="U586" s="52" t="s">
        <v>234</v>
      </c>
      <c r="V586" s="52" t="s">
        <v>59</v>
      </c>
      <c r="W586" s="51">
        <v>40823</v>
      </c>
      <c r="X586" s="52" t="s">
        <v>48</v>
      </c>
      <c r="Y586" s="51">
        <v>3</v>
      </c>
      <c r="Z586" s="51">
        <v>1581</v>
      </c>
      <c r="AA586" s="53">
        <v>44877</v>
      </c>
      <c r="AB586" s="51">
        <v>1</v>
      </c>
      <c r="AC586" s="51">
        <v>3</v>
      </c>
      <c r="AD586" s="53">
        <v>44936</v>
      </c>
      <c r="AE586" s="52" t="s">
        <v>76</v>
      </c>
      <c r="AF586" s="52" t="s">
        <v>61</v>
      </c>
      <c r="AG586" s="52" t="s">
        <v>52</v>
      </c>
      <c r="AH586" s="52" t="s">
        <v>4360</v>
      </c>
      <c r="AI586" s="52" t="s">
        <v>4361</v>
      </c>
      <c r="AJ586" s="51">
        <v>2</v>
      </c>
      <c r="AK586" s="56">
        <v>480.2</v>
      </c>
    </row>
    <row r="587" spans="1:37" x14ac:dyDescent="0.25">
      <c r="A587" s="51">
        <v>1155</v>
      </c>
      <c r="B587" s="52" t="s">
        <v>820</v>
      </c>
      <c r="C587" s="52" t="s">
        <v>3888</v>
      </c>
      <c r="D587" s="53">
        <v>43927</v>
      </c>
      <c r="E587" s="53">
        <v>44538</v>
      </c>
      <c r="F587" s="51">
        <f>Messy_HR_Dataset_Detailed!$E587-Messy_HR_Dataset_Detailed!$D587</f>
        <v>611</v>
      </c>
      <c r="G587" s="54">
        <f>(Messy_HR_Dataset_Detailed!$E587-Messy_HR_Dataset_Detailed!$D587)/365.25</f>
        <v>1.6728268309377139</v>
      </c>
      <c r="H587" s="52" t="s">
        <v>738</v>
      </c>
      <c r="I587" s="52" t="s">
        <v>4362</v>
      </c>
      <c r="J587" s="55" t="s">
        <v>4363</v>
      </c>
      <c r="K587" s="52" t="s">
        <v>84</v>
      </c>
      <c r="L587" s="52" t="s">
        <v>752</v>
      </c>
      <c r="M587" s="52" t="s">
        <v>56</v>
      </c>
      <c r="N587" s="52" t="s">
        <v>40</v>
      </c>
      <c r="O587" s="52" t="s">
        <v>41</v>
      </c>
      <c r="P587" s="52" t="s">
        <v>121</v>
      </c>
      <c r="Q587" s="52" t="s">
        <v>42</v>
      </c>
      <c r="R587" s="52" t="s">
        <v>85</v>
      </c>
      <c r="S587" s="53">
        <v>34703</v>
      </c>
      <c r="T587" s="52" t="s">
        <v>44</v>
      </c>
      <c r="U587" s="52" t="s">
        <v>109</v>
      </c>
      <c r="V587" s="52" t="s">
        <v>46</v>
      </c>
      <c r="W587" s="51">
        <v>95601</v>
      </c>
      <c r="X587" s="52" t="s">
        <v>242</v>
      </c>
      <c r="Y587" s="51">
        <v>3</v>
      </c>
      <c r="Z587" s="51">
        <v>1582</v>
      </c>
      <c r="AA587" s="53">
        <v>44662</v>
      </c>
      <c r="AB587" s="51">
        <v>2</v>
      </c>
      <c r="AC587" s="51">
        <v>1</v>
      </c>
      <c r="AD587" s="53">
        <v>44866</v>
      </c>
      <c r="AE587" s="52" t="s">
        <v>50</v>
      </c>
      <c r="AF587" s="52" t="s">
        <v>51</v>
      </c>
      <c r="AG587" s="52" t="s">
        <v>77</v>
      </c>
      <c r="AH587" s="52" t="s">
        <v>522</v>
      </c>
      <c r="AI587" s="52" t="s">
        <v>4364</v>
      </c>
      <c r="AJ587" s="51">
        <v>5</v>
      </c>
      <c r="AK587" s="56">
        <v>323.79000000000002</v>
      </c>
    </row>
    <row r="588" spans="1:37" x14ac:dyDescent="0.25">
      <c r="A588" s="51">
        <v>1156</v>
      </c>
      <c r="B588" s="52" t="s">
        <v>4365</v>
      </c>
      <c r="C588" s="52" t="s">
        <v>1286</v>
      </c>
      <c r="D588" s="53">
        <v>44987</v>
      </c>
      <c r="E588" s="53">
        <v>44997</v>
      </c>
      <c r="F588" s="51">
        <f>Messy_HR_Dataset_Detailed!$E588-Messy_HR_Dataset_Detailed!$D588</f>
        <v>10</v>
      </c>
      <c r="G588" s="54">
        <f>(Messy_HR_Dataset_Detailed!$E588-Messy_HR_Dataset_Detailed!$D588)/365.25</f>
        <v>2.7378507871321012E-2</v>
      </c>
      <c r="H588" s="52" t="s">
        <v>36</v>
      </c>
      <c r="I588" s="52" t="s">
        <v>4366</v>
      </c>
      <c r="J588" s="55" t="s">
        <v>4367</v>
      </c>
      <c r="K588" s="52" t="s">
        <v>113</v>
      </c>
      <c r="L588" s="52" t="s">
        <v>752</v>
      </c>
      <c r="M588" s="52" t="s">
        <v>66</v>
      </c>
      <c r="N588" s="52" t="s">
        <v>67</v>
      </c>
      <c r="O588" s="52" t="s">
        <v>56</v>
      </c>
      <c r="P588" s="52" t="s">
        <v>95</v>
      </c>
      <c r="Q588" s="52" t="s">
        <v>42</v>
      </c>
      <c r="R588" s="52" t="s">
        <v>175</v>
      </c>
      <c r="S588" s="53">
        <v>26671</v>
      </c>
      <c r="T588" s="52" t="s">
        <v>44</v>
      </c>
      <c r="U588" s="52" t="s">
        <v>176</v>
      </c>
      <c r="V588" s="52" t="s">
        <v>46</v>
      </c>
      <c r="W588" s="51">
        <v>60634</v>
      </c>
      <c r="X588" s="52" t="s">
        <v>48</v>
      </c>
      <c r="Y588" s="51">
        <v>3</v>
      </c>
      <c r="Z588" s="51">
        <v>1583</v>
      </c>
      <c r="AA588" s="53" t="s">
        <v>318</v>
      </c>
      <c r="AB588" s="51">
        <v>3</v>
      </c>
      <c r="AC588" s="51">
        <v>3</v>
      </c>
      <c r="AD588" s="53">
        <v>45095</v>
      </c>
      <c r="AE588" s="52" t="s">
        <v>50</v>
      </c>
      <c r="AF588" s="52" t="s">
        <v>61</v>
      </c>
      <c r="AG588" s="52" t="s">
        <v>52</v>
      </c>
      <c r="AH588" s="52" t="s">
        <v>4368</v>
      </c>
      <c r="AI588" s="52" t="s">
        <v>4369</v>
      </c>
      <c r="AJ588" s="51">
        <v>3</v>
      </c>
      <c r="AK588" s="56">
        <v>184.66</v>
      </c>
    </row>
    <row r="589" spans="1:37" x14ac:dyDescent="0.25">
      <c r="A589" s="51">
        <v>1158</v>
      </c>
      <c r="B589" s="52" t="s">
        <v>4371</v>
      </c>
      <c r="C589" s="52" t="s">
        <v>4372</v>
      </c>
      <c r="D589" s="53">
        <v>44821</v>
      </c>
      <c r="E589" s="53">
        <v>45117</v>
      </c>
      <c r="F589" s="51">
        <f>Messy_HR_Dataset_Detailed!$E589-Messy_HR_Dataset_Detailed!$D589</f>
        <v>296</v>
      </c>
      <c r="G589" s="54">
        <f>(Messy_HR_Dataset_Detailed!$E589-Messy_HR_Dataset_Detailed!$D589)/365.25</f>
        <v>0.81040383299110197</v>
      </c>
      <c r="H589" s="52" t="s">
        <v>36</v>
      </c>
      <c r="I589" s="52" t="s">
        <v>4373</v>
      </c>
      <c r="J589" s="55" t="s">
        <v>4374</v>
      </c>
      <c r="K589" s="52" t="s">
        <v>84</v>
      </c>
      <c r="L589" s="52" t="s">
        <v>38</v>
      </c>
      <c r="M589" s="52" t="s">
        <v>56</v>
      </c>
      <c r="N589" s="52" t="s">
        <v>55</v>
      </c>
      <c r="O589" s="52" t="s">
        <v>41</v>
      </c>
      <c r="P589" s="52" t="s">
        <v>133</v>
      </c>
      <c r="Q589" s="52" t="s">
        <v>42</v>
      </c>
      <c r="R589" s="52" t="s">
        <v>142</v>
      </c>
      <c r="S589" s="53">
        <v>20550</v>
      </c>
      <c r="T589" s="52" t="s">
        <v>44</v>
      </c>
      <c r="U589" s="52" t="s">
        <v>2149</v>
      </c>
      <c r="V589" s="52" t="s">
        <v>46</v>
      </c>
      <c r="W589" s="51">
        <v>77910</v>
      </c>
      <c r="X589" s="52" t="s">
        <v>48</v>
      </c>
      <c r="Y589" s="51">
        <v>3</v>
      </c>
      <c r="Z589" s="51">
        <v>1585</v>
      </c>
      <c r="AA589" s="53" t="s">
        <v>4019</v>
      </c>
      <c r="AB589" s="51">
        <v>5</v>
      </c>
      <c r="AC589" s="51">
        <v>4</v>
      </c>
      <c r="AD589" s="53">
        <v>44963</v>
      </c>
      <c r="AE589" s="52" t="s">
        <v>83</v>
      </c>
      <c r="AF589" s="52" t="s">
        <v>61</v>
      </c>
      <c r="AG589" s="52" t="s">
        <v>62</v>
      </c>
      <c r="AH589" s="52" t="s">
        <v>4375</v>
      </c>
      <c r="AI589" s="52" t="s">
        <v>4376</v>
      </c>
      <c r="AJ589" s="51">
        <v>5</v>
      </c>
      <c r="AK589" s="56">
        <v>843.28</v>
      </c>
    </row>
    <row r="590" spans="1:37" x14ac:dyDescent="0.25">
      <c r="A590" s="51">
        <v>1162</v>
      </c>
      <c r="B590" s="52" t="s">
        <v>2759</v>
      </c>
      <c r="C590" s="52" t="s">
        <v>1628</v>
      </c>
      <c r="D590" s="53">
        <v>44071</v>
      </c>
      <c r="E590" s="53">
        <v>44798</v>
      </c>
      <c r="F590" s="51">
        <f>Messy_HR_Dataset_Detailed!$E590-Messy_HR_Dataset_Detailed!$D590</f>
        <v>727</v>
      </c>
      <c r="G590" s="54">
        <f>(Messy_HR_Dataset_Detailed!$E590-Messy_HR_Dataset_Detailed!$D590)/365.25</f>
        <v>1.9904175222450375</v>
      </c>
      <c r="H590" s="52" t="s">
        <v>36</v>
      </c>
      <c r="I590" s="52" t="s">
        <v>4378</v>
      </c>
      <c r="J590" s="55" t="s">
        <v>4379</v>
      </c>
      <c r="K590" s="52" t="s">
        <v>132</v>
      </c>
      <c r="L590" s="52" t="s">
        <v>38</v>
      </c>
      <c r="M590" s="52" t="s">
        <v>39</v>
      </c>
      <c r="N590" s="52" t="s">
        <v>55</v>
      </c>
      <c r="O590" s="52" t="s">
        <v>56</v>
      </c>
      <c r="P590" s="52" t="s">
        <v>95</v>
      </c>
      <c r="Q590" s="52" t="s">
        <v>42</v>
      </c>
      <c r="R590" s="52" t="s">
        <v>85</v>
      </c>
      <c r="S590" s="53">
        <v>35102</v>
      </c>
      <c r="T590" s="52" t="s">
        <v>44</v>
      </c>
      <c r="U590" s="52" t="s">
        <v>98</v>
      </c>
      <c r="V590" s="52" t="s">
        <v>46</v>
      </c>
      <c r="W590" s="51">
        <v>22497</v>
      </c>
      <c r="X590" s="52" t="s">
        <v>48</v>
      </c>
      <c r="Y590" s="51">
        <v>3</v>
      </c>
      <c r="Z590" s="51">
        <v>1589</v>
      </c>
      <c r="AA590" s="53" t="s">
        <v>1172</v>
      </c>
      <c r="AB590" s="51">
        <v>2</v>
      </c>
      <c r="AC590" s="51">
        <v>1</v>
      </c>
      <c r="AD590" s="53">
        <v>44856</v>
      </c>
      <c r="AE590" s="52" t="s">
        <v>76</v>
      </c>
      <c r="AF590" s="52" t="s">
        <v>51</v>
      </c>
      <c r="AG590" s="52" t="s">
        <v>62</v>
      </c>
      <c r="AH590" s="52" t="s">
        <v>4380</v>
      </c>
      <c r="AI590" s="52" t="s">
        <v>4381</v>
      </c>
      <c r="AJ590" s="51">
        <v>4</v>
      </c>
      <c r="AK590" s="56">
        <v>328.06</v>
      </c>
    </row>
    <row r="591" spans="1:37" x14ac:dyDescent="0.25">
      <c r="A591" s="51">
        <v>1164</v>
      </c>
      <c r="B591" s="52" t="s">
        <v>4382</v>
      </c>
      <c r="C591" s="52" t="s">
        <v>1485</v>
      </c>
      <c r="D591" s="53">
        <v>44967</v>
      </c>
      <c r="E591" s="53">
        <v>45069</v>
      </c>
      <c r="F591" s="51">
        <f>Messy_HR_Dataset_Detailed!$E591-Messy_HR_Dataset_Detailed!$D591</f>
        <v>102</v>
      </c>
      <c r="G591" s="54">
        <f>(Messy_HR_Dataset_Detailed!$E591-Messy_HR_Dataset_Detailed!$D591)/365.25</f>
        <v>0.27926078028747431</v>
      </c>
      <c r="H591" s="52" t="s">
        <v>36</v>
      </c>
      <c r="I591" s="52" t="s">
        <v>4383</v>
      </c>
      <c r="J591" s="55" t="s">
        <v>4384</v>
      </c>
      <c r="K591" s="52" t="s">
        <v>164</v>
      </c>
      <c r="L591" s="52" t="s">
        <v>38</v>
      </c>
      <c r="M591" s="52" t="s">
        <v>39</v>
      </c>
      <c r="N591" s="52" t="s">
        <v>55</v>
      </c>
      <c r="O591" s="52" t="s">
        <v>56</v>
      </c>
      <c r="P591" s="52" t="s">
        <v>174</v>
      </c>
      <c r="Q591" s="52" t="s">
        <v>42</v>
      </c>
      <c r="R591" s="52" t="s">
        <v>80</v>
      </c>
      <c r="S591" s="53" t="s">
        <v>4385</v>
      </c>
      <c r="T591" s="52" t="s">
        <v>44</v>
      </c>
      <c r="U591" s="52" t="s">
        <v>98</v>
      </c>
      <c r="V591" s="52" t="s">
        <v>46</v>
      </c>
      <c r="W591" s="51">
        <v>69254</v>
      </c>
      <c r="X591" s="52" t="s">
        <v>48</v>
      </c>
      <c r="Y591" s="51">
        <v>3</v>
      </c>
      <c r="Z591" s="51">
        <v>1591</v>
      </c>
      <c r="AA591" s="53">
        <v>45204</v>
      </c>
      <c r="AB591" s="51">
        <v>4</v>
      </c>
      <c r="AC591" s="51">
        <v>3</v>
      </c>
      <c r="AD591" s="53">
        <v>45086</v>
      </c>
      <c r="AE591" s="52" t="s">
        <v>50</v>
      </c>
      <c r="AF591" s="52" t="s">
        <v>51</v>
      </c>
      <c r="AG591" s="52" t="s">
        <v>89</v>
      </c>
      <c r="AH591" s="52" t="s">
        <v>4386</v>
      </c>
      <c r="AI591" s="52" t="s">
        <v>4387</v>
      </c>
      <c r="AJ591" s="51">
        <v>5</v>
      </c>
      <c r="AK591" s="56">
        <v>340.01</v>
      </c>
    </row>
    <row r="592" spans="1:37" x14ac:dyDescent="0.25">
      <c r="A592" s="51">
        <v>1165</v>
      </c>
      <c r="B592" s="52" t="s">
        <v>989</v>
      </c>
      <c r="C592" s="52" t="s">
        <v>674</v>
      </c>
      <c r="D592" s="53">
        <v>43996</v>
      </c>
      <c r="E592" s="53">
        <v>45125</v>
      </c>
      <c r="F592" s="51">
        <f>Messy_HR_Dataset_Detailed!$E592-Messy_HR_Dataset_Detailed!$D592</f>
        <v>1129</v>
      </c>
      <c r="G592" s="54">
        <f>(Messy_HR_Dataset_Detailed!$E592-Messy_HR_Dataset_Detailed!$D592)/365.25</f>
        <v>3.0910335386721424</v>
      </c>
      <c r="H592" s="52" t="s">
        <v>36</v>
      </c>
      <c r="I592" s="52" t="s">
        <v>1285</v>
      </c>
      <c r="J592" s="55" t="s">
        <v>4388</v>
      </c>
      <c r="K592" s="52" t="s">
        <v>94</v>
      </c>
      <c r="L592" s="52" t="s">
        <v>38</v>
      </c>
      <c r="M592" s="52" t="s">
        <v>66</v>
      </c>
      <c r="N592" s="52" t="s">
        <v>55</v>
      </c>
      <c r="O592" s="52" t="s">
        <v>66</v>
      </c>
      <c r="P592" s="52" t="s">
        <v>133</v>
      </c>
      <c r="Q592" s="52" t="s">
        <v>42</v>
      </c>
      <c r="R592" s="52" t="s">
        <v>107</v>
      </c>
      <c r="S592" s="53" t="s">
        <v>4389</v>
      </c>
      <c r="T592" s="52" t="s">
        <v>44</v>
      </c>
      <c r="U592" s="52" t="s">
        <v>109</v>
      </c>
      <c r="V592" s="52" t="s">
        <v>59</v>
      </c>
      <c r="W592" s="51">
        <v>20973</v>
      </c>
      <c r="X592" s="52" t="s">
        <v>99</v>
      </c>
      <c r="Y592" s="51">
        <v>3</v>
      </c>
      <c r="Z592" s="51">
        <v>1592</v>
      </c>
      <c r="AA592" s="53">
        <v>45083</v>
      </c>
      <c r="AB592" s="51">
        <v>1</v>
      </c>
      <c r="AC592" s="51">
        <v>1</v>
      </c>
      <c r="AD592" s="53">
        <v>45097</v>
      </c>
      <c r="AE592" s="52" t="s">
        <v>156</v>
      </c>
      <c r="AF592" s="52" t="s">
        <v>51</v>
      </c>
      <c r="AG592" s="52" t="s">
        <v>62</v>
      </c>
      <c r="AH592" s="52" t="s">
        <v>4390</v>
      </c>
      <c r="AI592" s="52" t="s">
        <v>4391</v>
      </c>
      <c r="AJ592" s="51">
        <v>1</v>
      </c>
      <c r="AK592" s="56">
        <v>590.82000000000005</v>
      </c>
    </row>
    <row r="593" spans="1:37" x14ac:dyDescent="0.25">
      <c r="A593" s="51">
        <v>1169</v>
      </c>
      <c r="B593" s="52" t="s">
        <v>2236</v>
      </c>
      <c r="C593" s="52" t="s">
        <v>402</v>
      </c>
      <c r="D593" s="53">
        <v>43892</v>
      </c>
      <c r="E593" s="53">
        <v>43976</v>
      </c>
      <c r="F593" s="51">
        <f>Messy_HR_Dataset_Detailed!$E593-Messy_HR_Dataset_Detailed!$D593</f>
        <v>84</v>
      </c>
      <c r="G593" s="54">
        <f>(Messy_HR_Dataset_Detailed!$E593-Messy_HR_Dataset_Detailed!$D593)/365.25</f>
        <v>0.2299794661190965</v>
      </c>
      <c r="H593" s="52" t="s">
        <v>36</v>
      </c>
      <c r="I593" s="52" t="s">
        <v>4393</v>
      </c>
      <c r="J593" s="55" t="s">
        <v>4394</v>
      </c>
      <c r="K593" s="52" t="s">
        <v>37</v>
      </c>
      <c r="L593" s="52" t="s">
        <v>199</v>
      </c>
      <c r="M593" s="52" t="s">
        <v>39</v>
      </c>
      <c r="N593" s="52" t="s">
        <v>40</v>
      </c>
      <c r="O593" s="52" t="s">
        <v>41</v>
      </c>
      <c r="P593" s="52" t="s">
        <v>174</v>
      </c>
      <c r="Q593" s="52" t="s">
        <v>42</v>
      </c>
      <c r="R593" s="52" t="s">
        <v>69</v>
      </c>
      <c r="S593" s="53" t="s">
        <v>4395</v>
      </c>
      <c r="T593" s="52" t="s">
        <v>44</v>
      </c>
      <c r="U593" s="52" t="s">
        <v>412</v>
      </c>
      <c r="V593" s="52" t="s">
        <v>46</v>
      </c>
      <c r="W593" s="51">
        <v>2999</v>
      </c>
      <c r="X593" s="52" t="s">
        <v>99</v>
      </c>
      <c r="Y593" s="51">
        <v>3</v>
      </c>
      <c r="Z593" s="51">
        <v>1596</v>
      </c>
      <c r="AA593" s="53">
        <v>45201</v>
      </c>
      <c r="AB593" s="51">
        <v>4</v>
      </c>
      <c r="AC593" s="51">
        <v>4</v>
      </c>
      <c r="AD593" s="53">
        <v>44960</v>
      </c>
      <c r="AE593" s="52" t="s">
        <v>76</v>
      </c>
      <c r="AF593" s="52" t="s">
        <v>51</v>
      </c>
      <c r="AG593" s="52" t="s">
        <v>62</v>
      </c>
      <c r="AH593" s="52" t="s">
        <v>4396</v>
      </c>
      <c r="AI593" s="52" t="s">
        <v>4397</v>
      </c>
      <c r="AJ593" s="51">
        <v>4</v>
      </c>
      <c r="AK593" s="56">
        <v>683.34</v>
      </c>
    </row>
    <row r="594" spans="1:37" x14ac:dyDescent="0.25">
      <c r="A594" s="51">
        <v>1170</v>
      </c>
      <c r="B594" s="52" t="s">
        <v>3836</v>
      </c>
      <c r="C594" s="52" t="s">
        <v>435</v>
      </c>
      <c r="D594" s="53">
        <v>43427</v>
      </c>
      <c r="E594" s="53">
        <v>44466</v>
      </c>
      <c r="F594" s="51">
        <f>Messy_HR_Dataset_Detailed!$E594-Messy_HR_Dataset_Detailed!$D594</f>
        <v>1039</v>
      </c>
      <c r="G594" s="54">
        <f>(Messy_HR_Dataset_Detailed!$E594-Messy_HR_Dataset_Detailed!$D594)/365.25</f>
        <v>2.8446269678302532</v>
      </c>
      <c r="H594" s="52" t="s">
        <v>36</v>
      </c>
      <c r="I594" s="52" t="s">
        <v>4398</v>
      </c>
      <c r="J594" s="55" t="s">
        <v>4399</v>
      </c>
      <c r="K594" s="52" t="s">
        <v>125</v>
      </c>
      <c r="L594" s="52" t="s">
        <v>199</v>
      </c>
      <c r="M594" s="52" t="s">
        <v>56</v>
      </c>
      <c r="N594" s="52" t="s">
        <v>40</v>
      </c>
      <c r="O594" s="52" t="s">
        <v>41</v>
      </c>
      <c r="P594" s="52" t="s">
        <v>174</v>
      </c>
      <c r="Q594" s="52" t="s">
        <v>42</v>
      </c>
      <c r="R594" s="52" t="s">
        <v>175</v>
      </c>
      <c r="S594" s="53" t="s">
        <v>4400</v>
      </c>
      <c r="T594" s="52" t="s">
        <v>44</v>
      </c>
      <c r="U594" s="52" t="s">
        <v>176</v>
      </c>
      <c r="V594" s="52" t="s">
        <v>46</v>
      </c>
      <c r="W594" s="51">
        <v>75959</v>
      </c>
      <c r="X594" s="52" t="s">
        <v>99</v>
      </c>
      <c r="Y594" s="51">
        <v>3</v>
      </c>
      <c r="Z594" s="51">
        <v>1597</v>
      </c>
      <c r="AA594" s="53" t="s">
        <v>2217</v>
      </c>
      <c r="AB594" s="51">
        <v>2</v>
      </c>
      <c r="AC594" s="51">
        <v>1</v>
      </c>
      <c r="AD594" s="53">
        <v>45114</v>
      </c>
      <c r="AE594" s="52" t="s">
        <v>60</v>
      </c>
      <c r="AF594" s="52" t="s">
        <v>51</v>
      </c>
      <c r="AG594" s="52" t="s">
        <v>62</v>
      </c>
      <c r="AH594" s="52" t="s">
        <v>4401</v>
      </c>
      <c r="AI594" s="52" t="s">
        <v>4402</v>
      </c>
      <c r="AJ594" s="51">
        <v>2</v>
      </c>
      <c r="AK594" s="56">
        <v>865.57</v>
      </c>
    </row>
    <row r="595" spans="1:37" x14ac:dyDescent="0.25">
      <c r="A595" s="51">
        <v>1171</v>
      </c>
      <c r="B595" s="52" t="s">
        <v>2122</v>
      </c>
      <c r="C595" s="52" t="s">
        <v>4377</v>
      </c>
      <c r="D595" s="53">
        <v>43612</v>
      </c>
      <c r="E595" s="53">
        <v>45096</v>
      </c>
      <c r="F595" s="51">
        <f>Messy_HR_Dataset_Detailed!$E595-Messy_HR_Dataset_Detailed!$D595</f>
        <v>1484</v>
      </c>
      <c r="G595" s="54">
        <f>(Messy_HR_Dataset_Detailed!$E595-Messy_HR_Dataset_Detailed!$D595)/365.25</f>
        <v>4.0629705681040384</v>
      </c>
      <c r="H595" s="52" t="s">
        <v>36</v>
      </c>
      <c r="I595" s="52" t="s">
        <v>4403</v>
      </c>
      <c r="J595" s="55" t="s">
        <v>4404</v>
      </c>
      <c r="K595" s="52" t="s">
        <v>54</v>
      </c>
      <c r="L595" s="52" t="s">
        <v>1816</v>
      </c>
      <c r="M595" s="52" t="s">
        <v>39</v>
      </c>
      <c r="N595" s="52" t="s">
        <v>55</v>
      </c>
      <c r="O595" s="52" t="s">
        <v>56</v>
      </c>
      <c r="P595" s="52" t="s">
        <v>121</v>
      </c>
      <c r="Q595" s="52" t="s">
        <v>42</v>
      </c>
      <c r="R595" s="52" t="s">
        <v>80</v>
      </c>
      <c r="S595" s="53">
        <v>28613</v>
      </c>
      <c r="T595" s="52" t="s">
        <v>44</v>
      </c>
      <c r="U595" s="52" t="s">
        <v>365</v>
      </c>
      <c r="V595" s="52" t="s">
        <v>46</v>
      </c>
      <c r="W595" s="51">
        <v>8372</v>
      </c>
      <c r="X595" s="52" t="s">
        <v>242</v>
      </c>
      <c r="Y595" s="51">
        <v>3</v>
      </c>
      <c r="Z595" s="51">
        <v>1598</v>
      </c>
      <c r="AA595" s="53" t="s">
        <v>851</v>
      </c>
      <c r="AB595" s="51">
        <v>2</v>
      </c>
      <c r="AC595" s="51">
        <v>5</v>
      </c>
      <c r="AD595" s="53">
        <v>45094</v>
      </c>
      <c r="AE595" s="52" t="s">
        <v>83</v>
      </c>
      <c r="AF595" s="52" t="s">
        <v>51</v>
      </c>
      <c r="AG595" s="52" t="s">
        <v>62</v>
      </c>
      <c r="AH595" s="52" t="s">
        <v>4405</v>
      </c>
      <c r="AI595" s="52" t="s">
        <v>4406</v>
      </c>
      <c r="AJ595" s="51">
        <v>2</v>
      </c>
      <c r="AK595" s="56">
        <v>130.29</v>
      </c>
    </row>
    <row r="596" spans="1:37" x14ac:dyDescent="0.25">
      <c r="A596" s="51">
        <v>1172</v>
      </c>
      <c r="B596" s="52" t="s">
        <v>4407</v>
      </c>
      <c r="C596" s="52" t="s">
        <v>1059</v>
      </c>
      <c r="D596" s="53">
        <v>44699</v>
      </c>
      <c r="E596" s="53">
        <v>45026</v>
      </c>
      <c r="F596" s="51">
        <f>Messy_HR_Dataset_Detailed!$E596-Messy_HR_Dataset_Detailed!$D596</f>
        <v>327</v>
      </c>
      <c r="G596" s="54">
        <f>(Messy_HR_Dataset_Detailed!$E596-Messy_HR_Dataset_Detailed!$D596)/365.25</f>
        <v>0.89527720739219707</v>
      </c>
      <c r="H596" s="52" t="s">
        <v>738</v>
      </c>
      <c r="I596" s="52" t="s">
        <v>4408</v>
      </c>
      <c r="J596" s="55" t="s">
        <v>4409</v>
      </c>
      <c r="K596" s="52" t="s">
        <v>84</v>
      </c>
      <c r="L596" s="52" t="s">
        <v>752</v>
      </c>
      <c r="M596" s="52" t="s">
        <v>66</v>
      </c>
      <c r="N596" s="52" t="s">
        <v>40</v>
      </c>
      <c r="O596" s="52" t="s">
        <v>66</v>
      </c>
      <c r="P596" s="52" t="s">
        <v>121</v>
      </c>
      <c r="Q596" s="52" t="s">
        <v>42</v>
      </c>
      <c r="R596" s="52" t="s">
        <v>85</v>
      </c>
      <c r="S596" s="53" t="s">
        <v>2959</v>
      </c>
      <c r="T596" s="52" t="s">
        <v>44</v>
      </c>
      <c r="U596" s="52" t="s">
        <v>81</v>
      </c>
      <c r="V596" s="52" t="s">
        <v>59</v>
      </c>
      <c r="W596" s="51">
        <v>82257</v>
      </c>
      <c r="X596" s="52" t="s">
        <v>99</v>
      </c>
      <c r="Y596" s="51">
        <v>3</v>
      </c>
      <c r="Z596" s="51">
        <v>1599</v>
      </c>
      <c r="AA596" s="53" t="s">
        <v>2183</v>
      </c>
      <c r="AB596" s="51">
        <v>4</v>
      </c>
      <c r="AC596" s="51">
        <v>5</v>
      </c>
      <c r="AD596" s="53">
        <v>45063</v>
      </c>
      <c r="AE596" s="52" t="s">
        <v>50</v>
      </c>
      <c r="AF596" s="52" t="s">
        <v>61</v>
      </c>
      <c r="AG596" s="52" t="s">
        <v>89</v>
      </c>
      <c r="AH596" s="52" t="s">
        <v>4410</v>
      </c>
      <c r="AI596" s="52" t="s">
        <v>4411</v>
      </c>
      <c r="AJ596" s="51">
        <v>2</v>
      </c>
      <c r="AK596" s="56">
        <v>848.72</v>
      </c>
    </row>
    <row r="597" spans="1:37" x14ac:dyDescent="0.25">
      <c r="A597" s="51">
        <v>1174</v>
      </c>
      <c r="B597" s="52" t="s">
        <v>4413</v>
      </c>
      <c r="C597" s="52" t="s">
        <v>1586</v>
      </c>
      <c r="D597" s="53">
        <v>44649</v>
      </c>
      <c r="E597" s="53">
        <v>45131</v>
      </c>
      <c r="F597" s="51">
        <f>Messy_HR_Dataset_Detailed!$E597-Messy_HR_Dataset_Detailed!$D597</f>
        <v>482</v>
      </c>
      <c r="G597" s="54">
        <f>(Messy_HR_Dataset_Detailed!$E597-Messy_HR_Dataset_Detailed!$D597)/365.25</f>
        <v>1.3196440793976729</v>
      </c>
      <c r="H597" s="52" t="s">
        <v>738</v>
      </c>
      <c r="I597" s="52" t="s">
        <v>4414</v>
      </c>
      <c r="J597" s="55" t="s">
        <v>4415</v>
      </c>
      <c r="K597" s="52" t="s">
        <v>125</v>
      </c>
      <c r="L597" s="52" t="s">
        <v>38</v>
      </c>
      <c r="M597" s="52" t="s">
        <v>56</v>
      </c>
      <c r="N597" s="52" t="s">
        <v>40</v>
      </c>
      <c r="O597" s="52" t="s">
        <v>41</v>
      </c>
      <c r="P597" s="52" t="s">
        <v>121</v>
      </c>
      <c r="Q597" s="52" t="s">
        <v>42</v>
      </c>
      <c r="R597" s="52" t="s">
        <v>107</v>
      </c>
      <c r="S597" s="53">
        <v>33095</v>
      </c>
      <c r="T597" s="52" t="s">
        <v>44</v>
      </c>
      <c r="U597" s="52" t="s">
        <v>109</v>
      </c>
      <c r="V597" s="52" t="s">
        <v>59</v>
      </c>
      <c r="W597" s="51">
        <v>45740</v>
      </c>
      <c r="X597" s="52" t="s">
        <v>99</v>
      </c>
      <c r="Y597" s="51">
        <v>3</v>
      </c>
      <c r="Z597" s="51">
        <v>1601</v>
      </c>
      <c r="AA597" s="53">
        <v>45047</v>
      </c>
      <c r="AB597" s="51">
        <v>4</v>
      </c>
      <c r="AC597" s="51">
        <v>2</v>
      </c>
      <c r="AD597" s="53">
        <v>45066</v>
      </c>
      <c r="AE597" s="52" t="s">
        <v>83</v>
      </c>
      <c r="AF597" s="52" t="s">
        <v>51</v>
      </c>
      <c r="AG597" s="52" t="s">
        <v>62</v>
      </c>
      <c r="AH597" s="52" t="s">
        <v>4416</v>
      </c>
      <c r="AI597" s="52" t="s">
        <v>4417</v>
      </c>
      <c r="AJ597" s="51">
        <v>4</v>
      </c>
      <c r="AK597" s="56">
        <v>381.09</v>
      </c>
    </row>
    <row r="598" spans="1:37" x14ac:dyDescent="0.25">
      <c r="A598" s="51">
        <v>1175</v>
      </c>
      <c r="B598" s="52" t="s">
        <v>1751</v>
      </c>
      <c r="C598" s="52" t="s">
        <v>4058</v>
      </c>
      <c r="D598" s="53">
        <v>44504</v>
      </c>
      <c r="E598" s="53">
        <v>44691</v>
      </c>
      <c r="F598" s="51">
        <f>Messy_HR_Dataset_Detailed!$E598-Messy_HR_Dataset_Detailed!$D598</f>
        <v>187</v>
      </c>
      <c r="G598" s="54">
        <f>(Messy_HR_Dataset_Detailed!$E598-Messy_HR_Dataset_Detailed!$D598)/365.25</f>
        <v>0.51197809719370291</v>
      </c>
      <c r="H598" s="52" t="s">
        <v>738</v>
      </c>
      <c r="I598" s="52" t="s">
        <v>4418</v>
      </c>
      <c r="J598" s="55" t="s">
        <v>4419</v>
      </c>
      <c r="K598" s="52" t="s">
        <v>54</v>
      </c>
      <c r="L598" s="52" t="s">
        <v>38</v>
      </c>
      <c r="M598" s="52" t="s">
        <v>66</v>
      </c>
      <c r="N598" s="52" t="s">
        <v>55</v>
      </c>
      <c r="O598" s="52" t="s">
        <v>56</v>
      </c>
      <c r="P598" s="52" t="s">
        <v>174</v>
      </c>
      <c r="Q598" s="52" t="s">
        <v>42</v>
      </c>
      <c r="R598" s="52" t="s">
        <v>80</v>
      </c>
      <c r="S598" s="53">
        <v>36809</v>
      </c>
      <c r="T598" s="52" t="s">
        <v>44</v>
      </c>
      <c r="U598" s="52" t="s">
        <v>98</v>
      </c>
      <c r="V598" s="52" t="s">
        <v>46</v>
      </c>
      <c r="W598" s="51">
        <v>60262</v>
      </c>
      <c r="X598" s="52" t="s">
        <v>99</v>
      </c>
      <c r="Y598" s="51">
        <v>3</v>
      </c>
      <c r="Z598" s="51">
        <v>1602</v>
      </c>
      <c r="AA598" s="53">
        <v>44930</v>
      </c>
      <c r="AB598" s="51">
        <v>2</v>
      </c>
      <c r="AC598" s="51">
        <v>1</v>
      </c>
      <c r="AD598" s="53">
        <v>45039</v>
      </c>
      <c r="AE598" s="52" t="s">
        <v>76</v>
      </c>
      <c r="AF598" s="52" t="s">
        <v>61</v>
      </c>
      <c r="AG598" s="52" t="s">
        <v>62</v>
      </c>
      <c r="AH598" s="52" t="s">
        <v>4420</v>
      </c>
      <c r="AI598" s="52" t="s">
        <v>4421</v>
      </c>
      <c r="AJ598" s="51">
        <v>4</v>
      </c>
      <c r="AK598" s="56">
        <v>175.5</v>
      </c>
    </row>
    <row r="599" spans="1:37" x14ac:dyDescent="0.25">
      <c r="A599" s="51">
        <v>1178</v>
      </c>
      <c r="B599" s="52" t="s">
        <v>4422</v>
      </c>
      <c r="C599" s="52" t="s">
        <v>758</v>
      </c>
      <c r="D599" s="53">
        <v>43582</v>
      </c>
      <c r="E599" s="53">
        <v>44112</v>
      </c>
      <c r="F599" s="51">
        <f>Messy_HR_Dataset_Detailed!$E599-Messy_HR_Dataset_Detailed!$D599</f>
        <v>530</v>
      </c>
      <c r="G599" s="54">
        <f>(Messy_HR_Dataset_Detailed!$E599-Messy_HR_Dataset_Detailed!$D599)/365.25</f>
        <v>1.4510609171800137</v>
      </c>
      <c r="H599" s="52" t="s">
        <v>36</v>
      </c>
      <c r="I599" s="52" t="s">
        <v>4423</v>
      </c>
      <c r="J599" s="55" t="s">
        <v>4424</v>
      </c>
      <c r="K599" s="52" t="s">
        <v>113</v>
      </c>
      <c r="L599" s="52" t="s">
        <v>752</v>
      </c>
      <c r="M599" s="52" t="s">
        <v>66</v>
      </c>
      <c r="N599" s="52" t="s">
        <v>67</v>
      </c>
      <c r="O599" s="52" t="s">
        <v>66</v>
      </c>
      <c r="P599" s="52" t="s">
        <v>121</v>
      </c>
      <c r="Q599" s="52" t="s">
        <v>42</v>
      </c>
      <c r="R599" s="52" t="s">
        <v>85</v>
      </c>
      <c r="S599" s="53" t="s">
        <v>4425</v>
      </c>
      <c r="T599" s="52" t="s">
        <v>44</v>
      </c>
      <c r="U599" s="52" t="s">
        <v>81</v>
      </c>
      <c r="V599" s="52" t="s">
        <v>46</v>
      </c>
      <c r="W599" s="51">
        <v>95266</v>
      </c>
      <c r="X599" s="52" t="s">
        <v>99</v>
      </c>
      <c r="Y599" s="51">
        <v>3</v>
      </c>
      <c r="Z599" s="51">
        <v>1605</v>
      </c>
      <c r="AA599" s="53">
        <v>45143</v>
      </c>
      <c r="AB599" s="51">
        <v>2</v>
      </c>
      <c r="AC599" s="51">
        <v>3</v>
      </c>
      <c r="AD599" s="53">
        <v>45024</v>
      </c>
      <c r="AE599" s="52" t="s">
        <v>60</v>
      </c>
      <c r="AF599" s="52" t="s">
        <v>51</v>
      </c>
      <c r="AG599" s="52" t="s">
        <v>89</v>
      </c>
      <c r="AH599" s="52" t="s">
        <v>4426</v>
      </c>
      <c r="AI599" s="52" t="s">
        <v>4427</v>
      </c>
      <c r="AJ599" s="51">
        <v>5</v>
      </c>
      <c r="AK599" s="56">
        <v>878.65</v>
      </c>
    </row>
    <row r="600" spans="1:37" x14ac:dyDescent="0.25">
      <c r="A600" s="51">
        <v>1182</v>
      </c>
      <c r="B600" s="52" t="s">
        <v>1249</v>
      </c>
      <c r="C600" s="52" t="s">
        <v>2195</v>
      </c>
      <c r="D600" s="53">
        <v>43355</v>
      </c>
      <c r="E600" s="53">
        <v>44982</v>
      </c>
      <c r="F600" s="51">
        <f>Messy_HR_Dataset_Detailed!$E600-Messy_HR_Dataset_Detailed!$D600</f>
        <v>1627</v>
      </c>
      <c r="G600" s="54">
        <f>(Messy_HR_Dataset_Detailed!$E600-Messy_HR_Dataset_Detailed!$D600)/365.25</f>
        <v>4.4544832306639286</v>
      </c>
      <c r="H600" s="52" t="s">
        <v>36</v>
      </c>
      <c r="I600" s="52" t="s">
        <v>4429</v>
      </c>
      <c r="J600" s="55" t="s">
        <v>4430</v>
      </c>
      <c r="K600" s="52" t="s">
        <v>125</v>
      </c>
      <c r="L600" s="52" t="s">
        <v>38</v>
      </c>
      <c r="M600" s="52" t="s">
        <v>39</v>
      </c>
      <c r="N600" s="52" t="s">
        <v>55</v>
      </c>
      <c r="O600" s="52" t="s">
        <v>66</v>
      </c>
      <c r="P600" s="52" t="s">
        <v>133</v>
      </c>
      <c r="Q600" s="52" t="s">
        <v>42</v>
      </c>
      <c r="R600" s="52" t="s">
        <v>96</v>
      </c>
      <c r="S600" s="53" t="s">
        <v>4431</v>
      </c>
      <c r="T600" s="52" t="s">
        <v>44</v>
      </c>
      <c r="U600" s="52" t="s">
        <v>109</v>
      </c>
      <c r="V600" s="52" t="s">
        <v>59</v>
      </c>
      <c r="W600" s="51">
        <v>26283</v>
      </c>
      <c r="X600" s="52" t="s">
        <v>746</v>
      </c>
      <c r="Y600" s="51">
        <v>3</v>
      </c>
      <c r="Z600" s="51">
        <v>1609</v>
      </c>
      <c r="AA600" s="53" t="s">
        <v>3451</v>
      </c>
      <c r="AB600" s="51">
        <v>5</v>
      </c>
      <c r="AC600" s="51">
        <v>5</v>
      </c>
      <c r="AD600" s="53">
        <v>45038</v>
      </c>
      <c r="AE600" s="52" t="s">
        <v>76</v>
      </c>
      <c r="AF600" s="52" t="s">
        <v>51</v>
      </c>
      <c r="AG600" s="52" t="s">
        <v>52</v>
      </c>
      <c r="AH600" s="52" t="s">
        <v>3270</v>
      </c>
      <c r="AI600" s="52" t="s">
        <v>4432</v>
      </c>
      <c r="AJ600" s="51">
        <v>3</v>
      </c>
      <c r="AK600" s="56">
        <v>455.52</v>
      </c>
    </row>
    <row r="601" spans="1:37" x14ac:dyDescent="0.25">
      <c r="A601" s="51">
        <v>1183</v>
      </c>
      <c r="B601" s="52" t="s">
        <v>4214</v>
      </c>
      <c r="C601" s="52" t="s">
        <v>3069</v>
      </c>
      <c r="D601" s="53">
        <v>43778</v>
      </c>
      <c r="E601" s="53">
        <v>43787</v>
      </c>
      <c r="F601" s="51">
        <f>Messy_HR_Dataset_Detailed!$E601-Messy_HR_Dataset_Detailed!$D601</f>
        <v>9</v>
      </c>
      <c r="G601" s="54">
        <f>(Messy_HR_Dataset_Detailed!$E601-Messy_HR_Dataset_Detailed!$D601)/365.25</f>
        <v>2.4640657084188913E-2</v>
      </c>
      <c r="H601" s="52" t="s">
        <v>36</v>
      </c>
      <c r="I601" s="52" t="s">
        <v>4433</v>
      </c>
      <c r="J601" s="55" t="s">
        <v>4434</v>
      </c>
      <c r="K601" s="52" t="s">
        <v>54</v>
      </c>
      <c r="L601" s="52" t="s">
        <v>38</v>
      </c>
      <c r="M601" s="52" t="s">
        <v>56</v>
      </c>
      <c r="N601" s="52" t="s">
        <v>67</v>
      </c>
      <c r="O601" s="52" t="s">
        <v>66</v>
      </c>
      <c r="P601" s="52" t="s">
        <v>95</v>
      </c>
      <c r="Q601" s="52" t="s">
        <v>42</v>
      </c>
      <c r="R601" s="52" t="s">
        <v>80</v>
      </c>
      <c r="S601" s="53" t="s">
        <v>4435</v>
      </c>
      <c r="T601" s="52" t="s">
        <v>44</v>
      </c>
      <c r="U601" s="52" t="s">
        <v>307</v>
      </c>
      <c r="V601" s="52" t="s">
        <v>46</v>
      </c>
      <c r="W601" s="51">
        <v>67750</v>
      </c>
      <c r="X601" s="52" t="s">
        <v>242</v>
      </c>
      <c r="Y601" s="51">
        <v>3</v>
      </c>
      <c r="Z601" s="51">
        <v>1610</v>
      </c>
      <c r="AA601" s="53" t="s">
        <v>397</v>
      </c>
      <c r="AB601" s="51">
        <v>4</v>
      </c>
      <c r="AC601" s="51">
        <v>5</v>
      </c>
      <c r="AD601" s="53">
        <v>45014</v>
      </c>
      <c r="AE601" s="52" t="s">
        <v>156</v>
      </c>
      <c r="AF601" s="52" t="s">
        <v>61</v>
      </c>
      <c r="AG601" s="52" t="s">
        <v>77</v>
      </c>
      <c r="AH601" s="52" t="s">
        <v>2103</v>
      </c>
      <c r="AI601" s="52" t="s">
        <v>4436</v>
      </c>
      <c r="AJ601" s="51">
        <v>4</v>
      </c>
      <c r="AK601" s="56">
        <v>815.24</v>
      </c>
    </row>
    <row r="602" spans="1:37" x14ac:dyDescent="0.25">
      <c r="A602" s="51">
        <v>1184</v>
      </c>
      <c r="B602" s="52" t="s">
        <v>4437</v>
      </c>
      <c r="C602" s="52" t="s">
        <v>3425</v>
      </c>
      <c r="D602" s="53">
        <v>43433</v>
      </c>
      <c r="E602" s="53">
        <v>44751</v>
      </c>
      <c r="F602" s="51">
        <f>Messy_HR_Dataset_Detailed!$E602-Messy_HR_Dataset_Detailed!$D602</f>
        <v>1318</v>
      </c>
      <c r="G602" s="54">
        <f>(Messy_HR_Dataset_Detailed!$E602-Messy_HR_Dataset_Detailed!$D602)/365.25</f>
        <v>3.6084873374401094</v>
      </c>
      <c r="H602" s="52" t="s">
        <v>36</v>
      </c>
      <c r="I602" s="52" t="s">
        <v>4438</v>
      </c>
      <c r="J602" s="55" t="s">
        <v>4439</v>
      </c>
      <c r="K602" s="52" t="s">
        <v>132</v>
      </c>
      <c r="L602" s="52" t="s">
        <v>38</v>
      </c>
      <c r="M602" s="52" t="s">
        <v>66</v>
      </c>
      <c r="N602" s="52" t="s">
        <v>40</v>
      </c>
      <c r="O602" s="52" t="s">
        <v>56</v>
      </c>
      <c r="P602" s="52" t="s">
        <v>174</v>
      </c>
      <c r="Q602" s="52" t="s">
        <v>42</v>
      </c>
      <c r="R602" s="52" t="s">
        <v>175</v>
      </c>
      <c r="S602" s="53" t="s">
        <v>4440</v>
      </c>
      <c r="T602" s="52" t="s">
        <v>44</v>
      </c>
      <c r="U602" s="52" t="s">
        <v>176</v>
      </c>
      <c r="V602" s="52" t="s">
        <v>46</v>
      </c>
      <c r="W602" s="51">
        <v>53913</v>
      </c>
      <c r="X602" s="52" t="s">
        <v>242</v>
      </c>
      <c r="Y602" s="51">
        <v>3</v>
      </c>
      <c r="Z602" s="51">
        <v>1611</v>
      </c>
      <c r="AA602" s="53" t="s">
        <v>193</v>
      </c>
      <c r="AB602" s="51">
        <v>1</v>
      </c>
      <c r="AC602" s="51">
        <v>2</v>
      </c>
      <c r="AD602" s="53">
        <v>44835</v>
      </c>
      <c r="AE602" s="52" t="s">
        <v>50</v>
      </c>
      <c r="AF602" s="52" t="s">
        <v>61</v>
      </c>
      <c r="AG602" s="52" t="s">
        <v>52</v>
      </c>
      <c r="AH602" s="52" t="s">
        <v>4441</v>
      </c>
      <c r="AI602" s="52" t="s">
        <v>4442</v>
      </c>
      <c r="AJ602" s="51">
        <v>5</v>
      </c>
      <c r="AK602" s="56">
        <v>534.82000000000005</v>
      </c>
    </row>
    <row r="603" spans="1:37" x14ac:dyDescent="0.25">
      <c r="A603" s="51">
        <v>1185</v>
      </c>
      <c r="B603" s="52" t="s">
        <v>2872</v>
      </c>
      <c r="C603" s="52" t="s">
        <v>4443</v>
      </c>
      <c r="D603" s="53">
        <v>44745</v>
      </c>
      <c r="E603" s="53">
        <v>44979</v>
      </c>
      <c r="F603" s="51">
        <f>Messy_HR_Dataset_Detailed!$E603-Messy_HR_Dataset_Detailed!$D603</f>
        <v>234</v>
      </c>
      <c r="G603" s="54">
        <f>(Messy_HR_Dataset_Detailed!$E603-Messy_HR_Dataset_Detailed!$D603)/365.25</f>
        <v>0.64065708418891165</v>
      </c>
      <c r="H603" s="52" t="s">
        <v>36</v>
      </c>
      <c r="I603" s="52" t="s">
        <v>4444</v>
      </c>
      <c r="J603" s="55" t="s">
        <v>4445</v>
      </c>
      <c r="K603" s="52" t="s">
        <v>79</v>
      </c>
      <c r="L603" s="52" t="s">
        <v>38</v>
      </c>
      <c r="M603" s="52" t="s">
        <v>56</v>
      </c>
      <c r="N603" s="52" t="s">
        <v>67</v>
      </c>
      <c r="O603" s="52" t="s">
        <v>41</v>
      </c>
      <c r="P603" s="52" t="s">
        <v>133</v>
      </c>
      <c r="Q603" s="52" t="s">
        <v>42</v>
      </c>
      <c r="R603" s="52" t="s">
        <v>69</v>
      </c>
      <c r="S603" s="53" t="s">
        <v>4446</v>
      </c>
      <c r="T603" s="52" t="s">
        <v>44</v>
      </c>
      <c r="U603" s="52" t="s">
        <v>159</v>
      </c>
      <c r="V603" s="52" t="s">
        <v>59</v>
      </c>
      <c r="W603" s="51">
        <v>76052</v>
      </c>
      <c r="X603" s="52" t="s">
        <v>242</v>
      </c>
      <c r="Y603" s="51">
        <v>3</v>
      </c>
      <c r="Z603" s="51">
        <v>1612</v>
      </c>
      <c r="AA603" s="53" t="s">
        <v>1677</v>
      </c>
      <c r="AB603" s="51">
        <v>5</v>
      </c>
      <c r="AC603" s="51">
        <v>5</v>
      </c>
      <c r="AD603" s="53">
        <v>44951</v>
      </c>
      <c r="AE603" s="52" t="s">
        <v>83</v>
      </c>
      <c r="AF603" s="52" t="s">
        <v>61</v>
      </c>
      <c r="AG603" s="52" t="s">
        <v>62</v>
      </c>
      <c r="AH603" s="52" t="s">
        <v>4447</v>
      </c>
      <c r="AI603" s="52" t="s">
        <v>4448</v>
      </c>
      <c r="AJ603" s="51">
        <v>4</v>
      </c>
      <c r="AK603" s="56">
        <v>522.79</v>
      </c>
    </row>
    <row r="604" spans="1:37" x14ac:dyDescent="0.25">
      <c r="A604" s="51">
        <v>1186</v>
      </c>
      <c r="B604" s="52" t="s">
        <v>4449</v>
      </c>
      <c r="C604" s="52" t="s">
        <v>4083</v>
      </c>
      <c r="D604" s="53">
        <v>43734</v>
      </c>
      <c r="E604" s="53">
        <v>44044</v>
      </c>
      <c r="F604" s="51">
        <f>Messy_HR_Dataset_Detailed!$E604-Messy_HR_Dataset_Detailed!$D604</f>
        <v>310</v>
      </c>
      <c r="G604" s="54">
        <f>(Messy_HR_Dataset_Detailed!$E604-Messy_HR_Dataset_Detailed!$D604)/365.25</f>
        <v>0.84873374401095136</v>
      </c>
      <c r="H604" s="52" t="s">
        <v>36</v>
      </c>
      <c r="I604" s="52" t="s">
        <v>4450</v>
      </c>
      <c r="J604" s="55" t="s">
        <v>4451</v>
      </c>
      <c r="K604" s="52" t="s">
        <v>164</v>
      </c>
      <c r="L604" s="52" t="s">
        <v>38</v>
      </c>
      <c r="M604" s="52" t="s">
        <v>39</v>
      </c>
      <c r="N604" s="52" t="s">
        <v>40</v>
      </c>
      <c r="O604" s="52" t="s">
        <v>66</v>
      </c>
      <c r="P604" s="52" t="s">
        <v>174</v>
      </c>
      <c r="Q604" s="52" t="s">
        <v>42</v>
      </c>
      <c r="R604" s="52" t="s">
        <v>85</v>
      </c>
      <c r="S604" s="53">
        <v>34765</v>
      </c>
      <c r="T604" s="52" t="s">
        <v>44</v>
      </c>
      <c r="U604" s="52" t="s">
        <v>81</v>
      </c>
      <c r="V604" s="52" t="s">
        <v>46</v>
      </c>
      <c r="W604" s="51">
        <v>61768</v>
      </c>
      <c r="X604" s="52" t="s">
        <v>99</v>
      </c>
      <c r="Y604" s="51">
        <v>3</v>
      </c>
      <c r="Z604" s="51">
        <v>1613</v>
      </c>
      <c r="AA604" s="53">
        <v>44751</v>
      </c>
      <c r="AB604" s="51">
        <v>4</v>
      </c>
      <c r="AC604" s="51">
        <v>2</v>
      </c>
      <c r="AD604" s="53">
        <v>44954</v>
      </c>
      <c r="AE604" s="52" t="s">
        <v>50</v>
      </c>
      <c r="AF604" s="52" t="s">
        <v>51</v>
      </c>
      <c r="AG604" s="52" t="s">
        <v>77</v>
      </c>
      <c r="AH604" s="52" t="s">
        <v>4452</v>
      </c>
      <c r="AI604" s="52" t="s">
        <v>4453</v>
      </c>
      <c r="AJ604" s="51">
        <v>1</v>
      </c>
      <c r="AK604" s="56">
        <v>868.8</v>
      </c>
    </row>
    <row r="605" spans="1:37" x14ac:dyDescent="0.25">
      <c r="A605" s="51">
        <v>1192</v>
      </c>
      <c r="B605" s="52" t="s">
        <v>4457</v>
      </c>
      <c r="C605" s="52" t="s">
        <v>836</v>
      </c>
      <c r="D605" s="53">
        <v>43466</v>
      </c>
      <c r="E605" s="53">
        <v>44462</v>
      </c>
      <c r="F605" s="51">
        <f>Messy_HR_Dataset_Detailed!$E605-Messy_HR_Dataset_Detailed!$D605</f>
        <v>996</v>
      </c>
      <c r="G605" s="54">
        <f>(Messy_HR_Dataset_Detailed!$E605-Messy_HR_Dataset_Detailed!$D605)/365.25</f>
        <v>2.7268993839835729</v>
      </c>
      <c r="H605" s="52" t="s">
        <v>36</v>
      </c>
      <c r="I605" s="52" t="s">
        <v>4458</v>
      </c>
      <c r="J605" s="55" t="s">
        <v>4459</v>
      </c>
      <c r="K605" s="52" t="s">
        <v>125</v>
      </c>
      <c r="L605" s="52" t="s">
        <v>1816</v>
      </c>
      <c r="M605" s="52" t="s">
        <v>56</v>
      </c>
      <c r="N605" s="52" t="s">
        <v>67</v>
      </c>
      <c r="O605" s="52" t="s">
        <v>66</v>
      </c>
      <c r="P605" s="52" t="s">
        <v>133</v>
      </c>
      <c r="Q605" s="52" t="s">
        <v>42</v>
      </c>
      <c r="R605" s="52" t="s">
        <v>80</v>
      </c>
      <c r="S605" s="53">
        <v>23597</v>
      </c>
      <c r="T605" s="52" t="s">
        <v>44</v>
      </c>
      <c r="U605" s="52" t="s">
        <v>234</v>
      </c>
      <c r="V605" s="52" t="s">
        <v>46</v>
      </c>
      <c r="W605" s="51">
        <v>95591</v>
      </c>
      <c r="X605" s="52" t="s">
        <v>242</v>
      </c>
      <c r="Y605" s="51">
        <v>3</v>
      </c>
      <c r="Z605" s="51">
        <v>1619</v>
      </c>
      <c r="AA605" s="53">
        <v>45047</v>
      </c>
      <c r="AB605" s="51">
        <v>4</v>
      </c>
      <c r="AC605" s="51">
        <v>2</v>
      </c>
      <c r="AD605" s="53">
        <v>44872</v>
      </c>
      <c r="AE605" s="52" t="s">
        <v>83</v>
      </c>
      <c r="AF605" s="52" t="s">
        <v>51</v>
      </c>
      <c r="AG605" s="52" t="s">
        <v>62</v>
      </c>
      <c r="AH605" s="52" t="s">
        <v>4460</v>
      </c>
      <c r="AI605" s="52" t="s">
        <v>4461</v>
      </c>
      <c r="AJ605" s="51">
        <v>4</v>
      </c>
      <c r="AK605" s="56">
        <v>506.99</v>
      </c>
    </row>
    <row r="606" spans="1:37" x14ac:dyDescent="0.25">
      <c r="A606" s="51">
        <v>1194</v>
      </c>
      <c r="B606" s="52" t="s">
        <v>4462</v>
      </c>
      <c r="C606" s="52" t="s">
        <v>4463</v>
      </c>
      <c r="D606" s="53">
        <v>44460</v>
      </c>
      <c r="E606" s="53">
        <v>44954</v>
      </c>
      <c r="F606" s="51">
        <f>Messy_HR_Dataset_Detailed!$E606-Messy_HR_Dataset_Detailed!$D606</f>
        <v>494</v>
      </c>
      <c r="G606" s="54">
        <f>(Messy_HR_Dataset_Detailed!$E606-Messy_HR_Dataset_Detailed!$D606)/365.25</f>
        <v>1.352498288843258</v>
      </c>
      <c r="H606" s="52" t="s">
        <v>4464</v>
      </c>
      <c r="I606" s="52" t="s">
        <v>4465</v>
      </c>
      <c r="J606" s="55" t="s">
        <v>4466</v>
      </c>
      <c r="K606" s="52" t="s">
        <v>132</v>
      </c>
      <c r="L606" s="52" t="s">
        <v>38</v>
      </c>
      <c r="M606" s="52" t="s">
        <v>66</v>
      </c>
      <c r="N606" s="52" t="s">
        <v>67</v>
      </c>
      <c r="O606" s="52" t="s">
        <v>41</v>
      </c>
      <c r="P606" s="52" t="s">
        <v>95</v>
      </c>
      <c r="Q606" s="52" t="s">
        <v>165</v>
      </c>
      <c r="R606" s="52" t="s">
        <v>85</v>
      </c>
      <c r="S606" s="53">
        <v>27649</v>
      </c>
      <c r="T606" s="52" t="s">
        <v>44</v>
      </c>
      <c r="U606" s="52" t="s">
        <v>5</v>
      </c>
      <c r="V606" s="52" t="s">
        <v>59</v>
      </c>
      <c r="W606" s="51">
        <v>2134</v>
      </c>
      <c r="X606" s="52" t="s">
        <v>242</v>
      </c>
      <c r="Y606" s="51">
        <v>3</v>
      </c>
      <c r="Z606" s="51">
        <v>1621</v>
      </c>
      <c r="AA606" s="53" t="s">
        <v>193</v>
      </c>
      <c r="AB606" s="51">
        <v>4</v>
      </c>
      <c r="AC606" s="51">
        <v>1</v>
      </c>
      <c r="AD606" s="53">
        <v>44837</v>
      </c>
      <c r="AE606" s="52" t="s">
        <v>83</v>
      </c>
      <c r="AF606" s="52" t="s">
        <v>51</v>
      </c>
      <c r="AG606" s="52" t="s">
        <v>77</v>
      </c>
      <c r="AH606" s="52" t="s">
        <v>4467</v>
      </c>
      <c r="AI606" s="52" t="s">
        <v>4468</v>
      </c>
      <c r="AJ606" s="51">
        <v>2</v>
      </c>
      <c r="AK606" s="56">
        <v>264.74</v>
      </c>
    </row>
    <row r="607" spans="1:37" x14ac:dyDescent="0.25">
      <c r="A607" s="51">
        <v>1195</v>
      </c>
      <c r="B607" s="52" t="s">
        <v>4469</v>
      </c>
      <c r="C607" s="52" t="s">
        <v>4470</v>
      </c>
      <c r="D607" s="53">
        <v>44438</v>
      </c>
      <c r="E607" s="53">
        <v>44642</v>
      </c>
      <c r="F607" s="51">
        <f>Messy_HR_Dataset_Detailed!$E607-Messy_HR_Dataset_Detailed!$D607</f>
        <v>204</v>
      </c>
      <c r="G607" s="54">
        <f>(Messy_HR_Dataset_Detailed!$E607-Messy_HR_Dataset_Detailed!$D607)/365.25</f>
        <v>0.55852156057494862</v>
      </c>
      <c r="H607" s="52" t="s">
        <v>4464</v>
      </c>
      <c r="I607" s="52" t="s">
        <v>4471</v>
      </c>
      <c r="J607" s="55" t="s">
        <v>4472</v>
      </c>
      <c r="K607" s="52" t="s">
        <v>79</v>
      </c>
      <c r="L607" s="52" t="s">
        <v>38</v>
      </c>
      <c r="M607" s="52" t="s">
        <v>39</v>
      </c>
      <c r="N607" s="52" t="s">
        <v>55</v>
      </c>
      <c r="O607" s="52" t="s">
        <v>56</v>
      </c>
      <c r="P607" s="52" t="s">
        <v>133</v>
      </c>
      <c r="Q607" s="52" t="s">
        <v>165</v>
      </c>
      <c r="R607" s="52" t="s">
        <v>57</v>
      </c>
      <c r="S607" s="53" t="s">
        <v>4473</v>
      </c>
      <c r="T607" s="52" t="s">
        <v>44</v>
      </c>
      <c r="U607" s="52" t="s">
        <v>185</v>
      </c>
      <c r="V607" s="52" t="s">
        <v>59</v>
      </c>
      <c r="W607" s="51">
        <v>2134</v>
      </c>
      <c r="X607" s="52" t="s">
        <v>242</v>
      </c>
      <c r="Y607" s="51">
        <v>3</v>
      </c>
      <c r="Z607" s="51">
        <v>1622</v>
      </c>
      <c r="AA607" s="53" t="s">
        <v>177</v>
      </c>
      <c r="AB607" s="51">
        <v>1</v>
      </c>
      <c r="AC607" s="51">
        <v>5</v>
      </c>
      <c r="AD607" s="53">
        <v>44912</v>
      </c>
      <c r="AE607" s="52" t="s">
        <v>156</v>
      </c>
      <c r="AF607" s="52" t="s">
        <v>51</v>
      </c>
      <c r="AG607" s="52" t="s">
        <v>89</v>
      </c>
      <c r="AH607" s="52" t="s">
        <v>4474</v>
      </c>
      <c r="AI607" s="52" t="s">
        <v>4475</v>
      </c>
      <c r="AJ607" s="51">
        <v>4</v>
      </c>
      <c r="AK607" s="56">
        <v>344.06</v>
      </c>
    </row>
    <row r="608" spans="1:37" x14ac:dyDescent="0.25">
      <c r="A608" s="51">
        <v>1196</v>
      </c>
      <c r="B608" s="52" t="s">
        <v>2320</v>
      </c>
      <c r="C608" s="52" t="s">
        <v>1640</v>
      </c>
      <c r="D608" s="53">
        <v>45096</v>
      </c>
      <c r="E608" s="53">
        <v>45138</v>
      </c>
      <c r="F608" s="51">
        <f>Messy_HR_Dataset_Detailed!$E608-Messy_HR_Dataset_Detailed!$D608</f>
        <v>42</v>
      </c>
      <c r="G608" s="54">
        <f>(Messy_HR_Dataset_Detailed!$E608-Messy_HR_Dataset_Detailed!$D608)/365.25</f>
        <v>0.11498973305954825</v>
      </c>
      <c r="H608" s="52" t="s">
        <v>4464</v>
      </c>
      <c r="I608" s="52" t="s">
        <v>4476</v>
      </c>
      <c r="J608" s="55" t="s">
        <v>4477</v>
      </c>
      <c r="K608" s="52" t="s">
        <v>164</v>
      </c>
      <c r="L608" s="52" t="s">
        <v>38</v>
      </c>
      <c r="M608" s="52" t="s">
        <v>66</v>
      </c>
      <c r="N608" s="52" t="s">
        <v>40</v>
      </c>
      <c r="O608" s="52" t="s">
        <v>41</v>
      </c>
      <c r="P608" s="52" t="s">
        <v>174</v>
      </c>
      <c r="Q608" s="52" t="s">
        <v>165</v>
      </c>
      <c r="R608" s="52" t="s">
        <v>43</v>
      </c>
      <c r="S608" s="53" t="s">
        <v>4478</v>
      </c>
      <c r="T608" s="52" t="s">
        <v>44</v>
      </c>
      <c r="U608" s="52" t="s">
        <v>1522</v>
      </c>
      <c r="V608" s="52" t="s">
        <v>59</v>
      </c>
      <c r="W608" s="51">
        <v>2045</v>
      </c>
      <c r="X608" s="52" t="s">
        <v>242</v>
      </c>
      <c r="Y608" s="51">
        <v>3</v>
      </c>
      <c r="Z608" s="51">
        <v>1623</v>
      </c>
      <c r="AA608" s="53" t="s">
        <v>4479</v>
      </c>
      <c r="AB608" s="51">
        <v>1</v>
      </c>
      <c r="AC608" s="51">
        <v>2</v>
      </c>
      <c r="AD608" s="53">
        <v>44891</v>
      </c>
      <c r="AE608" s="52" t="s">
        <v>76</v>
      </c>
      <c r="AF608" s="52" t="s">
        <v>51</v>
      </c>
      <c r="AG608" s="52" t="s">
        <v>89</v>
      </c>
      <c r="AH608" s="52" t="s">
        <v>4480</v>
      </c>
      <c r="AI608" s="52" t="s">
        <v>4481</v>
      </c>
      <c r="AJ608" s="51">
        <v>3</v>
      </c>
      <c r="AK608" s="56">
        <v>232.5</v>
      </c>
    </row>
    <row r="609" spans="1:37" x14ac:dyDescent="0.25">
      <c r="A609" s="51">
        <v>1197</v>
      </c>
      <c r="B609" s="52" t="s">
        <v>353</v>
      </c>
      <c r="C609" s="52" t="s">
        <v>4482</v>
      </c>
      <c r="D609" s="53">
        <v>45058</v>
      </c>
      <c r="E609" s="53">
        <v>45062</v>
      </c>
      <c r="F609" s="51">
        <f>Messy_HR_Dataset_Detailed!$E609-Messy_HR_Dataset_Detailed!$D609</f>
        <v>4</v>
      </c>
      <c r="G609" s="54">
        <f>(Messy_HR_Dataset_Detailed!$E609-Messy_HR_Dataset_Detailed!$D609)/365.25</f>
        <v>1.0951403148528405E-2</v>
      </c>
      <c r="H609" s="52" t="s">
        <v>2585</v>
      </c>
      <c r="I609" s="52" t="s">
        <v>4483</v>
      </c>
      <c r="J609" s="55" t="s">
        <v>4484</v>
      </c>
      <c r="K609" s="52" t="s">
        <v>94</v>
      </c>
      <c r="L609" s="52" t="s">
        <v>38</v>
      </c>
      <c r="M609" s="52" t="s">
        <v>66</v>
      </c>
      <c r="N609" s="52" t="s">
        <v>55</v>
      </c>
      <c r="O609" s="52" t="s">
        <v>41</v>
      </c>
      <c r="P609" s="52" t="s">
        <v>121</v>
      </c>
      <c r="Q609" s="52" t="s">
        <v>165</v>
      </c>
      <c r="R609" s="52" t="s">
        <v>85</v>
      </c>
      <c r="S609" s="53" t="s">
        <v>4485</v>
      </c>
      <c r="T609" s="52" t="s">
        <v>44</v>
      </c>
      <c r="U609" s="52" t="s">
        <v>600</v>
      </c>
      <c r="V609" s="52" t="s">
        <v>59</v>
      </c>
      <c r="W609" s="51">
        <v>1887</v>
      </c>
      <c r="X609" s="52" t="s">
        <v>242</v>
      </c>
      <c r="Y609" s="51">
        <v>3</v>
      </c>
      <c r="Z609" s="51">
        <v>1624</v>
      </c>
      <c r="AA609" s="53" t="s">
        <v>1583</v>
      </c>
      <c r="AB609" s="51">
        <v>5</v>
      </c>
      <c r="AC609" s="51">
        <v>1</v>
      </c>
      <c r="AD609" s="53">
        <v>45037</v>
      </c>
      <c r="AE609" s="52" t="s">
        <v>60</v>
      </c>
      <c r="AF609" s="52" t="s">
        <v>51</v>
      </c>
      <c r="AG609" s="52" t="s">
        <v>52</v>
      </c>
      <c r="AH609" s="52" t="s">
        <v>4486</v>
      </c>
      <c r="AI609" s="52" t="s">
        <v>4487</v>
      </c>
      <c r="AJ609" s="51">
        <v>1</v>
      </c>
      <c r="AK609" s="56">
        <v>953.68</v>
      </c>
    </row>
    <row r="610" spans="1:37" x14ac:dyDescent="0.25">
      <c r="A610" s="51">
        <v>1199</v>
      </c>
      <c r="B610" s="52" t="s">
        <v>4255</v>
      </c>
      <c r="C610" s="52" t="s">
        <v>4488</v>
      </c>
      <c r="D610" s="53">
        <v>44091</v>
      </c>
      <c r="E610" s="53">
        <v>44355</v>
      </c>
      <c r="F610" s="51">
        <f>Messy_HR_Dataset_Detailed!$E610-Messy_HR_Dataset_Detailed!$D610</f>
        <v>264</v>
      </c>
      <c r="G610" s="54">
        <f>(Messy_HR_Dataset_Detailed!$E610-Messy_HR_Dataset_Detailed!$D610)/365.25</f>
        <v>0.7227926078028748</v>
      </c>
      <c r="H610" s="52" t="s">
        <v>2371</v>
      </c>
      <c r="I610" s="52" t="s">
        <v>4489</v>
      </c>
      <c r="J610" s="55" t="s">
        <v>4490</v>
      </c>
      <c r="K610" s="52" t="s">
        <v>65</v>
      </c>
      <c r="L610" s="52" t="s">
        <v>38</v>
      </c>
      <c r="M610" s="52" t="s">
        <v>66</v>
      </c>
      <c r="N610" s="52" t="s">
        <v>67</v>
      </c>
      <c r="O610" s="52" t="s">
        <v>41</v>
      </c>
      <c r="P610" s="52" t="s">
        <v>121</v>
      </c>
      <c r="Q610" s="52" t="s">
        <v>165</v>
      </c>
      <c r="R610" s="52" t="s">
        <v>80</v>
      </c>
      <c r="S610" s="53">
        <v>17506</v>
      </c>
      <c r="T610" s="52" t="s">
        <v>44</v>
      </c>
      <c r="U610" s="52" t="s">
        <v>98</v>
      </c>
      <c r="V610" s="52" t="s">
        <v>46</v>
      </c>
      <c r="W610" s="51">
        <v>2056</v>
      </c>
      <c r="X610" s="52" t="s">
        <v>242</v>
      </c>
      <c r="Y610" s="51">
        <v>3</v>
      </c>
      <c r="Z610" s="51">
        <v>1626</v>
      </c>
      <c r="AA610" s="53">
        <v>45231</v>
      </c>
      <c r="AB610" s="51">
        <v>3</v>
      </c>
      <c r="AC610" s="51">
        <v>4</v>
      </c>
      <c r="AD610" s="53">
        <v>45051</v>
      </c>
      <c r="AE610" s="52" t="s">
        <v>76</v>
      </c>
      <c r="AF610" s="52" t="s">
        <v>51</v>
      </c>
      <c r="AG610" s="52" t="s">
        <v>52</v>
      </c>
      <c r="AH610" s="52" t="s">
        <v>4491</v>
      </c>
      <c r="AI610" s="52" t="s">
        <v>4492</v>
      </c>
      <c r="AJ610" s="51">
        <v>3</v>
      </c>
      <c r="AK610" s="56">
        <v>624.79999999999995</v>
      </c>
    </row>
    <row r="611" spans="1:37" x14ac:dyDescent="0.25">
      <c r="A611" s="51">
        <v>1201</v>
      </c>
      <c r="B611" s="52" t="s">
        <v>4493</v>
      </c>
      <c r="C611" s="52" t="s">
        <v>1412</v>
      </c>
      <c r="D611" s="53">
        <v>43449</v>
      </c>
      <c r="E611" s="53">
        <v>43783</v>
      </c>
      <c r="F611" s="51">
        <f>Messy_HR_Dataset_Detailed!$E611-Messy_HR_Dataset_Detailed!$D611</f>
        <v>334</v>
      </c>
      <c r="G611" s="54">
        <f>(Messy_HR_Dataset_Detailed!$E611-Messy_HR_Dataset_Detailed!$D611)/365.25</f>
        <v>0.91444216290212188</v>
      </c>
      <c r="H611" s="52" t="s">
        <v>2585</v>
      </c>
      <c r="I611" s="52" t="s">
        <v>4494</v>
      </c>
      <c r="J611" s="55" t="s">
        <v>4495</v>
      </c>
      <c r="K611" s="52" t="s">
        <v>37</v>
      </c>
      <c r="L611" s="52" t="s">
        <v>38</v>
      </c>
      <c r="M611" s="52" t="s">
        <v>56</v>
      </c>
      <c r="N611" s="52" t="s">
        <v>55</v>
      </c>
      <c r="O611" s="52" t="s">
        <v>41</v>
      </c>
      <c r="P611" s="52" t="s">
        <v>133</v>
      </c>
      <c r="Q611" s="52" t="s">
        <v>165</v>
      </c>
      <c r="R611" s="52" t="s">
        <v>344</v>
      </c>
      <c r="S611" s="53">
        <v>27367</v>
      </c>
      <c r="T611" s="52" t="s">
        <v>44</v>
      </c>
      <c r="U611" s="52" t="s">
        <v>234</v>
      </c>
      <c r="V611" s="52" t="s">
        <v>46</v>
      </c>
      <c r="W611" s="51">
        <v>1886</v>
      </c>
      <c r="X611" s="52" t="s">
        <v>242</v>
      </c>
      <c r="Y611" s="51">
        <v>3</v>
      </c>
      <c r="Z611" s="51">
        <v>1628</v>
      </c>
      <c r="AA611" s="53">
        <v>45264</v>
      </c>
      <c r="AB611" s="51">
        <v>4</v>
      </c>
      <c r="AC611" s="51">
        <v>4</v>
      </c>
      <c r="AD611" s="53">
        <v>45066</v>
      </c>
      <c r="AE611" s="52" t="s">
        <v>60</v>
      </c>
      <c r="AF611" s="52" t="s">
        <v>51</v>
      </c>
      <c r="AG611" s="52" t="s">
        <v>77</v>
      </c>
      <c r="AH611" s="52" t="s">
        <v>4496</v>
      </c>
      <c r="AI611" s="52" t="s">
        <v>4497</v>
      </c>
      <c r="AJ611" s="51">
        <v>1</v>
      </c>
      <c r="AK611" s="56">
        <v>781.52</v>
      </c>
    </row>
    <row r="612" spans="1:37" x14ac:dyDescent="0.25">
      <c r="A612" s="51">
        <v>1202</v>
      </c>
      <c r="B612" s="52" t="s">
        <v>3090</v>
      </c>
      <c r="C612" s="52" t="s">
        <v>3039</v>
      </c>
      <c r="D612" s="53">
        <v>43775</v>
      </c>
      <c r="E612" s="53">
        <v>45007</v>
      </c>
      <c r="F612" s="51">
        <f>Messy_HR_Dataset_Detailed!$E612-Messy_HR_Dataset_Detailed!$D612</f>
        <v>1232</v>
      </c>
      <c r="G612" s="54">
        <f>(Messy_HR_Dataset_Detailed!$E612-Messy_HR_Dataset_Detailed!$D612)/365.25</f>
        <v>3.3730321697467489</v>
      </c>
      <c r="H612" s="52" t="s">
        <v>4464</v>
      </c>
      <c r="I612" s="52" t="s">
        <v>4498</v>
      </c>
      <c r="J612" s="55" t="s">
        <v>4499</v>
      </c>
      <c r="K612" s="52" t="s">
        <v>65</v>
      </c>
      <c r="L612" s="52" t="s">
        <v>2303</v>
      </c>
      <c r="M612" s="52" t="s">
        <v>56</v>
      </c>
      <c r="N612" s="52" t="s">
        <v>67</v>
      </c>
      <c r="O612" s="52" t="s">
        <v>66</v>
      </c>
      <c r="P612" s="52" t="s">
        <v>174</v>
      </c>
      <c r="Q612" s="52" t="s">
        <v>165</v>
      </c>
      <c r="R612" s="52" t="s">
        <v>85</v>
      </c>
      <c r="S612" s="53">
        <v>16893</v>
      </c>
      <c r="T612" s="52" t="s">
        <v>44</v>
      </c>
      <c r="U612" s="52" t="s">
        <v>109</v>
      </c>
      <c r="V612" s="52" t="s">
        <v>46</v>
      </c>
      <c r="W612" s="51">
        <v>2970</v>
      </c>
      <c r="X612" s="52" t="s">
        <v>48</v>
      </c>
      <c r="Y612" s="51">
        <v>3</v>
      </c>
      <c r="Z612" s="51">
        <v>1629</v>
      </c>
      <c r="AA612" s="53" t="s">
        <v>413</v>
      </c>
      <c r="AB612" s="51">
        <v>1</v>
      </c>
      <c r="AC612" s="51">
        <v>2</v>
      </c>
      <c r="AD612" s="53">
        <v>45125</v>
      </c>
      <c r="AE612" s="52" t="s">
        <v>50</v>
      </c>
      <c r="AF612" s="52" t="s">
        <v>51</v>
      </c>
      <c r="AG612" s="52" t="s">
        <v>52</v>
      </c>
      <c r="AH612" s="52" t="s">
        <v>4500</v>
      </c>
      <c r="AI612" s="52" t="s">
        <v>4501</v>
      </c>
      <c r="AJ612" s="51">
        <v>2</v>
      </c>
      <c r="AK612" s="56">
        <v>615.28</v>
      </c>
    </row>
    <row r="613" spans="1:37" x14ac:dyDescent="0.25">
      <c r="A613" s="51">
        <v>1203</v>
      </c>
      <c r="B613" s="52" t="s">
        <v>4502</v>
      </c>
      <c r="C613" s="52" t="s">
        <v>1775</v>
      </c>
      <c r="D613" s="53">
        <v>44311</v>
      </c>
      <c r="E613" s="53">
        <v>44859</v>
      </c>
      <c r="F613" s="51">
        <f>Messy_HR_Dataset_Detailed!$E613-Messy_HR_Dataset_Detailed!$D613</f>
        <v>548</v>
      </c>
      <c r="G613" s="54">
        <f>(Messy_HR_Dataset_Detailed!$E613-Messy_HR_Dataset_Detailed!$D613)/365.25</f>
        <v>1.5003422313483916</v>
      </c>
      <c r="H613" s="52" t="s">
        <v>4464</v>
      </c>
      <c r="I613" s="52" t="s">
        <v>4503</v>
      </c>
      <c r="J613" s="55" t="s">
        <v>4504</v>
      </c>
      <c r="K613" s="52" t="s">
        <v>84</v>
      </c>
      <c r="L613" s="52" t="s">
        <v>2303</v>
      </c>
      <c r="M613" s="52" t="s">
        <v>39</v>
      </c>
      <c r="N613" s="52" t="s">
        <v>40</v>
      </c>
      <c r="O613" s="52" t="s">
        <v>41</v>
      </c>
      <c r="P613" s="52" t="s">
        <v>95</v>
      </c>
      <c r="Q613" s="52" t="s">
        <v>165</v>
      </c>
      <c r="R613" s="52" t="s">
        <v>80</v>
      </c>
      <c r="S613" s="53">
        <v>16194</v>
      </c>
      <c r="T613" s="52" t="s">
        <v>44</v>
      </c>
      <c r="U613" s="52" t="s">
        <v>234</v>
      </c>
      <c r="V613" s="52" t="s">
        <v>46</v>
      </c>
      <c r="W613" s="51">
        <v>13058</v>
      </c>
      <c r="X613" s="52" t="s">
        <v>48</v>
      </c>
      <c r="Y613" s="51">
        <v>3</v>
      </c>
      <c r="Z613" s="51">
        <v>1630</v>
      </c>
      <c r="AA613" s="53" t="s">
        <v>2702</v>
      </c>
      <c r="AB613" s="51">
        <v>4</v>
      </c>
      <c r="AC613" s="51">
        <v>3</v>
      </c>
      <c r="AD613" s="53">
        <v>45011</v>
      </c>
      <c r="AE613" s="52" t="s">
        <v>60</v>
      </c>
      <c r="AF613" s="52" t="s">
        <v>61</v>
      </c>
      <c r="AG613" s="52" t="s">
        <v>62</v>
      </c>
      <c r="AH613" s="52" t="s">
        <v>4505</v>
      </c>
      <c r="AI613" s="52" t="s">
        <v>4506</v>
      </c>
      <c r="AJ613" s="51">
        <v>4</v>
      </c>
      <c r="AK613" s="56">
        <v>779.26</v>
      </c>
    </row>
    <row r="614" spans="1:37" x14ac:dyDescent="0.25">
      <c r="A614" s="51">
        <v>1204</v>
      </c>
      <c r="B614" s="52" t="s">
        <v>4322</v>
      </c>
      <c r="C614" s="52" t="s">
        <v>2434</v>
      </c>
      <c r="D614" s="53">
        <v>45094</v>
      </c>
      <c r="E614" s="53">
        <v>45126</v>
      </c>
      <c r="F614" s="51">
        <f>Messy_HR_Dataset_Detailed!$E614-Messy_HR_Dataset_Detailed!$D614</f>
        <v>32</v>
      </c>
      <c r="G614" s="54">
        <f>(Messy_HR_Dataset_Detailed!$E614-Messy_HR_Dataset_Detailed!$D614)/365.25</f>
        <v>8.761122518822724E-2</v>
      </c>
      <c r="H614" s="52" t="s">
        <v>4464</v>
      </c>
      <c r="I614" s="52" t="s">
        <v>290</v>
      </c>
      <c r="J614" s="55" t="s">
        <v>4507</v>
      </c>
      <c r="K614" s="52" t="s">
        <v>37</v>
      </c>
      <c r="L614" s="52" t="s">
        <v>2303</v>
      </c>
      <c r="M614" s="52" t="s">
        <v>66</v>
      </c>
      <c r="N614" s="52" t="s">
        <v>40</v>
      </c>
      <c r="O614" s="52" t="s">
        <v>66</v>
      </c>
      <c r="P614" s="52" t="s">
        <v>174</v>
      </c>
      <c r="Q614" s="52" t="s">
        <v>165</v>
      </c>
      <c r="R614" s="52" t="s">
        <v>114</v>
      </c>
      <c r="S614" s="53" t="s">
        <v>4508</v>
      </c>
      <c r="T614" s="52" t="s">
        <v>44</v>
      </c>
      <c r="U614" s="52" t="s">
        <v>116</v>
      </c>
      <c r="V614" s="52" t="s">
        <v>46</v>
      </c>
      <c r="W614" s="51">
        <v>20602</v>
      </c>
      <c r="X614" s="52" t="s">
        <v>48</v>
      </c>
      <c r="Y614" s="51">
        <v>3</v>
      </c>
      <c r="Z614" s="51">
        <v>1631</v>
      </c>
      <c r="AA614" s="53" t="s">
        <v>1824</v>
      </c>
      <c r="AB614" s="51">
        <v>2</v>
      </c>
      <c r="AC614" s="51">
        <v>4</v>
      </c>
      <c r="AD614" s="53">
        <v>44940</v>
      </c>
      <c r="AE614" s="52" t="s">
        <v>60</v>
      </c>
      <c r="AF614" s="52" t="s">
        <v>61</v>
      </c>
      <c r="AG614" s="52" t="s">
        <v>62</v>
      </c>
      <c r="AH614" s="52" t="s">
        <v>4509</v>
      </c>
      <c r="AI614" s="52" t="s">
        <v>4510</v>
      </c>
      <c r="AJ614" s="51">
        <v>1</v>
      </c>
      <c r="AK614" s="56">
        <v>464.49</v>
      </c>
    </row>
    <row r="615" spans="1:37" x14ac:dyDescent="0.25">
      <c r="A615" s="51">
        <v>1206</v>
      </c>
      <c r="B615" s="52" t="s">
        <v>4512</v>
      </c>
      <c r="C615" s="52" t="s">
        <v>228</v>
      </c>
      <c r="D615" s="53">
        <v>43395</v>
      </c>
      <c r="E615" s="53">
        <v>43537</v>
      </c>
      <c r="F615" s="51">
        <f>Messy_HR_Dataset_Detailed!$E615-Messy_HR_Dataset_Detailed!$D615</f>
        <v>142</v>
      </c>
      <c r="G615" s="54">
        <f>(Messy_HR_Dataset_Detailed!$E615-Messy_HR_Dataset_Detailed!$D615)/365.25</f>
        <v>0.38877481177275841</v>
      </c>
      <c r="H615" s="52" t="s">
        <v>64</v>
      </c>
      <c r="I615" s="52" t="s">
        <v>4513</v>
      </c>
      <c r="J615" s="55" t="s">
        <v>4514</v>
      </c>
      <c r="K615" s="52" t="s">
        <v>54</v>
      </c>
      <c r="L615" s="52" t="s">
        <v>38</v>
      </c>
      <c r="M615" s="52" t="s">
        <v>39</v>
      </c>
      <c r="N615" s="52" t="s">
        <v>67</v>
      </c>
      <c r="O615" s="52" t="s">
        <v>41</v>
      </c>
      <c r="P615" s="52" t="s">
        <v>95</v>
      </c>
      <c r="Q615" s="52" t="s">
        <v>165</v>
      </c>
      <c r="R615" s="52" t="s">
        <v>85</v>
      </c>
      <c r="S615" s="53">
        <v>34459</v>
      </c>
      <c r="T615" s="52" t="s">
        <v>44</v>
      </c>
      <c r="U615" s="52" t="s">
        <v>81</v>
      </c>
      <c r="V615" s="52" t="s">
        <v>46</v>
      </c>
      <c r="W615" s="51">
        <v>94379</v>
      </c>
      <c r="X615" s="52" t="s">
        <v>48</v>
      </c>
      <c r="Y615" s="51">
        <v>3</v>
      </c>
      <c r="Z615" s="51">
        <v>1633</v>
      </c>
      <c r="AA615" s="53">
        <v>44816</v>
      </c>
      <c r="AB615" s="51">
        <v>4</v>
      </c>
      <c r="AC615" s="51">
        <v>3</v>
      </c>
      <c r="AD615" s="53">
        <v>44843</v>
      </c>
      <c r="AE615" s="52" t="s">
        <v>76</v>
      </c>
      <c r="AF615" s="52" t="s">
        <v>61</v>
      </c>
      <c r="AG615" s="52" t="s">
        <v>89</v>
      </c>
      <c r="AH615" s="52" t="s">
        <v>4515</v>
      </c>
      <c r="AI615" s="52" t="s">
        <v>4516</v>
      </c>
      <c r="AJ615" s="51">
        <v>3</v>
      </c>
      <c r="AK615" s="56">
        <v>300.12</v>
      </c>
    </row>
    <row r="616" spans="1:37" x14ac:dyDescent="0.25">
      <c r="A616" s="51">
        <v>1207</v>
      </c>
      <c r="B616" s="52" t="s">
        <v>2575</v>
      </c>
      <c r="C616" s="52" t="s">
        <v>4517</v>
      </c>
      <c r="D616" s="53">
        <v>44486</v>
      </c>
      <c r="E616" s="53">
        <v>44878</v>
      </c>
      <c r="F616" s="51">
        <f>Messy_HR_Dataset_Detailed!$E616-Messy_HR_Dataset_Detailed!$D616</f>
        <v>392</v>
      </c>
      <c r="G616" s="54">
        <f>(Messy_HR_Dataset_Detailed!$E616-Messy_HR_Dataset_Detailed!$D616)/365.25</f>
        <v>1.0732375085557837</v>
      </c>
      <c r="H616" s="52" t="s">
        <v>64</v>
      </c>
      <c r="I616" s="52" t="s">
        <v>4518</v>
      </c>
      <c r="J616" s="55" t="s">
        <v>4519</v>
      </c>
      <c r="K616" s="52" t="s">
        <v>132</v>
      </c>
      <c r="L616" s="52" t="s">
        <v>38</v>
      </c>
      <c r="M616" s="52" t="s">
        <v>39</v>
      </c>
      <c r="N616" s="52" t="s">
        <v>40</v>
      </c>
      <c r="O616" s="52" t="s">
        <v>56</v>
      </c>
      <c r="P616" s="52" t="s">
        <v>174</v>
      </c>
      <c r="Q616" s="52" t="s">
        <v>165</v>
      </c>
      <c r="R616" s="52" t="s">
        <v>43</v>
      </c>
      <c r="S616" s="53" t="s">
        <v>4520</v>
      </c>
      <c r="T616" s="52" t="s">
        <v>44</v>
      </c>
      <c r="U616" s="52" t="s">
        <v>1262</v>
      </c>
      <c r="V616" s="52" t="s">
        <v>59</v>
      </c>
      <c r="W616" s="51">
        <v>62674</v>
      </c>
      <c r="X616" s="52" t="s">
        <v>48</v>
      </c>
      <c r="Y616" s="51">
        <v>3</v>
      </c>
      <c r="Z616" s="51">
        <v>1634</v>
      </c>
      <c r="AA616" s="53" t="s">
        <v>421</v>
      </c>
      <c r="AB616" s="51">
        <v>2</v>
      </c>
      <c r="AC616" s="51">
        <v>3</v>
      </c>
      <c r="AD616" s="53">
        <v>45011</v>
      </c>
      <c r="AE616" s="52" t="s">
        <v>156</v>
      </c>
      <c r="AF616" s="52" t="s">
        <v>61</v>
      </c>
      <c r="AG616" s="52" t="s">
        <v>52</v>
      </c>
      <c r="AH616" s="52" t="s">
        <v>4521</v>
      </c>
      <c r="AI616" s="52" t="s">
        <v>4522</v>
      </c>
      <c r="AJ616" s="51">
        <v>3</v>
      </c>
      <c r="AK616" s="56">
        <v>895.42</v>
      </c>
    </row>
    <row r="617" spans="1:37" x14ac:dyDescent="0.25">
      <c r="A617" s="51">
        <v>1208</v>
      </c>
      <c r="B617" s="52" t="s">
        <v>4523</v>
      </c>
      <c r="C617" s="52" t="s">
        <v>3731</v>
      </c>
      <c r="D617" s="53">
        <v>44488</v>
      </c>
      <c r="E617" s="53">
        <v>45026</v>
      </c>
      <c r="F617" s="51">
        <f>Messy_HR_Dataset_Detailed!$E617-Messy_HR_Dataset_Detailed!$D617</f>
        <v>538</v>
      </c>
      <c r="G617" s="54">
        <f>(Messy_HR_Dataset_Detailed!$E617-Messy_HR_Dataset_Detailed!$D617)/365.25</f>
        <v>1.4729637234770705</v>
      </c>
      <c r="H617" s="52" t="s">
        <v>64</v>
      </c>
      <c r="I617" s="52" t="s">
        <v>4524</v>
      </c>
      <c r="J617" s="55" t="s">
        <v>4525</v>
      </c>
      <c r="K617" s="52" t="s">
        <v>79</v>
      </c>
      <c r="L617" s="52" t="s">
        <v>38</v>
      </c>
      <c r="M617" s="52" t="s">
        <v>66</v>
      </c>
      <c r="N617" s="52" t="s">
        <v>40</v>
      </c>
      <c r="O617" s="52" t="s">
        <v>56</v>
      </c>
      <c r="P617" s="52" t="s">
        <v>133</v>
      </c>
      <c r="Q617" s="52" t="s">
        <v>165</v>
      </c>
      <c r="R617" s="52" t="s">
        <v>2479</v>
      </c>
      <c r="S617" s="53" t="s">
        <v>4526</v>
      </c>
      <c r="T617" s="52" t="s">
        <v>44</v>
      </c>
      <c r="U617" s="52" t="s">
        <v>2479</v>
      </c>
      <c r="V617" s="52" t="s">
        <v>59</v>
      </c>
      <c r="W617" s="51">
        <v>18618</v>
      </c>
      <c r="X617" s="52" t="s">
        <v>48</v>
      </c>
      <c r="Y617" s="51">
        <v>3</v>
      </c>
      <c r="Z617" s="51">
        <v>1635</v>
      </c>
      <c r="AA617" s="53" t="s">
        <v>4269</v>
      </c>
      <c r="AB617" s="51">
        <v>4</v>
      </c>
      <c r="AC617" s="51">
        <v>4</v>
      </c>
      <c r="AD617" s="53">
        <v>45061</v>
      </c>
      <c r="AE617" s="52" t="s">
        <v>50</v>
      </c>
      <c r="AF617" s="52" t="s">
        <v>61</v>
      </c>
      <c r="AG617" s="52" t="s">
        <v>77</v>
      </c>
      <c r="AH617" s="52" t="s">
        <v>4527</v>
      </c>
      <c r="AI617" s="52" t="s">
        <v>4528</v>
      </c>
      <c r="AJ617" s="51">
        <v>3</v>
      </c>
      <c r="AK617" s="56">
        <v>619.86</v>
      </c>
    </row>
    <row r="618" spans="1:37" x14ac:dyDescent="0.25">
      <c r="A618" s="51">
        <v>1209</v>
      </c>
      <c r="B618" s="52" t="s">
        <v>4529</v>
      </c>
      <c r="C618" s="52" t="s">
        <v>1526</v>
      </c>
      <c r="D618" s="53">
        <v>43389</v>
      </c>
      <c r="E618" s="53">
        <v>43451</v>
      </c>
      <c r="F618" s="51">
        <f>Messy_HR_Dataset_Detailed!$E618-Messy_HR_Dataset_Detailed!$D618</f>
        <v>62</v>
      </c>
      <c r="G618" s="54">
        <f>(Messy_HR_Dataset_Detailed!$E618-Messy_HR_Dataset_Detailed!$D618)/365.25</f>
        <v>0.16974674880219029</v>
      </c>
      <c r="H618" s="52" t="s">
        <v>4530</v>
      </c>
      <c r="I618" s="52" t="s">
        <v>4531</v>
      </c>
      <c r="J618" s="55" t="s">
        <v>4532</v>
      </c>
      <c r="K618" s="52" t="s">
        <v>125</v>
      </c>
      <c r="L618" s="52" t="s">
        <v>38</v>
      </c>
      <c r="M618" s="52" t="s">
        <v>39</v>
      </c>
      <c r="N618" s="52" t="s">
        <v>67</v>
      </c>
      <c r="O618" s="52" t="s">
        <v>56</v>
      </c>
      <c r="P618" s="52" t="s">
        <v>95</v>
      </c>
      <c r="Q618" s="52" t="s">
        <v>2588</v>
      </c>
      <c r="R618" s="52" t="s">
        <v>57</v>
      </c>
      <c r="S618" s="53">
        <v>35987</v>
      </c>
      <c r="T618" s="52" t="s">
        <v>44</v>
      </c>
      <c r="U618" s="52" t="s">
        <v>159</v>
      </c>
      <c r="V618" s="52" t="s">
        <v>59</v>
      </c>
      <c r="W618" s="51">
        <v>6067</v>
      </c>
      <c r="X618" s="52" t="s">
        <v>48</v>
      </c>
      <c r="Y618" s="51">
        <v>3</v>
      </c>
      <c r="Z618" s="51">
        <v>1636</v>
      </c>
      <c r="AA618" s="53" t="s">
        <v>706</v>
      </c>
      <c r="AB618" s="51">
        <v>4</v>
      </c>
      <c r="AC618" s="51">
        <v>5</v>
      </c>
      <c r="AD618" s="53">
        <v>44804</v>
      </c>
      <c r="AE618" s="52" t="s">
        <v>83</v>
      </c>
      <c r="AF618" s="52" t="s">
        <v>61</v>
      </c>
      <c r="AG618" s="52" t="s">
        <v>77</v>
      </c>
      <c r="AH618" s="52" t="s">
        <v>4533</v>
      </c>
      <c r="AI618" s="52" t="s">
        <v>4534</v>
      </c>
      <c r="AJ618" s="51">
        <v>1</v>
      </c>
      <c r="AK618" s="56">
        <v>943.84</v>
      </c>
    </row>
    <row r="619" spans="1:37" x14ac:dyDescent="0.25">
      <c r="A619" s="51">
        <v>1210</v>
      </c>
      <c r="B619" s="52" t="s">
        <v>4535</v>
      </c>
      <c r="C619" s="52" t="s">
        <v>4536</v>
      </c>
      <c r="D619" s="53">
        <v>43947</v>
      </c>
      <c r="E619" s="53">
        <v>44033</v>
      </c>
      <c r="F619" s="51">
        <f>Messy_HR_Dataset_Detailed!$E619-Messy_HR_Dataset_Detailed!$D619</f>
        <v>86</v>
      </c>
      <c r="G619" s="54">
        <f>(Messy_HR_Dataset_Detailed!$E619-Messy_HR_Dataset_Detailed!$D619)/365.25</f>
        <v>0.23545516769336072</v>
      </c>
      <c r="H619" s="52" t="s">
        <v>4530</v>
      </c>
      <c r="I619" s="52" t="s">
        <v>4537</v>
      </c>
      <c r="J619" s="55" t="s">
        <v>4538</v>
      </c>
      <c r="K619" s="52" t="s">
        <v>54</v>
      </c>
      <c r="L619" s="52" t="s">
        <v>38</v>
      </c>
      <c r="M619" s="52" t="s">
        <v>66</v>
      </c>
      <c r="N619" s="52" t="s">
        <v>40</v>
      </c>
      <c r="O619" s="52" t="s">
        <v>56</v>
      </c>
      <c r="P619" s="52" t="s">
        <v>121</v>
      </c>
      <c r="Q619" s="52" t="s">
        <v>2588</v>
      </c>
      <c r="R619" s="52" t="s">
        <v>80</v>
      </c>
      <c r="S619" s="53" t="s">
        <v>4539</v>
      </c>
      <c r="T619" s="52" t="s">
        <v>44</v>
      </c>
      <c r="U619" s="52" t="s">
        <v>234</v>
      </c>
      <c r="V619" s="52" t="s">
        <v>59</v>
      </c>
      <c r="W619" s="51">
        <v>78952</v>
      </c>
      <c r="X619" s="52" t="s">
        <v>48</v>
      </c>
      <c r="Y619" s="51">
        <v>3</v>
      </c>
      <c r="Z619" s="51">
        <v>1637</v>
      </c>
      <c r="AA619" s="53" t="s">
        <v>2097</v>
      </c>
      <c r="AB619" s="51">
        <v>4</v>
      </c>
      <c r="AC619" s="51">
        <v>1</v>
      </c>
      <c r="AD619" s="53">
        <v>44838</v>
      </c>
      <c r="AE619" s="52" t="s">
        <v>60</v>
      </c>
      <c r="AF619" s="52" t="s">
        <v>61</v>
      </c>
      <c r="AG619" s="52" t="s">
        <v>52</v>
      </c>
      <c r="AH619" s="52" t="s">
        <v>4540</v>
      </c>
      <c r="AI619" s="52" t="s">
        <v>4541</v>
      </c>
      <c r="AJ619" s="51">
        <v>5</v>
      </c>
      <c r="AK619" s="56">
        <v>556.33000000000004</v>
      </c>
    </row>
    <row r="620" spans="1:37" x14ac:dyDescent="0.25">
      <c r="A620" s="51">
        <v>1211</v>
      </c>
      <c r="B620" s="52" t="s">
        <v>4542</v>
      </c>
      <c r="C620" s="52" t="s">
        <v>3083</v>
      </c>
      <c r="D620" s="53">
        <v>43852</v>
      </c>
      <c r="E620" s="53">
        <v>44860</v>
      </c>
      <c r="F620" s="51">
        <f>Messy_HR_Dataset_Detailed!$E620-Messy_HR_Dataset_Detailed!$D620</f>
        <v>1008</v>
      </c>
      <c r="G620" s="54">
        <f>(Messy_HR_Dataset_Detailed!$E620-Messy_HR_Dataset_Detailed!$D620)/365.25</f>
        <v>2.7597535934291582</v>
      </c>
      <c r="H620" s="52" t="s">
        <v>4530</v>
      </c>
      <c r="I620" s="52" t="s">
        <v>4543</v>
      </c>
      <c r="J620" s="55" t="s">
        <v>4544</v>
      </c>
      <c r="K620" s="52" t="s">
        <v>132</v>
      </c>
      <c r="L620" s="52" t="s">
        <v>38</v>
      </c>
      <c r="M620" s="52" t="s">
        <v>66</v>
      </c>
      <c r="N620" s="52" t="s">
        <v>67</v>
      </c>
      <c r="O620" s="52" t="s">
        <v>66</v>
      </c>
      <c r="P620" s="52" t="s">
        <v>95</v>
      </c>
      <c r="Q620" s="52" t="s">
        <v>68</v>
      </c>
      <c r="R620" s="52" t="s">
        <v>43</v>
      </c>
      <c r="S620" s="53" t="s">
        <v>4545</v>
      </c>
      <c r="T620" s="52" t="s">
        <v>44</v>
      </c>
      <c r="U620" s="52" t="s">
        <v>45</v>
      </c>
      <c r="V620" s="52" t="s">
        <v>59</v>
      </c>
      <c r="W620" s="51">
        <v>82541</v>
      </c>
      <c r="X620" s="52" t="s">
        <v>48</v>
      </c>
      <c r="Y620" s="51">
        <v>3</v>
      </c>
      <c r="Z620" s="51">
        <v>1638</v>
      </c>
      <c r="AA620" s="53">
        <v>45143</v>
      </c>
      <c r="AB620" s="51">
        <v>2</v>
      </c>
      <c r="AC620" s="51">
        <v>4</v>
      </c>
      <c r="AD620" s="53">
        <v>44922</v>
      </c>
      <c r="AE620" s="52" t="s">
        <v>60</v>
      </c>
      <c r="AF620" s="52" t="s">
        <v>61</v>
      </c>
      <c r="AG620" s="52" t="s">
        <v>77</v>
      </c>
      <c r="AH620" s="52" t="s">
        <v>3889</v>
      </c>
      <c r="AI620" s="52" t="s">
        <v>4546</v>
      </c>
      <c r="AJ620" s="51">
        <v>4</v>
      </c>
      <c r="AK620" s="56">
        <v>274.97000000000003</v>
      </c>
    </row>
    <row r="621" spans="1:37" x14ac:dyDescent="0.25">
      <c r="A621" s="51">
        <v>1212</v>
      </c>
      <c r="B621" s="52" t="s">
        <v>3644</v>
      </c>
      <c r="C621" s="52" t="s">
        <v>3056</v>
      </c>
      <c r="D621" s="53">
        <v>44650</v>
      </c>
      <c r="E621" s="53">
        <v>44763</v>
      </c>
      <c r="F621" s="51">
        <f>Messy_HR_Dataset_Detailed!$E621-Messy_HR_Dataset_Detailed!$D621</f>
        <v>113</v>
      </c>
      <c r="G621" s="54">
        <f>(Messy_HR_Dataset_Detailed!$E621-Messy_HR_Dataset_Detailed!$D621)/365.25</f>
        <v>0.30937713894592744</v>
      </c>
      <c r="H621" s="52" t="s">
        <v>2379</v>
      </c>
      <c r="I621" s="52" t="s">
        <v>4547</v>
      </c>
      <c r="J621" s="55" t="s">
        <v>4548</v>
      </c>
      <c r="K621" s="52" t="s">
        <v>54</v>
      </c>
      <c r="L621" s="52" t="s">
        <v>2303</v>
      </c>
      <c r="M621" s="52" t="s">
        <v>66</v>
      </c>
      <c r="N621" s="52" t="s">
        <v>55</v>
      </c>
      <c r="O621" s="52" t="s">
        <v>66</v>
      </c>
      <c r="P621" s="52" t="s">
        <v>121</v>
      </c>
      <c r="Q621" s="52" t="s">
        <v>165</v>
      </c>
      <c r="R621" s="52" t="s">
        <v>85</v>
      </c>
      <c r="S621" s="53">
        <v>21459</v>
      </c>
      <c r="T621" s="52" t="s">
        <v>44</v>
      </c>
      <c r="U621" s="52" t="s">
        <v>98</v>
      </c>
      <c r="V621" s="52" t="s">
        <v>59</v>
      </c>
      <c r="W621" s="51">
        <v>87307</v>
      </c>
      <c r="X621" s="52" t="s">
        <v>48</v>
      </c>
      <c r="Y621" s="51">
        <v>3</v>
      </c>
      <c r="Z621" s="51">
        <v>1639</v>
      </c>
      <c r="AA621" s="53">
        <v>44905</v>
      </c>
      <c r="AB621" s="51">
        <v>1</v>
      </c>
      <c r="AC621" s="51">
        <v>2</v>
      </c>
      <c r="AD621" s="53">
        <v>44947</v>
      </c>
      <c r="AE621" s="52" t="s">
        <v>156</v>
      </c>
      <c r="AF621" s="52" t="s">
        <v>51</v>
      </c>
      <c r="AG621" s="52" t="s">
        <v>77</v>
      </c>
      <c r="AH621" s="52" t="s">
        <v>4549</v>
      </c>
      <c r="AI621" s="52" t="s">
        <v>4550</v>
      </c>
      <c r="AJ621" s="51">
        <v>5</v>
      </c>
      <c r="AK621" s="56">
        <v>359.87</v>
      </c>
    </row>
    <row r="622" spans="1:37" x14ac:dyDescent="0.25">
      <c r="A622" s="51">
        <v>1213</v>
      </c>
      <c r="B622" s="52" t="s">
        <v>4551</v>
      </c>
      <c r="C622" s="52" t="s">
        <v>4552</v>
      </c>
      <c r="D622" s="53">
        <v>44345</v>
      </c>
      <c r="E622" s="53">
        <v>44807</v>
      </c>
      <c r="F622" s="51">
        <f>Messy_HR_Dataset_Detailed!$E622-Messy_HR_Dataset_Detailed!$D622</f>
        <v>462</v>
      </c>
      <c r="G622" s="54">
        <f>(Messy_HR_Dataset_Detailed!$E622-Messy_HR_Dataset_Detailed!$D622)/365.25</f>
        <v>1.2648870636550309</v>
      </c>
      <c r="H622" s="52" t="s">
        <v>4464</v>
      </c>
      <c r="I622" s="52" t="s">
        <v>4553</v>
      </c>
      <c r="J622" s="55" t="s">
        <v>4554</v>
      </c>
      <c r="K622" s="52" t="s">
        <v>132</v>
      </c>
      <c r="L622" s="52" t="s">
        <v>2303</v>
      </c>
      <c r="M622" s="52" t="s">
        <v>39</v>
      </c>
      <c r="N622" s="52" t="s">
        <v>55</v>
      </c>
      <c r="O622" s="52" t="s">
        <v>66</v>
      </c>
      <c r="P622" s="52" t="s">
        <v>174</v>
      </c>
      <c r="Q622" s="52" t="s">
        <v>165</v>
      </c>
      <c r="R622" s="52" t="s">
        <v>107</v>
      </c>
      <c r="S622" s="53" t="s">
        <v>4555</v>
      </c>
      <c r="T622" s="52" t="s">
        <v>44</v>
      </c>
      <c r="U622" s="52" t="s">
        <v>978</v>
      </c>
      <c r="V622" s="52" t="s">
        <v>46</v>
      </c>
      <c r="W622" s="51">
        <v>59443</v>
      </c>
      <c r="X622" s="52" t="s">
        <v>48</v>
      </c>
      <c r="Y622" s="51">
        <v>3</v>
      </c>
      <c r="Z622" s="51">
        <v>1640</v>
      </c>
      <c r="AA622" s="53" t="s">
        <v>4269</v>
      </c>
      <c r="AB622" s="51">
        <v>2</v>
      </c>
      <c r="AC622" s="51">
        <v>4</v>
      </c>
      <c r="AD622" s="53">
        <v>44958</v>
      </c>
      <c r="AE622" s="52" t="s">
        <v>156</v>
      </c>
      <c r="AF622" s="52" t="s">
        <v>51</v>
      </c>
      <c r="AG622" s="52" t="s">
        <v>77</v>
      </c>
      <c r="AH622" s="52" t="s">
        <v>4556</v>
      </c>
      <c r="AI622" s="52" t="s">
        <v>4557</v>
      </c>
      <c r="AJ622" s="51">
        <v>1</v>
      </c>
      <c r="AK622" s="56">
        <v>881.51</v>
      </c>
    </row>
    <row r="623" spans="1:37" x14ac:dyDescent="0.25">
      <c r="A623" s="51">
        <v>1214</v>
      </c>
      <c r="B623" s="52" t="s">
        <v>1253</v>
      </c>
      <c r="C623" s="52" t="s">
        <v>4412</v>
      </c>
      <c r="D623" s="53">
        <v>44994</v>
      </c>
      <c r="E623" s="53">
        <v>45076</v>
      </c>
      <c r="F623" s="51">
        <f>Messy_HR_Dataset_Detailed!$E623-Messy_HR_Dataset_Detailed!$D623</f>
        <v>82</v>
      </c>
      <c r="G623" s="54">
        <f>(Messy_HR_Dataset_Detailed!$E623-Messy_HR_Dataset_Detailed!$D623)/365.25</f>
        <v>0.22450376454483231</v>
      </c>
      <c r="H623" s="52" t="s">
        <v>4464</v>
      </c>
      <c r="I623" s="52" t="s">
        <v>4558</v>
      </c>
      <c r="J623" s="55" t="s">
        <v>4559</v>
      </c>
      <c r="K623" s="52" t="s">
        <v>113</v>
      </c>
      <c r="L623" s="52" t="s">
        <v>2303</v>
      </c>
      <c r="M623" s="52" t="s">
        <v>56</v>
      </c>
      <c r="N623" s="52" t="s">
        <v>40</v>
      </c>
      <c r="O623" s="52" t="s">
        <v>41</v>
      </c>
      <c r="P623" s="52" t="s">
        <v>174</v>
      </c>
      <c r="Q623" s="52" t="s">
        <v>165</v>
      </c>
      <c r="R623" s="52" t="s">
        <v>85</v>
      </c>
      <c r="S623" s="53">
        <v>32669</v>
      </c>
      <c r="T623" s="52" t="s">
        <v>44</v>
      </c>
      <c r="U623" s="52" t="s">
        <v>81</v>
      </c>
      <c r="V623" s="52" t="s">
        <v>46</v>
      </c>
      <c r="W623" s="51">
        <v>40835</v>
      </c>
      <c r="X623" s="52" t="s">
        <v>48</v>
      </c>
      <c r="Y623" s="51">
        <v>3</v>
      </c>
      <c r="Z623" s="51">
        <v>1641</v>
      </c>
      <c r="AA623" s="53" t="s">
        <v>3796</v>
      </c>
      <c r="AB623" s="51">
        <v>5</v>
      </c>
      <c r="AC623" s="51">
        <v>4</v>
      </c>
      <c r="AD623" s="53">
        <v>44917</v>
      </c>
      <c r="AE623" s="52" t="s">
        <v>76</v>
      </c>
      <c r="AF623" s="52" t="s">
        <v>61</v>
      </c>
      <c r="AG623" s="52" t="s">
        <v>89</v>
      </c>
      <c r="AH623" s="52" t="s">
        <v>4560</v>
      </c>
      <c r="AI623" s="52" t="s">
        <v>4561</v>
      </c>
      <c r="AJ623" s="51">
        <v>5</v>
      </c>
      <c r="AK623" s="56">
        <v>879.86</v>
      </c>
    </row>
    <row r="624" spans="1:37" x14ac:dyDescent="0.25">
      <c r="A624" s="51">
        <v>1215</v>
      </c>
      <c r="B624" s="52" t="s">
        <v>2327</v>
      </c>
      <c r="C624" s="52" t="s">
        <v>1273</v>
      </c>
      <c r="D624" s="53">
        <v>43791</v>
      </c>
      <c r="E624" s="53">
        <v>43827</v>
      </c>
      <c r="F624" s="51">
        <f>Messy_HR_Dataset_Detailed!$E624-Messy_HR_Dataset_Detailed!$D624</f>
        <v>36</v>
      </c>
      <c r="G624" s="54">
        <f>(Messy_HR_Dataset_Detailed!$E624-Messy_HR_Dataset_Detailed!$D624)/365.25</f>
        <v>9.856262833675565E-2</v>
      </c>
      <c r="H624" s="52" t="s">
        <v>4464</v>
      </c>
      <c r="I624" s="52" t="s">
        <v>4562</v>
      </c>
      <c r="J624" s="55" t="s">
        <v>4563</v>
      </c>
      <c r="K624" s="52" t="s">
        <v>65</v>
      </c>
      <c r="L624" s="52" t="s">
        <v>2303</v>
      </c>
      <c r="M624" s="52" t="s">
        <v>39</v>
      </c>
      <c r="N624" s="52" t="s">
        <v>55</v>
      </c>
      <c r="O624" s="52" t="s">
        <v>56</v>
      </c>
      <c r="P624" s="52" t="s">
        <v>133</v>
      </c>
      <c r="Q624" s="52" t="s">
        <v>165</v>
      </c>
      <c r="R624" s="52" t="s">
        <v>320</v>
      </c>
      <c r="S624" s="53" t="s">
        <v>4564</v>
      </c>
      <c r="T624" s="52" t="s">
        <v>44</v>
      </c>
      <c r="U624" s="52" t="s">
        <v>423</v>
      </c>
      <c r="V624" s="52" t="s">
        <v>46</v>
      </c>
      <c r="W624" s="51">
        <v>9049</v>
      </c>
      <c r="X624" s="52" t="s">
        <v>48</v>
      </c>
      <c r="Y624" s="51">
        <v>3</v>
      </c>
      <c r="Z624" s="51">
        <v>1642</v>
      </c>
      <c r="AA624" s="53" t="s">
        <v>617</v>
      </c>
      <c r="AB624" s="51">
        <v>3</v>
      </c>
      <c r="AC624" s="51">
        <v>2</v>
      </c>
      <c r="AD624" s="53">
        <v>45125</v>
      </c>
      <c r="AE624" s="52" t="s">
        <v>60</v>
      </c>
      <c r="AF624" s="52" t="s">
        <v>61</v>
      </c>
      <c r="AG624" s="52" t="s">
        <v>89</v>
      </c>
      <c r="AH624" s="52" t="s">
        <v>4565</v>
      </c>
      <c r="AI624" s="52" t="s">
        <v>4566</v>
      </c>
      <c r="AJ624" s="51">
        <v>3</v>
      </c>
      <c r="AK624" s="56">
        <v>226.92</v>
      </c>
    </row>
    <row r="625" spans="1:37" x14ac:dyDescent="0.25">
      <c r="A625" s="51">
        <v>1216</v>
      </c>
      <c r="B625" s="52" t="s">
        <v>4382</v>
      </c>
      <c r="C625" s="52" t="s">
        <v>3779</v>
      </c>
      <c r="D625" s="53">
        <v>43562</v>
      </c>
      <c r="E625" s="53">
        <v>44187</v>
      </c>
      <c r="F625" s="51">
        <f>Messy_HR_Dataset_Detailed!$E625-Messy_HR_Dataset_Detailed!$D625</f>
        <v>625</v>
      </c>
      <c r="G625" s="54">
        <f>(Messy_HR_Dataset_Detailed!$E625-Messy_HR_Dataset_Detailed!$D625)/365.25</f>
        <v>1.7111567419575633</v>
      </c>
      <c r="H625" s="52" t="s">
        <v>64</v>
      </c>
      <c r="I625" s="52" t="s">
        <v>4567</v>
      </c>
      <c r="J625" s="55" t="s">
        <v>4568</v>
      </c>
      <c r="K625" s="52" t="s">
        <v>125</v>
      </c>
      <c r="L625" s="52" t="s">
        <v>38</v>
      </c>
      <c r="M625" s="52" t="s">
        <v>66</v>
      </c>
      <c r="N625" s="52" t="s">
        <v>55</v>
      </c>
      <c r="O625" s="52" t="s">
        <v>66</v>
      </c>
      <c r="P625" s="52" t="s">
        <v>95</v>
      </c>
      <c r="Q625" s="52" t="s">
        <v>165</v>
      </c>
      <c r="R625" s="52" t="s">
        <v>57</v>
      </c>
      <c r="S625" s="53" t="s">
        <v>4569</v>
      </c>
      <c r="T625" s="52" t="s">
        <v>44</v>
      </c>
      <c r="U625" s="52" t="s">
        <v>5</v>
      </c>
      <c r="V625" s="52" t="s">
        <v>59</v>
      </c>
      <c r="W625" s="51">
        <v>12567</v>
      </c>
      <c r="X625" s="52" t="s">
        <v>48</v>
      </c>
      <c r="Y625" s="51">
        <v>3</v>
      </c>
      <c r="Z625" s="51">
        <v>1643</v>
      </c>
      <c r="AA625" s="53" t="s">
        <v>3246</v>
      </c>
      <c r="AB625" s="51">
        <v>5</v>
      </c>
      <c r="AC625" s="51">
        <v>3</v>
      </c>
      <c r="AD625" s="53">
        <v>45120</v>
      </c>
      <c r="AE625" s="52" t="s">
        <v>83</v>
      </c>
      <c r="AF625" s="52" t="s">
        <v>61</v>
      </c>
      <c r="AG625" s="52" t="s">
        <v>77</v>
      </c>
      <c r="AH625" s="52" t="s">
        <v>4570</v>
      </c>
      <c r="AI625" s="52" t="s">
        <v>4571</v>
      </c>
      <c r="AJ625" s="51">
        <v>3</v>
      </c>
      <c r="AK625" s="56">
        <v>674.14</v>
      </c>
    </row>
    <row r="626" spans="1:37" x14ac:dyDescent="0.25">
      <c r="A626" s="51">
        <v>1217</v>
      </c>
      <c r="B626" s="52" t="s">
        <v>4572</v>
      </c>
      <c r="C626" s="52" t="s">
        <v>477</v>
      </c>
      <c r="D626" s="53">
        <v>45008</v>
      </c>
      <c r="E626" s="53">
        <v>45013</v>
      </c>
      <c r="F626" s="51">
        <f>Messy_HR_Dataset_Detailed!$E626-Messy_HR_Dataset_Detailed!$D626</f>
        <v>5</v>
      </c>
      <c r="G626" s="54">
        <f>(Messy_HR_Dataset_Detailed!$E626-Messy_HR_Dataset_Detailed!$D626)/365.25</f>
        <v>1.3689253935660506E-2</v>
      </c>
      <c r="H626" s="52" t="s">
        <v>64</v>
      </c>
      <c r="I626" s="52" t="s">
        <v>4573</v>
      </c>
      <c r="J626" s="55" t="s">
        <v>4574</v>
      </c>
      <c r="K626" s="52" t="s">
        <v>79</v>
      </c>
      <c r="L626" s="52" t="s">
        <v>38</v>
      </c>
      <c r="M626" s="52" t="s">
        <v>39</v>
      </c>
      <c r="N626" s="52" t="s">
        <v>40</v>
      </c>
      <c r="O626" s="52" t="s">
        <v>41</v>
      </c>
      <c r="P626" s="52" t="s">
        <v>174</v>
      </c>
      <c r="Q626" s="52" t="s">
        <v>165</v>
      </c>
      <c r="R626" s="52" t="s">
        <v>57</v>
      </c>
      <c r="S626" s="53">
        <v>36656</v>
      </c>
      <c r="T626" s="52" t="s">
        <v>44</v>
      </c>
      <c r="U626" s="52" t="s">
        <v>234</v>
      </c>
      <c r="V626" s="52" t="s">
        <v>59</v>
      </c>
      <c r="W626" s="51">
        <v>94154</v>
      </c>
      <c r="X626" s="52" t="s">
        <v>48</v>
      </c>
      <c r="Y626" s="51">
        <v>3</v>
      </c>
      <c r="Z626" s="51">
        <v>1644</v>
      </c>
      <c r="AA626" s="53">
        <v>44930</v>
      </c>
      <c r="AB626" s="51">
        <v>3</v>
      </c>
      <c r="AC626" s="51">
        <v>1</v>
      </c>
      <c r="AD626" s="53">
        <v>44908</v>
      </c>
      <c r="AE626" s="52" t="s">
        <v>60</v>
      </c>
      <c r="AF626" s="52" t="s">
        <v>61</v>
      </c>
      <c r="AG626" s="52" t="s">
        <v>52</v>
      </c>
      <c r="AH626" s="52" t="s">
        <v>4575</v>
      </c>
      <c r="AI626" s="52" t="s">
        <v>4576</v>
      </c>
      <c r="AJ626" s="51">
        <v>4</v>
      </c>
      <c r="AK626" s="56">
        <v>383.95</v>
      </c>
    </row>
    <row r="627" spans="1:37" x14ac:dyDescent="0.25">
      <c r="A627" s="51">
        <v>1218</v>
      </c>
      <c r="B627" s="52" t="s">
        <v>4577</v>
      </c>
      <c r="C627" s="52" t="s">
        <v>896</v>
      </c>
      <c r="D627" s="53">
        <v>44245</v>
      </c>
      <c r="E627" s="53">
        <v>44862</v>
      </c>
      <c r="F627" s="51">
        <f>Messy_HR_Dataset_Detailed!$E627-Messy_HR_Dataset_Detailed!$D627</f>
        <v>617</v>
      </c>
      <c r="G627" s="54">
        <f>(Messy_HR_Dataset_Detailed!$E627-Messy_HR_Dataset_Detailed!$D627)/365.25</f>
        <v>1.6892539356605065</v>
      </c>
      <c r="H627" s="52" t="s">
        <v>64</v>
      </c>
      <c r="I627" s="52" t="s">
        <v>4578</v>
      </c>
      <c r="J627" s="55" t="s">
        <v>4579</v>
      </c>
      <c r="K627" s="52" t="s">
        <v>94</v>
      </c>
      <c r="L627" s="52" t="s">
        <v>38</v>
      </c>
      <c r="M627" s="52" t="s">
        <v>56</v>
      </c>
      <c r="N627" s="52" t="s">
        <v>55</v>
      </c>
      <c r="O627" s="52" t="s">
        <v>41</v>
      </c>
      <c r="P627" s="52" t="s">
        <v>121</v>
      </c>
      <c r="Q627" s="52" t="s">
        <v>165</v>
      </c>
      <c r="R627" s="52" t="s">
        <v>238</v>
      </c>
      <c r="S627" s="53" t="s">
        <v>4580</v>
      </c>
      <c r="T627" s="52" t="s">
        <v>44</v>
      </c>
      <c r="U627" s="52" t="s">
        <v>109</v>
      </c>
      <c r="V627" s="52" t="s">
        <v>59</v>
      </c>
      <c r="W627" s="51">
        <v>42258</v>
      </c>
      <c r="X627" s="52" t="s">
        <v>48</v>
      </c>
      <c r="Y627" s="51">
        <v>3</v>
      </c>
      <c r="Z627" s="51">
        <v>1645</v>
      </c>
      <c r="AA627" s="53" t="s">
        <v>2365</v>
      </c>
      <c r="AB627" s="51">
        <v>5</v>
      </c>
      <c r="AC627" s="51">
        <v>5</v>
      </c>
      <c r="AD627" s="53">
        <v>44785</v>
      </c>
      <c r="AE627" s="52" t="s">
        <v>83</v>
      </c>
      <c r="AF627" s="52" t="s">
        <v>61</v>
      </c>
      <c r="AG627" s="52" t="s">
        <v>77</v>
      </c>
      <c r="AH627" s="52" t="s">
        <v>4581</v>
      </c>
      <c r="AI627" s="52" t="s">
        <v>4582</v>
      </c>
      <c r="AJ627" s="51">
        <v>1</v>
      </c>
      <c r="AK627" s="56">
        <v>122.81</v>
      </c>
    </row>
    <row r="628" spans="1:37" x14ac:dyDescent="0.25">
      <c r="A628" s="51">
        <v>1219</v>
      </c>
      <c r="B628" s="52" t="s">
        <v>4583</v>
      </c>
      <c r="C628" s="52" t="s">
        <v>2378</v>
      </c>
      <c r="D628" s="53">
        <v>43560</v>
      </c>
      <c r="E628" s="53">
        <v>44323</v>
      </c>
      <c r="F628" s="51">
        <f>Messy_HR_Dataset_Detailed!$E628-Messy_HR_Dataset_Detailed!$D628</f>
        <v>763</v>
      </c>
      <c r="G628" s="54">
        <f>(Messy_HR_Dataset_Detailed!$E628-Messy_HR_Dataset_Detailed!$D628)/365.25</f>
        <v>2.0889801505817931</v>
      </c>
      <c r="H628" s="52" t="s">
        <v>4530</v>
      </c>
      <c r="I628" s="52" t="s">
        <v>4584</v>
      </c>
      <c r="J628" s="55" t="s">
        <v>4585</v>
      </c>
      <c r="K628" s="52" t="s">
        <v>125</v>
      </c>
      <c r="L628" s="52" t="s">
        <v>38</v>
      </c>
      <c r="M628" s="52" t="s">
        <v>39</v>
      </c>
      <c r="N628" s="52" t="s">
        <v>40</v>
      </c>
      <c r="O628" s="52" t="s">
        <v>66</v>
      </c>
      <c r="P628" s="52" t="s">
        <v>174</v>
      </c>
      <c r="Q628" s="52" t="s">
        <v>2588</v>
      </c>
      <c r="R628" s="52" t="s">
        <v>69</v>
      </c>
      <c r="S628" s="53" t="s">
        <v>4586</v>
      </c>
      <c r="T628" s="52" t="s">
        <v>44</v>
      </c>
      <c r="U628" s="52" t="s">
        <v>109</v>
      </c>
      <c r="V628" s="52" t="s">
        <v>59</v>
      </c>
      <c r="W628" s="51">
        <v>74220</v>
      </c>
      <c r="X628" s="52" t="s">
        <v>48</v>
      </c>
      <c r="Y628" s="51">
        <v>3</v>
      </c>
      <c r="Z628" s="51">
        <v>1646</v>
      </c>
      <c r="AA628" s="53" t="s">
        <v>2774</v>
      </c>
      <c r="AB628" s="51">
        <v>2</v>
      </c>
      <c r="AC628" s="51">
        <v>2</v>
      </c>
      <c r="AD628" s="53">
        <v>44780</v>
      </c>
      <c r="AE628" s="52" t="s">
        <v>60</v>
      </c>
      <c r="AF628" s="52" t="s">
        <v>51</v>
      </c>
      <c r="AG628" s="52" t="s">
        <v>77</v>
      </c>
      <c r="AH628" s="52" t="s">
        <v>4587</v>
      </c>
      <c r="AI628" s="52" t="s">
        <v>4588</v>
      </c>
      <c r="AJ628" s="51">
        <v>5</v>
      </c>
      <c r="AK628" s="56">
        <v>380.22</v>
      </c>
    </row>
    <row r="629" spans="1:37" x14ac:dyDescent="0.25">
      <c r="A629" s="51">
        <v>1220</v>
      </c>
      <c r="B629" s="52" t="s">
        <v>4589</v>
      </c>
      <c r="C629" s="52" t="s">
        <v>3682</v>
      </c>
      <c r="D629" s="53">
        <v>43761</v>
      </c>
      <c r="E629" s="53">
        <v>44751</v>
      </c>
      <c r="F629" s="51">
        <f>Messy_HR_Dataset_Detailed!$E629-Messy_HR_Dataset_Detailed!$D629</f>
        <v>990</v>
      </c>
      <c r="G629" s="54">
        <f>(Messy_HR_Dataset_Detailed!$E629-Messy_HR_Dataset_Detailed!$D629)/365.25</f>
        <v>2.7104722792607805</v>
      </c>
      <c r="H629" s="52" t="s">
        <v>4530</v>
      </c>
      <c r="I629" s="52" t="s">
        <v>4590</v>
      </c>
      <c r="J629" s="55" t="s">
        <v>4591</v>
      </c>
      <c r="K629" s="52" t="s">
        <v>54</v>
      </c>
      <c r="L629" s="52" t="s">
        <v>38</v>
      </c>
      <c r="M629" s="52" t="s">
        <v>39</v>
      </c>
      <c r="N629" s="52" t="s">
        <v>67</v>
      </c>
      <c r="O629" s="52" t="s">
        <v>56</v>
      </c>
      <c r="P629" s="52" t="s">
        <v>95</v>
      </c>
      <c r="Q629" s="52" t="s">
        <v>165</v>
      </c>
      <c r="R629" s="52" t="s">
        <v>344</v>
      </c>
      <c r="S629" s="53">
        <v>31473</v>
      </c>
      <c r="T629" s="52" t="s">
        <v>44</v>
      </c>
      <c r="U629" s="52" t="s">
        <v>234</v>
      </c>
      <c r="V629" s="52" t="s">
        <v>59</v>
      </c>
      <c r="W629" s="51">
        <v>47015</v>
      </c>
      <c r="X629" s="52" t="s">
        <v>48</v>
      </c>
      <c r="Y629" s="51">
        <v>3</v>
      </c>
      <c r="Z629" s="51">
        <v>1647</v>
      </c>
      <c r="AA629" s="53" t="s">
        <v>2801</v>
      </c>
      <c r="AB629" s="51">
        <v>4</v>
      </c>
      <c r="AC629" s="51">
        <v>2</v>
      </c>
      <c r="AD629" s="53">
        <v>44819</v>
      </c>
      <c r="AE629" s="52" t="s">
        <v>156</v>
      </c>
      <c r="AF629" s="52" t="s">
        <v>61</v>
      </c>
      <c r="AG629" s="52" t="s">
        <v>89</v>
      </c>
      <c r="AH629" s="52" t="s">
        <v>4592</v>
      </c>
      <c r="AI629" s="52" t="s">
        <v>4593</v>
      </c>
      <c r="AJ629" s="51">
        <v>5</v>
      </c>
      <c r="AK629" s="56">
        <v>719.1</v>
      </c>
    </row>
    <row r="630" spans="1:37" x14ac:dyDescent="0.25">
      <c r="A630" s="51">
        <v>1223</v>
      </c>
      <c r="B630" s="52" t="s">
        <v>4594</v>
      </c>
      <c r="C630" s="52" t="s">
        <v>4595</v>
      </c>
      <c r="D630" s="53">
        <v>43593</v>
      </c>
      <c r="E630" s="53">
        <v>44105</v>
      </c>
      <c r="F630" s="51">
        <f>Messy_HR_Dataset_Detailed!$E630-Messy_HR_Dataset_Detailed!$D630</f>
        <v>512</v>
      </c>
      <c r="G630" s="54">
        <f>(Messy_HR_Dataset_Detailed!$E630-Messy_HR_Dataset_Detailed!$D630)/365.25</f>
        <v>1.4017796030116358</v>
      </c>
      <c r="H630" s="52" t="s">
        <v>2379</v>
      </c>
      <c r="I630" s="52" t="s">
        <v>4596</v>
      </c>
      <c r="J630" s="55" t="s">
        <v>4597</v>
      </c>
      <c r="K630" s="52" t="s">
        <v>113</v>
      </c>
      <c r="L630" s="52" t="s">
        <v>2303</v>
      </c>
      <c r="M630" s="52" t="s">
        <v>56</v>
      </c>
      <c r="N630" s="52" t="s">
        <v>40</v>
      </c>
      <c r="O630" s="52" t="s">
        <v>41</v>
      </c>
      <c r="P630" s="52" t="s">
        <v>121</v>
      </c>
      <c r="Q630" s="52" t="s">
        <v>165</v>
      </c>
      <c r="R630" s="52" t="s">
        <v>107</v>
      </c>
      <c r="S630" s="53" t="s">
        <v>4598</v>
      </c>
      <c r="T630" s="52" t="s">
        <v>44</v>
      </c>
      <c r="U630" s="52" t="s">
        <v>98</v>
      </c>
      <c r="V630" s="52" t="s">
        <v>59</v>
      </c>
      <c r="W630" s="51">
        <v>29739</v>
      </c>
      <c r="X630" s="52" t="s">
        <v>48</v>
      </c>
      <c r="Y630" s="51">
        <v>3</v>
      </c>
      <c r="Z630" s="51">
        <v>1650</v>
      </c>
      <c r="AA630" s="53" t="s">
        <v>2753</v>
      </c>
      <c r="AB630" s="51">
        <v>5</v>
      </c>
      <c r="AC630" s="51">
        <v>1</v>
      </c>
      <c r="AD630" s="53">
        <v>44842</v>
      </c>
      <c r="AE630" s="52" t="s">
        <v>50</v>
      </c>
      <c r="AF630" s="52" t="s">
        <v>51</v>
      </c>
      <c r="AG630" s="52" t="s">
        <v>77</v>
      </c>
      <c r="AH630" s="52" t="s">
        <v>4599</v>
      </c>
      <c r="AI630" s="52" t="s">
        <v>4600</v>
      </c>
      <c r="AJ630" s="51">
        <v>3</v>
      </c>
      <c r="AK630" s="56">
        <v>727.36</v>
      </c>
    </row>
    <row r="631" spans="1:37" x14ac:dyDescent="0.25">
      <c r="A631" s="51">
        <v>1224</v>
      </c>
      <c r="B631" s="52" t="s">
        <v>4167</v>
      </c>
      <c r="C631" s="52" t="s">
        <v>4601</v>
      </c>
      <c r="D631" s="53">
        <v>43743</v>
      </c>
      <c r="E631" s="53">
        <v>45067</v>
      </c>
      <c r="F631" s="51">
        <f>Messy_HR_Dataset_Detailed!$E631-Messy_HR_Dataset_Detailed!$D631</f>
        <v>1324</v>
      </c>
      <c r="G631" s="54">
        <f>(Messy_HR_Dataset_Detailed!$E631-Messy_HR_Dataset_Detailed!$D631)/365.25</f>
        <v>3.6249144421629023</v>
      </c>
      <c r="H631" s="52" t="s">
        <v>4464</v>
      </c>
      <c r="I631" s="52" t="s">
        <v>4602</v>
      </c>
      <c r="J631" s="55" t="s">
        <v>4603</v>
      </c>
      <c r="K631" s="52" t="s">
        <v>65</v>
      </c>
      <c r="L631" s="52" t="s">
        <v>2303</v>
      </c>
      <c r="M631" s="52" t="s">
        <v>56</v>
      </c>
      <c r="N631" s="52" t="s">
        <v>55</v>
      </c>
      <c r="O631" s="52" t="s">
        <v>41</v>
      </c>
      <c r="P631" s="52" t="s">
        <v>95</v>
      </c>
      <c r="Q631" s="52" t="s">
        <v>165</v>
      </c>
      <c r="R631" s="52" t="s">
        <v>57</v>
      </c>
      <c r="S631" s="53" t="s">
        <v>4604</v>
      </c>
      <c r="T631" s="52" t="s">
        <v>44</v>
      </c>
      <c r="U631" s="52" t="s">
        <v>81</v>
      </c>
      <c r="V631" s="52" t="s">
        <v>46</v>
      </c>
      <c r="W631" s="51">
        <v>13117</v>
      </c>
      <c r="X631" s="52" t="s">
        <v>48</v>
      </c>
      <c r="Y631" s="51">
        <v>3</v>
      </c>
      <c r="Z631" s="51">
        <v>1651</v>
      </c>
      <c r="AA631" s="53">
        <v>44572</v>
      </c>
      <c r="AB631" s="51">
        <v>4</v>
      </c>
      <c r="AC631" s="51">
        <v>4</v>
      </c>
      <c r="AD631" s="53">
        <v>44915</v>
      </c>
      <c r="AE631" s="52" t="s">
        <v>60</v>
      </c>
      <c r="AF631" s="52" t="s">
        <v>51</v>
      </c>
      <c r="AG631" s="52" t="s">
        <v>89</v>
      </c>
      <c r="AH631" s="52" t="s">
        <v>4605</v>
      </c>
      <c r="AI631" s="52" t="s">
        <v>4606</v>
      </c>
      <c r="AJ631" s="51">
        <v>5</v>
      </c>
      <c r="AK631" s="56">
        <v>595.83000000000004</v>
      </c>
    </row>
    <row r="632" spans="1:37" x14ac:dyDescent="0.25">
      <c r="A632" s="51">
        <v>1225</v>
      </c>
      <c r="B632" s="52" t="s">
        <v>337</v>
      </c>
      <c r="C632" s="52" t="s">
        <v>4268</v>
      </c>
      <c r="D632" s="53">
        <v>44529</v>
      </c>
      <c r="E632" s="53">
        <v>44712</v>
      </c>
      <c r="F632" s="51">
        <f>Messy_HR_Dataset_Detailed!$E632-Messy_HR_Dataset_Detailed!$D632</f>
        <v>183</v>
      </c>
      <c r="G632" s="54">
        <f>(Messy_HR_Dataset_Detailed!$E632-Messy_HR_Dataset_Detailed!$D632)/365.25</f>
        <v>0.50102669404517453</v>
      </c>
      <c r="H632" s="52" t="s">
        <v>4464</v>
      </c>
      <c r="I632" s="52" t="s">
        <v>4607</v>
      </c>
      <c r="J632" s="55" t="s">
        <v>4608</v>
      </c>
      <c r="K632" s="52" t="s">
        <v>84</v>
      </c>
      <c r="L632" s="52" t="s">
        <v>2303</v>
      </c>
      <c r="M632" s="52" t="s">
        <v>66</v>
      </c>
      <c r="N632" s="52" t="s">
        <v>40</v>
      </c>
      <c r="O632" s="52" t="s">
        <v>66</v>
      </c>
      <c r="P632" s="52" t="s">
        <v>121</v>
      </c>
      <c r="Q632" s="52" t="s">
        <v>165</v>
      </c>
      <c r="R632" s="52" t="s">
        <v>85</v>
      </c>
      <c r="S632" s="53">
        <v>31053</v>
      </c>
      <c r="T632" s="52" t="s">
        <v>44</v>
      </c>
      <c r="U632" s="52" t="s">
        <v>87</v>
      </c>
      <c r="V632" s="52" t="s">
        <v>46</v>
      </c>
      <c r="W632" s="51">
        <v>2581</v>
      </c>
      <c r="X632" s="52" t="s">
        <v>48</v>
      </c>
      <c r="Y632" s="51">
        <v>3</v>
      </c>
      <c r="Z632" s="51">
        <v>1652</v>
      </c>
      <c r="AA632" s="53">
        <v>45175</v>
      </c>
      <c r="AB632" s="51">
        <v>1</v>
      </c>
      <c r="AC632" s="51">
        <v>4</v>
      </c>
      <c r="AD632" s="53">
        <v>44904</v>
      </c>
      <c r="AE632" s="52" t="s">
        <v>50</v>
      </c>
      <c r="AF632" s="52" t="s">
        <v>51</v>
      </c>
      <c r="AG632" s="52" t="s">
        <v>77</v>
      </c>
      <c r="AH632" s="52" t="s">
        <v>4609</v>
      </c>
      <c r="AI632" s="52" t="s">
        <v>4610</v>
      </c>
      <c r="AJ632" s="51">
        <v>4</v>
      </c>
      <c r="AK632" s="56">
        <v>740.51</v>
      </c>
    </row>
    <row r="633" spans="1:37" x14ac:dyDescent="0.25">
      <c r="A633" s="51">
        <v>1226</v>
      </c>
      <c r="B633" s="52" t="s">
        <v>4611</v>
      </c>
      <c r="C633" s="52" t="s">
        <v>1480</v>
      </c>
      <c r="D633" s="53">
        <v>43410</v>
      </c>
      <c r="E633" s="53">
        <v>43825</v>
      </c>
      <c r="F633" s="51">
        <f>Messy_HR_Dataset_Detailed!$E633-Messy_HR_Dataset_Detailed!$D633</f>
        <v>415</v>
      </c>
      <c r="G633" s="54">
        <f>(Messy_HR_Dataset_Detailed!$E633-Messy_HR_Dataset_Detailed!$D633)/365.25</f>
        <v>1.1362080766598219</v>
      </c>
      <c r="H633" s="52" t="s">
        <v>64</v>
      </c>
      <c r="I633" s="52" t="s">
        <v>4612</v>
      </c>
      <c r="J633" s="55" t="s">
        <v>4613</v>
      </c>
      <c r="K633" s="52" t="s">
        <v>54</v>
      </c>
      <c r="L633" s="52" t="s">
        <v>38</v>
      </c>
      <c r="M633" s="52" t="s">
        <v>56</v>
      </c>
      <c r="N633" s="52" t="s">
        <v>67</v>
      </c>
      <c r="O633" s="52" t="s">
        <v>41</v>
      </c>
      <c r="P633" s="52" t="s">
        <v>95</v>
      </c>
      <c r="Q633" s="52" t="s">
        <v>165</v>
      </c>
      <c r="R633" s="52" t="s">
        <v>85</v>
      </c>
      <c r="S633" s="53">
        <v>21002</v>
      </c>
      <c r="T633" s="52" t="s">
        <v>44</v>
      </c>
      <c r="U633" s="52" t="s">
        <v>234</v>
      </c>
      <c r="V633" s="52" t="s">
        <v>59</v>
      </c>
      <c r="W633" s="51">
        <v>63435</v>
      </c>
      <c r="X633" s="52" t="s">
        <v>48</v>
      </c>
      <c r="Y633" s="51">
        <v>3</v>
      </c>
      <c r="Z633" s="51">
        <v>1653</v>
      </c>
      <c r="AA633" s="53">
        <v>44604</v>
      </c>
      <c r="AB633" s="51">
        <v>2</v>
      </c>
      <c r="AC633" s="51">
        <v>4</v>
      </c>
      <c r="AD633" s="53">
        <v>45131</v>
      </c>
      <c r="AE633" s="52" t="s">
        <v>83</v>
      </c>
      <c r="AF633" s="52" t="s">
        <v>61</v>
      </c>
      <c r="AG633" s="52" t="s">
        <v>62</v>
      </c>
      <c r="AH633" s="52" t="s">
        <v>4614</v>
      </c>
      <c r="AI633" s="52" t="s">
        <v>4615</v>
      </c>
      <c r="AJ633" s="51">
        <v>1</v>
      </c>
      <c r="AK633" s="56">
        <v>886.01</v>
      </c>
    </row>
    <row r="634" spans="1:37" x14ac:dyDescent="0.25">
      <c r="A634" s="51">
        <v>1227</v>
      </c>
      <c r="B634" s="52" t="s">
        <v>4261</v>
      </c>
      <c r="C634" s="52" t="s">
        <v>2185</v>
      </c>
      <c r="D634" s="53">
        <v>44404</v>
      </c>
      <c r="E634" s="53">
        <v>44523</v>
      </c>
      <c r="F634" s="51">
        <f>Messy_HR_Dataset_Detailed!$E634-Messy_HR_Dataset_Detailed!$D634</f>
        <v>119</v>
      </c>
      <c r="G634" s="54">
        <f>(Messy_HR_Dataset_Detailed!$E634-Messy_HR_Dataset_Detailed!$D634)/365.25</f>
        <v>0.32580424366872007</v>
      </c>
      <c r="H634" s="52" t="s">
        <v>64</v>
      </c>
      <c r="I634" s="52" t="s">
        <v>4616</v>
      </c>
      <c r="J634" s="55" t="s">
        <v>4617</v>
      </c>
      <c r="K634" s="52" t="s">
        <v>132</v>
      </c>
      <c r="L634" s="52" t="s">
        <v>38</v>
      </c>
      <c r="M634" s="52" t="s">
        <v>66</v>
      </c>
      <c r="N634" s="52" t="s">
        <v>67</v>
      </c>
      <c r="O634" s="52" t="s">
        <v>41</v>
      </c>
      <c r="P634" s="52" t="s">
        <v>121</v>
      </c>
      <c r="Q634" s="52" t="s">
        <v>165</v>
      </c>
      <c r="R634" s="52" t="s">
        <v>107</v>
      </c>
      <c r="S634" s="53" t="s">
        <v>4618</v>
      </c>
      <c r="T634" s="52" t="s">
        <v>44</v>
      </c>
      <c r="U634" s="52" t="s">
        <v>625</v>
      </c>
      <c r="V634" s="52" t="s">
        <v>59</v>
      </c>
      <c r="W634" s="51">
        <v>87224</v>
      </c>
      <c r="X634" s="52" t="s">
        <v>48</v>
      </c>
      <c r="Y634" s="51">
        <v>3</v>
      </c>
      <c r="Z634" s="51">
        <v>1654</v>
      </c>
      <c r="AA634" s="53">
        <v>45236</v>
      </c>
      <c r="AB634" s="51">
        <v>2</v>
      </c>
      <c r="AC634" s="51">
        <v>3</v>
      </c>
      <c r="AD634" s="53">
        <v>45047</v>
      </c>
      <c r="AE634" s="52" t="s">
        <v>83</v>
      </c>
      <c r="AF634" s="52" t="s">
        <v>61</v>
      </c>
      <c r="AG634" s="52" t="s">
        <v>52</v>
      </c>
      <c r="AH634" s="52" t="s">
        <v>4619</v>
      </c>
      <c r="AI634" s="52" t="s">
        <v>4620</v>
      </c>
      <c r="AJ634" s="51">
        <v>2</v>
      </c>
      <c r="AK634" s="56">
        <v>641.09</v>
      </c>
    </row>
    <row r="635" spans="1:37" x14ac:dyDescent="0.25">
      <c r="A635" s="51">
        <v>1232</v>
      </c>
      <c r="B635" s="52" t="s">
        <v>4623</v>
      </c>
      <c r="C635" s="52" t="s">
        <v>4624</v>
      </c>
      <c r="D635" s="53">
        <v>43795</v>
      </c>
      <c r="E635" s="53">
        <v>44274</v>
      </c>
      <c r="F635" s="51">
        <f>Messy_HR_Dataset_Detailed!$E635-Messy_HR_Dataset_Detailed!$D635</f>
        <v>479</v>
      </c>
      <c r="G635" s="54">
        <f>(Messy_HR_Dataset_Detailed!$E635-Messy_HR_Dataset_Detailed!$D635)/365.25</f>
        <v>1.3114305270362765</v>
      </c>
      <c r="H635" s="52" t="s">
        <v>4530</v>
      </c>
      <c r="I635" s="52" t="s">
        <v>4625</v>
      </c>
      <c r="J635" s="55" t="s">
        <v>4626</v>
      </c>
      <c r="K635" s="52" t="s">
        <v>132</v>
      </c>
      <c r="L635" s="52" t="s">
        <v>38</v>
      </c>
      <c r="M635" s="52" t="s">
        <v>66</v>
      </c>
      <c r="N635" s="52" t="s">
        <v>40</v>
      </c>
      <c r="O635" s="52" t="s">
        <v>56</v>
      </c>
      <c r="P635" s="52" t="s">
        <v>95</v>
      </c>
      <c r="Q635" s="52" t="s">
        <v>68</v>
      </c>
      <c r="R635" s="52" t="s">
        <v>85</v>
      </c>
      <c r="S635" s="53" t="s">
        <v>4627</v>
      </c>
      <c r="T635" s="52" t="s">
        <v>44</v>
      </c>
      <c r="U635" s="52" t="s">
        <v>81</v>
      </c>
      <c r="V635" s="52" t="s">
        <v>46</v>
      </c>
      <c r="W635" s="51">
        <v>39930</v>
      </c>
      <c r="X635" s="52" t="s">
        <v>48</v>
      </c>
      <c r="Y635" s="51">
        <v>3</v>
      </c>
      <c r="Z635" s="51">
        <v>1659</v>
      </c>
      <c r="AA635" s="53">
        <v>45237</v>
      </c>
      <c r="AB635" s="51">
        <v>4</v>
      </c>
      <c r="AC635" s="51">
        <v>5</v>
      </c>
      <c r="AD635" s="53">
        <v>45069</v>
      </c>
      <c r="AE635" s="52" t="s">
        <v>50</v>
      </c>
      <c r="AF635" s="52" t="s">
        <v>51</v>
      </c>
      <c r="AG635" s="52" t="s">
        <v>62</v>
      </c>
      <c r="AH635" s="52" t="s">
        <v>4628</v>
      </c>
      <c r="AI635" s="52" t="s">
        <v>4629</v>
      </c>
      <c r="AJ635" s="51">
        <v>1</v>
      </c>
      <c r="AK635" s="56">
        <v>579.05999999999995</v>
      </c>
    </row>
    <row r="636" spans="1:37" x14ac:dyDescent="0.25">
      <c r="A636" s="51">
        <v>1233</v>
      </c>
      <c r="B636" s="52" t="s">
        <v>836</v>
      </c>
      <c r="C636" s="52" t="s">
        <v>3502</v>
      </c>
      <c r="D636" s="53">
        <v>44782</v>
      </c>
      <c r="E636" s="53">
        <v>44805</v>
      </c>
      <c r="F636" s="51">
        <f>Messy_HR_Dataset_Detailed!$E636-Messy_HR_Dataset_Detailed!$D636</f>
        <v>23</v>
      </c>
      <c r="G636" s="54">
        <f>(Messy_HR_Dataset_Detailed!$E636-Messy_HR_Dataset_Detailed!$D636)/365.25</f>
        <v>6.2970568104038324E-2</v>
      </c>
      <c r="H636" s="52" t="s">
        <v>2376</v>
      </c>
      <c r="I636" s="52" t="s">
        <v>4630</v>
      </c>
      <c r="J636" s="55" t="s">
        <v>4631</v>
      </c>
      <c r="K636" s="52" t="s">
        <v>94</v>
      </c>
      <c r="L636" s="52" t="s">
        <v>2303</v>
      </c>
      <c r="M636" s="52" t="s">
        <v>39</v>
      </c>
      <c r="N636" s="52" t="s">
        <v>67</v>
      </c>
      <c r="O636" s="52" t="s">
        <v>66</v>
      </c>
      <c r="P636" s="52" t="s">
        <v>133</v>
      </c>
      <c r="Q636" s="52" t="s">
        <v>165</v>
      </c>
      <c r="R636" s="52" t="s">
        <v>80</v>
      </c>
      <c r="S636" s="53">
        <v>25971</v>
      </c>
      <c r="T636" s="52" t="s">
        <v>44</v>
      </c>
      <c r="U636" s="52" t="s">
        <v>98</v>
      </c>
      <c r="V636" s="52" t="s">
        <v>59</v>
      </c>
      <c r="W636" s="51">
        <v>47536</v>
      </c>
      <c r="X636" s="52" t="s">
        <v>48</v>
      </c>
      <c r="Y636" s="51">
        <v>3</v>
      </c>
      <c r="Z636" s="51">
        <v>1660</v>
      </c>
      <c r="AA636" s="53" t="s">
        <v>3821</v>
      </c>
      <c r="AB636" s="51">
        <v>5</v>
      </c>
      <c r="AC636" s="51">
        <v>5</v>
      </c>
      <c r="AD636" s="53">
        <v>45132</v>
      </c>
      <c r="AE636" s="52" t="s">
        <v>156</v>
      </c>
      <c r="AF636" s="52" t="s">
        <v>51</v>
      </c>
      <c r="AG636" s="52" t="s">
        <v>52</v>
      </c>
      <c r="AH636" s="52" t="s">
        <v>4632</v>
      </c>
      <c r="AI636" s="52" t="s">
        <v>4633</v>
      </c>
      <c r="AJ636" s="51">
        <v>5</v>
      </c>
      <c r="AK636" s="56">
        <v>698.82</v>
      </c>
    </row>
    <row r="637" spans="1:37" x14ac:dyDescent="0.25">
      <c r="A637" s="51">
        <v>1236</v>
      </c>
      <c r="B637" s="52" t="s">
        <v>4635</v>
      </c>
      <c r="C637" s="52" t="s">
        <v>3510</v>
      </c>
      <c r="D637" s="53">
        <v>44661</v>
      </c>
      <c r="E637" s="53">
        <v>45019</v>
      </c>
      <c r="F637" s="51">
        <f>Messy_HR_Dataset_Detailed!$E637-Messy_HR_Dataset_Detailed!$D637</f>
        <v>358</v>
      </c>
      <c r="G637" s="54">
        <f>(Messy_HR_Dataset_Detailed!$E637-Messy_HR_Dataset_Detailed!$D637)/365.25</f>
        <v>0.98015058179329229</v>
      </c>
      <c r="H637" s="52" t="s">
        <v>4464</v>
      </c>
      <c r="I637" s="52" t="s">
        <v>4636</v>
      </c>
      <c r="J637" s="55" t="s">
        <v>4637</v>
      </c>
      <c r="K637" s="52" t="s">
        <v>84</v>
      </c>
      <c r="L637" s="52" t="s">
        <v>2303</v>
      </c>
      <c r="M637" s="52" t="s">
        <v>66</v>
      </c>
      <c r="N637" s="52" t="s">
        <v>40</v>
      </c>
      <c r="O637" s="52" t="s">
        <v>66</v>
      </c>
      <c r="P637" s="52" t="s">
        <v>133</v>
      </c>
      <c r="Q637" s="52" t="s">
        <v>165</v>
      </c>
      <c r="R637" s="52" t="s">
        <v>57</v>
      </c>
      <c r="S637" s="53" t="s">
        <v>4638</v>
      </c>
      <c r="T637" s="52" t="s">
        <v>44</v>
      </c>
      <c r="U637" s="52" t="s">
        <v>159</v>
      </c>
      <c r="V637" s="52" t="s">
        <v>46</v>
      </c>
      <c r="W637" s="51">
        <v>32063</v>
      </c>
      <c r="X637" s="52" t="s">
        <v>48</v>
      </c>
      <c r="Y637" s="51">
        <v>3</v>
      </c>
      <c r="Z637" s="51">
        <v>1663</v>
      </c>
      <c r="AA637" s="53">
        <v>45202</v>
      </c>
      <c r="AB637" s="51">
        <v>4</v>
      </c>
      <c r="AC637" s="51">
        <v>2</v>
      </c>
      <c r="AD637" s="53">
        <v>45120</v>
      </c>
      <c r="AE637" s="52" t="s">
        <v>156</v>
      </c>
      <c r="AF637" s="52" t="s">
        <v>61</v>
      </c>
      <c r="AG637" s="52" t="s">
        <v>89</v>
      </c>
      <c r="AH637" s="52" t="s">
        <v>4639</v>
      </c>
      <c r="AI637" s="52" t="s">
        <v>4640</v>
      </c>
      <c r="AJ637" s="51">
        <v>5</v>
      </c>
      <c r="AK637" s="56">
        <v>271.37</v>
      </c>
    </row>
    <row r="638" spans="1:37" x14ac:dyDescent="0.25">
      <c r="A638" s="51">
        <v>1244</v>
      </c>
      <c r="B638" s="52" t="s">
        <v>3816</v>
      </c>
      <c r="C638" s="52" t="s">
        <v>1540</v>
      </c>
      <c r="D638" s="53">
        <v>44521</v>
      </c>
      <c r="E638" s="53">
        <v>44542</v>
      </c>
      <c r="F638" s="51">
        <f>Messy_HR_Dataset_Detailed!$E638-Messy_HR_Dataset_Detailed!$D638</f>
        <v>21</v>
      </c>
      <c r="G638" s="54">
        <f>(Messy_HR_Dataset_Detailed!$E638-Messy_HR_Dataset_Detailed!$D638)/365.25</f>
        <v>5.7494866529774126E-2</v>
      </c>
      <c r="H638" s="52" t="s">
        <v>4530</v>
      </c>
      <c r="I638" s="52" t="s">
        <v>4645</v>
      </c>
      <c r="J638" s="55" t="s">
        <v>4646</v>
      </c>
      <c r="K638" s="52" t="s">
        <v>132</v>
      </c>
      <c r="L638" s="52" t="s">
        <v>38</v>
      </c>
      <c r="M638" s="52" t="s">
        <v>39</v>
      </c>
      <c r="N638" s="52" t="s">
        <v>55</v>
      </c>
      <c r="O638" s="52" t="s">
        <v>66</v>
      </c>
      <c r="P638" s="52" t="s">
        <v>95</v>
      </c>
      <c r="Q638" s="52" t="s">
        <v>68</v>
      </c>
      <c r="R638" s="52" t="s">
        <v>175</v>
      </c>
      <c r="S638" s="53">
        <v>23660</v>
      </c>
      <c r="T638" s="52" t="s">
        <v>44</v>
      </c>
      <c r="U638" s="52" t="s">
        <v>176</v>
      </c>
      <c r="V638" s="52" t="s">
        <v>46</v>
      </c>
      <c r="W638" s="51">
        <v>83162</v>
      </c>
      <c r="X638" s="52" t="s">
        <v>48</v>
      </c>
      <c r="Y638" s="51">
        <v>3</v>
      </c>
      <c r="Z638" s="51">
        <v>1671</v>
      </c>
      <c r="AA638" s="53">
        <v>45145</v>
      </c>
      <c r="AB638" s="51">
        <v>5</v>
      </c>
      <c r="AC638" s="51">
        <v>3</v>
      </c>
      <c r="AD638" s="53">
        <v>44880</v>
      </c>
      <c r="AE638" s="52" t="s">
        <v>60</v>
      </c>
      <c r="AF638" s="52" t="s">
        <v>61</v>
      </c>
      <c r="AG638" s="52" t="s">
        <v>89</v>
      </c>
      <c r="AH638" s="52" t="s">
        <v>4647</v>
      </c>
      <c r="AI638" s="52" t="s">
        <v>4648</v>
      </c>
      <c r="AJ638" s="51">
        <v>2</v>
      </c>
      <c r="AK638" s="56">
        <v>680.45</v>
      </c>
    </row>
    <row r="639" spans="1:37" x14ac:dyDescent="0.25">
      <c r="A639" s="51">
        <v>1247</v>
      </c>
      <c r="B639" s="52" t="s">
        <v>4649</v>
      </c>
      <c r="C639" s="52" t="s">
        <v>4650</v>
      </c>
      <c r="D639" s="53">
        <v>44681</v>
      </c>
      <c r="E639" s="53">
        <v>45086</v>
      </c>
      <c r="F639" s="51">
        <f>Messy_HR_Dataset_Detailed!$E639-Messy_HR_Dataset_Detailed!$D639</f>
        <v>405</v>
      </c>
      <c r="G639" s="54">
        <f>(Messy_HR_Dataset_Detailed!$E639-Messy_HR_Dataset_Detailed!$D639)/365.25</f>
        <v>1.108829568788501</v>
      </c>
      <c r="H639" s="52" t="s">
        <v>4464</v>
      </c>
      <c r="I639" s="52" t="s">
        <v>4651</v>
      </c>
      <c r="J639" s="55" t="s">
        <v>4652</v>
      </c>
      <c r="K639" s="52" t="s">
        <v>132</v>
      </c>
      <c r="L639" s="52" t="s">
        <v>2303</v>
      </c>
      <c r="M639" s="52" t="s">
        <v>56</v>
      </c>
      <c r="N639" s="52" t="s">
        <v>67</v>
      </c>
      <c r="O639" s="52" t="s">
        <v>66</v>
      </c>
      <c r="P639" s="52" t="s">
        <v>95</v>
      </c>
      <c r="Q639" s="52" t="s">
        <v>165</v>
      </c>
      <c r="R639" s="52" t="s">
        <v>320</v>
      </c>
      <c r="S639" s="53" t="s">
        <v>4653</v>
      </c>
      <c r="T639" s="52" t="s">
        <v>44</v>
      </c>
      <c r="U639" s="52" t="s">
        <v>81</v>
      </c>
      <c r="V639" s="52" t="s">
        <v>46</v>
      </c>
      <c r="W639" s="51">
        <v>56043</v>
      </c>
      <c r="X639" s="52" t="s">
        <v>48</v>
      </c>
      <c r="Y639" s="51">
        <v>3</v>
      </c>
      <c r="Z639" s="51">
        <v>1674</v>
      </c>
      <c r="AA639" s="53">
        <v>44661</v>
      </c>
      <c r="AB639" s="51">
        <v>1</v>
      </c>
      <c r="AC639" s="51">
        <v>5</v>
      </c>
      <c r="AD639" s="53">
        <v>44887</v>
      </c>
      <c r="AE639" s="52" t="s">
        <v>60</v>
      </c>
      <c r="AF639" s="52" t="s">
        <v>51</v>
      </c>
      <c r="AG639" s="52" t="s">
        <v>89</v>
      </c>
      <c r="AH639" s="52" t="s">
        <v>4654</v>
      </c>
      <c r="AI639" s="52" t="s">
        <v>4655</v>
      </c>
      <c r="AJ639" s="51">
        <v>1</v>
      </c>
      <c r="AK639" s="56">
        <v>293.55</v>
      </c>
    </row>
    <row r="640" spans="1:37" x14ac:dyDescent="0.25">
      <c r="A640" s="51">
        <v>1248</v>
      </c>
      <c r="B640" s="52" t="s">
        <v>3385</v>
      </c>
      <c r="C640" s="52" t="s">
        <v>4656</v>
      </c>
      <c r="D640" s="53">
        <v>44960</v>
      </c>
      <c r="E640" s="53">
        <v>45032</v>
      </c>
      <c r="F640" s="51">
        <f>Messy_HR_Dataset_Detailed!$E640-Messy_HR_Dataset_Detailed!$D640</f>
        <v>72</v>
      </c>
      <c r="G640" s="54">
        <f>(Messy_HR_Dataset_Detailed!$E640-Messy_HR_Dataset_Detailed!$D640)/365.25</f>
        <v>0.1971252566735113</v>
      </c>
      <c r="H640" s="52" t="s">
        <v>64</v>
      </c>
      <c r="I640" s="52" t="s">
        <v>4657</v>
      </c>
      <c r="J640" s="55" t="s">
        <v>4658</v>
      </c>
      <c r="K640" s="52" t="s">
        <v>125</v>
      </c>
      <c r="L640" s="52" t="s">
        <v>38</v>
      </c>
      <c r="M640" s="52" t="s">
        <v>66</v>
      </c>
      <c r="N640" s="52" t="s">
        <v>55</v>
      </c>
      <c r="O640" s="52" t="s">
        <v>56</v>
      </c>
      <c r="P640" s="52" t="s">
        <v>121</v>
      </c>
      <c r="Q640" s="52" t="s">
        <v>165</v>
      </c>
      <c r="R640" s="52" t="s">
        <v>85</v>
      </c>
      <c r="S640" s="53">
        <v>21592</v>
      </c>
      <c r="T640" s="52" t="s">
        <v>44</v>
      </c>
      <c r="U640" s="52" t="s">
        <v>98</v>
      </c>
      <c r="V640" s="52" t="s">
        <v>59</v>
      </c>
      <c r="W640" s="51">
        <v>59192</v>
      </c>
      <c r="X640" s="52" t="s">
        <v>48</v>
      </c>
      <c r="Y640" s="51">
        <v>3</v>
      </c>
      <c r="Z640" s="51">
        <v>1675</v>
      </c>
      <c r="AA640" s="53" t="s">
        <v>350</v>
      </c>
      <c r="AB640" s="51">
        <v>4</v>
      </c>
      <c r="AC640" s="51">
        <v>1</v>
      </c>
      <c r="AD640" s="53">
        <v>44992</v>
      </c>
      <c r="AE640" s="52" t="s">
        <v>83</v>
      </c>
      <c r="AF640" s="52" t="s">
        <v>51</v>
      </c>
      <c r="AG640" s="52" t="s">
        <v>52</v>
      </c>
      <c r="AH640" s="52" t="s">
        <v>4659</v>
      </c>
      <c r="AI640" s="52" t="s">
        <v>4660</v>
      </c>
      <c r="AJ640" s="51">
        <v>4</v>
      </c>
      <c r="AK640" s="56">
        <v>904.68</v>
      </c>
    </row>
    <row r="641" spans="1:37" x14ac:dyDescent="0.25">
      <c r="A641" s="51">
        <v>1251</v>
      </c>
      <c r="B641" s="52" t="s">
        <v>4063</v>
      </c>
      <c r="C641" s="52" t="s">
        <v>1349</v>
      </c>
      <c r="D641" s="53">
        <v>44153</v>
      </c>
      <c r="E641" s="53">
        <v>44338</v>
      </c>
      <c r="F641" s="51">
        <f>Messy_HR_Dataset_Detailed!$E641-Messy_HR_Dataset_Detailed!$D641</f>
        <v>185</v>
      </c>
      <c r="G641" s="54">
        <f>(Messy_HR_Dataset_Detailed!$E641-Messy_HR_Dataset_Detailed!$D641)/365.25</f>
        <v>0.50650239561943877</v>
      </c>
      <c r="H641" s="52" t="s">
        <v>2585</v>
      </c>
      <c r="I641" s="52" t="s">
        <v>4661</v>
      </c>
      <c r="J641" s="55" t="s">
        <v>4662</v>
      </c>
      <c r="K641" s="52" t="s">
        <v>65</v>
      </c>
      <c r="L641" s="52" t="s">
        <v>38</v>
      </c>
      <c r="M641" s="52" t="s">
        <v>56</v>
      </c>
      <c r="N641" s="52" t="s">
        <v>55</v>
      </c>
      <c r="O641" s="52" t="s">
        <v>56</v>
      </c>
      <c r="P641" s="52" t="s">
        <v>121</v>
      </c>
      <c r="Q641" s="52" t="s">
        <v>2588</v>
      </c>
      <c r="R641" s="52" t="s">
        <v>85</v>
      </c>
      <c r="S641" s="53" t="s">
        <v>4663</v>
      </c>
      <c r="T641" s="52" t="s">
        <v>44</v>
      </c>
      <c r="U641" s="52" t="s">
        <v>98</v>
      </c>
      <c r="V641" s="52" t="s">
        <v>46</v>
      </c>
      <c r="W641" s="51">
        <v>59433</v>
      </c>
      <c r="X641" s="52" t="s">
        <v>48</v>
      </c>
      <c r="Y641" s="51">
        <v>3</v>
      </c>
      <c r="Z641" s="51">
        <v>1678</v>
      </c>
      <c r="AA641" s="53" t="s">
        <v>1344</v>
      </c>
      <c r="AB641" s="51">
        <v>2</v>
      </c>
      <c r="AC641" s="51">
        <v>1</v>
      </c>
      <c r="AD641" s="53">
        <v>45030</v>
      </c>
      <c r="AE641" s="52" t="s">
        <v>50</v>
      </c>
      <c r="AF641" s="52" t="s">
        <v>51</v>
      </c>
      <c r="AG641" s="52" t="s">
        <v>77</v>
      </c>
      <c r="AH641" s="52" t="s">
        <v>4664</v>
      </c>
      <c r="AI641" s="52" t="s">
        <v>403</v>
      </c>
      <c r="AJ641" s="51">
        <v>1</v>
      </c>
      <c r="AK641" s="56">
        <v>749.64</v>
      </c>
    </row>
    <row r="642" spans="1:37" x14ac:dyDescent="0.25">
      <c r="A642" s="51">
        <v>1252</v>
      </c>
      <c r="B642" s="52" t="s">
        <v>4241</v>
      </c>
      <c r="C642" s="52" t="s">
        <v>4665</v>
      </c>
      <c r="D642" s="53">
        <v>44332</v>
      </c>
      <c r="E642" s="53">
        <v>44665</v>
      </c>
      <c r="F642" s="51">
        <f>Messy_HR_Dataset_Detailed!$E642-Messy_HR_Dataset_Detailed!$D642</f>
        <v>333</v>
      </c>
      <c r="G642" s="54">
        <f>(Messy_HR_Dataset_Detailed!$E642-Messy_HR_Dataset_Detailed!$D642)/365.25</f>
        <v>0.9117043121149897</v>
      </c>
      <c r="H642" s="52" t="s">
        <v>2585</v>
      </c>
      <c r="I642" s="52" t="s">
        <v>4666</v>
      </c>
      <c r="J642" s="55" t="s">
        <v>4667</v>
      </c>
      <c r="K642" s="52" t="s">
        <v>84</v>
      </c>
      <c r="L642" s="52" t="s">
        <v>38</v>
      </c>
      <c r="M642" s="52" t="s">
        <v>56</v>
      </c>
      <c r="N642" s="52" t="s">
        <v>40</v>
      </c>
      <c r="O642" s="52" t="s">
        <v>56</v>
      </c>
      <c r="P642" s="52" t="s">
        <v>174</v>
      </c>
      <c r="Q642" s="52" t="s">
        <v>2588</v>
      </c>
      <c r="R642" s="52" t="s">
        <v>107</v>
      </c>
      <c r="S642" s="53" t="s">
        <v>4668</v>
      </c>
      <c r="T642" s="52" t="s">
        <v>44</v>
      </c>
      <c r="U642" s="52" t="s">
        <v>423</v>
      </c>
      <c r="V642" s="52" t="s">
        <v>59</v>
      </c>
      <c r="W642" s="51">
        <v>42691</v>
      </c>
      <c r="X642" s="52" t="s">
        <v>48</v>
      </c>
      <c r="Y642" s="51">
        <v>3</v>
      </c>
      <c r="Z642" s="51">
        <v>1679</v>
      </c>
      <c r="AA642" s="53">
        <v>44934</v>
      </c>
      <c r="AB642" s="51">
        <v>5</v>
      </c>
      <c r="AC642" s="51">
        <v>4</v>
      </c>
      <c r="AD642" s="53">
        <v>45010</v>
      </c>
      <c r="AE642" s="52" t="s">
        <v>50</v>
      </c>
      <c r="AF642" s="52" t="s">
        <v>61</v>
      </c>
      <c r="AG642" s="52" t="s">
        <v>52</v>
      </c>
      <c r="AH642" s="52" t="s">
        <v>4669</v>
      </c>
      <c r="AI642" s="52" t="s">
        <v>4670</v>
      </c>
      <c r="AJ642" s="51">
        <v>5</v>
      </c>
      <c r="AK642" s="56">
        <v>213.06</v>
      </c>
    </row>
    <row r="643" spans="1:37" x14ac:dyDescent="0.25">
      <c r="A643" s="51">
        <v>1253</v>
      </c>
      <c r="B643" s="52" t="s">
        <v>4671</v>
      </c>
      <c r="C643" s="52" t="s">
        <v>4672</v>
      </c>
      <c r="D643" s="53">
        <v>43763</v>
      </c>
      <c r="E643" s="53">
        <v>44120</v>
      </c>
      <c r="F643" s="51">
        <f>Messy_HR_Dataset_Detailed!$E643-Messy_HR_Dataset_Detailed!$D643</f>
        <v>357</v>
      </c>
      <c r="G643" s="54">
        <f>(Messy_HR_Dataset_Detailed!$E643-Messy_HR_Dataset_Detailed!$D643)/365.25</f>
        <v>0.97741273100616022</v>
      </c>
      <c r="H643" s="52" t="s">
        <v>2585</v>
      </c>
      <c r="I643" s="52" t="s">
        <v>4673</v>
      </c>
      <c r="J643" s="55" t="s">
        <v>4674</v>
      </c>
      <c r="K643" s="52" t="s">
        <v>37</v>
      </c>
      <c r="L643" s="52" t="s">
        <v>38</v>
      </c>
      <c r="M643" s="52" t="s">
        <v>66</v>
      </c>
      <c r="N643" s="52" t="s">
        <v>40</v>
      </c>
      <c r="O643" s="52" t="s">
        <v>41</v>
      </c>
      <c r="P643" s="52" t="s">
        <v>95</v>
      </c>
      <c r="Q643" s="52" t="s">
        <v>165</v>
      </c>
      <c r="R643" s="52" t="s">
        <v>80</v>
      </c>
      <c r="S643" s="53">
        <v>27768</v>
      </c>
      <c r="T643" s="52" t="s">
        <v>44</v>
      </c>
      <c r="U643" s="52" t="s">
        <v>81</v>
      </c>
      <c r="V643" s="52" t="s">
        <v>59</v>
      </c>
      <c r="W643" s="51">
        <v>33673</v>
      </c>
      <c r="X643" s="52" t="s">
        <v>48</v>
      </c>
      <c r="Y643" s="51">
        <v>3</v>
      </c>
      <c r="Z643" s="51">
        <v>1680</v>
      </c>
      <c r="AA643" s="53">
        <v>44929</v>
      </c>
      <c r="AB643" s="51">
        <v>5</v>
      </c>
      <c r="AC643" s="51">
        <v>4</v>
      </c>
      <c r="AD643" s="53">
        <v>44838</v>
      </c>
      <c r="AE643" s="52" t="s">
        <v>60</v>
      </c>
      <c r="AF643" s="52" t="s">
        <v>51</v>
      </c>
      <c r="AG643" s="52" t="s">
        <v>77</v>
      </c>
      <c r="AH643" s="52" t="s">
        <v>4675</v>
      </c>
      <c r="AI643" s="52" t="s">
        <v>4676</v>
      </c>
      <c r="AJ643" s="51">
        <v>3</v>
      </c>
      <c r="AK643" s="56">
        <v>882.76</v>
      </c>
    </row>
    <row r="644" spans="1:37" x14ac:dyDescent="0.25">
      <c r="A644" s="51">
        <v>1254</v>
      </c>
      <c r="B644" s="52" t="s">
        <v>1729</v>
      </c>
      <c r="C644" s="52" t="s">
        <v>4677</v>
      </c>
      <c r="D644" s="53">
        <v>44990</v>
      </c>
      <c r="E644" s="53">
        <v>45050</v>
      </c>
      <c r="F644" s="51">
        <f>Messy_HR_Dataset_Detailed!$E644-Messy_HR_Dataset_Detailed!$D644</f>
        <v>60</v>
      </c>
      <c r="G644" s="54">
        <f>(Messy_HR_Dataset_Detailed!$E644-Messy_HR_Dataset_Detailed!$D644)/365.25</f>
        <v>0.16427104722792607</v>
      </c>
      <c r="H644" s="52" t="s">
        <v>4530</v>
      </c>
      <c r="I644" s="52" t="s">
        <v>4678</v>
      </c>
      <c r="J644" s="55" t="s">
        <v>4679</v>
      </c>
      <c r="K644" s="52" t="s">
        <v>125</v>
      </c>
      <c r="L644" s="52" t="s">
        <v>38</v>
      </c>
      <c r="M644" s="52" t="s">
        <v>39</v>
      </c>
      <c r="N644" s="52" t="s">
        <v>67</v>
      </c>
      <c r="O644" s="52" t="s">
        <v>41</v>
      </c>
      <c r="P644" s="52" t="s">
        <v>133</v>
      </c>
      <c r="Q644" s="52" t="s">
        <v>165</v>
      </c>
      <c r="R644" s="52" t="s">
        <v>107</v>
      </c>
      <c r="S644" s="53">
        <v>27312</v>
      </c>
      <c r="T644" s="52" t="s">
        <v>44</v>
      </c>
      <c r="U644" s="52" t="s">
        <v>109</v>
      </c>
      <c r="V644" s="52" t="s">
        <v>46</v>
      </c>
      <c r="W644" s="51">
        <v>34659</v>
      </c>
      <c r="X644" s="52" t="s">
        <v>48</v>
      </c>
      <c r="Y644" s="51">
        <v>3</v>
      </c>
      <c r="Z644" s="51">
        <v>1681</v>
      </c>
      <c r="AA644" s="53" t="s">
        <v>1180</v>
      </c>
      <c r="AB644" s="51">
        <v>2</v>
      </c>
      <c r="AC644" s="51">
        <v>3</v>
      </c>
      <c r="AD644" s="53">
        <v>44915</v>
      </c>
      <c r="AE644" s="52" t="s">
        <v>60</v>
      </c>
      <c r="AF644" s="52" t="s">
        <v>61</v>
      </c>
      <c r="AG644" s="52" t="s">
        <v>52</v>
      </c>
      <c r="AH644" s="52" t="s">
        <v>4680</v>
      </c>
      <c r="AI644" s="52" t="s">
        <v>4681</v>
      </c>
      <c r="AJ644" s="51">
        <v>1</v>
      </c>
      <c r="AK644" s="56">
        <v>113.42</v>
      </c>
    </row>
    <row r="645" spans="1:37" x14ac:dyDescent="0.25">
      <c r="A645" s="51">
        <v>1256</v>
      </c>
      <c r="B645" s="52" t="s">
        <v>4682</v>
      </c>
      <c r="C645" s="52" t="s">
        <v>3202</v>
      </c>
      <c r="D645" s="53">
        <v>44583</v>
      </c>
      <c r="E645" s="53">
        <v>44767</v>
      </c>
      <c r="F645" s="51">
        <f>Messy_HR_Dataset_Detailed!$E645-Messy_HR_Dataset_Detailed!$D645</f>
        <v>184</v>
      </c>
      <c r="G645" s="54">
        <f>(Messy_HR_Dataset_Detailed!$E645-Messy_HR_Dataset_Detailed!$D645)/365.25</f>
        <v>0.50376454483230659</v>
      </c>
      <c r="H645" s="52" t="s">
        <v>4530</v>
      </c>
      <c r="I645" s="52" t="s">
        <v>4683</v>
      </c>
      <c r="J645" s="55" t="s">
        <v>4684</v>
      </c>
      <c r="K645" s="52" t="s">
        <v>132</v>
      </c>
      <c r="L645" s="52" t="s">
        <v>752</v>
      </c>
      <c r="M645" s="52" t="s">
        <v>66</v>
      </c>
      <c r="N645" s="52" t="s">
        <v>67</v>
      </c>
      <c r="O645" s="52" t="s">
        <v>56</v>
      </c>
      <c r="P645" s="52" t="s">
        <v>174</v>
      </c>
      <c r="Q645" s="52" t="s">
        <v>68</v>
      </c>
      <c r="R645" s="52" t="s">
        <v>57</v>
      </c>
      <c r="S645" s="53" t="s">
        <v>4685</v>
      </c>
      <c r="T645" s="52" t="s">
        <v>44</v>
      </c>
      <c r="U645" s="52" t="s">
        <v>159</v>
      </c>
      <c r="V645" s="52" t="s">
        <v>46</v>
      </c>
      <c r="W645" s="51">
        <v>97969</v>
      </c>
      <c r="X645" s="52" t="s">
        <v>48</v>
      </c>
      <c r="Y645" s="51">
        <v>3</v>
      </c>
      <c r="Z645" s="51">
        <v>1683</v>
      </c>
      <c r="AA645" s="53" t="s">
        <v>303</v>
      </c>
      <c r="AB645" s="51">
        <v>2</v>
      </c>
      <c r="AC645" s="51">
        <v>4</v>
      </c>
      <c r="AD645" s="53">
        <v>45105</v>
      </c>
      <c r="AE645" s="52" t="s">
        <v>76</v>
      </c>
      <c r="AF645" s="52" t="s">
        <v>51</v>
      </c>
      <c r="AG645" s="52" t="s">
        <v>52</v>
      </c>
      <c r="AH645" s="52" t="s">
        <v>2015</v>
      </c>
      <c r="AI645" s="52" t="s">
        <v>4686</v>
      </c>
      <c r="AJ645" s="51">
        <v>1</v>
      </c>
      <c r="AK645" s="56">
        <v>599.74</v>
      </c>
    </row>
    <row r="646" spans="1:37" x14ac:dyDescent="0.25">
      <c r="A646" s="51">
        <v>1257</v>
      </c>
      <c r="B646" s="52" t="s">
        <v>4687</v>
      </c>
      <c r="C646" s="52" t="s">
        <v>498</v>
      </c>
      <c r="D646" s="53">
        <v>45116</v>
      </c>
      <c r="E646" s="53">
        <v>45138</v>
      </c>
      <c r="F646" s="51">
        <f>Messy_HR_Dataset_Detailed!$E646-Messy_HR_Dataset_Detailed!$D646</f>
        <v>22</v>
      </c>
      <c r="G646" s="54">
        <f>(Messy_HR_Dataset_Detailed!$E646-Messy_HR_Dataset_Detailed!$D646)/365.25</f>
        <v>6.0232717316906229E-2</v>
      </c>
      <c r="H646" s="52" t="s">
        <v>2376</v>
      </c>
      <c r="I646" s="52" t="s">
        <v>4688</v>
      </c>
      <c r="J646" s="55" t="s">
        <v>4689</v>
      </c>
      <c r="K646" s="52" t="s">
        <v>94</v>
      </c>
      <c r="L646" s="52" t="s">
        <v>2303</v>
      </c>
      <c r="M646" s="52" t="s">
        <v>39</v>
      </c>
      <c r="N646" s="52" t="s">
        <v>55</v>
      </c>
      <c r="O646" s="52" t="s">
        <v>56</v>
      </c>
      <c r="P646" s="52" t="s">
        <v>95</v>
      </c>
      <c r="Q646" s="52" t="s">
        <v>165</v>
      </c>
      <c r="R646" s="52" t="s">
        <v>107</v>
      </c>
      <c r="S646" s="53">
        <v>23195</v>
      </c>
      <c r="T646" s="52" t="s">
        <v>44</v>
      </c>
      <c r="U646" s="52" t="s">
        <v>109</v>
      </c>
      <c r="V646" s="52" t="s">
        <v>59</v>
      </c>
      <c r="W646" s="51">
        <v>18894</v>
      </c>
      <c r="X646" s="52" t="s">
        <v>48</v>
      </c>
      <c r="Y646" s="51">
        <v>3</v>
      </c>
      <c r="Z646" s="51">
        <v>1684</v>
      </c>
      <c r="AA646" s="53" t="s">
        <v>4081</v>
      </c>
      <c r="AB646" s="51">
        <v>2</v>
      </c>
      <c r="AC646" s="51">
        <v>4</v>
      </c>
      <c r="AD646" s="53">
        <v>45082</v>
      </c>
      <c r="AE646" s="52" t="s">
        <v>50</v>
      </c>
      <c r="AF646" s="52" t="s">
        <v>51</v>
      </c>
      <c r="AG646" s="52" t="s">
        <v>52</v>
      </c>
      <c r="AH646" s="52" t="s">
        <v>4690</v>
      </c>
      <c r="AI646" s="52" t="s">
        <v>4691</v>
      </c>
      <c r="AJ646" s="51">
        <v>5</v>
      </c>
      <c r="AK646" s="56">
        <v>700.99</v>
      </c>
    </row>
    <row r="647" spans="1:37" x14ac:dyDescent="0.25">
      <c r="A647" s="51">
        <v>1258</v>
      </c>
      <c r="B647" s="52" t="s">
        <v>3420</v>
      </c>
      <c r="C647" s="52" t="s">
        <v>3094</v>
      </c>
      <c r="D647" s="53">
        <v>43415</v>
      </c>
      <c r="E647" s="53">
        <v>43612</v>
      </c>
      <c r="F647" s="51">
        <f>Messy_HR_Dataset_Detailed!$E647-Messy_HR_Dataset_Detailed!$D647</f>
        <v>197</v>
      </c>
      <c r="G647" s="54">
        <f>(Messy_HR_Dataset_Detailed!$E647-Messy_HR_Dataset_Detailed!$D647)/365.25</f>
        <v>0.53935660506502392</v>
      </c>
      <c r="H647" s="52" t="s">
        <v>2379</v>
      </c>
      <c r="I647" s="52" t="s">
        <v>4692</v>
      </c>
      <c r="J647" s="55" t="s">
        <v>4693</v>
      </c>
      <c r="K647" s="52" t="s">
        <v>113</v>
      </c>
      <c r="L647" s="52" t="s">
        <v>2303</v>
      </c>
      <c r="M647" s="52" t="s">
        <v>66</v>
      </c>
      <c r="N647" s="52" t="s">
        <v>55</v>
      </c>
      <c r="O647" s="52" t="s">
        <v>66</v>
      </c>
      <c r="P647" s="52" t="s">
        <v>133</v>
      </c>
      <c r="Q647" s="52" t="s">
        <v>165</v>
      </c>
      <c r="R647" s="52" t="s">
        <v>57</v>
      </c>
      <c r="S647" s="53" t="s">
        <v>4694</v>
      </c>
      <c r="T647" s="52" t="s">
        <v>44</v>
      </c>
      <c r="U647" s="52" t="s">
        <v>234</v>
      </c>
      <c r="V647" s="52" t="s">
        <v>46</v>
      </c>
      <c r="W647" s="51">
        <v>16287</v>
      </c>
      <c r="X647" s="52" t="s">
        <v>48</v>
      </c>
      <c r="Y647" s="51">
        <v>3</v>
      </c>
      <c r="Z647" s="51">
        <v>1685</v>
      </c>
      <c r="AA647" s="53" t="s">
        <v>224</v>
      </c>
      <c r="AB647" s="51">
        <v>1</v>
      </c>
      <c r="AC647" s="51">
        <v>4</v>
      </c>
      <c r="AD647" s="53">
        <v>44927</v>
      </c>
      <c r="AE647" s="52" t="s">
        <v>60</v>
      </c>
      <c r="AF647" s="52" t="s">
        <v>51</v>
      </c>
      <c r="AG647" s="52" t="s">
        <v>89</v>
      </c>
      <c r="AH647" s="52" t="s">
        <v>4695</v>
      </c>
      <c r="AI647" s="52" t="s">
        <v>4696</v>
      </c>
      <c r="AJ647" s="51">
        <v>1</v>
      </c>
      <c r="AK647" s="56">
        <v>650.07000000000005</v>
      </c>
    </row>
    <row r="648" spans="1:37" x14ac:dyDescent="0.25">
      <c r="A648" s="51">
        <v>1259</v>
      </c>
      <c r="B648" s="52" t="s">
        <v>2638</v>
      </c>
      <c r="C648" s="52" t="s">
        <v>1028</v>
      </c>
      <c r="D648" s="53">
        <v>44201</v>
      </c>
      <c r="E648" s="53">
        <v>44365</v>
      </c>
      <c r="F648" s="51">
        <f>Messy_HR_Dataset_Detailed!$E648-Messy_HR_Dataset_Detailed!$D648</f>
        <v>164</v>
      </c>
      <c r="G648" s="54">
        <f>(Messy_HR_Dataset_Detailed!$E648-Messy_HR_Dataset_Detailed!$D648)/365.25</f>
        <v>0.44900752908966463</v>
      </c>
      <c r="H648" s="52" t="s">
        <v>4464</v>
      </c>
      <c r="I648" s="52" t="s">
        <v>2706</v>
      </c>
      <c r="J648" s="55" t="s">
        <v>4697</v>
      </c>
      <c r="K648" s="52" t="s">
        <v>125</v>
      </c>
      <c r="L648" s="52" t="s">
        <v>38</v>
      </c>
      <c r="M648" s="52" t="s">
        <v>39</v>
      </c>
      <c r="N648" s="52" t="s">
        <v>40</v>
      </c>
      <c r="O648" s="52" t="s">
        <v>66</v>
      </c>
      <c r="P648" s="52" t="s">
        <v>133</v>
      </c>
      <c r="Q648" s="52" t="s">
        <v>165</v>
      </c>
      <c r="R648" s="52" t="s">
        <v>43</v>
      </c>
      <c r="S648" s="53">
        <v>19878</v>
      </c>
      <c r="T648" s="52" t="s">
        <v>44</v>
      </c>
      <c r="U648" s="52" t="s">
        <v>1522</v>
      </c>
      <c r="V648" s="52" t="s">
        <v>59</v>
      </c>
      <c r="W648" s="51">
        <v>63472</v>
      </c>
      <c r="X648" s="52" t="s">
        <v>48</v>
      </c>
      <c r="Y648" s="51">
        <v>3</v>
      </c>
      <c r="Z648" s="51">
        <v>1686</v>
      </c>
      <c r="AA648" s="53">
        <v>45079</v>
      </c>
      <c r="AB648" s="51">
        <v>2</v>
      </c>
      <c r="AC648" s="51">
        <v>4</v>
      </c>
      <c r="AD648" s="53">
        <v>44876</v>
      </c>
      <c r="AE648" s="52" t="s">
        <v>156</v>
      </c>
      <c r="AF648" s="52" t="s">
        <v>61</v>
      </c>
      <c r="AG648" s="52" t="s">
        <v>77</v>
      </c>
      <c r="AH648" s="52" t="s">
        <v>1865</v>
      </c>
      <c r="AI648" s="52" t="s">
        <v>4698</v>
      </c>
      <c r="AJ648" s="51">
        <v>2</v>
      </c>
      <c r="AK648" s="56">
        <v>851.38</v>
      </c>
    </row>
    <row r="649" spans="1:37" x14ac:dyDescent="0.25">
      <c r="A649" s="51">
        <v>1261</v>
      </c>
      <c r="B649" s="52" t="s">
        <v>4699</v>
      </c>
      <c r="C649" s="52" t="s">
        <v>4700</v>
      </c>
      <c r="D649" s="53">
        <v>43920</v>
      </c>
      <c r="E649" s="53">
        <v>45128</v>
      </c>
      <c r="F649" s="51">
        <f>Messy_HR_Dataset_Detailed!$E649-Messy_HR_Dataset_Detailed!$D649</f>
        <v>1208</v>
      </c>
      <c r="G649" s="54">
        <f>(Messy_HR_Dataset_Detailed!$E649-Messy_HR_Dataset_Detailed!$D649)/365.25</f>
        <v>3.3073237508555784</v>
      </c>
      <c r="H649" s="52" t="s">
        <v>64</v>
      </c>
      <c r="I649" s="52" t="s">
        <v>4701</v>
      </c>
      <c r="J649" s="55" t="s">
        <v>4702</v>
      </c>
      <c r="K649" s="52" t="s">
        <v>132</v>
      </c>
      <c r="L649" s="52" t="s">
        <v>38</v>
      </c>
      <c r="M649" s="52" t="s">
        <v>66</v>
      </c>
      <c r="N649" s="52" t="s">
        <v>55</v>
      </c>
      <c r="O649" s="52" t="s">
        <v>66</v>
      </c>
      <c r="P649" s="52" t="s">
        <v>174</v>
      </c>
      <c r="Q649" s="52" t="s">
        <v>165</v>
      </c>
      <c r="R649" s="52" t="s">
        <v>300</v>
      </c>
      <c r="S649" s="53" t="s">
        <v>4703</v>
      </c>
      <c r="T649" s="52" t="s">
        <v>108</v>
      </c>
      <c r="U649" s="52" t="s">
        <v>302</v>
      </c>
      <c r="V649" s="52" t="s">
        <v>59</v>
      </c>
      <c r="W649" s="51">
        <v>34107</v>
      </c>
      <c r="X649" s="52" t="s">
        <v>48</v>
      </c>
      <c r="Y649" s="51">
        <v>3</v>
      </c>
      <c r="Z649" s="51">
        <v>1688</v>
      </c>
      <c r="AA649" s="53">
        <v>44906</v>
      </c>
      <c r="AB649" s="51">
        <v>1</v>
      </c>
      <c r="AC649" s="51">
        <v>4</v>
      </c>
      <c r="AD649" s="53">
        <v>44916</v>
      </c>
      <c r="AE649" s="52" t="s">
        <v>76</v>
      </c>
      <c r="AF649" s="52" t="s">
        <v>51</v>
      </c>
      <c r="AG649" s="52" t="s">
        <v>77</v>
      </c>
      <c r="AH649" s="52" t="s">
        <v>4704</v>
      </c>
      <c r="AI649" s="52" t="s">
        <v>4705</v>
      </c>
      <c r="AJ649" s="51">
        <v>3</v>
      </c>
      <c r="AK649" s="56">
        <v>880.67</v>
      </c>
    </row>
    <row r="650" spans="1:37" x14ac:dyDescent="0.25">
      <c r="A650" s="51">
        <v>1262</v>
      </c>
      <c r="B650" s="52" t="s">
        <v>4706</v>
      </c>
      <c r="C650" s="52" t="s">
        <v>2788</v>
      </c>
      <c r="D650" s="53">
        <v>44198</v>
      </c>
      <c r="E650" s="53">
        <v>44826</v>
      </c>
      <c r="F650" s="51">
        <f>Messy_HR_Dataset_Detailed!$E650-Messy_HR_Dataset_Detailed!$D650</f>
        <v>628</v>
      </c>
      <c r="G650" s="54">
        <f>(Messy_HR_Dataset_Detailed!$E650-Messy_HR_Dataset_Detailed!$D650)/365.25</f>
        <v>1.7193702943189597</v>
      </c>
      <c r="H650" s="52" t="s">
        <v>2585</v>
      </c>
      <c r="I650" s="52" t="s">
        <v>4707</v>
      </c>
      <c r="J650" s="55" t="s">
        <v>4708</v>
      </c>
      <c r="K650" s="52" t="s">
        <v>132</v>
      </c>
      <c r="L650" s="52" t="s">
        <v>38</v>
      </c>
      <c r="M650" s="52" t="s">
        <v>56</v>
      </c>
      <c r="N650" s="52" t="s">
        <v>40</v>
      </c>
      <c r="O650" s="52" t="s">
        <v>41</v>
      </c>
      <c r="P650" s="52" t="s">
        <v>133</v>
      </c>
      <c r="Q650" s="52" t="s">
        <v>2588</v>
      </c>
      <c r="R650" s="52" t="s">
        <v>85</v>
      </c>
      <c r="S650" s="53">
        <v>31149</v>
      </c>
      <c r="T650" s="52" t="s">
        <v>44</v>
      </c>
      <c r="U650" s="52" t="s">
        <v>98</v>
      </c>
      <c r="V650" s="52" t="s">
        <v>59</v>
      </c>
      <c r="W650" s="51">
        <v>35372</v>
      </c>
      <c r="X650" s="52" t="s">
        <v>48</v>
      </c>
      <c r="Y650" s="51">
        <v>3</v>
      </c>
      <c r="Z650" s="51">
        <v>1689</v>
      </c>
      <c r="AA650" s="53" t="s">
        <v>1172</v>
      </c>
      <c r="AB650" s="51">
        <v>5</v>
      </c>
      <c r="AC650" s="51">
        <v>3</v>
      </c>
      <c r="AD650" s="53">
        <v>44819</v>
      </c>
      <c r="AE650" s="52" t="s">
        <v>60</v>
      </c>
      <c r="AF650" s="52" t="s">
        <v>61</v>
      </c>
      <c r="AG650" s="52" t="s">
        <v>89</v>
      </c>
      <c r="AH650" s="52" t="s">
        <v>4709</v>
      </c>
      <c r="AI650" s="52" t="s">
        <v>4710</v>
      </c>
      <c r="AJ650" s="51">
        <v>2</v>
      </c>
      <c r="AK650" s="56">
        <v>712.64</v>
      </c>
    </row>
    <row r="651" spans="1:37" x14ac:dyDescent="0.25">
      <c r="A651" s="51">
        <v>1263</v>
      </c>
      <c r="B651" s="52" t="s">
        <v>4711</v>
      </c>
      <c r="C651" s="52" t="s">
        <v>4712</v>
      </c>
      <c r="D651" s="53">
        <v>43522</v>
      </c>
      <c r="E651" s="53">
        <v>43672</v>
      </c>
      <c r="F651" s="51">
        <f>Messy_HR_Dataset_Detailed!$E651-Messy_HR_Dataset_Detailed!$D651</f>
        <v>150</v>
      </c>
      <c r="G651" s="54">
        <f>(Messy_HR_Dataset_Detailed!$E651-Messy_HR_Dataset_Detailed!$D651)/365.25</f>
        <v>0.41067761806981518</v>
      </c>
      <c r="H651" s="52" t="s">
        <v>2585</v>
      </c>
      <c r="I651" s="52" t="s">
        <v>4713</v>
      </c>
      <c r="J651" s="55" t="s">
        <v>4714</v>
      </c>
      <c r="K651" s="52" t="s">
        <v>113</v>
      </c>
      <c r="L651" s="52" t="s">
        <v>38</v>
      </c>
      <c r="M651" s="52" t="s">
        <v>39</v>
      </c>
      <c r="N651" s="52" t="s">
        <v>55</v>
      </c>
      <c r="O651" s="52" t="s">
        <v>41</v>
      </c>
      <c r="P651" s="52" t="s">
        <v>174</v>
      </c>
      <c r="Q651" s="52" t="s">
        <v>2588</v>
      </c>
      <c r="R651" s="52" t="s">
        <v>508</v>
      </c>
      <c r="S651" s="53" t="s">
        <v>4715</v>
      </c>
      <c r="T651" s="52" t="s">
        <v>44</v>
      </c>
      <c r="U651" s="52" t="s">
        <v>625</v>
      </c>
      <c r="V651" s="52" t="s">
        <v>59</v>
      </c>
      <c r="W651" s="51">
        <v>56249</v>
      </c>
      <c r="X651" s="52" t="s">
        <v>48</v>
      </c>
      <c r="Y651" s="51">
        <v>3</v>
      </c>
      <c r="Z651" s="51">
        <v>1690</v>
      </c>
      <c r="AA651" s="53">
        <v>44906</v>
      </c>
      <c r="AB651" s="51">
        <v>3</v>
      </c>
      <c r="AC651" s="51">
        <v>1</v>
      </c>
      <c r="AD651" s="53">
        <v>44947</v>
      </c>
      <c r="AE651" s="52" t="s">
        <v>156</v>
      </c>
      <c r="AF651" s="52" t="s">
        <v>51</v>
      </c>
      <c r="AG651" s="52" t="s">
        <v>52</v>
      </c>
      <c r="AH651" s="52" t="s">
        <v>4716</v>
      </c>
      <c r="AI651" s="52" t="s">
        <v>4717</v>
      </c>
      <c r="AJ651" s="51">
        <v>3</v>
      </c>
      <c r="AK651" s="56">
        <v>504.34</v>
      </c>
    </row>
    <row r="652" spans="1:37" x14ac:dyDescent="0.25">
      <c r="A652" s="51">
        <v>1265</v>
      </c>
      <c r="B652" s="52" t="s">
        <v>4719</v>
      </c>
      <c r="C652" s="52" t="s">
        <v>1420</v>
      </c>
      <c r="D652" s="53">
        <v>43940</v>
      </c>
      <c r="E652" s="53">
        <v>44772</v>
      </c>
      <c r="F652" s="51">
        <f>Messy_HR_Dataset_Detailed!$E652-Messy_HR_Dataset_Detailed!$D652</f>
        <v>832</v>
      </c>
      <c r="G652" s="54">
        <f>(Messy_HR_Dataset_Detailed!$E652-Messy_HR_Dataset_Detailed!$D652)/365.25</f>
        <v>2.2778918548939084</v>
      </c>
      <c r="H652" s="52" t="s">
        <v>4530</v>
      </c>
      <c r="I652" s="52" t="s">
        <v>4720</v>
      </c>
      <c r="J652" s="55" t="s">
        <v>4721</v>
      </c>
      <c r="K652" s="52" t="s">
        <v>164</v>
      </c>
      <c r="L652" s="52" t="s">
        <v>38</v>
      </c>
      <c r="M652" s="52" t="s">
        <v>56</v>
      </c>
      <c r="N652" s="52" t="s">
        <v>40</v>
      </c>
      <c r="O652" s="52" t="s">
        <v>56</v>
      </c>
      <c r="P652" s="52" t="s">
        <v>174</v>
      </c>
      <c r="Q652" s="52" t="s">
        <v>165</v>
      </c>
      <c r="R652" s="52" t="s">
        <v>107</v>
      </c>
      <c r="S652" s="53" t="s">
        <v>4722</v>
      </c>
      <c r="T652" s="52" t="s">
        <v>44</v>
      </c>
      <c r="U652" s="52" t="s">
        <v>109</v>
      </c>
      <c r="V652" s="52" t="s">
        <v>46</v>
      </c>
      <c r="W652" s="51">
        <v>23764</v>
      </c>
      <c r="X652" s="52" t="s">
        <v>48</v>
      </c>
      <c r="Y652" s="51">
        <v>3</v>
      </c>
      <c r="Z652" s="51">
        <v>1692</v>
      </c>
      <c r="AA652" s="53" t="s">
        <v>643</v>
      </c>
      <c r="AB652" s="51">
        <v>2</v>
      </c>
      <c r="AC652" s="51">
        <v>2</v>
      </c>
      <c r="AD652" s="53">
        <v>44993</v>
      </c>
      <c r="AE652" s="52" t="s">
        <v>76</v>
      </c>
      <c r="AF652" s="52" t="s">
        <v>61</v>
      </c>
      <c r="AG652" s="52" t="s">
        <v>52</v>
      </c>
      <c r="AH652" s="52" t="s">
        <v>4723</v>
      </c>
      <c r="AI652" s="52" t="s">
        <v>4724</v>
      </c>
      <c r="AJ652" s="51">
        <v>1</v>
      </c>
      <c r="AK652" s="56">
        <v>705.24</v>
      </c>
    </row>
    <row r="653" spans="1:37" x14ac:dyDescent="0.25">
      <c r="A653" s="51">
        <v>1267</v>
      </c>
      <c r="B653" s="52" t="s">
        <v>4725</v>
      </c>
      <c r="C653" s="52" t="s">
        <v>3533</v>
      </c>
      <c r="D653" s="53">
        <v>44295</v>
      </c>
      <c r="E653" s="53">
        <v>44345</v>
      </c>
      <c r="F653" s="51">
        <f>Messy_HR_Dataset_Detailed!$E653-Messy_HR_Dataset_Detailed!$D653</f>
        <v>50</v>
      </c>
      <c r="G653" s="54">
        <f>(Messy_HR_Dataset_Detailed!$E653-Messy_HR_Dataset_Detailed!$D653)/365.25</f>
        <v>0.13689253935660506</v>
      </c>
      <c r="H653" s="52" t="s">
        <v>2376</v>
      </c>
      <c r="I653" s="52" t="s">
        <v>4726</v>
      </c>
      <c r="J653" s="55" t="s">
        <v>4727</v>
      </c>
      <c r="K653" s="52" t="s">
        <v>79</v>
      </c>
      <c r="L653" s="52" t="s">
        <v>2303</v>
      </c>
      <c r="M653" s="52" t="s">
        <v>56</v>
      </c>
      <c r="N653" s="52" t="s">
        <v>55</v>
      </c>
      <c r="O653" s="52" t="s">
        <v>41</v>
      </c>
      <c r="P653" s="52" t="s">
        <v>121</v>
      </c>
      <c r="Q653" s="52" t="s">
        <v>165</v>
      </c>
      <c r="R653" s="52" t="s">
        <v>57</v>
      </c>
      <c r="S653" s="53">
        <v>22381</v>
      </c>
      <c r="T653" s="52" t="s">
        <v>44</v>
      </c>
      <c r="U653" s="52" t="s">
        <v>234</v>
      </c>
      <c r="V653" s="52" t="s">
        <v>59</v>
      </c>
      <c r="W653" s="51">
        <v>82773</v>
      </c>
      <c r="X653" s="52" t="s">
        <v>48</v>
      </c>
      <c r="Y653" s="51">
        <v>3</v>
      </c>
      <c r="Z653" s="51">
        <v>1694</v>
      </c>
      <c r="AA653" s="53" t="s">
        <v>3998</v>
      </c>
      <c r="AB653" s="51">
        <v>3</v>
      </c>
      <c r="AC653" s="51">
        <v>5</v>
      </c>
      <c r="AD653" s="53">
        <v>44803</v>
      </c>
      <c r="AE653" s="52" t="s">
        <v>156</v>
      </c>
      <c r="AF653" s="52" t="s">
        <v>51</v>
      </c>
      <c r="AG653" s="52" t="s">
        <v>77</v>
      </c>
      <c r="AH653" s="52" t="s">
        <v>2950</v>
      </c>
      <c r="AI653" s="52" t="s">
        <v>4728</v>
      </c>
      <c r="AJ653" s="51">
        <v>5</v>
      </c>
      <c r="AK653" s="56">
        <v>638.07000000000005</v>
      </c>
    </row>
    <row r="654" spans="1:37" x14ac:dyDescent="0.25">
      <c r="A654" s="51">
        <v>1268</v>
      </c>
      <c r="B654" s="52" t="s">
        <v>4729</v>
      </c>
      <c r="C654" s="52" t="s">
        <v>2436</v>
      </c>
      <c r="D654" s="53">
        <v>43347</v>
      </c>
      <c r="E654" s="53">
        <v>44911</v>
      </c>
      <c r="F654" s="51">
        <f>Messy_HR_Dataset_Detailed!$E654-Messy_HR_Dataset_Detailed!$D654</f>
        <v>1564</v>
      </c>
      <c r="G654" s="54">
        <f>(Messy_HR_Dataset_Detailed!$E654-Messy_HR_Dataset_Detailed!$D654)/365.25</f>
        <v>4.2819986310746065</v>
      </c>
      <c r="H654" s="52" t="s">
        <v>2379</v>
      </c>
      <c r="I654" s="52" t="s">
        <v>4730</v>
      </c>
      <c r="J654" s="55" t="s">
        <v>4731</v>
      </c>
      <c r="K654" s="52" t="s">
        <v>125</v>
      </c>
      <c r="L654" s="52" t="s">
        <v>2303</v>
      </c>
      <c r="M654" s="52" t="s">
        <v>39</v>
      </c>
      <c r="N654" s="52" t="s">
        <v>40</v>
      </c>
      <c r="O654" s="52" t="s">
        <v>66</v>
      </c>
      <c r="P654" s="52" t="s">
        <v>174</v>
      </c>
      <c r="Q654" s="52" t="s">
        <v>165</v>
      </c>
      <c r="R654" s="52" t="s">
        <v>3104</v>
      </c>
      <c r="S654" s="53" t="s">
        <v>4732</v>
      </c>
      <c r="T654" s="52" t="s">
        <v>44</v>
      </c>
      <c r="U654" s="52" t="s">
        <v>207</v>
      </c>
      <c r="V654" s="52" t="s">
        <v>46</v>
      </c>
      <c r="W654" s="51">
        <v>20654</v>
      </c>
      <c r="X654" s="52" t="s">
        <v>48</v>
      </c>
      <c r="Y654" s="51">
        <v>3</v>
      </c>
      <c r="Z654" s="51">
        <v>1695</v>
      </c>
      <c r="AA654" s="53" t="s">
        <v>1369</v>
      </c>
      <c r="AB654" s="51">
        <v>3</v>
      </c>
      <c r="AC654" s="51">
        <v>3</v>
      </c>
      <c r="AD654" s="53">
        <v>44929</v>
      </c>
      <c r="AE654" s="52" t="s">
        <v>50</v>
      </c>
      <c r="AF654" s="52" t="s">
        <v>51</v>
      </c>
      <c r="AG654" s="52" t="s">
        <v>89</v>
      </c>
      <c r="AH654" s="52" t="s">
        <v>4733</v>
      </c>
      <c r="AI654" s="52" t="s">
        <v>4734</v>
      </c>
      <c r="AJ654" s="51">
        <v>2</v>
      </c>
      <c r="AK654" s="56">
        <v>913.34</v>
      </c>
    </row>
    <row r="655" spans="1:37" x14ac:dyDescent="0.25">
      <c r="A655" s="51">
        <v>1270</v>
      </c>
      <c r="B655" s="52" t="s">
        <v>4735</v>
      </c>
      <c r="C655" s="52" t="s">
        <v>1186</v>
      </c>
      <c r="D655" s="53">
        <v>45070</v>
      </c>
      <c r="E655" s="53">
        <v>45128</v>
      </c>
      <c r="F655" s="51">
        <f>Messy_HR_Dataset_Detailed!$E655-Messy_HR_Dataset_Detailed!$D655</f>
        <v>58</v>
      </c>
      <c r="G655" s="54">
        <f>(Messy_HR_Dataset_Detailed!$E655-Messy_HR_Dataset_Detailed!$D655)/365.25</f>
        <v>0.15879534565366188</v>
      </c>
      <c r="H655" s="52" t="s">
        <v>4464</v>
      </c>
      <c r="I655" s="52" t="s">
        <v>4736</v>
      </c>
      <c r="J655" s="55" t="s">
        <v>4737</v>
      </c>
      <c r="K655" s="52" t="s">
        <v>132</v>
      </c>
      <c r="L655" s="52" t="s">
        <v>38</v>
      </c>
      <c r="M655" s="52" t="s">
        <v>66</v>
      </c>
      <c r="N655" s="52" t="s">
        <v>67</v>
      </c>
      <c r="O655" s="52" t="s">
        <v>56</v>
      </c>
      <c r="P655" s="52" t="s">
        <v>133</v>
      </c>
      <c r="Q655" s="52" t="s">
        <v>165</v>
      </c>
      <c r="R655" s="52" t="s">
        <v>80</v>
      </c>
      <c r="S655" s="53" t="s">
        <v>4738</v>
      </c>
      <c r="T655" s="52" t="s">
        <v>44</v>
      </c>
      <c r="U655" s="52" t="s">
        <v>234</v>
      </c>
      <c r="V655" s="52" t="s">
        <v>59</v>
      </c>
      <c r="W655" s="51">
        <v>3758</v>
      </c>
      <c r="X655" s="52" t="s">
        <v>48</v>
      </c>
      <c r="Y655" s="51">
        <v>3</v>
      </c>
      <c r="Z655" s="51">
        <v>1697</v>
      </c>
      <c r="AA655" s="53" t="s">
        <v>127</v>
      </c>
      <c r="AB655" s="51">
        <v>1</v>
      </c>
      <c r="AC655" s="51">
        <v>5</v>
      </c>
      <c r="AD655" s="53">
        <v>44848</v>
      </c>
      <c r="AE655" s="52" t="s">
        <v>50</v>
      </c>
      <c r="AF655" s="52" t="s">
        <v>61</v>
      </c>
      <c r="AG655" s="52" t="s">
        <v>89</v>
      </c>
      <c r="AH655" s="52" t="s">
        <v>4739</v>
      </c>
      <c r="AI655" s="52" t="s">
        <v>4740</v>
      </c>
      <c r="AJ655" s="51">
        <v>4</v>
      </c>
      <c r="AK655" s="56">
        <v>503.3</v>
      </c>
    </row>
    <row r="656" spans="1:37" x14ac:dyDescent="0.25">
      <c r="A656" s="51">
        <v>1271</v>
      </c>
      <c r="B656" s="52" t="s">
        <v>4741</v>
      </c>
      <c r="C656" s="52" t="s">
        <v>283</v>
      </c>
      <c r="D656" s="53">
        <v>44242</v>
      </c>
      <c r="E656" s="53">
        <v>44352</v>
      </c>
      <c r="F656" s="51">
        <f>Messy_HR_Dataset_Detailed!$E656-Messy_HR_Dataset_Detailed!$D656</f>
        <v>110</v>
      </c>
      <c r="G656" s="54">
        <f>(Messy_HR_Dataset_Detailed!$E656-Messy_HR_Dataset_Detailed!$D656)/365.25</f>
        <v>0.30116358658453113</v>
      </c>
      <c r="H656" s="52" t="s">
        <v>64</v>
      </c>
      <c r="I656" s="52" t="s">
        <v>4742</v>
      </c>
      <c r="J656" s="55" t="s">
        <v>4743</v>
      </c>
      <c r="K656" s="52" t="s">
        <v>54</v>
      </c>
      <c r="L656" s="52" t="s">
        <v>38</v>
      </c>
      <c r="M656" s="52" t="s">
        <v>66</v>
      </c>
      <c r="N656" s="52" t="s">
        <v>55</v>
      </c>
      <c r="O656" s="52" t="s">
        <v>56</v>
      </c>
      <c r="P656" s="52" t="s">
        <v>121</v>
      </c>
      <c r="Q656" s="52" t="s">
        <v>165</v>
      </c>
      <c r="R656" s="52" t="s">
        <v>953</v>
      </c>
      <c r="S656" s="53" t="s">
        <v>4744</v>
      </c>
      <c r="T656" s="52" t="s">
        <v>44</v>
      </c>
      <c r="U656" s="52" t="s">
        <v>109</v>
      </c>
      <c r="V656" s="52" t="s">
        <v>59</v>
      </c>
      <c r="W656" s="51">
        <v>5156</v>
      </c>
      <c r="X656" s="52" t="s">
        <v>48</v>
      </c>
      <c r="Y656" s="51">
        <v>3</v>
      </c>
      <c r="Z656" s="51">
        <v>1698</v>
      </c>
      <c r="AA656" s="53" t="s">
        <v>2898</v>
      </c>
      <c r="AB656" s="51">
        <v>3</v>
      </c>
      <c r="AC656" s="51">
        <v>5</v>
      </c>
      <c r="AD656" s="53">
        <v>44888</v>
      </c>
      <c r="AE656" s="52" t="s">
        <v>83</v>
      </c>
      <c r="AF656" s="52" t="s">
        <v>61</v>
      </c>
      <c r="AG656" s="52" t="s">
        <v>89</v>
      </c>
      <c r="AH656" s="52" t="s">
        <v>4745</v>
      </c>
      <c r="AI656" s="52" t="s">
        <v>4746</v>
      </c>
      <c r="AJ656" s="51">
        <v>5</v>
      </c>
      <c r="AK656" s="56">
        <v>218.31</v>
      </c>
    </row>
    <row r="657" spans="1:37" x14ac:dyDescent="0.25">
      <c r="A657" s="51">
        <v>1272</v>
      </c>
      <c r="B657" s="52" t="s">
        <v>4747</v>
      </c>
      <c r="C657" s="52" t="s">
        <v>1046</v>
      </c>
      <c r="D657" s="53">
        <v>44503</v>
      </c>
      <c r="E657" s="53">
        <v>44792</v>
      </c>
      <c r="F657" s="51">
        <f>Messy_HR_Dataset_Detailed!$E657-Messy_HR_Dataset_Detailed!$D657</f>
        <v>289</v>
      </c>
      <c r="G657" s="54">
        <f>(Messy_HR_Dataset_Detailed!$E657-Messy_HR_Dataset_Detailed!$D657)/365.25</f>
        <v>0.79123887748117727</v>
      </c>
      <c r="H657" s="52" t="s">
        <v>2585</v>
      </c>
      <c r="I657" s="52" t="s">
        <v>4748</v>
      </c>
      <c r="J657" s="55" t="s">
        <v>4749</v>
      </c>
      <c r="K657" s="52" t="s">
        <v>65</v>
      </c>
      <c r="L657" s="52" t="s">
        <v>38</v>
      </c>
      <c r="M657" s="52" t="s">
        <v>39</v>
      </c>
      <c r="N657" s="52" t="s">
        <v>40</v>
      </c>
      <c r="O657" s="52" t="s">
        <v>56</v>
      </c>
      <c r="P657" s="52" t="s">
        <v>174</v>
      </c>
      <c r="Q657" s="52" t="s">
        <v>2588</v>
      </c>
      <c r="R657" s="52" t="s">
        <v>114</v>
      </c>
      <c r="S657" s="53" t="s">
        <v>4750</v>
      </c>
      <c r="T657" s="52" t="s">
        <v>44</v>
      </c>
      <c r="U657" s="52" t="s">
        <v>250</v>
      </c>
      <c r="V657" s="52" t="s">
        <v>59</v>
      </c>
      <c r="W657" s="51">
        <v>64233</v>
      </c>
      <c r="X657" s="52" t="s">
        <v>48</v>
      </c>
      <c r="Y657" s="51">
        <v>3</v>
      </c>
      <c r="Z657" s="51">
        <v>1699</v>
      </c>
      <c r="AA657" s="53" t="s">
        <v>2435</v>
      </c>
      <c r="AB657" s="51">
        <v>2</v>
      </c>
      <c r="AC657" s="51">
        <v>4</v>
      </c>
      <c r="AD657" s="53">
        <v>45131</v>
      </c>
      <c r="AE657" s="52" t="s">
        <v>60</v>
      </c>
      <c r="AF657" s="52" t="s">
        <v>61</v>
      </c>
      <c r="AG657" s="52" t="s">
        <v>62</v>
      </c>
      <c r="AH657" s="52" t="s">
        <v>4751</v>
      </c>
      <c r="AI657" s="52" t="s">
        <v>4752</v>
      </c>
      <c r="AJ657" s="51">
        <v>3</v>
      </c>
      <c r="AK657" s="56">
        <v>730.86</v>
      </c>
    </row>
    <row r="658" spans="1:37" x14ac:dyDescent="0.25">
      <c r="A658" s="51">
        <v>1274</v>
      </c>
      <c r="B658" s="52" t="s">
        <v>4753</v>
      </c>
      <c r="C658" s="52" t="s">
        <v>4754</v>
      </c>
      <c r="D658" s="53">
        <v>43669</v>
      </c>
      <c r="E658" s="53">
        <v>44933</v>
      </c>
      <c r="F658" s="51">
        <f>Messy_HR_Dataset_Detailed!$E658-Messy_HR_Dataset_Detailed!$D658</f>
        <v>1264</v>
      </c>
      <c r="G658" s="54">
        <f>(Messy_HR_Dataset_Detailed!$E658-Messy_HR_Dataset_Detailed!$D658)/365.25</f>
        <v>3.460643394934976</v>
      </c>
      <c r="H658" s="52" t="s">
        <v>2585</v>
      </c>
      <c r="I658" s="52" t="s">
        <v>4755</v>
      </c>
      <c r="J658" s="55" t="s">
        <v>4756</v>
      </c>
      <c r="K658" s="52" t="s">
        <v>37</v>
      </c>
      <c r="L658" s="52" t="s">
        <v>38</v>
      </c>
      <c r="M658" s="52" t="s">
        <v>39</v>
      </c>
      <c r="N658" s="52" t="s">
        <v>55</v>
      </c>
      <c r="O658" s="52" t="s">
        <v>66</v>
      </c>
      <c r="P658" s="52" t="s">
        <v>95</v>
      </c>
      <c r="Q658" s="52" t="s">
        <v>165</v>
      </c>
      <c r="R658" s="52" t="s">
        <v>175</v>
      </c>
      <c r="S658" s="53">
        <v>19886</v>
      </c>
      <c r="T658" s="52" t="s">
        <v>44</v>
      </c>
      <c r="U658" s="52" t="s">
        <v>307</v>
      </c>
      <c r="V658" s="52" t="s">
        <v>59</v>
      </c>
      <c r="W658" s="51">
        <v>36731</v>
      </c>
      <c r="X658" s="52" t="s">
        <v>48</v>
      </c>
      <c r="Y658" s="51">
        <v>3</v>
      </c>
      <c r="Z658" s="51">
        <v>1701</v>
      </c>
      <c r="AA658" s="53" t="s">
        <v>177</v>
      </c>
      <c r="AB658" s="51">
        <v>5</v>
      </c>
      <c r="AC658" s="51">
        <v>3</v>
      </c>
      <c r="AD658" s="53">
        <v>45095</v>
      </c>
      <c r="AE658" s="52" t="s">
        <v>83</v>
      </c>
      <c r="AF658" s="52" t="s">
        <v>51</v>
      </c>
      <c r="AG658" s="52" t="s">
        <v>89</v>
      </c>
      <c r="AH658" s="52" t="s">
        <v>4757</v>
      </c>
      <c r="AI658" s="52" t="s">
        <v>1835</v>
      </c>
      <c r="AJ658" s="51">
        <v>1</v>
      </c>
      <c r="AK658" s="56">
        <v>460.53</v>
      </c>
    </row>
    <row r="659" spans="1:37" x14ac:dyDescent="0.25">
      <c r="A659" s="51">
        <v>1279</v>
      </c>
      <c r="B659" s="52" t="s">
        <v>4760</v>
      </c>
      <c r="C659" s="52" t="s">
        <v>4023</v>
      </c>
      <c r="D659" s="53">
        <v>44167</v>
      </c>
      <c r="E659" s="53">
        <v>44982</v>
      </c>
      <c r="F659" s="51">
        <f>Messy_HR_Dataset_Detailed!$E659-Messy_HR_Dataset_Detailed!$D659</f>
        <v>815</v>
      </c>
      <c r="G659" s="54">
        <f>(Messy_HR_Dataset_Detailed!$E659-Messy_HR_Dataset_Detailed!$D659)/365.25</f>
        <v>2.2313483915126624</v>
      </c>
      <c r="H659" s="52" t="s">
        <v>4464</v>
      </c>
      <c r="I659" s="52" t="s">
        <v>4761</v>
      </c>
      <c r="J659" s="55" t="s">
        <v>4762</v>
      </c>
      <c r="K659" s="52" t="s">
        <v>113</v>
      </c>
      <c r="L659" s="52" t="s">
        <v>38</v>
      </c>
      <c r="M659" s="52" t="s">
        <v>39</v>
      </c>
      <c r="N659" s="52" t="s">
        <v>55</v>
      </c>
      <c r="O659" s="52" t="s">
        <v>66</v>
      </c>
      <c r="P659" s="52" t="s">
        <v>95</v>
      </c>
      <c r="Q659" s="52" t="s">
        <v>165</v>
      </c>
      <c r="R659" s="52" t="s">
        <v>57</v>
      </c>
      <c r="S659" s="53">
        <v>32936</v>
      </c>
      <c r="T659" s="52" t="s">
        <v>44</v>
      </c>
      <c r="U659" s="52" t="s">
        <v>5</v>
      </c>
      <c r="V659" s="52" t="s">
        <v>46</v>
      </c>
      <c r="W659" s="51">
        <v>81407</v>
      </c>
      <c r="X659" s="52" t="s">
        <v>48</v>
      </c>
      <c r="Y659" s="51">
        <v>3</v>
      </c>
      <c r="Z659" s="51">
        <v>1706</v>
      </c>
      <c r="AA659" s="53" t="s">
        <v>444</v>
      </c>
      <c r="AB659" s="51">
        <v>3</v>
      </c>
      <c r="AC659" s="51">
        <v>2</v>
      </c>
      <c r="AD659" s="53">
        <v>44825</v>
      </c>
      <c r="AE659" s="52" t="s">
        <v>60</v>
      </c>
      <c r="AF659" s="52" t="s">
        <v>61</v>
      </c>
      <c r="AG659" s="52" t="s">
        <v>62</v>
      </c>
      <c r="AH659" s="52" t="s">
        <v>3970</v>
      </c>
      <c r="AI659" s="52" t="s">
        <v>4763</v>
      </c>
      <c r="AJ659" s="51">
        <v>1</v>
      </c>
      <c r="AK659" s="56">
        <v>970.01</v>
      </c>
    </row>
    <row r="660" spans="1:37" x14ac:dyDescent="0.25">
      <c r="A660" s="51">
        <v>1280</v>
      </c>
      <c r="B660" s="52" t="s">
        <v>4764</v>
      </c>
      <c r="C660" s="52" t="s">
        <v>4765</v>
      </c>
      <c r="D660" s="53">
        <v>44463</v>
      </c>
      <c r="E660" s="53">
        <v>45127</v>
      </c>
      <c r="F660" s="51">
        <f>Messy_HR_Dataset_Detailed!$E660-Messy_HR_Dataset_Detailed!$D660</f>
        <v>664</v>
      </c>
      <c r="G660" s="54">
        <f>(Messy_HR_Dataset_Detailed!$E660-Messy_HR_Dataset_Detailed!$D660)/365.25</f>
        <v>1.8179329226557153</v>
      </c>
      <c r="H660" s="52" t="s">
        <v>4464</v>
      </c>
      <c r="I660" s="52" t="s">
        <v>4766</v>
      </c>
      <c r="J660" s="55" t="s">
        <v>4767</v>
      </c>
      <c r="K660" s="52" t="s">
        <v>65</v>
      </c>
      <c r="L660" s="52" t="s">
        <v>38</v>
      </c>
      <c r="M660" s="52" t="s">
        <v>56</v>
      </c>
      <c r="N660" s="52" t="s">
        <v>40</v>
      </c>
      <c r="O660" s="52" t="s">
        <v>66</v>
      </c>
      <c r="P660" s="52" t="s">
        <v>174</v>
      </c>
      <c r="Q660" s="52" t="s">
        <v>165</v>
      </c>
      <c r="R660" s="52" t="s">
        <v>320</v>
      </c>
      <c r="S660" s="53" t="s">
        <v>4768</v>
      </c>
      <c r="T660" s="52" t="s">
        <v>44</v>
      </c>
      <c r="U660" s="52" t="s">
        <v>74</v>
      </c>
      <c r="V660" s="52" t="s">
        <v>59</v>
      </c>
      <c r="W660" s="51">
        <v>93935</v>
      </c>
      <c r="X660" s="52" t="s">
        <v>48</v>
      </c>
      <c r="Y660" s="51">
        <v>3</v>
      </c>
      <c r="Z660" s="51">
        <v>1707</v>
      </c>
      <c r="AA660" s="53" t="s">
        <v>827</v>
      </c>
      <c r="AB660" s="51">
        <v>5</v>
      </c>
      <c r="AC660" s="51">
        <v>4</v>
      </c>
      <c r="AD660" s="53">
        <v>45072</v>
      </c>
      <c r="AE660" s="52" t="s">
        <v>60</v>
      </c>
      <c r="AF660" s="52" t="s">
        <v>51</v>
      </c>
      <c r="AG660" s="52" t="s">
        <v>89</v>
      </c>
      <c r="AH660" s="52" t="s">
        <v>4769</v>
      </c>
      <c r="AI660" s="52" t="s">
        <v>3695</v>
      </c>
      <c r="AJ660" s="51">
        <v>3</v>
      </c>
      <c r="AK660" s="56">
        <v>496.31</v>
      </c>
    </row>
    <row r="661" spans="1:37" x14ac:dyDescent="0.25">
      <c r="A661" s="51">
        <v>1281</v>
      </c>
      <c r="B661" s="52" t="s">
        <v>4770</v>
      </c>
      <c r="C661" s="52" t="s">
        <v>1623</v>
      </c>
      <c r="D661" s="53">
        <v>44084</v>
      </c>
      <c r="E661" s="53">
        <v>44338</v>
      </c>
      <c r="F661" s="51">
        <f>Messy_HR_Dataset_Detailed!$E661-Messy_HR_Dataset_Detailed!$D661</f>
        <v>254</v>
      </c>
      <c r="G661" s="54">
        <f>(Messy_HR_Dataset_Detailed!$E661-Messy_HR_Dataset_Detailed!$D661)/365.25</f>
        <v>0.69541409993155368</v>
      </c>
      <c r="H661" s="52" t="s">
        <v>4464</v>
      </c>
      <c r="I661" s="52" t="s">
        <v>4771</v>
      </c>
      <c r="J661" s="55" t="s">
        <v>4772</v>
      </c>
      <c r="K661" s="52" t="s">
        <v>164</v>
      </c>
      <c r="L661" s="52" t="s">
        <v>38</v>
      </c>
      <c r="M661" s="52" t="s">
        <v>66</v>
      </c>
      <c r="N661" s="52" t="s">
        <v>55</v>
      </c>
      <c r="O661" s="52" t="s">
        <v>41</v>
      </c>
      <c r="P661" s="52" t="s">
        <v>95</v>
      </c>
      <c r="Q661" s="52" t="s">
        <v>165</v>
      </c>
      <c r="R661" s="52" t="s">
        <v>142</v>
      </c>
      <c r="S661" s="53">
        <v>33212</v>
      </c>
      <c r="T661" s="52" t="s">
        <v>44</v>
      </c>
      <c r="U661" s="52" t="s">
        <v>1248</v>
      </c>
      <c r="V661" s="52" t="s">
        <v>59</v>
      </c>
      <c r="W661" s="51">
        <v>65055</v>
      </c>
      <c r="X661" s="52" t="s">
        <v>48</v>
      </c>
      <c r="Y661" s="51">
        <v>3</v>
      </c>
      <c r="Z661" s="51">
        <v>1708</v>
      </c>
      <c r="AA661" s="53" t="s">
        <v>1032</v>
      </c>
      <c r="AB661" s="51">
        <v>4</v>
      </c>
      <c r="AC661" s="51">
        <v>5</v>
      </c>
      <c r="AD661" s="53">
        <v>45097</v>
      </c>
      <c r="AE661" s="52" t="s">
        <v>60</v>
      </c>
      <c r="AF661" s="52" t="s">
        <v>51</v>
      </c>
      <c r="AG661" s="52" t="s">
        <v>62</v>
      </c>
      <c r="AH661" s="52" t="s">
        <v>4773</v>
      </c>
      <c r="AI661" s="52" t="s">
        <v>4774</v>
      </c>
      <c r="AJ661" s="51">
        <v>5</v>
      </c>
      <c r="AK661" s="56">
        <v>640.01</v>
      </c>
    </row>
    <row r="662" spans="1:37" x14ac:dyDescent="0.25">
      <c r="A662" s="51">
        <v>1282</v>
      </c>
      <c r="B662" s="52" t="s">
        <v>2165</v>
      </c>
      <c r="C662" s="52" t="s">
        <v>4215</v>
      </c>
      <c r="D662" s="53">
        <v>44706</v>
      </c>
      <c r="E662" s="53">
        <v>44882</v>
      </c>
      <c r="F662" s="51">
        <f>Messy_HR_Dataset_Detailed!$E662-Messy_HR_Dataset_Detailed!$D662</f>
        <v>176</v>
      </c>
      <c r="G662" s="54">
        <f>(Messy_HR_Dataset_Detailed!$E662-Messy_HR_Dataset_Detailed!$D662)/365.25</f>
        <v>0.48186173853524983</v>
      </c>
      <c r="H662" s="52" t="s">
        <v>64</v>
      </c>
      <c r="I662" s="52" t="s">
        <v>4775</v>
      </c>
      <c r="J662" s="55" t="s">
        <v>4776</v>
      </c>
      <c r="K662" s="52" t="s">
        <v>125</v>
      </c>
      <c r="L662" s="52" t="s">
        <v>38</v>
      </c>
      <c r="M662" s="52" t="s">
        <v>66</v>
      </c>
      <c r="N662" s="52" t="s">
        <v>40</v>
      </c>
      <c r="O662" s="52" t="s">
        <v>41</v>
      </c>
      <c r="P662" s="52" t="s">
        <v>95</v>
      </c>
      <c r="Q662" s="52" t="s">
        <v>165</v>
      </c>
      <c r="R662" s="52" t="s">
        <v>69</v>
      </c>
      <c r="S662" s="53" t="s">
        <v>4777</v>
      </c>
      <c r="T662" s="52" t="s">
        <v>108</v>
      </c>
      <c r="U662" s="52" t="s">
        <v>250</v>
      </c>
      <c r="V662" s="52" t="s">
        <v>59</v>
      </c>
      <c r="W662" s="51">
        <v>55354</v>
      </c>
      <c r="X662" s="52" t="s">
        <v>48</v>
      </c>
      <c r="Y662" s="51">
        <v>3</v>
      </c>
      <c r="Z662" s="51">
        <v>1709</v>
      </c>
      <c r="AA662" s="53">
        <v>45204</v>
      </c>
      <c r="AB662" s="51">
        <v>5</v>
      </c>
      <c r="AC662" s="51">
        <v>4</v>
      </c>
      <c r="AD662" s="53">
        <v>45080</v>
      </c>
      <c r="AE662" s="52" t="s">
        <v>83</v>
      </c>
      <c r="AF662" s="52" t="s">
        <v>61</v>
      </c>
      <c r="AG662" s="52" t="s">
        <v>52</v>
      </c>
      <c r="AH662" s="52" t="s">
        <v>4778</v>
      </c>
      <c r="AI662" s="52" t="s">
        <v>4779</v>
      </c>
      <c r="AJ662" s="51">
        <v>4</v>
      </c>
      <c r="AK662" s="56">
        <v>858.8</v>
      </c>
    </row>
    <row r="663" spans="1:37" x14ac:dyDescent="0.25">
      <c r="A663" s="51">
        <v>1283</v>
      </c>
      <c r="B663" s="52" t="s">
        <v>4780</v>
      </c>
      <c r="C663" s="52" t="s">
        <v>934</v>
      </c>
      <c r="D663" s="53">
        <v>43511</v>
      </c>
      <c r="E663" s="53">
        <v>43808</v>
      </c>
      <c r="F663" s="51">
        <f>Messy_HR_Dataset_Detailed!$E663-Messy_HR_Dataset_Detailed!$D663</f>
        <v>297</v>
      </c>
      <c r="G663" s="54">
        <f>(Messy_HR_Dataset_Detailed!$E663-Messy_HR_Dataset_Detailed!$D663)/365.25</f>
        <v>0.81314168377823404</v>
      </c>
      <c r="H663" s="52" t="s">
        <v>2585</v>
      </c>
      <c r="I663" s="52" t="s">
        <v>4781</v>
      </c>
      <c r="J663" s="55" t="s">
        <v>4782</v>
      </c>
      <c r="K663" s="52" t="s">
        <v>65</v>
      </c>
      <c r="L663" s="52" t="s">
        <v>38</v>
      </c>
      <c r="M663" s="52" t="s">
        <v>56</v>
      </c>
      <c r="N663" s="52" t="s">
        <v>55</v>
      </c>
      <c r="O663" s="52" t="s">
        <v>56</v>
      </c>
      <c r="P663" s="52" t="s">
        <v>121</v>
      </c>
      <c r="Q663" s="52" t="s">
        <v>2588</v>
      </c>
      <c r="R663" s="52" t="s">
        <v>85</v>
      </c>
      <c r="S663" s="53" t="s">
        <v>4783</v>
      </c>
      <c r="T663" s="52" t="s">
        <v>44</v>
      </c>
      <c r="U663" s="52" t="s">
        <v>98</v>
      </c>
      <c r="V663" s="52" t="s">
        <v>59</v>
      </c>
      <c r="W663" s="51">
        <v>46239</v>
      </c>
      <c r="X663" s="52" t="s">
        <v>48</v>
      </c>
      <c r="Y663" s="51">
        <v>3</v>
      </c>
      <c r="Z663" s="51">
        <v>1710</v>
      </c>
      <c r="AA663" s="53">
        <v>44992</v>
      </c>
      <c r="AB663" s="51">
        <v>1</v>
      </c>
      <c r="AC663" s="51">
        <v>2</v>
      </c>
      <c r="AD663" s="53">
        <v>44906</v>
      </c>
      <c r="AE663" s="52" t="s">
        <v>156</v>
      </c>
      <c r="AF663" s="52" t="s">
        <v>61</v>
      </c>
      <c r="AG663" s="52" t="s">
        <v>89</v>
      </c>
      <c r="AH663" s="52" t="s">
        <v>4784</v>
      </c>
      <c r="AI663" s="52" t="s">
        <v>4785</v>
      </c>
      <c r="AJ663" s="51">
        <v>2</v>
      </c>
      <c r="AK663" s="56">
        <v>300.52</v>
      </c>
    </row>
    <row r="664" spans="1:37" x14ac:dyDescent="0.25">
      <c r="A664" s="51">
        <v>1284</v>
      </c>
      <c r="B664" s="52" t="s">
        <v>4786</v>
      </c>
      <c r="C664" s="52" t="s">
        <v>987</v>
      </c>
      <c r="D664" s="53">
        <v>43371</v>
      </c>
      <c r="E664" s="53">
        <v>44958</v>
      </c>
      <c r="F664" s="51">
        <f>Messy_HR_Dataset_Detailed!$E664-Messy_HR_Dataset_Detailed!$D664</f>
        <v>1587</v>
      </c>
      <c r="G664" s="54">
        <f>(Messy_HR_Dataset_Detailed!$E664-Messy_HR_Dataset_Detailed!$D664)/365.25</f>
        <v>4.344969199178645</v>
      </c>
      <c r="H664" s="52" t="s">
        <v>2585</v>
      </c>
      <c r="I664" s="52" t="s">
        <v>4787</v>
      </c>
      <c r="J664" s="55" t="s">
        <v>4788</v>
      </c>
      <c r="K664" s="52" t="s">
        <v>84</v>
      </c>
      <c r="L664" s="52" t="s">
        <v>38</v>
      </c>
      <c r="M664" s="52" t="s">
        <v>66</v>
      </c>
      <c r="N664" s="52" t="s">
        <v>55</v>
      </c>
      <c r="O664" s="52" t="s">
        <v>41</v>
      </c>
      <c r="P664" s="52" t="s">
        <v>174</v>
      </c>
      <c r="Q664" s="52" t="s">
        <v>165</v>
      </c>
      <c r="R664" s="52" t="s">
        <v>80</v>
      </c>
      <c r="S664" s="53" t="s">
        <v>4112</v>
      </c>
      <c r="T664" s="52" t="s">
        <v>44</v>
      </c>
      <c r="U664" s="52" t="s">
        <v>81</v>
      </c>
      <c r="V664" s="52" t="s">
        <v>59</v>
      </c>
      <c r="W664" s="51">
        <v>43594</v>
      </c>
      <c r="X664" s="52" t="s">
        <v>48</v>
      </c>
      <c r="Y664" s="51">
        <v>3</v>
      </c>
      <c r="Z664" s="51">
        <v>1711</v>
      </c>
      <c r="AA664" s="53">
        <v>45051</v>
      </c>
      <c r="AB664" s="51">
        <v>5</v>
      </c>
      <c r="AC664" s="51">
        <v>1</v>
      </c>
      <c r="AD664" s="53">
        <v>44834</v>
      </c>
      <c r="AE664" s="52" t="s">
        <v>83</v>
      </c>
      <c r="AF664" s="52" t="s">
        <v>61</v>
      </c>
      <c r="AG664" s="52" t="s">
        <v>52</v>
      </c>
      <c r="AH664" s="52" t="s">
        <v>4789</v>
      </c>
      <c r="AI664" s="52" t="s">
        <v>4790</v>
      </c>
      <c r="AJ664" s="51">
        <v>3</v>
      </c>
      <c r="AK664" s="56">
        <v>102.19</v>
      </c>
    </row>
    <row r="665" spans="1:37" x14ac:dyDescent="0.25">
      <c r="A665" s="51">
        <v>1288</v>
      </c>
      <c r="B665" s="52" t="s">
        <v>4792</v>
      </c>
      <c r="C665" s="52" t="s">
        <v>4793</v>
      </c>
      <c r="D665" s="53">
        <v>44131</v>
      </c>
      <c r="E665" s="53">
        <v>44832</v>
      </c>
      <c r="F665" s="51">
        <f>Messy_HR_Dataset_Detailed!$E665-Messy_HR_Dataset_Detailed!$D665</f>
        <v>701</v>
      </c>
      <c r="G665" s="54">
        <f>(Messy_HR_Dataset_Detailed!$E665-Messy_HR_Dataset_Detailed!$D665)/365.25</f>
        <v>1.9192334017796031</v>
      </c>
      <c r="H665" s="52" t="s">
        <v>2376</v>
      </c>
      <c r="I665" s="52" t="s">
        <v>4794</v>
      </c>
      <c r="J665" s="55" t="s">
        <v>4795</v>
      </c>
      <c r="K665" s="52" t="s">
        <v>94</v>
      </c>
      <c r="L665" s="52" t="s">
        <v>38</v>
      </c>
      <c r="M665" s="52" t="s">
        <v>66</v>
      </c>
      <c r="N665" s="52" t="s">
        <v>67</v>
      </c>
      <c r="O665" s="52" t="s">
        <v>56</v>
      </c>
      <c r="P665" s="52" t="s">
        <v>95</v>
      </c>
      <c r="Q665" s="52" t="s">
        <v>165</v>
      </c>
      <c r="R665" s="52" t="s">
        <v>57</v>
      </c>
      <c r="S665" s="53">
        <v>24381</v>
      </c>
      <c r="T665" s="52" t="s">
        <v>44</v>
      </c>
      <c r="U665" s="52" t="s">
        <v>234</v>
      </c>
      <c r="V665" s="52" t="s">
        <v>46</v>
      </c>
      <c r="W665" s="51">
        <v>86362</v>
      </c>
      <c r="X665" s="52" t="s">
        <v>48</v>
      </c>
      <c r="Y665" s="51">
        <v>3</v>
      </c>
      <c r="Z665" s="51">
        <v>1715</v>
      </c>
      <c r="AA665" s="53" t="s">
        <v>1269</v>
      </c>
      <c r="AB665" s="51">
        <v>2</v>
      </c>
      <c r="AC665" s="51">
        <v>2</v>
      </c>
      <c r="AD665" s="53">
        <v>44974</v>
      </c>
      <c r="AE665" s="52" t="s">
        <v>50</v>
      </c>
      <c r="AF665" s="52" t="s">
        <v>51</v>
      </c>
      <c r="AG665" s="52" t="s">
        <v>62</v>
      </c>
      <c r="AH665" s="52" t="s">
        <v>4796</v>
      </c>
      <c r="AI665" s="52" t="s">
        <v>4797</v>
      </c>
      <c r="AJ665" s="51">
        <v>3</v>
      </c>
      <c r="AK665" s="56">
        <v>788.64</v>
      </c>
    </row>
    <row r="666" spans="1:37" x14ac:dyDescent="0.25">
      <c r="A666" s="51">
        <v>1289</v>
      </c>
      <c r="B666" s="52" t="s">
        <v>4798</v>
      </c>
      <c r="C666" s="52" t="s">
        <v>4799</v>
      </c>
      <c r="D666" s="53">
        <v>44137</v>
      </c>
      <c r="E666" s="53">
        <v>44733</v>
      </c>
      <c r="F666" s="51">
        <f>Messy_HR_Dataset_Detailed!$E666-Messy_HR_Dataset_Detailed!$D666</f>
        <v>596</v>
      </c>
      <c r="G666" s="54">
        <f>(Messy_HR_Dataset_Detailed!$E666-Messy_HR_Dataset_Detailed!$D666)/365.25</f>
        <v>1.6317590691307324</v>
      </c>
      <c r="H666" s="52" t="s">
        <v>2379</v>
      </c>
      <c r="I666" s="52" t="s">
        <v>4800</v>
      </c>
      <c r="J666" s="55" t="s">
        <v>4801</v>
      </c>
      <c r="K666" s="52" t="s">
        <v>113</v>
      </c>
      <c r="L666" s="52" t="s">
        <v>38</v>
      </c>
      <c r="M666" s="52" t="s">
        <v>39</v>
      </c>
      <c r="N666" s="52" t="s">
        <v>40</v>
      </c>
      <c r="O666" s="52" t="s">
        <v>56</v>
      </c>
      <c r="P666" s="52" t="s">
        <v>95</v>
      </c>
      <c r="Q666" s="52" t="s">
        <v>165</v>
      </c>
      <c r="R666" s="52" t="s">
        <v>80</v>
      </c>
      <c r="S666" s="53" t="s">
        <v>4802</v>
      </c>
      <c r="T666" s="52" t="s">
        <v>44</v>
      </c>
      <c r="U666" s="52" t="s">
        <v>307</v>
      </c>
      <c r="V666" s="52" t="s">
        <v>46</v>
      </c>
      <c r="W666" s="51">
        <v>21457</v>
      </c>
      <c r="X666" s="52" t="s">
        <v>48</v>
      </c>
      <c r="Y666" s="51">
        <v>3</v>
      </c>
      <c r="Z666" s="51">
        <v>1716</v>
      </c>
      <c r="AA666" s="53" t="s">
        <v>4803</v>
      </c>
      <c r="AB666" s="51">
        <v>2</v>
      </c>
      <c r="AC666" s="51">
        <v>1</v>
      </c>
      <c r="AD666" s="53">
        <v>44970</v>
      </c>
      <c r="AE666" s="52" t="s">
        <v>156</v>
      </c>
      <c r="AF666" s="52" t="s">
        <v>61</v>
      </c>
      <c r="AG666" s="52" t="s">
        <v>62</v>
      </c>
      <c r="AH666" s="52" t="s">
        <v>4804</v>
      </c>
      <c r="AI666" s="52" t="s">
        <v>4805</v>
      </c>
      <c r="AJ666" s="51">
        <v>2</v>
      </c>
      <c r="AK666" s="56">
        <v>234.05</v>
      </c>
    </row>
    <row r="667" spans="1:37" x14ac:dyDescent="0.25">
      <c r="A667" s="51">
        <v>1290</v>
      </c>
      <c r="B667" s="52" t="s">
        <v>594</v>
      </c>
      <c r="C667" s="52" t="s">
        <v>4290</v>
      </c>
      <c r="D667" s="53">
        <v>44310</v>
      </c>
      <c r="E667" s="53">
        <v>44985</v>
      </c>
      <c r="F667" s="51">
        <f>Messy_HR_Dataset_Detailed!$E667-Messy_HR_Dataset_Detailed!$D667</f>
        <v>675</v>
      </c>
      <c r="G667" s="54">
        <f>(Messy_HR_Dataset_Detailed!$E667-Messy_HR_Dataset_Detailed!$D667)/365.25</f>
        <v>1.8480492813141685</v>
      </c>
      <c r="H667" s="52" t="s">
        <v>4464</v>
      </c>
      <c r="I667" s="52" t="s">
        <v>4806</v>
      </c>
      <c r="J667" s="55" t="s">
        <v>4807</v>
      </c>
      <c r="K667" s="52" t="s">
        <v>84</v>
      </c>
      <c r="L667" s="52" t="s">
        <v>38</v>
      </c>
      <c r="M667" s="52" t="s">
        <v>56</v>
      </c>
      <c r="N667" s="52" t="s">
        <v>67</v>
      </c>
      <c r="O667" s="52" t="s">
        <v>56</v>
      </c>
      <c r="P667" s="52" t="s">
        <v>133</v>
      </c>
      <c r="Q667" s="52" t="s">
        <v>165</v>
      </c>
      <c r="R667" s="52" t="s">
        <v>80</v>
      </c>
      <c r="S667" s="53" t="s">
        <v>4808</v>
      </c>
      <c r="T667" s="52" t="s">
        <v>44</v>
      </c>
      <c r="U667" s="52" t="s">
        <v>399</v>
      </c>
      <c r="V667" s="52" t="s">
        <v>59</v>
      </c>
      <c r="W667" s="51">
        <v>49370</v>
      </c>
      <c r="X667" s="52" t="s">
        <v>48</v>
      </c>
      <c r="Y667" s="51">
        <v>3</v>
      </c>
      <c r="Z667" s="51">
        <v>1717</v>
      </c>
      <c r="AA667" s="53">
        <v>45080</v>
      </c>
      <c r="AB667" s="51">
        <v>4</v>
      </c>
      <c r="AC667" s="51">
        <v>2</v>
      </c>
      <c r="AD667" s="53">
        <v>44870</v>
      </c>
      <c r="AE667" s="52" t="s">
        <v>60</v>
      </c>
      <c r="AF667" s="52" t="s">
        <v>61</v>
      </c>
      <c r="AG667" s="52" t="s">
        <v>62</v>
      </c>
      <c r="AH667" s="52" t="s">
        <v>4809</v>
      </c>
      <c r="AI667" s="52" t="s">
        <v>4810</v>
      </c>
      <c r="AJ667" s="51">
        <v>1</v>
      </c>
      <c r="AK667" s="56">
        <v>381.33</v>
      </c>
    </row>
    <row r="668" spans="1:37" x14ac:dyDescent="0.25">
      <c r="A668" s="51">
        <v>1291</v>
      </c>
      <c r="B668" s="52" t="s">
        <v>3935</v>
      </c>
      <c r="C668" s="52" t="s">
        <v>2050</v>
      </c>
      <c r="D668" s="53">
        <v>44011</v>
      </c>
      <c r="E668" s="53">
        <v>45141</v>
      </c>
      <c r="F668" s="51">
        <f>Messy_HR_Dataset_Detailed!$E668-Messy_HR_Dataset_Detailed!$D668</f>
        <v>1130</v>
      </c>
      <c r="G668" s="54">
        <f>(Messy_HR_Dataset_Detailed!$E668-Messy_HR_Dataset_Detailed!$D668)/365.25</f>
        <v>3.0937713894592744</v>
      </c>
      <c r="H668" s="52" t="s">
        <v>4464</v>
      </c>
      <c r="I668" s="52" t="s">
        <v>4811</v>
      </c>
      <c r="J668" s="55" t="s">
        <v>4812</v>
      </c>
      <c r="K668" s="52" t="s">
        <v>37</v>
      </c>
      <c r="L668" s="52" t="s">
        <v>38</v>
      </c>
      <c r="M668" s="52" t="s">
        <v>66</v>
      </c>
      <c r="N668" s="52" t="s">
        <v>67</v>
      </c>
      <c r="O668" s="52" t="s">
        <v>41</v>
      </c>
      <c r="P668" s="52" t="s">
        <v>95</v>
      </c>
      <c r="Q668" s="52" t="s">
        <v>165</v>
      </c>
      <c r="R668" s="52" t="s">
        <v>85</v>
      </c>
      <c r="S668" s="53">
        <v>36982</v>
      </c>
      <c r="T668" s="52" t="s">
        <v>44</v>
      </c>
      <c r="U668" s="52" t="s">
        <v>192</v>
      </c>
      <c r="V668" s="52" t="s">
        <v>59</v>
      </c>
      <c r="W668" s="51">
        <v>17318</v>
      </c>
      <c r="X668" s="52" t="s">
        <v>48</v>
      </c>
      <c r="Y668" s="51">
        <v>3</v>
      </c>
      <c r="Z668" s="51">
        <v>1718</v>
      </c>
      <c r="AA668" s="53" t="s">
        <v>1708</v>
      </c>
      <c r="AB668" s="51">
        <v>5</v>
      </c>
      <c r="AC668" s="51">
        <v>4</v>
      </c>
      <c r="AD668" s="53">
        <v>44919</v>
      </c>
      <c r="AE668" s="52" t="s">
        <v>50</v>
      </c>
      <c r="AF668" s="52" t="s">
        <v>51</v>
      </c>
      <c r="AG668" s="52" t="s">
        <v>89</v>
      </c>
      <c r="AH668" s="52" t="s">
        <v>4813</v>
      </c>
      <c r="AI668" s="52" t="s">
        <v>4814</v>
      </c>
      <c r="AJ668" s="51">
        <v>3</v>
      </c>
      <c r="AK668" s="56">
        <v>527.62</v>
      </c>
    </row>
    <row r="669" spans="1:37" x14ac:dyDescent="0.25">
      <c r="A669" s="51">
        <v>1294</v>
      </c>
      <c r="B669" s="52" t="s">
        <v>2709</v>
      </c>
      <c r="C669" s="52" t="s">
        <v>3139</v>
      </c>
      <c r="D669" s="53">
        <v>43730</v>
      </c>
      <c r="E669" s="53">
        <v>44875</v>
      </c>
      <c r="F669" s="51">
        <f>Messy_HR_Dataset_Detailed!$E669-Messy_HR_Dataset_Detailed!$D669</f>
        <v>1145</v>
      </c>
      <c r="G669" s="54">
        <f>(Messy_HR_Dataset_Detailed!$E669-Messy_HR_Dataset_Detailed!$D669)/365.25</f>
        <v>3.1348391512662559</v>
      </c>
      <c r="H669" s="52" t="s">
        <v>2585</v>
      </c>
      <c r="I669" s="52" t="s">
        <v>4817</v>
      </c>
      <c r="J669" s="55" t="s">
        <v>4818</v>
      </c>
      <c r="K669" s="52" t="s">
        <v>113</v>
      </c>
      <c r="L669" s="52" t="s">
        <v>38</v>
      </c>
      <c r="M669" s="52" t="s">
        <v>66</v>
      </c>
      <c r="N669" s="52" t="s">
        <v>67</v>
      </c>
      <c r="O669" s="52" t="s">
        <v>66</v>
      </c>
      <c r="P669" s="52" t="s">
        <v>133</v>
      </c>
      <c r="Q669" s="52" t="s">
        <v>165</v>
      </c>
      <c r="R669" s="52" t="s">
        <v>43</v>
      </c>
      <c r="S669" s="53" t="s">
        <v>4819</v>
      </c>
      <c r="T669" s="52" t="s">
        <v>44</v>
      </c>
      <c r="U669" s="52" t="s">
        <v>70</v>
      </c>
      <c r="V669" s="52" t="s">
        <v>59</v>
      </c>
      <c r="W669" s="51">
        <v>46552</v>
      </c>
      <c r="X669" s="52" t="s">
        <v>48</v>
      </c>
      <c r="Y669" s="51">
        <v>3</v>
      </c>
      <c r="Z669" s="51">
        <v>1721</v>
      </c>
      <c r="AA669" s="53" t="s">
        <v>216</v>
      </c>
      <c r="AB669" s="51">
        <v>5</v>
      </c>
      <c r="AC669" s="51">
        <v>4</v>
      </c>
      <c r="AD669" s="53">
        <v>44973</v>
      </c>
      <c r="AE669" s="52" t="s">
        <v>76</v>
      </c>
      <c r="AF669" s="52" t="s">
        <v>61</v>
      </c>
      <c r="AG669" s="52" t="s">
        <v>52</v>
      </c>
      <c r="AH669" s="52" t="s">
        <v>3970</v>
      </c>
      <c r="AI669" s="52" t="s">
        <v>4820</v>
      </c>
      <c r="AJ669" s="51">
        <v>2</v>
      </c>
      <c r="AK669" s="56">
        <v>730.31</v>
      </c>
    </row>
    <row r="670" spans="1:37" x14ac:dyDescent="0.25">
      <c r="A670" s="51">
        <v>1296</v>
      </c>
      <c r="B670" s="52" t="s">
        <v>4821</v>
      </c>
      <c r="C670" s="52" t="s">
        <v>3303</v>
      </c>
      <c r="D670" s="53">
        <v>44013</v>
      </c>
      <c r="E670" s="53">
        <v>44738</v>
      </c>
      <c r="F670" s="51">
        <f>Messy_HR_Dataset_Detailed!$E670-Messy_HR_Dataset_Detailed!$D670</f>
        <v>725</v>
      </c>
      <c r="G670" s="54">
        <f>(Messy_HR_Dataset_Detailed!$E670-Messy_HR_Dataset_Detailed!$D670)/365.25</f>
        <v>1.9849418206707734</v>
      </c>
      <c r="H670" s="52" t="s">
        <v>4530</v>
      </c>
      <c r="I670" s="52" t="s">
        <v>2613</v>
      </c>
      <c r="J670" s="55" t="s">
        <v>4822</v>
      </c>
      <c r="K670" s="52" t="s">
        <v>164</v>
      </c>
      <c r="L670" s="52" t="s">
        <v>38</v>
      </c>
      <c r="M670" s="52" t="s">
        <v>66</v>
      </c>
      <c r="N670" s="52" t="s">
        <v>67</v>
      </c>
      <c r="O670" s="52" t="s">
        <v>66</v>
      </c>
      <c r="P670" s="52" t="s">
        <v>133</v>
      </c>
      <c r="Q670" s="52" t="s">
        <v>68</v>
      </c>
      <c r="R670" s="52" t="s">
        <v>96</v>
      </c>
      <c r="S670" s="53">
        <v>25388</v>
      </c>
      <c r="T670" s="52" t="s">
        <v>44</v>
      </c>
      <c r="U670" s="52" t="s">
        <v>176</v>
      </c>
      <c r="V670" s="52" t="s">
        <v>46</v>
      </c>
      <c r="W670" s="51">
        <v>34649</v>
      </c>
      <c r="X670" s="52" t="s">
        <v>48</v>
      </c>
      <c r="Y670" s="51">
        <v>3</v>
      </c>
      <c r="Z670" s="51">
        <v>1723</v>
      </c>
      <c r="AA670" s="53" t="s">
        <v>400</v>
      </c>
      <c r="AB670" s="51">
        <v>5</v>
      </c>
      <c r="AC670" s="51">
        <v>1</v>
      </c>
      <c r="AD670" s="53">
        <v>44829</v>
      </c>
      <c r="AE670" s="52" t="s">
        <v>83</v>
      </c>
      <c r="AF670" s="52" t="s">
        <v>61</v>
      </c>
      <c r="AG670" s="52" t="s">
        <v>89</v>
      </c>
      <c r="AH670" s="52" t="s">
        <v>4823</v>
      </c>
      <c r="AI670" s="52" t="s">
        <v>4824</v>
      </c>
      <c r="AJ670" s="51">
        <v>5</v>
      </c>
      <c r="AK670" s="56">
        <v>942.63</v>
      </c>
    </row>
    <row r="671" spans="1:37" x14ac:dyDescent="0.25">
      <c r="A671" s="51">
        <v>1297</v>
      </c>
      <c r="B671" s="52" t="s">
        <v>4825</v>
      </c>
      <c r="C671" s="52" t="s">
        <v>1541</v>
      </c>
      <c r="D671" s="53">
        <v>44329</v>
      </c>
      <c r="E671" s="53">
        <v>44541</v>
      </c>
      <c r="F671" s="51">
        <f>Messy_HR_Dataset_Detailed!$E671-Messy_HR_Dataset_Detailed!$D671</f>
        <v>212</v>
      </c>
      <c r="G671" s="54">
        <f>(Messy_HR_Dataset_Detailed!$E671-Messy_HR_Dataset_Detailed!$D671)/365.25</f>
        <v>0.58042436687200549</v>
      </c>
      <c r="H671" s="52" t="s">
        <v>2376</v>
      </c>
      <c r="I671" s="52" t="s">
        <v>4826</v>
      </c>
      <c r="J671" s="55" t="s">
        <v>4827</v>
      </c>
      <c r="K671" s="52" t="s">
        <v>79</v>
      </c>
      <c r="L671" s="52" t="s">
        <v>38</v>
      </c>
      <c r="M671" s="52" t="s">
        <v>56</v>
      </c>
      <c r="N671" s="52" t="s">
        <v>40</v>
      </c>
      <c r="O671" s="52" t="s">
        <v>56</v>
      </c>
      <c r="P671" s="52" t="s">
        <v>133</v>
      </c>
      <c r="Q671" s="52" t="s">
        <v>165</v>
      </c>
      <c r="R671" s="52" t="s">
        <v>508</v>
      </c>
      <c r="S671" s="53" t="s">
        <v>4385</v>
      </c>
      <c r="T671" s="52" t="s">
        <v>44</v>
      </c>
      <c r="U671" s="52" t="s">
        <v>176</v>
      </c>
      <c r="V671" s="52" t="s">
        <v>46</v>
      </c>
      <c r="W671" s="51">
        <v>46050</v>
      </c>
      <c r="X671" s="52" t="s">
        <v>48</v>
      </c>
      <c r="Y671" s="51">
        <v>3</v>
      </c>
      <c r="Z671" s="51">
        <v>1724</v>
      </c>
      <c r="AA671" s="53" t="s">
        <v>4027</v>
      </c>
      <c r="AB671" s="51">
        <v>4</v>
      </c>
      <c r="AC671" s="51">
        <v>2</v>
      </c>
      <c r="AD671" s="53">
        <v>45027</v>
      </c>
      <c r="AE671" s="52" t="s">
        <v>60</v>
      </c>
      <c r="AF671" s="52" t="s">
        <v>51</v>
      </c>
      <c r="AG671" s="52" t="s">
        <v>52</v>
      </c>
      <c r="AH671" s="52" t="s">
        <v>4828</v>
      </c>
      <c r="AI671" s="52" t="s">
        <v>4829</v>
      </c>
      <c r="AJ671" s="51">
        <v>5</v>
      </c>
      <c r="AK671" s="56">
        <v>733.63</v>
      </c>
    </row>
    <row r="672" spans="1:37" x14ac:dyDescent="0.25">
      <c r="A672" s="51">
        <v>1300</v>
      </c>
      <c r="B672" s="52" t="s">
        <v>4831</v>
      </c>
      <c r="C672" s="52" t="s">
        <v>4832</v>
      </c>
      <c r="D672" s="53">
        <v>43616</v>
      </c>
      <c r="E672" s="53">
        <v>44712</v>
      </c>
      <c r="F672" s="51">
        <f>Messy_HR_Dataset_Detailed!$E672-Messy_HR_Dataset_Detailed!$D672</f>
        <v>1096</v>
      </c>
      <c r="G672" s="54">
        <f>(Messy_HR_Dataset_Detailed!$E672-Messy_HR_Dataset_Detailed!$D672)/365.25</f>
        <v>3.0006844626967832</v>
      </c>
      <c r="H672" s="52" t="s">
        <v>4464</v>
      </c>
      <c r="I672" s="52" t="s">
        <v>4833</v>
      </c>
      <c r="J672" s="55" t="s">
        <v>4834</v>
      </c>
      <c r="K672" s="52" t="s">
        <v>132</v>
      </c>
      <c r="L672" s="52" t="s">
        <v>38</v>
      </c>
      <c r="M672" s="52" t="s">
        <v>66</v>
      </c>
      <c r="N672" s="52" t="s">
        <v>67</v>
      </c>
      <c r="O672" s="52" t="s">
        <v>66</v>
      </c>
      <c r="P672" s="52" t="s">
        <v>95</v>
      </c>
      <c r="Q672" s="52" t="s">
        <v>165</v>
      </c>
      <c r="R672" s="52" t="s">
        <v>80</v>
      </c>
      <c r="S672" s="53" t="s">
        <v>4835</v>
      </c>
      <c r="T672" s="52" t="s">
        <v>44</v>
      </c>
      <c r="U672" s="52" t="s">
        <v>234</v>
      </c>
      <c r="V672" s="52" t="s">
        <v>59</v>
      </c>
      <c r="W672" s="51">
        <v>50024</v>
      </c>
      <c r="X672" s="52" t="s">
        <v>48</v>
      </c>
      <c r="Y672" s="51">
        <v>3</v>
      </c>
      <c r="Z672" s="51">
        <v>1727</v>
      </c>
      <c r="AA672" s="53" t="s">
        <v>1796</v>
      </c>
      <c r="AB672" s="51">
        <v>4</v>
      </c>
      <c r="AC672" s="51">
        <v>2</v>
      </c>
      <c r="AD672" s="53">
        <v>44973</v>
      </c>
      <c r="AE672" s="52" t="s">
        <v>83</v>
      </c>
      <c r="AF672" s="52" t="s">
        <v>51</v>
      </c>
      <c r="AG672" s="52" t="s">
        <v>52</v>
      </c>
      <c r="AH672" s="52" t="s">
        <v>4836</v>
      </c>
      <c r="AI672" s="52" t="s">
        <v>4837</v>
      </c>
      <c r="AJ672" s="51">
        <v>5</v>
      </c>
      <c r="AK672" s="56">
        <v>252.22</v>
      </c>
    </row>
    <row r="673" spans="1:37" x14ac:dyDescent="0.25">
      <c r="A673" s="51">
        <v>1302</v>
      </c>
      <c r="B673" s="52" t="s">
        <v>4838</v>
      </c>
      <c r="C673" s="52" t="s">
        <v>4839</v>
      </c>
      <c r="D673" s="53">
        <v>43836</v>
      </c>
      <c r="E673" s="53">
        <v>44189</v>
      </c>
      <c r="F673" s="51">
        <f>Messy_HR_Dataset_Detailed!$E673-Messy_HR_Dataset_Detailed!$D673</f>
        <v>353</v>
      </c>
      <c r="G673" s="54">
        <f>(Messy_HR_Dataset_Detailed!$E673-Messy_HR_Dataset_Detailed!$D673)/365.25</f>
        <v>0.96646132785763172</v>
      </c>
      <c r="H673" s="52" t="s">
        <v>36</v>
      </c>
      <c r="I673" s="52" t="s">
        <v>4840</v>
      </c>
      <c r="J673" s="55" t="s">
        <v>4841</v>
      </c>
      <c r="K673" s="52" t="s">
        <v>54</v>
      </c>
      <c r="L673" s="52" t="s">
        <v>752</v>
      </c>
      <c r="M673" s="52" t="s">
        <v>39</v>
      </c>
      <c r="N673" s="52" t="s">
        <v>55</v>
      </c>
      <c r="O673" s="52" t="s">
        <v>56</v>
      </c>
      <c r="P673" s="52" t="s">
        <v>174</v>
      </c>
      <c r="Q673" s="52" t="s">
        <v>42</v>
      </c>
      <c r="R673" s="52" t="s">
        <v>80</v>
      </c>
      <c r="S673" s="53" t="s">
        <v>4842</v>
      </c>
      <c r="T673" s="52" t="s">
        <v>44</v>
      </c>
      <c r="U673" s="52" t="s">
        <v>234</v>
      </c>
      <c r="V673" s="52" t="s">
        <v>46</v>
      </c>
      <c r="W673" s="51">
        <v>1701</v>
      </c>
      <c r="X673" s="52" t="s">
        <v>48</v>
      </c>
      <c r="Y673" s="51">
        <v>3</v>
      </c>
      <c r="Z673" s="51">
        <v>1729</v>
      </c>
      <c r="AA673" s="53" t="s">
        <v>2259</v>
      </c>
      <c r="AB673" s="51">
        <v>1</v>
      </c>
      <c r="AC673" s="51">
        <v>1</v>
      </c>
      <c r="AD673" s="53">
        <v>45007</v>
      </c>
      <c r="AE673" s="52" t="s">
        <v>83</v>
      </c>
      <c r="AF673" s="52" t="s">
        <v>51</v>
      </c>
      <c r="AG673" s="52" t="s">
        <v>62</v>
      </c>
      <c r="AH673" s="52" t="s">
        <v>4843</v>
      </c>
      <c r="AI673" s="52" t="s">
        <v>4844</v>
      </c>
      <c r="AJ673" s="51">
        <v>2</v>
      </c>
      <c r="AK673" s="56">
        <v>386.87</v>
      </c>
    </row>
    <row r="674" spans="1:37" x14ac:dyDescent="0.25">
      <c r="A674" s="51">
        <v>1304</v>
      </c>
      <c r="B674" s="52" t="s">
        <v>4846</v>
      </c>
      <c r="C674" s="52" t="s">
        <v>4847</v>
      </c>
      <c r="D674" s="53">
        <v>44388</v>
      </c>
      <c r="E674" s="53">
        <v>44600</v>
      </c>
      <c r="F674" s="51">
        <f>Messy_HR_Dataset_Detailed!$E674-Messy_HR_Dataset_Detailed!$D674</f>
        <v>212</v>
      </c>
      <c r="G674" s="54">
        <f>(Messy_HR_Dataset_Detailed!$E674-Messy_HR_Dataset_Detailed!$D674)/365.25</f>
        <v>0.58042436687200549</v>
      </c>
      <c r="H674" s="52" t="s">
        <v>738</v>
      </c>
      <c r="I674" s="52" t="s">
        <v>4848</v>
      </c>
      <c r="J674" s="55" t="s">
        <v>4849</v>
      </c>
      <c r="K674" s="52" t="s">
        <v>94</v>
      </c>
      <c r="L674" s="52" t="s">
        <v>38</v>
      </c>
      <c r="M674" s="52" t="s">
        <v>39</v>
      </c>
      <c r="N674" s="52" t="s">
        <v>67</v>
      </c>
      <c r="O674" s="52" t="s">
        <v>41</v>
      </c>
      <c r="P674" s="52" t="s">
        <v>133</v>
      </c>
      <c r="Q674" s="52" t="s">
        <v>42</v>
      </c>
      <c r="R674" s="52" t="s">
        <v>107</v>
      </c>
      <c r="S674" s="53" t="s">
        <v>4850</v>
      </c>
      <c r="T674" s="52" t="s">
        <v>44</v>
      </c>
      <c r="U674" s="52" t="s">
        <v>109</v>
      </c>
      <c r="V674" s="52" t="s">
        <v>59</v>
      </c>
      <c r="W674" s="51">
        <v>1450</v>
      </c>
      <c r="X674" s="52" t="s">
        <v>48</v>
      </c>
      <c r="Y674" s="51">
        <v>3</v>
      </c>
      <c r="Z674" s="51">
        <v>1731</v>
      </c>
      <c r="AA674" s="53" t="s">
        <v>1005</v>
      </c>
      <c r="AB674" s="51">
        <v>1</v>
      </c>
      <c r="AC674" s="51">
        <v>4</v>
      </c>
      <c r="AD674" s="53">
        <v>44984</v>
      </c>
      <c r="AE674" s="52" t="s">
        <v>60</v>
      </c>
      <c r="AF674" s="52" t="s">
        <v>51</v>
      </c>
      <c r="AG674" s="52" t="s">
        <v>52</v>
      </c>
      <c r="AH674" s="52" t="s">
        <v>3513</v>
      </c>
      <c r="AI674" s="52" t="s">
        <v>4851</v>
      </c>
      <c r="AJ674" s="51">
        <v>1</v>
      </c>
      <c r="AK674" s="56">
        <v>578.80999999999995</v>
      </c>
    </row>
    <row r="675" spans="1:37" x14ac:dyDescent="0.25">
      <c r="A675" s="51">
        <v>1305</v>
      </c>
      <c r="B675" s="52" t="s">
        <v>4852</v>
      </c>
      <c r="C675" s="52" t="s">
        <v>4455</v>
      </c>
      <c r="D675" s="53">
        <v>44379</v>
      </c>
      <c r="E675" s="53">
        <v>44543</v>
      </c>
      <c r="F675" s="51">
        <f>Messy_HR_Dataset_Detailed!$E675-Messy_HR_Dataset_Detailed!$D675</f>
        <v>164</v>
      </c>
      <c r="G675" s="54">
        <f>(Messy_HR_Dataset_Detailed!$E675-Messy_HR_Dataset_Detailed!$D675)/365.25</f>
        <v>0.44900752908966463</v>
      </c>
      <c r="H675" s="52" t="s">
        <v>738</v>
      </c>
      <c r="I675" s="52" t="s">
        <v>4853</v>
      </c>
      <c r="J675" s="55" t="s">
        <v>4854</v>
      </c>
      <c r="K675" s="52" t="s">
        <v>94</v>
      </c>
      <c r="L675" s="52" t="s">
        <v>752</v>
      </c>
      <c r="M675" s="52" t="s">
        <v>39</v>
      </c>
      <c r="N675" s="52" t="s">
        <v>67</v>
      </c>
      <c r="O675" s="52" t="s">
        <v>41</v>
      </c>
      <c r="P675" s="52" t="s">
        <v>174</v>
      </c>
      <c r="Q675" s="52" t="s">
        <v>42</v>
      </c>
      <c r="R675" s="52" t="s">
        <v>238</v>
      </c>
      <c r="S675" s="53" t="s">
        <v>4855</v>
      </c>
      <c r="T675" s="52" t="s">
        <v>44</v>
      </c>
      <c r="U675" s="52" t="s">
        <v>109</v>
      </c>
      <c r="V675" s="52" t="s">
        <v>46</v>
      </c>
      <c r="W675" s="51">
        <v>1902</v>
      </c>
      <c r="X675" s="52" t="s">
        <v>48</v>
      </c>
      <c r="Y675" s="51">
        <v>3</v>
      </c>
      <c r="Z675" s="51">
        <v>1732</v>
      </c>
      <c r="AA675" s="53" t="s">
        <v>2133</v>
      </c>
      <c r="AB675" s="51">
        <v>1</v>
      </c>
      <c r="AC675" s="51">
        <v>5</v>
      </c>
      <c r="AD675" s="53">
        <v>45113</v>
      </c>
      <c r="AE675" s="52" t="s">
        <v>76</v>
      </c>
      <c r="AF675" s="52" t="s">
        <v>51</v>
      </c>
      <c r="AG675" s="52" t="s">
        <v>77</v>
      </c>
      <c r="AH675" s="52" t="s">
        <v>4856</v>
      </c>
      <c r="AI675" s="52" t="s">
        <v>4857</v>
      </c>
      <c r="AJ675" s="51">
        <v>1</v>
      </c>
      <c r="AK675" s="56">
        <v>562.05999999999995</v>
      </c>
    </row>
    <row r="676" spans="1:37" x14ac:dyDescent="0.25">
      <c r="A676" s="51">
        <v>1306</v>
      </c>
      <c r="B676" s="52" t="s">
        <v>3860</v>
      </c>
      <c r="C676" s="52" t="s">
        <v>4858</v>
      </c>
      <c r="D676" s="53">
        <v>43761</v>
      </c>
      <c r="E676" s="53">
        <v>44168</v>
      </c>
      <c r="F676" s="51">
        <f>Messy_HR_Dataset_Detailed!$E676-Messy_HR_Dataset_Detailed!$D676</f>
        <v>407</v>
      </c>
      <c r="G676" s="54">
        <f>(Messy_HR_Dataset_Detailed!$E676-Messy_HR_Dataset_Detailed!$D676)/365.25</f>
        <v>1.1143052703627652</v>
      </c>
      <c r="H676" s="52" t="s">
        <v>36</v>
      </c>
      <c r="I676" s="52" t="s">
        <v>4859</v>
      </c>
      <c r="J676" s="55" t="s">
        <v>4860</v>
      </c>
      <c r="K676" s="52" t="s">
        <v>54</v>
      </c>
      <c r="L676" s="52" t="s">
        <v>38</v>
      </c>
      <c r="M676" s="52" t="s">
        <v>66</v>
      </c>
      <c r="N676" s="52" t="s">
        <v>55</v>
      </c>
      <c r="O676" s="52" t="s">
        <v>41</v>
      </c>
      <c r="P676" s="52" t="s">
        <v>121</v>
      </c>
      <c r="Q676" s="52" t="s">
        <v>42</v>
      </c>
      <c r="R676" s="52" t="s">
        <v>85</v>
      </c>
      <c r="S676" s="53" t="s">
        <v>4861</v>
      </c>
      <c r="T676" s="52" t="s">
        <v>44</v>
      </c>
      <c r="U676" s="52" t="s">
        <v>81</v>
      </c>
      <c r="V676" s="52" t="s">
        <v>46</v>
      </c>
      <c r="W676" s="51">
        <v>2330</v>
      </c>
      <c r="X676" s="52" t="s">
        <v>48</v>
      </c>
      <c r="Y676" s="51">
        <v>3</v>
      </c>
      <c r="Z676" s="51">
        <v>1733</v>
      </c>
      <c r="AA676" s="53" t="s">
        <v>269</v>
      </c>
      <c r="AB676" s="51">
        <v>4</v>
      </c>
      <c r="AC676" s="51">
        <v>5</v>
      </c>
      <c r="AD676" s="53">
        <v>44934</v>
      </c>
      <c r="AE676" s="52" t="s">
        <v>50</v>
      </c>
      <c r="AF676" s="52" t="s">
        <v>61</v>
      </c>
      <c r="AG676" s="52" t="s">
        <v>62</v>
      </c>
      <c r="AH676" s="52" t="s">
        <v>4862</v>
      </c>
      <c r="AI676" s="52" t="s">
        <v>4863</v>
      </c>
      <c r="AJ676" s="51">
        <v>5</v>
      </c>
      <c r="AK676" s="56">
        <v>845.86</v>
      </c>
    </row>
    <row r="677" spans="1:37" x14ac:dyDescent="0.25">
      <c r="A677" s="51">
        <v>1308</v>
      </c>
      <c r="B677" s="52" t="s">
        <v>3137</v>
      </c>
      <c r="C677" s="52" t="s">
        <v>4865</v>
      </c>
      <c r="D677" s="53">
        <v>44204</v>
      </c>
      <c r="E677" s="53">
        <v>44940</v>
      </c>
      <c r="F677" s="51">
        <f>Messy_HR_Dataset_Detailed!$E677-Messy_HR_Dataset_Detailed!$D677</f>
        <v>736</v>
      </c>
      <c r="G677" s="54">
        <f>(Messy_HR_Dataset_Detailed!$E677-Messy_HR_Dataset_Detailed!$D677)/365.25</f>
        <v>2.0150581793292264</v>
      </c>
      <c r="H677" s="52" t="s">
        <v>36</v>
      </c>
      <c r="I677" s="52" t="s">
        <v>4866</v>
      </c>
      <c r="J677" s="55" t="s">
        <v>4867</v>
      </c>
      <c r="K677" s="52" t="s">
        <v>113</v>
      </c>
      <c r="L677" s="52" t="s">
        <v>752</v>
      </c>
      <c r="M677" s="52" t="s">
        <v>66</v>
      </c>
      <c r="N677" s="52" t="s">
        <v>55</v>
      </c>
      <c r="O677" s="52" t="s">
        <v>66</v>
      </c>
      <c r="P677" s="52" t="s">
        <v>121</v>
      </c>
      <c r="Q677" s="52" t="s">
        <v>42</v>
      </c>
      <c r="R677" s="52" t="s">
        <v>300</v>
      </c>
      <c r="S677" s="53">
        <v>15557</v>
      </c>
      <c r="T677" s="52" t="s">
        <v>44</v>
      </c>
      <c r="U677" s="52" t="s">
        <v>302</v>
      </c>
      <c r="V677" s="52" t="s">
        <v>46</v>
      </c>
      <c r="W677" s="51">
        <v>1902</v>
      </c>
      <c r="X677" s="52" t="s">
        <v>48</v>
      </c>
      <c r="Y677" s="51">
        <v>3</v>
      </c>
      <c r="Z677" s="51">
        <v>1735</v>
      </c>
      <c r="AA677" s="53">
        <v>45204</v>
      </c>
      <c r="AB677" s="51">
        <v>4</v>
      </c>
      <c r="AC677" s="51">
        <v>4</v>
      </c>
      <c r="AD677" s="53">
        <v>45129</v>
      </c>
      <c r="AE677" s="52" t="s">
        <v>76</v>
      </c>
      <c r="AF677" s="52" t="s">
        <v>51</v>
      </c>
      <c r="AG677" s="52" t="s">
        <v>89</v>
      </c>
      <c r="AH677" s="52" t="s">
        <v>4868</v>
      </c>
      <c r="AI677" s="52" t="s">
        <v>4869</v>
      </c>
      <c r="AJ677" s="51">
        <v>1</v>
      </c>
      <c r="AK677" s="56">
        <v>203.04</v>
      </c>
    </row>
    <row r="678" spans="1:37" x14ac:dyDescent="0.25">
      <c r="A678" s="51">
        <v>1309</v>
      </c>
      <c r="B678" s="52" t="s">
        <v>4870</v>
      </c>
      <c r="C678" s="52" t="s">
        <v>4871</v>
      </c>
      <c r="D678" s="53">
        <v>43494</v>
      </c>
      <c r="E678" s="53">
        <v>44750</v>
      </c>
      <c r="F678" s="51">
        <f>Messy_HR_Dataset_Detailed!$E678-Messy_HR_Dataset_Detailed!$D678</f>
        <v>1256</v>
      </c>
      <c r="G678" s="54">
        <f>(Messy_HR_Dataset_Detailed!$E678-Messy_HR_Dataset_Detailed!$D678)/365.25</f>
        <v>3.4387405886379194</v>
      </c>
      <c r="H678" s="52" t="s">
        <v>36</v>
      </c>
      <c r="I678" s="52" t="s">
        <v>4872</v>
      </c>
      <c r="J678" s="55" t="s">
        <v>4873</v>
      </c>
      <c r="K678" s="52" t="s">
        <v>79</v>
      </c>
      <c r="L678" s="52" t="s">
        <v>38</v>
      </c>
      <c r="M678" s="52" t="s">
        <v>39</v>
      </c>
      <c r="N678" s="52" t="s">
        <v>55</v>
      </c>
      <c r="O678" s="52" t="s">
        <v>56</v>
      </c>
      <c r="P678" s="52" t="s">
        <v>95</v>
      </c>
      <c r="Q678" s="52" t="s">
        <v>42</v>
      </c>
      <c r="R678" s="52" t="s">
        <v>85</v>
      </c>
      <c r="S678" s="53" t="s">
        <v>4874</v>
      </c>
      <c r="T678" s="52" t="s">
        <v>44</v>
      </c>
      <c r="U678" s="52" t="s">
        <v>98</v>
      </c>
      <c r="V678" s="52" t="s">
        <v>59</v>
      </c>
      <c r="W678" s="51">
        <v>2048</v>
      </c>
      <c r="X678" s="52" t="s">
        <v>48</v>
      </c>
      <c r="Y678" s="51">
        <v>3</v>
      </c>
      <c r="Z678" s="51">
        <v>1736</v>
      </c>
      <c r="AA678" s="53" t="s">
        <v>110</v>
      </c>
      <c r="AB678" s="51">
        <v>3</v>
      </c>
      <c r="AC678" s="51">
        <v>1</v>
      </c>
      <c r="AD678" s="53">
        <v>44994</v>
      </c>
      <c r="AE678" s="52" t="s">
        <v>50</v>
      </c>
      <c r="AF678" s="52" t="s">
        <v>51</v>
      </c>
      <c r="AG678" s="52" t="s">
        <v>62</v>
      </c>
      <c r="AH678" s="52" t="s">
        <v>4875</v>
      </c>
      <c r="AI678" s="52" t="s">
        <v>4876</v>
      </c>
      <c r="AJ678" s="51">
        <v>4</v>
      </c>
      <c r="AK678" s="56">
        <v>717.29</v>
      </c>
    </row>
    <row r="679" spans="1:37" x14ac:dyDescent="0.25">
      <c r="A679" s="51">
        <v>1311</v>
      </c>
      <c r="B679" s="52" t="s">
        <v>4877</v>
      </c>
      <c r="C679" s="52" t="s">
        <v>4878</v>
      </c>
      <c r="D679" s="53">
        <v>45076</v>
      </c>
      <c r="E679" s="53">
        <v>45112</v>
      </c>
      <c r="F679" s="51">
        <f>Messy_HR_Dataset_Detailed!$E679-Messy_HR_Dataset_Detailed!$D679</f>
        <v>36</v>
      </c>
      <c r="G679" s="54">
        <f>(Messy_HR_Dataset_Detailed!$E679-Messy_HR_Dataset_Detailed!$D679)/365.25</f>
        <v>9.856262833675565E-2</v>
      </c>
      <c r="H679" s="52" t="s">
        <v>738</v>
      </c>
      <c r="I679" s="52" t="s">
        <v>4879</v>
      </c>
      <c r="J679" s="55" t="s">
        <v>4880</v>
      </c>
      <c r="K679" s="52" t="s">
        <v>37</v>
      </c>
      <c r="L679" s="52" t="s">
        <v>752</v>
      </c>
      <c r="M679" s="52" t="s">
        <v>39</v>
      </c>
      <c r="N679" s="52" t="s">
        <v>55</v>
      </c>
      <c r="O679" s="52" t="s">
        <v>56</v>
      </c>
      <c r="P679" s="52" t="s">
        <v>95</v>
      </c>
      <c r="Q679" s="52" t="s">
        <v>42</v>
      </c>
      <c r="R679" s="52" t="s">
        <v>96</v>
      </c>
      <c r="S679" s="53" t="s">
        <v>4881</v>
      </c>
      <c r="T679" s="52" t="s">
        <v>44</v>
      </c>
      <c r="U679" s="52" t="s">
        <v>176</v>
      </c>
      <c r="V679" s="52" t="s">
        <v>59</v>
      </c>
      <c r="W679" s="51">
        <v>2169</v>
      </c>
      <c r="X679" s="52" t="s">
        <v>48</v>
      </c>
      <c r="Y679" s="51">
        <v>3</v>
      </c>
      <c r="Z679" s="51">
        <v>1738</v>
      </c>
      <c r="AA679" s="53" t="s">
        <v>3337</v>
      </c>
      <c r="AB679" s="51">
        <v>4</v>
      </c>
      <c r="AC679" s="51">
        <v>1</v>
      </c>
      <c r="AD679" s="53">
        <v>44935</v>
      </c>
      <c r="AE679" s="52" t="s">
        <v>60</v>
      </c>
      <c r="AF679" s="52" t="s">
        <v>61</v>
      </c>
      <c r="AG679" s="52" t="s">
        <v>62</v>
      </c>
      <c r="AH679" s="52" t="s">
        <v>4882</v>
      </c>
      <c r="AI679" s="52" t="s">
        <v>4883</v>
      </c>
      <c r="AJ679" s="51">
        <v>5</v>
      </c>
      <c r="AK679" s="56">
        <v>802.66</v>
      </c>
    </row>
    <row r="680" spans="1:37" x14ac:dyDescent="0.25">
      <c r="A680" s="51">
        <v>1312</v>
      </c>
      <c r="B680" s="52" t="s">
        <v>4884</v>
      </c>
      <c r="C680" s="52" t="s">
        <v>4885</v>
      </c>
      <c r="D680" s="53">
        <v>43661</v>
      </c>
      <c r="E680" s="53">
        <v>45047</v>
      </c>
      <c r="F680" s="51">
        <f>Messy_HR_Dataset_Detailed!$E680-Messy_HR_Dataset_Detailed!$D680</f>
        <v>1386</v>
      </c>
      <c r="G680" s="54">
        <f>(Messy_HR_Dataset_Detailed!$E680-Messy_HR_Dataset_Detailed!$D680)/365.25</f>
        <v>3.7946611909650922</v>
      </c>
      <c r="H680" s="52" t="s">
        <v>738</v>
      </c>
      <c r="I680" s="52" t="s">
        <v>4886</v>
      </c>
      <c r="J680" s="55" t="s">
        <v>4887</v>
      </c>
      <c r="K680" s="52" t="s">
        <v>37</v>
      </c>
      <c r="L680" s="52" t="s">
        <v>38</v>
      </c>
      <c r="M680" s="52" t="s">
        <v>39</v>
      </c>
      <c r="N680" s="52" t="s">
        <v>67</v>
      </c>
      <c r="O680" s="52" t="s">
        <v>66</v>
      </c>
      <c r="P680" s="52" t="s">
        <v>95</v>
      </c>
      <c r="Q680" s="52" t="s">
        <v>42</v>
      </c>
      <c r="R680" s="52" t="s">
        <v>57</v>
      </c>
      <c r="S680" s="53">
        <v>30256</v>
      </c>
      <c r="T680" s="52" t="s">
        <v>44</v>
      </c>
      <c r="U680" s="52" t="s">
        <v>81</v>
      </c>
      <c r="V680" s="52" t="s">
        <v>46</v>
      </c>
      <c r="W680" s="51">
        <v>2302</v>
      </c>
      <c r="X680" s="52" t="s">
        <v>48</v>
      </c>
      <c r="Y680" s="51">
        <v>3</v>
      </c>
      <c r="Z680" s="51">
        <v>1739</v>
      </c>
      <c r="AA680" s="53">
        <v>44844</v>
      </c>
      <c r="AB680" s="51">
        <v>2</v>
      </c>
      <c r="AC680" s="51">
        <v>5</v>
      </c>
      <c r="AD680" s="53">
        <v>45111</v>
      </c>
      <c r="AE680" s="52" t="s">
        <v>156</v>
      </c>
      <c r="AF680" s="52" t="s">
        <v>51</v>
      </c>
      <c r="AG680" s="52" t="s">
        <v>62</v>
      </c>
      <c r="AH680" s="52" t="s">
        <v>4845</v>
      </c>
      <c r="AI680" s="52" t="s">
        <v>4888</v>
      </c>
      <c r="AJ680" s="51">
        <v>1</v>
      </c>
      <c r="AK680" s="56">
        <v>388.07</v>
      </c>
    </row>
    <row r="681" spans="1:37" x14ac:dyDescent="0.25">
      <c r="A681" s="51">
        <v>1313</v>
      </c>
      <c r="B681" s="52" t="s">
        <v>4889</v>
      </c>
      <c r="C681" s="52" t="s">
        <v>129</v>
      </c>
      <c r="D681" s="53">
        <v>43907</v>
      </c>
      <c r="E681" s="53">
        <v>44410</v>
      </c>
      <c r="F681" s="51">
        <f>Messy_HR_Dataset_Detailed!$E681-Messy_HR_Dataset_Detailed!$D681</f>
        <v>503</v>
      </c>
      <c r="G681" s="54">
        <f>(Messy_HR_Dataset_Detailed!$E681-Messy_HR_Dataset_Detailed!$D681)/365.25</f>
        <v>1.377138945927447</v>
      </c>
      <c r="H681" s="52" t="s">
        <v>36</v>
      </c>
      <c r="I681" s="52" t="s">
        <v>4890</v>
      </c>
      <c r="J681" s="55" t="s">
        <v>4891</v>
      </c>
      <c r="K681" s="52" t="s">
        <v>113</v>
      </c>
      <c r="L681" s="52" t="s">
        <v>38</v>
      </c>
      <c r="M681" s="52" t="s">
        <v>39</v>
      </c>
      <c r="N681" s="52" t="s">
        <v>67</v>
      </c>
      <c r="O681" s="52" t="s">
        <v>56</v>
      </c>
      <c r="P681" s="52" t="s">
        <v>174</v>
      </c>
      <c r="Q681" s="52" t="s">
        <v>42</v>
      </c>
      <c r="R681" s="52" t="s">
        <v>80</v>
      </c>
      <c r="S681" s="53">
        <v>23074</v>
      </c>
      <c r="T681" s="52" t="s">
        <v>44</v>
      </c>
      <c r="U681" s="52" t="s">
        <v>81</v>
      </c>
      <c r="V681" s="52" t="s">
        <v>46</v>
      </c>
      <c r="W681" s="51">
        <v>2132</v>
      </c>
      <c r="X681" s="52" t="s">
        <v>48</v>
      </c>
      <c r="Y681" s="51">
        <v>3</v>
      </c>
      <c r="Z681" s="51">
        <v>1740</v>
      </c>
      <c r="AA681" s="53" t="s">
        <v>4173</v>
      </c>
      <c r="AB681" s="51">
        <v>5</v>
      </c>
      <c r="AC681" s="51">
        <v>4</v>
      </c>
      <c r="AD681" s="53">
        <v>44975</v>
      </c>
      <c r="AE681" s="52" t="s">
        <v>76</v>
      </c>
      <c r="AF681" s="52" t="s">
        <v>51</v>
      </c>
      <c r="AG681" s="52" t="s">
        <v>77</v>
      </c>
      <c r="AH681" s="52" t="s">
        <v>4892</v>
      </c>
      <c r="AI681" s="52" t="s">
        <v>4893</v>
      </c>
      <c r="AJ681" s="51">
        <v>2</v>
      </c>
      <c r="AK681" s="56">
        <v>350.26</v>
      </c>
    </row>
    <row r="682" spans="1:37" x14ac:dyDescent="0.25">
      <c r="A682" s="51">
        <v>1319</v>
      </c>
      <c r="B682" s="52" t="s">
        <v>4895</v>
      </c>
      <c r="C682" s="52" t="s">
        <v>4896</v>
      </c>
      <c r="D682" s="53">
        <v>43944</v>
      </c>
      <c r="E682" s="53">
        <v>44568</v>
      </c>
      <c r="F682" s="51">
        <f>Messy_HR_Dataset_Detailed!$E682-Messy_HR_Dataset_Detailed!$D682</f>
        <v>624</v>
      </c>
      <c r="G682" s="54">
        <f>(Messy_HR_Dataset_Detailed!$E682-Messy_HR_Dataset_Detailed!$D682)/365.25</f>
        <v>1.7084188911704312</v>
      </c>
      <c r="H682" s="52" t="s">
        <v>36</v>
      </c>
      <c r="I682" s="52" t="s">
        <v>2591</v>
      </c>
      <c r="J682" s="55" t="s">
        <v>4897</v>
      </c>
      <c r="K682" s="52" t="s">
        <v>94</v>
      </c>
      <c r="L682" s="52" t="s">
        <v>38</v>
      </c>
      <c r="M682" s="52" t="s">
        <v>66</v>
      </c>
      <c r="N682" s="52" t="s">
        <v>55</v>
      </c>
      <c r="O682" s="52" t="s">
        <v>66</v>
      </c>
      <c r="P682" s="52" t="s">
        <v>174</v>
      </c>
      <c r="Q682" s="52" t="s">
        <v>42</v>
      </c>
      <c r="R682" s="52" t="s">
        <v>69</v>
      </c>
      <c r="S682" s="53">
        <v>22801</v>
      </c>
      <c r="T682" s="52" t="s">
        <v>44</v>
      </c>
      <c r="U682" s="52" t="s">
        <v>724</v>
      </c>
      <c r="V682" s="52" t="s">
        <v>59</v>
      </c>
      <c r="W682" s="51">
        <v>2451</v>
      </c>
      <c r="X682" s="52" t="s">
        <v>48</v>
      </c>
      <c r="Y682" s="51">
        <v>3</v>
      </c>
      <c r="Z682" s="51">
        <v>1746</v>
      </c>
      <c r="AA682" s="53" t="s">
        <v>4226</v>
      </c>
      <c r="AB682" s="51">
        <v>4</v>
      </c>
      <c r="AC682" s="51">
        <v>3</v>
      </c>
      <c r="AD682" s="53">
        <v>44883</v>
      </c>
      <c r="AE682" s="52" t="s">
        <v>156</v>
      </c>
      <c r="AF682" s="52" t="s">
        <v>51</v>
      </c>
      <c r="AG682" s="52" t="s">
        <v>62</v>
      </c>
      <c r="AH682" s="52" t="s">
        <v>4898</v>
      </c>
      <c r="AI682" s="52" t="s">
        <v>4899</v>
      </c>
      <c r="AJ682" s="51">
        <v>2</v>
      </c>
      <c r="AK682" s="56">
        <v>787.19</v>
      </c>
    </row>
    <row r="683" spans="1:37" x14ac:dyDescent="0.25">
      <c r="A683" s="51">
        <v>1320</v>
      </c>
      <c r="B683" s="52" t="s">
        <v>748</v>
      </c>
      <c r="C683" s="52" t="s">
        <v>3423</v>
      </c>
      <c r="D683" s="53">
        <v>45100</v>
      </c>
      <c r="E683" s="53">
        <v>45117</v>
      </c>
      <c r="F683" s="51">
        <f>Messy_HR_Dataset_Detailed!$E683-Messy_HR_Dataset_Detailed!$D683</f>
        <v>17</v>
      </c>
      <c r="G683" s="54">
        <f>(Messy_HR_Dataset_Detailed!$E683-Messy_HR_Dataset_Detailed!$D683)/365.25</f>
        <v>4.6543463381245723E-2</v>
      </c>
      <c r="H683" s="52" t="s">
        <v>738</v>
      </c>
      <c r="I683" s="52" t="s">
        <v>4900</v>
      </c>
      <c r="J683" s="55" t="s">
        <v>4901</v>
      </c>
      <c r="K683" s="52" t="s">
        <v>65</v>
      </c>
      <c r="L683" s="52" t="s">
        <v>1816</v>
      </c>
      <c r="M683" s="52" t="s">
        <v>66</v>
      </c>
      <c r="N683" s="52" t="s">
        <v>55</v>
      </c>
      <c r="O683" s="52" t="s">
        <v>41</v>
      </c>
      <c r="P683" s="52" t="s">
        <v>121</v>
      </c>
      <c r="Q683" s="52" t="s">
        <v>42</v>
      </c>
      <c r="R683" s="52" t="s">
        <v>85</v>
      </c>
      <c r="S683" s="53">
        <v>33642</v>
      </c>
      <c r="T683" s="52" t="s">
        <v>44</v>
      </c>
      <c r="U683" s="52" t="s">
        <v>145</v>
      </c>
      <c r="V683" s="52" t="s">
        <v>46</v>
      </c>
      <c r="W683" s="51">
        <v>1886</v>
      </c>
      <c r="X683" s="52" t="s">
        <v>48</v>
      </c>
      <c r="Y683" s="51">
        <v>3</v>
      </c>
      <c r="Z683" s="51">
        <v>1747</v>
      </c>
      <c r="AA683" s="53" t="s">
        <v>208</v>
      </c>
      <c r="AB683" s="51">
        <v>1</v>
      </c>
      <c r="AC683" s="51">
        <v>4</v>
      </c>
      <c r="AD683" s="53">
        <v>44987</v>
      </c>
      <c r="AE683" s="52" t="s">
        <v>76</v>
      </c>
      <c r="AF683" s="52" t="s">
        <v>61</v>
      </c>
      <c r="AG683" s="52" t="s">
        <v>89</v>
      </c>
      <c r="AH683" s="52" t="s">
        <v>4902</v>
      </c>
      <c r="AI683" s="52" t="s">
        <v>4903</v>
      </c>
      <c r="AJ683" s="51">
        <v>3</v>
      </c>
      <c r="AK683" s="56">
        <v>853.43</v>
      </c>
    </row>
    <row r="684" spans="1:37" x14ac:dyDescent="0.25">
      <c r="A684" s="51">
        <v>1321</v>
      </c>
      <c r="B684" s="52" t="s">
        <v>2710</v>
      </c>
      <c r="C684" s="52" t="s">
        <v>3816</v>
      </c>
      <c r="D684" s="53">
        <v>44574</v>
      </c>
      <c r="E684" s="53">
        <v>44747</v>
      </c>
      <c r="F684" s="51">
        <f>Messy_HR_Dataset_Detailed!$E684-Messy_HR_Dataset_Detailed!$D684</f>
        <v>173</v>
      </c>
      <c r="G684" s="54">
        <f>(Messy_HR_Dataset_Detailed!$E684-Messy_HR_Dataset_Detailed!$D684)/365.25</f>
        <v>0.47364818617385351</v>
      </c>
      <c r="H684" s="52" t="s">
        <v>36</v>
      </c>
      <c r="I684" s="52" t="s">
        <v>4904</v>
      </c>
      <c r="J684" s="55" t="s">
        <v>4905</v>
      </c>
      <c r="K684" s="52" t="s">
        <v>164</v>
      </c>
      <c r="L684" s="52" t="s">
        <v>38</v>
      </c>
      <c r="M684" s="52" t="s">
        <v>56</v>
      </c>
      <c r="N684" s="52" t="s">
        <v>55</v>
      </c>
      <c r="O684" s="52" t="s">
        <v>41</v>
      </c>
      <c r="P684" s="52" t="s">
        <v>133</v>
      </c>
      <c r="Q684" s="52" t="s">
        <v>42</v>
      </c>
      <c r="R684" s="52" t="s">
        <v>804</v>
      </c>
      <c r="S684" s="53">
        <v>26908</v>
      </c>
      <c r="T684" s="52" t="s">
        <v>44</v>
      </c>
      <c r="U684" s="52" t="s">
        <v>81</v>
      </c>
      <c r="V684" s="52" t="s">
        <v>46</v>
      </c>
      <c r="W684" s="51">
        <v>1886</v>
      </c>
      <c r="X684" s="52" t="s">
        <v>48</v>
      </c>
      <c r="Y684" s="51">
        <v>3</v>
      </c>
      <c r="Z684" s="51">
        <v>1748</v>
      </c>
      <c r="AA684" s="53">
        <v>45262</v>
      </c>
      <c r="AB684" s="51">
        <v>3</v>
      </c>
      <c r="AC684" s="51">
        <v>2</v>
      </c>
      <c r="AD684" s="53">
        <v>45011</v>
      </c>
      <c r="AE684" s="52" t="s">
        <v>50</v>
      </c>
      <c r="AF684" s="52" t="s">
        <v>61</v>
      </c>
      <c r="AG684" s="52" t="s">
        <v>52</v>
      </c>
      <c r="AH684" s="52" t="s">
        <v>4906</v>
      </c>
      <c r="AI684" s="52" t="s">
        <v>4907</v>
      </c>
      <c r="AJ684" s="51">
        <v>5</v>
      </c>
      <c r="AK684" s="56">
        <v>433.03</v>
      </c>
    </row>
    <row r="685" spans="1:37" x14ac:dyDescent="0.25">
      <c r="A685" s="51">
        <v>1325</v>
      </c>
      <c r="B685" s="52" t="s">
        <v>4909</v>
      </c>
      <c r="C685" s="52" t="s">
        <v>4644</v>
      </c>
      <c r="D685" s="53">
        <v>44625</v>
      </c>
      <c r="E685" s="53">
        <v>44659</v>
      </c>
      <c r="F685" s="51">
        <f>Messy_HR_Dataset_Detailed!$E685-Messy_HR_Dataset_Detailed!$D685</f>
        <v>34</v>
      </c>
      <c r="G685" s="54">
        <f>(Messy_HR_Dataset_Detailed!$E685-Messy_HR_Dataset_Detailed!$D685)/365.25</f>
        <v>9.3086926762491445E-2</v>
      </c>
      <c r="H685" s="52" t="s">
        <v>36</v>
      </c>
      <c r="I685" s="52" t="s">
        <v>4910</v>
      </c>
      <c r="J685" s="55" t="s">
        <v>4911</v>
      </c>
      <c r="K685" s="52" t="s">
        <v>65</v>
      </c>
      <c r="L685" s="52" t="s">
        <v>38</v>
      </c>
      <c r="M685" s="52" t="s">
        <v>56</v>
      </c>
      <c r="N685" s="52" t="s">
        <v>67</v>
      </c>
      <c r="O685" s="52" t="s">
        <v>41</v>
      </c>
      <c r="P685" s="52" t="s">
        <v>121</v>
      </c>
      <c r="Q685" s="52" t="s">
        <v>42</v>
      </c>
      <c r="R685" s="52" t="s">
        <v>80</v>
      </c>
      <c r="S685" s="53">
        <v>30052</v>
      </c>
      <c r="T685" s="52" t="s">
        <v>44</v>
      </c>
      <c r="U685" s="52" t="s">
        <v>302</v>
      </c>
      <c r="V685" s="52" t="s">
        <v>59</v>
      </c>
      <c r="W685" s="51">
        <v>56894</v>
      </c>
      <c r="X685" s="52" t="s">
        <v>48</v>
      </c>
      <c r="Y685" s="51">
        <v>3</v>
      </c>
      <c r="Z685" s="51">
        <v>1752</v>
      </c>
      <c r="AA685" s="53">
        <v>44877</v>
      </c>
      <c r="AB685" s="51">
        <v>2</v>
      </c>
      <c r="AC685" s="51">
        <v>1</v>
      </c>
      <c r="AD685" s="53">
        <v>44843</v>
      </c>
      <c r="AE685" s="52" t="s">
        <v>50</v>
      </c>
      <c r="AF685" s="52" t="s">
        <v>61</v>
      </c>
      <c r="AG685" s="52" t="s">
        <v>62</v>
      </c>
      <c r="AH685" s="52" t="s">
        <v>4912</v>
      </c>
      <c r="AI685" s="52" t="s">
        <v>4913</v>
      </c>
      <c r="AJ685" s="51">
        <v>3</v>
      </c>
      <c r="AK685" s="56">
        <v>560.54999999999995</v>
      </c>
    </row>
    <row r="686" spans="1:37" x14ac:dyDescent="0.25">
      <c r="A686" s="51">
        <v>1326</v>
      </c>
      <c r="B686" s="52" t="s">
        <v>4914</v>
      </c>
      <c r="C686" s="52" t="s">
        <v>72</v>
      </c>
      <c r="D686" s="53">
        <v>43636</v>
      </c>
      <c r="E686" s="53">
        <v>43752</v>
      </c>
      <c r="F686" s="51">
        <f>Messy_HR_Dataset_Detailed!$E686-Messy_HR_Dataset_Detailed!$D686</f>
        <v>116</v>
      </c>
      <c r="G686" s="54">
        <f>(Messy_HR_Dataset_Detailed!$E686-Messy_HR_Dataset_Detailed!$D686)/365.25</f>
        <v>0.31759069130732376</v>
      </c>
      <c r="H686" s="52" t="s">
        <v>36</v>
      </c>
      <c r="I686" s="52" t="s">
        <v>4915</v>
      </c>
      <c r="J686" s="55" t="s">
        <v>4916</v>
      </c>
      <c r="K686" s="52" t="s">
        <v>84</v>
      </c>
      <c r="L686" s="52" t="s">
        <v>38</v>
      </c>
      <c r="M686" s="52" t="s">
        <v>39</v>
      </c>
      <c r="N686" s="52" t="s">
        <v>40</v>
      </c>
      <c r="O686" s="52" t="s">
        <v>66</v>
      </c>
      <c r="P686" s="52" t="s">
        <v>121</v>
      </c>
      <c r="Q686" s="52" t="s">
        <v>42</v>
      </c>
      <c r="R686" s="52" t="s">
        <v>85</v>
      </c>
      <c r="S686" s="53">
        <v>15890</v>
      </c>
      <c r="T686" s="52" t="s">
        <v>44</v>
      </c>
      <c r="U686" s="52" t="s">
        <v>70</v>
      </c>
      <c r="V686" s="52" t="s">
        <v>59</v>
      </c>
      <c r="W686" s="51">
        <v>42759</v>
      </c>
      <c r="X686" s="52" t="s">
        <v>48</v>
      </c>
      <c r="Y686" s="51">
        <v>3</v>
      </c>
      <c r="Z686" s="51">
        <v>1753</v>
      </c>
      <c r="AA686" s="53" t="s">
        <v>1180</v>
      </c>
      <c r="AB686" s="51">
        <v>5</v>
      </c>
      <c r="AC686" s="51">
        <v>3</v>
      </c>
      <c r="AD686" s="53">
        <v>45003</v>
      </c>
      <c r="AE686" s="52" t="s">
        <v>60</v>
      </c>
      <c r="AF686" s="52" t="s">
        <v>51</v>
      </c>
      <c r="AG686" s="52" t="s">
        <v>77</v>
      </c>
      <c r="AH686" s="52" t="s">
        <v>4917</v>
      </c>
      <c r="AI686" s="52" t="s">
        <v>4918</v>
      </c>
      <c r="AJ686" s="51">
        <v>1</v>
      </c>
      <c r="AK686" s="56">
        <v>711.71</v>
      </c>
    </row>
    <row r="687" spans="1:37" x14ac:dyDescent="0.25">
      <c r="A687" s="51">
        <v>1332</v>
      </c>
      <c r="B687" s="52" t="s">
        <v>4921</v>
      </c>
      <c r="C687" s="52" t="s">
        <v>934</v>
      </c>
      <c r="D687" s="53">
        <v>44219</v>
      </c>
      <c r="E687" s="53">
        <v>44857</v>
      </c>
      <c r="F687" s="51">
        <f>Messy_HR_Dataset_Detailed!$E687-Messy_HR_Dataset_Detailed!$D687</f>
        <v>638</v>
      </c>
      <c r="G687" s="54">
        <f>(Messy_HR_Dataset_Detailed!$E687-Messy_HR_Dataset_Detailed!$D687)/365.25</f>
        <v>1.7467488021902806</v>
      </c>
      <c r="H687" s="52" t="s">
        <v>36</v>
      </c>
      <c r="I687" s="52" t="s">
        <v>4922</v>
      </c>
      <c r="J687" s="55" t="s">
        <v>4923</v>
      </c>
      <c r="K687" s="52" t="s">
        <v>164</v>
      </c>
      <c r="L687" s="52" t="s">
        <v>38</v>
      </c>
      <c r="M687" s="52" t="s">
        <v>39</v>
      </c>
      <c r="N687" s="52" t="s">
        <v>67</v>
      </c>
      <c r="O687" s="52" t="s">
        <v>56</v>
      </c>
      <c r="P687" s="52" t="s">
        <v>133</v>
      </c>
      <c r="Q687" s="52" t="s">
        <v>42</v>
      </c>
      <c r="R687" s="52" t="s">
        <v>80</v>
      </c>
      <c r="S687" s="53">
        <v>17483</v>
      </c>
      <c r="T687" s="52" t="s">
        <v>44</v>
      </c>
      <c r="U687" s="52" t="s">
        <v>176</v>
      </c>
      <c r="V687" s="52" t="s">
        <v>59</v>
      </c>
      <c r="W687" s="51">
        <v>40003</v>
      </c>
      <c r="X687" s="52" t="s">
        <v>48</v>
      </c>
      <c r="Y687" s="51">
        <v>3</v>
      </c>
      <c r="Z687" s="51">
        <v>1759</v>
      </c>
      <c r="AA687" s="53" t="s">
        <v>400</v>
      </c>
      <c r="AB687" s="51">
        <v>5</v>
      </c>
      <c r="AC687" s="51">
        <v>2</v>
      </c>
      <c r="AD687" s="53">
        <v>44855</v>
      </c>
      <c r="AE687" s="52" t="s">
        <v>76</v>
      </c>
      <c r="AF687" s="52" t="s">
        <v>51</v>
      </c>
      <c r="AG687" s="52" t="s">
        <v>77</v>
      </c>
      <c r="AH687" s="52" t="s">
        <v>4924</v>
      </c>
      <c r="AI687" s="52" t="s">
        <v>4925</v>
      </c>
      <c r="AJ687" s="51">
        <v>4</v>
      </c>
      <c r="AK687" s="56">
        <v>220.06</v>
      </c>
    </row>
    <row r="688" spans="1:37" x14ac:dyDescent="0.25">
      <c r="A688" s="51">
        <v>1333</v>
      </c>
      <c r="B688" s="52" t="s">
        <v>4926</v>
      </c>
      <c r="C688" s="52" t="s">
        <v>405</v>
      </c>
      <c r="D688" s="53">
        <v>43869</v>
      </c>
      <c r="E688" s="53">
        <v>43955</v>
      </c>
      <c r="F688" s="51">
        <f>Messy_HR_Dataset_Detailed!$E688-Messy_HR_Dataset_Detailed!$D688</f>
        <v>86</v>
      </c>
      <c r="G688" s="54">
        <f>(Messy_HR_Dataset_Detailed!$E688-Messy_HR_Dataset_Detailed!$D688)/365.25</f>
        <v>0.23545516769336072</v>
      </c>
      <c r="H688" s="52" t="s">
        <v>36</v>
      </c>
      <c r="I688" s="52" t="s">
        <v>4927</v>
      </c>
      <c r="J688" s="55" t="s">
        <v>4928</v>
      </c>
      <c r="K688" s="52" t="s">
        <v>94</v>
      </c>
      <c r="L688" s="52" t="s">
        <v>38</v>
      </c>
      <c r="M688" s="52" t="s">
        <v>56</v>
      </c>
      <c r="N688" s="52" t="s">
        <v>40</v>
      </c>
      <c r="O688" s="52" t="s">
        <v>56</v>
      </c>
      <c r="P688" s="52" t="s">
        <v>174</v>
      </c>
      <c r="Q688" s="52" t="s">
        <v>42</v>
      </c>
      <c r="R688" s="52" t="s">
        <v>80</v>
      </c>
      <c r="S688" s="53" t="s">
        <v>4929</v>
      </c>
      <c r="T688" s="52" t="s">
        <v>44</v>
      </c>
      <c r="U688" s="52" t="s">
        <v>234</v>
      </c>
      <c r="V688" s="52" t="s">
        <v>59</v>
      </c>
      <c r="W688" s="51">
        <v>93320</v>
      </c>
      <c r="X688" s="52" t="s">
        <v>48</v>
      </c>
      <c r="Y688" s="51">
        <v>3</v>
      </c>
      <c r="Z688" s="51">
        <v>1760</v>
      </c>
      <c r="AA688" s="53" t="s">
        <v>2354</v>
      </c>
      <c r="AB688" s="51">
        <v>5</v>
      </c>
      <c r="AC688" s="51">
        <v>3</v>
      </c>
      <c r="AD688" s="53">
        <v>44946</v>
      </c>
      <c r="AE688" s="52" t="s">
        <v>83</v>
      </c>
      <c r="AF688" s="52" t="s">
        <v>61</v>
      </c>
      <c r="AG688" s="52" t="s">
        <v>89</v>
      </c>
      <c r="AH688" s="52" t="s">
        <v>4930</v>
      </c>
      <c r="AI688" s="52" t="s">
        <v>4931</v>
      </c>
      <c r="AJ688" s="51">
        <v>3</v>
      </c>
      <c r="AK688" s="56">
        <v>378.51</v>
      </c>
    </row>
    <row r="689" spans="1:37" x14ac:dyDescent="0.25">
      <c r="A689" s="51">
        <v>1334</v>
      </c>
      <c r="B689" s="52" t="s">
        <v>4932</v>
      </c>
      <c r="C689" s="52" t="s">
        <v>428</v>
      </c>
      <c r="D689" s="53">
        <v>44498</v>
      </c>
      <c r="E689" s="53">
        <v>44775</v>
      </c>
      <c r="F689" s="51">
        <f>Messy_HR_Dataset_Detailed!$E689-Messy_HR_Dataset_Detailed!$D689</f>
        <v>277</v>
      </c>
      <c r="G689" s="54">
        <f>(Messy_HR_Dataset_Detailed!$E689-Messy_HR_Dataset_Detailed!$D689)/365.25</f>
        <v>0.75838466803559201</v>
      </c>
      <c r="H689" s="52" t="s">
        <v>36</v>
      </c>
      <c r="I689" s="52" t="s">
        <v>4933</v>
      </c>
      <c r="J689" s="55" t="s">
        <v>4934</v>
      </c>
      <c r="K689" s="52" t="s">
        <v>113</v>
      </c>
      <c r="L689" s="52" t="s">
        <v>752</v>
      </c>
      <c r="M689" s="52" t="s">
        <v>39</v>
      </c>
      <c r="N689" s="52" t="s">
        <v>40</v>
      </c>
      <c r="O689" s="52" t="s">
        <v>41</v>
      </c>
      <c r="P689" s="52" t="s">
        <v>174</v>
      </c>
      <c r="Q689" s="52" t="s">
        <v>42</v>
      </c>
      <c r="R689" s="52" t="s">
        <v>85</v>
      </c>
      <c r="S689" s="53" t="s">
        <v>4935</v>
      </c>
      <c r="T689" s="52" t="s">
        <v>44</v>
      </c>
      <c r="U689" s="52" t="s">
        <v>98</v>
      </c>
      <c r="V689" s="52" t="s">
        <v>46</v>
      </c>
      <c r="W689" s="51">
        <v>97689</v>
      </c>
      <c r="X689" s="52" t="s">
        <v>48</v>
      </c>
      <c r="Y689" s="51">
        <v>3</v>
      </c>
      <c r="Z689" s="51">
        <v>1761</v>
      </c>
      <c r="AA689" s="53" t="s">
        <v>467</v>
      </c>
      <c r="AB689" s="51">
        <v>3</v>
      </c>
      <c r="AC689" s="51">
        <v>2</v>
      </c>
      <c r="AD689" s="53">
        <v>44872</v>
      </c>
      <c r="AE689" s="52" t="s">
        <v>83</v>
      </c>
      <c r="AF689" s="52" t="s">
        <v>61</v>
      </c>
      <c r="AG689" s="52" t="s">
        <v>77</v>
      </c>
      <c r="AH689" s="52" t="s">
        <v>4936</v>
      </c>
      <c r="AI689" s="52" t="s">
        <v>4937</v>
      </c>
      <c r="AJ689" s="51">
        <v>4</v>
      </c>
      <c r="AK689" s="56">
        <v>905.6</v>
      </c>
    </row>
    <row r="690" spans="1:37" x14ac:dyDescent="0.25">
      <c r="A690" s="51">
        <v>1335</v>
      </c>
      <c r="B690" s="52" t="s">
        <v>4938</v>
      </c>
      <c r="C690" s="52" t="s">
        <v>4939</v>
      </c>
      <c r="D690" s="53">
        <v>45111</v>
      </c>
      <c r="E690" s="53">
        <v>45119</v>
      </c>
      <c r="F690" s="51">
        <f>Messy_HR_Dataset_Detailed!$E690-Messy_HR_Dataset_Detailed!$D690</f>
        <v>8</v>
      </c>
      <c r="G690" s="54">
        <f>(Messy_HR_Dataset_Detailed!$E690-Messy_HR_Dataset_Detailed!$D690)/365.25</f>
        <v>2.190280629705681E-2</v>
      </c>
      <c r="H690" s="52" t="s">
        <v>36</v>
      </c>
      <c r="I690" s="52" t="s">
        <v>4940</v>
      </c>
      <c r="J690" s="55" t="s">
        <v>4941</v>
      </c>
      <c r="K690" s="52" t="s">
        <v>65</v>
      </c>
      <c r="L690" s="52" t="s">
        <v>752</v>
      </c>
      <c r="M690" s="52" t="s">
        <v>39</v>
      </c>
      <c r="N690" s="52" t="s">
        <v>67</v>
      </c>
      <c r="O690" s="52" t="s">
        <v>56</v>
      </c>
      <c r="P690" s="52" t="s">
        <v>174</v>
      </c>
      <c r="Q690" s="52" t="s">
        <v>42</v>
      </c>
      <c r="R690" s="52" t="s">
        <v>608</v>
      </c>
      <c r="S690" s="53" t="s">
        <v>4942</v>
      </c>
      <c r="T690" s="52" t="s">
        <v>44</v>
      </c>
      <c r="U690" s="52" t="s">
        <v>234</v>
      </c>
      <c r="V690" s="52" t="s">
        <v>46</v>
      </c>
      <c r="W690" s="51">
        <v>37569</v>
      </c>
      <c r="X690" s="52" t="s">
        <v>48</v>
      </c>
      <c r="Y690" s="51">
        <v>3</v>
      </c>
      <c r="Z690" s="51">
        <v>1762</v>
      </c>
      <c r="AA690" s="53" t="s">
        <v>1475</v>
      </c>
      <c r="AB690" s="51">
        <v>3</v>
      </c>
      <c r="AC690" s="51">
        <v>3</v>
      </c>
      <c r="AD690" s="53">
        <v>44806</v>
      </c>
      <c r="AE690" s="52" t="s">
        <v>60</v>
      </c>
      <c r="AF690" s="52" t="s">
        <v>61</v>
      </c>
      <c r="AG690" s="52" t="s">
        <v>62</v>
      </c>
      <c r="AH690" s="52" t="s">
        <v>4943</v>
      </c>
      <c r="AI690" s="52" t="s">
        <v>4944</v>
      </c>
      <c r="AJ690" s="51">
        <v>3</v>
      </c>
      <c r="AK690" s="56">
        <v>669.57</v>
      </c>
    </row>
    <row r="691" spans="1:37" x14ac:dyDescent="0.25">
      <c r="A691" s="51">
        <v>1339</v>
      </c>
      <c r="B691" s="52" t="s">
        <v>2624</v>
      </c>
      <c r="C691" s="52" t="s">
        <v>4945</v>
      </c>
      <c r="D691" s="53">
        <v>43638</v>
      </c>
      <c r="E691" s="53">
        <v>44317</v>
      </c>
      <c r="F691" s="51">
        <f>Messy_HR_Dataset_Detailed!$E691-Messy_HR_Dataset_Detailed!$D691</f>
        <v>679</v>
      </c>
      <c r="G691" s="54">
        <f>(Messy_HR_Dataset_Detailed!$E691-Messy_HR_Dataset_Detailed!$D691)/365.25</f>
        <v>1.8590006844626967</v>
      </c>
      <c r="H691" s="52" t="s">
        <v>36</v>
      </c>
      <c r="I691" s="52" t="s">
        <v>4946</v>
      </c>
      <c r="J691" s="55" t="s">
        <v>4947</v>
      </c>
      <c r="K691" s="52" t="s">
        <v>164</v>
      </c>
      <c r="L691" s="52" t="s">
        <v>38</v>
      </c>
      <c r="M691" s="52" t="s">
        <v>39</v>
      </c>
      <c r="N691" s="52" t="s">
        <v>67</v>
      </c>
      <c r="O691" s="52" t="s">
        <v>41</v>
      </c>
      <c r="P691" s="52" t="s">
        <v>121</v>
      </c>
      <c r="Q691" s="52" t="s">
        <v>42</v>
      </c>
      <c r="R691" s="52" t="s">
        <v>85</v>
      </c>
      <c r="S691" s="53" t="s">
        <v>4948</v>
      </c>
      <c r="T691" s="52" t="s">
        <v>44</v>
      </c>
      <c r="U691" s="52" t="s">
        <v>81</v>
      </c>
      <c r="V691" s="52" t="s">
        <v>46</v>
      </c>
      <c r="W691" s="51">
        <v>75004</v>
      </c>
      <c r="X691" s="52" t="s">
        <v>48</v>
      </c>
      <c r="Y691" s="51">
        <v>3</v>
      </c>
      <c r="Z691" s="51">
        <v>1766</v>
      </c>
      <c r="AA691" s="53" t="s">
        <v>1514</v>
      </c>
      <c r="AB691" s="51">
        <v>1</v>
      </c>
      <c r="AC691" s="51">
        <v>5</v>
      </c>
      <c r="AD691" s="53">
        <v>45114</v>
      </c>
      <c r="AE691" s="52" t="s">
        <v>60</v>
      </c>
      <c r="AF691" s="52" t="s">
        <v>61</v>
      </c>
      <c r="AG691" s="52" t="s">
        <v>62</v>
      </c>
      <c r="AH691" s="52" t="s">
        <v>4949</v>
      </c>
      <c r="AI691" s="52" t="s">
        <v>4950</v>
      </c>
      <c r="AJ691" s="51">
        <v>3</v>
      </c>
      <c r="AK691" s="56">
        <v>637.61</v>
      </c>
    </row>
    <row r="692" spans="1:37" x14ac:dyDescent="0.25">
      <c r="A692" s="51">
        <v>1340</v>
      </c>
      <c r="B692" s="52" t="s">
        <v>4951</v>
      </c>
      <c r="C692" s="52" t="s">
        <v>1186</v>
      </c>
      <c r="D692" s="53">
        <v>44967</v>
      </c>
      <c r="E692" s="53">
        <v>45047</v>
      </c>
      <c r="F692" s="51">
        <f>Messy_HR_Dataset_Detailed!$E692-Messy_HR_Dataset_Detailed!$D692</f>
        <v>80</v>
      </c>
      <c r="G692" s="54">
        <f>(Messy_HR_Dataset_Detailed!$E692-Messy_HR_Dataset_Detailed!$D692)/365.25</f>
        <v>0.21902806297056809</v>
      </c>
      <c r="H692" s="52" t="s">
        <v>36</v>
      </c>
      <c r="I692" s="52" t="s">
        <v>4952</v>
      </c>
      <c r="J692" s="55" t="s">
        <v>4953</v>
      </c>
      <c r="K692" s="52" t="s">
        <v>94</v>
      </c>
      <c r="L692" s="52" t="s">
        <v>38</v>
      </c>
      <c r="M692" s="52" t="s">
        <v>39</v>
      </c>
      <c r="N692" s="52" t="s">
        <v>55</v>
      </c>
      <c r="O692" s="52" t="s">
        <v>66</v>
      </c>
      <c r="P692" s="52" t="s">
        <v>133</v>
      </c>
      <c r="Q692" s="52" t="s">
        <v>42</v>
      </c>
      <c r="R692" s="52" t="s">
        <v>80</v>
      </c>
      <c r="S692" s="53" t="s">
        <v>4954</v>
      </c>
      <c r="T692" s="52" t="s">
        <v>44</v>
      </c>
      <c r="U692" s="52" t="s">
        <v>5</v>
      </c>
      <c r="V692" s="52" t="s">
        <v>46</v>
      </c>
      <c r="W692" s="51">
        <v>39000</v>
      </c>
      <c r="X692" s="52" t="s">
        <v>48</v>
      </c>
      <c r="Y692" s="51">
        <v>3</v>
      </c>
      <c r="Z692" s="51">
        <v>1767</v>
      </c>
      <c r="AA692" s="53">
        <v>44812</v>
      </c>
      <c r="AB692" s="51">
        <v>4</v>
      </c>
      <c r="AC692" s="51">
        <v>1</v>
      </c>
      <c r="AD692" s="53">
        <v>44859</v>
      </c>
      <c r="AE692" s="52" t="s">
        <v>76</v>
      </c>
      <c r="AF692" s="52" t="s">
        <v>61</v>
      </c>
      <c r="AG692" s="52" t="s">
        <v>89</v>
      </c>
      <c r="AH692" s="52" t="s">
        <v>4955</v>
      </c>
      <c r="AI692" s="52" t="s">
        <v>4956</v>
      </c>
      <c r="AJ692" s="51">
        <v>3</v>
      </c>
      <c r="AK692" s="56">
        <v>902.11</v>
      </c>
    </row>
    <row r="693" spans="1:37" x14ac:dyDescent="0.25">
      <c r="A693" s="51">
        <v>1341</v>
      </c>
      <c r="B693" s="52" t="s">
        <v>3090</v>
      </c>
      <c r="C693" s="52" t="s">
        <v>1251</v>
      </c>
      <c r="D693" s="53">
        <v>44847</v>
      </c>
      <c r="E693" s="53">
        <v>45048</v>
      </c>
      <c r="F693" s="51">
        <f>Messy_HR_Dataset_Detailed!$E693-Messy_HR_Dataset_Detailed!$D693</f>
        <v>201</v>
      </c>
      <c r="G693" s="54">
        <f>(Messy_HR_Dataset_Detailed!$E693-Messy_HR_Dataset_Detailed!$D693)/365.25</f>
        <v>0.55030800821355241</v>
      </c>
      <c r="H693" s="52" t="s">
        <v>36</v>
      </c>
      <c r="I693" s="52" t="s">
        <v>4957</v>
      </c>
      <c r="J693" s="55" t="s">
        <v>4958</v>
      </c>
      <c r="K693" s="52" t="s">
        <v>113</v>
      </c>
      <c r="L693" s="52" t="s">
        <v>38</v>
      </c>
      <c r="M693" s="52" t="s">
        <v>39</v>
      </c>
      <c r="N693" s="52" t="s">
        <v>40</v>
      </c>
      <c r="O693" s="52" t="s">
        <v>41</v>
      </c>
      <c r="P693" s="52" t="s">
        <v>174</v>
      </c>
      <c r="Q693" s="52" t="s">
        <v>42</v>
      </c>
      <c r="R693" s="52" t="s">
        <v>57</v>
      </c>
      <c r="S693" s="53" t="s">
        <v>4959</v>
      </c>
      <c r="T693" s="52" t="s">
        <v>44</v>
      </c>
      <c r="U693" s="52" t="s">
        <v>159</v>
      </c>
      <c r="V693" s="52" t="s">
        <v>46</v>
      </c>
      <c r="W693" s="51">
        <v>73245</v>
      </c>
      <c r="X693" s="52" t="s">
        <v>48</v>
      </c>
      <c r="Y693" s="51">
        <v>3</v>
      </c>
      <c r="Z693" s="51">
        <v>1768</v>
      </c>
      <c r="AA693" s="53">
        <v>45232</v>
      </c>
      <c r="AB693" s="51">
        <v>3</v>
      </c>
      <c r="AC693" s="51">
        <v>3</v>
      </c>
      <c r="AD693" s="53">
        <v>44834</v>
      </c>
      <c r="AE693" s="52" t="s">
        <v>50</v>
      </c>
      <c r="AF693" s="52" t="s">
        <v>61</v>
      </c>
      <c r="AG693" s="52" t="s">
        <v>89</v>
      </c>
      <c r="AH693" s="52" t="s">
        <v>4960</v>
      </c>
      <c r="AI693" s="52" t="s">
        <v>4961</v>
      </c>
      <c r="AJ693" s="51">
        <v>1</v>
      </c>
      <c r="AK693" s="56">
        <v>999.79</v>
      </c>
    </row>
    <row r="694" spans="1:37" x14ac:dyDescent="0.25">
      <c r="A694" s="51">
        <v>1342</v>
      </c>
      <c r="B694" s="52" t="s">
        <v>1293</v>
      </c>
      <c r="C694" s="52" t="s">
        <v>714</v>
      </c>
      <c r="D694" s="53">
        <v>44992</v>
      </c>
      <c r="E694" s="53">
        <v>45043</v>
      </c>
      <c r="F694" s="51">
        <f>Messy_HR_Dataset_Detailed!$E694-Messy_HR_Dataset_Detailed!$D694</f>
        <v>51</v>
      </c>
      <c r="G694" s="54">
        <f>(Messy_HR_Dataset_Detailed!$E694-Messy_HR_Dataset_Detailed!$D694)/365.25</f>
        <v>0.13963039014373715</v>
      </c>
      <c r="H694" s="52" t="s">
        <v>36</v>
      </c>
      <c r="I694" s="52" t="s">
        <v>4962</v>
      </c>
      <c r="J694" s="55" t="s">
        <v>4963</v>
      </c>
      <c r="K694" s="52" t="s">
        <v>65</v>
      </c>
      <c r="L694" s="52" t="s">
        <v>38</v>
      </c>
      <c r="M694" s="52" t="s">
        <v>39</v>
      </c>
      <c r="N694" s="52" t="s">
        <v>67</v>
      </c>
      <c r="O694" s="52" t="s">
        <v>41</v>
      </c>
      <c r="P694" s="52" t="s">
        <v>121</v>
      </c>
      <c r="Q694" s="52" t="s">
        <v>42</v>
      </c>
      <c r="R694" s="52" t="s">
        <v>107</v>
      </c>
      <c r="S694" s="53" t="s">
        <v>4964</v>
      </c>
      <c r="T694" s="52" t="s">
        <v>44</v>
      </c>
      <c r="U694" s="52" t="s">
        <v>98</v>
      </c>
      <c r="V694" s="52" t="s">
        <v>59</v>
      </c>
      <c r="W694" s="51">
        <v>83360</v>
      </c>
      <c r="X694" s="52" t="s">
        <v>48</v>
      </c>
      <c r="Y694" s="51">
        <v>3</v>
      </c>
      <c r="Z694" s="51">
        <v>1769</v>
      </c>
      <c r="AA694" s="53">
        <v>45201</v>
      </c>
      <c r="AB694" s="51">
        <v>4</v>
      </c>
      <c r="AC694" s="51">
        <v>3</v>
      </c>
      <c r="AD694" s="53">
        <v>45012</v>
      </c>
      <c r="AE694" s="52" t="s">
        <v>50</v>
      </c>
      <c r="AF694" s="52" t="s">
        <v>51</v>
      </c>
      <c r="AG694" s="52" t="s">
        <v>89</v>
      </c>
      <c r="AH694" s="52" t="s">
        <v>4965</v>
      </c>
      <c r="AI694" s="52" t="s">
        <v>4966</v>
      </c>
      <c r="AJ694" s="51">
        <v>1</v>
      </c>
      <c r="AK694" s="56">
        <v>976.58</v>
      </c>
    </row>
    <row r="695" spans="1:37" x14ac:dyDescent="0.25">
      <c r="A695" s="51">
        <v>1345</v>
      </c>
      <c r="B695" s="52" t="s">
        <v>3500</v>
      </c>
      <c r="C695" s="52" t="s">
        <v>3002</v>
      </c>
      <c r="D695" s="53">
        <v>43462</v>
      </c>
      <c r="E695" s="53">
        <v>44589</v>
      </c>
      <c r="F695" s="51">
        <f>Messy_HR_Dataset_Detailed!$E695-Messy_HR_Dataset_Detailed!$D695</f>
        <v>1127</v>
      </c>
      <c r="G695" s="54">
        <f>(Messy_HR_Dataset_Detailed!$E695-Messy_HR_Dataset_Detailed!$D695)/365.25</f>
        <v>3.0855578370978782</v>
      </c>
      <c r="H695" s="52" t="s">
        <v>36</v>
      </c>
      <c r="I695" s="52" t="s">
        <v>4969</v>
      </c>
      <c r="J695" s="55" t="s">
        <v>4970</v>
      </c>
      <c r="K695" s="52" t="s">
        <v>125</v>
      </c>
      <c r="L695" s="52" t="s">
        <v>38</v>
      </c>
      <c r="M695" s="52" t="s">
        <v>39</v>
      </c>
      <c r="N695" s="52" t="s">
        <v>55</v>
      </c>
      <c r="O695" s="52" t="s">
        <v>56</v>
      </c>
      <c r="P695" s="52" t="s">
        <v>121</v>
      </c>
      <c r="Q695" s="52" t="s">
        <v>42</v>
      </c>
      <c r="R695" s="52" t="s">
        <v>80</v>
      </c>
      <c r="S695" s="53" t="s">
        <v>4971</v>
      </c>
      <c r="T695" s="52" t="s">
        <v>44</v>
      </c>
      <c r="U695" s="52" t="s">
        <v>81</v>
      </c>
      <c r="V695" s="52" t="s">
        <v>59</v>
      </c>
      <c r="W695" s="51">
        <v>70792</v>
      </c>
      <c r="X695" s="52" t="s">
        <v>48</v>
      </c>
      <c r="Y695" s="51">
        <v>3</v>
      </c>
      <c r="Z695" s="51">
        <v>1772</v>
      </c>
      <c r="AA695" s="53">
        <v>44927</v>
      </c>
      <c r="AB695" s="51">
        <v>3</v>
      </c>
      <c r="AC695" s="51">
        <v>4</v>
      </c>
      <c r="AD695" s="53">
        <v>44793</v>
      </c>
      <c r="AE695" s="52" t="s">
        <v>83</v>
      </c>
      <c r="AF695" s="52" t="s">
        <v>61</v>
      </c>
      <c r="AG695" s="52" t="s">
        <v>89</v>
      </c>
      <c r="AH695" s="52" t="s">
        <v>4972</v>
      </c>
      <c r="AI695" s="52" t="s">
        <v>4973</v>
      </c>
      <c r="AJ695" s="51">
        <v>2</v>
      </c>
      <c r="AK695" s="56">
        <v>205.64</v>
      </c>
    </row>
    <row r="696" spans="1:37" x14ac:dyDescent="0.25">
      <c r="A696" s="51">
        <v>1346</v>
      </c>
      <c r="B696" s="52" t="s">
        <v>4189</v>
      </c>
      <c r="C696" s="52" t="s">
        <v>4974</v>
      </c>
      <c r="D696" s="53">
        <v>44216</v>
      </c>
      <c r="E696" s="53">
        <v>44993</v>
      </c>
      <c r="F696" s="51">
        <f>Messy_HR_Dataset_Detailed!$E696-Messy_HR_Dataset_Detailed!$D696</f>
        <v>777</v>
      </c>
      <c r="G696" s="54">
        <f>(Messy_HR_Dataset_Detailed!$E696-Messy_HR_Dataset_Detailed!$D696)/365.25</f>
        <v>2.1273100616016429</v>
      </c>
      <c r="H696" s="52" t="s">
        <v>36</v>
      </c>
      <c r="I696" s="52" t="s">
        <v>4975</v>
      </c>
      <c r="J696" s="55" t="s">
        <v>4976</v>
      </c>
      <c r="K696" s="52" t="s">
        <v>54</v>
      </c>
      <c r="L696" s="52" t="s">
        <v>38</v>
      </c>
      <c r="M696" s="52" t="s">
        <v>56</v>
      </c>
      <c r="N696" s="52" t="s">
        <v>67</v>
      </c>
      <c r="O696" s="52" t="s">
        <v>41</v>
      </c>
      <c r="P696" s="52" t="s">
        <v>133</v>
      </c>
      <c r="Q696" s="52" t="s">
        <v>42</v>
      </c>
      <c r="R696" s="52" t="s">
        <v>96</v>
      </c>
      <c r="S696" s="53" t="s">
        <v>4977</v>
      </c>
      <c r="T696" s="52" t="s">
        <v>44</v>
      </c>
      <c r="U696" s="52" t="s">
        <v>625</v>
      </c>
      <c r="V696" s="52" t="s">
        <v>59</v>
      </c>
      <c r="W696" s="51">
        <v>25699</v>
      </c>
      <c r="X696" s="52" t="s">
        <v>48</v>
      </c>
      <c r="Y696" s="51">
        <v>3</v>
      </c>
      <c r="Z696" s="51">
        <v>1773</v>
      </c>
      <c r="AA696" s="53" t="s">
        <v>739</v>
      </c>
      <c r="AB696" s="51">
        <v>5</v>
      </c>
      <c r="AC696" s="51">
        <v>5</v>
      </c>
      <c r="AD696" s="53">
        <v>44925</v>
      </c>
      <c r="AE696" s="52" t="s">
        <v>50</v>
      </c>
      <c r="AF696" s="52" t="s">
        <v>51</v>
      </c>
      <c r="AG696" s="52" t="s">
        <v>89</v>
      </c>
      <c r="AH696" s="52" t="s">
        <v>4978</v>
      </c>
      <c r="AI696" s="52" t="s">
        <v>4979</v>
      </c>
      <c r="AJ696" s="51">
        <v>2</v>
      </c>
      <c r="AK696" s="56">
        <v>817.45</v>
      </c>
    </row>
    <row r="697" spans="1:37" x14ac:dyDescent="0.25">
      <c r="A697" s="51">
        <v>1347</v>
      </c>
      <c r="B697" s="52" t="s">
        <v>4980</v>
      </c>
      <c r="C697" s="52" t="s">
        <v>4864</v>
      </c>
      <c r="D697" s="53">
        <v>43722</v>
      </c>
      <c r="E697" s="53">
        <v>44963</v>
      </c>
      <c r="F697" s="51">
        <f>Messy_HR_Dataset_Detailed!$E697-Messy_HR_Dataset_Detailed!$D697</f>
        <v>1241</v>
      </c>
      <c r="G697" s="54">
        <f>(Messy_HR_Dataset_Detailed!$E697-Messy_HR_Dataset_Detailed!$D697)/365.25</f>
        <v>3.3976728268309375</v>
      </c>
      <c r="H697" s="52" t="s">
        <v>36</v>
      </c>
      <c r="I697" s="52" t="s">
        <v>4981</v>
      </c>
      <c r="J697" s="55" t="s">
        <v>4982</v>
      </c>
      <c r="K697" s="52" t="s">
        <v>132</v>
      </c>
      <c r="L697" s="52" t="s">
        <v>38</v>
      </c>
      <c r="M697" s="52" t="s">
        <v>66</v>
      </c>
      <c r="N697" s="52" t="s">
        <v>67</v>
      </c>
      <c r="O697" s="52" t="s">
        <v>56</v>
      </c>
      <c r="P697" s="52" t="s">
        <v>95</v>
      </c>
      <c r="Q697" s="52" t="s">
        <v>42</v>
      </c>
      <c r="R697" s="52" t="s">
        <v>85</v>
      </c>
      <c r="S697" s="53" t="s">
        <v>4983</v>
      </c>
      <c r="T697" s="52" t="s">
        <v>44</v>
      </c>
      <c r="U697" s="52" t="s">
        <v>98</v>
      </c>
      <c r="V697" s="52" t="s">
        <v>46</v>
      </c>
      <c r="W697" s="51">
        <v>96290</v>
      </c>
      <c r="X697" s="52" t="s">
        <v>48</v>
      </c>
      <c r="Y697" s="51">
        <v>3</v>
      </c>
      <c r="Z697" s="51">
        <v>1774</v>
      </c>
      <c r="AA697" s="53">
        <v>44816</v>
      </c>
      <c r="AB697" s="51">
        <v>1</v>
      </c>
      <c r="AC697" s="51">
        <v>1</v>
      </c>
      <c r="AD697" s="53">
        <v>45085</v>
      </c>
      <c r="AE697" s="52" t="s">
        <v>60</v>
      </c>
      <c r="AF697" s="52" t="s">
        <v>61</v>
      </c>
      <c r="AG697" s="52" t="s">
        <v>52</v>
      </c>
      <c r="AH697" s="52" t="s">
        <v>4984</v>
      </c>
      <c r="AI697" s="52" t="s">
        <v>4985</v>
      </c>
      <c r="AJ697" s="51">
        <v>5</v>
      </c>
      <c r="AK697" s="56">
        <v>643.22</v>
      </c>
    </row>
    <row r="698" spans="1:37" x14ac:dyDescent="0.25">
      <c r="A698" s="51">
        <v>1348</v>
      </c>
      <c r="B698" s="52" t="s">
        <v>4594</v>
      </c>
      <c r="C698" s="52" t="s">
        <v>4222</v>
      </c>
      <c r="D698" s="53">
        <v>43379</v>
      </c>
      <c r="E698" s="53">
        <v>43811</v>
      </c>
      <c r="F698" s="51">
        <f>Messy_HR_Dataset_Detailed!$E698-Messy_HR_Dataset_Detailed!$D698</f>
        <v>432</v>
      </c>
      <c r="G698" s="54">
        <f>(Messy_HR_Dataset_Detailed!$E698-Messy_HR_Dataset_Detailed!$D698)/365.25</f>
        <v>1.1827515400410678</v>
      </c>
      <c r="H698" s="52" t="s">
        <v>36</v>
      </c>
      <c r="I698" s="52" t="s">
        <v>4986</v>
      </c>
      <c r="J698" s="55" t="s">
        <v>4987</v>
      </c>
      <c r="K698" s="52" t="s">
        <v>79</v>
      </c>
      <c r="L698" s="52" t="s">
        <v>38</v>
      </c>
      <c r="M698" s="52" t="s">
        <v>39</v>
      </c>
      <c r="N698" s="52" t="s">
        <v>55</v>
      </c>
      <c r="O698" s="52" t="s">
        <v>66</v>
      </c>
      <c r="P698" s="52" t="s">
        <v>95</v>
      </c>
      <c r="Q698" s="52" t="s">
        <v>42</v>
      </c>
      <c r="R698" s="52" t="s">
        <v>107</v>
      </c>
      <c r="S698" s="53">
        <v>35739</v>
      </c>
      <c r="T698" s="52" t="s">
        <v>44</v>
      </c>
      <c r="U698" s="52" t="s">
        <v>109</v>
      </c>
      <c r="V698" s="52" t="s">
        <v>59</v>
      </c>
      <c r="W698" s="51">
        <v>23434</v>
      </c>
      <c r="X698" s="52" t="s">
        <v>48</v>
      </c>
      <c r="Y698" s="51">
        <v>3</v>
      </c>
      <c r="Z698" s="51">
        <v>1775</v>
      </c>
      <c r="AA698" s="53">
        <v>45204</v>
      </c>
      <c r="AB698" s="51">
        <v>4</v>
      </c>
      <c r="AC698" s="51">
        <v>2</v>
      </c>
      <c r="AD698" s="53">
        <v>45054</v>
      </c>
      <c r="AE698" s="52" t="s">
        <v>76</v>
      </c>
      <c r="AF698" s="52" t="s">
        <v>51</v>
      </c>
      <c r="AG698" s="52" t="s">
        <v>52</v>
      </c>
      <c r="AH698" s="52" t="s">
        <v>4988</v>
      </c>
      <c r="AI698" s="52" t="s">
        <v>4989</v>
      </c>
      <c r="AJ698" s="51">
        <v>4</v>
      </c>
      <c r="AK698" s="56">
        <v>795.28</v>
      </c>
    </row>
    <row r="699" spans="1:37" x14ac:dyDescent="0.25">
      <c r="A699" s="51">
        <v>1349</v>
      </c>
      <c r="B699" s="52" t="s">
        <v>3532</v>
      </c>
      <c r="C699" s="52" t="s">
        <v>1890</v>
      </c>
      <c r="D699" s="53">
        <v>44411</v>
      </c>
      <c r="E699" s="53">
        <v>44866</v>
      </c>
      <c r="F699" s="51">
        <f>Messy_HR_Dataset_Detailed!$E699-Messy_HR_Dataset_Detailed!$D699</f>
        <v>455</v>
      </c>
      <c r="G699" s="54">
        <f>(Messy_HR_Dataset_Detailed!$E699-Messy_HR_Dataset_Detailed!$D699)/365.25</f>
        <v>1.2457221081451062</v>
      </c>
      <c r="H699" s="52" t="s">
        <v>36</v>
      </c>
      <c r="I699" s="52" t="s">
        <v>4990</v>
      </c>
      <c r="J699" s="55" t="s">
        <v>4991</v>
      </c>
      <c r="K699" s="52" t="s">
        <v>164</v>
      </c>
      <c r="L699" s="52" t="s">
        <v>38</v>
      </c>
      <c r="M699" s="52" t="s">
        <v>66</v>
      </c>
      <c r="N699" s="52" t="s">
        <v>40</v>
      </c>
      <c r="O699" s="52" t="s">
        <v>41</v>
      </c>
      <c r="P699" s="52" t="s">
        <v>133</v>
      </c>
      <c r="Q699" s="52" t="s">
        <v>42</v>
      </c>
      <c r="R699" s="52" t="s">
        <v>175</v>
      </c>
      <c r="S699" s="53">
        <v>20396</v>
      </c>
      <c r="T699" s="52" t="s">
        <v>44</v>
      </c>
      <c r="U699" s="52" t="s">
        <v>109</v>
      </c>
      <c r="V699" s="52" t="s">
        <v>59</v>
      </c>
      <c r="W699" s="51">
        <v>49243</v>
      </c>
      <c r="X699" s="52" t="s">
        <v>48</v>
      </c>
      <c r="Y699" s="51">
        <v>3</v>
      </c>
      <c r="Z699" s="51">
        <v>1776</v>
      </c>
      <c r="AA699" s="53" t="s">
        <v>3323</v>
      </c>
      <c r="AB699" s="51">
        <v>3</v>
      </c>
      <c r="AC699" s="51">
        <v>2</v>
      </c>
      <c r="AD699" s="53">
        <v>44811</v>
      </c>
      <c r="AE699" s="52" t="s">
        <v>76</v>
      </c>
      <c r="AF699" s="52" t="s">
        <v>51</v>
      </c>
      <c r="AG699" s="52" t="s">
        <v>52</v>
      </c>
      <c r="AH699" s="52" t="s">
        <v>4992</v>
      </c>
      <c r="AI699" s="52" t="s">
        <v>4993</v>
      </c>
      <c r="AJ699" s="51">
        <v>2</v>
      </c>
      <c r="AK699" s="56">
        <v>521.69000000000005</v>
      </c>
    </row>
    <row r="700" spans="1:37" x14ac:dyDescent="0.25">
      <c r="A700" s="51">
        <v>1350</v>
      </c>
      <c r="B700" s="52" t="s">
        <v>4994</v>
      </c>
      <c r="C700" s="52" t="s">
        <v>4995</v>
      </c>
      <c r="D700" s="53">
        <v>43651</v>
      </c>
      <c r="E700" s="53">
        <v>44342</v>
      </c>
      <c r="F700" s="51">
        <f>Messy_HR_Dataset_Detailed!$E700-Messy_HR_Dataset_Detailed!$D700</f>
        <v>691</v>
      </c>
      <c r="G700" s="54">
        <f>(Messy_HR_Dataset_Detailed!$E700-Messy_HR_Dataset_Detailed!$D700)/365.25</f>
        <v>1.891854893908282</v>
      </c>
      <c r="H700" s="52" t="s">
        <v>36</v>
      </c>
      <c r="I700" s="52" t="s">
        <v>4996</v>
      </c>
      <c r="J700" s="55" t="s">
        <v>4997</v>
      </c>
      <c r="K700" s="52" t="s">
        <v>94</v>
      </c>
      <c r="L700" s="52" t="s">
        <v>38</v>
      </c>
      <c r="M700" s="52" t="s">
        <v>66</v>
      </c>
      <c r="N700" s="52" t="s">
        <v>67</v>
      </c>
      <c r="O700" s="52" t="s">
        <v>41</v>
      </c>
      <c r="P700" s="52" t="s">
        <v>95</v>
      </c>
      <c r="Q700" s="52" t="s">
        <v>42</v>
      </c>
      <c r="R700" s="52" t="s">
        <v>142</v>
      </c>
      <c r="S700" s="53" t="s">
        <v>4998</v>
      </c>
      <c r="T700" s="52" t="s">
        <v>44</v>
      </c>
      <c r="U700" s="52" t="s">
        <v>145</v>
      </c>
      <c r="V700" s="52" t="s">
        <v>46</v>
      </c>
      <c r="W700" s="51">
        <v>64893</v>
      </c>
      <c r="X700" s="52" t="s">
        <v>48</v>
      </c>
      <c r="Y700" s="51">
        <v>3</v>
      </c>
      <c r="Z700" s="51">
        <v>1777</v>
      </c>
      <c r="AA700" s="53">
        <v>44959</v>
      </c>
      <c r="AB700" s="51">
        <v>1</v>
      </c>
      <c r="AC700" s="51">
        <v>3</v>
      </c>
      <c r="AD700" s="53">
        <v>45040</v>
      </c>
      <c r="AE700" s="52" t="s">
        <v>60</v>
      </c>
      <c r="AF700" s="52" t="s">
        <v>61</v>
      </c>
      <c r="AG700" s="52" t="s">
        <v>62</v>
      </c>
      <c r="AH700" s="52" t="s">
        <v>4999</v>
      </c>
      <c r="AI700" s="52" t="s">
        <v>5000</v>
      </c>
      <c r="AJ700" s="51">
        <v>3</v>
      </c>
      <c r="AK700" s="56">
        <v>157.78</v>
      </c>
    </row>
    <row r="701" spans="1:37" x14ac:dyDescent="0.25">
      <c r="A701" s="51">
        <v>1353</v>
      </c>
      <c r="B701" s="52" t="s">
        <v>5001</v>
      </c>
      <c r="C701" s="52" t="s">
        <v>5002</v>
      </c>
      <c r="D701" s="53">
        <v>44905</v>
      </c>
      <c r="E701" s="53">
        <v>44968</v>
      </c>
      <c r="F701" s="51">
        <f>Messy_HR_Dataset_Detailed!$E701-Messy_HR_Dataset_Detailed!$D701</f>
        <v>63</v>
      </c>
      <c r="G701" s="54">
        <f>(Messy_HR_Dataset_Detailed!$E701-Messy_HR_Dataset_Detailed!$D701)/365.25</f>
        <v>0.17248459958932238</v>
      </c>
      <c r="H701" s="52" t="s">
        <v>36</v>
      </c>
      <c r="I701" s="52" t="s">
        <v>926</v>
      </c>
      <c r="J701" s="55" t="s">
        <v>5003</v>
      </c>
      <c r="K701" s="52" t="s">
        <v>84</v>
      </c>
      <c r="L701" s="52" t="s">
        <v>38</v>
      </c>
      <c r="M701" s="52" t="s">
        <v>39</v>
      </c>
      <c r="N701" s="52" t="s">
        <v>40</v>
      </c>
      <c r="O701" s="52" t="s">
        <v>41</v>
      </c>
      <c r="P701" s="52" t="s">
        <v>133</v>
      </c>
      <c r="Q701" s="52" t="s">
        <v>42</v>
      </c>
      <c r="R701" s="52" t="s">
        <v>85</v>
      </c>
      <c r="S701" s="53">
        <v>34280</v>
      </c>
      <c r="T701" s="52" t="s">
        <v>44</v>
      </c>
      <c r="U701" s="52" t="s">
        <v>109</v>
      </c>
      <c r="V701" s="52" t="s">
        <v>46</v>
      </c>
      <c r="W701" s="51">
        <v>17208</v>
      </c>
      <c r="X701" s="52" t="s">
        <v>48</v>
      </c>
      <c r="Y701" s="51">
        <v>3</v>
      </c>
      <c r="Z701" s="51">
        <v>1780</v>
      </c>
      <c r="AA701" s="53">
        <v>44991</v>
      </c>
      <c r="AB701" s="51">
        <v>2</v>
      </c>
      <c r="AC701" s="51">
        <v>3</v>
      </c>
      <c r="AD701" s="53">
        <v>45010</v>
      </c>
      <c r="AE701" s="52" t="s">
        <v>83</v>
      </c>
      <c r="AF701" s="52" t="s">
        <v>61</v>
      </c>
      <c r="AG701" s="52" t="s">
        <v>89</v>
      </c>
      <c r="AH701" s="52" t="s">
        <v>5004</v>
      </c>
      <c r="AI701" s="52" t="s">
        <v>5005</v>
      </c>
      <c r="AJ701" s="51">
        <v>2</v>
      </c>
      <c r="AK701" s="56">
        <v>663.72</v>
      </c>
    </row>
    <row r="702" spans="1:37" x14ac:dyDescent="0.25">
      <c r="A702" s="51">
        <v>1355</v>
      </c>
      <c r="B702" s="52" t="s">
        <v>5007</v>
      </c>
      <c r="C702" s="52" t="s">
        <v>1081</v>
      </c>
      <c r="D702" s="53">
        <v>43478</v>
      </c>
      <c r="E702" s="53">
        <v>45109</v>
      </c>
      <c r="F702" s="51">
        <f>Messy_HR_Dataset_Detailed!$E702-Messy_HR_Dataset_Detailed!$D702</f>
        <v>1631</v>
      </c>
      <c r="G702" s="54">
        <f>(Messy_HR_Dataset_Detailed!$E702-Messy_HR_Dataset_Detailed!$D702)/365.25</f>
        <v>4.4654346338124569</v>
      </c>
      <c r="H702" s="52" t="s">
        <v>738</v>
      </c>
      <c r="I702" s="52" t="s">
        <v>5008</v>
      </c>
      <c r="J702" s="55" t="s">
        <v>5009</v>
      </c>
      <c r="K702" s="52" t="s">
        <v>113</v>
      </c>
      <c r="L702" s="52" t="s">
        <v>752</v>
      </c>
      <c r="M702" s="52" t="s">
        <v>39</v>
      </c>
      <c r="N702" s="52" t="s">
        <v>55</v>
      </c>
      <c r="O702" s="52" t="s">
        <v>41</v>
      </c>
      <c r="P702" s="52" t="s">
        <v>133</v>
      </c>
      <c r="Q702" s="52" t="s">
        <v>42</v>
      </c>
      <c r="R702" s="52" t="s">
        <v>85</v>
      </c>
      <c r="S702" s="53">
        <v>18485</v>
      </c>
      <c r="T702" s="52" t="s">
        <v>44</v>
      </c>
      <c r="U702" s="52" t="s">
        <v>365</v>
      </c>
      <c r="V702" s="52" t="s">
        <v>46</v>
      </c>
      <c r="W702" s="51">
        <v>69805</v>
      </c>
      <c r="X702" s="52" t="s">
        <v>48</v>
      </c>
      <c r="Y702" s="51">
        <v>3</v>
      </c>
      <c r="Z702" s="51">
        <v>1782</v>
      </c>
      <c r="AA702" s="53">
        <v>45114</v>
      </c>
      <c r="AB702" s="51">
        <v>3</v>
      </c>
      <c r="AC702" s="51">
        <v>4</v>
      </c>
      <c r="AD702" s="53">
        <v>44916</v>
      </c>
      <c r="AE702" s="52" t="s">
        <v>156</v>
      </c>
      <c r="AF702" s="52" t="s">
        <v>51</v>
      </c>
      <c r="AG702" s="52" t="s">
        <v>89</v>
      </c>
      <c r="AH702" s="52" t="s">
        <v>5010</v>
      </c>
      <c r="AI702" s="52" t="s">
        <v>5011</v>
      </c>
      <c r="AJ702" s="51">
        <v>3</v>
      </c>
      <c r="AK702" s="56">
        <v>560.35</v>
      </c>
    </row>
    <row r="703" spans="1:37" x14ac:dyDescent="0.25">
      <c r="A703" s="51">
        <v>1357</v>
      </c>
      <c r="B703" s="52" t="s">
        <v>5013</v>
      </c>
      <c r="C703" s="52" t="s">
        <v>703</v>
      </c>
      <c r="D703" s="53">
        <v>45140</v>
      </c>
      <c r="E703" s="53">
        <v>45140</v>
      </c>
      <c r="F703" s="51">
        <f>Messy_HR_Dataset_Detailed!$E703-Messy_HR_Dataset_Detailed!$D703</f>
        <v>0</v>
      </c>
      <c r="G703" s="54">
        <f>(Messy_HR_Dataset_Detailed!$E703-Messy_HR_Dataset_Detailed!$D703)/365.25</f>
        <v>0</v>
      </c>
      <c r="H703" s="52" t="s">
        <v>36</v>
      </c>
      <c r="I703" s="52" t="s">
        <v>5014</v>
      </c>
      <c r="J703" s="55" t="s">
        <v>5015</v>
      </c>
      <c r="K703" s="52" t="s">
        <v>94</v>
      </c>
      <c r="L703" s="52" t="s">
        <v>38</v>
      </c>
      <c r="M703" s="52" t="s">
        <v>56</v>
      </c>
      <c r="N703" s="52" t="s">
        <v>55</v>
      </c>
      <c r="O703" s="52" t="s">
        <v>41</v>
      </c>
      <c r="P703" s="52" t="s">
        <v>133</v>
      </c>
      <c r="Q703" s="52" t="s">
        <v>42</v>
      </c>
      <c r="R703" s="52" t="s">
        <v>80</v>
      </c>
      <c r="S703" s="53" t="s">
        <v>5016</v>
      </c>
      <c r="T703" s="52" t="s">
        <v>44</v>
      </c>
      <c r="U703" s="52" t="s">
        <v>98</v>
      </c>
      <c r="V703" s="52" t="s">
        <v>46</v>
      </c>
      <c r="W703" s="51">
        <v>14325</v>
      </c>
      <c r="X703" s="52" t="s">
        <v>48</v>
      </c>
      <c r="Y703" s="51">
        <v>3</v>
      </c>
      <c r="Z703" s="51">
        <v>1784</v>
      </c>
      <c r="AA703" s="53" t="s">
        <v>1564</v>
      </c>
      <c r="AB703" s="51">
        <v>2</v>
      </c>
      <c r="AC703" s="51">
        <v>3</v>
      </c>
      <c r="AD703" s="53">
        <v>44882</v>
      </c>
      <c r="AE703" s="52" t="s">
        <v>156</v>
      </c>
      <c r="AF703" s="52" t="s">
        <v>61</v>
      </c>
      <c r="AG703" s="52" t="s">
        <v>89</v>
      </c>
      <c r="AH703" s="52" t="s">
        <v>5017</v>
      </c>
      <c r="AI703" s="52" t="s">
        <v>5018</v>
      </c>
      <c r="AJ703" s="51">
        <v>2</v>
      </c>
      <c r="AK703" s="56">
        <v>242.18</v>
      </c>
    </row>
    <row r="704" spans="1:37" x14ac:dyDescent="0.25">
      <c r="A704" s="51">
        <v>1359</v>
      </c>
      <c r="B704" s="52" t="s">
        <v>3983</v>
      </c>
      <c r="C704" s="52" t="s">
        <v>5019</v>
      </c>
      <c r="D704" s="53">
        <v>44651</v>
      </c>
      <c r="E704" s="53">
        <v>44726</v>
      </c>
      <c r="F704" s="51">
        <f>Messy_HR_Dataset_Detailed!$E704-Messy_HR_Dataset_Detailed!$D704</f>
        <v>75</v>
      </c>
      <c r="G704" s="54">
        <f>(Messy_HR_Dataset_Detailed!$E704-Messy_HR_Dataset_Detailed!$D704)/365.25</f>
        <v>0.20533880903490759</v>
      </c>
      <c r="H704" s="52" t="s">
        <v>36</v>
      </c>
      <c r="I704" s="52" t="s">
        <v>5020</v>
      </c>
      <c r="J704" s="55" t="s">
        <v>5021</v>
      </c>
      <c r="K704" s="52" t="s">
        <v>65</v>
      </c>
      <c r="L704" s="52" t="s">
        <v>38</v>
      </c>
      <c r="M704" s="52" t="s">
        <v>66</v>
      </c>
      <c r="N704" s="52" t="s">
        <v>55</v>
      </c>
      <c r="O704" s="52" t="s">
        <v>41</v>
      </c>
      <c r="P704" s="52" t="s">
        <v>121</v>
      </c>
      <c r="Q704" s="52" t="s">
        <v>42</v>
      </c>
      <c r="R704" s="52" t="s">
        <v>85</v>
      </c>
      <c r="S704" s="53">
        <v>29139</v>
      </c>
      <c r="T704" s="52" t="s">
        <v>44</v>
      </c>
      <c r="U704" s="52" t="s">
        <v>81</v>
      </c>
      <c r="V704" s="52" t="s">
        <v>59</v>
      </c>
      <c r="W704" s="51">
        <v>67173</v>
      </c>
      <c r="X704" s="52" t="s">
        <v>48</v>
      </c>
      <c r="Y704" s="51">
        <v>3</v>
      </c>
      <c r="Z704" s="51">
        <v>1786</v>
      </c>
      <c r="AA704" s="53">
        <v>44991</v>
      </c>
      <c r="AB704" s="51">
        <v>4</v>
      </c>
      <c r="AC704" s="51">
        <v>2</v>
      </c>
      <c r="AD704" s="53">
        <v>45039</v>
      </c>
      <c r="AE704" s="52" t="s">
        <v>156</v>
      </c>
      <c r="AF704" s="52" t="s">
        <v>61</v>
      </c>
      <c r="AG704" s="52" t="s">
        <v>77</v>
      </c>
      <c r="AH704" s="52" t="s">
        <v>5022</v>
      </c>
      <c r="AI704" s="52" t="s">
        <v>5023</v>
      </c>
      <c r="AJ704" s="51">
        <v>2</v>
      </c>
      <c r="AK704" s="56">
        <v>942.28</v>
      </c>
    </row>
    <row r="705" spans="1:37" x14ac:dyDescent="0.25">
      <c r="A705" s="51">
        <v>1360</v>
      </c>
      <c r="B705" s="52" t="s">
        <v>5024</v>
      </c>
      <c r="C705" s="52" t="s">
        <v>4256</v>
      </c>
      <c r="D705" s="53">
        <v>43561</v>
      </c>
      <c r="E705" s="53">
        <v>44058</v>
      </c>
      <c r="F705" s="51">
        <f>Messy_HR_Dataset_Detailed!$E705-Messy_HR_Dataset_Detailed!$D705</f>
        <v>497</v>
      </c>
      <c r="G705" s="54">
        <f>(Messy_HR_Dataset_Detailed!$E705-Messy_HR_Dataset_Detailed!$D705)/365.25</f>
        <v>1.3607118412046544</v>
      </c>
      <c r="H705" s="52" t="s">
        <v>36</v>
      </c>
      <c r="I705" s="52" t="s">
        <v>5025</v>
      </c>
      <c r="J705" s="55" t="s">
        <v>5026</v>
      </c>
      <c r="K705" s="52" t="s">
        <v>84</v>
      </c>
      <c r="L705" s="52" t="s">
        <v>38</v>
      </c>
      <c r="M705" s="52" t="s">
        <v>39</v>
      </c>
      <c r="N705" s="52" t="s">
        <v>67</v>
      </c>
      <c r="O705" s="52" t="s">
        <v>41</v>
      </c>
      <c r="P705" s="52" t="s">
        <v>174</v>
      </c>
      <c r="Q705" s="52" t="s">
        <v>42</v>
      </c>
      <c r="R705" s="52" t="s">
        <v>107</v>
      </c>
      <c r="S705" s="53">
        <v>20735</v>
      </c>
      <c r="T705" s="52" t="s">
        <v>44</v>
      </c>
      <c r="U705" s="52" t="s">
        <v>109</v>
      </c>
      <c r="V705" s="52" t="s">
        <v>59</v>
      </c>
      <c r="W705" s="51">
        <v>76007</v>
      </c>
      <c r="X705" s="52" t="s">
        <v>48</v>
      </c>
      <c r="Y705" s="51">
        <v>3</v>
      </c>
      <c r="Z705" s="51">
        <v>1787</v>
      </c>
      <c r="AA705" s="53" t="s">
        <v>1564</v>
      </c>
      <c r="AB705" s="51">
        <v>2</v>
      </c>
      <c r="AC705" s="51">
        <v>5</v>
      </c>
      <c r="AD705" s="53">
        <v>44804</v>
      </c>
      <c r="AE705" s="52" t="s">
        <v>76</v>
      </c>
      <c r="AF705" s="52" t="s">
        <v>51</v>
      </c>
      <c r="AG705" s="52" t="s">
        <v>89</v>
      </c>
      <c r="AH705" s="52" t="s">
        <v>5027</v>
      </c>
      <c r="AI705" s="52" t="s">
        <v>5028</v>
      </c>
      <c r="AJ705" s="51">
        <v>2</v>
      </c>
      <c r="AK705" s="56">
        <v>756.7</v>
      </c>
    </row>
    <row r="706" spans="1:37" x14ac:dyDescent="0.25">
      <c r="A706" s="51">
        <v>1363</v>
      </c>
      <c r="B706" s="52" t="s">
        <v>4321</v>
      </c>
      <c r="C706" s="52" t="s">
        <v>4412</v>
      </c>
      <c r="D706" s="53">
        <v>44897</v>
      </c>
      <c r="E706" s="53">
        <v>45024</v>
      </c>
      <c r="F706" s="51">
        <f>Messy_HR_Dataset_Detailed!$E706-Messy_HR_Dataset_Detailed!$D706</f>
        <v>127</v>
      </c>
      <c r="G706" s="54">
        <f>(Messy_HR_Dataset_Detailed!$E706-Messy_HR_Dataset_Detailed!$D706)/365.25</f>
        <v>0.34770704996577684</v>
      </c>
      <c r="H706" s="52" t="s">
        <v>36</v>
      </c>
      <c r="I706" s="52" t="s">
        <v>5030</v>
      </c>
      <c r="J706" s="55" t="s">
        <v>5031</v>
      </c>
      <c r="K706" s="52" t="s">
        <v>54</v>
      </c>
      <c r="L706" s="52" t="s">
        <v>38</v>
      </c>
      <c r="M706" s="52" t="s">
        <v>56</v>
      </c>
      <c r="N706" s="52" t="s">
        <v>67</v>
      </c>
      <c r="O706" s="52" t="s">
        <v>56</v>
      </c>
      <c r="P706" s="52" t="s">
        <v>121</v>
      </c>
      <c r="Q706" s="52" t="s">
        <v>42</v>
      </c>
      <c r="R706" s="52" t="s">
        <v>57</v>
      </c>
      <c r="S706" s="53">
        <v>20701</v>
      </c>
      <c r="T706" s="52" t="s">
        <v>44</v>
      </c>
      <c r="U706" s="52" t="s">
        <v>159</v>
      </c>
      <c r="V706" s="52" t="s">
        <v>46</v>
      </c>
      <c r="W706" s="51">
        <v>54589</v>
      </c>
      <c r="X706" s="52" t="s">
        <v>48</v>
      </c>
      <c r="Y706" s="51">
        <v>3</v>
      </c>
      <c r="Z706" s="51">
        <v>1790</v>
      </c>
      <c r="AA706" s="53">
        <v>44875</v>
      </c>
      <c r="AB706" s="51">
        <v>4</v>
      </c>
      <c r="AC706" s="51">
        <v>5</v>
      </c>
      <c r="AD706" s="53">
        <v>44792</v>
      </c>
      <c r="AE706" s="52" t="s">
        <v>156</v>
      </c>
      <c r="AF706" s="52" t="s">
        <v>51</v>
      </c>
      <c r="AG706" s="52" t="s">
        <v>62</v>
      </c>
      <c r="AH706" s="52" t="s">
        <v>5032</v>
      </c>
      <c r="AI706" s="52" t="s">
        <v>5033</v>
      </c>
      <c r="AJ706" s="51">
        <v>4</v>
      </c>
      <c r="AK706" s="56">
        <v>631.98</v>
      </c>
    </row>
    <row r="707" spans="1:37" x14ac:dyDescent="0.25">
      <c r="A707" s="51">
        <v>1364</v>
      </c>
      <c r="B707" s="52" t="s">
        <v>5034</v>
      </c>
      <c r="C707" s="52" t="s">
        <v>3408</v>
      </c>
      <c r="D707" s="53">
        <v>44261</v>
      </c>
      <c r="E707" s="53">
        <v>45042</v>
      </c>
      <c r="F707" s="51">
        <f>Messy_HR_Dataset_Detailed!$E707-Messy_HR_Dataset_Detailed!$D707</f>
        <v>781</v>
      </c>
      <c r="G707" s="54">
        <f>(Messy_HR_Dataset_Detailed!$E707-Messy_HR_Dataset_Detailed!$D707)/365.25</f>
        <v>2.1382614647501712</v>
      </c>
      <c r="H707" s="52" t="s">
        <v>36</v>
      </c>
      <c r="I707" s="52" t="s">
        <v>5035</v>
      </c>
      <c r="J707" s="55" t="s">
        <v>5036</v>
      </c>
      <c r="K707" s="52" t="s">
        <v>132</v>
      </c>
      <c r="L707" s="52" t="s">
        <v>38</v>
      </c>
      <c r="M707" s="52" t="s">
        <v>39</v>
      </c>
      <c r="N707" s="52" t="s">
        <v>55</v>
      </c>
      <c r="O707" s="52" t="s">
        <v>41</v>
      </c>
      <c r="P707" s="52" t="s">
        <v>121</v>
      </c>
      <c r="Q707" s="52" t="s">
        <v>42</v>
      </c>
      <c r="R707" s="52" t="s">
        <v>320</v>
      </c>
      <c r="S707" s="53">
        <v>29625</v>
      </c>
      <c r="T707" s="52" t="s">
        <v>44</v>
      </c>
      <c r="U707" s="52" t="s">
        <v>74</v>
      </c>
      <c r="V707" s="52" t="s">
        <v>46</v>
      </c>
      <c r="W707" s="51">
        <v>9310</v>
      </c>
      <c r="X707" s="52" t="s">
        <v>48</v>
      </c>
      <c r="Y707" s="51">
        <v>3</v>
      </c>
      <c r="Z707" s="51">
        <v>1791</v>
      </c>
      <c r="AA707" s="53" t="s">
        <v>294</v>
      </c>
      <c r="AB707" s="51">
        <v>4</v>
      </c>
      <c r="AC707" s="51">
        <v>5</v>
      </c>
      <c r="AD707" s="53">
        <v>44891</v>
      </c>
      <c r="AE707" s="52" t="s">
        <v>76</v>
      </c>
      <c r="AF707" s="52" t="s">
        <v>51</v>
      </c>
      <c r="AG707" s="52" t="s">
        <v>52</v>
      </c>
      <c r="AH707" s="52" t="s">
        <v>5037</v>
      </c>
      <c r="AI707" s="52" t="s">
        <v>5038</v>
      </c>
      <c r="AJ707" s="51">
        <v>5</v>
      </c>
      <c r="AK707" s="56">
        <v>282.85000000000002</v>
      </c>
    </row>
    <row r="708" spans="1:37" x14ac:dyDescent="0.25">
      <c r="A708" s="51">
        <v>1366</v>
      </c>
      <c r="B708" s="52" t="s">
        <v>1820</v>
      </c>
      <c r="C708" s="52" t="s">
        <v>5040</v>
      </c>
      <c r="D708" s="53">
        <v>43396</v>
      </c>
      <c r="E708" s="53">
        <v>44897</v>
      </c>
      <c r="F708" s="51">
        <f>Messy_HR_Dataset_Detailed!$E708-Messy_HR_Dataset_Detailed!$D708</f>
        <v>1501</v>
      </c>
      <c r="G708" s="54">
        <f>(Messy_HR_Dataset_Detailed!$E708-Messy_HR_Dataset_Detailed!$D708)/365.25</f>
        <v>4.1095140314852845</v>
      </c>
      <c r="H708" s="52" t="s">
        <v>36</v>
      </c>
      <c r="I708" s="52" t="s">
        <v>5041</v>
      </c>
      <c r="J708" s="55" t="s">
        <v>5042</v>
      </c>
      <c r="K708" s="52" t="s">
        <v>84</v>
      </c>
      <c r="L708" s="52" t="s">
        <v>38</v>
      </c>
      <c r="M708" s="52" t="s">
        <v>66</v>
      </c>
      <c r="N708" s="52" t="s">
        <v>67</v>
      </c>
      <c r="O708" s="52" t="s">
        <v>41</v>
      </c>
      <c r="P708" s="52" t="s">
        <v>121</v>
      </c>
      <c r="Q708" s="52" t="s">
        <v>42</v>
      </c>
      <c r="R708" s="52" t="s">
        <v>114</v>
      </c>
      <c r="S708" s="53" t="s">
        <v>5043</v>
      </c>
      <c r="T708" s="52" t="s">
        <v>44</v>
      </c>
      <c r="U708" s="52" t="s">
        <v>185</v>
      </c>
      <c r="V708" s="52" t="s">
        <v>46</v>
      </c>
      <c r="W708" s="51">
        <v>77756</v>
      </c>
      <c r="X708" s="52" t="s">
        <v>48</v>
      </c>
      <c r="Y708" s="51">
        <v>3</v>
      </c>
      <c r="Z708" s="51">
        <v>1793</v>
      </c>
      <c r="AA708" s="53">
        <v>44660</v>
      </c>
      <c r="AB708" s="51">
        <v>1</v>
      </c>
      <c r="AC708" s="51">
        <v>1</v>
      </c>
      <c r="AD708" s="53">
        <v>44985</v>
      </c>
      <c r="AE708" s="52" t="s">
        <v>156</v>
      </c>
      <c r="AF708" s="52" t="s">
        <v>61</v>
      </c>
      <c r="AG708" s="52" t="s">
        <v>89</v>
      </c>
      <c r="AH708" s="52" t="s">
        <v>5044</v>
      </c>
      <c r="AI708" s="52" t="s">
        <v>5045</v>
      </c>
      <c r="AJ708" s="51">
        <v>1</v>
      </c>
      <c r="AK708" s="56">
        <v>943.91</v>
      </c>
    </row>
    <row r="709" spans="1:37" x14ac:dyDescent="0.25">
      <c r="A709" s="51">
        <v>1368</v>
      </c>
      <c r="B709" s="52" t="s">
        <v>5046</v>
      </c>
      <c r="C709" s="52" t="s">
        <v>5047</v>
      </c>
      <c r="D709" s="53">
        <v>43800</v>
      </c>
      <c r="E709" s="53">
        <v>43990</v>
      </c>
      <c r="F709" s="51">
        <f>Messy_HR_Dataset_Detailed!$E709-Messy_HR_Dataset_Detailed!$D709</f>
        <v>190</v>
      </c>
      <c r="G709" s="54">
        <f>(Messy_HR_Dataset_Detailed!$E709-Messy_HR_Dataset_Detailed!$D709)/365.25</f>
        <v>0.52019164955509922</v>
      </c>
      <c r="H709" s="52" t="s">
        <v>36</v>
      </c>
      <c r="I709" s="52" t="s">
        <v>5048</v>
      </c>
      <c r="J709" s="55" t="s">
        <v>5049</v>
      </c>
      <c r="K709" s="52" t="s">
        <v>54</v>
      </c>
      <c r="L709" s="52" t="s">
        <v>752</v>
      </c>
      <c r="M709" s="52" t="s">
        <v>66</v>
      </c>
      <c r="N709" s="52" t="s">
        <v>67</v>
      </c>
      <c r="O709" s="52" t="s">
        <v>56</v>
      </c>
      <c r="P709" s="52" t="s">
        <v>95</v>
      </c>
      <c r="Q709" s="52" t="s">
        <v>42</v>
      </c>
      <c r="R709" s="52" t="s">
        <v>508</v>
      </c>
      <c r="S709" s="53">
        <v>22010</v>
      </c>
      <c r="T709" s="52" t="s">
        <v>44</v>
      </c>
      <c r="U709" s="52" t="s">
        <v>250</v>
      </c>
      <c r="V709" s="52" t="s">
        <v>46</v>
      </c>
      <c r="W709" s="51">
        <v>71561</v>
      </c>
      <c r="X709" s="52" t="s">
        <v>48</v>
      </c>
      <c r="Y709" s="51">
        <v>3</v>
      </c>
      <c r="Z709" s="51">
        <v>1795</v>
      </c>
      <c r="AA709" s="53">
        <v>45205</v>
      </c>
      <c r="AB709" s="51">
        <v>5</v>
      </c>
      <c r="AC709" s="51">
        <v>1</v>
      </c>
      <c r="AD709" s="53">
        <v>44981</v>
      </c>
      <c r="AE709" s="52" t="s">
        <v>50</v>
      </c>
      <c r="AF709" s="52" t="s">
        <v>61</v>
      </c>
      <c r="AG709" s="52" t="s">
        <v>89</v>
      </c>
      <c r="AH709" s="52" t="s">
        <v>5050</v>
      </c>
      <c r="AI709" s="52" t="s">
        <v>5051</v>
      </c>
      <c r="AJ709" s="51">
        <v>2</v>
      </c>
      <c r="AK709" s="56">
        <v>145.47</v>
      </c>
    </row>
    <row r="710" spans="1:37" x14ac:dyDescent="0.25">
      <c r="A710" s="51">
        <v>1369</v>
      </c>
      <c r="B710" s="52" t="s">
        <v>5052</v>
      </c>
      <c r="C710" s="52" t="s">
        <v>4075</v>
      </c>
      <c r="D710" s="53">
        <v>44354</v>
      </c>
      <c r="E710" s="53">
        <v>44908</v>
      </c>
      <c r="F710" s="51">
        <f>Messy_HR_Dataset_Detailed!$E710-Messy_HR_Dataset_Detailed!$D710</f>
        <v>554</v>
      </c>
      <c r="G710" s="54">
        <f>(Messy_HR_Dataset_Detailed!$E710-Messy_HR_Dataset_Detailed!$D710)/365.25</f>
        <v>1.516769336071184</v>
      </c>
      <c r="H710" s="52" t="s">
        <v>36</v>
      </c>
      <c r="I710" s="52" t="s">
        <v>5053</v>
      </c>
      <c r="J710" s="55" t="s">
        <v>5054</v>
      </c>
      <c r="K710" s="52" t="s">
        <v>132</v>
      </c>
      <c r="L710" s="52" t="s">
        <v>752</v>
      </c>
      <c r="M710" s="52" t="s">
        <v>39</v>
      </c>
      <c r="N710" s="52" t="s">
        <v>55</v>
      </c>
      <c r="O710" s="52" t="s">
        <v>66</v>
      </c>
      <c r="P710" s="52" t="s">
        <v>95</v>
      </c>
      <c r="Q710" s="52" t="s">
        <v>42</v>
      </c>
      <c r="R710" s="52" t="s">
        <v>608</v>
      </c>
      <c r="S710" s="53" t="s">
        <v>5055</v>
      </c>
      <c r="T710" s="52" t="s">
        <v>44</v>
      </c>
      <c r="U710" s="52" t="s">
        <v>87</v>
      </c>
      <c r="V710" s="52" t="s">
        <v>46</v>
      </c>
      <c r="W710" s="51">
        <v>9967</v>
      </c>
      <c r="X710" s="52" t="s">
        <v>48</v>
      </c>
      <c r="Y710" s="51">
        <v>3</v>
      </c>
      <c r="Z710" s="51">
        <v>1796</v>
      </c>
      <c r="AA710" s="53" t="s">
        <v>783</v>
      </c>
      <c r="AB710" s="51">
        <v>3</v>
      </c>
      <c r="AC710" s="51">
        <v>5</v>
      </c>
      <c r="AD710" s="53">
        <v>44861</v>
      </c>
      <c r="AE710" s="52" t="s">
        <v>60</v>
      </c>
      <c r="AF710" s="52" t="s">
        <v>61</v>
      </c>
      <c r="AG710" s="52" t="s">
        <v>52</v>
      </c>
      <c r="AH710" s="52" t="s">
        <v>5056</v>
      </c>
      <c r="AI710" s="52" t="s">
        <v>5057</v>
      </c>
      <c r="AJ710" s="51">
        <v>1</v>
      </c>
      <c r="AK710" s="56">
        <v>727.51</v>
      </c>
    </row>
    <row r="711" spans="1:37" x14ac:dyDescent="0.25">
      <c r="A711" s="51">
        <v>1370</v>
      </c>
      <c r="B711" s="52" t="s">
        <v>5058</v>
      </c>
      <c r="C711" s="52" t="s">
        <v>1497</v>
      </c>
      <c r="D711" s="53">
        <v>44117</v>
      </c>
      <c r="E711" s="53">
        <v>44874</v>
      </c>
      <c r="F711" s="51">
        <f>Messy_HR_Dataset_Detailed!$E711-Messy_HR_Dataset_Detailed!$D711</f>
        <v>757</v>
      </c>
      <c r="G711" s="54">
        <f>(Messy_HR_Dataset_Detailed!$E711-Messy_HR_Dataset_Detailed!$D711)/365.25</f>
        <v>2.0725530458590007</v>
      </c>
      <c r="H711" s="52" t="s">
        <v>36</v>
      </c>
      <c r="I711" s="52" t="s">
        <v>5059</v>
      </c>
      <c r="J711" s="55" t="s">
        <v>5060</v>
      </c>
      <c r="K711" s="52" t="s">
        <v>113</v>
      </c>
      <c r="L711" s="52" t="s">
        <v>38</v>
      </c>
      <c r="M711" s="52" t="s">
        <v>66</v>
      </c>
      <c r="N711" s="52" t="s">
        <v>55</v>
      </c>
      <c r="O711" s="52" t="s">
        <v>66</v>
      </c>
      <c r="P711" s="52" t="s">
        <v>174</v>
      </c>
      <c r="Q711" s="52" t="s">
        <v>42</v>
      </c>
      <c r="R711" s="52" t="s">
        <v>80</v>
      </c>
      <c r="S711" s="53" t="s">
        <v>5061</v>
      </c>
      <c r="T711" s="52" t="s">
        <v>44</v>
      </c>
      <c r="U711" s="52" t="s">
        <v>81</v>
      </c>
      <c r="V711" s="52" t="s">
        <v>46</v>
      </c>
      <c r="W711" s="51">
        <v>63255</v>
      </c>
      <c r="X711" s="52" t="s">
        <v>48</v>
      </c>
      <c r="Y711" s="51">
        <v>3</v>
      </c>
      <c r="Z711" s="51">
        <v>1797</v>
      </c>
      <c r="AA711" s="53">
        <v>44990</v>
      </c>
      <c r="AB711" s="51">
        <v>3</v>
      </c>
      <c r="AC711" s="51">
        <v>3</v>
      </c>
      <c r="AD711" s="53">
        <v>44919</v>
      </c>
      <c r="AE711" s="52" t="s">
        <v>76</v>
      </c>
      <c r="AF711" s="52" t="s">
        <v>61</v>
      </c>
      <c r="AG711" s="52" t="s">
        <v>52</v>
      </c>
      <c r="AH711" s="52" t="s">
        <v>5062</v>
      </c>
      <c r="AI711" s="52" t="s">
        <v>5063</v>
      </c>
      <c r="AJ711" s="51">
        <v>5</v>
      </c>
      <c r="AK711" s="56">
        <v>581.42999999999995</v>
      </c>
    </row>
    <row r="712" spans="1:37" x14ac:dyDescent="0.25">
      <c r="A712" s="51">
        <v>1372</v>
      </c>
      <c r="B712" s="52" t="s">
        <v>5064</v>
      </c>
      <c r="C712" s="52" t="s">
        <v>3016</v>
      </c>
      <c r="D712" s="53">
        <v>44808</v>
      </c>
      <c r="E712" s="53">
        <v>45076</v>
      </c>
      <c r="F712" s="51">
        <f>Messy_HR_Dataset_Detailed!$E712-Messy_HR_Dataset_Detailed!$D712</f>
        <v>268</v>
      </c>
      <c r="G712" s="54">
        <f>(Messy_HR_Dataset_Detailed!$E712-Messy_HR_Dataset_Detailed!$D712)/365.25</f>
        <v>0.73374401095140318</v>
      </c>
      <c r="H712" s="52" t="s">
        <v>738</v>
      </c>
      <c r="I712" s="52" t="s">
        <v>5065</v>
      </c>
      <c r="J712" s="55" t="s">
        <v>5066</v>
      </c>
      <c r="K712" s="52" t="s">
        <v>84</v>
      </c>
      <c r="L712" s="52" t="s">
        <v>752</v>
      </c>
      <c r="M712" s="52" t="s">
        <v>56</v>
      </c>
      <c r="N712" s="52" t="s">
        <v>40</v>
      </c>
      <c r="O712" s="52" t="s">
        <v>41</v>
      </c>
      <c r="P712" s="52" t="s">
        <v>95</v>
      </c>
      <c r="Q712" s="52" t="s">
        <v>42</v>
      </c>
      <c r="R712" s="52" t="s">
        <v>85</v>
      </c>
      <c r="S712" s="53" t="s">
        <v>5067</v>
      </c>
      <c r="T712" s="52" t="s">
        <v>44</v>
      </c>
      <c r="U712" s="52" t="s">
        <v>98</v>
      </c>
      <c r="V712" s="52" t="s">
        <v>59</v>
      </c>
      <c r="W712" s="51">
        <v>12152</v>
      </c>
      <c r="X712" s="52" t="s">
        <v>48</v>
      </c>
      <c r="Y712" s="51">
        <v>3</v>
      </c>
      <c r="Z712" s="51">
        <v>1799</v>
      </c>
      <c r="AA712" s="53" t="s">
        <v>3672</v>
      </c>
      <c r="AB712" s="51">
        <v>2</v>
      </c>
      <c r="AC712" s="51">
        <v>5</v>
      </c>
      <c r="AD712" s="53">
        <v>44861</v>
      </c>
      <c r="AE712" s="52" t="s">
        <v>83</v>
      </c>
      <c r="AF712" s="52" t="s">
        <v>51</v>
      </c>
      <c r="AG712" s="52" t="s">
        <v>89</v>
      </c>
      <c r="AH712" s="52" t="s">
        <v>5068</v>
      </c>
      <c r="AI712" s="52" t="s">
        <v>5069</v>
      </c>
      <c r="AJ712" s="51">
        <v>1</v>
      </c>
      <c r="AK712" s="56">
        <v>338.36</v>
      </c>
    </row>
    <row r="713" spans="1:37" x14ac:dyDescent="0.25">
      <c r="A713" s="51">
        <v>1373</v>
      </c>
      <c r="B713" s="52" t="s">
        <v>5070</v>
      </c>
      <c r="C713" s="52" t="s">
        <v>898</v>
      </c>
      <c r="D713" s="53">
        <v>43756</v>
      </c>
      <c r="E713" s="53">
        <v>44305</v>
      </c>
      <c r="F713" s="51">
        <f>Messy_HR_Dataset_Detailed!$E713-Messy_HR_Dataset_Detailed!$D713</f>
        <v>549</v>
      </c>
      <c r="G713" s="54">
        <f>(Messy_HR_Dataset_Detailed!$E713-Messy_HR_Dataset_Detailed!$D713)/365.25</f>
        <v>1.5030800821355237</v>
      </c>
      <c r="H713" s="52" t="s">
        <v>36</v>
      </c>
      <c r="I713" s="52" t="s">
        <v>5071</v>
      </c>
      <c r="J713" s="55" t="s">
        <v>5072</v>
      </c>
      <c r="K713" s="52" t="s">
        <v>79</v>
      </c>
      <c r="L713" s="52" t="s">
        <v>38</v>
      </c>
      <c r="M713" s="52" t="s">
        <v>56</v>
      </c>
      <c r="N713" s="52" t="s">
        <v>40</v>
      </c>
      <c r="O713" s="52" t="s">
        <v>66</v>
      </c>
      <c r="P713" s="52" t="s">
        <v>121</v>
      </c>
      <c r="Q713" s="52" t="s">
        <v>42</v>
      </c>
      <c r="R713" s="52" t="s">
        <v>320</v>
      </c>
      <c r="S713" s="53">
        <v>27884</v>
      </c>
      <c r="T713" s="52" t="s">
        <v>44</v>
      </c>
      <c r="U713" s="52" t="s">
        <v>159</v>
      </c>
      <c r="V713" s="52" t="s">
        <v>46</v>
      </c>
      <c r="W713" s="51">
        <v>57065</v>
      </c>
      <c r="X713" s="52" t="s">
        <v>48</v>
      </c>
      <c r="Y713" s="51">
        <v>3</v>
      </c>
      <c r="Z713" s="51">
        <v>1800</v>
      </c>
      <c r="AA713" s="53">
        <v>44987</v>
      </c>
      <c r="AB713" s="51">
        <v>4</v>
      </c>
      <c r="AC713" s="51">
        <v>3</v>
      </c>
      <c r="AD713" s="53">
        <v>45033</v>
      </c>
      <c r="AE713" s="52" t="s">
        <v>83</v>
      </c>
      <c r="AF713" s="52" t="s">
        <v>61</v>
      </c>
      <c r="AG713" s="52" t="s">
        <v>52</v>
      </c>
      <c r="AH713" s="52" t="s">
        <v>5073</v>
      </c>
      <c r="AI713" s="52" t="s">
        <v>5074</v>
      </c>
      <c r="AJ713" s="51">
        <v>1</v>
      </c>
      <c r="AK713" s="56">
        <v>732.84</v>
      </c>
    </row>
    <row r="714" spans="1:37" x14ac:dyDescent="0.25">
      <c r="A714" s="51">
        <v>1374</v>
      </c>
      <c r="B714" s="52" t="s">
        <v>5075</v>
      </c>
      <c r="C714" s="52" t="s">
        <v>5076</v>
      </c>
      <c r="D714" s="53">
        <v>44402</v>
      </c>
      <c r="E714" s="53">
        <v>44949</v>
      </c>
      <c r="F714" s="51">
        <f>Messy_HR_Dataset_Detailed!$E714-Messy_HR_Dataset_Detailed!$D714</f>
        <v>547</v>
      </c>
      <c r="G714" s="54">
        <f>(Messy_HR_Dataset_Detailed!$E714-Messy_HR_Dataset_Detailed!$D714)/365.25</f>
        <v>1.4976043805612593</v>
      </c>
      <c r="H714" s="52" t="s">
        <v>36</v>
      </c>
      <c r="I714" s="52" t="s">
        <v>5077</v>
      </c>
      <c r="J714" s="55" t="s">
        <v>5078</v>
      </c>
      <c r="K714" s="52" t="s">
        <v>164</v>
      </c>
      <c r="L714" s="52" t="s">
        <v>38</v>
      </c>
      <c r="M714" s="52" t="s">
        <v>66</v>
      </c>
      <c r="N714" s="52" t="s">
        <v>40</v>
      </c>
      <c r="O714" s="52" t="s">
        <v>41</v>
      </c>
      <c r="P714" s="52" t="s">
        <v>95</v>
      </c>
      <c r="Q714" s="52" t="s">
        <v>42</v>
      </c>
      <c r="R714" s="52" t="s">
        <v>80</v>
      </c>
      <c r="S714" s="53">
        <v>32667</v>
      </c>
      <c r="T714" s="52" t="s">
        <v>44</v>
      </c>
      <c r="U714" s="52" t="s">
        <v>98</v>
      </c>
      <c r="V714" s="52" t="s">
        <v>46</v>
      </c>
      <c r="W714" s="51">
        <v>17441</v>
      </c>
      <c r="X714" s="52" t="s">
        <v>48</v>
      </c>
      <c r="Y714" s="51">
        <v>3</v>
      </c>
      <c r="Z714" s="51">
        <v>1801</v>
      </c>
      <c r="AA714" s="53">
        <v>44963</v>
      </c>
      <c r="AB714" s="51">
        <v>3</v>
      </c>
      <c r="AC714" s="51">
        <v>4</v>
      </c>
      <c r="AD714" s="53">
        <v>45099</v>
      </c>
      <c r="AE714" s="52" t="s">
        <v>83</v>
      </c>
      <c r="AF714" s="52" t="s">
        <v>61</v>
      </c>
      <c r="AG714" s="52" t="s">
        <v>62</v>
      </c>
      <c r="AH714" s="52" t="s">
        <v>2873</v>
      </c>
      <c r="AI714" s="52" t="s">
        <v>5079</v>
      </c>
      <c r="AJ714" s="51">
        <v>1</v>
      </c>
      <c r="AK714" s="56">
        <v>753.69</v>
      </c>
    </row>
    <row r="715" spans="1:37" x14ac:dyDescent="0.25">
      <c r="A715" s="51">
        <v>1376</v>
      </c>
      <c r="B715" s="52" t="s">
        <v>5081</v>
      </c>
      <c r="C715" s="52" t="s">
        <v>1319</v>
      </c>
      <c r="D715" s="53">
        <v>43780</v>
      </c>
      <c r="E715" s="53">
        <v>45140</v>
      </c>
      <c r="F715" s="51">
        <f>Messy_HR_Dataset_Detailed!$E715-Messy_HR_Dataset_Detailed!$D715</f>
        <v>1360</v>
      </c>
      <c r="G715" s="54">
        <f>(Messy_HR_Dataset_Detailed!$E715-Messy_HR_Dataset_Detailed!$D715)/365.25</f>
        <v>3.7234770704996576</v>
      </c>
      <c r="H715" s="52" t="s">
        <v>36</v>
      </c>
      <c r="I715" s="52" t="s">
        <v>5082</v>
      </c>
      <c r="J715" s="55" t="s">
        <v>5083</v>
      </c>
      <c r="K715" s="52" t="s">
        <v>113</v>
      </c>
      <c r="L715" s="52" t="s">
        <v>38</v>
      </c>
      <c r="M715" s="52" t="s">
        <v>66</v>
      </c>
      <c r="N715" s="52" t="s">
        <v>40</v>
      </c>
      <c r="O715" s="52" t="s">
        <v>66</v>
      </c>
      <c r="P715" s="52" t="s">
        <v>121</v>
      </c>
      <c r="Q715" s="52" t="s">
        <v>42</v>
      </c>
      <c r="R715" s="52" t="s">
        <v>96</v>
      </c>
      <c r="S715" s="53">
        <v>30260</v>
      </c>
      <c r="T715" s="52" t="s">
        <v>44</v>
      </c>
      <c r="U715" s="52" t="s">
        <v>696</v>
      </c>
      <c r="V715" s="52" t="s">
        <v>46</v>
      </c>
      <c r="W715" s="51">
        <v>69859</v>
      </c>
      <c r="X715" s="52" t="s">
        <v>48</v>
      </c>
      <c r="Y715" s="51">
        <v>3</v>
      </c>
      <c r="Z715" s="51">
        <v>1803</v>
      </c>
      <c r="AA715" s="53" t="s">
        <v>235</v>
      </c>
      <c r="AB715" s="51">
        <v>1</v>
      </c>
      <c r="AC715" s="51">
        <v>3</v>
      </c>
      <c r="AD715" s="53">
        <v>44824</v>
      </c>
      <c r="AE715" s="52" t="s">
        <v>50</v>
      </c>
      <c r="AF715" s="52" t="s">
        <v>61</v>
      </c>
      <c r="AG715" s="52" t="s">
        <v>89</v>
      </c>
      <c r="AH715" s="52" t="s">
        <v>3157</v>
      </c>
      <c r="AI715" s="52" t="s">
        <v>5084</v>
      </c>
      <c r="AJ715" s="51">
        <v>4</v>
      </c>
      <c r="AK715" s="56">
        <v>550.54999999999995</v>
      </c>
    </row>
    <row r="716" spans="1:37" x14ac:dyDescent="0.25">
      <c r="A716" s="51">
        <v>1377</v>
      </c>
      <c r="B716" s="52" t="s">
        <v>4747</v>
      </c>
      <c r="C716" s="52" t="s">
        <v>974</v>
      </c>
      <c r="D716" s="53">
        <v>44535</v>
      </c>
      <c r="E716" s="53">
        <v>44622</v>
      </c>
      <c r="F716" s="51">
        <f>Messy_HR_Dataset_Detailed!$E716-Messy_HR_Dataset_Detailed!$D716</f>
        <v>87</v>
      </c>
      <c r="G716" s="54">
        <f>(Messy_HR_Dataset_Detailed!$E716-Messy_HR_Dataset_Detailed!$D716)/365.25</f>
        <v>0.23819301848049282</v>
      </c>
      <c r="H716" s="52" t="s">
        <v>36</v>
      </c>
      <c r="I716" s="52" t="s">
        <v>5085</v>
      </c>
      <c r="J716" s="55" t="s">
        <v>5086</v>
      </c>
      <c r="K716" s="52" t="s">
        <v>65</v>
      </c>
      <c r="L716" s="52" t="s">
        <v>38</v>
      </c>
      <c r="M716" s="52" t="s">
        <v>56</v>
      </c>
      <c r="N716" s="52" t="s">
        <v>55</v>
      </c>
      <c r="O716" s="52" t="s">
        <v>41</v>
      </c>
      <c r="P716" s="52" t="s">
        <v>174</v>
      </c>
      <c r="Q716" s="52" t="s">
        <v>42</v>
      </c>
      <c r="R716" s="52" t="s">
        <v>85</v>
      </c>
      <c r="S716" s="53" t="s">
        <v>2328</v>
      </c>
      <c r="T716" s="52" t="s">
        <v>44</v>
      </c>
      <c r="U716" s="52" t="s">
        <v>81</v>
      </c>
      <c r="V716" s="52" t="s">
        <v>59</v>
      </c>
      <c r="W716" s="51">
        <v>94462</v>
      </c>
      <c r="X716" s="52" t="s">
        <v>48</v>
      </c>
      <c r="Y716" s="51">
        <v>3</v>
      </c>
      <c r="Z716" s="51">
        <v>1804</v>
      </c>
      <c r="AA716" s="53" t="s">
        <v>617</v>
      </c>
      <c r="AB716" s="51">
        <v>3</v>
      </c>
      <c r="AC716" s="51">
        <v>3</v>
      </c>
      <c r="AD716" s="53">
        <v>44795</v>
      </c>
      <c r="AE716" s="52" t="s">
        <v>60</v>
      </c>
      <c r="AF716" s="52" t="s">
        <v>51</v>
      </c>
      <c r="AG716" s="52" t="s">
        <v>52</v>
      </c>
      <c r="AH716" s="52" t="s">
        <v>5087</v>
      </c>
      <c r="AI716" s="52" t="s">
        <v>5088</v>
      </c>
      <c r="AJ716" s="51">
        <v>1</v>
      </c>
      <c r="AK716" s="56">
        <v>767.49</v>
      </c>
    </row>
    <row r="717" spans="1:37" x14ac:dyDescent="0.25">
      <c r="A717" s="51">
        <v>1378</v>
      </c>
      <c r="B717" s="52" t="s">
        <v>5089</v>
      </c>
      <c r="C717" s="52" t="s">
        <v>948</v>
      </c>
      <c r="D717" s="53">
        <v>43451</v>
      </c>
      <c r="E717" s="53">
        <v>44807</v>
      </c>
      <c r="F717" s="51">
        <f>Messy_HR_Dataset_Detailed!$E717-Messy_HR_Dataset_Detailed!$D717</f>
        <v>1356</v>
      </c>
      <c r="G717" s="54">
        <f>(Messy_HR_Dataset_Detailed!$E717-Messy_HR_Dataset_Detailed!$D717)/365.25</f>
        <v>3.7125256673511293</v>
      </c>
      <c r="H717" s="52" t="s">
        <v>36</v>
      </c>
      <c r="I717" s="52" t="s">
        <v>5090</v>
      </c>
      <c r="J717" s="55" t="s">
        <v>5091</v>
      </c>
      <c r="K717" s="52" t="s">
        <v>84</v>
      </c>
      <c r="L717" s="52" t="s">
        <v>38</v>
      </c>
      <c r="M717" s="52" t="s">
        <v>39</v>
      </c>
      <c r="N717" s="52" t="s">
        <v>55</v>
      </c>
      <c r="O717" s="52" t="s">
        <v>41</v>
      </c>
      <c r="P717" s="52" t="s">
        <v>174</v>
      </c>
      <c r="Q717" s="52" t="s">
        <v>42</v>
      </c>
      <c r="R717" s="52" t="s">
        <v>57</v>
      </c>
      <c r="S717" s="53">
        <v>25264</v>
      </c>
      <c r="T717" s="52" t="s">
        <v>44</v>
      </c>
      <c r="U717" s="52" t="s">
        <v>81</v>
      </c>
      <c r="V717" s="52" t="s">
        <v>59</v>
      </c>
      <c r="W717" s="51">
        <v>50864</v>
      </c>
      <c r="X717" s="52" t="s">
        <v>48</v>
      </c>
      <c r="Y717" s="51">
        <v>3</v>
      </c>
      <c r="Z717" s="51">
        <v>1805</v>
      </c>
      <c r="AA717" s="53">
        <v>45176</v>
      </c>
      <c r="AB717" s="51">
        <v>3</v>
      </c>
      <c r="AC717" s="51">
        <v>3</v>
      </c>
      <c r="AD717" s="53">
        <v>44968</v>
      </c>
      <c r="AE717" s="52" t="s">
        <v>156</v>
      </c>
      <c r="AF717" s="52" t="s">
        <v>51</v>
      </c>
      <c r="AG717" s="52" t="s">
        <v>62</v>
      </c>
      <c r="AH717" s="52" t="s">
        <v>5092</v>
      </c>
      <c r="AI717" s="52" t="s">
        <v>5093</v>
      </c>
      <c r="AJ717" s="51">
        <v>5</v>
      </c>
      <c r="AK717" s="56">
        <v>222.88</v>
      </c>
    </row>
    <row r="718" spans="1:37" x14ac:dyDescent="0.25">
      <c r="A718" s="51">
        <v>1382</v>
      </c>
      <c r="B718" s="52" t="s">
        <v>2927</v>
      </c>
      <c r="C718" s="52" t="s">
        <v>3423</v>
      </c>
      <c r="D718" s="53">
        <v>44914</v>
      </c>
      <c r="E718" s="53">
        <v>45065</v>
      </c>
      <c r="F718" s="51">
        <f>Messy_HR_Dataset_Detailed!$E718-Messy_HR_Dataset_Detailed!$D718</f>
        <v>151</v>
      </c>
      <c r="G718" s="54">
        <f>(Messy_HR_Dataset_Detailed!$E718-Messy_HR_Dataset_Detailed!$D718)/365.25</f>
        <v>0.4134154688569473</v>
      </c>
      <c r="H718" s="52" t="s">
        <v>36</v>
      </c>
      <c r="I718" s="52" t="s">
        <v>5094</v>
      </c>
      <c r="J718" s="55" t="s">
        <v>5095</v>
      </c>
      <c r="K718" s="52" t="s">
        <v>132</v>
      </c>
      <c r="L718" s="52" t="s">
        <v>38</v>
      </c>
      <c r="M718" s="52" t="s">
        <v>39</v>
      </c>
      <c r="N718" s="52" t="s">
        <v>40</v>
      </c>
      <c r="O718" s="52" t="s">
        <v>56</v>
      </c>
      <c r="P718" s="52" t="s">
        <v>95</v>
      </c>
      <c r="Q718" s="52" t="s">
        <v>42</v>
      </c>
      <c r="R718" s="52" t="s">
        <v>508</v>
      </c>
      <c r="S718" s="53" t="s">
        <v>5096</v>
      </c>
      <c r="T718" s="52" t="s">
        <v>44</v>
      </c>
      <c r="U718" s="52" t="s">
        <v>5</v>
      </c>
      <c r="V718" s="52" t="s">
        <v>46</v>
      </c>
      <c r="W718" s="51">
        <v>21417</v>
      </c>
      <c r="X718" s="52" t="s">
        <v>48</v>
      </c>
      <c r="Y718" s="51">
        <v>3</v>
      </c>
      <c r="Z718" s="51">
        <v>1809</v>
      </c>
      <c r="AA718" s="53">
        <v>45111</v>
      </c>
      <c r="AB718" s="51">
        <v>5</v>
      </c>
      <c r="AC718" s="51">
        <v>2</v>
      </c>
      <c r="AD718" s="53">
        <v>44788</v>
      </c>
      <c r="AE718" s="52" t="s">
        <v>156</v>
      </c>
      <c r="AF718" s="52" t="s">
        <v>51</v>
      </c>
      <c r="AG718" s="52" t="s">
        <v>62</v>
      </c>
      <c r="AH718" s="52" t="s">
        <v>5097</v>
      </c>
      <c r="AI718" s="52" t="s">
        <v>5098</v>
      </c>
      <c r="AJ718" s="51">
        <v>5</v>
      </c>
      <c r="AK718" s="56">
        <v>488.94</v>
      </c>
    </row>
    <row r="719" spans="1:37" x14ac:dyDescent="0.25">
      <c r="A719" s="51">
        <v>1385</v>
      </c>
      <c r="B719" s="52" t="s">
        <v>2327</v>
      </c>
      <c r="C719" s="52" t="s">
        <v>2962</v>
      </c>
      <c r="D719" s="53">
        <v>44470</v>
      </c>
      <c r="E719" s="53">
        <v>45095</v>
      </c>
      <c r="F719" s="51">
        <f>Messy_HR_Dataset_Detailed!$E719-Messy_HR_Dataset_Detailed!$D719</f>
        <v>625</v>
      </c>
      <c r="G719" s="54">
        <f>(Messy_HR_Dataset_Detailed!$E719-Messy_HR_Dataset_Detailed!$D719)/365.25</f>
        <v>1.7111567419575633</v>
      </c>
      <c r="H719" s="52" t="s">
        <v>36</v>
      </c>
      <c r="I719" s="52" t="s">
        <v>5100</v>
      </c>
      <c r="J719" s="55" t="s">
        <v>5101</v>
      </c>
      <c r="K719" s="52" t="s">
        <v>94</v>
      </c>
      <c r="L719" s="52" t="s">
        <v>752</v>
      </c>
      <c r="M719" s="52" t="s">
        <v>39</v>
      </c>
      <c r="N719" s="52" t="s">
        <v>55</v>
      </c>
      <c r="O719" s="52" t="s">
        <v>66</v>
      </c>
      <c r="P719" s="52" t="s">
        <v>95</v>
      </c>
      <c r="Q719" s="52" t="s">
        <v>42</v>
      </c>
      <c r="R719" s="52" t="s">
        <v>80</v>
      </c>
      <c r="S719" s="53" t="s">
        <v>5102</v>
      </c>
      <c r="T719" s="52" t="s">
        <v>44</v>
      </c>
      <c r="U719" s="52" t="s">
        <v>250</v>
      </c>
      <c r="V719" s="52" t="s">
        <v>46</v>
      </c>
      <c r="W719" s="51">
        <v>78363</v>
      </c>
      <c r="X719" s="52" t="s">
        <v>48</v>
      </c>
      <c r="Y719" s="51">
        <v>3</v>
      </c>
      <c r="Z719" s="51">
        <v>1812</v>
      </c>
      <c r="AA719" s="53">
        <v>44693</v>
      </c>
      <c r="AB719" s="51">
        <v>4</v>
      </c>
      <c r="AC719" s="51">
        <v>2</v>
      </c>
      <c r="AD719" s="53">
        <v>44989</v>
      </c>
      <c r="AE719" s="52" t="s">
        <v>50</v>
      </c>
      <c r="AF719" s="52" t="s">
        <v>51</v>
      </c>
      <c r="AG719" s="52" t="s">
        <v>62</v>
      </c>
      <c r="AH719" s="52" t="s">
        <v>5103</v>
      </c>
      <c r="AI719" s="52" t="s">
        <v>5104</v>
      </c>
      <c r="AJ719" s="51">
        <v>2</v>
      </c>
      <c r="AK719" s="56">
        <v>836.19</v>
      </c>
    </row>
    <row r="720" spans="1:37" x14ac:dyDescent="0.25">
      <c r="A720" s="51">
        <v>1390</v>
      </c>
      <c r="B720" s="52" t="s">
        <v>4076</v>
      </c>
      <c r="C720" s="52" t="s">
        <v>1913</v>
      </c>
      <c r="D720" s="53">
        <v>43591</v>
      </c>
      <c r="E720" s="53">
        <v>44660</v>
      </c>
      <c r="F720" s="51">
        <f>Messy_HR_Dataset_Detailed!$E720-Messy_HR_Dataset_Detailed!$D720</f>
        <v>1069</v>
      </c>
      <c r="G720" s="54">
        <f>(Messy_HR_Dataset_Detailed!$E720-Messy_HR_Dataset_Detailed!$D720)/365.25</f>
        <v>2.9267624914442161</v>
      </c>
      <c r="H720" s="52" t="s">
        <v>738</v>
      </c>
      <c r="I720" s="52" t="s">
        <v>5107</v>
      </c>
      <c r="J720" s="55" t="s">
        <v>5108</v>
      </c>
      <c r="K720" s="52" t="s">
        <v>65</v>
      </c>
      <c r="L720" s="52" t="s">
        <v>38</v>
      </c>
      <c r="M720" s="52" t="s">
        <v>39</v>
      </c>
      <c r="N720" s="52" t="s">
        <v>55</v>
      </c>
      <c r="O720" s="52" t="s">
        <v>41</v>
      </c>
      <c r="P720" s="52" t="s">
        <v>121</v>
      </c>
      <c r="Q720" s="52" t="s">
        <v>42</v>
      </c>
      <c r="R720" s="52" t="s">
        <v>57</v>
      </c>
      <c r="S720" s="53">
        <v>31959</v>
      </c>
      <c r="T720" s="52" t="s">
        <v>44</v>
      </c>
      <c r="U720" s="52" t="s">
        <v>159</v>
      </c>
      <c r="V720" s="52" t="s">
        <v>46</v>
      </c>
      <c r="W720" s="51">
        <v>41874</v>
      </c>
      <c r="X720" s="52" t="s">
        <v>48</v>
      </c>
      <c r="Y720" s="51">
        <v>3</v>
      </c>
      <c r="Z720" s="51">
        <v>1817</v>
      </c>
      <c r="AA720" s="53" t="s">
        <v>1392</v>
      </c>
      <c r="AB720" s="51">
        <v>3</v>
      </c>
      <c r="AC720" s="51">
        <v>1</v>
      </c>
      <c r="AD720" s="53">
        <v>44793</v>
      </c>
      <c r="AE720" s="52" t="s">
        <v>50</v>
      </c>
      <c r="AF720" s="52" t="s">
        <v>51</v>
      </c>
      <c r="AG720" s="52" t="s">
        <v>77</v>
      </c>
      <c r="AH720" s="52" t="s">
        <v>3022</v>
      </c>
      <c r="AI720" s="52" t="s">
        <v>5109</v>
      </c>
      <c r="AJ720" s="51">
        <v>3</v>
      </c>
      <c r="AK720" s="56">
        <v>375.86</v>
      </c>
    </row>
    <row r="721" spans="1:37" x14ac:dyDescent="0.25">
      <c r="A721" s="51">
        <v>1396</v>
      </c>
      <c r="B721" s="52" t="s">
        <v>3289</v>
      </c>
      <c r="C721" s="52" t="s">
        <v>1526</v>
      </c>
      <c r="D721" s="53">
        <v>44325</v>
      </c>
      <c r="E721" s="53">
        <v>44877</v>
      </c>
      <c r="F721" s="51">
        <f>Messy_HR_Dataset_Detailed!$E721-Messy_HR_Dataset_Detailed!$D721</f>
        <v>552</v>
      </c>
      <c r="G721" s="54">
        <f>(Messy_HR_Dataset_Detailed!$E721-Messy_HR_Dataset_Detailed!$D721)/365.25</f>
        <v>1.5112936344969199</v>
      </c>
      <c r="H721" s="52" t="s">
        <v>36</v>
      </c>
      <c r="I721" s="52" t="s">
        <v>5115</v>
      </c>
      <c r="J721" s="55" t="s">
        <v>5116</v>
      </c>
      <c r="K721" s="52" t="s">
        <v>65</v>
      </c>
      <c r="L721" s="52" t="s">
        <v>38</v>
      </c>
      <c r="M721" s="52" t="s">
        <v>39</v>
      </c>
      <c r="N721" s="52" t="s">
        <v>55</v>
      </c>
      <c r="O721" s="52" t="s">
        <v>66</v>
      </c>
      <c r="P721" s="52" t="s">
        <v>174</v>
      </c>
      <c r="Q721" s="52" t="s">
        <v>42</v>
      </c>
      <c r="R721" s="52" t="s">
        <v>43</v>
      </c>
      <c r="S721" s="53" t="s">
        <v>5117</v>
      </c>
      <c r="T721" s="52" t="s">
        <v>44</v>
      </c>
      <c r="U721" s="52" t="s">
        <v>70</v>
      </c>
      <c r="V721" s="52" t="s">
        <v>59</v>
      </c>
      <c r="W721" s="51">
        <v>68971</v>
      </c>
      <c r="X721" s="52" t="s">
        <v>48</v>
      </c>
      <c r="Y721" s="51">
        <v>3</v>
      </c>
      <c r="Z721" s="51">
        <v>1823</v>
      </c>
      <c r="AA721" s="53">
        <v>45265</v>
      </c>
      <c r="AB721" s="51">
        <v>4</v>
      </c>
      <c r="AC721" s="51">
        <v>4</v>
      </c>
      <c r="AD721" s="53">
        <v>45117</v>
      </c>
      <c r="AE721" s="52" t="s">
        <v>50</v>
      </c>
      <c r="AF721" s="52" t="s">
        <v>51</v>
      </c>
      <c r="AG721" s="52" t="s">
        <v>77</v>
      </c>
      <c r="AH721" s="52" t="s">
        <v>5118</v>
      </c>
      <c r="AI721" s="52" t="s">
        <v>5119</v>
      </c>
      <c r="AJ721" s="51">
        <v>4</v>
      </c>
      <c r="AK721" s="56">
        <v>977.99</v>
      </c>
    </row>
    <row r="722" spans="1:37" x14ac:dyDescent="0.25">
      <c r="A722" s="51">
        <v>1397</v>
      </c>
      <c r="B722" s="52" t="s">
        <v>2095</v>
      </c>
      <c r="C722" s="52" t="s">
        <v>317</v>
      </c>
      <c r="D722" s="53">
        <v>43839</v>
      </c>
      <c r="E722" s="53">
        <v>44630</v>
      </c>
      <c r="F722" s="51">
        <f>Messy_HR_Dataset_Detailed!$E722-Messy_HR_Dataset_Detailed!$D722</f>
        <v>791</v>
      </c>
      <c r="G722" s="54">
        <f>(Messy_HR_Dataset_Detailed!$E722-Messy_HR_Dataset_Detailed!$D722)/365.25</f>
        <v>2.1656399726214923</v>
      </c>
      <c r="H722" s="52" t="s">
        <v>36</v>
      </c>
      <c r="I722" s="52" t="s">
        <v>5120</v>
      </c>
      <c r="J722" s="55" t="s">
        <v>5121</v>
      </c>
      <c r="K722" s="52" t="s">
        <v>84</v>
      </c>
      <c r="L722" s="52" t="s">
        <v>38</v>
      </c>
      <c r="M722" s="52" t="s">
        <v>39</v>
      </c>
      <c r="N722" s="52" t="s">
        <v>67</v>
      </c>
      <c r="O722" s="52" t="s">
        <v>41</v>
      </c>
      <c r="P722" s="52" t="s">
        <v>174</v>
      </c>
      <c r="Q722" s="52" t="s">
        <v>42</v>
      </c>
      <c r="R722" s="52" t="s">
        <v>508</v>
      </c>
      <c r="S722" s="53">
        <v>21949</v>
      </c>
      <c r="T722" s="52" t="s">
        <v>44</v>
      </c>
      <c r="U722" s="52" t="s">
        <v>724</v>
      </c>
      <c r="V722" s="52" t="s">
        <v>59</v>
      </c>
      <c r="W722" s="51">
        <v>69340</v>
      </c>
      <c r="X722" s="52" t="s">
        <v>48</v>
      </c>
      <c r="Y722" s="51">
        <v>3</v>
      </c>
      <c r="Z722" s="51">
        <v>1824</v>
      </c>
      <c r="AA722" s="53" t="s">
        <v>2231</v>
      </c>
      <c r="AB722" s="51">
        <v>3</v>
      </c>
      <c r="AC722" s="51">
        <v>1</v>
      </c>
      <c r="AD722" s="53">
        <v>44820</v>
      </c>
      <c r="AE722" s="52" t="s">
        <v>50</v>
      </c>
      <c r="AF722" s="52" t="s">
        <v>61</v>
      </c>
      <c r="AG722" s="52" t="s">
        <v>77</v>
      </c>
      <c r="AH722" s="52" t="s">
        <v>5122</v>
      </c>
      <c r="AI722" s="52" t="s">
        <v>5123</v>
      </c>
      <c r="AJ722" s="51">
        <v>5</v>
      </c>
      <c r="AK722" s="56">
        <v>136.33000000000001</v>
      </c>
    </row>
    <row r="723" spans="1:37" x14ac:dyDescent="0.25">
      <c r="A723" s="51">
        <v>1398</v>
      </c>
      <c r="B723" s="52" t="s">
        <v>5124</v>
      </c>
      <c r="C723" s="52" t="s">
        <v>3783</v>
      </c>
      <c r="D723" s="53">
        <v>44332</v>
      </c>
      <c r="E723" s="53">
        <v>45060</v>
      </c>
      <c r="F723" s="51">
        <f>Messy_HR_Dataset_Detailed!$E723-Messy_HR_Dataset_Detailed!$D723</f>
        <v>728</v>
      </c>
      <c r="G723" s="54">
        <f>(Messy_HR_Dataset_Detailed!$E723-Messy_HR_Dataset_Detailed!$D723)/365.25</f>
        <v>1.9931553730321698</v>
      </c>
      <c r="H723" s="52" t="s">
        <v>36</v>
      </c>
      <c r="I723" s="52" t="s">
        <v>5125</v>
      </c>
      <c r="J723" s="55" t="s">
        <v>5126</v>
      </c>
      <c r="K723" s="52" t="s">
        <v>37</v>
      </c>
      <c r="L723" s="52" t="s">
        <v>38</v>
      </c>
      <c r="M723" s="52" t="s">
        <v>39</v>
      </c>
      <c r="N723" s="52" t="s">
        <v>55</v>
      </c>
      <c r="O723" s="52" t="s">
        <v>56</v>
      </c>
      <c r="P723" s="52" t="s">
        <v>174</v>
      </c>
      <c r="Q723" s="52" t="s">
        <v>42</v>
      </c>
      <c r="R723" s="52" t="s">
        <v>142</v>
      </c>
      <c r="S723" s="53">
        <v>35197</v>
      </c>
      <c r="T723" s="52" t="s">
        <v>44</v>
      </c>
      <c r="U723" s="52" t="s">
        <v>81</v>
      </c>
      <c r="V723" s="52" t="s">
        <v>59</v>
      </c>
      <c r="W723" s="51">
        <v>45326</v>
      </c>
      <c r="X723" s="52" t="s">
        <v>48</v>
      </c>
      <c r="Y723" s="51">
        <v>3</v>
      </c>
      <c r="Z723" s="51">
        <v>1825</v>
      </c>
      <c r="AA723" s="53" t="s">
        <v>915</v>
      </c>
      <c r="AB723" s="51">
        <v>1</v>
      </c>
      <c r="AC723" s="51">
        <v>3</v>
      </c>
      <c r="AD723" s="53">
        <v>44778</v>
      </c>
      <c r="AE723" s="52" t="s">
        <v>83</v>
      </c>
      <c r="AF723" s="52" t="s">
        <v>61</v>
      </c>
      <c r="AG723" s="52" t="s">
        <v>77</v>
      </c>
      <c r="AH723" s="52" t="s">
        <v>5127</v>
      </c>
      <c r="AI723" s="52" t="s">
        <v>5128</v>
      </c>
      <c r="AJ723" s="51">
        <v>4</v>
      </c>
      <c r="AK723" s="56">
        <v>946.67</v>
      </c>
    </row>
    <row r="724" spans="1:37" x14ac:dyDescent="0.25">
      <c r="A724" s="51">
        <v>1399</v>
      </c>
      <c r="B724" s="52" t="s">
        <v>3086</v>
      </c>
      <c r="C724" s="52" t="s">
        <v>5129</v>
      </c>
      <c r="D724" s="53">
        <v>44227</v>
      </c>
      <c r="E724" s="53">
        <v>44715</v>
      </c>
      <c r="F724" s="51">
        <f>Messy_HR_Dataset_Detailed!$E724-Messy_HR_Dataset_Detailed!$D724</f>
        <v>488</v>
      </c>
      <c r="G724" s="54">
        <f>(Messy_HR_Dataset_Detailed!$E724-Messy_HR_Dataset_Detailed!$D724)/365.25</f>
        <v>1.3360711841204653</v>
      </c>
      <c r="H724" s="52" t="s">
        <v>36</v>
      </c>
      <c r="I724" s="52" t="s">
        <v>5130</v>
      </c>
      <c r="J724" s="55" t="s">
        <v>5131</v>
      </c>
      <c r="K724" s="52" t="s">
        <v>125</v>
      </c>
      <c r="L724" s="52" t="s">
        <v>38</v>
      </c>
      <c r="M724" s="52" t="s">
        <v>56</v>
      </c>
      <c r="N724" s="52" t="s">
        <v>67</v>
      </c>
      <c r="O724" s="52" t="s">
        <v>41</v>
      </c>
      <c r="P724" s="52" t="s">
        <v>121</v>
      </c>
      <c r="Q724" s="52" t="s">
        <v>42</v>
      </c>
      <c r="R724" s="52" t="s">
        <v>57</v>
      </c>
      <c r="S724" s="53" t="s">
        <v>5132</v>
      </c>
      <c r="T724" s="52" t="s">
        <v>44</v>
      </c>
      <c r="U724" s="52" t="s">
        <v>234</v>
      </c>
      <c r="V724" s="52" t="s">
        <v>46</v>
      </c>
      <c r="W724" s="51">
        <v>57901</v>
      </c>
      <c r="X724" s="52" t="s">
        <v>99</v>
      </c>
      <c r="Y724" s="51">
        <v>3</v>
      </c>
      <c r="Z724" s="51">
        <v>1826</v>
      </c>
      <c r="AA724" s="53" t="s">
        <v>1108</v>
      </c>
      <c r="AB724" s="51">
        <v>3</v>
      </c>
      <c r="AC724" s="51">
        <v>2</v>
      </c>
      <c r="AD724" s="53">
        <v>45131</v>
      </c>
      <c r="AE724" s="52" t="s">
        <v>83</v>
      </c>
      <c r="AF724" s="52" t="s">
        <v>61</v>
      </c>
      <c r="AG724" s="52" t="s">
        <v>89</v>
      </c>
      <c r="AH724" s="52" t="s">
        <v>5133</v>
      </c>
      <c r="AI724" s="52" t="s">
        <v>5134</v>
      </c>
      <c r="AJ724" s="51">
        <v>4</v>
      </c>
      <c r="AK724" s="56">
        <v>485.39</v>
      </c>
    </row>
    <row r="725" spans="1:37" x14ac:dyDescent="0.25">
      <c r="A725" s="51">
        <v>1400</v>
      </c>
      <c r="B725" s="52" t="s">
        <v>1691</v>
      </c>
      <c r="C725" s="52" t="s">
        <v>1301</v>
      </c>
      <c r="D725" s="53">
        <v>44458</v>
      </c>
      <c r="E725" s="53">
        <v>44818</v>
      </c>
      <c r="F725" s="51">
        <f>Messy_HR_Dataset_Detailed!$E725-Messy_HR_Dataset_Detailed!$D725</f>
        <v>360</v>
      </c>
      <c r="G725" s="54">
        <f>(Messy_HR_Dataset_Detailed!$E725-Messy_HR_Dataset_Detailed!$D725)/365.25</f>
        <v>0.98562628336755642</v>
      </c>
      <c r="H725" s="52" t="s">
        <v>36</v>
      </c>
      <c r="I725" s="52" t="s">
        <v>5135</v>
      </c>
      <c r="J725" s="55" t="s">
        <v>5136</v>
      </c>
      <c r="K725" s="52" t="s">
        <v>54</v>
      </c>
      <c r="L725" s="52" t="s">
        <v>38</v>
      </c>
      <c r="M725" s="52" t="s">
        <v>39</v>
      </c>
      <c r="N725" s="52" t="s">
        <v>40</v>
      </c>
      <c r="O725" s="52" t="s">
        <v>66</v>
      </c>
      <c r="P725" s="52" t="s">
        <v>95</v>
      </c>
      <c r="Q725" s="52" t="s">
        <v>42</v>
      </c>
      <c r="R725" s="52" t="s">
        <v>85</v>
      </c>
      <c r="S725" s="53" t="s">
        <v>5137</v>
      </c>
      <c r="T725" s="52" t="s">
        <v>44</v>
      </c>
      <c r="U725" s="52" t="s">
        <v>223</v>
      </c>
      <c r="V725" s="52" t="s">
        <v>46</v>
      </c>
      <c r="W725" s="51">
        <v>18674</v>
      </c>
      <c r="X725" s="52" t="s">
        <v>242</v>
      </c>
      <c r="Y725" s="51">
        <v>3</v>
      </c>
      <c r="Z725" s="51">
        <v>1827</v>
      </c>
      <c r="AA725" s="53" t="s">
        <v>1631</v>
      </c>
      <c r="AB725" s="51">
        <v>1</v>
      </c>
      <c r="AC725" s="51">
        <v>3</v>
      </c>
      <c r="AD725" s="53">
        <v>45044</v>
      </c>
      <c r="AE725" s="52" t="s">
        <v>156</v>
      </c>
      <c r="AF725" s="52" t="s">
        <v>61</v>
      </c>
      <c r="AG725" s="52" t="s">
        <v>62</v>
      </c>
      <c r="AH725" s="52" t="s">
        <v>5138</v>
      </c>
      <c r="AI725" s="52" t="s">
        <v>5139</v>
      </c>
      <c r="AJ725" s="51">
        <v>5</v>
      </c>
      <c r="AK725" s="56">
        <v>962.02</v>
      </c>
    </row>
    <row r="726" spans="1:37" x14ac:dyDescent="0.25">
      <c r="A726" s="51">
        <v>1401</v>
      </c>
      <c r="B726" s="52" t="s">
        <v>160</v>
      </c>
      <c r="C726" s="52" t="s">
        <v>703</v>
      </c>
      <c r="D726" s="53">
        <v>43891</v>
      </c>
      <c r="E726" s="53">
        <v>44646</v>
      </c>
      <c r="F726" s="51">
        <f>Messy_HR_Dataset_Detailed!$E726-Messy_HR_Dataset_Detailed!$D726</f>
        <v>755</v>
      </c>
      <c r="G726" s="54">
        <f>(Messy_HR_Dataset_Detailed!$E726-Messy_HR_Dataset_Detailed!$D726)/365.25</f>
        <v>2.0670773442847366</v>
      </c>
      <c r="H726" s="52" t="s">
        <v>36</v>
      </c>
      <c r="I726" s="52" t="s">
        <v>5140</v>
      </c>
      <c r="J726" s="55" t="s">
        <v>5141</v>
      </c>
      <c r="K726" s="52" t="s">
        <v>132</v>
      </c>
      <c r="L726" s="52" t="s">
        <v>38</v>
      </c>
      <c r="M726" s="52" t="s">
        <v>56</v>
      </c>
      <c r="N726" s="52" t="s">
        <v>67</v>
      </c>
      <c r="O726" s="52" t="s">
        <v>41</v>
      </c>
      <c r="P726" s="52" t="s">
        <v>121</v>
      </c>
      <c r="Q726" s="52" t="s">
        <v>42</v>
      </c>
      <c r="R726" s="52" t="s">
        <v>320</v>
      </c>
      <c r="S726" s="53">
        <v>30563</v>
      </c>
      <c r="T726" s="52" t="s">
        <v>44</v>
      </c>
      <c r="U726" s="52" t="s">
        <v>234</v>
      </c>
      <c r="V726" s="52" t="s">
        <v>59</v>
      </c>
      <c r="W726" s="51">
        <v>64947</v>
      </c>
      <c r="X726" s="52" t="s">
        <v>99</v>
      </c>
      <c r="Y726" s="51">
        <v>3</v>
      </c>
      <c r="Z726" s="51">
        <v>1828</v>
      </c>
      <c r="AA726" s="53" t="s">
        <v>605</v>
      </c>
      <c r="AB726" s="51">
        <v>3</v>
      </c>
      <c r="AC726" s="51">
        <v>3</v>
      </c>
      <c r="AD726" s="53">
        <v>45075</v>
      </c>
      <c r="AE726" s="52" t="s">
        <v>83</v>
      </c>
      <c r="AF726" s="52" t="s">
        <v>61</v>
      </c>
      <c r="AG726" s="52" t="s">
        <v>52</v>
      </c>
      <c r="AH726" s="52" t="s">
        <v>5142</v>
      </c>
      <c r="AI726" s="52" t="s">
        <v>5143</v>
      </c>
      <c r="AJ726" s="51">
        <v>1</v>
      </c>
      <c r="AK726" s="56">
        <v>620.24</v>
      </c>
    </row>
    <row r="727" spans="1:37" x14ac:dyDescent="0.25">
      <c r="A727" s="51">
        <v>1404</v>
      </c>
      <c r="B727" s="52" t="s">
        <v>947</v>
      </c>
      <c r="C727" s="52" t="s">
        <v>1365</v>
      </c>
      <c r="D727" s="53">
        <v>44738</v>
      </c>
      <c r="E727" s="53">
        <v>45092</v>
      </c>
      <c r="F727" s="51">
        <f>Messy_HR_Dataset_Detailed!$E727-Messy_HR_Dataset_Detailed!$D727</f>
        <v>354</v>
      </c>
      <c r="G727" s="54">
        <f>(Messy_HR_Dataset_Detailed!$E727-Messy_HR_Dataset_Detailed!$D727)/365.25</f>
        <v>0.9691991786447639</v>
      </c>
      <c r="H727" s="52" t="s">
        <v>36</v>
      </c>
      <c r="I727" s="52" t="s">
        <v>5144</v>
      </c>
      <c r="J727" s="55" t="s">
        <v>5145</v>
      </c>
      <c r="K727" s="52" t="s">
        <v>94</v>
      </c>
      <c r="L727" s="52" t="s">
        <v>752</v>
      </c>
      <c r="M727" s="52" t="s">
        <v>56</v>
      </c>
      <c r="N727" s="52" t="s">
        <v>67</v>
      </c>
      <c r="O727" s="52" t="s">
        <v>41</v>
      </c>
      <c r="P727" s="52" t="s">
        <v>133</v>
      </c>
      <c r="Q727" s="52" t="s">
        <v>42</v>
      </c>
      <c r="R727" s="52" t="s">
        <v>3104</v>
      </c>
      <c r="S727" s="53" t="s">
        <v>5146</v>
      </c>
      <c r="T727" s="52" t="s">
        <v>44</v>
      </c>
      <c r="U727" s="52" t="s">
        <v>98</v>
      </c>
      <c r="V727" s="52" t="s">
        <v>46</v>
      </c>
      <c r="W727" s="51">
        <v>40762</v>
      </c>
      <c r="X727" s="52" t="s">
        <v>242</v>
      </c>
      <c r="Y727" s="51">
        <v>3</v>
      </c>
      <c r="Z727" s="51">
        <v>1831</v>
      </c>
      <c r="AA727" s="53" t="s">
        <v>100</v>
      </c>
      <c r="AB727" s="51">
        <v>2</v>
      </c>
      <c r="AC727" s="51">
        <v>2</v>
      </c>
      <c r="AD727" s="53">
        <v>44906</v>
      </c>
      <c r="AE727" s="52" t="s">
        <v>76</v>
      </c>
      <c r="AF727" s="52" t="s">
        <v>51</v>
      </c>
      <c r="AG727" s="52" t="s">
        <v>52</v>
      </c>
      <c r="AH727" s="52" t="s">
        <v>737</v>
      </c>
      <c r="AI727" s="52" t="s">
        <v>5147</v>
      </c>
      <c r="AJ727" s="51">
        <v>3</v>
      </c>
      <c r="AK727" s="56">
        <v>756.42</v>
      </c>
    </row>
    <row r="728" spans="1:37" x14ac:dyDescent="0.25">
      <c r="A728" s="51">
        <v>1407</v>
      </c>
      <c r="B728" s="52" t="s">
        <v>1912</v>
      </c>
      <c r="C728" s="52" t="s">
        <v>1945</v>
      </c>
      <c r="D728" s="53">
        <v>44043</v>
      </c>
      <c r="E728" s="53">
        <v>44291</v>
      </c>
      <c r="F728" s="51">
        <f>Messy_HR_Dataset_Detailed!$E728-Messy_HR_Dataset_Detailed!$D728</f>
        <v>248</v>
      </c>
      <c r="G728" s="54">
        <f>(Messy_HR_Dataset_Detailed!$E728-Messy_HR_Dataset_Detailed!$D728)/365.25</f>
        <v>0.67898699520876116</v>
      </c>
      <c r="H728" s="52" t="s">
        <v>738</v>
      </c>
      <c r="I728" s="52" t="s">
        <v>5149</v>
      </c>
      <c r="J728" s="55" t="s">
        <v>5150</v>
      </c>
      <c r="K728" s="52" t="s">
        <v>37</v>
      </c>
      <c r="L728" s="52" t="s">
        <v>38</v>
      </c>
      <c r="M728" s="52" t="s">
        <v>39</v>
      </c>
      <c r="N728" s="52" t="s">
        <v>40</v>
      </c>
      <c r="O728" s="52" t="s">
        <v>66</v>
      </c>
      <c r="P728" s="52" t="s">
        <v>121</v>
      </c>
      <c r="Q728" s="52" t="s">
        <v>42</v>
      </c>
      <c r="R728" s="52" t="s">
        <v>175</v>
      </c>
      <c r="S728" s="53" t="s">
        <v>5151</v>
      </c>
      <c r="T728" s="52" t="s">
        <v>44</v>
      </c>
      <c r="U728" s="52" t="s">
        <v>176</v>
      </c>
      <c r="V728" s="52" t="s">
        <v>46</v>
      </c>
      <c r="W728" s="51">
        <v>80929</v>
      </c>
      <c r="X728" s="52" t="s">
        <v>242</v>
      </c>
      <c r="Y728" s="51">
        <v>3</v>
      </c>
      <c r="Z728" s="51">
        <v>1834</v>
      </c>
      <c r="AA728" s="53">
        <v>44785</v>
      </c>
      <c r="AB728" s="51">
        <v>4</v>
      </c>
      <c r="AC728" s="51">
        <v>5</v>
      </c>
      <c r="AD728" s="53">
        <v>44996</v>
      </c>
      <c r="AE728" s="52" t="s">
        <v>83</v>
      </c>
      <c r="AF728" s="52" t="s">
        <v>51</v>
      </c>
      <c r="AG728" s="52" t="s">
        <v>62</v>
      </c>
      <c r="AH728" s="52" t="s">
        <v>5152</v>
      </c>
      <c r="AI728" s="52" t="s">
        <v>5153</v>
      </c>
      <c r="AJ728" s="51">
        <v>1</v>
      </c>
      <c r="AK728" s="56">
        <v>845.82</v>
      </c>
    </row>
    <row r="729" spans="1:37" x14ac:dyDescent="0.25">
      <c r="A729" s="51">
        <v>1408</v>
      </c>
      <c r="B729" s="52" t="s">
        <v>5154</v>
      </c>
      <c r="C729" s="52" t="s">
        <v>5155</v>
      </c>
      <c r="D729" s="53">
        <v>44449</v>
      </c>
      <c r="E729" s="53">
        <v>44761</v>
      </c>
      <c r="F729" s="51">
        <f>Messy_HR_Dataset_Detailed!$E729-Messy_HR_Dataset_Detailed!$D729</f>
        <v>312</v>
      </c>
      <c r="G729" s="54">
        <f>(Messy_HR_Dataset_Detailed!$E729-Messy_HR_Dataset_Detailed!$D729)/365.25</f>
        <v>0.85420944558521561</v>
      </c>
      <c r="H729" s="52" t="s">
        <v>738</v>
      </c>
      <c r="I729" s="52" t="s">
        <v>5156</v>
      </c>
      <c r="J729" s="55" t="s">
        <v>5157</v>
      </c>
      <c r="K729" s="52" t="s">
        <v>54</v>
      </c>
      <c r="L729" s="52" t="s">
        <v>38</v>
      </c>
      <c r="M729" s="52" t="s">
        <v>56</v>
      </c>
      <c r="N729" s="52" t="s">
        <v>67</v>
      </c>
      <c r="O729" s="52" t="s">
        <v>41</v>
      </c>
      <c r="P729" s="52" t="s">
        <v>121</v>
      </c>
      <c r="Q729" s="52" t="s">
        <v>42</v>
      </c>
      <c r="R729" s="52" t="s">
        <v>85</v>
      </c>
      <c r="S729" s="53" t="s">
        <v>5158</v>
      </c>
      <c r="T729" s="52" t="s">
        <v>44</v>
      </c>
      <c r="U729" s="52" t="s">
        <v>81</v>
      </c>
      <c r="V729" s="52" t="s">
        <v>46</v>
      </c>
      <c r="W729" s="51">
        <v>5480</v>
      </c>
      <c r="X729" s="52" t="s">
        <v>242</v>
      </c>
      <c r="Y729" s="51">
        <v>3</v>
      </c>
      <c r="Z729" s="51">
        <v>1835</v>
      </c>
      <c r="AA729" s="53">
        <v>45234</v>
      </c>
      <c r="AB729" s="51">
        <v>5</v>
      </c>
      <c r="AC729" s="51">
        <v>2</v>
      </c>
      <c r="AD729" s="53">
        <v>44986</v>
      </c>
      <c r="AE729" s="52" t="s">
        <v>156</v>
      </c>
      <c r="AF729" s="52" t="s">
        <v>51</v>
      </c>
      <c r="AG729" s="52" t="s">
        <v>89</v>
      </c>
      <c r="AH729" s="52" t="s">
        <v>5159</v>
      </c>
      <c r="AI729" s="52" t="s">
        <v>5160</v>
      </c>
      <c r="AJ729" s="51">
        <v>4</v>
      </c>
      <c r="AK729" s="56">
        <v>727.9</v>
      </c>
    </row>
    <row r="730" spans="1:37" x14ac:dyDescent="0.25">
      <c r="A730" s="51">
        <v>1412</v>
      </c>
      <c r="B730" s="52" t="s">
        <v>3130</v>
      </c>
      <c r="C730" s="52" t="s">
        <v>2907</v>
      </c>
      <c r="D730" s="53">
        <v>44425</v>
      </c>
      <c r="E730" s="53">
        <v>44804</v>
      </c>
      <c r="F730" s="51">
        <f>Messy_HR_Dataset_Detailed!$E730-Messy_HR_Dataset_Detailed!$D730</f>
        <v>379</v>
      </c>
      <c r="G730" s="54">
        <f>(Messy_HR_Dataset_Detailed!$E730-Messy_HR_Dataset_Detailed!$D730)/365.25</f>
        <v>1.0376454483230664</v>
      </c>
      <c r="H730" s="52" t="s">
        <v>36</v>
      </c>
      <c r="I730" s="52" t="s">
        <v>5162</v>
      </c>
      <c r="J730" s="55" t="s">
        <v>5163</v>
      </c>
      <c r="K730" s="52" t="s">
        <v>164</v>
      </c>
      <c r="L730" s="52" t="s">
        <v>38</v>
      </c>
      <c r="M730" s="52" t="s">
        <v>66</v>
      </c>
      <c r="N730" s="52" t="s">
        <v>55</v>
      </c>
      <c r="O730" s="52" t="s">
        <v>56</v>
      </c>
      <c r="P730" s="52" t="s">
        <v>174</v>
      </c>
      <c r="Q730" s="52" t="s">
        <v>42</v>
      </c>
      <c r="R730" s="52" t="s">
        <v>711</v>
      </c>
      <c r="S730" s="53" t="s">
        <v>5164</v>
      </c>
      <c r="T730" s="52" t="s">
        <v>44</v>
      </c>
      <c r="U730" s="52" t="s">
        <v>70</v>
      </c>
      <c r="V730" s="52" t="s">
        <v>46</v>
      </c>
      <c r="W730" s="51">
        <v>74361</v>
      </c>
      <c r="X730" s="52" t="s">
        <v>99</v>
      </c>
      <c r="Y730" s="51">
        <v>3</v>
      </c>
      <c r="Z730" s="51">
        <v>1839</v>
      </c>
      <c r="AA730" s="53" t="s">
        <v>3672</v>
      </c>
      <c r="AB730" s="51">
        <v>3</v>
      </c>
      <c r="AC730" s="51">
        <v>3</v>
      </c>
      <c r="AD730" s="53">
        <v>44789</v>
      </c>
      <c r="AE730" s="52" t="s">
        <v>50</v>
      </c>
      <c r="AF730" s="52" t="s">
        <v>61</v>
      </c>
      <c r="AG730" s="52" t="s">
        <v>62</v>
      </c>
      <c r="AH730" s="52" t="s">
        <v>5165</v>
      </c>
      <c r="AI730" s="52" t="s">
        <v>5166</v>
      </c>
      <c r="AJ730" s="51">
        <v>2</v>
      </c>
      <c r="AK730" s="56">
        <v>645.16</v>
      </c>
    </row>
    <row r="731" spans="1:37" x14ac:dyDescent="0.25">
      <c r="A731" s="51">
        <v>1418</v>
      </c>
      <c r="B731" s="52" t="s">
        <v>5169</v>
      </c>
      <c r="C731" s="52" t="s">
        <v>1844</v>
      </c>
      <c r="D731" s="53">
        <v>43895</v>
      </c>
      <c r="E731" s="53">
        <v>44430</v>
      </c>
      <c r="F731" s="51">
        <f>Messy_HR_Dataset_Detailed!$E731-Messy_HR_Dataset_Detailed!$D731</f>
        <v>535</v>
      </c>
      <c r="G731" s="54">
        <f>(Messy_HR_Dataset_Detailed!$E731-Messy_HR_Dataset_Detailed!$D731)/365.25</f>
        <v>1.4647501711156743</v>
      </c>
      <c r="H731" s="52" t="s">
        <v>36</v>
      </c>
      <c r="I731" s="52" t="s">
        <v>777</v>
      </c>
      <c r="J731" s="55" t="s">
        <v>5170</v>
      </c>
      <c r="K731" s="52" t="s">
        <v>125</v>
      </c>
      <c r="L731" s="52" t="s">
        <v>38</v>
      </c>
      <c r="M731" s="52" t="s">
        <v>56</v>
      </c>
      <c r="N731" s="52" t="s">
        <v>55</v>
      </c>
      <c r="O731" s="52" t="s">
        <v>41</v>
      </c>
      <c r="P731" s="52" t="s">
        <v>174</v>
      </c>
      <c r="Q731" s="52" t="s">
        <v>42</v>
      </c>
      <c r="R731" s="52" t="s">
        <v>57</v>
      </c>
      <c r="S731" s="53" t="s">
        <v>5171</v>
      </c>
      <c r="T731" s="52" t="s">
        <v>44</v>
      </c>
      <c r="U731" s="52" t="s">
        <v>81</v>
      </c>
      <c r="V731" s="52" t="s">
        <v>46</v>
      </c>
      <c r="W731" s="51">
        <v>78947</v>
      </c>
      <c r="X731" s="52" t="s">
        <v>242</v>
      </c>
      <c r="Y731" s="51">
        <v>3</v>
      </c>
      <c r="Z731" s="51">
        <v>1845</v>
      </c>
      <c r="AA731" s="53" t="s">
        <v>1095</v>
      </c>
      <c r="AB731" s="51">
        <v>1</v>
      </c>
      <c r="AC731" s="51">
        <v>2</v>
      </c>
      <c r="AD731" s="53">
        <v>44926</v>
      </c>
      <c r="AE731" s="52" t="s">
        <v>60</v>
      </c>
      <c r="AF731" s="52" t="s">
        <v>61</v>
      </c>
      <c r="AG731" s="52" t="s">
        <v>89</v>
      </c>
      <c r="AH731" s="52" t="s">
        <v>5172</v>
      </c>
      <c r="AI731" s="52" t="s">
        <v>5173</v>
      </c>
      <c r="AJ731" s="51">
        <v>5</v>
      </c>
      <c r="AK731" s="56">
        <v>409.99</v>
      </c>
    </row>
    <row r="732" spans="1:37" x14ac:dyDescent="0.25">
      <c r="A732" s="51">
        <v>1420</v>
      </c>
      <c r="B732" s="52" t="s">
        <v>5174</v>
      </c>
      <c r="C732" s="52" t="s">
        <v>2698</v>
      </c>
      <c r="D732" s="53">
        <v>44898</v>
      </c>
      <c r="E732" s="53">
        <v>44919</v>
      </c>
      <c r="F732" s="51">
        <f>Messy_HR_Dataset_Detailed!$E732-Messy_HR_Dataset_Detailed!$D732</f>
        <v>21</v>
      </c>
      <c r="G732" s="54">
        <f>(Messy_HR_Dataset_Detailed!$E732-Messy_HR_Dataset_Detailed!$D732)/365.25</f>
        <v>5.7494866529774126E-2</v>
      </c>
      <c r="H732" s="52" t="s">
        <v>36</v>
      </c>
      <c r="I732" s="52" t="s">
        <v>5175</v>
      </c>
      <c r="J732" s="55" t="s">
        <v>5176</v>
      </c>
      <c r="K732" s="52" t="s">
        <v>132</v>
      </c>
      <c r="L732" s="52" t="s">
        <v>38</v>
      </c>
      <c r="M732" s="52" t="s">
        <v>66</v>
      </c>
      <c r="N732" s="52" t="s">
        <v>40</v>
      </c>
      <c r="O732" s="52" t="s">
        <v>56</v>
      </c>
      <c r="P732" s="52" t="s">
        <v>121</v>
      </c>
      <c r="Q732" s="52" t="s">
        <v>42</v>
      </c>
      <c r="R732" s="52" t="s">
        <v>175</v>
      </c>
      <c r="S732" s="53" t="s">
        <v>5177</v>
      </c>
      <c r="T732" s="52" t="s">
        <v>44</v>
      </c>
      <c r="U732" s="52" t="s">
        <v>423</v>
      </c>
      <c r="V732" s="52" t="s">
        <v>59</v>
      </c>
      <c r="W732" s="51">
        <v>16653</v>
      </c>
      <c r="X732" s="52" t="s">
        <v>242</v>
      </c>
      <c r="Y732" s="51">
        <v>3</v>
      </c>
      <c r="Z732" s="51">
        <v>1847</v>
      </c>
      <c r="AA732" s="53" t="s">
        <v>783</v>
      </c>
      <c r="AB732" s="51">
        <v>5</v>
      </c>
      <c r="AC732" s="51">
        <v>2</v>
      </c>
      <c r="AD732" s="53">
        <v>44971</v>
      </c>
      <c r="AE732" s="52" t="s">
        <v>50</v>
      </c>
      <c r="AF732" s="52" t="s">
        <v>61</v>
      </c>
      <c r="AG732" s="52" t="s">
        <v>77</v>
      </c>
      <c r="AH732" s="52" t="s">
        <v>5178</v>
      </c>
      <c r="AI732" s="52" t="s">
        <v>5179</v>
      </c>
      <c r="AJ732" s="51">
        <v>1</v>
      </c>
      <c r="AK732" s="56">
        <v>777.95</v>
      </c>
    </row>
    <row r="733" spans="1:37" x14ac:dyDescent="0.25">
      <c r="A733" s="51">
        <v>1423</v>
      </c>
      <c r="B733" s="52" t="s">
        <v>5182</v>
      </c>
      <c r="C733" s="52" t="s">
        <v>5183</v>
      </c>
      <c r="D733" s="53">
        <v>43814</v>
      </c>
      <c r="E733" s="53">
        <v>44372</v>
      </c>
      <c r="F733" s="51">
        <f>Messy_HR_Dataset_Detailed!$E733-Messy_HR_Dataset_Detailed!$D733</f>
        <v>558</v>
      </c>
      <c r="G733" s="54">
        <f>(Messy_HR_Dataset_Detailed!$E733-Messy_HR_Dataset_Detailed!$D733)/365.25</f>
        <v>1.5277207392197125</v>
      </c>
      <c r="H733" s="52" t="s">
        <v>36</v>
      </c>
      <c r="I733" s="52" t="s">
        <v>5184</v>
      </c>
      <c r="J733" s="55" t="s">
        <v>5185</v>
      </c>
      <c r="K733" s="52" t="s">
        <v>94</v>
      </c>
      <c r="L733" s="52" t="s">
        <v>752</v>
      </c>
      <c r="M733" s="52" t="s">
        <v>39</v>
      </c>
      <c r="N733" s="52" t="s">
        <v>55</v>
      </c>
      <c r="O733" s="52" t="s">
        <v>66</v>
      </c>
      <c r="P733" s="52" t="s">
        <v>174</v>
      </c>
      <c r="Q733" s="52" t="s">
        <v>42</v>
      </c>
      <c r="R733" s="52" t="s">
        <v>57</v>
      </c>
      <c r="S733" s="53" t="s">
        <v>5186</v>
      </c>
      <c r="T733" s="52" t="s">
        <v>44</v>
      </c>
      <c r="U733" s="52" t="s">
        <v>159</v>
      </c>
      <c r="V733" s="52" t="s">
        <v>46</v>
      </c>
      <c r="W733" s="51">
        <v>78073</v>
      </c>
      <c r="X733" s="52" t="s">
        <v>746</v>
      </c>
      <c r="Y733" s="51">
        <v>3</v>
      </c>
      <c r="Z733" s="51">
        <v>1850</v>
      </c>
      <c r="AA733" s="53">
        <v>45174</v>
      </c>
      <c r="AB733" s="51">
        <v>3</v>
      </c>
      <c r="AC733" s="51">
        <v>1</v>
      </c>
      <c r="AD733" s="53">
        <v>45048</v>
      </c>
      <c r="AE733" s="52" t="s">
        <v>156</v>
      </c>
      <c r="AF733" s="52" t="s">
        <v>51</v>
      </c>
      <c r="AG733" s="52" t="s">
        <v>77</v>
      </c>
      <c r="AH733" s="52" t="s">
        <v>5187</v>
      </c>
      <c r="AI733" s="52" t="s">
        <v>5188</v>
      </c>
      <c r="AJ733" s="51">
        <v>1</v>
      </c>
      <c r="AK733" s="56">
        <v>950.45</v>
      </c>
    </row>
    <row r="734" spans="1:37" x14ac:dyDescent="0.25">
      <c r="A734" s="51">
        <v>1424</v>
      </c>
      <c r="B734" s="52" t="s">
        <v>5189</v>
      </c>
      <c r="C734" s="52" t="s">
        <v>5190</v>
      </c>
      <c r="D734" s="53">
        <v>44511</v>
      </c>
      <c r="E734" s="53">
        <v>44774</v>
      </c>
      <c r="F734" s="51">
        <f>Messy_HR_Dataset_Detailed!$E734-Messy_HR_Dataset_Detailed!$D734</f>
        <v>263</v>
      </c>
      <c r="G734" s="54">
        <f>(Messy_HR_Dataset_Detailed!$E734-Messy_HR_Dataset_Detailed!$D734)/365.25</f>
        <v>0.72005475701574262</v>
      </c>
      <c r="H734" s="52" t="s">
        <v>36</v>
      </c>
      <c r="I734" s="52" t="s">
        <v>5191</v>
      </c>
      <c r="J734" s="55" t="s">
        <v>5192</v>
      </c>
      <c r="K734" s="52" t="s">
        <v>113</v>
      </c>
      <c r="L734" s="52" t="s">
        <v>752</v>
      </c>
      <c r="M734" s="52" t="s">
        <v>66</v>
      </c>
      <c r="N734" s="52" t="s">
        <v>67</v>
      </c>
      <c r="O734" s="52" t="s">
        <v>41</v>
      </c>
      <c r="P734" s="52" t="s">
        <v>133</v>
      </c>
      <c r="Q734" s="52" t="s">
        <v>42</v>
      </c>
      <c r="R734" s="52" t="s">
        <v>80</v>
      </c>
      <c r="S734" s="53" t="s">
        <v>5193</v>
      </c>
      <c r="T734" s="52" t="s">
        <v>44</v>
      </c>
      <c r="U734" s="52" t="s">
        <v>81</v>
      </c>
      <c r="V734" s="52" t="s">
        <v>46</v>
      </c>
      <c r="W734" s="51">
        <v>57276</v>
      </c>
      <c r="X734" s="52" t="s">
        <v>746</v>
      </c>
      <c r="Y734" s="51">
        <v>3</v>
      </c>
      <c r="Z734" s="51">
        <v>1851</v>
      </c>
      <c r="AA734" s="53">
        <v>44929</v>
      </c>
      <c r="AB734" s="51">
        <v>1</v>
      </c>
      <c r="AC734" s="51">
        <v>1</v>
      </c>
      <c r="AD734" s="53">
        <v>44808</v>
      </c>
      <c r="AE734" s="52" t="s">
        <v>156</v>
      </c>
      <c r="AF734" s="52" t="s">
        <v>61</v>
      </c>
      <c r="AG734" s="52" t="s">
        <v>89</v>
      </c>
      <c r="AH734" s="52" t="s">
        <v>5194</v>
      </c>
      <c r="AI734" s="52" t="s">
        <v>5195</v>
      </c>
      <c r="AJ734" s="51">
        <v>4</v>
      </c>
      <c r="AK734" s="56">
        <v>997.13</v>
      </c>
    </row>
    <row r="735" spans="1:37" x14ac:dyDescent="0.25">
      <c r="A735" s="51">
        <v>1425</v>
      </c>
      <c r="B735" s="52" t="s">
        <v>547</v>
      </c>
      <c r="C735" s="52" t="s">
        <v>161</v>
      </c>
      <c r="D735" s="53">
        <v>43511</v>
      </c>
      <c r="E735" s="53">
        <v>45135</v>
      </c>
      <c r="F735" s="51">
        <f>Messy_HR_Dataset_Detailed!$E735-Messy_HR_Dataset_Detailed!$D735</f>
        <v>1624</v>
      </c>
      <c r="G735" s="54">
        <f>(Messy_HR_Dataset_Detailed!$E735-Messy_HR_Dataset_Detailed!$D735)/365.25</f>
        <v>4.4462696783025324</v>
      </c>
      <c r="H735" s="52" t="s">
        <v>36</v>
      </c>
      <c r="I735" s="52" t="s">
        <v>5196</v>
      </c>
      <c r="J735" s="55" t="s">
        <v>5197</v>
      </c>
      <c r="K735" s="52" t="s">
        <v>65</v>
      </c>
      <c r="L735" s="52" t="s">
        <v>752</v>
      </c>
      <c r="M735" s="52" t="s">
        <v>66</v>
      </c>
      <c r="N735" s="52" t="s">
        <v>55</v>
      </c>
      <c r="O735" s="52" t="s">
        <v>56</v>
      </c>
      <c r="P735" s="52" t="s">
        <v>174</v>
      </c>
      <c r="Q735" s="52" t="s">
        <v>42</v>
      </c>
      <c r="R735" s="52" t="s">
        <v>80</v>
      </c>
      <c r="S735" s="53" t="s">
        <v>5198</v>
      </c>
      <c r="T735" s="52" t="s">
        <v>44</v>
      </c>
      <c r="U735" s="52" t="s">
        <v>98</v>
      </c>
      <c r="V735" s="52" t="s">
        <v>46</v>
      </c>
      <c r="W735" s="51">
        <v>47682</v>
      </c>
      <c r="X735" s="52" t="s">
        <v>746</v>
      </c>
      <c r="Y735" s="51">
        <v>3</v>
      </c>
      <c r="Z735" s="51">
        <v>1852</v>
      </c>
      <c r="AA735" s="53">
        <v>44962</v>
      </c>
      <c r="AB735" s="51">
        <v>3</v>
      </c>
      <c r="AC735" s="51">
        <v>4</v>
      </c>
      <c r="AD735" s="53">
        <v>44850</v>
      </c>
      <c r="AE735" s="52" t="s">
        <v>60</v>
      </c>
      <c r="AF735" s="52" t="s">
        <v>51</v>
      </c>
      <c r="AG735" s="52" t="s">
        <v>77</v>
      </c>
      <c r="AH735" s="52" t="s">
        <v>5199</v>
      </c>
      <c r="AI735" s="52" t="s">
        <v>5200</v>
      </c>
      <c r="AJ735" s="51">
        <v>1</v>
      </c>
      <c r="AK735" s="56">
        <v>917.56</v>
      </c>
    </row>
    <row r="736" spans="1:37" x14ac:dyDescent="0.25">
      <c r="A736" s="51">
        <v>1427</v>
      </c>
      <c r="B736" s="52" t="s">
        <v>5202</v>
      </c>
      <c r="C736" s="52" t="s">
        <v>150</v>
      </c>
      <c r="D736" s="53">
        <v>44129</v>
      </c>
      <c r="E736" s="53">
        <v>44669</v>
      </c>
      <c r="F736" s="51">
        <f>Messy_HR_Dataset_Detailed!$E736-Messy_HR_Dataset_Detailed!$D736</f>
        <v>540</v>
      </c>
      <c r="G736" s="54">
        <f>(Messy_HR_Dataset_Detailed!$E736-Messy_HR_Dataset_Detailed!$D736)/365.25</f>
        <v>1.4784394250513346</v>
      </c>
      <c r="H736" s="52" t="s">
        <v>738</v>
      </c>
      <c r="I736" s="52" t="s">
        <v>5203</v>
      </c>
      <c r="J736" s="55" t="s">
        <v>5204</v>
      </c>
      <c r="K736" s="52" t="s">
        <v>94</v>
      </c>
      <c r="L736" s="52" t="s">
        <v>38</v>
      </c>
      <c r="M736" s="52" t="s">
        <v>39</v>
      </c>
      <c r="N736" s="52" t="s">
        <v>55</v>
      </c>
      <c r="O736" s="52" t="s">
        <v>66</v>
      </c>
      <c r="P736" s="52" t="s">
        <v>95</v>
      </c>
      <c r="Q736" s="52" t="s">
        <v>42</v>
      </c>
      <c r="R736" s="52" t="s">
        <v>300</v>
      </c>
      <c r="S736" s="53" t="s">
        <v>5205</v>
      </c>
      <c r="T736" s="52" t="s">
        <v>44</v>
      </c>
      <c r="U736" s="52" t="s">
        <v>302</v>
      </c>
      <c r="V736" s="52" t="s">
        <v>46</v>
      </c>
      <c r="W736" s="51">
        <v>68252</v>
      </c>
      <c r="X736" s="52" t="s">
        <v>746</v>
      </c>
      <c r="Y736" s="51">
        <v>3</v>
      </c>
      <c r="Z736" s="51">
        <v>1854</v>
      </c>
      <c r="AA736" s="53" t="s">
        <v>2939</v>
      </c>
      <c r="AB736" s="51">
        <v>1</v>
      </c>
      <c r="AC736" s="51">
        <v>2</v>
      </c>
      <c r="AD736" s="53">
        <v>45064</v>
      </c>
      <c r="AE736" s="52" t="s">
        <v>83</v>
      </c>
      <c r="AF736" s="52" t="s">
        <v>61</v>
      </c>
      <c r="AG736" s="52" t="s">
        <v>52</v>
      </c>
      <c r="AH736" s="52" t="s">
        <v>5206</v>
      </c>
      <c r="AI736" s="52" t="s">
        <v>5207</v>
      </c>
      <c r="AJ736" s="51">
        <v>1</v>
      </c>
      <c r="AK736" s="56">
        <v>837.64</v>
      </c>
    </row>
    <row r="737" spans="1:37" x14ac:dyDescent="0.25">
      <c r="A737" s="51">
        <v>1428</v>
      </c>
      <c r="B737" s="52" t="s">
        <v>631</v>
      </c>
      <c r="C737" s="52" t="s">
        <v>2110</v>
      </c>
      <c r="D737" s="53">
        <v>44767</v>
      </c>
      <c r="E737" s="53">
        <v>45042</v>
      </c>
      <c r="F737" s="51">
        <f>Messy_HR_Dataset_Detailed!$E737-Messy_HR_Dataset_Detailed!$D737</f>
        <v>275</v>
      </c>
      <c r="G737" s="54">
        <f>(Messy_HR_Dataset_Detailed!$E737-Messy_HR_Dataset_Detailed!$D737)/365.25</f>
        <v>0.75290896646132788</v>
      </c>
      <c r="H737" s="52" t="s">
        <v>738</v>
      </c>
      <c r="I737" s="52" t="s">
        <v>5114</v>
      </c>
      <c r="J737" s="55" t="s">
        <v>5208</v>
      </c>
      <c r="K737" s="52" t="s">
        <v>113</v>
      </c>
      <c r="L737" s="52" t="s">
        <v>752</v>
      </c>
      <c r="M737" s="52" t="s">
        <v>56</v>
      </c>
      <c r="N737" s="52" t="s">
        <v>67</v>
      </c>
      <c r="O737" s="52" t="s">
        <v>56</v>
      </c>
      <c r="P737" s="52" t="s">
        <v>133</v>
      </c>
      <c r="Q737" s="52" t="s">
        <v>42</v>
      </c>
      <c r="R737" s="52" t="s">
        <v>80</v>
      </c>
      <c r="S737" s="53" t="s">
        <v>5209</v>
      </c>
      <c r="T737" s="52" t="s">
        <v>44</v>
      </c>
      <c r="U737" s="52" t="s">
        <v>666</v>
      </c>
      <c r="V737" s="52" t="s">
        <v>59</v>
      </c>
      <c r="W737" s="51">
        <v>42024</v>
      </c>
      <c r="X737" s="52" t="s">
        <v>99</v>
      </c>
      <c r="Y737" s="51">
        <v>3</v>
      </c>
      <c r="Z737" s="51">
        <v>1855</v>
      </c>
      <c r="AA737" s="53" t="s">
        <v>747</v>
      </c>
      <c r="AB737" s="51">
        <v>3</v>
      </c>
      <c r="AC737" s="51">
        <v>3</v>
      </c>
      <c r="AD737" s="53">
        <v>44803</v>
      </c>
      <c r="AE737" s="52" t="s">
        <v>83</v>
      </c>
      <c r="AF737" s="52" t="s">
        <v>61</v>
      </c>
      <c r="AG737" s="52" t="s">
        <v>62</v>
      </c>
      <c r="AH737" s="52" t="s">
        <v>5210</v>
      </c>
      <c r="AI737" s="52" t="s">
        <v>5211</v>
      </c>
      <c r="AJ737" s="51">
        <v>2</v>
      </c>
      <c r="AK737" s="56">
        <v>648.72</v>
      </c>
    </row>
    <row r="738" spans="1:37" x14ac:dyDescent="0.25">
      <c r="A738" s="51">
        <v>1430</v>
      </c>
      <c r="B738" s="52" t="s">
        <v>2984</v>
      </c>
      <c r="C738" s="52" t="s">
        <v>437</v>
      </c>
      <c r="D738" s="53">
        <v>44513</v>
      </c>
      <c r="E738" s="53">
        <v>45002</v>
      </c>
      <c r="F738" s="51">
        <f>Messy_HR_Dataset_Detailed!$E738-Messy_HR_Dataset_Detailed!$D738</f>
        <v>489</v>
      </c>
      <c r="G738" s="54">
        <f>(Messy_HR_Dataset_Detailed!$E738-Messy_HR_Dataset_Detailed!$D738)/365.25</f>
        <v>1.3388090349075976</v>
      </c>
      <c r="H738" s="52" t="s">
        <v>738</v>
      </c>
      <c r="I738" s="52" t="s">
        <v>1630</v>
      </c>
      <c r="J738" s="55" t="s">
        <v>5213</v>
      </c>
      <c r="K738" s="52" t="s">
        <v>84</v>
      </c>
      <c r="L738" s="52" t="s">
        <v>752</v>
      </c>
      <c r="M738" s="52" t="s">
        <v>39</v>
      </c>
      <c r="N738" s="52" t="s">
        <v>40</v>
      </c>
      <c r="O738" s="52" t="s">
        <v>41</v>
      </c>
      <c r="P738" s="52" t="s">
        <v>95</v>
      </c>
      <c r="Q738" s="52" t="s">
        <v>42</v>
      </c>
      <c r="R738" s="52" t="s">
        <v>953</v>
      </c>
      <c r="S738" s="53">
        <v>20551</v>
      </c>
      <c r="T738" s="52" t="s">
        <v>44</v>
      </c>
      <c r="U738" s="52" t="s">
        <v>109</v>
      </c>
      <c r="V738" s="52" t="s">
        <v>59</v>
      </c>
      <c r="W738" s="51">
        <v>93336</v>
      </c>
      <c r="X738" s="52" t="s">
        <v>99</v>
      </c>
      <c r="Y738" s="51">
        <v>3</v>
      </c>
      <c r="Z738" s="51">
        <v>1857</v>
      </c>
      <c r="AA738" s="53" t="s">
        <v>1380</v>
      </c>
      <c r="AB738" s="51">
        <v>1</v>
      </c>
      <c r="AC738" s="51">
        <v>4</v>
      </c>
      <c r="AD738" s="53">
        <v>45091</v>
      </c>
      <c r="AE738" s="52" t="s">
        <v>76</v>
      </c>
      <c r="AF738" s="52" t="s">
        <v>61</v>
      </c>
      <c r="AG738" s="52" t="s">
        <v>62</v>
      </c>
      <c r="AH738" s="52" t="s">
        <v>5214</v>
      </c>
      <c r="AI738" s="52" t="s">
        <v>5215</v>
      </c>
      <c r="AJ738" s="51">
        <v>5</v>
      </c>
      <c r="AK738" s="56">
        <v>278.62</v>
      </c>
    </row>
    <row r="739" spans="1:37" x14ac:dyDescent="0.25">
      <c r="A739" s="51">
        <v>1431</v>
      </c>
      <c r="B739" s="52" t="s">
        <v>4760</v>
      </c>
      <c r="C739" s="52" t="s">
        <v>5216</v>
      </c>
      <c r="D739" s="53">
        <v>43592</v>
      </c>
      <c r="E739" s="53">
        <v>43796</v>
      </c>
      <c r="F739" s="51">
        <f>Messy_HR_Dataset_Detailed!$E739-Messy_HR_Dataset_Detailed!$D739</f>
        <v>204</v>
      </c>
      <c r="G739" s="54">
        <f>(Messy_HR_Dataset_Detailed!$E739-Messy_HR_Dataset_Detailed!$D739)/365.25</f>
        <v>0.55852156057494862</v>
      </c>
      <c r="H739" s="52" t="s">
        <v>36</v>
      </c>
      <c r="I739" s="52" t="s">
        <v>5217</v>
      </c>
      <c r="J739" s="55" t="s">
        <v>5218</v>
      </c>
      <c r="K739" s="52" t="s">
        <v>79</v>
      </c>
      <c r="L739" s="52" t="s">
        <v>38</v>
      </c>
      <c r="M739" s="52" t="s">
        <v>39</v>
      </c>
      <c r="N739" s="52" t="s">
        <v>55</v>
      </c>
      <c r="O739" s="52" t="s">
        <v>66</v>
      </c>
      <c r="P739" s="52" t="s">
        <v>121</v>
      </c>
      <c r="Q739" s="52" t="s">
        <v>42</v>
      </c>
      <c r="R739" s="52" t="s">
        <v>320</v>
      </c>
      <c r="S739" s="53" t="s">
        <v>5219</v>
      </c>
      <c r="T739" s="52" t="s">
        <v>44</v>
      </c>
      <c r="U739" s="52" t="s">
        <v>159</v>
      </c>
      <c r="V739" s="52" t="s">
        <v>46</v>
      </c>
      <c r="W739" s="51">
        <v>16981</v>
      </c>
      <c r="X739" s="52" t="s">
        <v>99</v>
      </c>
      <c r="Y739" s="51">
        <v>3</v>
      </c>
      <c r="Z739" s="51">
        <v>1858</v>
      </c>
      <c r="AA739" s="53" t="s">
        <v>269</v>
      </c>
      <c r="AB739" s="51">
        <v>2</v>
      </c>
      <c r="AC739" s="51">
        <v>4</v>
      </c>
      <c r="AD739" s="53">
        <v>44911</v>
      </c>
      <c r="AE739" s="52" t="s">
        <v>83</v>
      </c>
      <c r="AF739" s="52" t="s">
        <v>61</v>
      </c>
      <c r="AG739" s="52" t="s">
        <v>52</v>
      </c>
      <c r="AH739" s="52" t="s">
        <v>5220</v>
      </c>
      <c r="AI739" s="52" t="s">
        <v>5221</v>
      </c>
      <c r="AJ739" s="51">
        <v>5</v>
      </c>
      <c r="AK739" s="56">
        <v>568.57000000000005</v>
      </c>
    </row>
    <row r="740" spans="1:37" x14ac:dyDescent="0.25">
      <c r="A740" s="51">
        <v>1432</v>
      </c>
      <c r="B740" s="52" t="s">
        <v>5222</v>
      </c>
      <c r="C740" s="52" t="s">
        <v>3361</v>
      </c>
      <c r="D740" s="53">
        <v>44196</v>
      </c>
      <c r="E740" s="53">
        <v>44259</v>
      </c>
      <c r="F740" s="51">
        <f>Messy_HR_Dataset_Detailed!$E740-Messy_HR_Dataset_Detailed!$D740</f>
        <v>63</v>
      </c>
      <c r="G740" s="54">
        <f>(Messy_HR_Dataset_Detailed!$E740-Messy_HR_Dataset_Detailed!$D740)/365.25</f>
        <v>0.17248459958932238</v>
      </c>
      <c r="H740" s="52" t="s">
        <v>36</v>
      </c>
      <c r="I740" s="52" t="s">
        <v>5223</v>
      </c>
      <c r="J740" s="55" t="s">
        <v>5224</v>
      </c>
      <c r="K740" s="52" t="s">
        <v>164</v>
      </c>
      <c r="L740" s="52" t="s">
        <v>38</v>
      </c>
      <c r="M740" s="52" t="s">
        <v>39</v>
      </c>
      <c r="N740" s="52" t="s">
        <v>55</v>
      </c>
      <c r="O740" s="52" t="s">
        <v>56</v>
      </c>
      <c r="P740" s="52" t="s">
        <v>174</v>
      </c>
      <c r="Q740" s="52" t="s">
        <v>42</v>
      </c>
      <c r="R740" s="52" t="s">
        <v>85</v>
      </c>
      <c r="S740" s="53" t="s">
        <v>5225</v>
      </c>
      <c r="T740" s="52" t="s">
        <v>44</v>
      </c>
      <c r="U740" s="52" t="s">
        <v>1184</v>
      </c>
      <c r="V740" s="52" t="s">
        <v>46</v>
      </c>
      <c r="W740" s="51">
        <v>66623</v>
      </c>
      <c r="X740" s="52" t="s">
        <v>99</v>
      </c>
      <c r="Y740" s="51">
        <v>3</v>
      </c>
      <c r="Z740" s="51">
        <v>1859</v>
      </c>
      <c r="AA740" s="53" t="s">
        <v>1304</v>
      </c>
      <c r="AB740" s="51">
        <v>4</v>
      </c>
      <c r="AC740" s="51">
        <v>2</v>
      </c>
      <c r="AD740" s="53">
        <v>44841</v>
      </c>
      <c r="AE740" s="52" t="s">
        <v>83</v>
      </c>
      <c r="AF740" s="52" t="s">
        <v>51</v>
      </c>
      <c r="AG740" s="52" t="s">
        <v>77</v>
      </c>
      <c r="AH740" s="52" t="s">
        <v>5226</v>
      </c>
      <c r="AI740" s="52" t="s">
        <v>5227</v>
      </c>
      <c r="AJ740" s="51">
        <v>4</v>
      </c>
      <c r="AK740" s="56">
        <v>764.64</v>
      </c>
    </row>
    <row r="741" spans="1:37" x14ac:dyDescent="0.25">
      <c r="A741" s="51">
        <v>1433</v>
      </c>
      <c r="B741" s="52" t="s">
        <v>958</v>
      </c>
      <c r="C741" s="52" t="s">
        <v>1334</v>
      </c>
      <c r="D741" s="53">
        <v>43809</v>
      </c>
      <c r="E741" s="53">
        <v>43897</v>
      </c>
      <c r="F741" s="51">
        <f>Messy_HR_Dataset_Detailed!$E741-Messy_HR_Dataset_Detailed!$D741</f>
        <v>88</v>
      </c>
      <c r="G741" s="54">
        <f>(Messy_HR_Dataset_Detailed!$E741-Messy_HR_Dataset_Detailed!$D741)/365.25</f>
        <v>0.24093086926762491</v>
      </c>
      <c r="H741" s="52" t="s">
        <v>36</v>
      </c>
      <c r="I741" s="52" t="s">
        <v>5228</v>
      </c>
      <c r="J741" s="55" t="s">
        <v>5229</v>
      </c>
      <c r="K741" s="52" t="s">
        <v>94</v>
      </c>
      <c r="L741" s="52" t="s">
        <v>752</v>
      </c>
      <c r="M741" s="52" t="s">
        <v>56</v>
      </c>
      <c r="N741" s="52" t="s">
        <v>67</v>
      </c>
      <c r="O741" s="52" t="s">
        <v>66</v>
      </c>
      <c r="P741" s="52" t="s">
        <v>95</v>
      </c>
      <c r="Q741" s="52" t="s">
        <v>42</v>
      </c>
      <c r="R741" s="52" t="s">
        <v>175</v>
      </c>
      <c r="S741" s="53">
        <v>36775</v>
      </c>
      <c r="T741" s="52" t="s">
        <v>44</v>
      </c>
      <c r="U741" s="52" t="s">
        <v>176</v>
      </c>
      <c r="V741" s="52" t="s">
        <v>46</v>
      </c>
      <c r="W741" s="51">
        <v>34484</v>
      </c>
      <c r="X741" s="52" t="s">
        <v>99</v>
      </c>
      <c r="Y741" s="51">
        <v>3</v>
      </c>
      <c r="Z741" s="51">
        <v>1860</v>
      </c>
      <c r="AA741" s="53" t="s">
        <v>2898</v>
      </c>
      <c r="AB741" s="51">
        <v>1</v>
      </c>
      <c r="AC741" s="51">
        <v>4</v>
      </c>
      <c r="AD741" s="53">
        <v>44793</v>
      </c>
      <c r="AE741" s="52" t="s">
        <v>76</v>
      </c>
      <c r="AF741" s="52" t="s">
        <v>61</v>
      </c>
      <c r="AG741" s="52" t="s">
        <v>89</v>
      </c>
      <c r="AH741" s="52" t="s">
        <v>5230</v>
      </c>
      <c r="AI741" s="52" t="s">
        <v>5231</v>
      </c>
      <c r="AJ741" s="51">
        <v>3</v>
      </c>
      <c r="AK741" s="56">
        <v>551.45000000000005</v>
      </c>
    </row>
    <row r="742" spans="1:37" x14ac:dyDescent="0.25">
      <c r="A742" s="51">
        <v>1436</v>
      </c>
      <c r="B742" s="52" t="s">
        <v>4206</v>
      </c>
      <c r="C742" s="52" t="s">
        <v>1183</v>
      </c>
      <c r="D742" s="53">
        <v>43773</v>
      </c>
      <c r="E742" s="53">
        <v>44559</v>
      </c>
      <c r="F742" s="51">
        <f>Messy_HR_Dataset_Detailed!$E742-Messy_HR_Dataset_Detailed!$D742</f>
        <v>786</v>
      </c>
      <c r="G742" s="54">
        <f>(Messy_HR_Dataset_Detailed!$E742-Messy_HR_Dataset_Detailed!$D742)/365.25</f>
        <v>2.1519507186858315</v>
      </c>
      <c r="H742" s="52" t="s">
        <v>36</v>
      </c>
      <c r="I742" s="52" t="s">
        <v>5232</v>
      </c>
      <c r="J742" s="55" t="s">
        <v>5233</v>
      </c>
      <c r="K742" s="52" t="s">
        <v>84</v>
      </c>
      <c r="L742" s="52" t="s">
        <v>38</v>
      </c>
      <c r="M742" s="52" t="s">
        <v>56</v>
      </c>
      <c r="N742" s="52" t="s">
        <v>40</v>
      </c>
      <c r="O742" s="52" t="s">
        <v>66</v>
      </c>
      <c r="P742" s="52" t="s">
        <v>95</v>
      </c>
      <c r="Q742" s="52" t="s">
        <v>42</v>
      </c>
      <c r="R742" s="52" t="s">
        <v>107</v>
      </c>
      <c r="S742" s="53" t="s">
        <v>5061</v>
      </c>
      <c r="T742" s="52" t="s">
        <v>44</v>
      </c>
      <c r="U742" s="52" t="s">
        <v>109</v>
      </c>
      <c r="V742" s="52" t="s">
        <v>46</v>
      </c>
      <c r="W742" s="51">
        <v>87036</v>
      </c>
      <c r="X742" s="52" t="s">
        <v>99</v>
      </c>
      <c r="Y742" s="51">
        <v>3</v>
      </c>
      <c r="Z742" s="51">
        <v>1863</v>
      </c>
      <c r="AA742" s="53">
        <v>45023</v>
      </c>
      <c r="AB742" s="51">
        <v>5</v>
      </c>
      <c r="AC742" s="51">
        <v>2</v>
      </c>
      <c r="AD742" s="53">
        <v>45098</v>
      </c>
      <c r="AE742" s="52" t="s">
        <v>156</v>
      </c>
      <c r="AF742" s="52" t="s">
        <v>51</v>
      </c>
      <c r="AG742" s="52" t="s">
        <v>89</v>
      </c>
      <c r="AH742" s="52" t="s">
        <v>5234</v>
      </c>
      <c r="AI742" s="52" t="s">
        <v>5235</v>
      </c>
      <c r="AJ742" s="51">
        <v>3</v>
      </c>
      <c r="AK742" s="56">
        <v>559.52</v>
      </c>
    </row>
    <row r="743" spans="1:37" x14ac:dyDescent="0.25">
      <c r="A743" s="51">
        <v>1437</v>
      </c>
      <c r="B743" s="52" t="s">
        <v>4650</v>
      </c>
      <c r="C743" s="52" t="s">
        <v>5236</v>
      </c>
      <c r="D743" s="53">
        <v>45080</v>
      </c>
      <c r="E743" s="53">
        <v>45125</v>
      </c>
      <c r="F743" s="51">
        <f>Messy_HR_Dataset_Detailed!$E743-Messy_HR_Dataset_Detailed!$D743</f>
        <v>45</v>
      </c>
      <c r="G743" s="54">
        <f>(Messy_HR_Dataset_Detailed!$E743-Messy_HR_Dataset_Detailed!$D743)/365.25</f>
        <v>0.12320328542094455</v>
      </c>
      <c r="H743" s="52" t="s">
        <v>36</v>
      </c>
      <c r="I743" s="52" t="s">
        <v>5237</v>
      </c>
      <c r="J743" s="55" t="s">
        <v>5238</v>
      </c>
      <c r="K743" s="52" t="s">
        <v>37</v>
      </c>
      <c r="L743" s="52" t="s">
        <v>38</v>
      </c>
      <c r="M743" s="52" t="s">
        <v>66</v>
      </c>
      <c r="N743" s="52" t="s">
        <v>55</v>
      </c>
      <c r="O743" s="52" t="s">
        <v>41</v>
      </c>
      <c r="P743" s="52" t="s">
        <v>121</v>
      </c>
      <c r="Q743" s="52" t="s">
        <v>42</v>
      </c>
      <c r="R743" s="52" t="s">
        <v>85</v>
      </c>
      <c r="S743" s="53" t="s">
        <v>5239</v>
      </c>
      <c r="T743" s="52" t="s">
        <v>44</v>
      </c>
      <c r="U743" s="52" t="s">
        <v>145</v>
      </c>
      <c r="V743" s="52" t="s">
        <v>46</v>
      </c>
      <c r="W743" s="51">
        <v>51953</v>
      </c>
      <c r="X743" s="52" t="s">
        <v>99</v>
      </c>
      <c r="Y743" s="51">
        <v>3</v>
      </c>
      <c r="Z743" s="51">
        <v>1864</v>
      </c>
      <c r="AA743" s="53">
        <v>44846</v>
      </c>
      <c r="AB743" s="51">
        <v>3</v>
      </c>
      <c r="AC743" s="51">
        <v>2</v>
      </c>
      <c r="AD743" s="53">
        <v>44779</v>
      </c>
      <c r="AE743" s="52" t="s">
        <v>76</v>
      </c>
      <c r="AF743" s="52" t="s">
        <v>51</v>
      </c>
      <c r="AG743" s="52" t="s">
        <v>77</v>
      </c>
      <c r="AH743" s="52" t="s">
        <v>5240</v>
      </c>
      <c r="AI743" s="52" t="s">
        <v>5241</v>
      </c>
      <c r="AJ743" s="51">
        <v>4</v>
      </c>
      <c r="AK743" s="56">
        <v>850.57</v>
      </c>
    </row>
    <row r="744" spans="1:37" x14ac:dyDescent="0.25">
      <c r="A744" s="51">
        <v>1440</v>
      </c>
      <c r="B744" s="52" t="s">
        <v>4791</v>
      </c>
      <c r="C744" s="52" t="s">
        <v>419</v>
      </c>
      <c r="D744" s="53">
        <v>44205</v>
      </c>
      <c r="E744" s="53">
        <v>44425</v>
      </c>
      <c r="F744" s="51">
        <f>Messy_HR_Dataset_Detailed!$E744-Messy_HR_Dataset_Detailed!$D744</f>
        <v>220</v>
      </c>
      <c r="G744" s="54">
        <f>(Messy_HR_Dataset_Detailed!$E744-Messy_HR_Dataset_Detailed!$D744)/365.25</f>
        <v>0.60232717316906226</v>
      </c>
      <c r="H744" s="52" t="s">
        <v>36</v>
      </c>
      <c r="I744" s="52" t="s">
        <v>5243</v>
      </c>
      <c r="J744" s="55" t="s">
        <v>5244</v>
      </c>
      <c r="K744" s="52" t="s">
        <v>132</v>
      </c>
      <c r="L744" s="52" t="s">
        <v>38</v>
      </c>
      <c r="M744" s="52" t="s">
        <v>66</v>
      </c>
      <c r="N744" s="52" t="s">
        <v>67</v>
      </c>
      <c r="O744" s="52" t="s">
        <v>41</v>
      </c>
      <c r="P744" s="52" t="s">
        <v>95</v>
      </c>
      <c r="Q744" s="52" t="s">
        <v>42</v>
      </c>
      <c r="R744" s="52" t="s">
        <v>107</v>
      </c>
      <c r="S744" s="53">
        <v>15352</v>
      </c>
      <c r="T744" s="52" t="s">
        <v>44</v>
      </c>
      <c r="U744" s="52" t="s">
        <v>98</v>
      </c>
      <c r="V744" s="52" t="s">
        <v>59</v>
      </c>
      <c r="W744" s="51">
        <v>25698</v>
      </c>
      <c r="X744" s="52" t="s">
        <v>242</v>
      </c>
      <c r="Y744" s="51">
        <v>3</v>
      </c>
      <c r="Z744" s="51">
        <v>1867</v>
      </c>
      <c r="AA744" s="53">
        <v>45143</v>
      </c>
      <c r="AB744" s="51">
        <v>1</v>
      </c>
      <c r="AC744" s="51">
        <v>5</v>
      </c>
      <c r="AD744" s="53">
        <v>45050</v>
      </c>
      <c r="AE744" s="52" t="s">
        <v>76</v>
      </c>
      <c r="AF744" s="52" t="s">
        <v>61</v>
      </c>
      <c r="AG744" s="52" t="s">
        <v>89</v>
      </c>
      <c r="AH744" s="52" t="s">
        <v>4898</v>
      </c>
      <c r="AI744" s="52" t="s">
        <v>5245</v>
      </c>
      <c r="AJ744" s="51">
        <v>3</v>
      </c>
      <c r="AK744" s="56">
        <v>114.45</v>
      </c>
    </row>
    <row r="745" spans="1:37" x14ac:dyDescent="0.25">
      <c r="A745" s="51">
        <v>1441</v>
      </c>
      <c r="B745" s="52" t="s">
        <v>5246</v>
      </c>
      <c r="C745" s="52" t="s">
        <v>4482</v>
      </c>
      <c r="D745" s="53">
        <v>44642</v>
      </c>
      <c r="E745" s="53">
        <v>45061</v>
      </c>
      <c r="F745" s="51">
        <f>Messy_HR_Dataset_Detailed!$E745-Messy_HR_Dataset_Detailed!$D745</f>
        <v>419</v>
      </c>
      <c r="G745" s="54">
        <f>(Messy_HR_Dataset_Detailed!$E745-Messy_HR_Dataset_Detailed!$D745)/365.25</f>
        <v>1.1471594798083504</v>
      </c>
      <c r="H745" s="52" t="s">
        <v>36</v>
      </c>
      <c r="I745" s="52" t="s">
        <v>5247</v>
      </c>
      <c r="J745" s="55" t="s">
        <v>5248</v>
      </c>
      <c r="K745" s="52" t="s">
        <v>79</v>
      </c>
      <c r="L745" s="52" t="s">
        <v>38</v>
      </c>
      <c r="M745" s="52" t="s">
        <v>56</v>
      </c>
      <c r="N745" s="52" t="s">
        <v>55</v>
      </c>
      <c r="O745" s="52" t="s">
        <v>66</v>
      </c>
      <c r="P745" s="52" t="s">
        <v>121</v>
      </c>
      <c r="Q745" s="52" t="s">
        <v>42</v>
      </c>
      <c r="R745" s="52" t="s">
        <v>85</v>
      </c>
      <c r="S745" s="53" t="s">
        <v>5249</v>
      </c>
      <c r="T745" s="52" t="s">
        <v>44</v>
      </c>
      <c r="U745" s="52" t="s">
        <v>81</v>
      </c>
      <c r="V745" s="52" t="s">
        <v>59</v>
      </c>
      <c r="W745" s="51">
        <v>6756</v>
      </c>
      <c r="X745" s="52" t="s">
        <v>242</v>
      </c>
      <c r="Y745" s="51">
        <v>3</v>
      </c>
      <c r="Z745" s="51">
        <v>1868</v>
      </c>
      <c r="AA745" s="53" t="s">
        <v>988</v>
      </c>
      <c r="AB745" s="51">
        <v>5</v>
      </c>
      <c r="AC745" s="51">
        <v>3</v>
      </c>
      <c r="AD745" s="53">
        <v>45012</v>
      </c>
      <c r="AE745" s="52" t="s">
        <v>50</v>
      </c>
      <c r="AF745" s="52" t="s">
        <v>51</v>
      </c>
      <c r="AG745" s="52" t="s">
        <v>77</v>
      </c>
      <c r="AH745" s="52" t="s">
        <v>5250</v>
      </c>
      <c r="AI745" s="52" t="s">
        <v>5251</v>
      </c>
      <c r="AJ745" s="51">
        <v>4</v>
      </c>
      <c r="AK745" s="56">
        <v>599.79</v>
      </c>
    </row>
    <row r="746" spans="1:37" x14ac:dyDescent="0.25">
      <c r="A746" s="51">
        <v>1445</v>
      </c>
      <c r="B746" s="52" t="s">
        <v>5254</v>
      </c>
      <c r="C746" s="52" t="s">
        <v>3423</v>
      </c>
      <c r="D746" s="53">
        <v>44900</v>
      </c>
      <c r="E746" s="53">
        <v>45095</v>
      </c>
      <c r="F746" s="51">
        <f>Messy_HR_Dataset_Detailed!$E746-Messy_HR_Dataset_Detailed!$D746</f>
        <v>195</v>
      </c>
      <c r="G746" s="54">
        <f>(Messy_HR_Dataset_Detailed!$E746-Messy_HR_Dataset_Detailed!$D746)/365.25</f>
        <v>0.53388090349075978</v>
      </c>
      <c r="H746" s="52" t="s">
        <v>36</v>
      </c>
      <c r="I746" s="52" t="s">
        <v>5255</v>
      </c>
      <c r="J746" s="55" t="s">
        <v>5256</v>
      </c>
      <c r="K746" s="52" t="s">
        <v>65</v>
      </c>
      <c r="L746" s="52" t="s">
        <v>38</v>
      </c>
      <c r="M746" s="52" t="s">
        <v>66</v>
      </c>
      <c r="N746" s="52" t="s">
        <v>67</v>
      </c>
      <c r="O746" s="52" t="s">
        <v>41</v>
      </c>
      <c r="P746" s="52" t="s">
        <v>133</v>
      </c>
      <c r="Q746" s="52" t="s">
        <v>42</v>
      </c>
      <c r="R746" s="52" t="s">
        <v>85</v>
      </c>
      <c r="S746" s="53" t="s">
        <v>5257</v>
      </c>
      <c r="T746" s="52" t="s">
        <v>44</v>
      </c>
      <c r="U746" s="52" t="s">
        <v>81</v>
      </c>
      <c r="V746" s="52" t="s">
        <v>46</v>
      </c>
      <c r="W746" s="51">
        <v>64371</v>
      </c>
      <c r="X746" s="52" t="s">
        <v>48</v>
      </c>
      <c r="Y746" s="51">
        <v>3</v>
      </c>
      <c r="Z746" s="51">
        <v>1872</v>
      </c>
      <c r="AA746" s="53" t="s">
        <v>492</v>
      </c>
      <c r="AB746" s="51">
        <v>1</v>
      </c>
      <c r="AC746" s="51">
        <v>2</v>
      </c>
      <c r="AD746" s="53">
        <v>45111</v>
      </c>
      <c r="AE746" s="52" t="s">
        <v>50</v>
      </c>
      <c r="AF746" s="52" t="s">
        <v>51</v>
      </c>
      <c r="AG746" s="52" t="s">
        <v>62</v>
      </c>
      <c r="AH746" s="52" t="s">
        <v>5258</v>
      </c>
      <c r="AI746" s="52" t="s">
        <v>5259</v>
      </c>
      <c r="AJ746" s="51">
        <v>4</v>
      </c>
      <c r="AK746" s="56">
        <v>299.55</v>
      </c>
    </row>
    <row r="747" spans="1:37" x14ac:dyDescent="0.25">
      <c r="A747" s="51">
        <v>1446</v>
      </c>
      <c r="B747" s="52" t="s">
        <v>5260</v>
      </c>
      <c r="C747" s="52" t="s">
        <v>3421</v>
      </c>
      <c r="D747" s="53">
        <v>43666</v>
      </c>
      <c r="E747" s="53">
        <v>43705</v>
      </c>
      <c r="F747" s="51">
        <f>Messy_HR_Dataset_Detailed!$E747-Messy_HR_Dataset_Detailed!$D747</f>
        <v>39</v>
      </c>
      <c r="G747" s="54">
        <f>(Messy_HR_Dataset_Detailed!$E747-Messy_HR_Dataset_Detailed!$D747)/365.25</f>
        <v>0.10677618069815195</v>
      </c>
      <c r="H747" s="52" t="s">
        <v>738</v>
      </c>
      <c r="I747" s="52" t="s">
        <v>5261</v>
      </c>
      <c r="J747" s="55" t="s">
        <v>5262</v>
      </c>
      <c r="K747" s="52" t="s">
        <v>84</v>
      </c>
      <c r="L747" s="52" t="s">
        <v>38</v>
      </c>
      <c r="M747" s="52" t="s">
        <v>39</v>
      </c>
      <c r="N747" s="52" t="s">
        <v>40</v>
      </c>
      <c r="O747" s="52" t="s">
        <v>41</v>
      </c>
      <c r="P747" s="52" t="s">
        <v>95</v>
      </c>
      <c r="Q747" s="52" t="s">
        <v>42</v>
      </c>
      <c r="R747" s="52" t="s">
        <v>107</v>
      </c>
      <c r="S747" s="53" t="s">
        <v>1701</v>
      </c>
      <c r="T747" s="52" t="s">
        <v>44</v>
      </c>
      <c r="U747" s="52" t="s">
        <v>98</v>
      </c>
      <c r="V747" s="52" t="s">
        <v>46</v>
      </c>
      <c r="W747" s="51">
        <v>76588</v>
      </c>
      <c r="X747" s="52" t="s">
        <v>48</v>
      </c>
      <c r="Y747" s="51">
        <v>3</v>
      </c>
      <c r="Z747" s="51">
        <v>1873</v>
      </c>
      <c r="AA747" s="53" t="s">
        <v>821</v>
      </c>
      <c r="AB747" s="51">
        <v>5</v>
      </c>
      <c r="AC747" s="51">
        <v>2</v>
      </c>
      <c r="AD747" s="53">
        <v>44987</v>
      </c>
      <c r="AE747" s="52" t="s">
        <v>83</v>
      </c>
      <c r="AF747" s="52" t="s">
        <v>61</v>
      </c>
      <c r="AG747" s="52" t="s">
        <v>62</v>
      </c>
      <c r="AH747" s="52" t="s">
        <v>5263</v>
      </c>
      <c r="AI747" s="52" t="s">
        <v>5264</v>
      </c>
      <c r="AJ747" s="51">
        <v>3</v>
      </c>
      <c r="AK747" s="56">
        <v>373.67</v>
      </c>
    </row>
    <row r="748" spans="1:37" x14ac:dyDescent="0.25">
      <c r="A748" s="51">
        <v>1448</v>
      </c>
      <c r="B748" s="52" t="s">
        <v>2490</v>
      </c>
      <c r="C748" s="52" t="s">
        <v>970</v>
      </c>
      <c r="D748" s="53">
        <v>44200</v>
      </c>
      <c r="E748" s="53">
        <v>44989</v>
      </c>
      <c r="F748" s="51">
        <f>Messy_HR_Dataset_Detailed!$E748-Messy_HR_Dataset_Detailed!$D748</f>
        <v>789</v>
      </c>
      <c r="G748" s="54">
        <f>(Messy_HR_Dataset_Detailed!$E748-Messy_HR_Dataset_Detailed!$D748)/365.25</f>
        <v>2.1601642710472277</v>
      </c>
      <c r="H748" s="52" t="s">
        <v>738</v>
      </c>
      <c r="I748" s="52" t="s">
        <v>5266</v>
      </c>
      <c r="J748" s="55" t="s">
        <v>5267</v>
      </c>
      <c r="K748" s="52" t="s">
        <v>54</v>
      </c>
      <c r="L748" s="52" t="s">
        <v>752</v>
      </c>
      <c r="M748" s="52" t="s">
        <v>66</v>
      </c>
      <c r="N748" s="52" t="s">
        <v>40</v>
      </c>
      <c r="O748" s="52" t="s">
        <v>66</v>
      </c>
      <c r="P748" s="52" t="s">
        <v>95</v>
      </c>
      <c r="Q748" s="52" t="s">
        <v>42</v>
      </c>
      <c r="R748" s="52" t="s">
        <v>80</v>
      </c>
      <c r="S748" s="53">
        <v>19367</v>
      </c>
      <c r="T748" s="52" t="s">
        <v>44</v>
      </c>
      <c r="U748" s="52" t="s">
        <v>234</v>
      </c>
      <c r="V748" s="52" t="s">
        <v>59</v>
      </c>
      <c r="W748" s="51">
        <v>24806</v>
      </c>
      <c r="X748" s="52" t="s">
        <v>48</v>
      </c>
      <c r="Y748" s="51">
        <v>3</v>
      </c>
      <c r="Z748" s="51">
        <v>1875</v>
      </c>
      <c r="AA748" s="53">
        <v>45054</v>
      </c>
      <c r="AB748" s="51">
        <v>3</v>
      </c>
      <c r="AC748" s="51">
        <v>1</v>
      </c>
      <c r="AD748" s="53">
        <v>45004</v>
      </c>
      <c r="AE748" s="52" t="s">
        <v>76</v>
      </c>
      <c r="AF748" s="52" t="s">
        <v>51</v>
      </c>
      <c r="AG748" s="52" t="s">
        <v>52</v>
      </c>
      <c r="AH748" s="52" t="s">
        <v>5268</v>
      </c>
      <c r="AI748" s="52" t="s">
        <v>5269</v>
      </c>
      <c r="AJ748" s="51">
        <v>1</v>
      </c>
      <c r="AK748" s="56">
        <v>105.61</v>
      </c>
    </row>
    <row r="749" spans="1:37" x14ac:dyDescent="0.25">
      <c r="A749" s="51">
        <v>1449</v>
      </c>
      <c r="B749" s="52" t="s">
        <v>5270</v>
      </c>
      <c r="C749" s="52" t="s">
        <v>1463</v>
      </c>
      <c r="D749" s="53">
        <v>44848</v>
      </c>
      <c r="E749" s="53">
        <v>44987</v>
      </c>
      <c r="F749" s="51">
        <f>Messy_HR_Dataset_Detailed!$E749-Messy_HR_Dataset_Detailed!$D749</f>
        <v>139</v>
      </c>
      <c r="G749" s="54">
        <f>(Messy_HR_Dataset_Detailed!$E749-Messy_HR_Dataset_Detailed!$D749)/365.25</f>
        <v>0.3805612594113621</v>
      </c>
      <c r="H749" s="52" t="s">
        <v>738</v>
      </c>
      <c r="I749" s="52" t="s">
        <v>5271</v>
      </c>
      <c r="J749" s="55" t="s">
        <v>5272</v>
      </c>
      <c r="K749" s="52" t="s">
        <v>132</v>
      </c>
      <c r="L749" s="52" t="s">
        <v>1816</v>
      </c>
      <c r="M749" s="52" t="s">
        <v>66</v>
      </c>
      <c r="N749" s="52" t="s">
        <v>55</v>
      </c>
      <c r="O749" s="52" t="s">
        <v>56</v>
      </c>
      <c r="P749" s="52" t="s">
        <v>121</v>
      </c>
      <c r="Q749" s="52" t="s">
        <v>42</v>
      </c>
      <c r="R749" s="52" t="s">
        <v>85</v>
      </c>
      <c r="S749" s="53" t="s">
        <v>5273</v>
      </c>
      <c r="T749" s="52" t="s">
        <v>44</v>
      </c>
      <c r="U749" s="52" t="s">
        <v>223</v>
      </c>
      <c r="V749" s="52" t="s">
        <v>46</v>
      </c>
      <c r="W749" s="51">
        <v>40691</v>
      </c>
      <c r="X749" s="52" t="s">
        <v>48</v>
      </c>
      <c r="Y749" s="51">
        <v>3</v>
      </c>
      <c r="Z749" s="51">
        <v>1876</v>
      </c>
      <c r="AA749" s="53">
        <v>45170</v>
      </c>
      <c r="AB749" s="51">
        <v>4</v>
      </c>
      <c r="AC749" s="51">
        <v>2</v>
      </c>
      <c r="AD749" s="53">
        <v>44999</v>
      </c>
      <c r="AE749" s="52" t="s">
        <v>50</v>
      </c>
      <c r="AF749" s="52" t="s">
        <v>51</v>
      </c>
      <c r="AG749" s="52" t="s">
        <v>77</v>
      </c>
      <c r="AH749" s="52" t="s">
        <v>5274</v>
      </c>
      <c r="AI749" s="52" t="s">
        <v>5275</v>
      </c>
      <c r="AJ749" s="51">
        <v>5</v>
      </c>
      <c r="AK749" s="56">
        <v>445.28</v>
      </c>
    </row>
    <row r="750" spans="1:37" x14ac:dyDescent="0.25">
      <c r="A750" s="51">
        <v>1451</v>
      </c>
      <c r="B750" s="52" t="s">
        <v>5276</v>
      </c>
      <c r="C750" s="52" t="s">
        <v>3237</v>
      </c>
      <c r="D750" s="53">
        <v>44836</v>
      </c>
      <c r="E750" s="53">
        <v>45105</v>
      </c>
      <c r="F750" s="51">
        <f>Messy_HR_Dataset_Detailed!$E750-Messy_HR_Dataset_Detailed!$D750</f>
        <v>269</v>
      </c>
      <c r="G750" s="54">
        <f>(Messy_HR_Dataset_Detailed!$E750-Messy_HR_Dataset_Detailed!$D750)/365.25</f>
        <v>0.73648186173853525</v>
      </c>
      <c r="H750" s="52" t="s">
        <v>36</v>
      </c>
      <c r="I750" s="52" t="s">
        <v>5277</v>
      </c>
      <c r="J750" s="55" t="s">
        <v>5278</v>
      </c>
      <c r="K750" s="52" t="s">
        <v>94</v>
      </c>
      <c r="L750" s="52" t="s">
        <v>38</v>
      </c>
      <c r="M750" s="52" t="s">
        <v>56</v>
      </c>
      <c r="N750" s="52" t="s">
        <v>67</v>
      </c>
      <c r="O750" s="52" t="s">
        <v>56</v>
      </c>
      <c r="P750" s="52" t="s">
        <v>174</v>
      </c>
      <c r="Q750" s="52" t="s">
        <v>42</v>
      </c>
      <c r="R750" s="52" t="s">
        <v>142</v>
      </c>
      <c r="S750" s="53" t="s">
        <v>4478</v>
      </c>
      <c r="T750" s="52" t="s">
        <v>44</v>
      </c>
      <c r="U750" s="52" t="s">
        <v>250</v>
      </c>
      <c r="V750" s="52" t="s">
        <v>46</v>
      </c>
      <c r="W750" s="51">
        <v>78562</v>
      </c>
      <c r="X750" s="52" t="s">
        <v>48</v>
      </c>
      <c r="Y750" s="51">
        <v>3</v>
      </c>
      <c r="Z750" s="51">
        <v>1878</v>
      </c>
      <c r="AA750" s="53" t="s">
        <v>421</v>
      </c>
      <c r="AB750" s="51">
        <v>5</v>
      </c>
      <c r="AC750" s="51">
        <v>3</v>
      </c>
      <c r="AD750" s="53">
        <v>45071</v>
      </c>
      <c r="AE750" s="52" t="s">
        <v>83</v>
      </c>
      <c r="AF750" s="52" t="s">
        <v>61</v>
      </c>
      <c r="AG750" s="52" t="s">
        <v>89</v>
      </c>
      <c r="AH750" s="52" t="s">
        <v>5279</v>
      </c>
      <c r="AI750" s="52" t="s">
        <v>5280</v>
      </c>
      <c r="AJ750" s="51">
        <v>5</v>
      </c>
      <c r="AK750" s="56">
        <v>932.44</v>
      </c>
    </row>
    <row r="751" spans="1:37" x14ac:dyDescent="0.25">
      <c r="A751" s="51">
        <v>1452</v>
      </c>
      <c r="B751" s="52" t="s">
        <v>2444</v>
      </c>
      <c r="C751" s="52" t="s">
        <v>5281</v>
      </c>
      <c r="D751" s="53">
        <v>43429</v>
      </c>
      <c r="E751" s="53">
        <v>43996</v>
      </c>
      <c r="F751" s="51">
        <f>Messy_HR_Dataset_Detailed!$E751-Messy_HR_Dataset_Detailed!$D751</f>
        <v>567</v>
      </c>
      <c r="G751" s="54">
        <f>(Messy_HR_Dataset_Detailed!$E751-Messy_HR_Dataset_Detailed!$D751)/365.25</f>
        <v>1.5523613963039014</v>
      </c>
      <c r="H751" s="52" t="s">
        <v>36</v>
      </c>
      <c r="I751" s="52" t="s">
        <v>5282</v>
      </c>
      <c r="J751" s="55" t="s">
        <v>5283</v>
      </c>
      <c r="K751" s="52" t="s">
        <v>84</v>
      </c>
      <c r="L751" s="52" t="s">
        <v>752</v>
      </c>
      <c r="M751" s="52" t="s">
        <v>56</v>
      </c>
      <c r="N751" s="52" t="s">
        <v>67</v>
      </c>
      <c r="O751" s="52" t="s">
        <v>41</v>
      </c>
      <c r="P751" s="52" t="s">
        <v>95</v>
      </c>
      <c r="Q751" s="52" t="s">
        <v>42</v>
      </c>
      <c r="R751" s="52" t="s">
        <v>107</v>
      </c>
      <c r="S751" s="53" t="s">
        <v>5284</v>
      </c>
      <c r="T751" s="52" t="s">
        <v>44</v>
      </c>
      <c r="U751" s="52" t="s">
        <v>109</v>
      </c>
      <c r="V751" s="52" t="s">
        <v>46</v>
      </c>
      <c r="W751" s="51">
        <v>56517</v>
      </c>
      <c r="X751" s="52" t="s">
        <v>48</v>
      </c>
      <c r="Y751" s="51">
        <v>3</v>
      </c>
      <c r="Z751" s="51">
        <v>1879</v>
      </c>
      <c r="AA751" s="53">
        <v>45054</v>
      </c>
      <c r="AB751" s="51">
        <v>2</v>
      </c>
      <c r="AC751" s="51">
        <v>3</v>
      </c>
      <c r="AD751" s="53">
        <v>45045</v>
      </c>
      <c r="AE751" s="52" t="s">
        <v>50</v>
      </c>
      <c r="AF751" s="52" t="s">
        <v>51</v>
      </c>
      <c r="AG751" s="52" t="s">
        <v>89</v>
      </c>
      <c r="AH751" s="52" t="s">
        <v>5285</v>
      </c>
      <c r="AI751" s="52" t="s">
        <v>5286</v>
      </c>
      <c r="AJ751" s="51">
        <v>2</v>
      </c>
      <c r="AK751" s="56">
        <v>227.51</v>
      </c>
    </row>
    <row r="752" spans="1:37" x14ac:dyDescent="0.25">
      <c r="A752" s="51">
        <v>1453</v>
      </c>
      <c r="B752" s="52" t="s">
        <v>5287</v>
      </c>
      <c r="C752" s="52" t="s">
        <v>2177</v>
      </c>
      <c r="D752" s="53">
        <v>44386</v>
      </c>
      <c r="E752" s="53">
        <v>44954</v>
      </c>
      <c r="F752" s="51">
        <f>Messy_HR_Dataset_Detailed!$E752-Messy_HR_Dataset_Detailed!$D752</f>
        <v>568</v>
      </c>
      <c r="G752" s="54">
        <f>(Messy_HR_Dataset_Detailed!$E752-Messy_HR_Dataset_Detailed!$D752)/365.25</f>
        <v>1.5550992470910336</v>
      </c>
      <c r="H752" s="52" t="s">
        <v>36</v>
      </c>
      <c r="I752" s="52" t="s">
        <v>5288</v>
      </c>
      <c r="J752" s="55" t="s">
        <v>5289</v>
      </c>
      <c r="K752" s="52" t="s">
        <v>37</v>
      </c>
      <c r="L752" s="52" t="s">
        <v>752</v>
      </c>
      <c r="M752" s="52" t="s">
        <v>66</v>
      </c>
      <c r="N752" s="52" t="s">
        <v>55</v>
      </c>
      <c r="O752" s="52" t="s">
        <v>66</v>
      </c>
      <c r="P752" s="52" t="s">
        <v>174</v>
      </c>
      <c r="Q752" s="52" t="s">
        <v>42</v>
      </c>
      <c r="R752" s="52" t="s">
        <v>175</v>
      </c>
      <c r="S752" s="53">
        <v>24289</v>
      </c>
      <c r="T752" s="52" t="s">
        <v>44</v>
      </c>
      <c r="U752" s="52" t="s">
        <v>234</v>
      </c>
      <c r="V752" s="52" t="s">
        <v>46</v>
      </c>
      <c r="W752" s="51">
        <v>10781</v>
      </c>
      <c r="X752" s="52" t="s">
        <v>48</v>
      </c>
      <c r="Y752" s="51">
        <v>3</v>
      </c>
      <c r="Z752" s="51">
        <v>1880</v>
      </c>
      <c r="AA752" s="53" t="s">
        <v>3451</v>
      </c>
      <c r="AB752" s="51">
        <v>5</v>
      </c>
      <c r="AC752" s="51">
        <v>1</v>
      </c>
      <c r="AD752" s="53">
        <v>44783</v>
      </c>
      <c r="AE752" s="52" t="s">
        <v>60</v>
      </c>
      <c r="AF752" s="52" t="s">
        <v>51</v>
      </c>
      <c r="AG752" s="52" t="s">
        <v>62</v>
      </c>
      <c r="AH752" s="52" t="s">
        <v>5290</v>
      </c>
      <c r="AI752" s="52" t="s">
        <v>5291</v>
      </c>
      <c r="AJ752" s="51">
        <v>5</v>
      </c>
      <c r="AK752" s="56">
        <v>785.05</v>
      </c>
    </row>
    <row r="753" spans="1:37" x14ac:dyDescent="0.25">
      <c r="A753" s="51">
        <v>1455</v>
      </c>
      <c r="B753" s="52" t="s">
        <v>5294</v>
      </c>
      <c r="C753" s="52" t="s">
        <v>5295</v>
      </c>
      <c r="D753" s="53">
        <v>44509</v>
      </c>
      <c r="E753" s="53">
        <v>44939</v>
      </c>
      <c r="F753" s="51">
        <f>Messy_HR_Dataset_Detailed!$E753-Messy_HR_Dataset_Detailed!$D753</f>
        <v>430</v>
      </c>
      <c r="G753" s="54">
        <f>(Messy_HR_Dataset_Detailed!$E753-Messy_HR_Dataset_Detailed!$D753)/365.25</f>
        <v>1.1772758384668036</v>
      </c>
      <c r="H753" s="52" t="s">
        <v>36</v>
      </c>
      <c r="I753" s="52" t="s">
        <v>5296</v>
      </c>
      <c r="J753" s="55" t="s">
        <v>5297</v>
      </c>
      <c r="K753" s="52" t="s">
        <v>132</v>
      </c>
      <c r="L753" s="52" t="s">
        <v>38</v>
      </c>
      <c r="M753" s="52" t="s">
        <v>66</v>
      </c>
      <c r="N753" s="52" t="s">
        <v>55</v>
      </c>
      <c r="O753" s="52" t="s">
        <v>56</v>
      </c>
      <c r="P753" s="52" t="s">
        <v>133</v>
      </c>
      <c r="Q753" s="52" t="s">
        <v>42</v>
      </c>
      <c r="R753" s="52" t="s">
        <v>238</v>
      </c>
      <c r="S753" s="53">
        <v>16590</v>
      </c>
      <c r="T753" s="52" t="s">
        <v>44</v>
      </c>
      <c r="U753" s="52" t="s">
        <v>109</v>
      </c>
      <c r="V753" s="52" t="s">
        <v>46</v>
      </c>
      <c r="W753" s="51">
        <v>91039</v>
      </c>
      <c r="X753" s="52" t="s">
        <v>48</v>
      </c>
      <c r="Y753" s="51">
        <v>3</v>
      </c>
      <c r="Z753" s="51">
        <v>1882</v>
      </c>
      <c r="AA753" s="53">
        <v>45114</v>
      </c>
      <c r="AB753" s="51">
        <v>1</v>
      </c>
      <c r="AC753" s="51">
        <v>4</v>
      </c>
      <c r="AD753" s="53">
        <v>45027</v>
      </c>
      <c r="AE753" s="52" t="s">
        <v>50</v>
      </c>
      <c r="AF753" s="52" t="s">
        <v>51</v>
      </c>
      <c r="AG753" s="52" t="s">
        <v>62</v>
      </c>
      <c r="AH753" s="52" t="s">
        <v>5298</v>
      </c>
      <c r="AI753" s="52" t="s">
        <v>5299</v>
      </c>
      <c r="AJ753" s="51">
        <v>5</v>
      </c>
      <c r="AK753" s="56">
        <v>206.16</v>
      </c>
    </row>
    <row r="754" spans="1:37" x14ac:dyDescent="0.25">
      <c r="A754" s="51">
        <v>1456</v>
      </c>
      <c r="B754" s="52" t="s">
        <v>5300</v>
      </c>
      <c r="C754" s="52" t="s">
        <v>3124</v>
      </c>
      <c r="D754" s="53">
        <v>43339</v>
      </c>
      <c r="E754" s="53">
        <v>43547</v>
      </c>
      <c r="F754" s="51">
        <f>Messy_HR_Dataset_Detailed!$E754-Messy_HR_Dataset_Detailed!$D754</f>
        <v>208</v>
      </c>
      <c r="G754" s="54">
        <f>(Messy_HR_Dataset_Detailed!$E754-Messy_HR_Dataset_Detailed!$D754)/365.25</f>
        <v>0.56947296372347711</v>
      </c>
      <c r="H754" s="52" t="s">
        <v>36</v>
      </c>
      <c r="I754" s="52" t="s">
        <v>5301</v>
      </c>
      <c r="J754" s="55" t="s">
        <v>5302</v>
      </c>
      <c r="K754" s="52" t="s">
        <v>113</v>
      </c>
      <c r="L754" s="52" t="s">
        <v>38</v>
      </c>
      <c r="M754" s="52" t="s">
        <v>66</v>
      </c>
      <c r="N754" s="52" t="s">
        <v>67</v>
      </c>
      <c r="O754" s="52" t="s">
        <v>41</v>
      </c>
      <c r="P754" s="52" t="s">
        <v>174</v>
      </c>
      <c r="Q754" s="52" t="s">
        <v>42</v>
      </c>
      <c r="R754" s="52" t="s">
        <v>175</v>
      </c>
      <c r="S754" s="53">
        <v>24538</v>
      </c>
      <c r="T754" s="52" t="s">
        <v>44</v>
      </c>
      <c r="U754" s="52" t="s">
        <v>423</v>
      </c>
      <c r="V754" s="52" t="s">
        <v>46</v>
      </c>
      <c r="W754" s="51">
        <v>26876</v>
      </c>
      <c r="X754" s="52" t="s">
        <v>48</v>
      </c>
      <c r="Y754" s="51">
        <v>3</v>
      </c>
      <c r="Z754" s="51">
        <v>1883</v>
      </c>
      <c r="AA754" s="53">
        <v>44814</v>
      </c>
      <c r="AB754" s="51">
        <v>3</v>
      </c>
      <c r="AC754" s="51">
        <v>4</v>
      </c>
      <c r="AD754" s="53">
        <v>45065</v>
      </c>
      <c r="AE754" s="52" t="s">
        <v>60</v>
      </c>
      <c r="AF754" s="52" t="s">
        <v>51</v>
      </c>
      <c r="AG754" s="52" t="s">
        <v>52</v>
      </c>
      <c r="AH754" s="52" t="s">
        <v>5303</v>
      </c>
      <c r="AI754" s="52" t="s">
        <v>5304</v>
      </c>
      <c r="AJ754" s="51">
        <v>1</v>
      </c>
      <c r="AK754" s="56">
        <v>483.43</v>
      </c>
    </row>
    <row r="755" spans="1:37" x14ac:dyDescent="0.25">
      <c r="A755" s="51">
        <v>1459</v>
      </c>
      <c r="B755" s="52" t="s">
        <v>587</v>
      </c>
      <c r="C755" s="52" t="s">
        <v>3877</v>
      </c>
      <c r="D755" s="53">
        <v>44838</v>
      </c>
      <c r="E755" s="53">
        <v>44990</v>
      </c>
      <c r="F755" s="51">
        <f>Messy_HR_Dataset_Detailed!$E755-Messy_HR_Dataset_Detailed!$D755</f>
        <v>152</v>
      </c>
      <c r="G755" s="54">
        <f>(Messy_HR_Dataset_Detailed!$E755-Messy_HR_Dataset_Detailed!$D755)/365.25</f>
        <v>0.41615331964407942</v>
      </c>
      <c r="H755" s="52" t="s">
        <v>36</v>
      </c>
      <c r="I755" s="52" t="s">
        <v>5306</v>
      </c>
      <c r="J755" s="55" t="s">
        <v>5307</v>
      </c>
      <c r="K755" s="52" t="s">
        <v>125</v>
      </c>
      <c r="L755" s="52" t="s">
        <v>38</v>
      </c>
      <c r="M755" s="52" t="s">
        <v>39</v>
      </c>
      <c r="N755" s="52" t="s">
        <v>55</v>
      </c>
      <c r="O755" s="52" t="s">
        <v>41</v>
      </c>
      <c r="P755" s="52" t="s">
        <v>95</v>
      </c>
      <c r="Q755" s="52" t="s">
        <v>42</v>
      </c>
      <c r="R755" s="52" t="s">
        <v>114</v>
      </c>
      <c r="S755" s="53">
        <v>30845</v>
      </c>
      <c r="T755" s="52" t="s">
        <v>44</v>
      </c>
      <c r="U755" s="52" t="s">
        <v>412</v>
      </c>
      <c r="V755" s="52" t="s">
        <v>59</v>
      </c>
      <c r="W755" s="51">
        <v>79888</v>
      </c>
      <c r="X755" s="52" t="s">
        <v>48</v>
      </c>
      <c r="Y755" s="51">
        <v>3</v>
      </c>
      <c r="Z755" s="51">
        <v>1886</v>
      </c>
      <c r="AA755" s="53" t="s">
        <v>224</v>
      </c>
      <c r="AB755" s="51">
        <v>3</v>
      </c>
      <c r="AC755" s="51">
        <v>2</v>
      </c>
      <c r="AD755" s="53">
        <v>45087</v>
      </c>
      <c r="AE755" s="52" t="s">
        <v>60</v>
      </c>
      <c r="AF755" s="52" t="s">
        <v>61</v>
      </c>
      <c r="AG755" s="52" t="s">
        <v>77</v>
      </c>
      <c r="AH755" s="52" t="s">
        <v>5308</v>
      </c>
      <c r="AI755" s="52" t="s">
        <v>5309</v>
      </c>
      <c r="AJ755" s="51">
        <v>1</v>
      </c>
      <c r="AK755" s="56">
        <v>349.8</v>
      </c>
    </row>
    <row r="756" spans="1:37" x14ac:dyDescent="0.25">
      <c r="A756" s="51">
        <v>1461</v>
      </c>
      <c r="B756" s="52" t="s">
        <v>2952</v>
      </c>
      <c r="C756" s="52" t="s">
        <v>256</v>
      </c>
      <c r="D756" s="53">
        <v>43956</v>
      </c>
      <c r="E756" s="53">
        <v>45132</v>
      </c>
      <c r="F756" s="51">
        <f>Messy_HR_Dataset_Detailed!$E756-Messy_HR_Dataset_Detailed!$D756</f>
        <v>1176</v>
      </c>
      <c r="G756" s="54">
        <f>(Messy_HR_Dataset_Detailed!$E756-Messy_HR_Dataset_Detailed!$D756)/365.25</f>
        <v>3.2197125256673513</v>
      </c>
      <c r="H756" s="52" t="s">
        <v>36</v>
      </c>
      <c r="I756" s="52" t="s">
        <v>5311</v>
      </c>
      <c r="J756" s="55" t="s">
        <v>5312</v>
      </c>
      <c r="K756" s="52" t="s">
        <v>94</v>
      </c>
      <c r="L756" s="52" t="s">
        <v>38</v>
      </c>
      <c r="M756" s="52" t="s">
        <v>66</v>
      </c>
      <c r="N756" s="52" t="s">
        <v>67</v>
      </c>
      <c r="O756" s="52" t="s">
        <v>41</v>
      </c>
      <c r="P756" s="52" t="s">
        <v>174</v>
      </c>
      <c r="Q756" s="52" t="s">
        <v>42</v>
      </c>
      <c r="R756" s="52" t="s">
        <v>107</v>
      </c>
      <c r="S756" s="53" t="s">
        <v>5313</v>
      </c>
      <c r="T756" s="52" t="s">
        <v>44</v>
      </c>
      <c r="U756" s="52" t="s">
        <v>109</v>
      </c>
      <c r="V756" s="52" t="s">
        <v>46</v>
      </c>
      <c r="W756" s="51">
        <v>36015</v>
      </c>
      <c r="X756" s="52" t="s">
        <v>48</v>
      </c>
      <c r="Y756" s="51">
        <v>3</v>
      </c>
      <c r="Z756" s="51">
        <v>1888</v>
      </c>
      <c r="AA756" s="53" t="s">
        <v>2217</v>
      </c>
      <c r="AB756" s="51">
        <v>1</v>
      </c>
      <c r="AC756" s="51">
        <v>5</v>
      </c>
      <c r="AD756" s="53">
        <v>44918</v>
      </c>
      <c r="AE756" s="52" t="s">
        <v>83</v>
      </c>
      <c r="AF756" s="52" t="s">
        <v>61</v>
      </c>
      <c r="AG756" s="52" t="s">
        <v>77</v>
      </c>
      <c r="AH756" s="52" t="s">
        <v>5314</v>
      </c>
      <c r="AI756" s="52" t="s">
        <v>5315</v>
      </c>
      <c r="AJ756" s="51">
        <v>2</v>
      </c>
      <c r="AK756" s="56">
        <v>961.68</v>
      </c>
    </row>
    <row r="757" spans="1:37" x14ac:dyDescent="0.25">
      <c r="A757" s="51">
        <v>1471</v>
      </c>
      <c r="B757" s="52" t="s">
        <v>5318</v>
      </c>
      <c r="C757" s="52" t="s">
        <v>2454</v>
      </c>
      <c r="D757" s="53">
        <v>43621</v>
      </c>
      <c r="E757" s="53">
        <v>44124</v>
      </c>
      <c r="F757" s="51">
        <f>Messy_HR_Dataset_Detailed!$E757-Messy_HR_Dataset_Detailed!$D757</f>
        <v>503</v>
      </c>
      <c r="G757" s="54">
        <f>(Messy_HR_Dataset_Detailed!$E757-Messy_HR_Dataset_Detailed!$D757)/365.25</f>
        <v>1.377138945927447</v>
      </c>
      <c r="H757" s="52" t="s">
        <v>36</v>
      </c>
      <c r="I757" s="52" t="s">
        <v>5319</v>
      </c>
      <c r="J757" s="55" t="s">
        <v>5320</v>
      </c>
      <c r="K757" s="52" t="s">
        <v>132</v>
      </c>
      <c r="L757" s="52" t="s">
        <v>38</v>
      </c>
      <c r="M757" s="52" t="s">
        <v>66</v>
      </c>
      <c r="N757" s="52" t="s">
        <v>40</v>
      </c>
      <c r="O757" s="52" t="s">
        <v>41</v>
      </c>
      <c r="P757" s="52" t="s">
        <v>174</v>
      </c>
      <c r="Q757" s="52" t="s">
        <v>42</v>
      </c>
      <c r="R757" s="52" t="s">
        <v>85</v>
      </c>
      <c r="S757" s="53" t="s">
        <v>5321</v>
      </c>
      <c r="T757" s="52" t="s">
        <v>44</v>
      </c>
      <c r="U757" s="52" t="s">
        <v>81</v>
      </c>
      <c r="V757" s="52" t="s">
        <v>46</v>
      </c>
      <c r="W757" s="51">
        <v>5154</v>
      </c>
      <c r="X757" s="52" t="s">
        <v>48</v>
      </c>
      <c r="Y757" s="51">
        <v>3</v>
      </c>
      <c r="Z757" s="51">
        <v>1898</v>
      </c>
      <c r="AA757" s="53" t="s">
        <v>962</v>
      </c>
      <c r="AB757" s="51">
        <v>4</v>
      </c>
      <c r="AC757" s="51">
        <v>5</v>
      </c>
      <c r="AD757" s="53">
        <v>45117</v>
      </c>
      <c r="AE757" s="52" t="s">
        <v>76</v>
      </c>
      <c r="AF757" s="52" t="s">
        <v>51</v>
      </c>
      <c r="AG757" s="52" t="s">
        <v>77</v>
      </c>
      <c r="AH757" s="52" t="s">
        <v>3964</v>
      </c>
      <c r="AI757" s="52" t="s">
        <v>5322</v>
      </c>
      <c r="AJ757" s="51">
        <v>3</v>
      </c>
      <c r="AK757" s="56">
        <v>673.38</v>
      </c>
    </row>
    <row r="758" spans="1:37" x14ac:dyDescent="0.25">
      <c r="A758" s="51">
        <v>1472</v>
      </c>
      <c r="B758" s="52" t="s">
        <v>3384</v>
      </c>
      <c r="C758" s="52" t="s">
        <v>5323</v>
      </c>
      <c r="D758" s="53">
        <v>44177</v>
      </c>
      <c r="E758" s="53">
        <v>45074</v>
      </c>
      <c r="F758" s="51">
        <f>Messy_HR_Dataset_Detailed!$E758-Messy_HR_Dataset_Detailed!$D758</f>
        <v>897</v>
      </c>
      <c r="G758" s="54">
        <f>(Messy_HR_Dataset_Detailed!$E758-Messy_HR_Dataset_Detailed!$D758)/365.25</f>
        <v>2.4558521560574951</v>
      </c>
      <c r="H758" s="52" t="s">
        <v>36</v>
      </c>
      <c r="I758" s="52" t="s">
        <v>5324</v>
      </c>
      <c r="J758" s="55" t="s">
        <v>5325</v>
      </c>
      <c r="K758" s="52" t="s">
        <v>79</v>
      </c>
      <c r="L758" s="52" t="s">
        <v>38</v>
      </c>
      <c r="M758" s="52" t="s">
        <v>39</v>
      </c>
      <c r="N758" s="52" t="s">
        <v>40</v>
      </c>
      <c r="O758" s="52" t="s">
        <v>66</v>
      </c>
      <c r="P758" s="52" t="s">
        <v>133</v>
      </c>
      <c r="Q758" s="52" t="s">
        <v>42</v>
      </c>
      <c r="R758" s="52" t="s">
        <v>85</v>
      </c>
      <c r="S758" s="53">
        <v>30111</v>
      </c>
      <c r="T758" s="52" t="s">
        <v>44</v>
      </c>
      <c r="U758" s="52" t="s">
        <v>81</v>
      </c>
      <c r="V758" s="52" t="s">
        <v>46</v>
      </c>
      <c r="W758" s="51">
        <v>57914</v>
      </c>
      <c r="X758" s="52" t="s">
        <v>48</v>
      </c>
      <c r="Y758" s="51">
        <v>3</v>
      </c>
      <c r="Z758" s="51">
        <v>1899</v>
      </c>
      <c r="AA758" s="53" t="s">
        <v>342</v>
      </c>
      <c r="AB758" s="51">
        <v>2</v>
      </c>
      <c r="AC758" s="51">
        <v>4</v>
      </c>
      <c r="AD758" s="53">
        <v>44955</v>
      </c>
      <c r="AE758" s="52" t="s">
        <v>50</v>
      </c>
      <c r="AF758" s="52" t="s">
        <v>51</v>
      </c>
      <c r="AG758" s="52" t="s">
        <v>62</v>
      </c>
      <c r="AH758" s="52" t="s">
        <v>5326</v>
      </c>
      <c r="AI758" s="52" t="s">
        <v>5327</v>
      </c>
      <c r="AJ758" s="51">
        <v>2</v>
      </c>
      <c r="AK758" s="56">
        <v>724.87</v>
      </c>
    </row>
    <row r="759" spans="1:37" x14ac:dyDescent="0.25">
      <c r="A759" s="51">
        <v>1475</v>
      </c>
      <c r="B759" s="52" t="s">
        <v>3181</v>
      </c>
      <c r="C759" s="52" t="s">
        <v>424</v>
      </c>
      <c r="D759" s="53">
        <v>44082</v>
      </c>
      <c r="E759" s="53">
        <v>44823</v>
      </c>
      <c r="F759" s="51">
        <f>Messy_HR_Dataset_Detailed!$E759-Messy_HR_Dataset_Detailed!$D759</f>
        <v>741</v>
      </c>
      <c r="G759" s="54">
        <f>(Messy_HR_Dataset_Detailed!$E759-Messy_HR_Dataset_Detailed!$D759)/365.25</f>
        <v>2.0287474332648872</v>
      </c>
      <c r="H759" s="52" t="s">
        <v>36</v>
      </c>
      <c r="I759" s="52" t="s">
        <v>5329</v>
      </c>
      <c r="J759" s="55" t="s">
        <v>5330</v>
      </c>
      <c r="K759" s="52" t="s">
        <v>113</v>
      </c>
      <c r="L759" s="52" t="s">
        <v>38</v>
      </c>
      <c r="M759" s="52" t="s">
        <v>66</v>
      </c>
      <c r="N759" s="52" t="s">
        <v>55</v>
      </c>
      <c r="O759" s="52" t="s">
        <v>41</v>
      </c>
      <c r="P759" s="52" t="s">
        <v>133</v>
      </c>
      <c r="Q759" s="52" t="s">
        <v>42</v>
      </c>
      <c r="R759" s="52" t="s">
        <v>107</v>
      </c>
      <c r="S759" s="53">
        <v>19300</v>
      </c>
      <c r="T759" s="52" t="s">
        <v>44</v>
      </c>
      <c r="U759" s="52" t="s">
        <v>423</v>
      </c>
      <c r="V759" s="52" t="s">
        <v>59</v>
      </c>
      <c r="W759" s="51">
        <v>86441</v>
      </c>
      <c r="X759" s="52" t="s">
        <v>48</v>
      </c>
      <c r="Y759" s="51">
        <v>3</v>
      </c>
      <c r="Z759" s="51">
        <v>1902</v>
      </c>
      <c r="AA759" s="53" t="s">
        <v>886</v>
      </c>
      <c r="AB759" s="51">
        <v>2</v>
      </c>
      <c r="AC759" s="51">
        <v>5</v>
      </c>
      <c r="AD759" s="53">
        <v>44981</v>
      </c>
      <c r="AE759" s="52" t="s">
        <v>60</v>
      </c>
      <c r="AF759" s="52" t="s">
        <v>61</v>
      </c>
      <c r="AG759" s="52" t="s">
        <v>62</v>
      </c>
      <c r="AH759" s="52" t="s">
        <v>5331</v>
      </c>
      <c r="AI759" s="52" t="s">
        <v>5332</v>
      </c>
      <c r="AJ759" s="51">
        <v>1</v>
      </c>
      <c r="AK759" s="56">
        <v>604.92999999999995</v>
      </c>
    </row>
    <row r="760" spans="1:37" x14ac:dyDescent="0.25">
      <c r="A760" s="51">
        <v>1476</v>
      </c>
      <c r="B760" s="52" t="s">
        <v>2490</v>
      </c>
      <c r="C760" s="52" t="s">
        <v>674</v>
      </c>
      <c r="D760" s="53">
        <v>44179</v>
      </c>
      <c r="E760" s="53">
        <v>44537</v>
      </c>
      <c r="F760" s="51">
        <f>Messy_HR_Dataset_Detailed!$E760-Messy_HR_Dataset_Detailed!$D760</f>
        <v>358</v>
      </c>
      <c r="G760" s="54">
        <f>(Messy_HR_Dataset_Detailed!$E760-Messy_HR_Dataset_Detailed!$D760)/365.25</f>
        <v>0.98015058179329229</v>
      </c>
      <c r="H760" s="52" t="s">
        <v>36</v>
      </c>
      <c r="I760" s="52" t="s">
        <v>5333</v>
      </c>
      <c r="J760" s="55" t="s">
        <v>5334</v>
      </c>
      <c r="K760" s="52" t="s">
        <v>65</v>
      </c>
      <c r="L760" s="52" t="s">
        <v>38</v>
      </c>
      <c r="M760" s="52" t="s">
        <v>56</v>
      </c>
      <c r="N760" s="52" t="s">
        <v>40</v>
      </c>
      <c r="O760" s="52" t="s">
        <v>56</v>
      </c>
      <c r="P760" s="52" t="s">
        <v>121</v>
      </c>
      <c r="Q760" s="52" t="s">
        <v>42</v>
      </c>
      <c r="R760" s="52" t="s">
        <v>85</v>
      </c>
      <c r="S760" s="53">
        <v>22224</v>
      </c>
      <c r="T760" s="52" t="s">
        <v>44</v>
      </c>
      <c r="U760" s="52" t="s">
        <v>234</v>
      </c>
      <c r="V760" s="52" t="s">
        <v>46</v>
      </c>
      <c r="W760" s="51">
        <v>39875</v>
      </c>
      <c r="X760" s="52" t="s">
        <v>48</v>
      </c>
      <c r="Y760" s="51">
        <v>3</v>
      </c>
      <c r="Z760" s="51">
        <v>1903</v>
      </c>
      <c r="AA760" s="53" t="s">
        <v>2878</v>
      </c>
      <c r="AB760" s="51">
        <v>5</v>
      </c>
      <c r="AC760" s="51">
        <v>5</v>
      </c>
      <c r="AD760" s="53">
        <v>45073</v>
      </c>
      <c r="AE760" s="52" t="s">
        <v>76</v>
      </c>
      <c r="AF760" s="52" t="s">
        <v>61</v>
      </c>
      <c r="AG760" s="52" t="s">
        <v>77</v>
      </c>
      <c r="AH760" s="52" t="s">
        <v>5335</v>
      </c>
      <c r="AI760" s="52" t="s">
        <v>5336</v>
      </c>
      <c r="AJ760" s="51">
        <v>4</v>
      </c>
      <c r="AK760" s="56">
        <v>699.97</v>
      </c>
    </row>
    <row r="761" spans="1:37" x14ac:dyDescent="0.25">
      <c r="A761" s="51">
        <v>1484</v>
      </c>
      <c r="B761" s="52" t="s">
        <v>5339</v>
      </c>
      <c r="C761" s="52" t="s">
        <v>901</v>
      </c>
      <c r="D761" s="53">
        <v>44220</v>
      </c>
      <c r="E761" s="53">
        <v>44588</v>
      </c>
      <c r="F761" s="51">
        <f>Messy_HR_Dataset_Detailed!$E761-Messy_HR_Dataset_Detailed!$D761</f>
        <v>368</v>
      </c>
      <c r="G761" s="54">
        <f>(Messy_HR_Dataset_Detailed!$E761-Messy_HR_Dataset_Detailed!$D761)/365.25</f>
        <v>1.0075290896646132</v>
      </c>
      <c r="H761" s="52" t="s">
        <v>36</v>
      </c>
      <c r="I761" s="52" t="s">
        <v>5340</v>
      </c>
      <c r="J761" s="55" t="s">
        <v>5341</v>
      </c>
      <c r="K761" s="52" t="s">
        <v>94</v>
      </c>
      <c r="L761" s="52" t="s">
        <v>752</v>
      </c>
      <c r="M761" s="52" t="s">
        <v>56</v>
      </c>
      <c r="N761" s="52" t="s">
        <v>67</v>
      </c>
      <c r="O761" s="52" t="s">
        <v>41</v>
      </c>
      <c r="P761" s="52" t="s">
        <v>121</v>
      </c>
      <c r="Q761" s="52" t="s">
        <v>42</v>
      </c>
      <c r="R761" s="52" t="s">
        <v>320</v>
      </c>
      <c r="S761" s="53">
        <v>33578</v>
      </c>
      <c r="T761" s="52" t="s">
        <v>44</v>
      </c>
      <c r="U761" s="52" t="s">
        <v>81</v>
      </c>
      <c r="V761" s="52" t="s">
        <v>46</v>
      </c>
      <c r="W761" s="51">
        <v>36064</v>
      </c>
      <c r="X761" s="52" t="s">
        <v>48</v>
      </c>
      <c r="Y761" s="51">
        <v>3</v>
      </c>
      <c r="Z761" s="51">
        <v>1911</v>
      </c>
      <c r="AA761" s="53">
        <v>45142</v>
      </c>
      <c r="AB761" s="51">
        <v>3</v>
      </c>
      <c r="AC761" s="51">
        <v>4</v>
      </c>
      <c r="AD761" s="53">
        <v>44877</v>
      </c>
      <c r="AE761" s="52" t="s">
        <v>156</v>
      </c>
      <c r="AF761" s="52" t="s">
        <v>61</v>
      </c>
      <c r="AG761" s="52" t="s">
        <v>89</v>
      </c>
      <c r="AH761" s="52" t="s">
        <v>5342</v>
      </c>
      <c r="AI761" s="52" t="s">
        <v>5343</v>
      </c>
      <c r="AJ761" s="51">
        <v>5</v>
      </c>
      <c r="AK761" s="56">
        <v>333.08</v>
      </c>
    </row>
    <row r="762" spans="1:37" x14ac:dyDescent="0.25">
      <c r="A762" s="51">
        <v>1485</v>
      </c>
      <c r="B762" s="52" t="s">
        <v>5344</v>
      </c>
      <c r="C762" s="52" t="s">
        <v>228</v>
      </c>
      <c r="D762" s="53">
        <v>43896</v>
      </c>
      <c r="E762" s="53">
        <v>44261</v>
      </c>
      <c r="F762" s="51">
        <f>Messy_HR_Dataset_Detailed!$E762-Messy_HR_Dataset_Detailed!$D762</f>
        <v>365</v>
      </c>
      <c r="G762" s="54">
        <f>(Messy_HR_Dataset_Detailed!$E762-Messy_HR_Dataset_Detailed!$D762)/365.25</f>
        <v>0.99931553730321698</v>
      </c>
      <c r="H762" s="52" t="s">
        <v>738</v>
      </c>
      <c r="I762" s="52" t="s">
        <v>5345</v>
      </c>
      <c r="J762" s="55" t="s">
        <v>5346</v>
      </c>
      <c r="K762" s="52" t="s">
        <v>79</v>
      </c>
      <c r="L762" s="52" t="s">
        <v>38</v>
      </c>
      <c r="M762" s="52" t="s">
        <v>56</v>
      </c>
      <c r="N762" s="52" t="s">
        <v>67</v>
      </c>
      <c r="O762" s="52" t="s">
        <v>41</v>
      </c>
      <c r="P762" s="52" t="s">
        <v>133</v>
      </c>
      <c r="Q762" s="52" t="s">
        <v>42</v>
      </c>
      <c r="R762" s="52" t="s">
        <v>107</v>
      </c>
      <c r="S762" s="53" t="s">
        <v>5347</v>
      </c>
      <c r="T762" s="52" t="s">
        <v>44</v>
      </c>
      <c r="U762" s="52" t="s">
        <v>109</v>
      </c>
      <c r="V762" s="52" t="s">
        <v>46</v>
      </c>
      <c r="W762" s="51">
        <v>7544</v>
      </c>
      <c r="X762" s="52" t="s">
        <v>48</v>
      </c>
      <c r="Y762" s="51">
        <v>3</v>
      </c>
      <c r="Z762" s="51">
        <v>1912</v>
      </c>
      <c r="AA762" s="53">
        <v>44961</v>
      </c>
      <c r="AB762" s="51">
        <v>2</v>
      </c>
      <c r="AC762" s="51">
        <v>5</v>
      </c>
      <c r="AD762" s="53">
        <v>45011</v>
      </c>
      <c r="AE762" s="52" t="s">
        <v>50</v>
      </c>
      <c r="AF762" s="52" t="s">
        <v>61</v>
      </c>
      <c r="AG762" s="52" t="s">
        <v>77</v>
      </c>
      <c r="AH762" s="52" t="s">
        <v>5348</v>
      </c>
      <c r="AI762" s="52" t="s">
        <v>5349</v>
      </c>
      <c r="AJ762" s="51">
        <v>1</v>
      </c>
      <c r="AK762" s="56">
        <v>718.38</v>
      </c>
    </row>
    <row r="763" spans="1:37" x14ac:dyDescent="0.25">
      <c r="A763" s="51">
        <v>1486</v>
      </c>
      <c r="B763" s="52" t="s">
        <v>512</v>
      </c>
      <c r="C763" s="52" t="s">
        <v>5212</v>
      </c>
      <c r="D763" s="53">
        <v>44884</v>
      </c>
      <c r="E763" s="53">
        <v>44972</v>
      </c>
      <c r="F763" s="51">
        <f>Messy_HR_Dataset_Detailed!$E763-Messy_HR_Dataset_Detailed!$D763</f>
        <v>88</v>
      </c>
      <c r="G763" s="54">
        <f>(Messy_HR_Dataset_Detailed!$E763-Messy_HR_Dataset_Detailed!$D763)/365.25</f>
        <v>0.24093086926762491</v>
      </c>
      <c r="H763" s="52" t="s">
        <v>738</v>
      </c>
      <c r="I763" s="52" t="s">
        <v>5350</v>
      </c>
      <c r="J763" s="55" t="s">
        <v>5351</v>
      </c>
      <c r="K763" s="52" t="s">
        <v>164</v>
      </c>
      <c r="L763" s="52" t="s">
        <v>752</v>
      </c>
      <c r="M763" s="52" t="s">
        <v>66</v>
      </c>
      <c r="N763" s="52" t="s">
        <v>67</v>
      </c>
      <c r="O763" s="52" t="s">
        <v>66</v>
      </c>
      <c r="P763" s="52" t="s">
        <v>95</v>
      </c>
      <c r="Q763" s="52" t="s">
        <v>42</v>
      </c>
      <c r="R763" s="52" t="s">
        <v>80</v>
      </c>
      <c r="S763" s="53" t="s">
        <v>5352</v>
      </c>
      <c r="T763" s="52" t="s">
        <v>44</v>
      </c>
      <c r="U763" s="52" t="s">
        <v>159</v>
      </c>
      <c r="V763" s="52" t="s">
        <v>59</v>
      </c>
      <c r="W763" s="51">
        <v>70057</v>
      </c>
      <c r="X763" s="52" t="s">
        <v>48</v>
      </c>
      <c r="Y763" s="51">
        <v>3</v>
      </c>
      <c r="Z763" s="51">
        <v>1913</v>
      </c>
      <c r="AA763" s="53" t="s">
        <v>2954</v>
      </c>
      <c r="AB763" s="51">
        <v>5</v>
      </c>
      <c r="AC763" s="51">
        <v>4</v>
      </c>
      <c r="AD763" s="53">
        <v>44959</v>
      </c>
      <c r="AE763" s="52" t="s">
        <v>76</v>
      </c>
      <c r="AF763" s="52" t="s">
        <v>61</v>
      </c>
      <c r="AG763" s="52" t="s">
        <v>52</v>
      </c>
      <c r="AH763" s="52" t="s">
        <v>5353</v>
      </c>
      <c r="AI763" s="52" t="s">
        <v>5354</v>
      </c>
      <c r="AJ763" s="51">
        <v>3</v>
      </c>
      <c r="AK763" s="56">
        <v>195.29</v>
      </c>
    </row>
    <row r="764" spans="1:37" x14ac:dyDescent="0.25">
      <c r="A764" s="51">
        <v>1487</v>
      </c>
      <c r="B764" s="52" t="s">
        <v>2200</v>
      </c>
      <c r="C764" s="52" t="s">
        <v>2978</v>
      </c>
      <c r="D764" s="53">
        <v>43539</v>
      </c>
      <c r="E764" s="53">
        <v>43740</v>
      </c>
      <c r="F764" s="51">
        <f>Messy_HR_Dataset_Detailed!$E764-Messy_HR_Dataset_Detailed!$D764</f>
        <v>201</v>
      </c>
      <c r="G764" s="54">
        <f>(Messy_HR_Dataset_Detailed!$E764-Messy_HR_Dataset_Detailed!$D764)/365.25</f>
        <v>0.55030800821355241</v>
      </c>
      <c r="H764" s="52" t="s">
        <v>738</v>
      </c>
      <c r="I764" s="52" t="s">
        <v>5355</v>
      </c>
      <c r="J764" s="55" t="s">
        <v>5356</v>
      </c>
      <c r="K764" s="52" t="s">
        <v>94</v>
      </c>
      <c r="L764" s="52" t="s">
        <v>752</v>
      </c>
      <c r="M764" s="52" t="s">
        <v>56</v>
      </c>
      <c r="N764" s="52" t="s">
        <v>67</v>
      </c>
      <c r="O764" s="52" t="s">
        <v>66</v>
      </c>
      <c r="P764" s="52" t="s">
        <v>121</v>
      </c>
      <c r="Q764" s="52" t="s">
        <v>42</v>
      </c>
      <c r="R764" s="52" t="s">
        <v>107</v>
      </c>
      <c r="S764" s="53">
        <v>29680</v>
      </c>
      <c r="T764" s="52" t="s">
        <v>44</v>
      </c>
      <c r="U764" s="52" t="s">
        <v>423</v>
      </c>
      <c r="V764" s="52" t="s">
        <v>46</v>
      </c>
      <c r="W764" s="51">
        <v>34085</v>
      </c>
      <c r="X764" s="52" t="s">
        <v>48</v>
      </c>
      <c r="Y764" s="51">
        <v>3</v>
      </c>
      <c r="Z764" s="51">
        <v>1914</v>
      </c>
      <c r="AA764" s="53" t="s">
        <v>1564</v>
      </c>
      <c r="AB764" s="51">
        <v>4</v>
      </c>
      <c r="AC764" s="51">
        <v>4</v>
      </c>
      <c r="AD764" s="53">
        <v>44937</v>
      </c>
      <c r="AE764" s="52" t="s">
        <v>50</v>
      </c>
      <c r="AF764" s="52" t="s">
        <v>61</v>
      </c>
      <c r="AG764" s="52" t="s">
        <v>89</v>
      </c>
      <c r="AH764" s="52" t="s">
        <v>5357</v>
      </c>
      <c r="AI764" s="52" t="s">
        <v>5358</v>
      </c>
      <c r="AJ764" s="51">
        <v>2</v>
      </c>
      <c r="AK764" s="56">
        <v>113.43</v>
      </c>
    </row>
    <row r="765" spans="1:37" x14ac:dyDescent="0.25">
      <c r="A765" s="51">
        <v>1488</v>
      </c>
      <c r="B765" s="52" t="s">
        <v>5359</v>
      </c>
      <c r="C765" s="52" t="s">
        <v>5360</v>
      </c>
      <c r="D765" s="53">
        <v>45057</v>
      </c>
      <c r="E765" s="53">
        <v>45112</v>
      </c>
      <c r="F765" s="51">
        <f>Messy_HR_Dataset_Detailed!$E765-Messy_HR_Dataset_Detailed!$D765</f>
        <v>55</v>
      </c>
      <c r="G765" s="54">
        <f>(Messy_HR_Dataset_Detailed!$E765-Messy_HR_Dataset_Detailed!$D765)/365.25</f>
        <v>0.15058179329226556</v>
      </c>
      <c r="H765" s="52" t="s">
        <v>738</v>
      </c>
      <c r="I765" s="52" t="s">
        <v>5361</v>
      </c>
      <c r="J765" s="55" t="s">
        <v>5362</v>
      </c>
      <c r="K765" s="52" t="s">
        <v>113</v>
      </c>
      <c r="L765" s="52" t="s">
        <v>1816</v>
      </c>
      <c r="M765" s="52" t="s">
        <v>56</v>
      </c>
      <c r="N765" s="52" t="s">
        <v>67</v>
      </c>
      <c r="O765" s="52" t="s">
        <v>41</v>
      </c>
      <c r="P765" s="52" t="s">
        <v>174</v>
      </c>
      <c r="Q765" s="52" t="s">
        <v>42</v>
      </c>
      <c r="R765" s="52" t="s">
        <v>80</v>
      </c>
      <c r="S765" s="53" t="s">
        <v>5363</v>
      </c>
      <c r="T765" s="52" t="s">
        <v>44</v>
      </c>
      <c r="U765" s="52" t="s">
        <v>81</v>
      </c>
      <c r="V765" s="52" t="s">
        <v>46</v>
      </c>
      <c r="W765" s="51">
        <v>25099</v>
      </c>
      <c r="X765" s="52" t="s">
        <v>48</v>
      </c>
      <c r="Y765" s="51">
        <v>3</v>
      </c>
      <c r="Z765" s="51">
        <v>1915</v>
      </c>
      <c r="AA765" s="53">
        <v>45237</v>
      </c>
      <c r="AB765" s="51">
        <v>2</v>
      </c>
      <c r="AC765" s="51">
        <v>3</v>
      </c>
      <c r="AD765" s="53">
        <v>44876</v>
      </c>
      <c r="AE765" s="52" t="s">
        <v>60</v>
      </c>
      <c r="AF765" s="52" t="s">
        <v>61</v>
      </c>
      <c r="AG765" s="52" t="s">
        <v>62</v>
      </c>
      <c r="AH765" s="52" t="s">
        <v>5364</v>
      </c>
      <c r="AI765" s="52" t="s">
        <v>5365</v>
      </c>
      <c r="AJ765" s="51">
        <v>4</v>
      </c>
      <c r="AK765" s="56">
        <v>651.23</v>
      </c>
    </row>
    <row r="766" spans="1:37" x14ac:dyDescent="0.25">
      <c r="A766" s="51">
        <v>1489</v>
      </c>
      <c r="B766" s="52" t="s">
        <v>5366</v>
      </c>
      <c r="C766" s="52" t="s">
        <v>1250</v>
      </c>
      <c r="D766" s="53">
        <v>44597</v>
      </c>
      <c r="E766" s="53">
        <v>44964</v>
      </c>
      <c r="F766" s="51">
        <f>Messy_HR_Dataset_Detailed!$E766-Messy_HR_Dataset_Detailed!$D766</f>
        <v>367</v>
      </c>
      <c r="G766" s="54">
        <f>(Messy_HR_Dataset_Detailed!$E766-Messy_HR_Dataset_Detailed!$D766)/365.25</f>
        <v>1.0047912388774811</v>
      </c>
      <c r="H766" s="52" t="s">
        <v>738</v>
      </c>
      <c r="I766" s="52" t="s">
        <v>5367</v>
      </c>
      <c r="J766" s="55" t="s">
        <v>5368</v>
      </c>
      <c r="K766" s="52" t="s">
        <v>65</v>
      </c>
      <c r="L766" s="52" t="s">
        <v>1816</v>
      </c>
      <c r="M766" s="52" t="s">
        <v>66</v>
      </c>
      <c r="N766" s="52" t="s">
        <v>55</v>
      </c>
      <c r="O766" s="52" t="s">
        <v>66</v>
      </c>
      <c r="P766" s="52" t="s">
        <v>95</v>
      </c>
      <c r="Q766" s="52" t="s">
        <v>42</v>
      </c>
      <c r="R766" s="52" t="s">
        <v>80</v>
      </c>
      <c r="S766" s="53" t="s">
        <v>5369</v>
      </c>
      <c r="T766" s="52" t="s">
        <v>44</v>
      </c>
      <c r="U766" s="52" t="s">
        <v>98</v>
      </c>
      <c r="V766" s="52" t="s">
        <v>59</v>
      </c>
      <c r="W766" s="51">
        <v>86671</v>
      </c>
      <c r="X766" s="52" t="s">
        <v>48</v>
      </c>
      <c r="Y766" s="51">
        <v>3</v>
      </c>
      <c r="Z766" s="51">
        <v>1916</v>
      </c>
      <c r="AA766" s="53" t="s">
        <v>1867</v>
      </c>
      <c r="AB766" s="51">
        <v>3</v>
      </c>
      <c r="AC766" s="51">
        <v>4</v>
      </c>
      <c r="AD766" s="53">
        <v>44832</v>
      </c>
      <c r="AE766" s="52" t="s">
        <v>83</v>
      </c>
      <c r="AF766" s="52" t="s">
        <v>51</v>
      </c>
      <c r="AG766" s="52" t="s">
        <v>62</v>
      </c>
      <c r="AH766" s="52" t="s">
        <v>5370</v>
      </c>
      <c r="AI766" s="52" t="s">
        <v>5371</v>
      </c>
      <c r="AJ766" s="51">
        <v>1</v>
      </c>
      <c r="AK766" s="56">
        <v>331.66</v>
      </c>
    </row>
    <row r="767" spans="1:37" x14ac:dyDescent="0.25">
      <c r="A767" s="51">
        <v>1491</v>
      </c>
      <c r="B767" s="52" t="s">
        <v>595</v>
      </c>
      <c r="C767" s="52" t="s">
        <v>1505</v>
      </c>
      <c r="D767" s="53">
        <v>44935</v>
      </c>
      <c r="E767" s="53">
        <v>44999</v>
      </c>
      <c r="F767" s="51">
        <f>Messy_HR_Dataset_Detailed!$E767-Messy_HR_Dataset_Detailed!$D767</f>
        <v>64</v>
      </c>
      <c r="G767" s="54">
        <f>(Messy_HR_Dataset_Detailed!$E767-Messy_HR_Dataset_Detailed!$D767)/365.25</f>
        <v>0.17522245037645448</v>
      </c>
      <c r="H767" s="52" t="s">
        <v>36</v>
      </c>
      <c r="I767" s="52" t="s">
        <v>5374</v>
      </c>
      <c r="J767" s="55" t="s">
        <v>5375</v>
      </c>
      <c r="K767" s="52" t="s">
        <v>132</v>
      </c>
      <c r="L767" s="52" t="s">
        <v>38</v>
      </c>
      <c r="M767" s="52" t="s">
        <v>39</v>
      </c>
      <c r="N767" s="52" t="s">
        <v>67</v>
      </c>
      <c r="O767" s="52" t="s">
        <v>41</v>
      </c>
      <c r="P767" s="52" t="s">
        <v>95</v>
      </c>
      <c r="Q767" s="52" t="s">
        <v>42</v>
      </c>
      <c r="R767" s="52" t="s">
        <v>85</v>
      </c>
      <c r="S767" s="53">
        <v>33216</v>
      </c>
      <c r="T767" s="52" t="s">
        <v>44</v>
      </c>
      <c r="U767" s="52" t="s">
        <v>5</v>
      </c>
      <c r="V767" s="52" t="s">
        <v>46</v>
      </c>
      <c r="W767" s="51">
        <v>36065</v>
      </c>
      <c r="X767" s="52" t="s">
        <v>48</v>
      </c>
      <c r="Y767" s="51">
        <v>3</v>
      </c>
      <c r="Z767" s="51">
        <v>1918</v>
      </c>
      <c r="AA767" s="53">
        <v>44571</v>
      </c>
      <c r="AB767" s="51">
        <v>3</v>
      </c>
      <c r="AC767" s="51">
        <v>5</v>
      </c>
      <c r="AD767" s="53">
        <v>45141</v>
      </c>
      <c r="AE767" s="52" t="s">
        <v>156</v>
      </c>
      <c r="AF767" s="52" t="s">
        <v>51</v>
      </c>
      <c r="AG767" s="52" t="s">
        <v>62</v>
      </c>
      <c r="AH767" s="52" t="s">
        <v>5376</v>
      </c>
      <c r="AI767" s="52" t="s">
        <v>5377</v>
      </c>
      <c r="AJ767" s="51">
        <v>2</v>
      </c>
      <c r="AK767" s="56">
        <v>226.7</v>
      </c>
    </row>
    <row r="768" spans="1:37" x14ac:dyDescent="0.25">
      <c r="A768" s="51">
        <v>1492</v>
      </c>
      <c r="B768" s="52" t="s">
        <v>5113</v>
      </c>
      <c r="C768" s="52" t="s">
        <v>5378</v>
      </c>
      <c r="D768" s="53">
        <v>44682</v>
      </c>
      <c r="E768" s="53">
        <v>44886</v>
      </c>
      <c r="F768" s="51">
        <f>Messy_HR_Dataset_Detailed!$E768-Messy_HR_Dataset_Detailed!$D768</f>
        <v>204</v>
      </c>
      <c r="G768" s="54">
        <f>(Messy_HR_Dataset_Detailed!$E768-Messy_HR_Dataset_Detailed!$D768)/365.25</f>
        <v>0.55852156057494862</v>
      </c>
      <c r="H768" s="52" t="s">
        <v>36</v>
      </c>
      <c r="I768" s="52" t="s">
        <v>5379</v>
      </c>
      <c r="J768" s="55" t="s">
        <v>5380</v>
      </c>
      <c r="K768" s="52" t="s">
        <v>79</v>
      </c>
      <c r="L768" s="52" t="s">
        <v>752</v>
      </c>
      <c r="M768" s="52" t="s">
        <v>39</v>
      </c>
      <c r="N768" s="52" t="s">
        <v>55</v>
      </c>
      <c r="O768" s="52" t="s">
        <v>66</v>
      </c>
      <c r="P768" s="52" t="s">
        <v>95</v>
      </c>
      <c r="Q768" s="52" t="s">
        <v>42</v>
      </c>
      <c r="R768" s="52" t="s">
        <v>300</v>
      </c>
      <c r="S768" s="53" t="s">
        <v>5381</v>
      </c>
      <c r="T768" s="52" t="s">
        <v>44</v>
      </c>
      <c r="U768" s="52" t="s">
        <v>3025</v>
      </c>
      <c r="V768" s="52" t="s">
        <v>46</v>
      </c>
      <c r="W768" s="51">
        <v>7972</v>
      </c>
      <c r="X768" s="52" t="s">
        <v>48</v>
      </c>
      <c r="Y768" s="51">
        <v>3</v>
      </c>
      <c r="Z768" s="51">
        <v>1919</v>
      </c>
      <c r="AA768" s="53" t="s">
        <v>2662</v>
      </c>
      <c r="AB768" s="51">
        <v>2</v>
      </c>
      <c r="AC768" s="51">
        <v>3</v>
      </c>
      <c r="AD768" s="53">
        <v>45095</v>
      </c>
      <c r="AE768" s="52" t="s">
        <v>50</v>
      </c>
      <c r="AF768" s="52" t="s">
        <v>61</v>
      </c>
      <c r="AG768" s="52" t="s">
        <v>52</v>
      </c>
      <c r="AH768" s="52" t="s">
        <v>5382</v>
      </c>
      <c r="AI768" s="52" t="s">
        <v>5383</v>
      </c>
      <c r="AJ768" s="51">
        <v>1</v>
      </c>
      <c r="AK768" s="56">
        <v>583.76</v>
      </c>
    </row>
    <row r="769" spans="1:37" x14ac:dyDescent="0.25">
      <c r="A769" s="51">
        <v>1493</v>
      </c>
      <c r="B769" s="52" t="s">
        <v>585</v>
      </c>
      <c r="C769" s="52" t="s">
        <v>297</v>
      </c>
      <c r="D769" s="53">
        <v>44222</v>
      </c>
      <c r="E769" s="53">
        <v>44414</v>
      </c>
      <c r="F769" s="51">
        <f>Messy_HR_Dataset_Detailed!$E769-Messy_HR_Dataset_Detailed!$D769</f>
        <v>192</v>
      </c>
      <c r="G769" s="54">
        <f>(Messy_HR_Dataset_Detailed!$E769-Messy_HR_Dataset_Detailed!$D769)/365.25</f>
        <v>0.52566735112936347</v>
      </c>
      <c r="H769" s="52" t="s">
        <v>36</v>
      </c>
      <c r="I769" s="52" t="s">
        <v>5384</v>
      </c>
      <c r="J769" s="55" t="s">
        <v>5385</v>
      </c>
      <c r="K769" s="52" t="s">
        <v>164</v>
      </c>
      <c r="L769" s="52" t="s">
        <v>752</v>
      </c>
      <c r="M769" s="52" t="s">
        <v>66</v>
      </c>
      <c r="N769" s="52" t="s">
        <v>67</v>
      </c>
      <c r="O769" s="52" t="s">
        <v>66</v>
      </c>
      <c r="P769" s="52" t="s">
        <v>133</v>
      </c>
      <c r="Q769" s="52" t="s">
        <v>42</v>
      </c>
      <c r="R769" s="52" t="s">
        <v>85</v>
      </c>
      <c r="S769" s="53">
        <v>17600</v>
      </c>
      <c r="T769" s="52" t="s">
        <v>44</v>
      </c>
      <c r="U769" s="52" t="s">
        <v>293</v>
      </c>
      <c r="V769" s="52" t="s">
        <v>46</v>
      </c>
      <c r="W769" s="51">
        <v>81226</v>
      </c>
      <c r="X769" s="52" t="s">
        <v>48</v>
      </c>
      <c r="Y769" s="51">
        <v>3</v>
      </c>
      <c r="Z769" s="51">
        <v>1920</v>
      </c>
      <c r="AA769" s="53" t="s">
        <v>413</v>
      </c>
      <c r="AB769" s="51">
        <v>2</v>
      </c>
      <c r="AC769" s="51">
        <v>5</v>
      </c>
      <c r="AD769" s="53">
        <v>45020</v>
      </c>
      <c r="AE769" s="52" t="s">
        <v>60</v>
      </c>
      <c r="AF769" s="52" t="s">
        <v>51</v>
      </c>
      <c r="AG769" s="52" t="s">
        <v>52</v>
      </c>
      <c r="AH769" s="52" t="s">
        <v>5386</v>
      </c>
      <c r="AI769" s="52" t="s">
        <v>5387</v>
      </c>
      <c r="AJ769" s="51">
        <v>3</v>
      </c>
      <c r="AK769" s="56">
        <v>646.65</v>
      </c>
    </row>
    <row r="770" spans="1:37" x14ac:dyDescent="0.25">
      <c r="A770" s="51">
        <v>1494</v>
      </c>
      <c r="B770" s="52" t="s">
        <v>5388</v>
      </c>
      <c r="C770" s="52" t="s">
        <v>2752</v>
      </c>
      <c r="D770" s="53">
        <v>44445</v>
      </c>
      <c r="E770" s="53">
        <v>45109</v>
      </c>
      <c r="F770" s="51">
        <f>Messy_HR_Dataset_Detailed!$E770-Messy_HR_Dataset_Detailed!$D770</f>
        <v>664</v>
      </c>
      <c r="G770" s="54">
        <f>(Messy_HR_Dataset_Detailed!$E770-Messy_HR_Dataset_Detailed!$D770)/365.25</f>
        <v>1.8179329226557153</v>
      </c>
      <c r="H770" s="52" t="s">
        <v>36</v>
      </c>
      <c r="I770" s="52" t="s">
        <v>5389</v>
      </c>
      <c r="J770" s="55" t="s">
        <v>5390</v>
      </c>
      <c r="K770" s="52" t="s">
        <v>94</v>
      </c>
      <c r="L770" s="52" t="s">
        <v>38</v>
      </c>
      <c r="M770" s="52" t="s">
        <v>39</v>
      </c>
      <c r="N770" s="52" t="s">
        <v>40</v>
      </c>
      <c r="O770" s="52" t="s">
        <v>66</v>
      </c>
      <c r="P770" s="52" t="s">
        <v>174</v>
      </c>
      <c r="Q770" s="52" t="s">
        <v>42</v>
      </c>
      <c r="R770" s="52" t="s">
        <v>107</v>
      </c>
      <c r="S770" s="53" t="s">
        <v>5391</v>
      </c>
      <c r="T770" s="52" t="s">
        <v>44</v>
      </c>
      <c r="U770" s="52" t="s">
        <v>109</v>
      </c>
      <c r="V770" s="52" t="s">
        <v>59</v>
      </c>
      <c r="W770" s="51">
        <v>10345</v>
      </c>
      <c r="X770" s="52" t="s">
        <v>48</v>
      </c>
      <c r="Y770" s="51">
        <v>3</v>
      </c>
      <c r="Z770" s="51">
        <v>1921</v>
      </c>
      <c r="AA770" s="53">
        <v>44928</v>
      </c>
      <c r="AB770" s="51">
        <v>3</v>
      </c>
      <c r="AC770" s="51">
        <v>2</v>
      </c>
      <c r="AD770" s="53">
        <v>45074</v>
      </c>
      <c r="AE770" s="52" t="s">
        <v>83</v>
      </c>
      <c r="AF770" s="52" t="s">
        <v>61</v>
      </c>
      <c r="AG770" s="52" t="s">
        <v>62</v>
      </c>
      <c r="AH770" s="52" t="s">
        <v>5392</v>
      </c>
      <c r="AI770" s="52" t="s">
        <v>5393</v>
      </c>
      <c r="AJ770" s="51">
        <v>2</v>
      </c>
      <c r="AK770" s="56">
        <v>813.17</v>
      </c>
    </row>
    <row r="771" spans="1:37" x14ac:dyDescent="0.25">
      <c r="A771" s="51">
        <v>1496</v>
      </c>
      <c r="B771" s="52" t="s">
        <v>5124</v>
      </c>
      <c r="C771" s="52" t="s">
        <v>701</v>
      </c>
      <c r="D771" s="53">
        <v>45016</v>
      </c>
      <c r="E771" s="53">
        <v>45046</v>
      </c>
      <c r="F771" s="51">
        <f>Messy_HR_Dataset_Detailed!$E771-Messy_HR_Dataset_Detailed!$D771</f>
        <v>30</v>
      </c>
      <c r="G771" s="54">
        <f>(Messy_HR_Dataset_Detailed!$E771-Messy_HR_Dataset_Detailed!$D771)/365.25</f>
        <v>8.2135523613963035E-2</v>
      </c>
      <c r="H771" s="52" t="s">
        <v>36</v>
      </c>
      <c r="I771" s="52" t="s">
        <v>5394</v>
      </c>
      <c r="J771" s="55" t="s">
        <v>5395</v>
      </c>
      <c r="K771" s="52" t="s">
        <v>65</v>
      </c>
      <c r="L771" s="52" t="s">
        <v>38</v>
      </c>
      <c r="M771" s="52" t="s">
        <v>66</v>
      </c>
      <c r="N771" s="52" t="s">
        <v>67</v>
      </c>
      <c r="O771" s="52" t="s">
        <v>66</v>
      </c>
      <c r="P771" s="52" t="s">
        <v>95</v>
      </c>
      <c r="Q771" s="52" t="s">
        <v>42</v>
      </c>
      <c r="R771" s="52" t="s">
        <v>711</v>
      </c>
      <c r="S771" s="53">
        <v>24238</v>
      </c>
      <c r="T771" s="52" t="s">
        <v>44</v>
      </c>
      <c r="U771" s="52" t="s">
        <v>185</v>
      </c>
      <c r="V771" s="52" t="s">
        <v>46</v>
      </c>
      <c r="W771" s="51">
        <v>46757</v>
      </c>
      <c r="X771" s="52" t="s">
        <v>48</v>
      </c>
      <c r="Y771" s="51">
        <v>3</v>
      </c>
      <c r="Z771" s="51">
        <v>1923</v>
      </c>
      <c r="AA771" s="53" t="s">
        <v>2939</v>
      </c>
      <c r="AB771" s="51">
        <v>3</v>
      </c>
      <c r="AC771" s="51">
        <v>4</v>
      </c>
      <c r="AD771" s="53">
        <v>44882</v>
      </c>
      <c r="AE771" s="52" t="s">
        <v>76</v>
      </c>
      <c r="AF771" s="52" t="s">
        <v>61</v>
      </c>
      <c r="AG771" s="52" t="s">
        <v>52</v>
      </c>
      <c r="AH771" s="52" t="s">
        <v>5396</v>
      </c>
      <c r="AI771" s="52" t="s">
        <v>5397</v>
      </c>
      <c r="AJ771" s="51">
        <v>3</v>
      </c>
      <c r="AK771" s="56">
        <v>868.74</v>
      </c>
    </row>
    <row r="772" spans="1:37" x14ac:dyDescent="0.25">
      <c r="A772" s="51">
        <v>1497</v>
      </c>
      <c r="B772" s="52" t="s">
        <v>5398</v>
      </c>
      <c r="C772" s="52" t="s">
        <v>5399</v>
      </c>
      <c r="D772" s="53">
        <v>45062</v>
      </c>
      <c r="E772" s="53">
        <v>45075</v>
      </c>
      <c r="F772" s="51">
        <f>Messy_HR_Dataset_Detailed!$E772-Messy_HR_Dataset_Detailed!$D772</f>
        <v>13</v>
      </c>
      <c r="G772" s="54">
        <f>(Messy_HR_Dataset_Detailed!$E772-Messy_HR_Dataset_Detailed!$D772)/365.25</f>
        <v>3.5592060232717319E-2</v>
      </c>
      <c r="H772" s="52" t="s">
        <v>36</v>
      </c>
      <c r="I772" s="52" t="s">
        <v>5400</v>
      </c>
      <c r="J772" s="55" t="s">
        <v>5401</v>
      </c>
      <c r="K772" s="52" t="s">
        <v>84</v>
      </c>
      <c r="L772" s="52" t="s">
        <v>38</v>
      </c>
      <c r="M772" s="52" t="s">
        <v>56</v>
      </c>
      <c r="N772" s="52" t="s">
        <v>67</v>
      </c>
      <c r="O772" s="52" t="s">
        <v>66</v>
      </c>
      <c r="P772" s="52" t="s">
        <v>174</v>
      </c>
      <c r="Q772" s="52" t="s">
        <v>42</v>
      </c>
      <c r="R772" s="52" t="s">
        <v>85</v>
      </c>
      <c r="S772" s="53" t="s">
        <v>5402</v>
      </c>
      <c r="T772" s="52" t="s">
        <v>44</v>
      </c>
      <c r="U772" s="52" t="s">
        <v>234</v>
      </c>
      <c r="V772" s="52" t="s">
        <v>46</v>
      </c>
      <c r="W772" s="51">
        <v>53602</v>
      </c>
      <c r="X772" s="52" t="s">
        <v>48</v>
      </c>
      <c r="Y772" s="51">
        <v>3</v>
      </c>
      <c r="Z772" s="51">
        <v>1924</v>
      </c>
      <c r="AA772" s="53">
        <v>44690</v>
      </c>
      <c r="AB772" s="51">
        <v>3</v>
      </c>
      <c r="AC772" s="51">
        <v>5</v>
      </c>
      <c r="AD772" s="53">
        <v>45121</v>
      </c>
      <c r="AE772" s="52" t="s">
        <v>60</v>
      </c>
      <c r="AF772" s="52" t="s">
        <v>61</v>
      </c>
      <c r="AG772" s="52" t="s">
        <v>52</v>
      </c>
      <c r="AH772" s="52" t="s">
        <v>5403</v>
      </c>
      <c r="AI772" s="52" t="s">
        <v>5404</v>
      </c>
      <c r="AJ772" s="51">
        <v>4</v>
      </c>
      <c r="AK772" s="56">
        <v>250.41</v>
      </c>
    </row>
    <row r="773" spans="1:37" x14ac:dyDescent="0.25">
      <c r="A773" s="51">
        <v>1498</v>
      </c>
      <c r="B773" s="52" t="s">
        <v>5405</v>
      </c>
      <c r="C773" s="52" t="s">
        <v>1623</v>
      </c>
      <c r="D773" s="53">
        <v>45045</v>
      </c>
      <c r="E773" s="53">
        <v>45114</v>
      </c>
      <c r="F773" s="51">
        <f>Messy_HR_Dataset_Detailed!$E773-Messy_HR_Dataset_Detailed!$D773</f>
        <v>69</v>
      </c>
      <c r="G773" s="54">
        <f>(Messy_HR_Dataset_Detailed!$E773-Messy_HR_Dataset_Detailed!$D773)/365.25</f>
        <v>0.18891170431211499</v>
      </c>
      <c r="H773" s="52" t="s">
        <v>36</v>
      </c>
      <c r="I773" s="52" t="s">
        <v>5406</v>
      </c>
      <c r="J773" s="55" t="s">
        <v>5407</v>
      </c>
      <c r="K773" s="52" t="s">
        <v>37</v>
      </c>
      <c r="L773" s="52" t="s">
        <v>38</v>
      </c>
      <c r="M773" s="52" t="s">
        <v>39</v>
      </c>
      <c r="N773" s="52" t="s">
        <v>67</v>
      </c>
      <c r="O773" s="52" t="s">
        <v>66</v>
      </c>
      <c r="P773" s="52" t="s">
        <v>174</v>
      </c>
      <c r="Q773" s="52" t="s">
        <v>42</v>
      </c>
      <c r="R773" s="52" t="s">
        <v>142</v>
      </c>
      <c r="S773" s="53" t="s">
        <v>5408</v>
      </c>
      <c r="T773" s="52" t="s">
        <v>44</v>
      </c>
      <c r="U773" s="52" t="s">
        <v>81</v>
      </c>
      <c r="V773" s="52" t="s">
        <v>59</v>
      </c>
      <c r="W773" s="51">
        <v>91520</v>
      </c>
      <c r="X773" s="52" t="s">
        <v>48</v>
      </c>
      <c r="Y773" s="51">
        <v>3</v>
      </c>
      <c r="Z773" s="51">
        <v>1925</v>
      </c>
      <c r="AA773" s="53" t="s">
        <v>110</v>
      </c>
      <c r="AB773" s="51">
        <v>1</v>
      </c>
      <c r="AC773" s="51">
        <v>5</v>
      </c>
      <c r="AD773" s="53">
        <v>45058</v>
      </c>
      <c r="AE773" s="52" t="s">
        <v>156</v>
      </c>
      <c r="AF773" s="52" t="s">
        <v>51</v>
      </c>
      <c r="AG773" s="52" t="s">
        <v>77</v>
      </c>
      <c r="AH773" s="52" t="s">
        <v>5409</v>
      </c>
      <c r="AI773" s="52" t="s">
        <v>5410</v>
      </c>
      <c r="AJ773" s="51">
        <v>3</v>
      </c>
      <c r="AK773" s="56">
        <v>882.06</v>
      </c>
    </row>
    <row r="774" spans="1:37" x14ac:dyDescent="0.25">
      <c r="A774" s="51">
        <v>1500</v>
      </c>
      <c r="B774" s="52" t="s">
        <v>4208</v>
      </c>
      <c r="C774" s="52" t="s">
        <v>4077</v>
      </c>
      <c r="D774" s="53">
        <v>44868</v>
      </c>
      <c r="E774" s="53">
        <v>45018</v>
      </c>
      <c r="F774" s="51">
        <f>Messy_HR_Dataset_Detailed!$E774-Messy_HR_Dataset_Detailed!$D774</f>
        <v>150</v>
      </c>
      <c r="G774" s="54">
        <f>(Messy_HR_Dataset_Detailed!$E774-Messy_HR_Dataset_Detailed!$D774)/365.25</f>
        <v>0.41067761806981518</v>
      </c>
      <c r="H774" s="52" t="s">
        <v>36</v>
      </c>
      <c r="I774" s="52" t="s">
        <v>5411</v>
      </c>
      <c r="J774" s="55" t="s">
        <v>5412</v>
      </c>
      <c r="K774" s="52" t="s">
        <v>54</v>
      </c>
      <c r="L774" s="52" t="s">
        <v>38</v>
      </c>
      <c r="M774" s="52" t="s">
        <v>66</v>
      </c>
      <c r="N774" s="52" t="s">
        <v>40</v>
      </c>
      <c r="O774" s="52" t="s">
        <v>66</v>
      </c>
      <c r="P774" s="52" t="s">
        <v>95</v>
      </c>
      <c r="Q774" s="52" t="s">
        <v>42</v>
      </c>
      <c r="R774" s="52" t="s">
        <v>85</v>
      </c>
      <c r="S774" s="53">
        <v>27915</v>
      </c>
      <c r="T774" s="52" t="s">
        <v>44</v>
      </c>
      <c r="U774" s="52" t="s">
        <v>98</v>
      </c>
      <c r="V774" s="52" t="s">
        <v>59</v>
      </c>
      <c r="W774" s="51">
        <v>4497</v>
      </c>
      <c r="X774" s="52" t="s">
        <v>48</v>
      </c>
      <c r="Y774" s="51">
        <v>3</v>
      </c>
      <c r="Z774" s="51">
        <v>1927</v>
      </c>
      <c r="AA774" s="53" t="s">
        <v>1677</v>
      </c>
      <c r="AB774" s="51">
        <v>3</v>
      </c>
      <c r="AC774" s="51">
        <v>2</v>
      </c>
      <c r="AD774" s="53">
        <v>44980</v>
      </c>
      <c r="AE774" s="52" t="s">
        <v>50</v>
      </c>
      <c r="AF774" s="52" t="s">
        <v>61</v>
      </c>
      <c r="AG774" s="52" t="s">
        <v>77</v>
      </c>
      <c r="AH774" s="52" t="s">
        <v>2672</v>
      </c>
      <c r="AI774" s="52" t="s">
        <v>5413</v>
      </c>
      <c r="AJ774" s="51">
        <v>5</v>
      </c>
      <c r="AK774" s="56">
        <v>571.80999999999995</v>
      </c>
    </row>
    <row r="775" spans="1:37" x14ac:dyDescent="0.25">
      <c r="A775" s="51">
        <v>1505</v>
      </c>
      <c r="B775" s="52" t="s">
        <v>3836</v>
      </c>
      <c r="C775" s="52" t="s">
        <v>1640</v>
      </c>
      <c r="D775" s="53">
        <v>43823</v>
      </c>
      <c r="E775" s="53">
        <v>44724</v>
      </c>
      <c r="F775" s="51">
        <f>Messy_HR_Dataset_Detailed!$E775-Messy_HR_Dataset_Detailed!$D775</f>
        <v>901</v>
      </c>
      <c r="G775" s="54">
        <f>(Messy_HR_Dataset_Detailed!$E775-Messy_HR_Dataset_Detailed!$D775)/365.25</f>
        <v>2.4668035592060233</v>
      </c>
      <c r="H775" s="52" t="s">
        <v>4530</v>
      </c>
      <c r="I775" s="52" t="s">
        <v>5415</v>
      </c>
      <c r="J775" s="55" t="s">
        <v>5416</v>
      </c>
      <c r="K775" s="52" t="s">
        <v>84</v>
      </c>
      <c r="L775" s="52" t="s">
        <v>38</v>
      </c>
      <c r="M775" s="52" t="s">
        <v>66</v>
      </c>
      <c r="N775" s="52" t="s">
        <v>55</v>
      </c>
      <c r="O775" s="52" t="s">
        <v>41</v>
      </c>
      <c r="P775" s="52" t="s">
        <v>174</v>
      </c>
      <c r="Q775" s="52" t="s">
        <v>68</v>
      </c>
      <c r="R775" s="52" t="s">
        <v>69</v>
      </c>
      <c r="S775" s="53" t="s">
        <v>5417</v>
      </c>
      <c r="T775" s="52" t="s">
        <v>44</v>
      </c>
      <c r="U775" s="52" t="s">
        <v>423</v>
      </c>
      <c r="V775" s="52" t="s">
        <v>59</v>
      </c>
      <c r="W775" s="51">
        <v>1886</v>
      </c>
      <c r="X775" s="52" t="s">
        <v>48</v>
      </c>
      <c r="Y775" s="51">
        <v>3</v>
      </c>
      <c r="Z775" s="51">
        <v>1932</v>
      </c>
      <c r="AA775" s="53" t="s">
        <v>1987</v>
      </c>
      <c r="AB775" s="51">
        <v>5</v>
      </c>
      <c r="AC775" s="51">
        <v>5</v>
      </c>
      <c r="AD775" s="53">
        <v>45004</v>
      </c>
      <c r="AE775" s="52" t="s">
        <v>60</v>
      </c>
      <c r="AF775" s="52" t="s">
        <v>51</v>
      </c>
      <c r="AG775" s="52" t="s">
        <v>52</v>
      </c>
      <c r="AH775" s="52" t="s">
        <v>5418</v>
      </c>
      <c r="AI775" s="52" t="s">
        <v>5419</v>
      </c>
      <c r="AJ775" s="51">
        <v>2</v>
      </c>
      <c r="AK775" s="56">
        <v>754.08</v>
      </c>
    </row>
    <row r="776" spans="1:37" x14ac:dyDescent="0.25">
      <c r="A776" s="51">
        <v>1507</v>
      </c>
      <c r="B776" s="52" t="s">
        <v>5421</v>
      </c>
      <c r="C776" s="52" t="s">
        <v>5422</v>
      </c>
      <c r="D776" s="53">
        <v>43641</v>
      </c>
      <c r="E776" s="53">
        <v>44108</v>
      </c>
      <c r="F776" s="51">
        <f>Messy_HR_Dataset_Detailed!$E776-Messy_HR_Dataset_Detailed!$D776</f>
        <v>467</v>
      </c>
      <c r="G776" s="54">
        <f>(Messy_HR_Dataset_Detailed!$E776-Messy_HR_Dataset_Detailed!$D776)/365.25</f>
        <v>1.2785763175906912</v>
      </c>
      <c r="H776" s="52" t="s">
        <v>4530</v>
      </c>
      <c r="I776" s="52" t="s">
        <v>5423</v>
      </c>
      <c r="J776" s="55" t="s">
        <v>5424</v>
      </c>
      <c r="K776" s="52" t="s">
        <v>94</v>
      </c>
      <c r="L776" s="52" t="s">
        <v>752</v>
      </c>
      <c r="M776" s="52" t="s">
        <v>39</v>
      </c>
      <c r="N776" s="52" t="s">
        <v>67</v>
      </c>
      <c r="O776" s="52" t="s">
        <v>66</v>
      </c>
      <c r="P776" s="52" t="s">
        <v>174</v>
      </c>
      <c r="Q776" s="52" t="s">
        <v>68</v>
      </c>
      <c r="R776" s="52" t="s">
        <v>96</v>
      </c>
      <c r="S776" s="53" t="s">
        <v>5425</v>
      </c>
      <c r="T776" s="52" t="s">
        <v>5426</v>
      </c>
      <c r="U776" s="52" t="s">
        <v>5</v>
      </c>
      <c r="V776" s="52" t="s">
        <v>46</v>
      </c>
      <c r="W776" s="51">
        <v>19444</v>
      </c>
      <c r="X776" s="52" t="s">
        <v>48</v>
      </c>
      <c r="Y776" s="51">
        <v>3</v>
      </c>
      <c r="Z776" s="51">
        <v>1934</v>
      </c>
      <c r="AA776" s="53" t="s">
        <v>521</v>
      </c>
      <c r="AB776" s="51">
        <v>2</v>
      </c>
      <c r="AC776" s="51">
        <v>5</v>
      </c>
      <c r="AD776" s="53">
        <v>45054</v>
      </c>
      <c r="AE776" s="52" t="s">
        <v>50</v>
      </c>
      <c r="AF776" s="52" t="s">
        <v>61</v>
      </c>
      <c r="AG776" s="52" t="s">
        <v>62</v>
      </c>
      <c r="AH776" s="52" t="s">
        <v>5427</v>
      </c>
      <c r="AI776" s="52" t="s">
        <v>5428</v>
      </c>
      <c r="AJ776" s="51">
        <v>2</v>
      </c>
      <c r="AK776" s="56">
        <v>993.7</v>
      </c>
    </row>
    <row r="777" spans="1:37" x14ac:dyDescent="0.25">
      <c r="A777" s="51">
        <v>1510</v>
      </c>
      <c r="B777" s="52" t="s">
        <v>2437</v>
      </c>
      <c r="C777" s="52" t="s">
        <v>3249</v>
      </c>
      <c r="D777" s="53">
        <v>44650</v>
      </c>
      <c r="E777" s="53">
        <v>44956</v>
      </c>
      <c r="F777" s="51">
        <f>Messy_HR_Dataset_Detailed!$E777-Messy_HR_Dataset_Detailed!$D777</f>
        <v>306</v>
      </c>
      <c r="G777" s="54">
        <f>(Messy_HR_Dataset_Detailed!$E777-Messy_HR_Dataset_Detailed!$D777)/365.25</f>
        <v>0.83778234086242298</v>
      </c>
      <c r="H777" s="52" t="s">
        <v>738</v>
      </c>
      <c r="I777" s="52" t="s">
        <v>5432</v>
      </c>
      <c r="J777" s="55" t="s">
        <v>5433</v>
      </c>
      <c r="K777" s="52" t="s">
        <v>37</v>
      </c>
      <c r="L777" s="52" t="s">
        <v>752</v>
      </c>
      <c r="M777" s="52" t="s">
        <v>66</v>
      </c>
      <c r="N777" s="52" t="s">
        <v>55</v>
      </c>
      <c r="O777" s="52" t="s">
        <v>41</v>
      </c>
      <c r="P777" s="52" t="s">
        <v>95</v>
      </c>
      <c r="Q777" s="52" t="s">
        <v>68</v>
      </c>
      <c r="R777" s="52" t="s">
        <v>107</v>
      </c>
      <c r="S777" s="53" t="s">
        <v>5434</v>
      </c>
      <c r="T777" s="52" t="s">
        <v>5426</v>
      </c>
      <c r="U777" s="52" t="s">
        <v>98</v>
      </c>
      <c r="V777" s="52" t="s">
        <v>46</v>
      </c>
      <c r="W777" s="51">
        <v>34825</v>
      </c>
      <c r="X777" s="52" t="s">
        <v>48</v>
      </c>
      <c r="Y777" s="51">
        <v>3</v>
      </c>
      <c r="Z777" s="51">
        <v>1937</v>
      </c>
      <c r="AA777" s="53">
        <v>44873</v>
      </c>
      <c r="AB777" s="51">
        <v>4</v>
      </c>
      <c r="AC777" s="51">
        <v>5</v>
      </c>
      <c r="AD777" s="53">
        <v>45054</v>
      </c>
      <c r="AE777" s="52" t="s">
        <v>50</v>
      </c>
      <c r="AF777" s="52" t="s">
        <v>61</v>
      </c>
      <c r="AG777" s="52" t="s">
        <v>77</v>
      </c>
      <c r="AH777" s="52" t="s">
        <v>5435</v>
      </c>
      <c r="AI777" s="52" t="s">
        <v>5436</v>
      </c>
      <c r="AJ777" s="51">
        <v>4</v>
      </c>
      <c r="AK777" s="56">
        <v>774.74</v>
      </c>
    </row>
    <row r="778" spans="1:37" x14ac:dyDescent="0.25">
      <c r="A778" s="51">
        <v>1515</v>
      </c>
      <c r="B778" s="52" t="s">
        <v>5440</v>
      </c>
      <c r="C778" s="52" t="s">
        <v>4939</v>
      </c>
      <c r="D778" s="53">
        <v>43676</v>
      </c>
      <c r="E778" s="53">
        <v>44874</v>
      </c>
      <c r="F778" s="51">
        <f>Messy_HR_Dataset_Detailed!$E778-Messy_HR_Dataset_Detailed!$D778</f>
        <v>1198</v>
      </c>
      <c r="G778" s="54">
        <f>(Messy_HR_Dataset_Detailed!$E778-Messy_HR_Dataset_Detailed!$D778)/365.25</f>
        <v>3.2799452429842573</v>
      </c>
      <c r="H778" s="52" t="s">
        <v>738</v>
      </c>
      <c r="I778" s="52" t="s">
        <v>5441</v>
      </c>
      <c r="J778" s="55" t="s">
        <v>5442</v>
      </c>
      <c r="K778" s="52" t="s">
        <v>79</v>
      </c>
      <c r="L778" s="52" t="s">
        <v>752</v>
      </c>
      <c r="M778" s="52" t="s">
        <v>56</v>
      </c>
      <c r="N778" s="52" t="s">
        <v>55</v>
      </c>
      <c r="O778" s="52" t="s">
        <v>56</v>
      </c>
      <c r="P778" s="52" t="s">
        <v>133</v>
      </c>
      <c r="Q778" s="52" t="s">
        <v>68</v>
      </c>
      <c r="R778" s="52" t="s">
        <v>320</v>
      </c>
      <c r="S778" s="53">
        <v>23683</v>
      </c>
      <c r="T778" s="52" t="s">
        <v>44</v>
      </c>
      <c r="U778" s="52" t="s">
        <v>81</v>
      </c>
      <c r="V778" s="52" t="s">
        <v>46</v>
      </c>
      <c r="W778" s="51">
        <v>37830</v>
      </c>
      <c r="X778" s="52" t="s">
        <v>48</v>
      </c>
      <c r="Y778" s="51">
        <v>3</v>
      </c>
      <c r="Z778" s="51">
        <v>1942</v>
      </c>
      <c r="AA778" s="53">
        <v>44784</v>
      </c>
      <c r="AB778" s="51">
        <v>2</v>
      </c>
      <c r="AC778" s="51">
        <v>4</v>
      </c>
      <c r="AD778" s="53">
        <v>45031</v>
      </c>
      <c r="AE778" s="52" t="s">
        <v>60</v>
      </c>
      <c r="AF778" s="52" t="s">
        <v>51</v>
      </c>
      <c r="AG778" s="52" t="s">
        <v>77</v>
      </c>
      <c r="AH778" s="52" t="s">
        <v>5443</v>
      </c>
      <c r="AI778" s="52" t="s">
        <v>5444</v>
      </c>
      <c r="AJ778" s="51">
        <v>3</v>
      </c>
      <c r="AK778" s="56">
        <v>250.51</v>
      </c>
    </row>
    <row r="779" spans="1:37" x14ac:dyDescent="0.25">
      <c r="A779" s="51">
        <v>1516</v>
      </c>
      <c r="B779" s="52" t="s">
        <v>2423</v>
      </c>
      <c r="C779" s="52" t="s">
        <v>1359</v>
      </c>
      <c r="D779" s="53">
        <v>44689</v>
      </c>
      <c r="E779" s="53">
        <v>44882</v>
      </c>
      <c r="F779" s="51">
        <f>Messy_HR_Dataset_Detailed!$E779-Messy_HR_Dataset_Detailed!$D779</f>
        <v>193</v>
      </c>
      <c r="G779" s="54">
        <f>(Messy_HR_Dataset_Detailed!$E779-Messy_HR_Dataset_Detailed!$D779)/365.25</f>
        <v>0.52840520191649554</v>
      </c>
      <c r="H779" s="52" t="s">
        <v>738</v>
      </c>
      <c r="I779" s="52" t="s">
        <v>1164</v>
      </c>
      <c r="J779" s="55" t="s">
        <v>5445</v>
      </c>
      <c r="K779" s="52" t="s">
        <v>164</v>
      </c>
      <c r="L779" s="52" t="s">
        <v>752</v>
      </c>
      <c r="M779" s="52" t="s">
        <v>39</v>
      </c>
      <c r="N779" s="52" t="s">
        <v>55</v>
      </c>
      <c r="O779" s="52" t="s">
        <v>56</v>
      </c>
      <c r="P779" s="52" t="s">
        <v>133</v>
      </c>
      <c r="Q779" s="52" t="s">
        <v>68</v>
      </c>
      <c r="R779" s="52" t="s">
        <v>300</v>
      </c>
      <c r="S779" s="53" t="s">
        <v>5446</v>
      </c>
      <c r="T779" s="52" t="s">
        <v>5426</v>
      </c>
      <c r="U779" s="52" t="s">
        <v>302</v>
      </c>
      <c r="V779" s="52" t="s">
        <v>46</v>
      </c>
      <c r="W779" s="51">
        <v>34057</v>
      </c>
      <c r="X779" s="52" t="s">
        <v>48</v>
      </c>
      <c r="Y779" s="51">
        <v>3</v>
      </c>
      <c r="Z779" s="51">
        <v>1943</v>
      </c>
      <c r="AA779" s="53" t="s">
        <v>4027</v>
      </c>
      <c r="AB779" s="51">
        <v>5</v>
      </c>
      <c r="AC779" s="51">
        <v>5</v>
      </c>
      <c r="AD779" s="53">
        <v>45059</v>
      </c>
      <c r="AE779" s="52" t="s">
        <v>83</v>
      </c>
      <c r="AF779" s="52" t="s">
        <v>51</v>
      </c>
      <c r="AG779" s="52" t="s">
        <v>89</v>
      </c>
      <c r="AH779" s="52" t="s">
        <v>5447</v>
      </c>
      <c r="AI779" s="52" t="s">
        <v>5448</v>
      </c>
      <c r="AJ779" s="51">
        <v>3</v>
      </c>
      <c r="AK779" s="56">
        <v>453.4</v>
      </c>
    </row>
    <row r="780" spans="1:37" x14ac:dyDescent="0.25">
      <c r="A780" s="51">
        <v>1518</v>
      </c>
      <c r="B780" s="52" t="s">
        <v>5449</v>
      </c>
      <c r="C780" s="52" t="s">
        <v>1976</v>
      </c>
      <c r="D780" s="53">
        <v>43552</v>
      </c>
      <c r="E780" s="53">
        <v>44905</v>
      </c>
      <c r="F780" s="51">
        <f>Messy_HR_Dataset_Detailed!$E780-Messy_HR_Dataset_Detailed!$D780</f>
        <v>1353</v>
      </c>
      <c r="G780" s="54">
        <f>(Messy_HR_Dataset_Detailed!$E780-Messy_HR_Dataset_Detailed!$D780)/365.25</f>
        <v>3.7043121149897331</v>
      </c>
      <c r="H780" s="52" t="s">
        <v>4530</v>
      </c>
      <c r="I780" s="52" t="s">
        <v>5450</v>
      </c>
      <c r="J780" s="55" t="s">
        <v>5451</v>
      </c>
      <c r="K780" s="52" t="s">
        <v>79</v>
      </c>
      <c r="L780" s="52" t="s">
        <v>752</v>
      </c>
      <c r="M780" s="52" t="s">
        <v>66</v>
      </c>
      <c r="N780" s="52" t="s">
        <v>55</v>
      </c>
      <c r="O780" s="52" t="s">
        <v>41</v>
      </c>
      <c r="P780" s="52" t="s">
        <v>121</v>
      </c>
      <c r="Q780" s="52" t="s">
        <v>68</v>
      </c>
      <c r="R780" s="52" t="s">
        <v>107</v>
      </c>
      <c r="S780" s="53" t="s">
        <v>5452</v>
      </c>
      <c r="T780" s="52" t="s">
        <v>44</v>
      </c>
      <c r="U780" s="52" t="s">
        <v>109</v>
      </c>
      <c r="V780" s="52" t="s">
        <v>46</v>
      </c>
      <c r="W780" s="51">
        <v>36863</v>
      </c>
      <c r="X780" s="52" t="s">
        <v>48</v>
      </c>
      <c r="Y780" s="51">
        <v>3</v>
      </c>
      <c r="Z780" s="51">
        <v>1945</v>
      </c>
      <c r="AA780" s="53">
        <v>45201</v>
      </c>
      <c r="AB780" s="51">
        <v>1</v>
      </c>
      <c r="AC780" s="51">
        <v>3</v>
      </c>
      <c r="AD780" s="53">
        <v>44938</v>
      </c>
      <c r="AE780" s="52" t="s">
        <v>60</v>
      </c>
      <c r="AF780" s="52" t="s">
        <v>61</v>
      </c>
      <c r="AG780" s="52" t="s">
        <v>89</v>
      </c>
      <c r="AH780" s="52" t="s">
        <v>5453</v>
      </c>
      <c r="AI780" s="52" t="s">
        <v>5454</v>
      </c>
      <c r="AJ780" s="51">
        <v>5</v>
      </c>
      <c r="AK780" s="56">
        <v>341.94</v>
      </c>
    </row>
    <row r="781" spans="1:37" x14ac:dyDescent="0.25">
      <c r="A781" s="51">
        <v>1521</v>
      </c>
      <c r="B781" s="52" t="s">
        <v>5456</v>
      </c>
      <c r="C781" s="52" t="s">
        <v>1844</v>
      </c>
      <c r="D781" s="53">
        <v>44744</v>
      </c>
      <c r="E781" s="53">
        <v>44782</v>
      </c>
      <c r="F781" s="51">
        <f>Messy_HR_Dataset_Detailed!$E781-Messy_HR_Dataset_Detailed!$D781</f>
        <v>38</v>
      </c>
      <c r="G781" s="54">
        <f>(Messy_HR_Dataset_Detailed!$E781-Messy_HR_Dataset_Detailed!$D781)/365.25</f>
        <v>0.10403832991101986</v>
      </c>
      <c r="H781" s="52" t="s">
        <v>738</v>
      </c>
      <c r="I781" s="52" t="s">
        <v>5457</v>
      </c>
      <c r="J781" s="55" t="s">
        <v>5458</v>
      </c>
      <c r="K781" s="52" t="s">
        <v>79</v>
      </c>
      <c r="L781" s="52" t="s">
        <v>752</v>
      </c>
      <c r="M781" s="52" t="s">
        <v>56</v>
      </c>
      <c r="N781" s="52" t="s">
        <v>67</v>
      </c>
      <c r="O781" s="52" t="s">
        <v>41</v>
      </c>
      <c r="P781" s="52" t="s">
        <v>133</v>
      </c>
      <c r="Q781" s="52" t="s">
        <v>68</v>
      </c>
      <c r="R781" s="52" t="s">
        <v>142</v>
      </c>
      <c r="S781" s="53">
        <v>23235</v>
      </c>
      <c r="T781" s="52" t="s">
        <v>5426</v>
      </c>
      <c r="U781" s="52" t="s">
        <v>145</v>
      </c>
      <c r="V781" s="52" t="s">
        <v>46</v>
      </c>
      <c r="W781" s="51">
        <v>46619</v>
      </c>
      <c r="X781" s="52" t="s">
        <v>48</v>
      </c>
      <c r="Y781" s="51">
        <v>3</v>
      </c>
      <c r="Z781" s="51">
        <v>1948</v>
      </c>
      <c r="AA781" s="53" t="s">
        <v>2354</v>
      </c>
      <c r="AB781" s="51">
        <v>2</v>
      </c>
      <c r="AC781" s="51">
        <v>1</v>
      </c>
      <c r="AD781" s="53">
        <v>45069</v>
      </c>
      <c r="AE781" s="52" t="s">
        <v>76</v>
      </c>
      <c r="AF781" s="52" t="s">
        <v>61</v>
      </c>
      <c r="AG781" s="52" t="s">
        <v>52</v>
      </c>
      <c r="AH781" s="52" t="s">
        <v>5459</v>
      </c>
      <c r="AI781" s="52" t="s">
        <v>5460</v>
      </c>
      <c r="AJ781" s="51">
        <v>4</v>
      </c>
      <c r="AK781" s="56">
        <v>884.26</v>
      </c>
    </row>
    <row r="782" spans="1:37" x14ac:dyDescent="0.25">
      <c r="A782" s="51">
        <v>1523</v>
      </c>
      <c r="B782" s="52" t="s">
        <v>4347</v>
      </c>
      <c r="C782" s="52" t="s">
        <v>310</v>
      </c>
      <c r="D782" s="53">
        <v>45128</v>
      </c>
      <c r="E782" s="53">
        <v>45128</v>
      </c>
      <c r="F782" s="51">
        <f>Messy_HR_Dataset_Detailed!$E782-Messy_HR_Dataset_Detailed!$D782</f>
        <v>0</v>
      </c>
      <c r="G782" s="54">
        <f>(Messy_HR_Dataset_Detailed!$E782-Messy_HR_Dataset_Detailed!$D782)/365.25</f>
        <v>0</v>
      </c>
      <c r="H782" s="52" t="s">
        <v>738</v>
      </c>
      <c r="I782" s="52" t="s">
        <v>3401</v>
      </c>
      <c r="J782" s="55" t="s">
        <v>5461</v>
      </c>
      <c r="K782" s="52" t="s">
        <v>79</v>
      </c>
      <c r="L782" s="52" t="s">
        <v>752</v>
      </c>
      <c r="M782" s="52" t="s">
        <v>39</v>
      </c>
      <c r="N782" s="52" t="s">
        <v>40</v>
      </c>
      <c r="O782" s="52" t="s">
        <v>41</v>
      </c>
      <c r="P782" s="52" t="s">
        <v>95</v>
      </c>
      <c r="Q782" s="52" t="s">
        <v>42</v>
      </c>
      <c r="R782" s="52" t="s">
        <v>142</v>
      </c>
      <c r="S782" s="53" t="s">
        <v>5462</v>
      </c>
      <c r="T782" s="52" t="s">
        <v>5426</v>
      </c>
      <c r="U782" s="52" t="s">
        <v>145</v>
      </c>
      <c r="V782" s="52" t="s">
        <v>46</v>
      </c>
      <c r="W782" s="51">
        <v>30495</v>
      </c>
      <c r="X782" s="52" t="s">
        <v>48</v>
      </c>
      <c r="Y782" s="51">
        <v>3</v>
      </c>
      <c r="Z782" s="51">
        <v>1950</v>
      </c>
      <c r="AA782" s="53" t="s">
        <v>239</v>
      </c>
      <c r="AB782" s="51">
        <v>3</v>
      </c>
      <c r="AC782" s="51">
        <v>2</v>
      </c>
      <c r="AD782" s="53">
        <v>44978</v>
      </c>
      <c r="AE782" s="52" t="s">
        <v>76</v>
      </c>
      <c r="AF782" s="52" t="s">
        <v>61</v>
      </c>
      <c r="AG782" s="52" t="s">
        <v>89</v>
      </c>
      <c r="AH782" s="52" t="s">
        <v>5463</v>
      </c>
      <c r="AI782" s="52" t="s">
        <v>5464</v>
      </c>
      <c r="AJ782" s="51">
        <v>2</v>
      </c>
      <c r="AK782" s="56">
        <v>801.28</v>
      </c>
    </row>
    <row r="783" spans="1:37" x14ac:dyDescent="0.25">
      <c r="A783" s="51">
        <v>1524</v>
      </c>
      <c r="B783" s="52" t="s">
        <v>5253</v>
      </c>
      <c r="C783" s="52" t="s">
        <v>2213</v>
      </c>
      <c r="D783" s="53">
        <v>44069</v>
      </c>
      <c r="E783" s="53">
        <v>44346</v>
      </c>
      <c r="F783" s="51">
        <f>Messy_HR_Dataset_Detailed!$E783-Messy_HR_Dataset_Detailed!$D783</f>
        <v>277</v>
      </c>
      <c r="G783" s="54">
        <f>(Messy_HR_Dataset_Detailed!$E783-Messy_HR_Dataset_Detailed!$D783)/365.25</f>
        <v>0.75838466803559201</v>
      </c>
      <c r="H783" s="52" t="s">
        <v>4530</v>
      </c>
      <c r="I783" s="52" t="s">
        <v>5465</v>
      </c>
      <c r="J783" s="55" t="s">
        <v>5466</v>
      </c>
      <c r="K783" s="52" t="s">
        <v>125</v>
      </c>
      <c r="L783" s="52" t="s">
        <v>752</v>
      </c>
      <c r="M783" s="52" t="s">
        <v>66</v>
      </c>
      <c r="N783" s="52" t="s">
        <v>55</v>
      </c>
      <c r="O783" s="52" t="s">
        <v>41</v>
      </c>
      <c r="P783" s="52" t="s">
        <v>174</v>
      </c>
      <c r="Q783" s="52" t="s">
        <v>68</v>
      </c>
      <c r="R783" s="52" t="s">
        <v>57</v>
      </c>
      <c r="S783" s="53">
        <v>22169</v>
      </c>
      <c r="T783" s="52" t="s">
        <v>44</v>
      </c>
      <c r="U783" s="52" t="s">
        <v>234</v>
      </c>
      <c r="V783" s="52" t="s">
        <v>46</v>
      </c>
      <c r="W783" s="51">
        <v>32929</v>
      </c>
      <c r="X783" s="52" t="s">
        <v>48</v>
      </c>
      <c r="Y783" s="51">
        <v>3</v>
      </c>
      <c r="Z783" s="51">
        <v>1951</v>
      </c>
      <c r="AA783" s="53" t="s">
        <v>476</v>
      </c>
      <c r="AB783" s="51">
        <v>4</v>
      </c>
      <c r="AC783" s="51">
        <v>1</v>
      </c>
      <c r="AD783" s="53">
        <v>45045</v>
      </c>
      <c r="AE783" s="52" t="s">
        <v>50</v>
      </c>
      <c r="AF783" s="52" t="s">
        <v>51</v>
      </c>
      <c r="AG783" s="52" t="s">
        <v>62</v>
      </c>
      <c r="AH783" s="52" t="s">
        <v>5467</v>
      </c>
      <c r="AI783" s="52" t="s">
        <v>5468</v>
      </c>
      <c r="AJ783" s="51">
        <v>2</v>
      </c>
      <c r="AK783" s="56">
        <v>717.95</v>
      </c>
    </row>
    <row r="784" spans="1:37" x14ac:dyDescent="0.25">
      <c r="A784" s="51">
        <v>1526</v>
      </c>
      <c r="B784" s="52" t="s">
        <v>5470</v>
      </c>
      <c r="C784" s="52" t="s">
        <v>5471</v>
      </c>
      <c r="D784" s="53">
        <v>45022</v>
      </c>
      <c r="E784" s="53">
        <v>45070</v>
      </c>
      <c r="F784" s="51">
        <f>Messy_HR_Dataset_Detailed!$E784-Messy_HR_Dataset_Detailed!$D784</f>
        <v>48</v>
      </c>
      <c r="G784" s="54">
        <f>(Messy_HR_Dataset_Detailed!$E784-Messy_HR_Dataset_Detailed!$D784)/365.25</f>
        <v>0.13141683778234087</v>
      </c>
      <c r="H784" s="52" t="s">
        <v>36</v>
      </c>
      <c r="I784" s="52" t="s">
        <v>5472</v>
      </c>
      <c r="J784" s="55" t="s">
        <v>5473</v>
      </c>
      <c r="K784" s="52" t="s">
        <v>65</v>
      </c>
      <c r="L784" s="52" t="s">
        <v>38</v>
      </c>
      <c r="M784" s="52" t="s">
        <v>66</v>
      </c>
      <c r="N784" s="52" t="s">
        <v>67</v>
      </c>
      <c r="O784" s="52" t="s">
        <v>66</v>
      </c>
      <c r="P784" s="52" t="s">
        <v>133</v>
      </c>
      <c r="Q784" s="52" t="s">
        <v>42</v>
      </c>
      <c r="R784" s="52" t="s">
        <v>43</v>
      </c>
      <c r="S784" s="53" t="s">
        <v>5474</v>
      </c>
      <c r="T784" s="52" t="s">
        <v>44</v>
      </c>
      <c r="U784" s="52" t="s">
        <v>4346</v>
      </c>
      <c r="V784" s="52" t="s">
        <v>46</v>
      </c>
      <c r="W784" s="51">
        <v>2718</v>
      </c>
      <c r="X784" s="52" t="s">
        <v>48</v>
      </c>
      <c r="Y784" s="51">
        <v>3</v>
      </c>
      <c r="Z784" s="51">
        <v>1953</v>
      </c>
      <c r="AA784" s="53">
        <v>45111</v>
      </c>
      <c r="AB784" s="51">
        <v>4</v>
      </c>
      <c r="AC784" s="51">
        <v>5</v>
      </c>
      <c r="AD784" s="53">
        <v>44786</v>
      </c>
      <c r="AE784" s="52" t="s">
        <v>50</v>
      </c>
      <c r="AF784" s="52" t="s">
        <v>61</v>
      </c>
      <c r="AG784" s="52" t="s">
        <v>89</v>
      </c>
      <c r="AH784" s="52" t="s">
        <v>5475</v>
      </c>
      <c r="AI784" s="52" t="s">
        <v>5420</v>
      </c>
      <c r="AJ784" s="51">
        <v>4</v>
      </c>
      <c r="AK784" s="56">
        <v>275.62</v>
      </c>
    </row>
    <row r="785" spans="1:37" x14ac:dyDescent="0.25">
      <c r="A785" s="51">
        <v>1527</v>
      </c>
      <c r="B785" s="52" t="s">
        <v>5476</v>
      </c>
      <c r="C785" s="52" t="s">
        <v>5477</v>
      </c>
      <c r="D785" s="53">
        <v>43514</v>
      </c>
      <c r="E785" s="53">
        <v>44865</v>
      </c>
      <c r="F785" s="51">
        <f>Messy_HR_Dataset_Detailed!$E785-Messy_HR_Dataset_Detailed!$D785</f>
        <v>1351</v>
      </c>
      <c r="G785" s="54">
        <f>(Messy_HR_Dataset_Detailed!$E785-Messy_HR_Dataset_Detailed!$D785)/365.25</f>
        <v>3.698836413415469</v>
      </c>
      <c r="H785" s="52" t="s">
        <v>738</v>
      </c>
      <c r="I785" s="52" t="s">
        <v>5478</v>
      </c>
      <c r="J785" s="55" t="s">
        <v>5479</v>
      </c>
      <c r="K785" s="52" t="s">
        <v>125</v>
      </c>
      <c r="L785" s="52" t="s">
        <v>752</v>
      </c>
      <c r="M785" s="52" t="s">
        <v>56</v>
      </c>
      <c r="N785" s="52" t="s">
        <v>40</v>
      </c>
      <c r="O785" s="52" t="s">
        <v>41</v>
      </c>
      <c r="P785" s="52" t="s">
        <v>174</v>
      </c>
      <c r="Q785" s="52" t="s">
        <v>42</v>
      </c>
      <c r="R785" s="52" t="s">
        <v>43</v>
      </c>
      <c r="S785" s="53" t="s">
        <v>5480</v>
      </c>
      <c r="T785" s="52" t="s">
        <v>44</v>
      </c>
      <c r="U785" s="52" t="s">
        <v>1262</v>
      </c>
      <c r="V785" s="52" t="s">
        <v>46</v>
      </c>
      <c r="W785" s="51">
        <v>2129</v>
      </c>
      <c r="X785" s="52" t="s">
        <v>48</v>
      </c>
      <c r="Y785" s="51">
        <v>3</v>
      </c>
      <c r="Z785" s="51">
        <v>1954</v>
      </c>
      <c r="AA785" s="53" t="s">
        <v>2354</v>
      </c>
      <c r="AB785" s="51">
        <v>1</v>
      </c>
      <c r="AC785" s="51">
        <v>1</v>
      </c>
      <c r="AD785" s="53">
        <v>44787</v>
      </c>
      <c r="AE785" s="52" t="s">
        <v>60</v>
      </c>
      <c r="AF785" s="52" t="s">
        <v>61</v>
      </c>
      <c r="AG785" s="52" t="s">
        <v>89</v>
      </c>
      <c r="AH785" s="52" t="s">
        <v>5481</v>
      </c>
      <c r="AI785" s="52" t="s">
        <v>5482</v>
      </c>
      <c r="AJ785" s="51">
        <v>5</v>
      </c>
      <c r="AK785" s="56">
        <v>837.05</v>
      </c>
    </row>
    <row r="786" spans="1:37" x14ac:dyDescent="0.25">
      <c r="A786" s="51">
        <v>1530</v>
      </c>
      <c r="B786" s="52" t="s">
        <v>5483</v>
      </c>
      <c r="C786" s="52" t="s">
        <v>5484</v>
      </c>
      <c r="D786" s="53">
        <v>43598</v>
      </c>
      <c r="E786" s="53">
        <v>44711</v>
      </c>
      <c r="F786" s="51">
        <f>Messy_HR_Dataset_Detailed!$E786-Messy_HR_Dataset_Detailed!$D786</f>
        <v>1113</v>
      </c>
      <c r="G786" s="54">
        <f>(Messy_HR_Dataset_Detailed!$E786-Messy_HR_Dataset_Detailed!$D786)/365.25</f>
        <v>3.0472279260780288</v>
      </c>
      <c r="H786" s="52" t="s">
        <v>36</v>
      </c>
      <c r="I786" s="52" t="s">
        <v>5485</v>
      </c>
      <c r="J786" s="55" t="s">
        <v>5486</v>
      </c>
      <c r="K786" s="52" t="s">
        <v>79</v>
      </c>
      <c r="L786" s="52" t="s">
        <v>752</v>
      </c>
      <c r="M786" s="52" t="s">
        <v>56</v>
      </c>
      <c r="N786" s="52" t="s">
        <v>40</v>
      </c>
      <c r="O786" s="52" t="s">
        <v>66</v>
      </c>
      <c r="P786" s="52" t="s">
        <v>133</v>
      </c>
      <c r="Q786" s="52" t="s">
        <v>42</v>
      </c>
      <c r="R786" s="52" t="s">
        <v>85</v>
      </c>
      <c r="S786" s="53" t="s">
        <v>5487</v>
      </c>
      <c r="T786" s="52" t="s">
        <v>44</v>
      </c>
      <c r="U786" s="52" t="s">
        <v>250</v>
      </c>
      <c r="V786" s="52" t="s">
        <v>46</v>
      </c>
      <c r="W786" s="51">
        <v>2330</v>
      </c>
      <c r="X786" s="52" t="s">
        <v>48</v>
      </c>
      <c r="Y786" s="51">
        <v>3</v>
      </c>
      <c r="Z786" s="51">
        <v>1957</v>
      </c>
      <c r="AA786" s="53" t="s">
        <v>1077</v>
      </c>
      <c r="AB786" s="51">
        <v>5</v>
      </c>
      <c r="AC786" s="51">
        <v>2</v>
      </c>
      <c r="AD786" s="53">
        <v>45030</v>
      </c>
      <c r="AE786" s="52" t="s">
        <v>60</v>
      </c>
      <c r="AF786" s="52" t="s">
        <v>61</v>
      </c>
      <c r="AG786" s="52" t="s">
        <v>52</v>
      </c>
      <c r="AH786" s="52" t="s">
        <v>5488</v>
      </c>
      <c r="AI786" s="52" t="s">
        <v>5489</v>
      </c>
      <c r="AJ786" s="51">
        <v>5</v>
      </c>
      <c r="AK786" s="56">
        <v>744.55</v>
      </c>
    </row>
    <row r="787" spans="1:37" x14ac:dyDescent="0.25">
      <c r="A787" s="51">
        <v>1532</v>
      </c>
      <c r="B787" s="52" t="s">
        <v>5491</v>
      </c>
      <c r="C787" s="52" t="s">
        <v>5492</v>
      </c>
      <c r="D787" s="53">
        <v>44652</v>
      </c>
      <c r="E787" s="53">
        <v>44679</v>
      </c>
      <c r="F787" s="51">
        <f>Messy_HR_Dataset_Detailed!$E787-Messy_HR_Dataset_Detailed!$D787</f>
        <v>27</v>
      </c>
      <c r="G787" s="54">
        <f>(Messy_HR_Dataset_Detailed!$E787-Messy_HR_Dataset_Detailed!$D787)/365.25</f>
        <v>7.3921971252566734E-2</v>
      </c>
      <c r="H787" s="52" t="s">
        <v>36</v>
      </c>
      <c r="I787" s="52" t="s">
        <v>5493</v>
      </c>
      <c r="J787" s="55" t="s">
        <v>5494</v>
      </c>
      <c r="K787" s="52" t="s">
        <v>37</v>
      </c>
      <c r="L787" s="52" t="s">
        <v>38</v>
      </c>
      <c r="M787" s="52" t="s">
        <v>56</v>
      </c>
      <c r="N787" s="52" t="s">
        <v>67</v>
      </c>
      <c r="O787" s="52" t="s">
        <v>41</v>
      </c>
      <c r="P787" s="52" t="s">
        <v>174</v>
      </c>
      <c r="Q787" s="52" t="s">
        <v>42</v>
      </c>
      <c r="R787" s="52" t="s">
        <v>175</v>
      </c>
      <c r="S787" s="53">
        <v>32547</v>
      </c>
      <c r="T787" s="52" t="s">
        <v>44</v>
      </c>
      <c r="U787" s="52" t="s">
        <v>176</v>
      </c>
      <c r="V787" s="52" t="s">
        <v>46</v>
      </c>
      <c r="W787" s="51">
        <v>2154</v>
      </c>
      <c r="X787" s="52" t="s">
        <v>48</v>
      </c>
      <c r="Y787" s="51">
        <v>3</v>
      </c>
      <c r="Z787" s="51">
        <v>1959</v>
      </c>
      <c r="AA787" s="53">
        <v>45017</v>
      </c>
      <c r="AB787" s="51">
        <v>5</v>
      </c>
      <c r="AC787" s="51">
        <v>3</v>
      </c>
      <c r="AD787" s="53">
        <v>44817</v>
      </c>
      <c r="AE787" s="52" t="s">
        <v>76</v>
      </c>
      <c r="AF787" s="52" t="s">
        <v>61</v>
      </c>
      <c r="AG787" s="52" t="s">
        <v>77</v>
      </c>
      <c r="AH787" s="52" t="s">
        <v>5495</v>
      </c>
      <c r="AI787" s="52" t="s">
        <v>5496</v>
      </c>
      <c r="AJ787" s="51">
        <v>2</v>
      </c>
      <c r="AK787" s="56">
        <v>883.34</v>
      </c>
    </row>
    <row r="788" spans="1:37" x14ac:dyDescent="0.25">
      <c r="A788" s="51">
        <v>1534</v>
      </c>
      <c r="B788" s="52" t="s">
        <v>5497</v>
      </c>
      <c r="C788" s="52" t="s">
        <v>5498</v>
      </c>
      <c r="D788" s="53">
        <v>43384</v>
      </c>
      <c r="E788" s="53">
        <v>44685</v>
      </c>
      <c r="F788" s="51">
        <f>Messy_HR_Dataset_Detailed!$E788-Messy_HR_Dataset_Detailed!$D788</f>
        <v>1301</v>
      </c>
      <c r="G788" s="54">
        <f>(Messy_HR_Dataset_Detailed!$E788-Messy_HR_Dataset_Detailed!$D788)/365.25</f>
        <v>3.5619438740588638</v>
      </c>
      <c r="H788" s="52" t="s">
        <v>36</v>
      </c>
      <c r="I788" s="52" t="s">
        <v>5499</v>
      </c>
      <c r="J788" s="55" t="s">
        <v>5500</v>
      </c>
      <c r="K788" s="52" t="s">
        <v>79</v>
      </c>
      <c r="L788" s="52" t="s">
        <v>752</v>
      </c>
      <c r="M788" s="52" t="s">
        <v>56</v>
      </c>
      <c r="N788" s="52" t="s">
        <v>55</v>
      </c>
      <c r="O788" s="52" t="s">
        <v>66</v>
      </c>
      <c r="P788" s="52" t="s">
        <v>174</v>
      </c>
      <c r="Q788" s="52" t="s">
        <v>42</v>
      </c>
      <c r="R788" s="52" t="s">
        <v>96</v>
      </c>
      <c r="S788" s="53" t="s">
        <v>5501</v>
      </c>
      <c r="T788" s="52" t="s">
        <v>44</v>
      </c>
      <c r="U788" s="52" t="s">
        <v>717</v>
      </c>
      <c r="V788" s="52" t="s">
        <v>46</v>
      </c>
      <c r="W788" s="51">
        <v>2351</v>
      </c>
      <c r="X788" s="52" t="s">
        <v>48</v>
      </c>
      <c r="Y788" s="51">
        <v>3</v>
      </c>
      <c r="Z788" s="51">
        <v>1961</v>
      </c>
      <c r="AA788" s="53" t="s">
        <v>2905</v>
      </c>
      <c r="AB788" s="51">
        <v>2</v>
      </c>
      <c r="AC788" s="51">
        <v>3</v>
      </c>
      <c r="AD788" s="53">
        <v>45041</v>
      </c>
      <c r="AE788" s="52" t="s">
        <v>60</v>
      </c>
      <c r="AF788" s="52" t="s">
        <v>61</v>
      </c>
      <c r="AG788" s="52" t="s">
        <v>52</v>
      </c>
      <c r="AH788" s="52" t="s">
        <v>5502</v>
      </c>
      <c r="AI788" s="52" t="s">
        <v>899</v>
      </c>
      <c r="AJ788" s="51">
        <v>1</v>
      </c>
      <c r="AK788" s="56">
        <v>767.22</v>
      </c>
    </row>
    <row r="789" spans="1:37" x14ac:dyDescent="0.25">
      <c r="A789" s="51">
        <v>1535</v>
      </c>
      <c r="B789" s="52" t="s">
        <v>5372</v>
      </c>
      <c r="C789" s="52" t="s">
        <v>5503</v>
      </c>
      <c r="D789" s="53">
        <v>45102</v>
      </c>
      <c r="E789" s="53">
        <v>45132</v>
      </c>
      <c r="F789" s="51">
        <f>Messy_HR_Dataset_Detailed!$E789-Messy_HR_Dataset_Detailed!$D789</f>
        <v>30</v>
      </c>
      <c r="G789" s="54">
        <f>(Messy_HR_Dataset_Detailed!$E789-Messy_HR_Dataset_Detailed!$D789)/365.25</f>
        <v>8.2135523613963035E-2</v>
      </c>
      <c r="H789" s="52" t="s">
        <v>738</v>
      </c>
      <c r="I789" s="52" t="s">
        <v>5504</v>
      </c>
      <c r="J789" s="55" t="s">
        <v>5505</v>
      </c>
      <c r="K789" s="52" t="s">
        <v>37</v>
      </c>
      <c r="L789" s="52" t="s">
        <v>38</v>
      </c>
      <c r="M789" s="52" t="s">
        <v>39</v>
      </c>
      <c r="N789" s="52" t="s">
        <v>40</v>
      </c>
      <c r="O789" s="52" t="s">
        <v>56</v>
      </c>
      <c r="P789" s="52" t="s">
        <v>95</v>
      </c>
      <c r="Q789" s="52" t="s">
        <v>42</v>
      </c>
      <c r="R789" s="52" t="s">
        <v>80</v>
      </c>
      <c r="S789" s="53" t="s">
        <v>5506</v>
      </c>
      <c r="T789" s="52" t="s">
        <v>44</v>
      </c>
      <c r="U789" s="52" t="s">
        <v>74</v>
      </c>
      <c r="V789" s="52" t="s">
        <v>46</v>
      </c>
      <c r="W789" s="51">
        <v>1824</v>
      </c>
      <c r="X789" s="52" t="s">
        <v>48</v>
      </c>
      <c r="Y789" s="51">
        <v>3</v>
      </c>
      <c r="Z789" s="51">
        <v>1962</v>
      </c>
      <c r="AA789" s="53">
        <v>44690</v>
      </c>
      <c r="AB789" s="51">
        <v>2</v>
      </c>
      <c r="AC789" s="51">
        <v>4</v>
      </c>
      <c r="AD789" s="53">
        <v>44836</v>
      </c>
      <c r="AE789" s="52" t="s">
        <v>50</v>
      </c>
      <c r="AF789" s="52" t="s">
        <v>61</v>
      </c>
      <c r="AG789" s="52" t="s">
        <v>77</v>
      </c>
      <c r="AH789" s="52" t="s">
        <v>5507</v>
      </c>
      <c r="AI789" s="52" t="s">
        <v>5508</v>
      </c>
      <c r="AJ789" s="51">
        <v>5</v>
      </c>
      <c r="AK789" s="56">
        <v>555.6</v>
      </c>
    </row>
    <row r="790" spans="1:37" x14ac:dyDescent="0.25">
      <c r="A790" s="51">
        <v>1536</v>
      </c>
      <c r="B790" s="52" t="s">
        <v>5509</v>
      </c>
      <c r="C790" s="52" t="s">
        <v>5510</v>
      </c>
      <c r="D790" s="53">
        <v>44088</v>
      </c>
      <c r="E790" s="53">
        <v>44439</v>
      </c>
      <c r="F790" s="51">
        <f>Messy_HR_Dataset_Detailed!$E790-Messy_HR_Dataset_Detailed!$D790</f>
        <v>351</v>
      </c>
      <c r="G790" s="54">
        <f>(Messy_HR_Dataset_Detailed!$E790-Messy_HR_Dataset_Detailed!$D790)/365.25</f>
        <v>0.96098562628336759</v>
      </c>
      <c r="H790" s="52" t="s">
        <v>36</v>
      </c>
      <c r="I790" s="52" t="s">
        <v>5511</v>
      </c>
      <c r="J790" s="55" t="s">
        <v>5512</v>
      </c>
      <c r="K790" s="52" t="s">
        <v>37</v>
      </c>
      <c r="L790" s="52" t="s">
        <v>752</v>
      </c>
      <c r="M790" s="52" t="s">
        <v>39</v>
      </c>
      <c r="N790" s="52" t="s">
        <v>67</v>
      </c>
      <c r="O790" s="52" t="s">
        <v>66</v>
      </c>
      <c r="P790" s="52" t="s">
        <v>121</v>
      </c>
      <c r="Q790" s="52" t="s">
        <v>42</v>
      </c>
      <c r="R790" s="52" t="s">
        <v>80</v>
      </c>
      <c r="S790" s="53">
        <v>26516</v>
      </c>
      <c r="T790" s="52" t="s">
        <v>44</v>
      </c>
      <c r="U790" s="52" t="s">
        <v>98</v>
      </c>
      <c r="V790" s="52" t="s">
        <v>46</v>
      </c>
      <c r="W790" s="51">
        <v>2446</v>
      </c>
      <c r="X790" s="52" t="s">
        <v>48</v>
      </c>
      <c r="Y790" s="51">
        <v>3</v>
      </c>
      <c r="Z790" s="51">
        <v>1963</v>
      </c>
      <c r="AA790" s="53" t="s">
        <v>3246</v>
      </c>
      <c r="AB790" s="51">
        <v>2</v>
      </c>
      <c r="AC790" s="51">
        <v>5</v>
      </c>
      <c r="AD790" s="53">
        <v>45090</v>
      </c>
      <c r="AE790" s="52" t="s">
        <v>83</v>
      </c>
      <c r="AF790" s="52" t="s">
        <v>51</v>
      </c>
      <c r="AG790" s="52" t="s">
        <v>62</v>
      </c>
      <c r="AH790" s="52" t="s">
        <v>5513</v>
      </c>
      <c r="AI790" s="52" t="s">
        <v>5514</v>
      </c>
      <c r="AJ790" s="51">
        <v>2</v>
      </c>
      <c r="AK790" s="56">
        <v>316.02999999999997</v>
      </c>
    </row>
    <row r="791" spans="1:37" x14ac:dyDescent="0.25">
      <c r="A791" s="51">
        <v>1537</v>
      </c>
      <c r="B791" s="52" t="s">
        <v>5148</v>
      </c>
      <c r="C791" s="52" t="s">
        <v>5515</v>
      </c>
      <c r="D791" s="53">
        <v>44915</v>
      </c>
      <c r="E791" s="53">
        <v>44996</v>
      </c>
      <c r="F791" s="51">
        <f>Messy_HR_Dataset_Detailed!$E791-Messy_HR_Dataset_Detailed!$D791</f>
        <v>81</v>
      </c>
      <c r="G791" s="54">
        <f>(Messy_HR_Dataset_Detailed!$E791-Messy_HR_Dataset_Detailed!$D791)/365.25</f>
        <v>0.22176591375770022</v>
      </c>
      <c r="H791" s="52" t="s">
        <v>36</v>
      </c>
      <c r="I791" s="52" t="s">
        <v>5516</v>
      </c>
      <c r="J791" s="55" t="s">
        <v>5517</v>
      </c>
      <c r="K791" s="52" t="s">
        <v>54</v>
      </c>
      <c r="L791" s="52" t="s">
        <v>2303</v>
      </c>
      <c r="M791" s="52" t="s">
        <v>56</v>
      </c>
      <c r="N791" s="52" t="s">
        <v>67</v>
      </c>
      <c r="O791" s="52" t="s">
        <v>56</v>
      </c>
      <c r="P791" s="52" t="s">
        <v>174</v>
      </c>
      <c r="Q791" s="52" t="s">
        <v>42</v>
      </c>
      <c r="R791" s="52" t="s">
        <v>114</v>
      </c>
      <c r="S791" s="53" t="s">
        <v>5518</v>
      </c>
      <c r="T791" s="52" t="s">
        <v>44</v>
      </c>
      <c r="U791" s="52" t="s">
        <v>250</v>
      </c>
      <c r="V791" s="52" t="s">
        <v>46</v>
      </c>
      <c r="W791" s="51">
        <v>2458</v>
      </c>
      <c r="X791" s="52" t="s">
        <v>48</v>
      </c>
      <c r="Y791" s="51">
        <v>3</v>
      </c>
      <c r="Z791" s="51">
        <v>1964</v>
      </c>
      <c r="AA791" s="53" t="s">
        <v>2309</v>
      </c>
      <c r="AB791" s="51">
        <v>5</v>
      </c>
      <c r="AC791" s="51">
        <v>5</v>
      </c>
      <c r="AD791" s="53">
        <v>45068</v>
      </c>
      <c r="AE791" s="52" t="s">
        <v>60</v>
      </c>
      <c r="AF791" s="52" t="s">
        <v>51</v>
      </c>
      <c r="AG791" s="52" t="s">
        <v>52</v>
      </c>
      <c r="AH791" s="52" t="s">
        <v>5519</v>
      </c>
      <c r="AI791" s="52" t="s">
        <v>5520</v>
      </c>
      <c r="AJ791" s="51">
        <v>1</v>
      </c>
      <c r="AK791" s="56">
        <v>540.96</v>
      </c>
    </row>
    <row r="792" spans="1:37" x14ac:dyDescent="0.25">
      <c r="A792" s="51">
        <v>1542</v>
      </c>
      <c r="B792" s="52" t="s">
        <v>4428</v>
      </c>
      <c r="C792" s="52" t="s">
        <v>5521</v>
      </c>
      <c r="D792" s="53">
        <v>44213</v>
      </c>
      <c r="E792" s="53">
        <v>44355</v>
      </c>
      <c r="F792" s="51">
        <f>Messy_HR_Dataset_Detailed!$E792-Messy_HR_Dataset_Detailed!$D792</f>
        <v>142</v>
      </c>
      <c r="G792" s="54">
        <f>(Messy_HR_Dataset_Detailed!$E792-Messy_HR_Dataset_Detailed!$D792)/365.25</f>
        <v>0.38877481177275841</v>
      </c>
      <c r="H792" s="52" t="s">
        <v>36</v>
      </c>
      <c r="I792" s="52" t="s">
        <v>5522</v>
      </c>
      <c r="J792" s="55" t="s">
        <v>5523</v>
      </c>
      <c r="K792" s="52" t="s">
        <v>132</v>
      </c>
      <c r="L792" s="52" t="s">
        <v>1816</v>
      </c>
      <c r="M792" s="52" t="s">
        <v>66</v>
      </c>
      <c r="N792" s="52" t="s">
        <v>55</v>
      </c>
      <c r="O792" s="52" t="s">
        <v>56</v>
      </c>
      <c r="P792" s="52" t="s">
        <v>133</v>
      </c>
      <c r="Q792" s="52" t="s">
        <v>42</v>
      </c>
      <c r="R792" s="52" t="s">
        <v>80</v>
      </c>
      <c r="S792" s="53">
        <v>27669</v>
      </c>
      <c r="T792" s="52" t="s">
        <v>44</v>
      </c>
      <c r="U792" s="52" t="s">
        <v>234</v>
      </c>
      <c r="V792" s="52" t="s">
        <v>46</v>
      </c>
      <c r="W792" s="51">
        <v>2122</v>
      </c>
      <c r="X792" s="52" t="s">
        <v>48</v>
      </c>
      <c r="Y792" s="51">
        <v>3</v>
      </c>
      <c r="Z792" s="51">
        <v>1969</v>
      </c>
      <c r="AA792" s="53" t="s">
        <v>476</v>
      </c>
      <c r="AB792" s="51">
        <v>4</v>
      </c>
      <c r="AC792" s="51">
        <v>3</v>
      </c>
      <c r="AD792" s="53">
        <v>44802</v>
      </c>
      <c r="AE792" s="52" t="s">
        <v>156</v>
      </c>
      <c r="AF792" s="52" t="s">
        <v>51</v>
      </c>
      <c r="AG792" s="52" t="s">
        <v>62</v>
      </c>
      <c r="AH792" s="52" t="s">
        <v>5524</v>
      </c>
      <c r="AI792" s="52" t="s">
        <v>5525</v>
      </c>
      <c r="AJ792" s="51">
        <v>4</v>
      </c>
      <c r="AK792" s="56">
        <v>967.94</v>
      </c>
    </row>
    <row r="793" spans="1:37" x14ac:dyDescent="0.25">
      <c r="A793" s="51">
        <v>1543</v>
      </c>
      <c r="B793" s="52" t="s">
        <v>5526</v>
      </c>
      <c r="C793" s="52" t="s">
        <v>5527</v>
      </c>
      <c r="D793" s="53">
        <v>44672</v>
      </c>
      <c r="E793" s="53">
        <v>44672</v>
      </c>
      <c r="F793" s="51">
        <f>Messy_HR_Dataset_Detailed!$E793-Messy_HR_Dataset_Detailed!$D793</f>
        <v>0</v>
      </c>
      <c r="G793" s="54">
        <f>(Messy_HR_Dataset_Detailed!$E793-Messy_HR_Dataset_Detailed!$D793)/365.25</f>
        <v>0</v>
      </c>
      <c r="H793" s="52" t="s">
        <v>36</v>
      </c>
      <c r="I793" s="52" t="s">
        <v>5528</v>
      </c>
      <c r="J793" s="55" t="s">
        <v>5529</v>
      </c>
      <c r="K793" s="52" t="s">
        <v>164</v>
      </c>
      <c r="L793" s="52" t="s">
        <v>38</v>
      </c>
      <c r="M793" s="52" t="s">
        <v>56</v>
      </c>
      <c r="N793" s="52" t="s">
        <v>40</v>
      </c>
      <c r="O793" s="52" t="s">
        <v>41</v>
      </c>
      <c r="P793" s="52" t="s">
        <v>133</v>
      </c>
      <c r="Q793" s="52" t="s">
        <v>42</v>
      </c>
      <c r="R793" s="52" t="s">
        <v>85</v>
      </c>
      <c r="S793" s="53" t="s">
        <v>5530</v>
      </c>
      <c r="T793" s="52" t="s">
        <v>44</v>
      </c>
      <c r="U793" s="52" t="s">
        <v>234</v>
      </c>
      <c r="V793" s="52" t="s">
        <v>46</v>
      </c>
      <c r="W793" s="51">
        <v>1886</v>
      </c>
      <c r="X793" s="52" t="s">
        <v>48</v>
      </c>
      <c r="Y793" s="51">
        <v>3</v>
      </c>
      <c r="Z793" s="51">
        <v>1970</v>
      </c>
      <c r="AA793" s="53">
        <v>45080</v>
      </c>
      <c r="AB793" s="51">
        <v>5</v>
      </c>
      <c r="AC793" s="51">
        <v>4</v>
      </c>
      <c r="AD793" s="53">
        <v>45012</v>
      </c>
      <c r="AE793" s="52" t="s">
        <v>50</v>
      </c>
      <c r="AF793" s="52" t="s">
        <v>61</v>
      </c>
      <c r="AG793" s="52" t="s">
        <v>52</v>
      </c>
      <c r="AH793" s="52" t="s">
        <v>5531</v>
      </c>
      <c r="AI793" s="52" t="s">
        <v>5532</v>
      </c>
      <c r="AJ793" s="51">
        <v>1</v>
      </c>
      <c r="AK793" s="56">
        <v>398.23</v>
      </c>
    </row>
    <row r="794" spans="1:37" x14ac:dyDescent="0.25">
      <c r="A794" s="51">
        <v>1544</v>
      </c>
      <c r="B794" s="52" t="s">
        <v>5533</v>
      </c>
      <c r="C794" s="52" t="s">
        <v>5534</v>
      </c>
      <c r="D794" s="53">
        <v>43358</v>
      </c>
      <c r="E794" s="53">
        <v>45121</v>
      </c>
      <c r="F794" s="51">
        <f>Messy_HR_Dataset_Detailed!$E794-Messy_HR_Dataset_Detailed!$D794</f>
        <v>1763</v>
      </c>
      <c r="G794" s="54">
        <f>(Messy_HR_Dataset_Detailed!$E794-Messy_HR_Dataset_Detailed!$D794)/365.25</f>
        <v>4.8268309377138943</v>
      </c>
      <c r="H794" s="52" t="s">
        <v>738</v>
      </c>
      <c r="I794" s="52" t="s">
        <v>5535</v>
      </c>
      <c r="J794" s="55" t="s">
        <v>5536</v>
      </c>
      <c r="K794" s="52" t="s">
        <v>132</v>
      </c>
      <c r="L794" s="52" t="s">
        <v>752</v>
      </c>
      <c r="M794" s="52" t="s">
        <v>56</v>
      </c>
      <c r="N794" s="52" t="s">
        <v>40</v>
      </c>
      <c r="O794" s="52" t="s">
        <v>66</v>
      </c>
      <c r="P794" s="52" t="s">
        <v>174</v>
      </c>
      <c r="Q794" s="52" t="s">
        <v>42</v>
      </c>
      <c r="R794" s="52" t="s">
        <v>80</v>
      </c>
      <c r="S794" s="53">
        <v>34609</v>
      </c>
      <c r="T794" s="52" t="s">
        <v>44</v>
      </c>
      <c r="U794" s="52" t="s">
        <v>159</v>
      </c>
      <c r="V794" s="52" t="s">
        <v>46</v>
      </c>
      <c r="W794" s="51">
        <v>2210</v>
      </c>
      <c r="X794" s="52" t="s">
        <v>48</v>
      </c>
      <c r="Y794" s="51">
        <v>3</v>
      </c>
      <c r="Z794" s="51">
        <v>1971</v>
      </c>
      <c r="AA794" s="53" t="s">
        <v>71</v>
      </c>
      <c r="AB794" s="51">
        <v>3</v>
      </c>
      <c r="AC794" s="51">
        <v>2</v>
      </c>
      <c r="AD794" s="53">
        <v>44915</v>
      </c>
      <c r="AE794" s="52" t="s">
        <v>50</v>
      </c>
      <c r="AF794" s="52" t="s">
        <v>61</v>
      </c>
      <c r="AG794" s="52" t="s">
        <v>62</v>
      </c>
      <c r="AH794" s="52" t="s">
        <v>5537</v>
      </c>
      <c r="AI794" s="52" t="s">
        <v>5538</v>
      </c>
      <c r="AJ794" s="51">
        <v>1</v>
      </c>
      <c r="AK794" s="56">
        <v>331.8</v>
      </c>
    </row>
    <row r="795" spans="1:37" x14ac:dyDescent="0.25">
      <c r="A795" s="51">
        <v>1545</v>
      </c>
      <c r="B795" s="52" t="s">
        <v>1797</v>
      </c>
      <c r="C795" s="52" t="s">
        <v>1640</v>
      </c>
      <c r="D795" s="53">
        <v>44534</v>
      </c>
      <c r="E795" s="53">
        <v>44568</v>
      </c>
      <c r="F795" s="51">
        <f>Messy_HR_Dataset_Detailed!$E795-Messy_HR_Dataset_Detailed!$D795</f>
        <v>34</v>
      </c>
      <c r="G795" s="54">
        <f>(Messy_HR_Dataset_Detailed!$E795-Messy_HR_Dataset_Detailed!$D795)/365.25</f>
        <v>9.3086926762491445E-2</v>
      </c>
      <c r="H795" s="52" t="s">
        <v>738</v>
      </c>
      <c r="I795" s="52" t="s">
        <v>5539</v>
      </c>
      <c r="J795" s="55" t="s">
        <v>5540</v>
      </c>
      <c r="K795" s="52" t="s">
        <v>54</v>
      </c>
      <c r="L795" s="52" t="s">
        <v>38</v>
      </c>
      <c r="M795" s="52" t="s">
        <v>39</v>
      </c>
      <c r="N795" s="52" t="s">
        <v>55</v>
      </c>
      <c r="O795" s="52" t="s">
        <v>41</v>
      </c>
      <c r="P795" s="52" t="s">
        <v>95</v>
      </c>
      <c r="Q795" s="52" t="s">
        <v>42</v>
      </c>
      <c r="R795" s="52" t="s">
        <v>85</v>
      </c>
      <c r="S795" s="53" t="s">
        <v>5541</v>
      </c>
      <c r="T795" s="52" t="s">
        <v>44</v>
      </c>
      <c r="U795" s="52" t="s">
        <v>81</v>
      </c>
      <c r="V795" s="52" t="s">
        <v>59</v>
      </c>
      <c r="W795" s="51">
        <v>2045</v>
      </c>
      <c r="X795" s="52" t="s">
        <v>48</v>
      </c>
      <c r="Y795" s="51">
        <v>3</v>
      </c>
      <c r="Z795" s="51">
        <v>1972</v>
      </c>
      <c r="AA795" s="53" t="s">
        <v>2231</v>
      </c>
      <c r="AB795" s="51">
        <v>2</v>
      </c>
      <c r="AC795" s="51">
        <v>2</v>
      </c>
      <c r="AD795" s="53">
        <v>45042</v>
      </c>
      <c r="AE795" s="52" t="s">
        <v>50</v>
      </c>
      <c r="AF795" s="52" t="s">
        <v>61</v>
      </c>
      <c r="AG795" s="52" t="s">
        <v>62</v>
      </c>
      <c r="AH795" s="52" t="s">
        <v>5542</v>
      </c>
      <c r="AI795" s="52" t="s">
        <v>5543</v>
      </c>
      <c r="AJ795" s="51">
        <v>4</v>
      </c>
      <c r="AK795" s="56">
        <v>349.48</v>
      </c>
    </row>
    <row r="796" spans="1:37" x14ac:dyDescent="0.25">
      <c r="A796" s="51">
        <v>1550</v>
      </c>
      <c r="B796" s="52" t="s">
        <v>5545</v>
      </c>
      <c r="C796" s="52" t="s">
        <v>5546</v>
      </c>
      <c r="D796" s="53">
        <v>44921</v>
      </c>
      <c r="E796" s="53">
        <v>45111</v>
      </c>
      <c r="F796" s="51">
        <f>Messy_HR_Dataset_Detailed!$E796-Messy_HR_Dataset_Detailed!$D796</f>
        <v>190</v>
      </c>
      <c r="G796" s="54">
        <f>(Messy_HR_Dataset_Detailed!$E796-Messy_HR_Dataset_Detailed!$D796)/365.25</f>
        <v>0.52019164955509922</v>
      </c>
      <c r="H796" s="52" t="s">
        <v>36</v>
      </c>
      <c r="I796" s="52" t="s">
        <v>5547</v>
      </c>
      <c r="J796" s="55" t="s">
        <v>5548</v>
      </c>
      <c r="K796" s="52" t="s">
        <v>132</v>
      </c>
      <c r="L796" s="52" t="s">
        <v>752</v>
      </c>
      <c r="M796" s="52" t="s">
        <v>39</v>
      </c>
      <c r="N796" s="52" t="s">
        <v>67</v>
      </c>
      <c r="O796" s="52" t="s">
        <v>66</v>
      </c>
      <c r="P796" s="52" t="s">
        <v>174</v>
      </c>
      <c r="Q796" s="52" t="s">
        <v>42</v>
      </c>
      <c r="R796" s="52" t="s">
        <v>85</v>
      </c>
      <c r="S796" s="53" t="s">
        <v>5549</v>
      </c>
      <c r="T796" s="52" t="s">
        <v>44</v>
      </c>
      <c r="U796" s="52" t="s">
        <v>98</v>
      </c>
      <c r="V796" s="52" t="s">
        <v>46</v>
      </c>
      <c r="W796" s="51">
        <v>4549</v>
      </c>
      <c r="X796" s="52" t="s">
        <v>48</v>
      </c>
      <c r="Y796" s="51">
        <v>3</v>
      </c>
      <c r="Z796" s="51">
        <v>1977</v>
      </c>
      <c r="AA796" s="53" t="s">
        <v>3796</v>
      </c>
      <c r="AB796" s="51">
        <v>2</v>
      </c>
      <c r="AC796" s="51">
        <v>5</v>
      </c>
      <c r="AD796" s="53">
        <v>45072</v>
      </c>
      <c r="AE796" s="52" t="s">
        <v>50</v>
      </c>
      <c r="AF796" s="52" t="s">
        <v>51</v>
      </c>
      <c r="AG796" s="52" t="s">
        <v>62</v>
      </c>
      <c r="AH796" s="52" t="s">
        <v>5550</v>
      </c>
      <c r="AI796" s="52" t="s">
        <v>4209</v>
      </c>
      <c r="AJ796" s="51">
        <v>5</v>
      </c>
      <c r="AK796" s="56">
        <v>781.27</v>
      </c>
    </row>
    <row r="797" spans="1:37" x14ac:dyDescent="0.25">
      <c r="A797" s="51">
        <v>1551</v>
      </c>
      <c r="B797" s="52" t="s">
        <v>4671</v>
      </c>
      <c r="C797" s="52" t="s">
        <v>1206</v>
      </c>
      <c r="D797" s="53">
        <v>44474</v>
      </c>
      <c r="E797" s="53">
        <v>45109</v>
      </c>
      <c r="F797" s="51">
        <f>Messy_HR_Dataset_Detailed!$E797-Messy_HR_Dataset_Detailed!$D797</f>
        <v>635</v>
      </c>
      <c r="G797" s="54">
        <f>(Messy_HR_Dataset_Detailed!$E797-Messy_HR_Dataset_Detailed!$D797)/365.25</f>
        <v>1.7385352498288844</v>
      </c>
      <c r="H797" s="52" t="s">
        <v>36</v>
      </c>
      <c r="I797" s="52" t="s">
        <v>5551</v>
      </c>
      <c r="J797" s="55" t="s">
        <v>5552</v>
      </c>
      <c r="K797" s="52" t="s">
        <v>79</v>
      </c>
      <c r="L797" s="52" t="s">
        <v>752</v>
      </c>
      <c r="M797" s="52" t="s">
        <v>66</v>
      </c>
      <c r="N797" s="52" t="s">
        <v>67</v>
      </c>
      <c r="O797" s="52" t="s">
        <v>56</v>
      </c>
      <c r="P797" s="52" t="s">
        <v>174</v>
      </c>
      <c r="Q797" s="52" t="s">
        <v>42</v>
      </c>
      <c r="R797" s="52" t="s">
        <v>43</v>
      </c>
      <c r="S797" s="53" t="s">
        <v>5553</v>
      </c>
      <c r="T797" s="52" t="s">
        <v>44</v>
      </c>
      <c r="U797" s="52" t="s">
        <v>1262</v>
      </c>
      <c r="V797" s="52" t="s">
        <v>46</v>
      </c>
      <c r="W797" s="51">
        <v>61287</v>
      </c>
      <c r="X797" s="52" t="s">
        <v>48</v>
      </c>
      <c r="Y797" s="51">
        <v>3</v>
      </c>
      <c r="Z797" s="51">
        <v>1978</v>
      </c>
      <c r="AA797" s="53">
        <v>45144</v>
      </c>
      <c r="AB797" s="51">
        <v>3</v>
      </c>
      <c r="AC797" s="51">
        <v>5</v>
      </c>
      <c r="AD797" s="53">
        <v>44944</v>
      </c>
      <c r="AE797" s="52" t="s">
        <v>50</v>
      </c>
      <c r="AF797" s="52" t="s">
        <v>51</v>
      </c>
      <c r="AG797" s="52" t="s">
        <v>52</v>
      </c>
      <c r="AH797" s="52" t="s">
        <v>5554</v>
      </c>
      <c r="AI797" s="52" t="s">
        <v>5555</v>
      </c>
      <c r="AJ797" s="51">
        <v>5</v>
      </c>
      <c r="AK797" s="56">
        <v>983.61</v>
      </c>
    </row>
    <row r="798" spans="1:37" x14ac:dyDescent="0.25">
      <c r="A798" s="51">
        <v>1552</v>
      </c>
      <c r="B798" s="52" t="s">
        <v>2081</v>
      </c>
      <c r="C798" s="52" t="s">
        <v>2484</v>
      </c>
      <c r="D798" s="53">
        <v>44829</v>
      </c>
      <c r="E798" s="53">
        <v>45012</v>
      </c>
      <c r="F798" s="51">
        <f>Messy_HR_Dataset_Detailed!$E798-Messy_HR_Dataset_Detailed!$D798</f>
        <v>183</v>
      </c>
      <c r="G798" s="54">
        <f>(Messy_HR_Dataset_Detailed!$E798-Messy_HR_Dataset_Detailed!$D798)/365.25</f>
        <v>0.50102669404517453</v>
      </c>
      <c r="H798" s="52" t="s">
        <v>36</v>
      </c>
      <c r="I798" s="52" t="s">
        <v>5556</v>
      </c>
      <c r="J798" s="55" t="s">
        <v>5557</v>
      </c>
      <c r="K798" s="52" t="s">
        <v>164</v>
      </c>
      <c r="L798" s="52" t="s">
        <v>38</v>
      </c>
      <c r="M798" s="52" t="s">
        <v>56</v>
      </c>
      <c r="N798" s="52" t="s">
        <v>67</v>
      </c>
      <c r="O798" s="52" t="s">
        <v>41</v>
      </c>
      <c r="P798" s="52" t="s">
        <v>174</v>
      </c>
      <c r="Q798" s="52" t="s">
        <v>42</v>
      </c>
      <c r="R798" s="52" t="s">
        <v>107</v>
      </c>
      <c r="S798" s="53" t="s">
        <v>5558</v>
      </c>
      <c r="T798" s="52" t="s">
        <v>44</v>
      </c>
      <c r="U798" s="52" t="s">
        <v>109</v>
      </c>
      <c r="V798" s="52" t="s">
        <v>46</v>
      </c>
      <c r="W798" s="51">
        <v>61958</v>
      </c>
      <c r="X798" s="52" t="s">
        <v>48</v>
      </c>
      <c r="Y798" s="51">
        <v>3</v>
      </c>
      <c r="Z798" s="51">
        <v>1979</v>
      </c>
      <c r="AA798" s="53" t="s">
        <v>1373</v>
      </c>
      <c r="AB798" s="51">
        <v>1</v>
      </c>
      <c r="AC798" s="51">
        <v>4</v>
      </c>
      <c r="AD798" s="53">
        <v>45065</v>
      </c>
      <c r="AE798" s="52" t="s">
        <v>156</v>
      </c>
      <c r="AF798" s="52" t="s">
        <v>51</v>
      </c>
      <c r="AG798" s="52" t="s">
        <v>52</v>
      </c>
      <c r="AH798" s="52" t="s">
        <v>5559</v>
      </c>
      <c r="AI798" s="52" t="s">
        <v>5560</v>
      </c>
      <c r="AJ798" s="51">
        <v>1</v>
      </c>
      <c r="AK798" s="56">
        <v>656.46</v>
      </c>
    </row>
    <row r="799" spans="1:37" x14ac:dyDescent="0.25">
      <c r="A799" s="51">
        <v>1554</v>
      </c>
      <c r="B799" s="52" t="s">
        <v>5561</v>
      </c>
      <c r="C799" s="52" t="s">
        <v>1766</v>
      </c>
      <c r="D799" s="53">
        <v>44294</v>
      </c>
      <c r="E799" s="53">
        <v>45123</v>
      </c>
      <c r="F799" s="51">
        <f>Messy_HR_Dataset_Detailed!$E799-Messy_HR_Dataset_Detailed!$D799</f>
        <v>829</v>
      </c>
      <c r="G799" s="54">
        <f>(Messy_HR_Dataset_Detailed!$E799-Messy_HR_Dataset_Detailed!$D799)/365.25</f>
        <v>2.2696783025325118</v>
      </c>
      <c r="H799" s="52" t="s">
        <v>36</v>
      </c>
      <c r="I799" s="52" t="s">
        <v>5562</v>
      </c>
      <c r="J799" s="55" t="s">
        <v>5563</v>
      </c>
      <c r="K799" s="52" t="s">
        <v>113</v>
      </c>
      <c r="L799" s="52" t="s">
        <v>38</v>
      </c>
      <c r="M799" s="52" t="s">
        <v>39</v>
      </c>
      <c r="N799" s="52" t="s">
        <v>55</v>
      </c>
      <c r="O799" s="52" t="s">
        <v>41</v>
      </c>
      <c r="P799" s="52" t="s">
        <v>95</v>
      </c>
      <c r="Q799" s="52" t="s">
        <v>42</v>
      </c>
      <c r="R799" s="52" t="s">
        <v>80</v>
      </c>
      <c r="S799" s="53" t="s">
        <v>5564</v>
      </c>
      <c r="T799" s="52" t="s">
        <v>44</v>
      </c>
      <c r="U799" s="52" t="s">
        <v>234</v>
      </c>
      <c r="V799" s="52" t="s">
        <v>59</v>
      </c>
      <c r="W799" s="51">
        <v>19755</v>
      </c>
      <c r="X799" s="52" t="s">
        <v>48</v>
      </c>
      <c r="Y799" s="51">
        <v>3</v>
      </c>
      <c r="Z799" s="51">
        <v>1981</v>
      </c>
      <c r="AA799" s="53" t="s">
        <v>817</v>
      </c>
      <c r="AB799" s="51">
        <v>5</v>
      </c>
      <c r="AC799" s="51">
        <v>4</v>
      </c>
      <c r="AD799" s="53">
        <v>44783</v>
      </c>
      <c r="AE799" s="52" t="s">
        <v>50</v>
      </c>
      <c r="AF799" s="52" t="s">
        <v>51</v>
      </c>
      <c r="AG799" s="52" t="s">
        <v>89</v>
      </c>
      <c r="AH799" s="52" t="s">
        <v>5565</v>
      </c>
      <c r="AI799" s="52" t="s">
        <v>5566</v>
      </c>
      <c r="AJ799" s="51">
        <v>1</v>
      </c>
      <c r="AK799" s="56">
        <v>676.42</v>
      </c>
    </row>
    <row r="800" spans="1:37" x14ac:dyDescent="0.25">
      <c r="A800" s="51">
        <v>1556</v>
      </c>
      <c r="B800" s="52" t="s">
        <v>5568</v>
      </c>
      <c r="C800" s="52" t="s">
        <v>638</v>
      </c>
      <c r="D800" s="53">
        <v>43904</v>
      </c>
      <c r="E800" s="53">
        <v>44856</v>
      </c>
      <c r="F800" s="51">
        <f>Messy_HR_Dataset_Detailed!$E800-Messy_HR_Dataset_Detailed!$D800</f>
        <v>952</v>
      </c>
      <c r="G800" s="54">
        <f>(Messy_HR_Dataset_Detailed!$E800-Messy_HR_Dataset_Detailed!$D800)/365.25</f>
        <v>2.6064339493497606</v>
      </c>
      <c r="H800" s="52" t="s">
        <v>36</v>
      </c>
      <c r="I800" s="52" t="s">
        <v>5569</v>
      </c>
      <c r="J800" s="55" t="s">
        <v>5570</v>
      </c>
      <c r="K800" s="52" t="s">
        <v>84</v>
      </c>
      <c r="L800" s="52" t="s">
        <v>38</v>
      </c>
      <c r="M800" s="52" t="s">
        <v>56</v>
      </c>
      <c r="N800" s="52" t="s">
        <v>40</v>
      </c>
      <c r="O800" s="52" t="s">
        <v>66</v>
      </c>
      <c r="P800" s="52" t="s">
        <v>121</v>
      </c>
      <c r="Q800" s="52" t="s">
        <v>42</v>
      </c>
      <c r="R800" s="52" t="s">
        <v>80</v>
      </c>
      <c r="S800" s="53" t="s">
        <v>5571</v>
      </c>
      <c r="T800" s="52" t="s">
        <v>44</v>
      </c>
      <c r="U800" s="52" t="s">
        <v>81</v>
      </c>
      <c r="V800" s="52" t="s">
        <v>46</v>
      </c>
      <c r="W800" s="51">
        <v>31391</v>
      </c>
      <c r="X800" s="52" t="s">
        <v>48</v>
      </c>
      <c r="Y800" s="51">
        <v>3</v>
      </c>
      <c r="Z800" s="51">
        <v>1983</v>
      </c>
      <c r="AA800" s="53" t="s">
        <v>1216</v>
      </c>
      <c r="AB800" s="51">
        <v>2</v>
      </c>
      <c r="AC800" s="51">
        <v>5</v>
      </c>
      <c r="AD800" s="53">
        <v>44923</v>
      </c>
      <c r="AE800" s="52" t="s">
        <v>60</v>
      </c>
      <c r="AF800" s="52" t="s">
        <v>51</v>
      </c>
      <c r="AG800" s="52" t="s">
        <v>52</v>
      </c>
      <c r="AH800" s="52" t="s">
        <v>5572</v>
      </c>
      <c r="AI800" s="52" t="s">
        <v>5573</v>
      </c>
      <c r="AJ800" s="51">
        <v>5</v>
      </c>
      <c r="AK800" s="56">
        <v>769.23</v>
      </c>
    </row>
    <row r="801" spans="1:37" x14ac:dyDescent="0.25">
      <c r="A801" s="51">
        <v>1558</v>
      </c>
      <c r="B801" s="52" t="s">
        <v>5007</v>
      </c>
      <c r="C801" s="52" t="s">
        <v>3876</v>
      </c>
      <c r="D801" s="53">
        <v>45004</v>
      </c>
      <c r="E801" s="53">
        <v>45020</v>
      </c>
      <c r="F801" s="51">
        <f>Messy_HR_Dataset_Detailed!$E801-Messy_HR_Dataset_Detailed!$D801</f>
        <v>16</v>
      </c>
      <c r="G801" s="54">
        <f>(Messy_HR_Dataset_Detailed!$E801-Messy_HR_Dataset_Detailed!$D801)/365.25</f>
        <v>4.380561259411362E-2</v>
      </c>
      <c r="H801" s="52" t="s">
        <v>36</v>
      </c>
      <c r="I801" s="52" t="s">
        <v>5574</v>
      </c>
      <c r="J801" s="55" t="s">
        <v>5575</v>
      </c>
      <c r="K801" s="52" t="s">
        <v>125</v>
      </c>
      <c r="L801" s="52" t="s">
        <v>38</v>
      </c>
      <c r="M801" s="52" t="s">
        <v>39</v>
      </c>
      <c r="N801" s="52" t="s">
        <v>67</v>
      </c>
      <c r="O801" s="52" t="s">
        <v>41</v>
      </c>
      <c r="P801" s="52" t="s">
        <v>121</v>
      </c>
      <c r="Q801" s="52" t="s">
        <v>42</v>
      </c>
      <c r="R801" s="52" t="s">
        <v>80</v>
      </c>
      <c r="S801" s="53">
        <v>23265</v>
      </c>
      <c r="T801" s="52" t="s">
        <v>44</v>
      </c>
      <c r="U801" s="52" t="s">
        <v>159</v>
      </c>
      <c r="V801" s="52" t="s">
        <v>46</v>
      </c>
      <c r="W801" s="51">
        <v>88359</v>
      </c>
      <c r="X801" s="52" t="s">
        <v>48</v>
      </c>
      <c r="Y801" s="51">
        <v>3</v>
      </c>
      <c r="Z801" s="51">
        <v>1985</v>
      </c>
      <c r="AA801" s="53">
        <v>45019</v>
      </c>
      <c r="AB801" s="51">
        <v>5</v>
      </c>
      <c r="AC801" s="51">
        <v>5</v>
      </c>
      <c r="AD801" s="53">
        <v>44832</v>
      </c>
      <c r="AE801" s="52" t="s">
        <v>156</v>
      </c>
      <c r="AF801" s="52" t="s">
        <v>51</v>
      </c>
      <c r="AG801" s="52" t="s">
        <v>62</v>
      </c>
      <c r="AH801" s="52" t="s">
        <v>5576</v>
      </c>
      <c r="AI801" s="52" t="s">
        <v>5577</v>
      </c>
      <c r="AJ801" s="51">
        <v>3</v>
      </c>
      <c r="AK801" s="56">
        <v>474.95</v>
      </c>
    </row>
    <row r="802" spans="1:37" x14ac:dyDescent="0.25">
      <c r="A802" s="51">
        <v>1561</v>
      </c>
      <c r="B802" s="52" t="s">
        <v>4078</v>
      </c>
      <c r="C802" s="52" t="s">
        <v>1326</v>
      </c>
      <c r="D802" s="53">
        <v>43427</v>
      </c>
      <c r="E802" s="53">
        <v>43696</v>
      </c>
      <c r="F802" s="51">
        <f>Messy_HR_Dataset_Detailed!$E802-Messy_HR_Dataset_Detailed!$D802</f>
        <v>269</v>
      </c>
      <c r="G802" s="54">
        <f>(Messy_HR_Dataset_Detailed!$E802-Messy_HR_Dataset_Detailed!$D802)/365.25</f>
        <v>0.73648186173853525</v>
      </c>
      <c r="H802" s="52" t="s">
        <v>36</v>
      </c>
      <c r="I802" s="52" t="s">
        <v>5578</v>
      </c>
      <c r="J802" s="55" t="s">
        <v>5579</v>
      </c>
      <c r="K802" s="52" t="s">
        <v>79</v>
      </c>
      <c r="L802" s="52" t="s">
        <v>38</v>
      </c>
      <c r="M802" s="52" t="s">
        <v>39</v>
      </c>
      <c r="N802" s="52" t="s">
        <v>55</v>
      </c>
      <c r="O802" s="52" t="s">
        <v>41</v>
      </c>
      <c r="P802" s="52" t="s">
        <v>133</v>
      </c>
      <c r="Q802" s="52" t="s">
        <v>42</v>
      </c>
      <c r="R802" s="52" t="s">
        <v>85</v>
      </c>
      <c r="S802" s="53" t="s">
        <v>5580</v>
      </c>
      <c r="T802" s="52" t="s">
        <v>44</v>
      </c>
      <c r="U802" s="52" t="s">
        <v>81</v>
      </c>
      <c r="V802" s="52" t="s">
        <v>46</v>
      </c>
      <c r="W802" s="51">
        <v>97548</v>
      </c>
      <c r="X802" s="52" t="s">
        <v>48</v>
      </c>
      <c r="Y802" s="51">
        <v>3</v>
      </c>
      <c r="Z802" s="51">
        <v>1988</v>
      </c>
      <c r="AA802" s="53">
        <v>45201</v>
      </c>
      <c r="AB802" s="51">
        <v>1</v>
      </c>
      <c r="AC802" s="51">
        <v>3</v>
      </c>
      <c r="AD802" s="53">
        <v>45064</v>
      </c>
      <c r="AE802" s="52" t="s">
        <v>76</v>
      </c>
      <c r="AF802" s="52" t="s">
        <v>61</v>
      </c>
      <c r="AG802" s="52" t="s">
        <v>77</v>
      </c>
      <c r="AH802" s="52" t="s">
        <v>5581</v>
      </c>
      <c r="AI802" s="52" t="s">
        <v>5582</v>
      </c>
      <c r="AJ802" s="51">
        <v>4</v>
      </c>
      <c r="AK802" s="56">
        <v>903.8</v>
      </c>
    </row>
    <row r="803" spans="1:37" x14ac:dyDescent="0.25">
      <c r="A803" s="51">
        <v>1563</v>
      </c>
      <c r="B803" s="52" t="s">
        <v>5583</v>
      </c>
      <c r="C803" s="52" t="s">
        <v>647</v>
      </c>
      <c r="D803" s="53">
        <v>43967</v>
      </c>
      <c r="E803" s="53">
        <v>44699</v>
      </c>
      <c r="F803" s="51">
        <f>Messy_HR_Dataset_Detailed!$E803-Messy_HR_Dataset_Detailed!$D803</f>
        <v>732</v>
      </c>
      <c r="G803" s="54">
        <f>(Messy_HR_Dataset_Detailed!$E803-Messy_HR_Dataset_Detailed!$D803)/365.25</f>
        <v>2.0041067761806981</v>
      </c>
      <c r="H803" s="52" t="s">
        <v>738</v>
      </c>
      <c r="I803" s="52" t="s">
        <v>5584</v>
      </c>
      <c r="J803" s="55" t="s">
        <v>5585</v>
      </c>
      <c r="K803" s="52" t="s">
        <v>84</v>
      </c>
      <c r="L803" s="52" t="s">
        <v>38</v>
      </c>
      <c r="M803" s="52" t="s">
        <v>66</v>
      </c>
      <c r="N803" s="52" t="s">
        <v>40</v>
      </c>
      <c r="O803" s="52" t="s">
        <v>41</v>
      </c>
      <c r="P803" s="52" t="s">
        <v>121</v>
      </c>
      <c r="Q803" s="52" t="s">
        <v>42</v>
      </c>
      <c r="R803" s="52" t="s">
        <v>85</v>
      </c>
      <c r="S803" s="53" t="s">
        <v>5586</v>
      </c>
      <c r="T803" s="52" t="s">
        <v>44</v>
      </c>
      <c r="U803" s="52" t="s">
        <v>81</v>
      </c>
      <c r="V803" s="52" t="s">
        <v>46</v>
      </c>
      <c r="W803" s="51">
        <v>46806</v>
      </c>
      <c r="X803" s="52" t="s">
        <v>48</v>
      </c>
      <c r="Y803" s="51">
        <v>3</v>
      </c>
      <c r="Z803" s="51">
        <v>1990</v>
      </c>
      <c r="AA803" s="53" t="s">
        <v>3998</v>
      </c>
      <c r="AB803" s="51">
        <v>3</v>
      </c>
      <c r="AC803" s="51">
        <v>1</v>
      </c>
      <c r="AD803" s="53">
        <v>44822</v>
      </c>
      <c r="AE803" s="52" t="s">
        <v>50</v>
      </c>
      <c r="AF803" s="52" t="s">
        <v>51</v>
      </c>
      <c r="AG803" s="52" t="s">
        <v>62</v>
      </c>
      <c r="AH803" s="52" t="s">
        <v>5587</v>
      </c>
      <c r="AI803" s="52" t="s">
        <v>5588</v>
      </c>
      <c r="AJ803" s="51">
        <v>1</v>
      </c>
      <c r="AK803" s="56">
        <v>332.51</v>
      </c>
    </row>
    <row r="804" spans="1:37" x14ac:dyDescent="0.25">
      <c r="A804" s="51">
        <v>1564</v>
      </c>
      <c r="B804" s="52" t="s">
        <v>5589</v>
      </c>
      <c r="C804" s="52" t="s">
        <v>1107</v>
      </c>
      <c r="D804" s="53">
        <v>43634</v>
      </c>
      <c r="E804" s="53">
        <v>45112</v>
      </c>
      <c r="F804" s="51">
        <f>Messy_HR_Dataset_Detailed!$E804-Messy_HR_Dataset_Detailed!$D804</f>
        <v>1478</v>
      </c>
      <c r="G804" s="54">
        <f>(Messy_HR_Dataset_Detailed!$E804-Messy_HR_Dataset_Detailed!$D804)/365.25</f>
        <v>4.046543463381246</v>
      </c>
      <c r="H804" s="52" t="s">
        <v>738</v>
      </c>
      <c r="I804" s="52" t="s">
        <v>5590</v>
      </c>
      <c r="J804" s="55" t="s">
        <v>5591</v>
      </c>
      <c r="K804" s="52" t="s">
        <v>37</v>
      </c>
      <c r="L804" s="52" t="s">
        <v>38</v>
      </c>
      <c r="M804" s="52" t="s">
        <v>39</v>
      </c>
      <c r="N804" s="52" t="s">
        <v>67</v>
      </c>
      <c r="O804" s="52" t="s">
        <v>41</v>
      </c>
      <c r="P804" s="52" t="s">
        <v>95</v>
      </c>
      <c r="Q804" s="52" t="s">
        <v>42</v>
      </c>
      <c r="R804" s="52" t="s">
        <v>80</v>
      </c>
      <c r="S804" s="53">
        <v>17899</v>
      </c>
      <c r="T804" s="52" t="s">
        <v>44</v>
      </c>
      <c r="U804" s="52" t="s">
        <v>98</v>
      </c>
      <c r="V804" s="52" t="s">
        <v>46</v>
      </c>
      <c r="W804" s="51">
        <v>67662</v>
      </c>
      <c r="X804" s="52" t="s">
        <v>48</v>
      </c>
      <c r="Y804" s="51">
        <v>3</v>
      </c>
      <c r="Z804" s="51">
        <v>1991</v>
      </c>
      <c r="AA804" s="53" t="s">
        <v>2126</v>
      </c>
      <c r="AB804" s="51">
        <v>2</v>
      </c>
      <c r="AC804" s="51">
        <v>1</v>
      </c>
      <c r="AD804" s="53">
        <v>44950</v>
      </c>
      <c r="AE804" s="52" t="s">
        <v>83</v>
      </c>
      <c r="AF804" s="52" t="s">
        <v>61</v>
      </c>
      <c r="AG804" s="52" t="s">
        <v>52</v>
      </c>
      <c r="AH804" s="52" t="s">
        <v>5592</v>
      </c>
      <c r="AI804" s="52" t="s">
        <v>5593</v>
      </c>
      <c r="AJ804" s="51">
        <v>2</v>
      </c>
      <c r="AK804" s="56">
        <v>643.63</v>
      </c>
    </row>
    <row r="805" spans="1:37" x14ac:dyDescent="0.25">
      <c r="A805" s="51">
        <v>1565</v>
      </c>
      <c r="B805" s="52" t="s">
        <v>1071</v>
      </c>
      <c r="C805" s="52" t="s">
        <v>5594</v>
      </c>
      <c r="D805" s="53">
        <v>43605</v>
      </c>
      <c r="E805" s="53">
        <v>44285</v>
      </c>
      <c r="F805" s="51">
        <f>Messy_HR_Dataset_Detailed!$E805-Messy_HR_Dataset_Detailed!$D805</f>
        <v>680</v>
      </c>
      <c r="G805" s="54">
        <f>(Messy_HR_Dataset_Detailed!$E805-Messy_HR_Dataset_Detailed!$D805)/365.25</f>
        <v>1.8617385352498288</v>
      </c>
      <c r="H805" s="52" t="s">
        <v>738</v>
      </c>
      <c r="I805" s="52" t="s">
        <v>5595</v>
      </c>
      <c r="J805" s="55" t="s">
        <v>5596</v>
      </c>
      <c r="K805" s="52" t="s">
        <v>125</v>
      </c>
      <c r="L805" s="52" t="s">
        <v>38</v>
      </c>
      <c r="M805" s="52" t="s">
        <v>39</v>
      </c>
      <c r="N805" s="52" t="s">
        <v>55</v>
      </c>
      <c r="O805" s="52" t="s">
        <v>56</v>
      </c>
      <c r="P805" s="52" t="s">
        <v>95</v>
      </c>
      <c r="Q805" s="52" t="s">
        <v>42</v>
      </c>
      <c r="R805" s="52" t="s">
        <v>80</v>
      </c>
      <c r="S805" s="53" t="s">
        <v>5597</v>
      </c>
      <c r="T805" s="52" t="s">
        <v>44</v>
      </c>
      <c r="U805" s="52" t="s">
        <v>81</v>
      </c>
      <c r="V805" s="52" t="s">
        <v>46</v>
      </c>
      <c r="W805" s="51">
        <v>74114</v>
      </c>
      <c r="X805" s="52" t="s">
        <v>48</v>
      </c>
      <c r="Y805" s="51">
        <v>3</v>
      </c>
      <c r="Z805" s="51">
        <v>1992</v>
      </c>
      <c r="AA805" s="53">
        <v>45079</v>
      </c>
      <c r="AB805" s="51">
        <v>4</v>
      </c>
      <c r="AC805" s="51">
        <v>3</v>
      </c>
      <c r="AD805" s="53">
        <v>44815</v>
      </c>
      <c r="AE805" s="52" t="s">
        <v>156</v>
      </c>
      <c r="AF805" s="52" t="s">
        <v>51</v>
      </c>
      <c r="AG805" s="52" t="s">
        <v>52</v>
      </c>
      <c r="AH805" s="52" t="s">
        <v>5598</v>
      </c>
      <c r="AI805" s="52" t="s">
        <v>5599</v>
      </c>
      <c r="AJ805" s="51">
        <v>2</v>
      </c>
      <c r="AK805" s="56">
        <v>827.05</v>
      </c>
    </row>
    <row r="806" spans="1:37" x14ac:dyDescent="0.25">
      <c r="A806" s="51">
        <v>1566</v>
      </c>
      <c r="B806" s="52" t="s">
        <v>573</v>
      </c>
      <c r="C806" s="52" t="s">
        <v>5373</v>
      </c>
      <c r="D806" s="53">
        <v>44120</v>
      </c>
      <c r="E806" s="53">
        <v>44239</v>
      </c>
      <c r="F806" s="51">
        <f>Messy_HR_Dataset_Detailed!$E806-Messy_HR_Dataset_Detailed!$D806</f>
        <v>119</v>
      </c>
      <c r="G806" s="54">
        <f>(Messy_HR_Dataset_Detailed!$E806-Messy_HR_Dataset_Detailed!$D806)/365.25</f>
        <v>0.32580424366872007</v>
      </c>
      <c r="H806" s="52" t="s">
        <v>738</v>
      </c>
      <c r="I806" s="52" t="s">
        <v>5600</v>
      </c>
      <c r="J806" s="55" t="s">
        <v>5601</v>
      </c>
      <c r="K806" s="52" t="s">
        <v>54</v>
      </c>
      <c r="L806" s="52" t="s">
        <v>38</v>
      </c>
      <c r="M806" s="52" t="s">
        <v>66</v>
      </c>
      <c r="N806" s="52" t="s">
        <v>55</v>
      </c>
      <c r="O806" s="52" t="s">
        <v>66</v>
      </c>
      <c r="P806" s="52" t="s">
        <v>174</v>
      </c>
      <c r="Q806" s="52" t="s">
        <v>42</v>
      </c>
      <c r="R806" s="52" t="s">
        <v>85</v>
      </c>
      <c r="S806" s="53" t="s">
        <v>5602</v>
      </c>
      <c r="T806" s="52" t="s">
        <v>44</v>
      </c>
      <c r="U806" s="52" t="s">
        <v>98</v>
      </c>
      <c r="V806" s="52" t="s">
        <v>46</v>
      </c>
      <c r="W806" s="51">
        <v>54589</v>
      </c>
      <c r="X806" s="52" t="s">
        <v>48</v>
      </c>
      <c r="Y806" s="51">
        <v>3</v>
      </c>
      <c r="Z806" s="51">
        <v>1993</v>
      </c>
      <c r="AA806" s="53">
        <v>44846</v>
      </c>
      <c r="AB806" s="51">
        <v>5</v>
      </c>
      <c r="AC806" s="51">
        <v>2</v>
      </c>
      <c r="AD806" s="53">
        <v>45048</v>
      </c>
      <c r="AE806" s="52" t="s">
        <v>60</v>
      </c>
      <c r="AF806" s="52" t="s">
        <v>61</v>
      </c>
      <c r="AG806" s="52" t="s">
        <v>52</v>
      </c>
      <c r="AH806" s="52" t="s">
        <v>5603</v>
      </c>
      <c r="AI806" s="52" t="s">
        <v>5604</v>
      </c>
      <c r="AJ806" s="51">
        <v>3</v>
      </c>
      <c r="AK806" s="56">
        <v>995.42</v>
      </c>
    </row>
    <row r="807" spans="1:37" x14ac:dyDescent="0.25">
      <c r="A807" s="51">
        <v>1567</v>
      </c>
      <c r="B807" s="52" t="s">
        <v>5605</v>
      </c>
      <c r="C807" s="52" t="s">
        <v>2752</v>
      </c>
      <c r="D807" s="53">
        <v>44743</v>
      </c>
      <c r="E807" s="53">
        <v>44868</v>
      </c>
      <c r="F807" s="51">
        <f>Messy_HR_Dataset_Detailed!$E807-Messy_HR_Dataset_Detailed!$D807</f>
        <v>125</v>
      </c>
      <c r="G807" s="54">
        <f>(Messy_HR_Dataset_Detailed!$E807-Messy_HR_Dataset_Detailed!$D807)/365.25</f>
        <v>0.34223134839151265</v>
      </c>
      <c r="H807" s="52" t="s">
        <v>738</v>
      </c>
      <c r="I807" s="52" t="s">
        <v>5606</v>
      </c>
      <c r="J807" s="55" t="s">
        <v>5607</v>
      </c>
      <c r="K807" s="52" t="s">
        <v>132</v>
      </c>
      <c r="L807" s="52" t="s">
        <v>38</v>
      </c>
      <c r="M807" s="52" t="s">
        <v>66</v>
      </c>
      <c r="N807" s="52" t="s">
        <v>55</v>
      </c>
      <c r="O807" s="52" t="s">
        <v>66</v>
      </c>
      <c r="P807" s="52" t="s">
        <v>174</v>
      </c>
      <c r="Q807" s="52" t="s">
        <v>42</v>
      </c>
      <c r="R807" s="52" t="s">
        <v>80</v>
      </c>
      <c r="S807" s="53" t="s">
        <v>5608</v>
      </c>
      <c r="T807" s="52" t="s">
        <v>44</v>
      </c>
      <c r="U807" s="52" t="s">
        <v>159</v>
      </c>
      <c r="V807" s="52" t="s">
        <v>46</v>
      </c>
      <c r="W807" s="51">
        <v>43526</v>
      </c>
      <c r="X807" s="52" t="s">
        <v>48</v>
      </c>
      <c r="Y807" s="51">
        <v>3</v>
      </c>
      <c r="Z807" s="51">
        <v>1994</v>
      </c>
      <c r="AA807" s="53">
        <v>44661</v>
      </c>
      <c r="AB807" s="51">
        <v>5</v>
      </c>
      <c r="AC807" s="51">
        <v>5</v>
      </c>
      <c r="AD807" s="53">
        <v>45036</v>
      </c>
      <c r="AE807" s="52" t="s">
        <v>83</v>
      </c>
      <c r="AF807" s="52" t="s">
        <v>61</v>
      </c>
      <c r="AG807" s="52" t="s">
        <v>89</v>
      </c>
      <c r="AH807" s="52" t="s">
        <v>5609</v>
      </c>
      <c r="AI807" s="52" t="s">
        <v>5610</v>
      </c>
      <c r="AJ807" s="51">
        <v>4</v>
      </c>
      <c r="AK807" s="56">
        <v>360.61</v>
      </c>
    </row>
    <row r="808" spans="1:37" x14ac:dyDescent="0.25">
      <c r="A808" s="51">
        <v>1569</v>
      </c>
      <c r="B808" s="52" t="s">
        <v>5611</v>
      </c>
      <c r="C808" s="52" t="s">
        <v>2145</v>
      </c>
      <c r="D808" s="53">
        <v>44493</v>
      </c>
      <c r="E808" s="53">
        <v>44521</v>
      </c>
      <c r="F808" s="51">
        <f>Messy_HR_Dataset_Detailed!$E808-Messy_HR_Dataset_Detailed!$D808</f>
        <v>28</v>
      </c>
      <c r="G808" s="54">
        <f>(Messy_HR_Dataset_Detailed!$E808-Messy_HR_Dataset_Detailed!$D808)/365.25</f>
        <v>7.665982203969883E-2</v>
      </c>
      <c r="H808" s="52" t="s">
        <v>738</v>
      </c>
      <c r="I808" s="52" t="s">
        <v>5612</v>
      </c>
      <c r="J808" s="55" t="s">
        <v>5613</v>
      </c>
      <c r="K808" s="52" t="s">
        <v>164</v>
      </c>
      <c r="L808" s="52" t="s">
        <v>38</v>
      </c>
      <c r="M808" s="52" t="s">
        <v>56</v>
      </c>
      <c r="N808" s="52" t="s">
        <v>55</v>
      </c>
      <c r="O808" s="52" t="s">
        <v>41</v>
      </c>
      <c r="P808" s="52" t="s">
        <v>121</v>
      </c>
      <c r="Q808" s="52" t="s">
        <v>42</v>
      </c>
      <c r="R808" s="52" t="s">
        <v>57</v>
      </c>
      <c r="S808" s="53">
        <v>33884</v>
      </c>
      <c r="T808" s="52" t="s">
        <v>44</v>
      </c>
      <c r="U808" s="52" t="s">
        <v>159</v>
      </c>
      <c r="V808" s="52" t="s">
        <v>46</v>
      </c>
      <c r="W808" s="51">
        <v>92216</v>
      </c>
      <c r="X808" s="52" t="s">
        <v>48</v>
      </c>
      <c r="Y808" s="51">
        <v>3</v>
      </c>
      <c r="Z808" s="51">
        <v>1996</v>
      </c>
      <c r="AA808" s="53">
        <v>44934</v>
      </c>
      <c r="AB808" s="51">
        <v>3</v>
      </c>
      <c r="AC808" s="51">
        <v>5</v>
      </c>
      <c r="AD808" s="53">
        <v>44911</v>
      </c>
      <c r="AE808" s="52" t="s">
        <v>156</v>
      </c>
      <c r="AF808" s="52" t="s">
        <v>51</v>
      </c>
      <c r="AG808" s="52" t="s">
        <v>52</v>
      </c>
      <c r="AH808" s="52" t="s">
        <v>5614</v>
      </c>
      <c r="AI808" s="52" t="s">
        <v>5615</v>
      </c>
      <c r="AJ808" s="51">
        <v>5</v>
      </c>
      <c r="AK808" s="56">
        <v>250.11</v>
      </c>
    </row>
    <row r="809" spans="1:37" x14ac:dyDescent="0.25">
      <c r="A809" s="51">
        <v>1570</v>
      </c>
      <c r="B809" s="52" t="s">
        <v>497</v>
      </c>
      <c r="C809" s="52" t="s">
        <v>828</v>
      </c>
      <c r="D809" s="53">
        <v>43524</v>
      </c>
      <c r="E809" s="53">
        <v>43749</v>
      </c>
      <c r="F809" s="51">
        <f>Messy_HR_Dataset_Detailed!$E809-Messy_HR_Dataset_Detailed!$D809</f>
        <v>225</v>
      </c>
      <c r="G809" s="54">
        <f>(Messy_HR_Dataset_Detailed!$E809-Messy_HR_Dataset_Detailed!$D809)/365.25</f>
        <v>0.61601642710472282</v>
      </c>
      <c r="H809" s="52" t="s">
        <v>738</v>
      </c>
      <c r="I809" s="52" t="s">
        <v>5616</v>
      </c>
      <c r="J809" s="55" t="s">
        <v>5617</v>
      </c>
      <c r="K809" s="52" t="s">
        <v>94</v>
      </c>
      <c r="L809" s="52" t="s">
        <v>38</v>
      </c>
      <c r="M809" s="52" t="s">
        <v>56</v>
      </c>
      <c r="N809" s="52" t="s">
        <v>67</v>
      </c>
      <c r="O809" s="52" t="s">
        <v>66</v>
      </c>
      <c r="P809" s="52" t="s">
        <v>133</v>
      </c>
      <c r="Q809" s="52" t="s">
        <v>42</v>
      </c>
      <c r="R809" s="52" t="s">
        <v>320</v>
      </c>
      <c r="S809" s="53">
        <v>33122</v>
      </c>
      <c r="T809" s="52" t="s">
        <v>44</v>
      </c>
      <c r="U809" s="52" t="s">
        <v>423</v>
      </c>
      <c r="V809" s="52" t="s">
        <v>46</v>
      </c>
      <c r="W809" s="51">
        <v>64180</v>
      </c>
      <c r="X809" s="52" t="s">
        <v>48</v>
      </c>
      <c r="Y809" s="51">
        <v>3</v>
      </c>
      <c r="Z809" s="51">
        <v>1997</v>
      </c>
      <c r="AA809" s="53" t="s">
        <v>2801</v>
      </c>
      <c r="AB809" s="51">
        <v>3</v>
      </c>
      <c r="AC809" s="51">
        <v>3</v>
      </c>
      <c r="AD809" s="53">
        <v>45045</v>
      </c>
      <c r="AE809" s="52" t="s">
        <v>76</v>
      </c>
      <c r="AF809" s="52" t="s">
        <v>51</v>
      </c>
      <c r="AG809" s="52" t="s">
        <v>52</v>
      </c>
      <c r="AH809" s="52" t="s">
        <v>5618</v>
      </c>
      <c r="AI809" s="52" t="s">
        <v>5619</v>
      </c>
      <c r="AJ809" s="51">
        <v>4</v>
      </c>
      <c r="AK809" s="56">
        <v>819.65</v>
      </c>
    </row>
    <row r="810" spans="1:37" x14ac:dyDescent="0.25">
      <c r="A810" s="51">
        <v>1572</v>
      </c>
      <c r="B810" s="52" t="s">
        <v>2858</v>
      </c>
      <c r="C810" s="52" t="s">
        <v>5620</v>
      </c>
      <c r="D810" s="53">
        <v>44486</v>
      </c>
      <c r="E810" s="53">
        <v>44877</v>
      </c>
      <c r="F810" s="51">
        <f>Messy_HR_Dataset_Detailed!$E810-Messy_HR_Dataset_Detailed!$D810</f>
        <v>391</v>
      </c>
      <c r="G810" s="54">
        <f>(Messy_HR_Dataset_Detailed!$E810-Messy_HR_Dataset_Detailed!$D810)/365.25</f>
        <v>1.0704996577686516</v>
      </c>
      <c r="H810" s="52" t="s">
        <v>738</v>
      </c>
      <c r="I810" s="52" t="s">
        <v>5621</v>
      </c>
      <c r="J810" s="55" t="s">
        <v>5622</v>
      </c>
      <c r="K810" s="52" t="s">
        <v>65</v>
      </c>
      <c r="L810" s="52" t="s">
        <v>38</v>
      </c>
      <c r="M810" s="52" t="s">
        <v>39</v>
      </c>
      <c r="N810" s="52" t="s">
        <v>55</v>
      </c>
      <c r="O810" s="52" t="s">
        <v>41</v>
      </c>
      <c r="P810" s="52" t="s">
        <v>95</v>
      </c>
      <c r="Q810" s="52" t="s">
        <v>42</v>
      </c>
      <c r="R810" s="52" t="s">
        <v>85</v>
      </c>
      <c r="S810" s="53" t="s">
        <v>2172</v>
      </c>
      <c r="T810" s="52" t="s">
        <v>44</v>
      </c>
      <c r="U810" s="52" t="s">
        <v>666</v>
      </c>
      <c r="V810" s="52" t="s">
        <v>46</v>
      </c>
      <c r="W810" s="51">
        <v>65306</v>
      </c>
      <c r="X810" s="52" t="s">
        <v>48</v>
      </c>
      <c r="Y810" s="51">
        <v>3</v>
      </c>
      <c r="Z810" s="51">
        <v>1999</v>
      </c>
      <c r="AA810" s="53">
        <v>45267</v>
      </c>
      <c r="AB810" s="51">
        <v>3</v>
      </c>
      <c r="AC810" s="51">
        <v>2</v>
      </c>
      <c r="AD810" s="53">
        <v>45054</v>
      </c>
      <c r="AE810" s="52" t="s">
        <v>83</v>
      </c>
      <c r="AF810" s="52" t="s">
        <v>61</v>
      </c>
      <c r="AG810" s="52" t="s">
        <v>89</v>
      </c>
      <c r="AH810" s="52" t="s">
        <v>5623</v>
      </c>
      <c r="AI810" s="52" t="s">
        <v>5624</v>
      </c>
      <c r="AJ810" s="51">
        <v>4</v>
      </c>
      <c r="AK810" s="56">
        <v>633.66999999999996</v>
      </c>
    </row>
    <row r="811" spans="1:37" x14ac:dyDescent="0.25">
      <c r="A811" s="51">
        <v>1573</v>
      </c>
      <c r="B811" s="52" t="s">
        <v>560</v>
      </c>
      <c r="C811" s="52" t="s">
        <v>2582</v>
      </c>
      <c r="D811" s="53">
        <v>44694</v>
      </c>
      <c r="E811" s="53">
        <v>44816</v>
      </c>
      <c r="F811" s="51">
        <f>Messy_HR_Dataset_Detailed!$E811-Messy_HR_Dataset_Detailed!$D811</f>
        <v>122</v>
      </c>
      <c r="G811" s="54">
        <f>(Messy_HR_Dataset_Detailed!$E811-Messy_HR_Dataset_Detailed!$D811)/365.25</f>
        <v>0.33401779603011633</v>
      </c>
      <c r="H811" s="52" t="s">
        <v>36</v>
      </c>
      <c r="I811" s="52" t="s">
        <v>5625</v>
      </c>
      <c r="J811" s="55" t="s">
        <v>5626</v>
      </c>
      <c r="K811" s="52" t="s">
        <v>164</v>
      </c>
      <c r="L811" s="52" t="s">
        <v>38</v>
      </c>
      <c r="M811" s="52" t="s">
        <v>66</v>
      </c>
      <c r="N811" s="52" t="s">
        <v>55</v>
      </c>
      <c r="O811" s="52" t="s">
        <v>56</v>
      </c>
      <c r="P811" s="52" t="s">
        <v>95</v>
      </c>
      <c r="Q811" s="52" t="s">
        <v>42</v>
      </c>
      <c r="R811" s="52" t="s">
        <v>80</v>
      </c>
      <c r="S811" s="53">
        <v>23199</v>
      </c>
      <c r="T811" s="52" t="s">
        <v>44</v>
      </c>
      <c r="U811" s="52" t="s">
        <v>307</v>
      </c>
      <c r="V811" s="52" t="s">
        <v>46</v>
      </c>
      <c r="W811" s="51">
        <v>29557</v>
      </c>
      <c r="X811" s="52" t="s">
        <v>48</v>
      </c>
      <c r="Y811" s="51">
        <v>3</v>
      </c>
      <c r="Z811" s="51">
        <v>2000</v>
      </c>
      <c r="AA811" s="53" t="s">
        <v>1118</v>
      </c>
      <c r="AB811" s="51">
        <v>1</v>
      </c>
      <c r="AC811" s="51">
        <v>3</v>
      </c>
      <c r="AD811" s="53">
        <v>45005</v>
      </c>
      <c r="AE811" s="52" t="s">
        <v>83</v>
      </c>
      <c r="AF811" s="52" t="s">
        <v>51</v>
      </c>
      <c r="AG811" s="52" t="s">
        <v>62</v>
      </c>
      <c r="AH811" s="52" t="s">
        <v>5627</v>
      </c>
      <c r="AI811" s="52" t="s">
        <v>5628</v>
      </c>
      <c r="AJ811" s="51">
        <v>3</v>
      </c>
      <c r="AK811" s="56">
        <v>236.34</v>
      </c>
    </row>
    <row r="812" spans="1:37" x14ac:dyDescent="0.25">
      <c r="A812" s="51">
        <v>1574</v>
      </c>
      <c r="B812" s="52" t="s">
        <v>330</v>
      </c>
      <c r="C812" s="52" t="s">
        <v>5629</v>
      </c>
      <c r="D812" s="53">
        <v>43747</v>
      </c>
      <c r="E812" s="53">
        <v>44932</v>
      </c>
      <c r="F812" s="51">
        <f>Messy_HR_Dataset_Detailed!$E812-Messy_HR_Dataset_Detailed!$D812</f>
        <v>1185</v>
      </c>
      <c r="G812" s="54">
        <f>(Messy_HR_Dataset_Detailed!$E812-Messy_HR_Dataset_Detailed!$D812)/365.25</f>
        <v>3.2443531827515399</v>
      </c>
      <c r="H812" s="52" t="s">
        <v>36</v>
      </c>
      <c r="I812" s="52" t="s">
        <v>3942</v>
      </c>
      <c r="J812" s="55" t="s">
        <v>5630</v>
      </c>
      <c r="K812" s="52" t="s">
        <v>125</v>
      </c>
      <c r="L812" s="52" t="s">
        <v>752</v>
      </c>
      <c r="M812" s="52" t="s">
        <v>39</v>
      </c>
      <c r="N812" s="52" t="s">
        <v>67</v>
      </c>
      <c r="O812" s="52" t="s">
        <v>66</v>
      </c>
      <c r="P812" s="52" t="s">
        <v>121</v>
      </c>
      <c r="Q812" s="52" t="s">
        <v>42</v>
      </c>
      <c r="R812" s="52" t="s">
        <v>508</v>
      </c>
      <c r="S812" s="53" t="s">
        <v>5631</v>
      </c>
      <c r="T812" s="52" t="s">
        <v>44</v>
      </c>
      <c r="U812" s="52" t="s">
        <v>176</v>
      </c>
      <c r="V812" s="52" t="s">
        <v>46</v>
      </c>
      <c r="W812" s="51">
        <v>18299</v>
      </c>
      <c r="X812" s="52" t="s">
        <v>48</v>
      </c>
      <c r="Y812" s="51">
        <v>3</v>
      </c>
      <c r="Z812" s="51">
        <v>2001</v>
      </c>
      <c r="AA812" s="53">
        <v>45171</v>
      </c>
      <c r="AB812" s="51">
        <v>5</v>
      </c>
      <c r="AC812" s="51">
        <v>3</v>
      </c>
      <c r="AD812" s="53">
        <v>45050</v>
      </c>
      <c r="AE812" s="52" t="s">
        <v>50</v>
      </c>
      <c r="AF812" s="52" t="s">
        <v>51</v>
      </c>
      <c r="AG812" s="52" t="s">
        <v>62</v>
      </c>
      <c r="AH812" s="52" t="s">
        <v>5632</v>
      </c>
      <c r="AI812" s="52" t="s">
        <v>5633</v>
      </c>
      <c r="AJ812" s="51">
        <v>4</v>
      </c>
      <c r="AK812" s="56">
        <v>504.62</v>
      </c>
    </row>
    <row r="813" spans="1:37" x14ac:dyDescent="0.25">
      <c r="A813" s="51">
        <v>1575</v>
      </c>
      <c r="B813" s="52" t="s">
        <v>540</v>
      </c>
      <c r="C813" s="52" t="s">
        <v>3995</v>
      </c>
      <c r="D813" s="53">
        <v>43385</v>
      </c>
      <c r="E813" s="53">
        <v>45128</v>
      </c>
      <c r="F813" s="51">
        <f>Messy_HR_Dataset_Detailed!$E813-Messy_HR_Dataset_Detailed!$D813</f>
        <v>1743</v>
      </c>
      <c r="G813" s="54">
        <f>(Messy_HR_Dataset_Detailed!$E813-Messy_HR_Dataset_Detailed!$D813)/365.25</f>
        <v>4.7720739219712529</v>
      </c>
      <c r="H813" s="52" t="s">
        <v>36</v>
      </c>
      <c r="I813" s="52" t="s">
        <v>5634</v>
      </c>
      <c r="J813" s="55" t="s">
        <v>5635</v>
      </c>
      <c r="K813" s="52" t="s">
        <v>79</v>
      </c>
      <c r="L813" s="52" t="s">
        <v>752</v>
      </c>
      <c r="M813" s="52" t="s">
        <v>39</v>
      </c>
      <c r="N813" s="52" t="s">
        <v>67</v>
      </c>
      <c r="O813" s="52" t="s">
        <v>41</v>
      </c>
      <c r="P813" s="52" t="s">
        <v>95</v>
      </c>
      <c r="Q813" s="52" t="s">
        <v>42</v>
      </c>
      <c r="R813" s="52" t="s">
        <v>80</v>
      </c>
      <c r="S813" s="53" t="s">
        <v>5636</v>
      </c>
      <c r="T813" s="52" t="s">
        <v>44</v>
      </c>
      <c r="U813" s="52" t="s">
        <v>81</v>
      </c>
      <c r="V813" s="52" t="s">
        <v>46</v>
      </c>
      <c r="W813" s="51">
        <v>81634</v>
      </c>
      <c r="X813" s="52" t="s">
        <v>48</v>
      </c>
      <c r="Y813" s="51">
        <v>3</v>
      </c>
      <c r="Z813" s="51">
        <v>2002</v>
      </c>
      <c r="AA813" s="53">
        <v>45233</v>
      </c>
      <c r="AB813" s="51">
        <v>1</v>
      </c>
      <c r="AC813" s="51">
        <v>4</v>
      </c>
      <c r="AD813" s="53">
        <v>44860</v>
      </c>
      <c r="AE813" s="52" t="s">
        <v>76</v>
      </c>
      <c r="AF813" s="52" t="s">
        <v>61</v>
      </c>
      <c r="AG813" s="52" t="s">
        <v>62</v>
      </c>
      <c r="AH813" s="52" t="s">
        <v>5637</v>
      </c>
      <c r="AI813" s="52" t="s">
        <v>2192</v>
      </c>
      <c r="AJ813" s="51">
        <v>1</v>
      </c>
      <c r="AK813" s="56">
        <v>217.86</v>
      </c>
    </row>
    <row r="814" spans="1:37" x14ac:dyDescent="0.25">
      <c r="A814" s="51">
        <v>1576</v>
      </c>
      <c r="B814" s="52" t="s">
        <v>1350</v>
      </c>
      <c r="C814" s="52" t="s">
        <v>1097</v>
      </c>
      <c r="D814" s="53">
        <v>43934</v>
      </c>
      <c r="E814" s="53">
        <v>44893</v>
      </c>
      <c r="F814" s="51">
        <f>Messy_HR_Dataset_Detailed!$E814-Messy_HR_Dataset_Detailed!$D814</f>
        <v>959</v>
      </c>
      <c r="G814" s="54">
        <f>(Messy_HR_Dataset_Detailed!$E814-Messy_HR_Dataset_Detailed!$D814)/365.25</f>
        <v>2.6255989048596851</v>
      </c>
      <c r="H814" s="52" t="s">
        <v>36</v>
      </c>
      <c r="I814" s="52" t="s">
        <v>5638</v>
      </c>
      <c r="J814" s="55" t="s">
        <v>5639</v>
      </c>
      <c r="K814" s="52" t="s">
        <v>94</v>
      </c>
      <c r="L814" s="52" t="s">
        <v>752</v>
      </c>
      <c r="M814" s="52" t="s">
        <v>39</v>
      </c>
      <c r="N814" s="52" t="s">
        <v>67</v>
      </c>
      <c r="O814" s="52" t="s">
        <v>56</v>
      </c>
      <c r="P814" s="52" t="s">
        <v>174</v>
      </c>
      <c r="Q814" s="52" t="s">
        <v>42</v>
      </c>
      <c r="R814" s="52" t="s">
        <v>300</v>
      </c>
      <c r="S814" s="53">
        <v>31054</v>
      </c>
      <c r="T814" s="52" t="s">
        <v>44</v>
      </c>
      <c r="U814" s="52" t="s">
        <v>966</v>
      </c>
      <c r="V814" s="52" t="s">
        <v>46</v>
      </c>
      <c r="W814" s="51">
        <v>48650</v>
      </c>
      <c r="X814" s="52" t="s">
        <v>48</v>
      </c>
      <c r="Y814" s="51">
        <v>3</v>
      </c>
      <c r="Z814" s="51">
        <v>2003</v>
      </c>
      <c r="AA814" s="53" t="s">
        <v>444</v>
      </c>
      <c r="AB814" s="51">
        <v>5</v>
      </c>
      <c r="AC814" s="51">
        <v>5</v>
      </c>
      <c r="AD814" s="53">
        <v>44907</v>
      </c>
      <c r="AE814" s="52" t="s">
        <v>83</v>
      </c>
      <c r="AF814" s="52" t="s">
        <v>61</v>
      </c>
      <c r="AG814" s="52" t="s">
        <v>77</v>
      </c>
      <c r="AH814" s="52" t="s">
        <v>5640</v>
      </c>
      <c r="AI814" s="52" t="s">
        <v>5641</v>
      </c>
      <c r="AJ814" s="51">
        <v>4</v>
      </c>
      <c r="AK814" s="56">
        <v>148.97</v>
      </c>
    </row>
    <row r="815" spans="1:37" x14ac:dyDescent="0.25">
      <c r="A815" s="51">
        <v>1578</v>
      </c>
      <c r="B815" s="52" t="s">
        <v>5642</v>
      </c>
      <c r="C815" s="52" t="s">
        <v>3982</v>
      </c>
      <c r="D815" s="53">
        <v>43455</v>
      </c>
      <c r="E815" s="53">
        <v>44881</v>
      </c>
      <c r="F815" s="51">
        <f>Messy_HR_Dataset_Detailed!$E815-Messy_HR_Dataset_Detailed!$D815</f>
        <v>1426</v>
      </c>
      <c r="G815" s="54">
        <f>(Messy_HR_Dataset_Detailed!$E815-Messy_HR_Dataset_Detailed!$D815)/365.25</f>
        <v>3.9041752224503763</v>
      </c>
      <c r="H815" s="52" t="s">
        <v>36</v>
      </c>
      <c r="I815" s="52" t="s">
        <v>5643</v>
      </c>
      <c r="J815" s="55" t="s">
        <v>5644</v>
      </c>
      <c r="K815" s="52" t="s">
        <v>94</v>
      </c>
      <c r="L815" s="52" t="s">
        <v>38</v>
      </c>
      <c r="M815" s="52" t="s">
        <v>56</v>
      </c>
      <c r="N815" s="52" t="s">
        <v>67</v>
      </c>
      <c r="O815" s="52" t="s">
        <v>56</v>
      </c>
      <c r="P815" s="52" t="s">
        <v>133</v>
      </c>
      <c r="Q815" s="52" t="s">
        <v>42</v>
      </c>
      <c r="R815" s="52" t="s">
        <v>142</v>
      </c>
      <c r="S815" s="53">
        <v>17413</v>
      </c>
      <c r="T815" s="52" t="s">
        <v>44</v>
      </c>
      <c r="U815" s="52" t="s">
        <v>81</v>
      </c>
      <c r="V815" s="52" t="s">
        <v>46</v>
      </c>
      <c r="W815" s="51">
        <v>53844</v>
      </c>
      <c r="X815" s="52" t="s">
        <v>48</v>
      </c>
      <c r="Y815" s="51">
        <v>3</v>
      </c>
      <c r="Z815" s="51">
        <v>2005</v>
      </c>
      <c r="AA815" s="53">
        <v>44662</v>
      </c>
      <c r="AB815" s="51">
        <v>2</v>
      </c>
      <c r="AC815" s="51">
        <v>1</v>
      </c>
      <c r="AD815" s="53">
        <v>45038</v>
      </c>
      <c r="AE815" s="52" t="s">
        <v>50</v>
      </c>
      <c r="AF815" s="52" t="s">
        <v>51</v>
      </c>
      <c r="AG815" s="52" t="s">
        <v>77</v>
      </c>
      <c r="AH815" s="52" t="s">
        <v>5645</v>
      </c>
      <c r="AI815" s="52" t="s">
        <v>5646</v>
      </c>
      <c r="AJ815" s="51">
        <v>2</v>
      </c>
      <c r="AK815" s="56">
        <v>458.78</v>
      </c>
    </row>
    <row r="816" spans="1:37" x14ac:dyDescent="0.25">
      <c r="A816" s="51">
        <v>1581</v>
      </c>
      <c r="B816" s="52" t="s">
        <v>5648</v>
      </c>
      <c r="C816" s="52" t="s">
        <v>3850</v>
      </c>
      <c r="D816" s="53">
        <v>43661</v>
      </c>
      <c r="E816" s="53">
        <v>43843</v>
      </c>
      <c r="F816" s="51">
        <f>Messy_HR_Dataset_Detailed!$E816-Messy_HR_Dataset_Detailed!$D816</f>
        <v>182</v>
      </c>
      <c r="G816" s="54">
        <f>(Messy_HR_Dataset_Detailed!$E816-Messy_HR_Dataset_Detailed!$D816)/365.25</f>
        <v>0.49828884325804246</v>
      </c>
      <c r="H816" s="52" t="s">
        <v>36</v>
      </c>
      <c r="I816" s="52" t="s">
        <v>5649</v>
      </c>
      <c r="J816" s="55" t="s">
        <v>5650</v>
      </c>
      <c r="K816" s="52" t="s">
        <v>84</v>
      </c>
      <c r="L816" s="52" t="s">
        <v>38</v>
      </c>
      <c r="M816" s="52" t="s">
        <v>56</v>
      </c>
      <c r="N816" s="52" t="s">
        <v>55</v>
      </c>
      <c r="O816" s="52" t="s">
        <v>41</v>
      </c>
      <c r="P816" s="52" t="s">
        <v>174</v>
      </c>
      <c r="Q816" s="52" t="s">
        <v>42</v>
      </c>
      <c r="R816" s="52" t="s">
        <v>85</v>
      </c>
      <c r="S816" s="53">
        <v>15044</v>
      </c>
      <c r="T816" s="52" t="s">
        <v>44</v>
      </c>
      <c r="U816" s="52" t="s">
        <v>159</v>
      </c>
      <c r="V816" s="52" t="s">
        <v>46</v>
      </c>
      <c r="W816" s="51">
        <v>67443</v>
      </c>
      <c r="X816" s="52" t="s">
        <v>48</v>
      </c>
      <c r="Y816" s="51">
        <v>3</v>
      </c>
      <c r="Z816" s="51">
        <v>2008</v>
      </c>
      <c r="AA816" s="53" t="s">
        <v>1077</v>
      </c>
      <c r="AB816" s="51">
        <v>1</v>
      </c>
      <c r="AC816" s="51">
        <v>2</v>
      </c>
      <c r="AD816" s="53">
        <v>44858</v>
      </c>
      <c r="AE816" s="52" t="s">
        <v>76</v>
      </c>
      <c r="AF816" s="52" t="s">
        <v>61</v>
      </c>
      <c r="AG816" s="52" t="s">
        <v>89</v>
      </c>
      <c r="AH816" s="52" t="s">
        <v>5651</v>
      </c>
      <c r="AI816" s="52" t="s">
        <v>5652</v>
      </c>
      <c r="AJ816" s="51">
        <v>2</v>
      </c>
      <c r="AK816" s="56">
        <v>478.95</v>
      </c>
    </row>
    <row r="817" spans="1:37" x14ac:dyDescent="0.25">
      <c r="A817" s="51">
        <v>1583</v>
      </c>
      <c r="B817" s="52" t="s">
        <v>5653</v>
      </c>
      <c r="C817" s="52" t="s">
        <v>3689</v>
      </c>
      <c r="D817" s="53">
        <v>44961</v>
      </c>
      <c r="E817" s="53">
        <v>45101</v>
      </c>
      <c r="F817" s="51">
        <f>Messy_HR_Dataset_Detailed!$E817-Messy_HR_Dataset_Detailed!$D817</f>
        <v>140</v>
      </c>
      <c r="G817" s="54">
        <f>(Messy_HR_Dataset_Detailed!$E817-Messy_HR_Dataset_Detailed!$D817)/365.25</f>
        <v>0.38329911019849416</v>
      </c>
      <c r="H817" s="52" t="s">
        <v>36</v>
      </c>
      <c r="I817" s="52" t="s">
        <v>5654</v>
      </c>
      <c r="J817" s="55" t="s">
        <v>5655</v>
      </c>
      <c r="K817" s="52" t="s">
        <v>125</v>
      </c>
      <c r="L817" s="52" t="s">
        <v>38</v>
      </c>
      <c r="M817" s="52" t="s">
        <v>56</v>
      </c>
      <c r="N817" s="52" t="s">
        <v>67</v>
      </c>
      <c r="O817" s="52" t="s">
        <v>56</v>
      </c>
      <c r="P817" s="52" t="s">
        <v>121</v>
      </c>
      <c r="Q817" s="52" t="s">
        <v>42</v>
      </c>
      <c r="R817" s="52" t="s">
        <v>344</v>
      </c>
      <c r="S817" s="53">
        <v>18082</v>
      </c>
      <c r="T817" s="52" t="s">
        <v>44</v>
      </c>
      <c r="U817" s="52" t="s">
        <v>81</v>
      </c>
      <c r="V817" s="52" t="s">
        <v>46</v>
      </c>
      <c r="W817" s="51">
        <v>71663</v>
      </c>
      <c r="X817" s="52" t="s">
        <v>48</v>
      </c>
      <c r="Y817" s="51">
        <v>3</v>
      </c>
      <c r="Z817" s="51">
        <v>2010</v>
      </c>
      <c r="AA817" s="53" t="s">
        <v>1304</v>
      </c>
      <c r="AB817" s="51">
        <v>4</v>
      </c>
      <c r="AC817" s="51">
        <v>4</v>
      </c>
      <c r="AD817" s="53">
        <v>44795</v>
      </c>
      <c r="AE817" s="52" t="s">
        <v>156</v>
      </c>
      <c r="AF817" s="52" t="s">
        <v>51</v>
      </c>
      <c r="AG817" s="52" t="s">
        <v>89</v>
      </c>
      <c r="AH817" s="52" t="s">
        <v>5656</v>
      </c>
      <c r="AI817" s="52" t="s">
        <v>5657</v>
      </c>
      <c r="AJ817" s="51">
        <v>2</v>
      </c>
      <c r="AK817" s="56">
        <v>601.66</v>
      </c>
    </row>
    <row r="818" spans="1:37" x14ac:dyDescent="0.25">
      <c r="A818" s="51">
        <v>1584</v>
      </c>
      <c r="B818" s="52" t="s">
        <v>5658</v>
      </c>
      <c r="C818" s="52" t="s">
        <v>5659</v>
      </c>
      <c r="D818" s="53">
        <v>44745</v>
      </c>
      <c r="E818" s="53">
        <v>44754</v>
      </c>
      <c r="F818" s="51">
        <f>Messy_HR_Dataset_Detailed!$E818-Messy_HR_Dataset_Detailed!$D818</f>
        <v>9</v>
      </c>
      <c r="G818" s="54">
        <f>(Messy_HR_Dataset_Detailed!$E818-Messy_HR_Dataset_Detailed!$D818)/365.25</f>
        <v>2.4640657084188913E-2</v>
      </c>
      <c r="H818" s="52" t="s">
        <v>36</v>
      </c>
      <c r="I818" s="52" t="s">
        <v>5660</v>
      </c>
      <c r="J818" s="55" t="s">
        <v>5661</v>
      </c>
      <c r="K818" s="52" t="s">
        <v>54</v>
      </c>
      <c r="L818" s="52" t="s">
        <v>38</v>
      </c>
      <c r="M818" s="52" t="s">
        <v>39</v>
      </c>
      <c r="N818" s="52" t="s">
        <v>67</v>
      </c>
      <c r="O818" s="52" t="s">
        <v>41</v>
      </c>
      <c r="P818" s="52" t="s">
        <v>133</v>
      </c>
      <c r="Q818" s="52" t="s">
        <v>42</v>
      </c>
      <c r="R818" s="52" t="s">
        <v>43</v>
      </c>
      <c r="S818" s="53">
        <v>34493</v>
      </c>
      <c r="T818" s="52" t="s">
        <v>44</v>
      </c>
      <c r="U818" s="52" t="s">
        <v>74</v>
      </c>
      <c r="V818" s="52" t="s">
        <v>46</v>
      </c>
      <c r="W818" s="51">
        <v>91439</v>
      </c>
      <c r="X818" s="52" t="s">
        <v>48</v>
      </c>
      <c r="Y818" s="51">
        <v>3</v>
      </c>
      <c r="Z818" s="51">
        <v>2011</v>
      </c>
      <c r="AA818" s="53" t="s">
        <v>756</v>
      </c>
      <c r="AB818" s="51">
        <v>3</v>
      </c>
      <c r="AC818" s="51">
        <v>2</v>
      </c>
      <c r="AD818" s="53">
        <v>45046</v>
      </c>
      <c r="AE818" s="52" t="s">
        <v>50</v>
      </c>
      <c r="AF818" s="52" t="s">
        <v>51</v>
      </c>
      <c r="AG818" s="52" t="s">
        <v>77</v>
      </c>
      <c r="AH818" s="52" t="s">
        <v>5662</v>
      </c>
      <c r="AI818" s="52" t="s">
        <v>5663</v>
      </c>
      <c r="AJ818" s="51">
        <v>1</v>
      </c>
      <c r="AK818" s="56">
        <v>999.96</v>
      </c>
    </row>
    <row r="819" spans="1:37" x14ac:dyDescent="0.25">
      <c r="A819" s="51">
        <v>1585</v>
      </c>
      <c r="B819" s="52" t="s">
        <v>5105</v>
      </c>
      <c r="C819" s="52" t="s">
        <v>4169</v>
      </c>
      <c r="D819" s="53">
        <v>43854</v>
      </c>
      <c r="E819" s="53">
        <v>44818</v>
      </c>
      <c r="F819" s="51">
        <f>Messy_HR_Dataset_Detailed!$E819-Messy_HR_Dataset_Detailed!$D819</f>
        <v>964</v>
      </c>
      <c r="G819" s="54">
        <f>(Messy_HR_Dataset_Detailed!$E819-Messy_HR_Dataset_Detailed!$D819)/365.25</f>
        <v>2.6392881587953458</v>
      </c>
      <c r="H819" s="52" t="s">
        <v>36</v>
      </c>
      <c r="I819" s="52" t="s">
        <v>5664</v>
      </c>
      <c r="J819" s="55" t="s">
        <v>5665</v>
      </c>
      <c r="K819" s="52" t="s">
        <v>132</v>
      </c>
      <c r="L819" s="52" t="s">
        <v>38</v>
      </c>
      <c r="M819" s="52" t="s">
        <v>39</v>
      </c>
      <c r="N819" s="52" t="s">
        <v>67</v>
      </c>
      <c r="O819" s="52" t="s">
        <v>66</v>
      </c>
      <c r="P819" s="52" t="s">
        <v>174</v>
      </c>
      <c r="Q819" s="52" t="s">
        <v>42</v>
      </c>
      <c r="R819" s="52" t="s">
        <v>69</v>
      </c>
      <c r="S819" s="53">
        <v>30839</v>
      </c>
      <c r="T819" s="52" t="s">
        <v>44</v>
      </c>
      <c r="U819" s="52" t="s">
        <v>724</v>
      </c>
      <c r="V819" s="52" t="s">
        <v>46</v>
      </c>
      <c r="W819" s="51">
        <v>44651</v>
      </c>
      <c r="X819" s="52" t="s">
        <v>48</v>
      </c>
      <c r="Y819" s="51">
        <v>3</v>
      </c>
      <c r="Z819" s="51">
        <v>2012</v>
      </c>
      <c r="AA819" s="53" t="s">
        <v>339</v>
      </c>
      <c r="AB819" s="51">
        <v>2</v>
      </c>
      <c r="AC819" s="51">
        <v>3</v>
      </c>
      <c r="AD819" s="53">
        <v>44822</v>
      </c>
      <c r="AE819" s="52" t="s">
        <v>156</v>
      </c>
      <c r="AF819" s="52" t="s">
        <v>61</v>
      </c>
      <c r="AG819" s="52" t="s">
        <v>62</v>
      </c>
      <c r="AH819" s="52" t="s">
        <v>5666</v>
      </c>
      <c r="AI819" s="52" t="s">
        <v>5667</v>
      </c>
      <c r="AJ819" s="51">
        <v>2</v>
      </c>
      <c r="AK819" s="56">
        <v>138.66999999999999</v>
      </c>
    </row>
    <row r="820" spans="1:37" x14ac:dyDescent="0.25">
      <c r="A820" s="51">
        <v>1586</v>
      </c>
      <c r="B820" s="52" t="s">
        <v>604</v>
      </c>
      <c r="C820" s="52" t="s">
        <v>5106</v>
      </c>
      <c r="D820" s="53">
        <v>43653</v>
      </c>
      <c r="E820" s="53">
        <v>44282</v>
      </c>
      <c r="F820" s="51">
        <f>Messy_HR_Dataset_Detailed!$E820-Messy_HR_Dataset_Detailed!$D820</f>
        <v>629</v>
      </c>
      <c r="G820" s="54">
        <f>(Messy_HR_Dataset_Detailed!$E820-Messy_HR_Dataset_Detailed!$D820)/365.25</f>
        <v>1.7221081451060918</v>
      </c>
      <c r="H820" s="52" t="s">
        <v>36</v>
      </c>
      <c r="I820" s="52" t="s">
        <v>5668</v>
      </c>
      <c r="J820" s="55" t="s">
        <v>5669</v>
      </c>
      <c r="K820" s="52" t="s">
        <v>79</v>
      </c>
      <c r="L820" s="52" t="s">
        <v>38</v>
      </c>
      <c r="M820" s="52" t="s">
        <v>39</v>
      </c>
      <c r="N820" s="52" t="s">
        <v>55</v>
      </c>
      <c r="O820" s="52" t="s">
        <v>41</v>
      </c>
      <c r="P820" s="52" t="s">
        <v>174</v>
      </c>
      <c r="Q820" s="52" t="s">
        <v>42</v>
      </c>
      <c r="R820" s="52" t="s">
        <v>80</v>
      </c>
      <c r="S820" s="53">
        <v>19210</v>
      </c>
      <c r="T820" s="52" t="s">
        <v>44</v>
      </c>
      <c r="U820" s="52" t="s">
        <v>234</v>
      </c>
      <c r="V820" s="52" t="s">
        <v>46</v>
      </c>
      <c r="W820" s="51">
        <v>61363</v>
      </c>
      <c r="X820" s="52" t="s">
        <v>48</v>
      </c>
      <c r="Y820" s="51">
        <v>3</v>
      </c>
      <c r="Z820" s="51">
        <v>2013</v>
      </c>
      <c r="AA820" s="53">
        <v>45110</v>
      </c>
      <c r="AB820" s="51">
        <v>4</v>
      </c>
      <c r="AC820" s="51">
        <v>5</v>
      </c>
      <c r="AD820" s="53">
        <v>44978</v>
      </c>
      <c r="AE820" s="52" t="s">
        <v>50</v>
      </c>
      <c r="AF820" s="52" t="s">
        <v>61</v>
      </c>
      <c r="AG820" s="52" t="s">
        <v>52</v>
      </c>
      <c r="AH820" s="52" t="s">
        <v>5670</v>
      </c>
      <c r="AI820" s="52" t="s">
        <v>5671</v>
      </c>
      <c r="AJ820" s="51">
        <v>2</v>
      </c>
      <c r="AK820" s="56">
        <v>962.76</v>
      </c>
    </row>
    <row r="821" spans="1:37" x14ac:dyDescent="0.25">
      <c r="A821" s="51">
        <v>1591</v>
      </c>
      <c r="B821" s="52" t="s">
        <v>5673</v>
      </c>
      <c r="C821" s="52" t="s">
        <v>3356</v>
      </c>
      <c r="D821" s="53">
        <v>44629</v>
      </c>
      <c r="E821" s="53">
        <v>45064</v>
      </c>
      <c r="F821" s="51">
        <f>Messy_HR_Dataset_Detailed!$E821-Messy_HR_Dataset_Detailed!$D821</f>
        <v>435</v>
      </c>
      <c r="G821" s="54">
        <f>(Messy_HR_Dataset_Detailed!$E821-Messy_HR_Dataset_Detailed!$D821)/365.25</f>
        <v>1.1909650924024642</v>
      </c>
      <c r="H821" s="52" t="s">
        <v>738</v>
      </c>
      <c r="I821" s="52" t="s">
        <v>5674</v>
      </c>
      <c r="J821" s="55" t="s">
        <v>5675</v>
      </c>
      <c r="K821" s="52" t="s">
        <v>164</v>
      </c>
      <c r="L821" s="52" t="s">
        <v>38</v>
      </c>
      <c r="M821" s="52" t="s">
        <v>39</v>
      </c>
      <c r="N821" s="52" t="s">
        <v>40</v>
      </c>
      <c r="O821" s="52" t="s">
        <v>41</v>
      </c>
      <c r="P821" s="52" t="s">
        <v>133</v>
      </c>
      <c r="Q821" s="52" t="s">
        <v>42</v>
      </c>
      <c r="R821" s="52" t="s">
        <v>508</v>
      </c>
      <c r="S821" s="53" t="s">
        <v>5676</v>
      </c>
      <c r="T821" s="52" t="s">
        <v>44</v>
      </c>
      <c r="U821" s="52" t="s">
        <v>1068</v>
      </c>
      <c r="V821" s="52" t="s">
        <v>46</v>
      </c>
      <c r="W821" s="51">
        <v>86107</v>
      </c>
      <c r="X821" s="52" t="s">
        <v>48</v>
      </c>
      <c r="Y821" s="51">
        <v>3</v>
      </c>
      <c r="Z821" s="51">
        <v>2018</v>
      </c>
      <c r="AA821" s="53" t="s">
        <v>167</v>
      </c>
      <c r="AB821" s="51">
        <v>5</v>
      </c>
      <c r="AC821" s="51">
        <v>2</v>
      </c>
      <c r="AD821" s="53">
        <v>44794</v>
      </c>
      <c r="AE821" s="52" t="s">
        <v>60</v>
      </c>
      <c r="AF821" s="52" t="s">
        <v>61</v>
      </c>
      <c r="AG821" s="52" t="s">
        <v>62</v>
      </c>
      <c r="AH821" s="52" t="s">
        <v>5677</v>
      </c>
      <c r="AI821" s="52" t="s">
        <v>850</v>
      </c>
      <c r="AJ821" s="51">
        <v>5</v>
      </c>
      <c r="AK821" s="56">
        <v>739.74</v>
      </c>
    </row>
    <row r="822" spans="1:37" x14ac:dyDescent="0.25">
      <c r="A822" s="51">
        <v>1593</v>
      </c>
      <c r="B822" s="52" t="s">
        <v>2512</v>
      </c>
      <c r="C822" s="52" t="s">
        <v>4129</v>
      </c>
      <c r="D822" s="53">
        <v>44324</v>
      </c>
      <c r="E822" s="53">
        <v>44778</v>
      </c>
      <c r="F822" s="51">
        <f>Messy_HR_Dataset_Detailed!$E822-Messy_HR_Dataset_Detailed!$D822</f>
        <v>454</v>
      </c>
      <c r="G822" s="54">
        <f>(Messy_HR_Dataset_Detailed!$E822-Messy_HR_Dataset_Detailed!$D822)/365.25</f>
        <v>1.2429842573579739</v>
      </c>
      <c r="H822" s="52" t="s">
        <v>738</v>
      </c>
      <c r="I822" s="52" t="s">
        <v>5678</v>
      </c>
      <c r="J822" s="55" t="s">
        <v>5679</v>
      </c>
      <c r="K822" s="52" t="s">
        <v>79</v>
      </c>
      <c r="L822" s="52" t="s">
        <v>38</v>
      </c>
      <c r="M822" s="52" t="s">
        <v>56</v>
      </c>
      <c r="N822" s="52" t="s">
        <v>55</v>
      </c>
      <c r="O822" s="52" t="s">
        <v>66</v>
      </c>
      <c r="P822" s="52" t="s">
        <v>95</v>
      </c>
      <c r="Q822" s="52" t="s">
        <v>42</v>
      </c>
      <c r="R822" s="52" t="s">
        <v>320</v>
      </c>
      <c r="S822" s="53" t="s">
        <v>5680</v>
      </c>
      <c r="T822" s="52" t="s">
        <v>44</v>
      </c>
      <c r="U822" s="52" t="s">
        <v>696</v>
      </c>
      <c r="V822" s="52" t="s">
        <v>46</v>
      </c>
      <c r="W822" s="51">
        <v>47869</v>
      </c>
      <c r="X822" s="52" t="s">
        <v>48</v>
      </c>
      <c r="Y822" s="51">
        <v>3</v>
      </c>
      <c r="Z822" s="51">
        <v>2020</v>
      </c>
      <c r="AA822" s="53" t="s">
        <v>651</v>
      </c>
      <c r="AB822" s="51">
        <v>2</v>
      </c>
      <c r="AC822" s="51">
        <v>1</v>
      </c>
      <c r="AD822" s="53">
        <v>44791</v>
      </c>
      <c r="AE822" s="52" t="s">
        <v>50</v>
      </c>
      <c r="AF822" s="52" t="s">
        <v>51</v>
      </c>
      <c r="AG822" s="52" t="s">
        <v>52</v>
      </c>
      <c r="AH822" s="52" t="s">
        <v>5681</v>
      </c>
      <c r="AI822" s="52" t="s">
        <v>3824</v>
      </c>
      <c r="AJ822" s="51">
        <v>3</v>
      </c>
      <c r="AK822" s="56">
        <v>428.51</v>
      </c>
    </row>
    <row r="823" spans="1:37" x14ac:dyDescent="0.25">
      <c r="A823" s="51">
        <v>1596</v>
      </c>
      <c r="B823" s="52" t="s">
        <v>1758</v>
      </c>
      <c r="C823" s="52" t="s">
        <v>2177</v>
      </c>
      <c r="D823" s="53">
        <v>44590</v>
      </c>
      <c r="E823" s="53">
        <v>44674</v>
      </c>
      <c r="F823" s="51">
        <f>Messy_HR_Dataset_Detailed!$E823-Messy_HR_Dataset_Detailed!$D823</f>
        <v>84</v>
      </c>
      <c r="G823" s="54">
        <f>(Messy_HR_Dataset_Detailed!$E823-Messy_HR_Dataset_Detailed!$D823)/365.25</f>
        <v>0.2299794661190965</v>
      </c>
      <c r="H823" s="52" t="s">
        <v>738</v>
      </c>
      <c r="I823" s="52" t="s">
        <v>5683</v>
      </c>
      <c r="J823" s="55" t="s">
        <v>5684</v>
      </c>
      <c r="K823" s="52" t="s">
        <v>37</v>
      </c>
      <c r="L823" s="52" t="s">
        <v>38</v>
      </c>
      <c r="M823" s="52" t="s">
        <v>56</v>
      </c>
      <c r="N823" s="52" t="s">
        <v>40</v>
      </c>
      <c r="O823" s="52" t="s">
        <v>56</v>
      </c>
      <c r="P823" s="52" t="s">
        <v>133</v>
      </c>
      <c r="Q823" s="52" t="s">
        <v>42</v>
      </c>
      <c r="R823" s="52" t="s">
        <v>80</v>
      </c>
      <c r="S823" s="53">
        <v>22744</v>
      </c>
      <c r="T823" s="52" t="s">
        <v>44</v>
      </c>
      <c r="U823" s="52" t="s">
        <v>234</v>
      </c>
      <c r="V823" s="52" t="s">
        <v>46</v>
      </c>
      <c r="W823" s="51">
        <v>31287</v>
      </c>
      <c r="X823" s="52" t="s">
        <v>48</v>
      </c>
      <c r="Y823" s="51">
        <v>3</v>
      </c>
      <c r="Z823" s="51">
        <v>2023</v>
      </c>
      <c r="AA823" s="53">
        <v>44844</v>
      </c>
      <c r="AB823" s="51">
        <v>3</v>
      </c>
      <c r="AC823" s="51">
        <v>4</v>
      </c>
      <c r="AD823" s="53">
        <v>44890</v>
      </c>
      <c r="AE823" s="52" t="s">
        <v>156</v>
      </c>
      <c r="AF823" s="52" t="s">
        <v>61</v>
      </c>
      <c r="AG823" s="52" t="s">
        <v>62</v>
      </c>
      <c r="AH823" s="52" t="s">
        <v>5685</v>
      </c>
      <c r="AI823" s="52" t="s">
        <v>5686</v>
      </c>
      <c r="AJ823" s="51">
        <v>2</v>
      </c>
      <c r="AK823" s="56">
        <v>894.92</v>
      </c>
    </row>
    <row r="824" spans="1:37" x14ac:dyDescent="0.25">
      <c r="A824" s="51">
        <v>1597</v>
      </c>
      <c r="B824" s="52" t="s">
        <v>2451</v>
      </c>
      <c r="C824" s="52" t="s">
        <v>5687</v>
      </c>
      <c r="D824" s="53">
        <v>44383</v>
      </c>
      <c r="E824" s="53">
        <v>44634</v>
      </c>
      <c r="F824" s="51">
        <f>Messy_HR_Dataset_Detailed!$E824-Messy_HR_Dataset_Detailed!$D824</f>
        <v>251</v>
      </c>
      <c r="G824" s="54">
        <f>(Messy_HR_Dataset_Detailed!$E824-Messy_HR_Dataset_Detailed!$D824)/365.25</f>
        <v>0.68720054757015747</v>
      </c>
      <c r="H824" s="52" t="s">
        <v>738</v>
      </c>
      <c r="I824" s="52" t="s">
        <v>5688</v>
      </c>
      <c r="J824" s="55" t="s">
        <v>5689</v>
      </c>
      <c r="K824" s="52" t="s">
        <v>54</v>
      </c>
      <c r="L824" s="52" t="s">
        <v>38</v>
      </c>
      <c r="M824" s="52" t="s">
        <v>66</v>
      </c>
      <c r="N824" s="52" t="s">
        <v>40</v>
      </c>
      <c r="O824" s="52" t="s">
        <v>66</v>
      </c>
      <c r="P824" s="52" t="s">
        <v>133</v>
      </c>
      <c r="Q824" s="52" t="s">
        <v>42</v>
      </c>
      <c r="R824" s="52" t="s">
        <v>85</v>
      </c>
      <c r="S824" s="53" t="s">
        <v>5690</v>
      </c>
      <c r="T824" s="52" t="s">
        <v>44</v>
      </c>
      <c r="U824" s="52" t="s">
        <v>176</v>
      </c>
      <c r="V824" s="52" t="s">
        <v>46</v>
      </c>
      <c r="W824" s="51">
        <v>5063</v>
      </c>
      <c r="X824" s="52" t="s">
        <v>48</v>
      </c>
      <c r="Y824" s="51">
        <v>3</v>
      </c>
      <c r="Z824" s="51">
        <v>2024</v>
      </c>
      <c r="AA824" s="53" t="s">
        <v>1118</v>
      </c>
      <c r="AB824" s="51">
        <v>2</v>
      </c>
      <c r="AC824" s="51">
        <v>1</v>
      </c>
      <c r="AD824" s="53">
        <v>45088</v>
      </c>
      <c r="AE824" s="52" t="s">
        <v>156</v>
      </c>
      <c r="AF824" s="52" t="s">
        <v>61</v>
      </c>
      <c r="AG824" s="52" t="s">
        <v>52</v>
      </c>
      <c r="AH824" s="52" t="s">
        <v>5691</v>
      </c>
      <c r="AI824" s="52" t="s">
        <v>5692</v>
      </c>
      <c r="AJ824" s="51">
        <v>1</v>
      </c>
      <c r="AK824" s="56">
        <v>222.56</v>
      </c>
    </row>
    <row r="825" spans="1:37" x14ac:dyDescent="0.25">
      <c r="A825" s="51">
        <v>1598</v>
      </c>
      <c r="B825" s="52" t="s">
        <v>1071</v>
      </c>
      <c r="C825" s="52" t="s">
        <v>3155</v>
      </c>
      <c r="D825" s="53">
        <v>44225</v>
      </c>
      <c r="E825" s="53">
        <v>44969</v>
      </c>
      <c r="F825" s="51">
        <f>Messy_HR_Dataset_Detailed!$E825-Messy_HR_Dataset_Detailed!$D825</f>
        <v>744</v>
      </c>
      <c r="G825" s="54">
        <f>(Messy_HR_Dataset_Detailed!$E825-Messy_HR_Dataset_Detailed!$D825)/365.25</f>
        <v>2.0369609856262834</v>
      </c>
      <c r="H825" s="52" t="s">
        <v>738</v>
      </c>
      <c r="I825" s="52" t="s">
        <v>5693</v>
      </c>
      <c r="J825" s="55" t="s">
        <v>5694</v>
      </c>
      <c r="K825" s="52" t="s">
        <v>132</v>
      </c>
      <c r="L825" s="52" t="s">
        <v>38</v>
      </c>
      <c r="M825" s="52" t="s">
        <v>56</v>
      </c>
      <c r="N825" s="52" t="s">
        <v>40</v>
      </c>
      <c r="O825" s="52" t="s">
        <v>41</v>
      </c>
      <c r="P825" s="52" t="s">
        <v>121</v>
      </c>
      <c r="Q825" s="52" t="s">
        <v>42</v>
      </c>
      <c r="R825" s="52" t="s">
        <v>85</v>
      </c>
      <c r="S825" s="53">
        <v>27702</v>
      </c>
      <c r="T825" s="52" t="s">
        <v>44</v>
      </c>
      <c r="U825" s="52" t="s">
        <v>81</v>
      </c>
      <c r="V825" s="52" t="s">
        <v>46</v>
      </c>
      <c r="W825" s="51">
        <v>90678</v>
      </c>
      <c r="X825" s="52" t="s">
        <v>48</v>
      </c>
      <c r="Y825" s="51">
        <v>3</v>
      </c>
      <c r="Z825" s="51">
        <v>2025</v>
      </c>
      <c r="AA825" s="53">
        <v>44962</v>
      </c>
      <c r="AB825" s="51">
        <v>1</v>
      </c>
      <c r="AC825" s="51">
        <v>2</v>
      </c>
      <c r="AD825" s="53">
        <v>44943</v>
      </c>
      <c r="AE825" s="52" t="s">
        <v>83</v>
      </c>
      <c r="AF825" s="52" t="s">
        <v>51</v>
      </c>
      <c r="AG825" s="52" t="s">
        <v>89</v>
      </c>
      <c r="AH825" s="52" t="s">
        <v>5695</v>
      </c>
      <c r="AI825" s="52" t="s">
        <v>5696</v>
      </c>
      <c r="AJ825" s="51">
        <v>2</v>
      </c>
      <c r="AK825" s="56">
        <v>699.76</v>
      </c>
    </row>
    <row r="826" spans="1:37" x14ac:dyDescent="0.25">
      <c r="A826" s="51">
        <v>1599</v>
      </c>
      <c r="B826" s="52" t="s">
        <v>5697</v>
      </c>
      <c r="C826" s="52" t="s">
        <v>3909</v>
      </c>
      <c r="D826" s="53">
        <v>45059</v>
      </c>
      <c r="E826" s="53">
        <v>45087</v>
      </c>
      <c r="F826" s="51">
        <f>Messy_HR_Dataset_Detailed!$E826-Messy_HR_Dataset_Detailed!$D826</f>
        <v>28</v>
      </c>
      <c r="G826" s="54">
        <f>(Messy_HR_Dataset_Detailed!$E826-Messy_HR_Dataset_Detailed!$D826)/365.25</f>
        <v>7.665982203969883E-2</v>
      </c>
      <c r="H826" s="52" t="s">
        <v>36</v>
      </c>
      <c r="I826" s="52" t="s">
        <v>5698</v>
      </c>
      <c r="J826" s="55" t="s">
        <v>5699</v>
      </c>
      <c r="K826" s="52" t="s">
        <v>125</v>
      </c>
      <c r="L826" s="52" t="s">
        <v>38</v>
      </c>
      <c r="M826" s="52" t="s">
        <v>39</v>
      </c>
      <c r="N826" s="52" t="s">
        <v>55</v>
      </c>
      <c r="O826" s="52" t="s">
        <v>66</v>
      </c>
      <c r="P826" s="52" t="s">
        <v>121</v>
      </c>
      <c r="Q826" s="52" t="s">
        <v>42</v>
      </c>
      <c r="R826" s="52" t="s">
        <v>85</v>
      </c>
      <c r="S826" s="53" t="s">
        <v>3916</v>
      </c>
      <c r="T826" s="52" t="s">
        <v>44</v>
      </c>
      <c r="U826" s="52" t="s">
        <v>666</v>
      </c>
      <c r="V826" s="52" t="s">
        <v>46</v>
      </c>
      <c r="W826" s="51">
        <v>5306</v>
      </c>
      <c r="X826" s="52" t="s">
        <v>48</v>
      </c>
      <c r="Y826" s="51">
        <v>3</v>
      </c>
      <c r="Z826" s="51">
        <v>2026</v>
      </c>
      <c r="AA826" s="53" t="s">
        <v>2235</v>
      </c>
      <c r="AB826" s="51">
        <v>2</v>
      </c>
      <c r="AC826" s="51">
        <v>4</v>
      </c>
      <c r="AD826" s="53">
        <v>44781</v>
      </c>
      <c r="AE826" s="52" t="s">
        <v>76</v>
      </c>
      <c r="AF826" s="52" t="s">
        <v>61</v>
      </c>
      <c r="AG826" s="52" t="s">
        <v>62</v>
      </c>
      <c r="AH826" s="52" t="s">
        <v>5700</v>
      </c>
      <c r="AI826" s="52" t="s">
        <v>5701</v>
      </c>
      <c r="AJ826" s="51">
        <v>3</v>
      </c>
      <c r="AK826" s="56">
        <v>124.93</v>
      </c>
    </row>
    <row r="827" spans="1:37" x14ac:dyDescent="0.25">
      <c r="A827" s="51">
        <v>1601</v>
      </c>
      <c r="B827" s="52" t="s">
        <v>1820</v>
      </c>
      <c r="C827" s="52" t="s">
        <v>2498</v>
      </c>
      <c r="D827" s="53">
        <v>44469</v>
      </c>
      <c r="E827" s="53">
        <v>44514</v>
      </c>
      <c r="F827" s="51">
        <f>Messy_HR_Dataset_Detailed!$E827-Messy_HR_Dataset_Detailed!$D827</f>
        <v>45</v>
      </c>
      <c r="G827" s="54">
        <f>(Messy_HR_Dataset_Detailed!$E827-Messy_HR_Dataset_Detailed!$D827)/365.25</f>
        <v>0.12320328542094455</v>
      </c>
      <c r="H827" s="52" t="s">
        <v>36</v>
      </c>
      <c r="I827" s="52" t="s">
        <v>5702</v>
      </c>
      <c r="J827" s="55" t="s">
        <v>5703</v>
      </c>
      <c r="K827" s="52" t="s">
        <v>132</v>
      </c>
      <c r="L827" s="52" t="s">
        <v>752</v>
      </c>
      <c r="M827" s="52" t="s">
        <v>66</v>
      </c>
      <c r="N827" s="52" t="s">
        <v>40</v>
      </c>
      <c r="O827" s="52" t="s">
        <v>41</v>
      </c>
      <c r="P827" s="52" t="s">
        <v>133</v>
      </c>
      <c r="Q827" s="52" t="s">
        <v>42</v>
      </c>
      <c r="R827" s="52" t="s">
        <v>85</v>
      </c>
      <c r="S827" s="53">
        <v>29622</v>
      </c>
      <c r="T827" s="52" t="s">
        <v>44</v>
      </c>
      <c r="U827" s="52" t="s">
        <v>293</v>
      </c>
      <c r="V827" s="52" t="s">
        <v>46</v>
      </c>
      <c r="W827" s="51">
        <v>77958</v>
      </c>
      <c r="X827" s="52" t="s">
        <v>48</v>
      </c>
      <c r="Y827" s="51">
        <v>3</v>
      </c>
      <c r="Z827" s="51">
        <v>2028</v>
      </c>
      <c r="AA827" s="53">
        <v>44571</v>
      </c>
      <c r="AB827" s="51">
        <v>4</v>
      </c>
      <c r="AC827" s="51">
        <v>4</v>
      </c>
      <c r="AD827" s="53">
        <v>44975</v>
      </c>
      <c r="AE827" s="52" t="s">
        <v>76</v>
      </c>
      <c r="AF827" s="52" t="s">
        <v>61</v>
      </c>
      <c r="AG827" s="52" t="s">
        <v>89</v>
      </c>
      <c r="AH827" s="52" t="s">
        <v>5704</v>
      </c>
      <c r="AI827" s="52" t="s">
        <v>5705</v>
      </c>
      <c r="AJ827" s="51">
        <v>2</v>
      </c>
      <c r="AK827" s="56">
        <v>862.82</v>
      </c>
    </row>
    <row r="828" spans="1:37" x14ac:dyDescent="0.25">
      <c r="A828" s="51">
        <v>1603</v>
      </c>
      <c r="B828" s="52" t="s">
        <v>5706</v>
      </c>
      <c r="C828" s="52" t="s">
        <v>2290</v>
      </c>
      <c r="D828" s="53">
        <v>43581</v>
      </c>
      <c r="E828" s="53">
        <v>43598</v>
      </c>
      <c r="F828" s="51">
        <f>Messy_HR_Dataset_Detailed!$E828-Messy_HR_Dataset_Detailed!$D828</f>
        <v>17</v>
      </c>
      <c r="G828" s="54">
        <f>(Messy_HR_Dataset_Detailed!$E828-Messy_HR_Dataset_Detailed!$D828)/365.25</f>
        <v>4.6543463381245723E-2</v>
      </c>
      <c r="H828" s="52" t="s">
        <v>36</v>
      </c>
      <c r="I828" s="52" t="s">
        <v>5707</v>
      </c>
      <c r="J828" s="55" t="s">
        <v>5708</v>
      </c>
      <c r="K828" s="52" t="s">
        <v>164</v>
      </c>
      <c r="L828" s="52" t="s">
        <v>38</v>
      </c>
      <c r="M828" s="52" t="s">
        <v>66</v>
      </c>
      <c r="N828" s="52" t="s">
        <v>67</v>
      </c>
      <c r="O828" s="52" t="s">
        <v>66</v>
      </c>
      <c r="P828" s="52" t="s">
        <v>121</v>
      </c>
      <c r="Q828" s="52" t="s">
        <v>42</v>
      </c>
      <c r="R828" s="52" t="s">
        <v>320</v>
      </c>
      <c r="S828" s="53" t="s">
        <v>5080</v>
      </c>
      <c r="T828" s="52" t="s">
        <v>44</v>
      </c>
      <c r="U828" s="52" t="s">
        <v>223</v>
      </c>
      <c r="V828" s="52" t="s">
        <v>46</v>
      </c>
      <c r="W828" s="51">
        <v>34988</v>
      </c>
      <c r="X828" s="52" t="s">
        <v>48</v>
      </c>
      <c r="Y828" s="51">
        <v>3</v>
      </c>
      <c r="Z828" s="51">
        <v>2030</v>
      </c>
      <c r="AA828" s="53">
        <v>45111</v>
      </c>
      <c r="AB828" s="51">
        <v>4</v>
      </c>
      <c r="AC828" s="51">
        <v>1</v>
      </c>
      <c r="AD828" s="53">
        <v>45135</v>
      </c>
      <c r="AE828" s="52" t="s">
        <v>156</v>
      </c>
      <c r="AF828" s="52" t="s">
        <v>61</v>
      </c>
      <c r="AG828" s="52" t="s">
        <v>62</v>
      </c>
      <c r="AH828" s="52" t="s">
        <v>5709</v>
      </c>
      <c r="AI828" s="52" t="s">
        <v>5710</v>
      </c>
      <c r="AJ828" s="51">
        <v>4</v>
      </c>
      <c r="AK828" s="56">
        <v>349.75</v>
      </c>
    </row>
    <row r="829" spans="1:37" x14ac:dyDescent="0.25">
      <c r="A829" s="51">
        <v>1604</v>
      </c>
      <c r="B829" s="52" t="s">
        <v>5711</v>
      </c>
      <c r="C829" s="52" t="s">
        <v>4052</v>
      </c>
      <c r="D829" s="53">
        <v>44611</v>
      </c>
      <c r="E829" s="53">
        <v>45021</v>
      </c>
      <c r="F829" s="51">
        <f>Messy_HR_Dataset_Detailed!$E829-Messy_HR_Dataset_Detailed!$D829</f>
        <v>410</v>
      </c>
      <c r="G829" s="54">
        <f>(Messy_HR_Dataset_Detailed!$E829-Messy_HR_Dataset_Detailed!$D829)/365.25</f>
        <v>1.1225188227241616</v>
      </c>
      <c r="H829" s="52" t="s">
        <v>36</v>
      </c>
      <c r="I829" s="52" t="s">
        <v>5712</v>
      </c>
      <c r="J829" s="55" t="s">
        <v>5713</v>
      </c>
      <c r="K829" s="52" t="s">
        <v>94</v>
      </c>
      <c r="L829" s="52" t="s">
        <v>38</v>
      </c>
      <c r="M829" s="52" t="s">
        <v>66</v>
      </c>
      <c r="N829" s="52" t="s">
        <v>40</v>
      </c>
      <c r="O829" s="52" t="s">
        <v>66</v>
      </c>
      <c r="P829" s="52" t="s">
        <v>95</v>
      </c>
      <c r="Q829" s="52" t="s">
        <v>42</v>
      </c>
      <c r="R829" s="52" t="s">
        <v>175</v>
      </c>
      <c r="S829" s="53" t="s">
        <v>4456</v>
      </c>
      <c r="T829" s="52" t="s">
        <v>44</v>
      </c>
      <c r="U829" s="52" t="s">
        <v>250</v>
      </c>
      <c r="V829" s="52" t="s">
        <v>59</v>
      </c>
      <c r="W829" s="51">
        <v>8786</v>
      </c>
      <c r="X829" s="52" t="s">
        <v>48</v>
      </c>
      <c r="Y829" s="51">
        <v>3</v>
      </c>
      <c r="Z829" s="51">
        <v>2031</v>
      </c>
      <c r="AA829" s="53">
        <v>45171</v>
      </c>
      <c r="AB829" s="51">
        <v>1</v>
      </c>
      <c r="AC829" s="51">
        <v>3</v>
      </c>
      <c r="AD829" s="53">
        <v>45132</v>
      </c>
      <c r="AE829" s="52" t="s">
        <v>83</v>
      </c>
      <c r="AF829" s="52" t="s">
        <v>61</v>
      </c>
      <c r="AG829" s="52" t="s">
        <v>52</v>
      </c>
      <c r="AH829" s="52" t="s">
        <v>5714</v>
      </c>
      <c r="AI829" s="52" t="s">
        <v>5715</v>
      </c>
      <c r="AJ829" s="51">
        <v>1</v>
      </c>
      <c r="AK829" s="56">
        <v>244.5</v>
      </c>
    </row>
    <row r="830" spans="1:37" x14ac:dyDescent="0.25">
      <c r="A830" s="51">
        <v>1605</v>
      </c>
      <c r="B830" s="52" t="s">
        <v>5253</v>
      </c>
      <c r="C830" s="52" t="s">
        <v>3510</v>
      </c>
      <c r="D830" s="53">
        <v>44667</v>
      </c>
      <c r="E830" s="53">
        <v>44920</v>
      </c>
      <c r="F830" s="51">
        <f>Messy_HR_Dataset_Detailed!$E830-Messy_HR_Dataset_Detailed!$D830</f>
        <v>253</v>
      </c>
      <c r="G830" s="54">
        <f>(Messy_HR_Dataset_Detailed!$E830-Messy_HR_Dataset_Detailed!$D830)/365.25</f>
        <v>0.69267624914442161</v>
      </c>
      <c r="H830" s="52" t="s">
        <v>36</v>
      </c>
      <c r="I830" s="52" t="s">
        <v>5716</v>
      </c>
      <c r="J830" s="55" t="s">
        <v>5717</v>
      </c>
      <c r="K830" s="52" t="s">
        <v>113</v>
      </c>
      <c r="L830" s="52" t="s">
        <v>38</v>
      </c>
      <c r="M830" s="52" t="s">
        <v>39</v>
      </c>
      <c r="N830" s="52" t="s">
        <v>40</v>
      </c>
      <c r="O830" s="52" t="s">
        <v>56</v>
      </c>
      <c r="P830" s="52" t="s">
        <v>133</v>
      </c>
      <c r="Q830" s="52" t="s">
        <v>42</v>
      </c>
      <c r="R830" s="52" t="s">
        <v>85</v>
      </c>
      <c r="S830" s="53">
        <v>35196</v>
      </c>
      <c r="T830" s="52" t="s">
        <v>44</v>
      </c>
      <c r="U830" s="52" t="s">
        <v>98</v>
      </c>
      <c r="V830" s="52" t="s">
        <v>59</v>
      </c>
      <c r="W830" s="51">
        <v>19087</v>
      </c>
      <c r="X830" s="52" t="s">
        <v>48</v>
      </c>
      <c r="Y830" s="51">
        <v>3</v>
      </c>
      <c r="Z830" s="51">
        <v>2032</v>
      </c>
      <c r="AA830" s="53">
        <v>44964</v>
      </c>
      <c r="AB830" s="51">
        <v>5</v>
      </c>
      <c r="AC830" s="51">
        <v>2</v>
      </c>
      <c r="AD830" s="53">
        <v>44886</v>
      </c>
      <c r="AE830" s="52" t="s">
        <v>60</v>
      </c>
      <c r="AF830" s="52" t="s">
        <v>51</v>
      </c>
      <c r="AG830" s="52" t="s">
        <v>77</v>
      </c>
      <c r="AH830" s="52" t="s">
        <v>5718</v>
      </c>
      <c r="AI830" s="52" t="s">
        <v>5719</v>
      </c>
      <c r="AJ830" s="51">
        <v>3</v>
      </c>
      <c r="AK830" s="56">
        <v>873.52</v>
      </c>
    </row>
    <row r="831" spans="1:37" x14ac:dyDescent="0.25">
      <c r="A831" s="51">
        <v>1607</v>
      </c>
      <c r="B831" s="52" t="s">
        <v>3235</v>
      </c>
      <c r="C831" s="52" t="s">
        <v>5720</v>
      </c>
      <c r="D831" s="53">
        <v>44434</v>
      </c>
      <c r="E831" s="53">
        <v>45141</v>
      </c>
      <c r="F831" s="51">
        <f>Messy_HR_Dataset_Detailed!$E831-Messy_HR_Dataset_Detailed!$D831</f>
        <v>707</v>
      </c>
      <c r="G831" s="54">
        <f>(Messy_HR_Dataset_Detailed!$E831-Messy_HR_Dataset_Detailed!$D831)/365.25</f>
        <v>1.9356605065023955</v>
      </c>
      <c r="H831" s="52" t="s">
        <v>36</v>
      </c>
      <c r="I831" s="52" t="s">
        <v>5721</v>
      </c>
      <c r="J831" s="55" t="s">
        <v>5722</v>
      </c>
      <c r="K831" s="52" t="s">
        <v>84</v>
      </c>
      <c r="L831" s="52" t="s">
        <v>38</v>
      </c>
      <c r="M831" s="52" t="s">
        <v>66</v>
      </c>
      <c r="N831" s="52" t="s">
        <v>40</v>
      </c>
      <c r="O831" s="52" t="s">
        <v>56</v>
      </c>
      <c r="P831" s="52" t="s">
        <v>174</v>
      </c>
      <c r="Q831" s="52" t="s">
        <v>42</v>
      </c>
      <c r="R831" s="52" t="s">
        <v>85</v>
      </c>
      <c r="S831" s="53" t="s">
        <v>5723</v>
      </c>
      <c r="T831" s="52" t="s">
        <v>44</v>
      </c>
      <c r="U831" s="52" t="s">
        <v>87</v>
      </c>
      <c r="V831" s="52" t="s">
        <v>46</v>
      </c>
      <c r="W831" s="51">
        <v>95951</v>
      </c>
      <c r="X831" s="52" t="s">
        <v>48</v>
      </c>
      <c r="Y831" s="51">
        <v>3</v>
      </c>
      <c r="Z831" s="51">
        <v>2034</v>
      </c>
      <c r="AA831" s="53" t="s">
        <v>3175</v>
      </c>
      <c r="AB831" s="51">
        <v>2</v>
      </c>
      <c r="AC831" s="51">
        <v>4</v>
      </c>
      <c r="AD831" s="53">
        <v>44946</v>
      </c>
      <c r="AE831" s="52" t="s">
        <v>83</v>
      </c>
      <c r="AF831" s="52" t="s">
        <v>51</v>
      </c>
      <c r="AG831" s="52" t="s">
        <v>89</v>
      </c>
      <c r="AH831" s="52" t="s">
        <v>5724</v>
      </c>
      <c r="AI831" s="52" t="s">
        <v>5725</v>
      </c>
      <c r="AJ831" s="51">
        <v>1</v>
      </c>
      <c r="AK831" s="56">
        <v>632.33000000000004</v>
      </c>
    </row>
    <row r="832" spans="1:37" x14ac:dyDescent="0.25">
      <c r="A832" s="51">
        <v>1608</v>
      </c>
      <c r="B832" s="52" t="s">
        <v>424</v>
      </c>
      <c r="C832" s="52" t="s">
        <v>1140</v>
      </c>
      <c r="D832" s="53">
        <v>43988</v>
      </c>
      <c r="E832" s="53">
        <v>44523</v>
      </c>
      <c r="F832" s="51">
        <f>Messy_HR_Dataset_Detailed!$E832-Messy_HR_Dataset_Detailed!$D832</f>
        <v>535</v>
      </c>
      <c r="G832" s="54">
        <f>(Messy_HR_Dataset_Detailed!$E832-Messy_HR_Dataset_Detailed!$D832)/365.25</f>
        <v>1.4647501711156743</v>
      </c>
      <c r="H832" s="52" t="s">
        <v>36</v>
      </c>
      <c r="I832" s="52" t="s">
        <v>5726</v>
      </c>
      <c r="J832" s="55" t="s">
        <v>5727</v>
      </c>
      <c r="K832" s="52" t="s">
        <v>37</v>
      </c>
      <c r="L832" s="52" t="s">
        <v>38</v>
      </c>
      <c r="M832" s="52" t="s">
        <v>66</v>
      </c>
      <c r="N832" s="52" t="s">
        <v>40</v>
      </c>
      <c r="O832" s="52" t="s">
        <v>66</v>
      </c>
      <c r="P832" s="52" t="s">
        <v>133</v>
      </c>
      <c r="Q832" s="52" t="s">
        <v>42</v>
      </c>
      <c r="R832" s="52" t="s">
        <v>57</v>
      </c>
      <c r="S832" s="53" t="s">
        <v>5728</v>
      </c>
      <c r="T832" s="52" t="s">
        <v>44</v>
      </c>
      <c r="U832" s="52" t="s">
        <v>159</v>
      </c>
      <c r="V832" s="52" t="s">
        <v>46</v>
      </c>
      <c r="W832" s="51">
        <v>44292</v>
      </c>
      <c r="X832" s="52" t="s">
        <v>48</v>
      </c>
      <c r="Y832" s="51">
        <v>3</v>
      </c>
      <c r="Z832" s="51">
        <v>2035</v>
      </c>
      <c r="AA832" s="53">
        <v>45231</v>
      </c>
      <c r="AB832" s="51">
        <v>4</v>
      </c>
      <c r="AC832" s="51">
        <v>2</v>
      </c>
      <c r="AD832" s="53">
        <v>44974</v>
      </c>
      <c r="AE832" s="52" t="s">
        <v>60</v>
      </c>
      <c r="AF832" s="52" t="s">
        <v>61</v>
      </c>
      <c r="AG832" s="52" t="s">
        <v>52</v>
      </c>
      <c r="AH832" s="52" t="s">
        <v>5729</v>
      </c>
      <c r="AI832" s="52" t="s">
        <v>5730</v>
      </c>
      <c r="AJ832" s="51">
        <v>2</v>
      </c>
      <c r="AK832" s="56">
        <v>565.80999999999995</v>
      </c>
    </row>
    <row r="833" spans="1:37" x14ac:dyDescent="0.25">
      <c r="A833" s="51">
        <v>1610</v>
      </c>
      <c r="B833" s="52" t="s">
        <v>5732</v>
      </c>
      <c r="C833" s="52" t="s">
        <v>1155</v>
      </c>
      <c r="D833" s="53">
        <v>44205</v>
      </c>
      <c r="E833" s="53">
        <v>44695</v>
      </c>
      <c r="F833" s="51">
        <f>Messy_HR_Dataset_Detailed!$E833-Messy_HR_Dataset_Detailed!$D833</f>
        <v>490</v>
      </c>
      <c r="G833" s="54">
        <f>(Messy_HR_Dataset_Detailed!$E833-Messy_HR_Dataset_Detailed!$D833)/365.25</f>
        <v>1.3415468856947297</v>
      </c>
      <c r="H833" s="52" t="s">
        <v>36</v>
      </c>
      <c r="I833" s="52" t="s">
        <v>5733</v>
      </c>
      <c r="J833" s="55" t="s">
        <v>5734</v>
      </c>
      <c r="K833" s="52" t="s">
        <v>54</v>
      </c>
      <c r="L833" s="52" t="s">
        <v>38</v>
      </c>
      <c r="M833" s="52" t="s">
        <v>39</v>
      </c>
      <c r="N833" s="52" t="s">
        <v>40</v>
      </c>
      <c r="O833" s="52" t="s">
        <v>66</v>
      </c>
      <c r="P833" s="52" t="s">
        <v>95</v>
      </c>
      <c r="Q833" s="52" t="s">
        <v>42</v>
      </c>
      <c r="R833" s="52" t="s">
        <v>80</v>
      </c>
      <c r="S833" s="53" t="s">
        <v>5735</v>
      </c>
      <c r="T833" s="52" t="s">
        <v>44</v>
      </c>
      <c r="U833" s="52" t="s">
        <v>74</v>
      </c>
      <c r="V833" s="52" t="s">
        <v>46</v>
      </c>
      <c r="W833" s="51">
        <v>14973</v>
      </c>
      <c r="X833" s="52" t="s">
        <v>48</v>
      </c>
      <c r="Y833" s="51">
        <v>3</v>
      </c>
      <c r="Z833" s="51">
        <v>2037</v>
      </c>
      <c r="AA833" s="53" t="s">
        <v>473</v>
      </c>
      <c r="AB833" s="51">
        <v>2</v>
      </c>
      <c r="AC833" s="51">
        <v>5</v>
      </c>
      <c r="AD833" s="53">
        <v>45123</v>
      </c>
      <c r="AE833" s="52" t="s">
        <v>50</v>
      </c>
      <c r="AF833" s="52" t="s">
        <v>51</v>
      </c>
      <c r="AG833" s="52" t="s">
        <v>52</v>
      </c>
      <c r="AH833" s="52" t="s">
        <v>5736</v>
      </c>
      <c r="AI833" s="52" t="s">
        <v>5737</v>
      </c>
      <c r="AJ833" s="51">
        <v>1</v>
      </c>
      <c r="AK833" s="56">
        <v>519.42999999999995</v>
      </c>
    </row>
    <row r="834" spans="1:37" x14ac:dyDescent="0.25">
      <c r="A834" s="51">
        <v>1613</v>
      </c>
      <c r="B834" s="52" t="s">
        <v>5739</v>
      </c>
      <c r="C834" s="52" t="s">
        <v>3965</v>
      </c>
      <c r="D834" s="53">
        <v>44535</v>
      </c>
      <c r="E834" s="53">
        <v>45103</v>
      </c>
      <c r="F834" s="51">
        <f>Messy_HR_Dataset_Detailed!$E834-Messy_HR_Dataset_Detailed!$D834</f>
        <v>568</v>
      </c>
      <c r="G834" s="54">
        <f>(Messy_HR_Dataset_Detailed!$E834-Messy_HR_Dataset_Detailed!$D834)/365.25</f>
        <v>1.5550992470910336</v>
      </c>
      <c r="H834" s="52" t="s">
        <v>738</v>
      </c>
      <c r="I834" s="52" t="s">
        <v>5740</v>
      </c>
      <c r="J834" s="55" t="s">
        <v>5741</v>
      </c>
      <c r="K834" s="52" t="s">
        <v>113</v>
      </c>
      <c r="L834" s="52" t="s">
        <v>199</v>
      </c>
      <c r="M834" s="52" t="s">
        <v>39</v>
      </c>
      <c r="N834" s="52" t="s">
        <v>67</v>
      </c>
      <c r="O834" s="52" t="s">
        <v>41</v>
      </c>
      <c r="P834" s="52" t="s">
        <v>95</v>
      </c>
      <c r="Q834" s="52" t="s">
        <v>42</v>
      </c>
      <c r="R834" s="52" t="s">
        <v>80</v>
      </c>
      <c r="S834" s="53">
        <v>18000</v>
      </c>
      <c r="T834" s="52" t="s">
        <v>44</v>
      </c>
      <c r="U834" s="52" t="s">
        <v>159</v>
      </c>
      <c r="V834" s="52" t="s">
        <v>46</v>
      </c>
      <c r="W834" s="51">
        <v>33621</v>
      </c>
      <c r="X834" s="52" t="s">
        <v>48</v>
      </c>
      <c r="Y834" s="51">
        <v>3</v>
      </c>
      <c r="Z834" s="51">
        <v>2040</v>
      </c>
      <c r="AA834" s="53" t="s">
        <v>1252</v>
      </c>
      <c r="AB834" s="51">
        <v>1</v>
      </c>
      <c r="AC834" s="51">
        <v>2</v>
      </c>
      <c r="AD834" s="53">
        <v>45038</v>
      </c>
      <c r="AE834" s="52" t="s">
        <v>156</v>
      </c>
      <c r="AF834" s="52" t="s">
        <v>51</v>
      </c>
      <c r="AG834" s="52" t="s">
        <v>89</v>
      </c>
      <c r="AH834" s="52" t="s">
        <v>5742</v>
      </c>
      <c r="AI834" s="52" t="s">
        <v>5743</v>
      </c>
      <c r="AJ834" s="51">
        <v>5</v>
      </c>
      <c r="AK834" s="56">
        <v>753.51</v>
      </c>
    </row>
    <row r="835" spans="1:37" x14ac:dyDescent="0.25">
      <c r="A835" s="51">
        <v>1623</v>
      </c>
      <c r="B835" s="52" t="s">
        <v>1914</v>
      </c>
      <c r="C835" s="52" t="s">
        <v>959</v>
      </c>
      <c r="D835" s="53">
        <v>44572</v>
      </c>
      <c r="E835" s="53">
        <v>44911</v>
      </c>
      <c r="F835" s="51">
        <f>Messy_HR_Dataset_Detailed!$E835-Messy_HR_Dataset_Detailed!$D835</f>
        <v>339</v>
      </c>
      <c r="G835" s="54">
        <f>(Messy_HR_Dataset_Detailed!$E835-Messy_HR_Dataset_Detailed!$D835)/365.25</f>
        <v>0.92813141683778233</v>
      </c>
      <c r="H835" s="52" t="s">
        <v>738</v>
      </c>
      <c r="I835" s="52" t="s">
        <v>5750</v>
      </c>
      <c r="J835" s="55" t="s">
        <v>5751</v>
      </c>
      <c r="K835" s="52" t="s">
        <v>113</v>
      </c>
      <c r="L835" s="52" t="s">
        <v>38</v>
      </c>
      <c r="M835" s="52" t="s">
        <v>66</v>
      </c>
      <c r="N835" s="52" t="s">
        <v>40</v>
      </c>
      <c r="O835" s="52" t="s">
        <v>66</v>
      </c>
      <c r="P835" s="52" t="s">
        <v>133</v>
      </c>
      <c r="Q835" s="52" t="s">
        <v>42</v>
      </c>
      <c r="R835" s="52" t="s">
        <v>608</v>
      </c>
      <c r="S835" s="53">
        <v>19420</v>
      </c>
      <c r="T835" s="52" t="s">
        <v>44</v>
      </c>
      <c r="U835" s="52" t="s">
        <v>2479</v>
      </c>
      <c r="V835" s="52" t="s">
        <v>46</v>
      </c>
      <c r="W835" s="51">
        <v>17084</v>
      </c>
      <c r="X835" s="52" t="s">
        <v>48</v>
      </c>
      <c r="Y835" s="51">
        <v>3</v>
      </c>
      <c r="Z835" s="51">
        <v>2050</v>
      </c>
      <c r="AA835" s="53">
        <v>44989</v>
      </c>
      <c r="AB835" s="51">
        <v>5</v>
      </c>
      <c r="AC835" s="51">
        <v>4</v>
      </c>
      <c r="AD835" s="53">
        <v>44908</v>
      </c>
      <c r="AE835" s="52" t="s">
        <v>156</v>
      </c>
      <c r="AF835" s="52" t="s">
        <v>51</v>
      </c>
      <c r="AG835" s="52" t="s">
        <v>77</v>
      </c>
      <c r="AH835" s="52" t="s">
        <v>5752</v>
      </c>
      <c r="AI835" s="52" t="s">
        <v>5753</v>
      </c>
      <c r="AJ835" s="51">
        <v>3</v>
      </c>
      <c r="AK835" s="56">
        <v>904.54</v>
      </c>
    </row>
    <row r="836" spans="1:37" x14ac:dyDescent="0.25">
      <c r="A836" s="51">
        <v>1625</v>
      </c>
      <c r="B836" s="52" t="s">
        <v>2665</v>
      </c>
      <c r="C836" s="52" t="s">
        <v>5754</v>
      </c>
      <c r="D836" s="53">
        <v>43992</v>
      </c>
      <c r="E836" s="53">
        <v>44878</v>
      </c>
      <c r="F836" s="51">
        <f>Messy_HR_Dataset_Detailed!$E836-Messy_HR_Dataset_Detailed!$D836</f>
        <v>886</v>
      </c>
      <c r="G836" s="54">
        <f>(Messy_HR_Dataset_Detailed!$E836-Messy_HR_Dataset_Detailed!$D836)/365.25</f>
        <v>2.4257357973990419</v>
      </c>
      <c r="H836" s="52" t="s">
        <v>36</v>
      </c>
      <c r="I836" s="52" t="s">
        <v>5755</v>
      </c>
      <c r="J836" s="55" t="s">
        <v>5756</v>
      </c>
      <c r="K836" s="52" t="s">
        <v>125</v>
      </c>
      <c r="L836" s="52" t="s">
        <v>38</v>
      </c>
      <c r="M836" s="52" t="s">
        <v>56</v>
      </c>
      <c r="N836" s="52" t="s">
        <v>67</v>
      </c>
      <c r="O836" s="52" t="s">
        <v>56</v>
      </c>
      <c r="P836" s="52" t="s">
        <v>95</v>
      </c>
      <c r="Q836" s="52" t="s">
        <v>42</v>
      </c>
      <c r="R836" s="52" t="s">
        <v>85</v>
      </c>
      <c r="S836" s="53">
        <v>20794</v>
      </c>
      <c r="T836" s="52" t="s">
        <v>44</v>
      </c>
      <c r="U836" s="52" t="s">
        <v>81</v>
      </c>
      <c r="V836" s="52" t="s">
        <v>46</v>
      </c>
      <c r="W836" s="51">
        <v>61020</v>
      </c>
      <c r="X836" s="52" t="s">
        <v>48</v>
      </c>
      <c r="Y836" s="51">
        <v>3</v>
      </c>
      <c r="Z836" s="51">
        <v>2052</v>
      </c>
      <c r="AA836" s="53">
        <v>45084</v>
      </c>
      <c r="AB836" s="51">
        <v>1</v>
      </c>
      <c r="AC836" s="51">
        <v>4</v>
      </c>
      <c r="AD836" s="53">
        <v>44871</v>
      </c>
      <c r="AE836" s="52" t="s">
        <v>76</v>
      </c>
      <c r="AF836" s="52" t="s">
        <v>51</v>
      </c>
      <c r="AG836" s="52" t="s">
        <v>77</v>
      </c>
      <c r="AH836" s="52" t="s">
        <v>571</v>
      </c>
      <c r="AI836" s="52" t="s">
        <v>5757</v>
      </c>
      <c r="AJ836" s="51">
        <v>4</v>
      </c>
      <c r="AK836" s="56">
        <v>507.49</v>
      </c>
    </row>
    <row r="837" spans="1:37" x14ac:dyDescent="0.25">
      <c r="A837" s="51">
        <v>1627</v>
      </c>
      <c r="B837" s="52" t="s">
        <v>5758</v>
      </c>
      <c r="C837" s="52" t="s">
        <v>341</v>
      </c>
      <c r="D837" s="53">
        <v>43398</v>
      </c>
      <c r="E837" s="53">
        <v>44484</v>
      </c>
      <c r="F837" s="51">
        <f>Messy_HR_Dataset_Detailed!$E837-Messy_HR_Dataset_Detailed!$D837</f>
        <v>1086</v>
      </c>
      <c r="G837" s="54">
        <f>(Messy_HR_Dataset_Detailed!$E837-Messy_HR_Dataset_Detailed!$D837)/365.25</f>
        <v>2.9733059548254621</v>
      </c>
      <c r="H837" s="52" t="s">
        <v>36</v>
      </c>
      <c r="I837" s="52" t="s">
        <v>5759</v>
      </c>
      <c r="J837" s="55" t="s">
        <v>5760</v>
      </c>
      <c r="K837" s="52" t="s">
        <v>132</v>
      </c>
      <c r="L837" s="52" t="s">
        <v>38</v>
      </c>
      <c r="M837" s="52" t="s">
        <v>39</v>
      </c>
      <c r="N837" s="52" t="s">
        <v>40</v>
      </c>
      <c r="O837" s="52" t="s">
        <v>41</v>
      </c>
      <c r="P837" s="52" t="s">
        <v>174</v>
      </c>
      <c r="Q837" s="52" t="s">
        <v>42</v>
      </c>
      <c r="R837" s="52" t="s">
        <v>175</v>
      </c>
      <c r="S837" s="53" t="s">
        <v>5761</v>
      </c>
      <c r="T837" s="52" t="s">
        <v>44</v>
      </c>
      <c r="U837" s="52" t="s">
        <v>176</v>
      </c>
      <c r="V837" s="52" t="s">
        <v>46</v>
      </c>
      <c r="W837" s="51">
        <v>41617</v>
      </c>
      <c r="X837" s="52" t="s">
        <v>48</v>
      </c>
      <c r="Y837" s="51">
        <v>3</v>
      </c>
      <c r="Z837" s="51">
        <v>2054</v>
      </c>
      <c r="AA837" s="53">
        <v>45018</v>
      </c>
      <c r="AB837" s="51">
        <v>4</v>
      </c>
      <c r="AC837" s="51">
        <v>5</v>
      </c>
      <c r="AD837" s="53">
        <v>45083</v>
      </c>
      <c r="AE837" s="52" t="s">
        <v>50</v>
      </c>
      <c r="AF837" s="52" t="s">
        <v>51</v>
      </c>
      <c r="AG837" s="52" t="s">
        <v>62</v>
      </c>
      <c r="AH837" s="52" t="s">
        <v>5762</v>
      </c>
      <c r="AI837" s="52" t="s">
        <v>5763</v>
      </c>
      <c r="AJ837" s="51">
        <v>4</v>
      </c>
      <c r="AK837" s="56">
        <v>528.17999999999995</v>
      </c>
    </row>
    <row r="838" spans="1:37" x14ac:dyDescent="0.25">
      <c r="A838" s="51">
        <v>1629</v>
      </c>
      <c r="B838" s="52" t="s">
        <v>2108</v>
      </c>
      <c r="C838" s="52" t="s">
        <v>428</v>
      </c>
      <c r="D838" s="53">
        <v>43938</v>
      </c>
      <c r="E838" s="53">
        <v>44618</v>
      </c>
      <c r="F838" s="51">
        <f>Messy_HR_Dataset_Detailed!$E838-Messy_HR_Dataset_Detailed!$D838</f>
        <v>680</v>
      </c>
      <c r="G838" s="54">
        <f>(Messy_HR_Dataset_Detailed!$E838-Messy_HR_Dataset_Detailed!$D838)/365.25</f>
        <v>1.8617385352498288</v>
      </c>
      <c r="H838" s="52" t="s">
        <v>36</v>
      </c>
      <c r="I838" s="52" t="s">
        <v>5764</v>
      </c>
      <c r="J838" s="55" t="s">
        <v>5765</v>
      </c>
      <c r="K838" s="52" t="s">
        <v>164</v>
      </c>
      <c r="L838" s="52" t="s">
        <v>38</v>
      </c>
      <c r="M838" s="52" t="s">
        <v>39</v>
      </c>
      <c r="N838" s="52" t="s">
        <v>55</v>
      </c>
      <c r="O838" s="52" t="s">
        <v>66</v>
      </c>
      <c r="P838" s="52" t="s">
        <v>174</v>
      </c>
      <c r="Q838" s="52" t="s">
        <v>42</v>
      </c>
      <c r="R838" s="52" t="s">
        <v>85</v>
      </c>
      <c r="S838" s="53" t="s">
        <v>5766</v>
      </c>
      <c r="T838" s="52" t="s">
        <v>44</v>
      </c>
      <c r="U838" s="52" t="s">
        <v>81</v>
      </c>
      <c r="V838" s="52" t="s">
        <v>46</v>
      </c>
      <c r="W838" s="51">
        <v>69455</v>
      </c>
      <c r="X838" s="52" t="s">
        <v>48</v>
      </c>
      <c r="Y838" s="51">
        <v>3</v>
      </c>
      <c r="Z838" s="51">
        <v>2056</v>
      </c>
      <c r="AA838" s="53">
        <v>45267</v>
      </c>
      <c r="AB838" s="51">
        <v>3</v>
      </c>
      <c r="AC838" s="51">
        <v>4</v>
      </c>
      <c r="AD838" s="53">
        <v>44959</v>
      </c>
      <c r="AE838" s="52" t="s">
        <v>83</v>
      </c>
      <c r="AF838" s="52" t="s">
        <v>61</v>
      </c>
      <c r="AG838" s="52" t="s">
        <v>52</v>
      </c>
      <c r="AH838" s="52" t="s">
        <v>5767</v>
      </c>
      <c r="AI838" s="52" t="s">
        <v>5768</v>
      </c>
      <c r="AJ838" s="51">
        <v>1</v>
      </c>
      <c r="AK838" s="56">
        <v>190.55</v>
      </c>
    </row>
    <row r="839" spans="1:37" x14ac:dyDescent="0.25">
      <c r="A839" s="51">
        <v>1631</v>
      </c>
      <c r="B839" s="52" t="s">
        <v>1976</v>
      </c>
      <c r="C839" s="52" t="s">
        <v>1487</v>
      </c>
      <c r="D839" s="53">
        <v>44668</v>
      </c>
      <c r="E839" s="53">
        <v>44715</v>
      </c>
      <c r="F839" s="51">
        <f>Messy_HR_Dataset_Detailed!$E839-Messy_HR_Dataset_Detailed!$D839</f>
        <v>47</v>
      </c>
      <c r="G839" s="54">
        <f>(Messy_HR_Dataset_Detailed!$E839-Messy_HR_Dataset_Detailed!$D839)/365.25</f>
        <v>0.12867898699520877</v>
      </c>
      <c r="H839" s="52" t="s">
        <v>36</v>
      </c>
      <c r="I839" s="52" t="s">
        <v>5769</v>
      </c>
      <c r="J839" s="55" t="s">
        <v>5770</v>
      </c>
      <c r="K839" s="52" t="s">
        <v>113</v>
      </c>
      <c r="L839" s="52" t="s">
        <v>38</v>
      </c>
      <c r="M839" s="52" t="s">
        <v>66</v>
      </c>
      <c r="N839" s="52" t="s">
        <v>55</v>
      </c>
      <c r="O839" s="52" t="s">
        <v>41</v>
      </c>
      <c r="P839" s="52" t="s">
        <v>121</v>
      </c>
      <c r="Q839" s="52" t="s">
        <v>42</v>
      </c>
      <c r="R839" s="52" t="s">
        <v>85</v>
      </c>
      <c r="S839" s="53" t="s">
        <v>5771</v>
      </c>
      <c r="T839" s="52" t="s">
        <v>44</v>
      </c>
      <c r="U839" s="52" t="s">
        <v>81</v>
      </c>
      <c r="V839" s="52" t="s">
        <v>59</v>
      </c>
      <c r="W839" s="51">
        <v>9125</v>
      </c>
      <c r="X839" s="52" t="s">
        <v>48</v>
      </c>
      <c r="Y839" s="51">
        <v>3</v>
      </c>
      <c r="Z839" s="51">
        <v>2058</v>
      </c>
      <c r="AA839" s="53" t="s">
        <v>5772</v>
      </c>
      <c r="AB839" s="51">
        <v>5</v>
      </c>
      <c r="AC839" s="51">
        <v>5</v>
      </c>
      <c r="AD839" s="53">
        <v>44926</v>
      </c>
      <c r="AE839" s="52" t="s">
        <v>60</v>
      </c>
      <c r="AF839" s="52" t="s">
        <v>51</v>
      </c>
      <c r="AG839" s="52" t="s">
        <v>89</v>
      </c>
      <c r="AH839" s="52" t="s">
        <v>5773</v>
      </c>
      <c r="AI839" s="52" t="s">
        <v>5774</v>
      </c>
      <c r="AJ839" s="51">
        <v>1</v>
      </c>
      <c r="AK839" s="56">
        <v>338.16</v>
      </c>
    </row>
    <row r="840" spans="1:37" x14ac:dyDescent="0.25">
      <c r="A840" s="51">
        <v>1632</v>
      </c>
      <c r="B840" s="52" t="s">
        <v>5775</v>
      </c>
      <c r="C840" s="52" t="s">
        <v>5776</v>
      </c>
      <c r="D840" s="53">
        <v>45136</v>
      </c>
      <c r="E840" s="53">
        <v>45144</v>
      </c>
      <c r="F840" s="51">
        <f>Messy_HR_Dataset_Detailed!$E840-Messy_HR_Dataset_Detailed!$D840</f>
        <v>8</v>
      </c>
      <c r="G840" s="54">
        <f>(Messy_HR_Dataset_Detailed!$E840-Messy_HR_Dataset_Detailed!$D840)/365.25</f>
        <v>2.190280629705681E-2</v>
      </c>
      <c r="H840" s="52" t="s">
        <v>36</v>
      </c>
      <c r="I840" s="52" t="s">
        <v>5777</v>
      </c>
      <c r="J840" s="55" t="s">
        <v>5778</v>
      </c>
      <c r="K840" s="52" t="s">
        <v>65</v>
      </c>
      <c r="L840" s="52" t="s">
        <v>752</v>
      </c>
      <c r="M840" s="52" t="s">
        <v>66</v>
      </c>
      <c r="N840" s="52" t="s">
        <v>40</v>
      </c>
      <c r="O840" s="52" t="s">
        <v>41</v>
      </c>
      <c r="P840" s="52" t="s">
        <v>133</v>
      </c>
      <c r="Q840" s="52" t="s">
        <v>42</v>
      </c>
      <c r="R840" s="52" t="s">
        <v>80</v>
      </c>
      <c r="S840" s="53" t="s">
        <v>5779</v>
      </c>
      <c r="T840" s="52" t="s">
        <v>44</v>
      </c>
      <c r="U840" s="52" t="s">
        <v>81</v>
      </c>
      <c r="V840" s="52" t="s">
        <v>46</v>
      </c>
      <c r="W840" s="51">
        <v>7499</v>
      </c>
      <c r="X840" s="52" t="s">
        <v>48</v>
      </c>
      <c r="Y840" s="51">
        <v>3</v>
      </c>
      <c r="Z840" s="51">
        <v>2059</v>
      </c>
      <c r="AA840" s="53">
        <v>45174</v>
      </c>
      <c r="AB840" s="51">
        <v>4</v>
      </c>
      <c r="AC840" s="51">
        <v>4</v>
      </c>
      <c r="AD840" s="53">
        <v>45052</v>
      </c>
      <c r="AE840" s="52" t="s">
        <v>60</v>
      </c>
      <c r="AF840" s="52" t="s">
        <v>61</v>
      </c>
      <c r="AG840" s="52" t="s">
        <v>77</v>
      </c>
      <c r="AH840" s="52" t="s">
        <v>5780</v>
      </c>
      <c r="AI840" s="52" t="s">
        <v>5781</v>
      </c>
      <c r="AJ840" s="51">
        <v>3</v>
      </c>
      <c r="AK840" s="56">
        <v>969.03</v>
      </c>
    </row>
    <row r="841" spans="1:37" x14ac:dyDescent="0.25">
      <c r="A841" s="51">
        <v>1637</v>
      </c>
      <c r="B841" s="52" t="s">
        <v>5784</v>
      </c>
      <c r="C841" s="52" t="s">
        <v>969</v>
      </c>
      <c r="D841" s="53">
        <v>44071</v>
      </c>
      <c r="E841" s="53">
        <v>44191</v>
      </c>
      <c r="F841" s="51">
        <f>Messy_HR_Dataset_Detailed!$E841-Messy_HR_Dataset_Detailed!$D841</f>
        <v>120</v>
      </c>
      <c r="G841" s="54">
        <f>(Messy_HR_Dataset_Detailed!$E841-Messy_HR_Dataset_Detailed!$D841)/365.25</f>
        <v>0.32854209445585214</v>
      </c>
      <c r="H841" s="52" t="s">
        <v>36</v>
      </c>
      <c r="I841" s="52" t="s">
        <v>5785</v>
      </c>
      <c r="J841" s="55" t="s">
        <v>5786</v>
      </c>
      <c r="K841" s="52" t="s">
        <v>132</v>
      </c>
      <c r="L841" s="52" t="s">
        <v>38</v>
      </c>
      <c r="M841" s="52" t="s">
        <v>56</v>
      </c>
      <c r="N841" s="52" t="s">
        <v>40</v>
      </c>
      <c r="O841" s="52" t="s">
        <v>66</v>
      </c>
      <c r="P841" s="52" t="s">
        <v>121</v>
      </c>
      <c r="Q841" s="52" t="s">
        <v>42</v>
      </c>
      <c r="R841" s="52" t="s">
        <v>43</v>
      </c>
      <c r="S841" s="53">
        <v>23655</v>
      </c>
      <c r="T841" s="52" t="s">
        <v>44</v>
      </c>
      <c r="U841" s="52" t="s">
        <v>114</v>
      </c>
      <c r="V841" s="52" t="s">
        <v>46</v>
      </c>
      <c r="W841" s="51">
        <v>32823</v>
      </c>
      <c r="X841" s="52" t="s">
        <v>48</v>
      </c>
      <c r="Y841" s="51">
        <v>3</v>
      </c>
      <c r="Z841" s="51">
        <v>2064</v>
      </c>
      <c r="AA841" s="53" t="s">
        <v>1771</v>
      </c>
      <c r="AB841" s="51">
        <v>1</v>
      </c>
      <c r="AC841" s="51">
        <v>3</v>
      </c>
      <c r="AD841" s="53">
        <v>44814</v>
      </c>
      <c r="AE841" s="52" t="s">
        <v>83</v>
      </c>
      <c r="AF841" s="52" t="s">
        <v>51</v>
      </c>
      <c r="AG841" s="52" t="s">
        <v>89</v>
      </c>
      <c r="AH841" s="52" t="s">
        <v>5787</v>
      </c>
      <c r="AI841" s="52" t="s">
        <v>5788</v>
      </c>
      <c r="AJ841" s="51">
        <v>2</v>
      </c>
      <c r="AK841" s="56">
        <v>343.22</v>
      </c>
    </row>
    <row r="842" spans="1:37" x14ac:dyDescent="0.25">
      <c r="A842" s="51">
        <v>1639</v>
      </c>
      <c r="B842" s="52" t="s">
        <v>654</v>
      </c>
      <c r="C842" s="52" t="s">
        <v>3883</v>
      </c>
      <c r="D842" s="53">
        <v>45142</v>
      </c>
      <c r="E842" s="53">
        <v>45142</v>
      </c>
      <c r="F842" s="51">
        <f>Messy_HR_Dataset_Detailed!$E842-Messy_HR_Dataset_Detailed!$D842</f>
        <v>0</v>
      </c>
      <c r="G842" s="54">
        <f>(Messy_HR_Dataset_Detailed!$E842-Messy_HR_Dataset_Detailed!$D842)/365.25</f>
        <v>0</v>
      </c>
      <c r="H842" s="52" t="s">
        <v>738</v>
      </c>
      <c r="I842" s="52" t="s">
        <v>5789</v>
      </c>
      <c r="J842" s="55" t="s">
        <v>5790</v>
      </c>
      <c r="K842" s="52" t="s">
        <v>132</v>
      </c>
      <c r="L842" s="52" t="s">
        <v>38</v>
      </c>
      <c r="M842" s="52" t="s">
        <v>39</v>
      </c>
      <c r="N842" s="52" t="s">
        <v>55</v>
      </c>
      <c r="O842" s="52" t="s">
        <v>66</v>
      </c>
      <c r="P842" s="52" t="s">
        <v>174</v>
      </c>
      <c r="Q842" s="52" t="s">
        <v>42</v>
      </c>
      <c r="R842" s="52" t="s">
        <v>175</v>
      </c>
      <c r="S842" s="53" t="s">
        <v>5791</v>
      </c>
      <c r="T842" s="52" t="s">
        <v>44</v>
      </c>
      <c r="U842" s="52" t="s">
        <v>250</v>
      </c>
      <c r="V842" s="52" t="s">
        <v>46</v>
      </c>
      <c r="W842" s="51">
        <v>71853</v>
      </c>
      <c r="X842" s="52" t="s">
        <v>48</v>
      </c>
      <c r="Y842" s="51">
        <v>3</v>
      </c>
      <c r="Z842" s="51">
        <v>2066</v>
      </c>
      <c r="AA842" s="53">
        <v>44783</v>
      </c>
      <c r="AB842" s="51">
        <v>1</v>
      </c>
      <c r="AC842" s="51">
        <v>5</v>
      </c>
      <c r="AD842" s="53">
        <v>44807</v>
      </c>
      <c r="AE842" s="52" t="s">
        <v>60</v>
      </c>
      <c r="AF842" s="52" t="s">
        <v>51</v>
      </c>
      <c r="AG842" s="52" t="s">
        <v>89</v>
      </c>
      <c r="AH842" s="52" t="s">
        <v>5792</v>
      </c>
      <c r="AI842" s="52" t="s">
        <v>5793</v>
      </c>
      <c r="AJ842" s="51">
        <v>5</v>
      </c>
      <c r="AK842" s="56">
        <v>107.29</v>
      </c>
    </row>
    <row r="843" spans="1:37" x14ac:dyDescent="0.25">
      <c r="A843" s="51">
        <v>1646</v>
      </c>
      <c r="B843" s="52" t="s">
        <v>2830</v>
      </c>
      <c r="C843" s="52" t="s">
        <v>498</v>
      </c>
      <c r="D843" s="53">
        <v>44988</v>
      </c>
      <c r="E843" s="53">
        <v>45144</v>
      </c>
      <c r="F843" s="51">
        <f>Messy_HR_Dataset_Detailed!$E843-Messy_HR_Dataset_Detailed!$D843</f>
        <v>156</v>
      </c>
      <c r="G843" s="54">
        <f>(Messy_HR_Dataset_Detailed!$E843-Messy_HR_Dataset_Detailed!$D843)/365.25</f>
        <v>0.4271047227926078</v>
      </c>
      <c r="H843" s="52" t="s">
        <v>738</v>
      </c>
      <c r="I843" s="52" t="s">
        <v>5796</v>
      </c>
      <c r="J843" s="55" t="s">
        <v>5797</v>
      </c>
      <c r="K843" s="52" t="s">
        <v>164</v>
      </c>
      <c r="L843" s="52" t="s">
        <v>38</v>
      </c>
      <c r="M843" s="52" t="s">
        <v>56</v>
      </c>
      <c r="N843" s="52" t="s">
        <v>67</v>
      </c>
      <c r="O843" s="52" t="s">
        <v>66</v>
      </c>
      <c r="P843" s="52" t="s">
        <v>95</v>
      </c>
      <c r="Q843" s="52" t="s">
        <v>42</v>
      </c>
      <c r="R843" s="52" t="s">
        <v>85</v>
      </c>
      <c r="S843" s="53" t="s">
        <v>5798</v>
      </c>
      <c r="T843" s="52" t="s">
        <v>44</v>
      </c>
      <c r="U843" s="52" t="s">
        <v>250</v>
      </c>
      <c r="V843" s="52" t="s">
        <v>46</v>
      </c>
      <c r="W843" s="51">
        <v>52861</v>
      </c>
      <c r="X843" s="52" t="s">
        <v>48</v>
      </c>
      <c r="Y843" s="51">
        <v>3</v>
      </c>
      <c r="Z843" s="51">
        <v>2073</v>
      </c>
      <c r="AA843" s="53">
        <v>45262</v>
      </c>
      <c r="AB843" s="51">
        <v>1</v>
      </c>
      <c r="AC843" s="51">
        <v>2</v>
      </c>
      <c r="AD843" s="53">
        <v>45141</v>
      </c>
      <c r="AE843" s="52" t="s">
        <v>76</v>
      </c>
      <c r="AF843" s="52" t="s">
        <v>51</v>
      </c>
      <c r="AG843" s="52" t="s">
        <v>62</v>
      </c>
      <c r="AH843" s="52" t="s">
        <v>5799</v>
      </c>
      <c r="AI843" s="52" t="s">
        <v>5800</v>
      </c>
      <c r="AJ843" s="51">
        <v>3</v>
      </c>
      <c r="AK843" s="56">
        <v>760.53</v>
      </c>
    </row>
    <row r="844" spans="1:37" x14ac:dyDescent="0.25">
      <c r="A844" s="51">
        <v>1649</v>
      </c>
      <c r="B844" s="52" t="s">
        <v>2927</v>
      </c>
      <c r="C844" s="52" t="s">
        <v>5802</v>
      </c>
      <c r="D844" s="53">
        <v>44537</v>
      </c>
      <c r="E844" s="53">
        <v>44928</v>
      </c>
      <c r="F844" s="51">
        <f>Messy_HR_Dataset_Detailed!$E844-Messy_HR_Dataset_Detailed!$D844</f>
        <v>391</v>
      </c>
      <c r="G844" s="54">
        <f>(Messy_HR_Dataset_Detailed!$E844-Messy_HR_Dataset_Detailed!$D844)/365.25</f>
        <v>1.0704996577686516</v>
      </c>
      <c r="H844" s="52" t="s">
        <v>36</v>
      </c>
      <c r="I844" s="52" t="s">
        <v>5803</v>
      </c>
      <c r="J844" s="55" t="s">
        <v>5804</v>
      </c>
      <c r="K844" s="52" t="s">
        <v>65</v>
      </c>
      <c r="L844" s="52" t="s">
        <v>38</v>
      </c>
      <c r="M844" s="52" t="s">
        <v>66</v>
      </c>
      <c r="N844" s="52" t="s">
        <v>55</v>
      </c>
      <c r="O844" s="52" t="s">
        <v>66</v>
      </c>
      <c r="P844" s="52" t="s">
        <v>174</v>
      </c>
      <c r="Q844" s="52" t="s">
        <v>42</v>
      </c>
      <c r="R844" s="52" t="s">
        <v>85</v>
      </c>
      <c r="S844" s="53" t="s">
        <v>5805</v>
      </c>
      <c r="T844" s="52" t="s">
        <v>44</v>
      </c>
      <c r="U844" s="52" t="s">
        <v>423</v>
      </c>
      <c r="V844" s="52" t="s">
        <v>46</v>
      </c>
      <c r="W844" s="51">
        <v>83667</v>
      </c>
      <c r="X844" s="52" t="s">
        <v>48</v>
      </c>
      <c r="Y844" s="51">
        <v>3</v>
      </c>
      <c r="Z844" s="51">
        <v>2076</v>
      </c>
      <c r="AA844" s="53">
        <v>45108</v>
      </c>
      <c r="AB844" s="51">
        <v>5</v>
      </c>
      <c r="AC844" s="51">
        <v>5</v>
      </c>
      <c r="AD844" s="53">
        <v>44873</v>
      </c>
      <c r="AE844" s="52" t="s">
        <v>156</v>
      </c>
      <c r="AF844" s="52" t="s">
        <v>51</v>
      </c>
      <c r="AG844" s="52" t="s">
        <v>77</v>
      </c>
      <c r="AH844" s="52" t="s">
        <v>5806</v>
      </c>
      <c r="AI844" s="52" t="s">
        <v>5807</v>
      </c>
      <c r="AJ844" s="51">
        <v>3</v>
      </c>
      <c r="AK844" s="56">
        <v>350.22</v>
      </c>
    </row>
    <row r="845" spans="1:37" x14ac:dyDescent="0.25">
      <c r="A845" s="51">
        <v>1650</v>
      </c>
      <c r="B845" s="52" t="s">
        <v>5808</v>
      </c>
      <c r="C845" s="52" t="s">
        <v>5490</v>
      </c>
      <c r="D845" s="53">
        <v>44153</v>
      </c>
      <c r="E845" s="53">
        <v>44240</v>
      </c>
      <c r="F845" s="51">
        <f>Messy_HR_Dataset_Detailed!$E845-Messy_HR_Dataset_Detailed!$D845</f>
        <v>87</v>
      </c>
      <c r="G845" s="54">
        <f>(Messy_HR_Dataset_Detailed!$E845-Messy_HR_Dataset_Detailed!$D845)/365.25</f>
        <v>0.23819301848049282</v>
      </c>
      <c r="H845" s="52" t="s">
        <v>36</v>
      </c>
      <c r="I845" s="52" t="s">
        <v>5809</v>
      </c>
      <c r="J845" s="55" t="s">
        <v>5810</v>
      </c>
      <c r="K845" s="52" t="s">
        <v>164</v>
      </c>
      <c r="L845" s="52" t="s">
        <v>38</v>
      </c>
      <c r="M845" s="52" t="s">
        <v>66</v>
      </c>
      <c r="N845" s="52" t="s">
        <v>55</v>
      </c>
      <c r="O845" s="52" t="s">
        <v>41</v>
      </c>
      <c r="P845" s="52" t="s">
        <v>121</v>
      </c>
      <c r="Q845" s="52" t="s">
        <v>42</v>
      </c>
      <c r="R845" s="52" t="s">
        <v>80</v>
      </c>
      <c r="S845" s="53" t="s">
        <v>5811</v>
      </c>
      <c r="T845" s="52" t="s">
        <v>44</v>
      </c>
      <c r="U845" s="52" t="s">
        <v>234</v>
      </c>
      <c r="V845" s="52" t="s">
        <v>46</v>
      </c>
      <c r="W845" s="51">
        <v>50403</v>
      </c>
      <c r="X845" s="52" t="s">
        <v>48</v>
      </c>
      <c r="Y845" s="51">
        <v>3</v>
      </c>
      <c r="Z845" s="51">
        <v>2077</v>
      </c>
      <c r="AA845" s="53" t="s">
        <v>339</v>
      </c>
      <c r="AB845" s="51">
        <v>4</v>
      </c>
      <c r="AC845" s="51">
        <v>1</v>
      </c>
      <c r="AD845" s="53">
        <v>45023</v>
      </c>
      <c r="AE845" s="52" t="s">
        <v>156</v>
      </c>
      <c r="AF845" s="52" t="s">
        <v>51</v>
      </c>
      <c r="AG845" s="52" t="s">
        <v>77</v>
      </c>
      <c r="AH845" s="52" t="s">
        <v>3291</v>
      </c>
      <c r="AI845" s="52" t="s">
        <v>5812</v>
      </c>
      <c r="AJ845" s="51">
        <v>4</v>
      </c>
      <c r="AK845" s="56">
        <v>447.67</v>
      </c>
    </row>
    <row r="846" spans="1:37" x14ac:dyDescent="0.25">
      <c r="A846" s="51">
        <v>1651</v>
      </c>
      <c r="B846" s="52" t="s">
        <v>3318</v>
      </c>
      <c r="C846" s="52" t="s">
        <v>3482</v>
      </c>
      <c r="D846" s="53">
        <v>43369</v>
      </c>
      <c r="E846" s="53">
        <v>43753</v>
      </c>
      <c r="F846" s="51">
        <f>Messy_HR_Dataset_Detailed!$E846-Messy_HR_Dataset_Detailed!$D846</f>
        <v>384</v>
      </c>
      <c r="G846" s="54">
        <f>(Messy_HR_Dataset_Detailed!$E846-Messy_HR_Dataset_Detailed!$D846)/365.25</f>
        <v>1.0513347022587269</v>
      </c>
      <c r="H846" s="52" t="s">
        <v>36</v>
      </c>
      <c r="I846" s="52" t="s">
        <v>5813</v>
      </c>
      <c r="J846" s="55" t="s">
        <v>5814</v>
      </c>
      <c r="K846" s="52" t="s">
        <v>125</v>
      </c>
      <c r="L846" s="52" t="s">
        <v>752</v>
      </c>
      <c r="M846" s="52" t="s">
        <v>66</v>
      </c>
      <c r="N846" s="52" t="s">
        <v>67</v>
      </c>
      <c r="O846" s="52" t="s">
        <v>41</v>
      </c>
      <c r="P846" s="52" t="s">
        <v>174</v>
      </c>
      <c r="Q846" s="52" t="s">
        <v>42</v>
      </c>
      <c r="R846" s="52" t="s">
        <v>85</v>
      </c>
      <c r="S846" s="53" t="s">
        <v>5815</v>
      </c>
      <c r="T846" s="52" t="s">
        <v>44</v>
      </c>
      <c r="U846" s="52" t="s">
        <v>81</v>
      </c>
      <c r="V846" s="52" t="s">
        <v>46</v>
      </c>
      <c r="W846" s="51">
        <v>50499</v>
      </c>
      <c r="X846" s="52" t="s">
        <v>48</v>
      </c>
      <c r="Y846" s="51">
        <v>3</v>
      </c>
      <c r="Z846" s="51">
        <v>2078</v>
      </c>
      <c r="AA846" s="53" t="s">
        <v>827</v>
      </c>
      <c r="AB846" s="51">
        <v>5</v>
      </c>
      <c r="AC846" s="51">
        <v>5</v>
      </c>
      <c r="AD846" s="53">
        <v>44780</v>
      </c>
      <c r="AE846" s="52" t="s">
        <v>156</v>
      </c>
      <c r="AF846" s="52" t="s">
        <v>51</v>
      </c>
      <c r="AG846" s="52" t="s">
        <v>62</v>
      </c>
      <c r="AH846" s="52" t="s">
        <v>5816</v>
      </c>
      <c r="AI846" s="52" t="s">
        <v>5817</v>
      </c>
      <c r="AJ846" s="51">
        <v>5</v>
      </c>
      <c r="AK846" s="56">
        <v>737.61</v>
      </c>
    </row>
    <row r="847" spans="1:37" x14ac:dyDescent="0.25">
      <c r="A847" s="51">
        <v>1653</v>
      </c>
      <c r="B847" s="52" t="s">
        <v>654</v>
      </c>
      <c r="C847" s="52" t="s">
        <v>1470</v>
      </c>
      <c r="D847" s="53">
        <v>44819</v>
      </c>
      <c r="E847" s="53">
        <v>44971</v>
      </c>
      <c r="F847" s="51">
        <f>Messy_HR_Dataset_Detailed!$E847-Messy_HR_Dataset_Detailed!$D847</f>
        <v>152</v>
      </c>
      <c r="G847" s="54">
        <f>(Messy_HR_Dataset_Detailed!$E847-Messy_HR_Dataset_Detailed!$D847)/365.25</f>
        <v>0.41615331964407942</v>
      </c>
      <c r="H847" s="52" t="s">
        <v>36</v>
      </c>
      <c r="I847" s="52" t="s">
        <v>5819</v>
      </c>
      <c r="J847" s="55" t="s">
        <v>5820</v>
      </c>
      <c r="K847" s="52" t="s">
        <v>94</v>
      </c>
      <c r="L847" s="52" t="s">
        <v>38</v>
      </c>
      <c r="M847" s="52" t="s">
        <v>39</v>
      </c>
      <c r="N847" s="52" t="s">
        <v>67</v>
      </c>
      <c r="O847" s="52" t="s">
        <v>41</v>
      </c>
      <c r="P847" s="52" t="s">
        <v>95</v>
      </c>
      <c r="Q847" s="52" t="s">
        <v>42</v>
      </c>
      <c r="R847" s="52" t="s">
        <v>344</v>
      </c>
      <c r="S847" s="53">
        <v>21986</v>
      </c>
      <c r="T847" s="52" t="s">
        <v>44</v>
      </c>
      <c r="U847" s="52" t="s">
        <v>5</v>
      </c>
      <c r="V847" s="52" t="s">
        <v>46</v>
      </c>
      <c r="W847" s="51">
        <v>34104</v>
      </c>
      <c r="X847" s="52" t="s">
        <v>48</v>
      </c>
      <c r="Y847" s="51">
        <v>3</v>
      </c>
      <c r="Z847" s="51">
        <v>2080</v>
      </c>
      <c r="AA847" s="53">
        <v>45262</v>
      </c>
      <c r="AB847" s="51">
        <v>4</v>
      </c>
      <c r="AC847" s="51">
        <v>1</v>
      </c>
      <c r="AD847" s="53">
        <v>45086</v>
      </c>
      <c r="AE847" s="52" t="s">
        <v>76</v>
      </c>
      <c r="AF847" s="52" t="s">
        <v>61</v>
      </c>
      <c r="AG847" s="52" t="s">
        <v>52</v>
      </c>
      <c r="AH847" s="52" t="s">
        <v>5821</v>
      </c>
      <c r="AI847" s="52" t="s">
        <v>5822</v>
      </c>
      <c r="AJ847" s="51">
        <v>1</v>
      </c>
      <c r="AK847" s="56">
        <v>605.04999999999995</v>
      </c>
    </row>
    <row r="848" spans="1:37" x14ac:dyDescent="0.25">
      <c r="A848" s="51">
        <v>1658</v>
      </c>
      <c r="B848" s="52" t="s">
        <v>5825</v>
      </c>
      <c r="C848" s="52" t="s">
        <v>3299</v>
      </c>
      <c r="D848" s="53">
        <v>43590</v>
      </c>
      <c r="E848" s="53">
        <v>44572</v>
      </c>
      <c r="F848" s="51">
        <f>Messy_HR_Dataset_Detailed!$E848-Messy_HR_Dataset_Detailed!$D848</f>
        <v>982</v>
      </c>
      <c r="G848" s="54">
        <f>(Messy_HR_Dataset_Detailed!$E848-Messy_HR_Dataset_Detailed!$D848)/365.25</f>
        <v>2.6885694729637235</v>
      </c>
      <c r="H848" s="52" t="s">
        <v>36</v>
      </c>
      <c r="I848" s="52" t="s">
        <v>5826</v>
      </c>
      <c r="J848" s="55" t="s">
        <v>5827</v>
      </c>
      <c r="K848" s="52" t="s">
        <v>113</v>
      </c>
      <c r="L848" s="52" t="s">
        <v>38</v>
      </c>
      <c r="M848" s="52" t="s">
        <v>39</v>
      </c>
      <c r="N848" s="52" t="s">
        <v>40</v>
      </c>
      <c r="O848" s="52" t="s">
        <v>66</v>
      </c>
      <c r="P848" s="52" t="s">
        <v>174</v>
      </c>
      <c r="Q848" s="52" t="s">
        <v>42</v>
      </c>
      <c r="R848" s="52" t="s">
        <v>107</v>
      </c>
      <c r="S848" s="53">
        <v>36501</v>
      </c>
      <c r="T848" s="52" t="s">
        <v>44</v>
      </c>
      <c r="U848" s="52" t="s">
        <v>109</v>
      </c>
      <c r="V848" s="52" t="s">
        <v>46</v>
      </c>
      <c r="W848" s="51">
        <v>8666</v>
      </c>
      <c r="X848" s="52" t="s">
        <v>48</v>
      </c>
      <c r="Y848" s="51">
        <v>3</v>
      </c>
      <c r="Z848" s="51">
        <v>2085</v>
      </c>
      <c r="AA848" s="53" t="s">
        <v>972</v>
      </c>
      <c r="AB848" s="51">
        <v>3</v>
      </c>
      <c r="AC848" s="51">
        <v>4</v>
      </c>
      <c r="AD848" s="53">
        <v>45014</v>
      </c>
      <c r="AE848" s="52" t="s">
        <v>76</v>
      </c>
      <c r="AF848" s="52" t="s">
        <v>61</v>
      </c>
      <c r="AG848" s="52" t="s">
        <v>62</v>
      </c>
      <c r="AH848" s="52" t="s">
        <v>5828</v>
      </c>
      <c r="AI848" s="52" t="s">
        <v>5829</v>
      </c>
      <c r="AJ848" s="51">
        <v>1</v>
      </c>
      <c r="AK848" s="56">
        <v>963.42</v>
      </c>
    </row>
    <row r="849" spans="1:37" x14ac:dyDescent="0.25">
      <c r="A849" s="51">
        <v>1659</v>
      </c>
      <c r="B849" s="52" t="s">
        <v>5830</v>
      </c>
      <c r="C849" s="52" t="s">
        <v>555</v>
      </c>
      <c r="D849" s="53">
        <v>44347</v>
      </c>
      <c r="E849" s="53">
        <v>44512</v>
      </c>
      <c r="F849" s="51">
        <f>Messy_HR_Dataset_Detailed!$E849-Messy_HR_Dataset_Detailed!$D849</f>
        <v>165</v>
      </c>
      <c r="G849" s="54">
        <f>(Messy_HR_Dataset_Detailed!$E849-Messy_HR_Dataset_Detailed!$D849)/365.25</f>
        <v>0.45174537987679669</v>
      </c>
      <c r="H849" s="52" t="s">
        <v>36</v>
      </c>
      <c r="I849" s="52" t="s">
        <v>5831</v>
      </c>
      <c r="J849" s="55" t="s">
        <v>5832</v>
      </c>
      <c r="K849" s="52" t="s">
        <v>65</v>
      </c>
      <c r="L849" s="52" t="s">
        <v>38</v>
      </c>
      <c r="M849" s="52" t="s">
        <v>39</v>
      </c>
      <c r="N849" s="52" t="s">
        <v>55</v>
      </c>
      <c r="O849" s="52" t="s">
        <v>56</v>
      </c>
      <c r="P849" s="52" t="s">
        <v>133</v>
      </c>
      <c r="Q849" s="52" t="s">
        <v>42</v>
      </c>
      <c r="R849" s="52" t="s">
        <v>80</v>
      </c>
      <c r="S849" s="53" t="s">
        <v>5833</v>
      </c>
      <c r="T849" s="52" t="s">
        <v>44</v>
      </c>
      <c r="U849" s="52" t="s">
        <v>81</v>
      </c>
      <c r="V849" s="52" t="s">
        <v>46</v>
      </c>
      <c r="W849" s="51">
        <v>26272</v>
      </c>
      <c r="X849" s="52" t="s">
        <v>48</v>
      </c>
      <c r="Y849" s="51">
        <v>3</v>
      </c>
      <c r="Z849" s="51">
        <v>2086</v>
      </c>
      <c r="AA849" s="53">
        <v>44689</v>
      </c>
      <c r="AB849" s="51">
        <v>5</v>
      </c>
      <c r="AC849" s="51">
        <v>4</v>
      </c>
      <c r="AD849" s="53">
        <v>45019</v>
      </c>
      <c r="AE849" s="52" t="s">
        <v>156</v>
      </c>
      <c r="AF849" s="52" t="s">
        <v>61</v>
      </c>
      <c r="AG849" s="52" t="s">
        <v>77</v>
      </c>
      <c r="AH849" s="52" t="s">
        <v>5834</v>
      </c>
      <c r="AI849" s="52" t="s">
        <v>5835</v>
      </c>
      <c r="AJ849" s="51">
        <v>3</v>
      </c>
      <c r="AK849" s="56">
        <v>488.66</v>
      </c>
    </row>
    <row r="850" spans="1:37" x14ac:dyDescent="0.25">
      <c r="A850" s="51">
        <v>1660</v>
      </c>
      <c r="B850" s="52" t="s">
        <v>3756</v>
      </c>
      <c r="C850" s="52" t="s">
        <v>1861</v>
      </c>
      <c r="D850" s="53">
        <v>43790</v>
      </c>
      <c r="E850" s="53">
        <v>44006</v>
      </c>
      <c r="F850" s="51">
        <f>Messy_HR_Dataset_Detailed!$E850-Messy_HR_Dataset_Detailed!$D850</f>
        <v>216</v>
      </c>
      <c r="G850" s="54">
        <f>(Messy_HR_Dataset_Detailed!$E850-Messy_HR_Dataset_Detailed!$D850)/365.25</f>
        <v>0.59137577002053388</v>
      </c>
      <c r="H850" s="52" t="s">
        <v>36</v>
      </c>
      <c r="I850" s="52" t="s">
        <v>5836</v>
      </c>
      <c r="J850" s="55" t="s">
        <v>5837</v>
      </c>
      <c r="K850" s="52" t="s">
        <v>164</v>
      </c>
      <c r="L850" s="52" t="s">
        <v>38</v>
      </c>
      <c r="M850" s="52" t="s">
        <v>56</v>
      </c>
      <c r="N850" s="52" t="s">
        <v>55</v>
      </c>
      <c r="O850" s="52" t="s">
        <v>66</v>
      </c>
      <c r="P850" s="52" t="s">
        <v>95</v>
      </c>
      <c r="Q850" s="52" t="s">
        <v>42</v>
      </c>
      <c r="R850" s="52" t="s">
        <v>85</v>
      </c>
      <c r="S850" s="53" t="s">
        <v>5838</v>
      </c>
      <c r="T850" s="52" t="s">
        <v>44</v>
      </c>
      <c r="U850" s="52" t="s">
        <v>81</v>
      </c>
      <c r="V850" s="52" t="s">
        <v>46</v>
      </c>
      <c r="W850" s="51">
        <v>11105</v>
      </c>
      <c r="X850" s="52" t="s">
        <v>48</v>
      </c>
      <c r="Y850" s="51">
        <v>3</v>
      </c>
      <c r="Z850" s="51">
        <v>2087</v>
      </c>
      <c r="AA850" s="53" t="s">
        <v>1135</v>
      </c>
      <c r="AB850" s="51">
        <v>4</v>
      </c>
      <c r="AC850" s="51">
        <v>4</v>
      </c>
      <c r="AD850" s="53">
        <v>45018</v>
      </c>
      <c r="AE850" s="52" t="s">
        <v>50</v>
      </c>
      <c r="AF850" s="52" t="s">
        <v>51</v>
      </c>
      <c r="AG850" s="52" t="s">
        <v>77</v>
      </c>
      <c r="AH850" s="52" t="s">
        <v>5839</v>
      </c>
      <c r="AI850" s="52" t="s">
        <v>5840</v>
      </c>
      <c r="AJ850" s="51">
        <v>3</v>
      </c>
      <c r="AK850" s="56">
        <v>450.94</v>
      </c>
    </row>
    <row r="851" spans="1:37" x14ac:dyDescent="0.25">
      <c r="A851" s="51">
        <v>1662</v>
      </c>
      <c r="B851" s="52" t="s">
        <v>5841</v>
      </c>
      <c r="C851" s="52" t="s">
        <v>1097</v>
      </c>
      <c r="D851" s="53">
        <v>43463</v>
      </c>
      <c r="E851" s="53">
        <v>44016</v>
      </c>
      <c r="F851" s="51">
        <f>Messy_HR_Dataset_Detailed!$E851-Messy_HR_Dataset_Detailed!$D851</f>
        <v>553</v>
      </c>
      <c r="G851" s="54">
        <f>(Messy_HR_Dataset_Detailed!$E851-Messy_HR_Dataset_Detailed!$D851)/365.25</f>
        <v>1.514031485284052</v>
      </c>
      <c r="H851" s="52" t="s">
        <v>36</v>
      </c>
      <c r="I851" s="52" t="s">
        <v>5842</v>
      </c>
      <c r="J851" s="55" t="s">
        <v>5843</v>
      </c>
      <c r="K851" s="52" t="s">
        <v>79</v>
      </c>
      <c r="L851" s="52" t="s">
        <v>38</v>
      </c>
      <c r="M851" s="52" t="s">
        <v>39</v>
      </c>
      <c r="N851" s="52" t="s">
        <v>40</v>
      </c>
      <c r="O851" s="52" t="s">
        <v>56</v>
      </c>
      <c r="P851" s="52" t="s">
        <v>174</v>
      </c>
      <c r="Q851" s="52" t="s">
        <v>42</v>
      </c>
      <c r="R851" s="52" t="s">
        <v>1016</v>
      </c>
      <c r="S851" s="53">
        <v>24203</v>
      </c>
      <c r="T851" s="52" t="s">
        <v>44</v>
      </c>
      <c r="U851" s="52" t="s">
        <v>185</v>
      </c>
      <c r="V851" s="52" t="s">
        <v>46</v>
      </c>
      <c r="W851" s="51">
        <v>93414</v>
      </c>
      <c r="X851" s="52" t="s">
        <v>48</v>
      </c>
      <c r="Y851" s="51">
        <v>3</v>
      </c>
      <c r="Z851" s="51">
        <v>2089</v>
      </c>
      <c r="AA851" s="53" t="s">
        <v>75</v>
      </c>
      <c r="AB851" s="51">
        <v>5</v>
      </c>
      <c r="AC851" s="51">
        <v>3</v>
      </c>
      <c r="AD851" s="53">
        <v>44930</v>
      </c>
      <c r="AE851" s="52" t="s">
        <v>156</v>
      </c>
      <c r="AF851" s="52" t="s">
        <v>51</v>
      </c>
      <c r="AG851" s="52" t="s">
        <v>77</v>
      </c>
      <c r="AH851" s="52" t="s">
        <v>5844</v>
      </c>
      <c r="AI851" s="52" t="s">
        <v>5845</v>
      </c>
      <c r="AJ851" s="51">
        <v>2</v>
      </c>
      <c r="AK851" s="56">
        <v>423.31</v>
      </c>
    </row>
    <row r="852" spans="1:37" x14ac:dyDescent="0.25">
      <c r="A852" s="51">
        <v>1666</v>
      </c>
      <c r="B852" s="52" t="s">
        <v>227</v>
      </c>
      <c r="C852" s="52" t="s">
        <v>2698</v>
      </c>
      <c r="D852" s="53">
        <v>44082</v>
      </c>
      <c r="E852" s="53">
        <v>44797</v>
      </c>
      <c r="F852" s="51">
        <f>Messy_HR_Dataset_Detailed!$E852-Messy_HR_Dataset_Detailed!$D852</f>
        <v>715</v>
      </c>
      <c r="G852" s="54">
        <f>(Messy_HR_Dataset_Detailed!$E852-Messy_HR_Dataset_Detailed!$D852)/365.25</f>
        <v>1.9575633127994525</v>
      </c>
      <c r="H852" s="52" t="s">
        <v>738</v>
      </c>
      <c r="I852" s="52" t="s">
        <v>5847</v>
      </c>
      <c r="J852" s="55" t="s">
        <v>5848</v>
      </c>
      <c r="K852" s="52" t="s">
        <v>65</v>
      </c>
      <c r="L852" s="52" t="s">
        <v>38</v>
      </c>
      <c r="M852" s="52" t="s">
        <v>39</v>
      </c>
      <c r="N852" s="52" t="s">
        <v>55</v>
      </c>
      <c r="O852" s="52" t="s">
        <v>41</v>
      </c>
      <c r="P852" s="52" t="s">
        <v>121</v>
      </c>
      <c r="Q852" s="52" t="s">
        <v>42</v>
      </c>
      <c r="R852" s="52" t="s">
        <v>80</v>
      </c>
      <c r="S852" s="53">
        <v>17689</v>
      </c>
      <c r="T852" s="52" t="s">
        <v>44</v>
      </c>
      <c r="U852" s="52" t="s">
        <v>98</v>
      </c>
      <c r="V852" s="52" t="s">
        <v>46</v>
      </c>
      <c r="W852" s="51">
        <v>18116</v>
      </c>
      <c r="X852" s="52" t="s">
        <v>48</v>
      </c>
      <c r="Y852" s="51">
        <v>3</v>
      </c>
      <c r="Z852" s="51">
        <v>2093</v>
      </c>
      <c r="AA852" s="53">
        <v>44928</v>
      </c>
      <c r="AB852" s="51">
        <v>2</v>
      </c>
      <c r="AC852" s="51">
        <v>3</v>
      </c>
      <c r="AD852" s="53">
        <v>45039</v>
      </c>
      <c r="AE852" s="52" t="s">
        <v>50</v>
      </c>
      <c r="AF852" s="52" t="s">
        <v>61</v>
      </c>
      <c r="AG852" s="52" t="s">
        <v>52</v>
      </c>
      <c r="AH852" s="52" t="s">
        <v>5849</v>
      </c>
      <c r="AI852" s="52" t="s">
        <v>5850</v>
      </c>
      <c r="AJ852" s="51">
        <v>5</v>
      </c>
      <c r="AK852" s="56">
        <v>628.62</v>
      </c>
    </row>
    <row r="853" spans="1:37" x14ac:dyDescent="0.25">
      <c r="A853" s="51">
        <v>1667</v>
      </c>
      <c r="B853" s="52" t="s">
        <v>5851</v>
      </c>
      <c r="C853" s="52" t="s">
        <v>3643</v>
      </c>
      <c r="D853" s="53">
        <v>43632</v>
      </c>
      <c r="E853" s="53">
        <v>44446</v>
      </c>
      <c r="F853" s="51">
        <f>Messy_HR_Dataset_Detailed!$E853-Messy_HR_Dataset_Detailed!$D853</f>
        <v>814</v>
      </c>
      <c r="G853" s="54">
        <f>(Messy_HR_Dataset_Detailed!$E853-Messy_HR_Dataset_Detailed!$D853)/365.25</f>
        <v>2.2286105407255303</v>
      </c>
      <c r="H853" s="52" t="s">
        <v>738</v>
      </c>
      <c r="I853" s="52" t="s">
        <v>5852</v>
      </c>
      <c r="J853" s="55" t="s">
        <v>5853</v>
      </c>
      <c r="K853" s="52" t="s">
        <v>164</v>
      </c>
      <c r="L853" s="52" t="s">
        <v>38</v>
      </c>
      <c r="M853" s="52" t="s">
        <v>56</v>
      </c>
      <c r="N853" s="52" t="s">
        <v>40</v>
      </c>
      <c r="O853" s="52" t="s">
        <v>56</v>
      </c>
      <c r="P853" s="52" t="s">
        <v>95</v>
      </c>
      <c r="Q853" s="52" t="s">
        <v>42</v>
      </c>
      <c r="R853" s="52" t="s">
        <v>85</v>
      </c>
      <c r="S853" s="53">
        <v>23712</v>
      </c>
      <c r="T853" s="52" t="s">
        <v>44</v>
      </c>
      <c r="U853" s="52" t="s">
        <v>365</v>
      </c>
      <c r="V853" s="52" t="s">
        <v>46</v>
      </c>
      <c r="W853" s="51">
        <v>67210</v>
      </c>
      <c r="X853" s="52" t="s">
        <v>48</v>
      </c>
      <c r="Y853" s="51">
        <v>3</v>
      </c>
      <c r="Z853" s="51">
        <v>2094</v>
      </c>
      <c r="AA853" s="53" t="s">
        <v>521</v>
      </c>
      <c r="AB853" s="51">
        <v>2</v>
      </c>
      <c r="AC853" s="51">
        <v>5</v>
      </c>
      <c r="AD853" s="53">
        <v>44996</v>
      </c>
      <c r="AE853" s="52" t="s">
        <v>50</v>
      </c>
      <c r="AF853" s="52" t="s">
        <v>51</v>
      </c>
      <c r="AG853" s="52" t="s">
        <v>89</v>
      </c>
      <c r="AH853" s="52" t="s">
        <v>5854</v>
      </c>
      <c r="AI853" s="52" t="s">
        <v>5855</v>
      </c>
      <c r="AJ853" s="51">
        <v>4</v>
      </c>
      <c r="AK853" s="56">
        <v>739.32</v>
      </c>
    </row>
    <row r="854" spans="1:37" x14ac:dyDescent="0.25">
      <c r="A854" s="51">
        <v>1668</v>
      </c>
      <c r="B854" s="52" t="s">
        <v>5856</v>
      </c>
      <c r="C854" s="52" t="s">
        <v>1868</v>
      </c>
      <c r="D854" s="53">
        <v>45121</v>
      </c>
      <c r="E854" s="53">
        <v>45123</v>
      </c>
      <c r="F854" s="51">
        <f>Messy_HR_Dataset_Detailed!$E854-Messy_HR_Dataset_Detailed!$D854</f>
        <v>2</v>
      </c>
      <c r="G854" s="54">
        <f>(Messy_HR_Dataset_Detailed!$E854-Messy_HR_Dataset_Detailed!$D854)/365.25</f>
        <v>5.4757015742642025E-3</v>
      </c>
      <c r="H854" s="52" t="s">
        <v>738</v>
      </c>
      <c r="I854" s="52" t="s">
        <v>5857</v>
      </c>
      <c r="J854" s="55" t="s">
        <v>5858</v>
      </c>
      <c r="K854" s="52" t="s">
        <v>125</v>
      </c>
      <c r="L854" s="52" t="s">
        <v>38</v>
      </c>
      <c r="M854" s="52" t="s">
        <v>66</v>
      </c>
      <c r="N854" s="52" t="s">
        <v>55</v>
      </c>
      <c r="O854" s="52" t="s">
        <v>66</v>
      </c>
      <c r="P854" s="52" t="s">
        <v>133</v>
      </c>
      <c r="Q854" s="52" t="s">
        <v>42</v>
      </c>
      <c r="R854" s="52" t="s">
        <v>175</v>
      </c>
      <c r="S854" s="53" t="s">
        <v>5859</v>
      </c>
      <c r="T854" s="52" t="s">
        <v>44</v>
      </c>
      <c r="U854" s="52" t="s">
        <v>250</v>
      </c>
      <c r="V854" s="52" t="s">
        <v>46</v>
      </c>
      <c r="W854" s="51">
        <v>60616</v>
      </c>
      <c r="X854" s="52" t="s">
        <v>48</v>
      </c>
      <c r="Y854" s="51">
        <v>3</v>
      </c>
      <c r="Z854" s="51">
        <v>2095</v>
      </c>
      <c r="AA854" s="53" t="s">
        <v>452</v>
      </c>
      <c r="AB854" s="51">
        <v>5</v>
      </c>
      <c r="AC854" s="51">
        <v>3</v>
      </c>
      <c r="AD854" s="53">
        <v>44879</v>
      </c>
      <c r="AE854" s="52" t="s">
        <v>50</v>
      </c>
      <c r="AF854" s="52" t="s">
        <v>51</v>
      </c>
      <c r="AG854" s="52" t="s">
        <v>89</v>
      </c>
      <c r="AH854" s="52" t="s">
        <v>5860</v>
      </c>
      <c r="AI854" s="52" t="s">
        <v>5861</v>
      </c>
      <c r="AJ854" s="51">
        <v>3</v>
      </c>
      <c r="AK854" s="56">
        <v>773.16</v>
      </c>
    </row>
    <row r="855" spans="1:37" x14ac:dyDescent="0.25">
      <c r="A855" s="51">
        <v>1670</v>
      </c>
      <c r="B855" s="52" t="s">
        <v>1372</v>
      </c>
      <c r="C855" s="52" t="s">
        <v>4919</v>
      </c>
      <c r="D855" s="53">
        <v>43440</v>
      </c>
      <c r="E855" s="53">
        <v>43564</v>
      </c>
      <c r="F855" s="51">
        <f>Messy_HR_Dataset_Detailed!$E855-Messy_HR_Dataset_Detailed!$D855</f>
        <v>124</v>
      </c>
      <c r="G855" s="54">
        <f>(Messy_HR_Dataset_Detailed!$E855-Messy_HR_Dataset_Detailed!$D855)/365.25</f>
        <v>0.33949349760438058</v>
      </c>
      <c r="H855" s="52" t="s">
        <v>738</v>
      </c>
      <c r="I855" s="52" t="s">
        <v>5862</v>
      </c>
      <c r="J855" s="55" t="s">
        <v>5863</v>
      </c>
      <c r="K855" s="52" t="s">
        <v>94</v>
      </c>
      <c r="L855" s="52" t="s">
        <v>38</v>
      </c>
      <c r="M855" s="52" t="s">
        <v>56</v>
      </c>
      <c r="N855" s="52" t="s">
        <v>40</v>
      </c>
      <c r="O855" s="52" t="s">
        <v>66</v>
      </c>
      <c r="P855" s="52" t="s">
        <v>133</v>
      </c>
      <c r="Q855" s="52" t="s">
        <v>42</v>
      </c>
      <c r="R855" s="52" t="s">
        <v>57</v>
      </c>
      <c r="S855" s="53" t="s">
        <v>5864</v>
      </c>
      <c r="T855" s="52" t="s">
        <v>44</v>
      </c>
      <c r="U855" s="52" t="s">
        <v>159</v>
      </c>
      <c r="V855" s="52" t="s">
        <v>46</v>
      </c>
      <c r="W855" s="51">
        <v>29605</v>
      </c>
      <c r="X855" s="52" t="s">
        <v>746</v>
      </c>
      <c r="Y855" s="51">
        <v>2</v>
      </c>
      <c r="Z855" s="51">
        <v>2097</v>
      </c>
      <c r="AA855" s="53" t="s">
        <v>1156</v>
      </c>
      <c r="AB855" s="51">
        <v>2</v>
      </c>
      <c r="AC855" s="51">
        <v>1</v>
      </c>
      <c r="AD855" s="53">
        <v>44891</v>
      </c>
      <c r="AE855" s="52" t="s">
        <v>83</v>
      </c>
      <c r="AF855" s="52" t="s">
        <v>61</v>
      </c>
      <c r="AG855" s="52" t="s">
        <v>62</v>
      </c>
      <c r="AH855" s="52" t="s">
        <v>5865</v>
      </c>
      <c r="AI855" s="52" t="s">
        <v>5866</v>
      </c>
      <c r="AJ855" s="51">
        <v>3</v>
      </c>
      <c r="AK855" s="56">
        <v>426.55</v>
      </c>
    </row>
    <row r="856" spans="1:37" x14ac:dyDescent="0.25">
      <c r="A856" s="51">
        <v>1674</v>
      </c>
      <c r="B856" s="52" t="s">
        <v>1350</v>
      </c>
      <c r="C856" s="52" t="s">
        <v>5868</v>
      </c>
      <c r="D856" s="53">
        <v>44923</v>
      </c>
      <c r="E856" s="53">
        <v>45059</v>
      </c>
      <c r="F856" s="51">
        <f>Messy_HR_Dataset_Detailed!$E856-Messy_HR_Dataset_Detailed!$D856</f>
        <v>136</v>
      </c>
      <c r="G856" s="54">
        <f>(Messy_HR_Dataset_Detailed!$E856-Messy_HR_Dataset_Detailed!$D856)/365.25</f>
        <v>0.37234770704996578</v>
      </c>
      <c r="H856" s="52" t="s">
        <v>36</v>
      </c>
      <c r="I856" s="52" t="s">
        <v>5869</v>
      </c>
      <c r="J856" s="55" t="s">
        <v>5870</v>
      </c>
      <c r="K856" s="52" t="s">
        <v>125</v>
      </c>
      <c r="L856" s="52" t="s">
        <v>752</v>
      </c>
      <c r="M856" s="52" t="s">
        <v>66</v>
      </c>
      <c r="N856" s="52" t="s">
        <v>67</v>
      </c>
      <c r="O856" s="52" t="s">
        <v>41</v>
      </c>
      <c r="P856" s="52" t="s">
        <v>95</v>
      </c>
      <c r="Q856" s="52" t="s">
        <v>42</v>
      </c>
      <c r="R856" s="52" t="s">
        <v>238</v>
      </c>
      <c r="S856" s="53" t="s">
        <v>5871</v>
      </c>
      <c r="T856" s="52" t="s">
        <v>44</v>
      </c>
      <c r="U856" s="52" t="s">
        <v>109</v>
      </c>
      <c r="V856" s="52" t="s">
        <v>46</v>
      </c>
      <c r="W856" s="51">
        <v>35098</v>
      </c>
      <c r="X856" s="52" t="s">
        <v>746</v>
      </c>
      <c r="Y856" s="51">
        <v>5</v>
      </c>
      <c r="Z856" s="51">
        <v>2101</v>
      </c>
      <c r="AA856" s="53">
        <v>45200</v>
      </c>
      <c r="AB856" s="51">
        <v>4</v>
      </c>
      <c r="AC856" s="51">
        <v>4</v>
      </c>
      <c r="AD856" s="53">
        <v>45106</v>
      </c>
      <c r="AE856" s="52" t="s">
        <v>50</v>
      </c>
      <c r="AF856" s="52" t="s">
        <v>61</v>
      </c>
      <c r="AG856" s="52" t="s">
        <v>77</v>
      </c>
      <c r="AH856" s="52" t="s">
        <v>5872</v>
      </c>
      <c r="AI856" s="52" t="s">
        <v>5873</v>
      </c>
      <c r="AJ856" s="51">
        <v>1</v>
      </c>
      <c r="AK856" s="56">
        <v>751.81</v>
      </c>
    </row>
    <row r="857" spans="1:37" x14ac:dyDescent="0.25">
      <c r="A857" s="51">
        <v>1679</v>
      </c>
      <c r="B857" s="52" t="s">
        <v>5875</v>
      </c>
      <c r="C857" s="52" t="s">
        <v>2370</v>
      </c>
      <c r="D857" s="53">
        <v>43569</v>
      </c>
      <c r="E857" s="53">
        <v>44946</v>
      </c>
      <c r="F857" s="51">
        <f>Messy_HR_Dataset_Detailed!$E857-Messy_HR_Dataset_Detailed!$D857</f>
        <v>1377</v>
      </c>
      <c r="G857" s="54">
        <f>(Messy_HR_Dataset_Detailed!$E857-Messy_HR_Dataset_Detailed!$D857)/365.25</f>
        <v>3.7700205338809036</v>
      </c>
      <c r="H857" s="52" t="s">
        <v>36</v>
      </c>
      <c r="I857" s="52" t="s">
        <v>5876</v>
      </c>
      <c r="J857" s="55" t="s">
        <v>5877</v>
      </c>
      <c r="K857" s="52" t="s">
        <v>94</v>
      </c>
      <c r="L857" s="52" t="s">
        <v>38</v>
      </c>
      <c r="M857" s="52" t="s">
        <v>39</v>
      </c>
      <c r="N857" s="52" t="s">
        <v>40</v>
      </c>
      <c r="O857" s="52" t="s">
        <v>41</v>
      </c>
      <c r="P857" s="52" t="s">
        <v>121</v>
      </c>
      <c r="Q857" s="52" t="s">
        <v>42</v>
      </c>
      <c r="R857" s="52" t="s">
        <v>320</v>
      </c>
      <c r="S857" s="53" t="s">
        <v>5878</v>
      </c>
      <c r="T857" s="52" t="s">
        <v>44</v>
      </c>
      <c r="U857" s="52" t="s">
        <v>234</v>
      </c>
      <c r="V857" s="52" t="s">
        <v>59</v>
      </c>
      <c r="W857" s="51">
        <v>47601</v>
      </c>
      <c r="X857" s="52" t="s">
        <v>99</v>
      </c>
      <c r="Y857" s="51">
        <v>2</v>
      </c>
      <c r="Z857" s="51">
        <v>2106</v>
      </c>
      <c r="AA857" s="53" t="s">
        <v>135</v>
      </c>
      <c r="AB857" s="51">
        <v>5</v>
      </c>
      <c r="AC857" s="51">
        <v>5</v>
      </c>
      <c r="AD857" s="53">
        <v>45122</v>
      </c>
      <c r="AE857" s="52" t="s">
        <v>60</v>
      </c>
      <c r="AF857" s="52" t="s">
        <v>51</v>
      </c>
      <c r="AG857" s="52" t="s">
        <v>89</v>
      </c>
      <c r="AH857" s="52" t="s">
        <v>5879</v>
      </c>
      <c r="AI857" s="52" t="s">
        <v>5880</v>
      </c>
      <c r="AJ857" s="51">
        <v>4</v>
      </c>
      <c r="AK857" s="56">
        <v>782.43</v>
      </c>
    </row>
    <row r="858" spans="1:37" x14ac:dyDescent="0.25">
      <c r="A858" s="51">
        <v>1680</v>
      </c>
      <c r="B858" s="52" t="s">
        <v>1672</v>
      </c>
      <c r="C858" s="52" t="s">
        <v>88</v>
      </c>
      <c r="D858" s="53">
        <v>45079</v>
      </c>
      <c r="E858" s="53">
        <v>45131</v>
      </c>
      <c r="F858" s="51">
        <f>Messy_HR_Dataset_Detailed!$E858-Messy_HR_Dataset_Detailed!$D858</f>
        <v>52</v>
      </c>
      <c r="G858" s="54">
        <f>(Messy_HR_Dataset_Detailed!$E858-Messy_HR_Dataset_Detailed!$D858)/365.25</f>
        <v>0.14236824093086928</v>
      </c>
      <c r="H858" s="52" t="s">
        <v>36</v>
      </c>
      <c r="I858" s="52" t="s">
        <v>5881</v>
      </c>
      <c r="J858" s="55" t="s">
        <v>5882</v>
      </c>
      <c r="K858" s="52" t="s">
        <v>113</v>
      </c>
      <c r="L858" s="52" t="s">
        <v>38</v>
      </c>
      <c r="M858" s="52" t="s">
        <v>39</v>
      </c>
      <c r="N858" s="52" t="s">
        <v>67</v>
      </c>
      <c r="O858" s="52" t="s">
        <v>41</v>
      </c>
      <c r="P858" s="52" t="s">
        <v>133</v>
      </c>
      <c r="Q858" s="52" t="s">
        <v>42</v>
      </c>
      <c r="R858" s="52" t="s">
        <v>85</v>
      </c>
      <c r="S858" s="53" t="s">
        <v>5883</v>
      </c>
      <c r="T858" s="52" t="s">
        <v>44</v>
      </c>
      <c r="U858" s="52" t="s">
        <v>423</v>
      </c>
      <c r="V858" s="52" t="s">
        <v>46</v>
      </c>
      <c r="W858" s="51">
        <v>68361</v>
      </c>
      <c r="X858" s="52" t="s">
        <v>99</v>
      </c>
      <c r="Y858" s="51">
        <v>1</v>
      </c>
      <c r="Z858" s="51">
        <v>2107</v>
      </c>
      <c r="AA858" s="53" t="s">
        <v>82</v>
      </c>
      <c r="AB858" s="51">
        <v>4</v>
      </c>
      <c r="AC858" s="51">
        <v>1</v>
      </c>
      <c r="AD858" s="53">
        <v>44990</v>
      </c>
      <c r="AE858" s="52" t="s">
        <v>156</v>
      </c>
      <c r="AF858" s="52" t="s">
        <v>61</v>
      </c>
      <c r="AG858" s="52" t="s">
        <v>89</v>
      </c>
      <c r="AH858" s="52" t="s">
        <v>5884</v>
      </c>
      <c r="AI858" s="52" t="s">
        <v>5885</v>
      </c>
      <c r="AJ858" s="51">
        <v>1</v>
      </c>
      <c r="AK858" s="56">
        <v>668.91</v>
      </c>
    </row>
    <row r="859" spans="1:37" x14ac:dyDescent="0.25">
      <c r="A859" s="51">
        <v>1681</v>
      </c>
      <c r="B859" s="52" t="s">
        <v>5886</v>
      </c>
      <c r="C859" s="52" t="s">
        <v>860</v>
      </c>
      <c r="D859" s="53">
        <v>44690</v>
      </c>
      <c r="E859" s="53">
        <v>44929</v>
      </c>
      <c r="F859" s="51">
        <f>Messy_HR_Dataset_Detailed!$E859-Messy_HR_Dataset_Detailed!$D859</f>
        <v>239</v>
      </c>
      <c r="G859" s="54">
        <f>(Messy_HR_Dataset_Detailed!$E859-Messy_HR_Dataset_Detailed!$D859)/365.25</f>
        <v>0.65434633812457221</v>
      </c>
      <c r="H859" s="52" t="s">
        <v>36</v>
      </c>
      <c r="I859" s="52" t="s">
        <v>5887</v>
      </c>
      <c r="J859" s="55" t="s">
        <v>5888</v>
      </c>
      <c r="K859" s="52" t="s">
        <v>65</v>
      </c>
      <c r="L859" s="52" t="s">
        <v>752</v>
      </c>
      <c r="M859" s="52" t="s">
        <v>56</v>
      </c>
      <c r="N859" s="52" t="s">
        <v>55</v>
      </c>
      <c r="O859" s="52" t="s">
        <v>41</v>
      </c>
      <c r="P859" s="52" t="s">
        <v>133</v>
      </c>
      <c r="Q859" s="52" t="s">
        <v>42</v>
      </c>
      <c r="R859" s="52" t="s">
        <v>85</v>
      </c>
      <c r="S859" s="53" t="s">
        <v>5889</v>
      </c>
      <c r="T859" s="52" t="s">
        <v>44</v>
      </c>
      <c r="U859" s="52" t="s">
        <v>192</v>
      </c>
      <c r="V859" s="52" t="s">
        <v>46</v>
      </c>
      <c r="W859" s="51">
        <v>71922</v>
      </c>
      <c r="X859" s="52" t="s">
        <v>242</v>
      </c>
      <c r="Y859" s="51">
        <v>2</v>
      </c>
      <c r="Z859" s="51">
        <v>2108</v>
      </c>
      <c r="AA859" s="53">
        <v>45203</v>
      </c>
      <c r="AB859" s="51">
        <v>1</v>
      </c>
      <c r="AC859" s="51">
        <v>2</v>
      </c>
      <c r="AD859" s="53">
        <v>44809</v>
      </c>
      <c r="AE859" s="52" t="s">
        <v>60</v>
      </c>
      <c r="AF859" s="52" t="s">
        <v>51</v>
      </c>
      <c r="AG859" s="52" t="s">
        <v>77</v>
      </c>
      <c r="AH859" s="52" t="s">
        <v>5890</v>
      </c>
      <c r="AI859" s="52" t="s">
        <v>5891</v>
      </c>
      <c r="AJ859" s="51">
        <v>5</v>
      </c>
      <c r="AK859" s="56">
        <v>804.37</v>
      </c>
    </row>
    <row r="860" spans="1:37" x14ac:dyDescent="0.25">
      <c r="A860" s="51">
        <v>1684</v>
      </c>
      <c r="B860" s="52" t="s">
        <v>5892</v>
      </c>
      <c r="C860" s="52" t="s">
        <v>4123</v>
      </c>
      <c r="D860" s="53">
        <v>44649</v>
      </c>
      <c r="E860" s="53">
        <v>44772</v>
      </c>
      <c r="F860" s="51">
        <f>Messy_HR_Dataset_Detailed!$E860-Messy_HR_Dataset_Detailed!$D860</f>
        <v>123</v>
      </c>
      <c r="G860" s="54">
        <f>(Messy_HR_Dataset_Detailed!$E860-Messy_HR_Dataset_Detailed!$D860)/365.25</f>
        <v>0.33675564681724846</v>
      </c>
      <c r="H860" s="52" t="s">
        <v>36</v>
      </c>
      <c r="I860" s="52" t="s">
        <v>5893</v>
      </c>
      <c r="J860" s="55" t="s">
        <v>5894</v>
      </c>
      <c r="K860" s="52" t="s">
        <v>125</v>
      </c>
      <c r="L860" s="52" t="s">
        <v>38</v>
      </c>
      <c r="M860" s="52" t="s">
        <v>66</v>
      </c>
      <c r="N860" s="52" t="s">
        <v>55</v>
      </c>
      <c r="O860" s="52" t="s">
        <v>41</v>
      </c>
      <c r="P860" s="52" t="s">
        <v>95</v>
      </c>
      <c r="Q860" s="52" t="s">
        <v>42</v>
      </c>
      <c r="R860" s="52" t="s">
        <v>80</v>
      </c>
      <c r="S860" s="53" t="s">
        <v>5895</v>
      </c>
      <c r="T860" s="52" t="s">
        <v>44</v>
      </c>
      <c r="U860" s="52" t="s">
        <v>159</v>
      </c>
      <c r="V860" s="52" t="s">
        <v>46</v>
      </c>
      <c r="W860" s="51">
        <v>92067</v>
      </c>
      <c r="X860" s="52" t="s">
        <v>242</v>
      </c>
      <c r="Y860" s="51">
        <v>5</v>
      </c>
      <c r="Z860" s="51">
        <v>2111</v>
      </c>
      <c r="AA860" s="53" t="s">
        <v>1172</v>
      </c>
      <c r="AB860" s="51">
        <v>2</v>
      </c>
      <c r="AC860" s="51">
        <v>3</v>
      </c>
      <c r="AD860" s="53">
        <v>44882</v>
      </c>
      <c r="AE860" s="52" t="s">
        <v>60</v>
      </c>
      <c r="AF860" s="52" t="s">
        <v>51</v>
      </c>
      <c r="AG860" s="52" t="s">
        <v>89</v>
      </c>
      <c r="AH860" s="52" t="s">
        <v>5896</v>
      </c>
      <c r="AI860" s="52" t="s">
        <v>5897</v>
      </c>
      <c r="AJ860" s="51">
        <v>4</v>
      </c>
      <c r="AK860" s="56">
        <v>470.24</v>
      </c>
    </row>
    <row r="861" spans="1:37" x14ac:dyDescent="0.25">
      <c r="A861" s="51">
        <v>1685</v>
      </c>
      <c r="B861" s="52" t="s">
        <v>5818</v>
      </c>
      <c r="C861" s="52" t="s">
        <v>1890</v>
      </c>
      <c r="D861" s="53">
        <v>43676</v>
      </c>
      <c r="E861" s="53">
        <v>43851</v>
      </c>
      <c r="F861" s="51">
        <f>Messy_HR_Dataset_Detailed!$E861-Messy_HR_Dataset_Detailed!$D861</f>
        <v>175</v>
      </c>
      <c r="G861" s="54">
        <f>(Messy_HR_Dataset_Detailed!$E861-Messy_HR_Dataset_Detailed!$D861)/365.25</f>
        <v>0.4791238877481177</v>
      </c>
      <c r="H861" s="52" t="s">
        <v>36</v>
      </c>
      <c r="I861" s="52" t="s">
        <v>5898</v>
      </c>
      <c r="J861" s="55" t="s">
        <v>5899</v>
      </c>
      <c r="K861" s="52" t="s">
        <v>54</v>
      </c>
      <c r="L861" s="52" t="s">
        <v>38</v>
      </c>
      <c r="M861" s="52" t="s">
        <v>56</v>
      </c>
      <c r="N861" s="52" t="s">
        <v>67</v>
      </c>
      <c r="O861" s="52" t="s">
        <v>41</v>
      </c>
      <c r="P861" s="52" t="s">
        <v>174</v>
      </c>
      <c r="Q861" s="52" t="s">
        <v>42</v>
      </c>
      <c r="R861" s="52" t="s">
        <v>107</v>
      </c>
      <c r="S861" s="53" t="s">
        <v>5900</v>
      </c>
      <c r="T861" s="52" t="s">
        <v>44</v>
      </c>
      <c r="U861" s="52" t="s">
        <v>98</v>
      </c>
      <c r="V861" s="52" t="s">
        <v>46</v>
      </c>
      <c r="W861" s="51">
        <v>65114</v>
      </c>
      <c r="X861" s="52" t="s">
        <v>99</v>
      </c>
      <c r="Y861" s="51">
        <v>4</v>
      </c>
      <c r="Z861" s="51">
        <v>2112</v>
      </c>
      <c r="AA861" s="53">
        <v>44928</v>
      </c>
      <c r="AB861" s="51">
        <v>4</v>
      </c>
      <c r="AC861" s="51">
        <v>3</v>
      </c>
      <c r="AD861" s="53">
        <v>44821</v>
      </c>
      <c r="AE861" s="52" t="s">
        <v>60</v>
      </c>
      <c r="AF861" s="52" t="s">
        <v>61</v>
      </c>
      <c r="AG861" s="52" t="s">
        <v>52</v>
      </c>
      <c r="AH861" s="52" t="s">
        <v>5901</v>
      </c>
      <c r="AI861" s="52" t="s">
        <v>5902</v>
      </c>
      <c r="AJ861" s="51">
        <v>2</v>
      </c>
      <c r="AK861" s="56">
        <v>157.04</v>
      </c>
    </row>
    <row r="862" spans="1:37" x14ac:dyDescent="0.25">
      <c r="A862" s="51">
        <v>1686</v>
      </c>
      <c r="B862" s="52" t="s">
        <v>947</v>
      </c>
      <c r="C862" s="52" t="s">
        <v>4601</v>
      </c>
      <c r="D862" s="53">
        <v>44021</v>
      </c>
      <c r="E862" s="53">
        <v>44905</v>
      </c>
      <c r="F862" s="51">
        <f>Messy_HR_Dataset_Detailed!$E862-Messy_HR_Dataset_Detailed!$D862</f>
        <v>884</v>
      </c>
      <c r="G862" s="54">
        <f>(Messy_HR_Dataset_Detailed!$E862-Messy_HR_Dataset_Detailed!$D862)/365.25</f>
        <v>2.4202600958247777</v>
      </c>
      <c r="H862" s="52" t="s">
        <v>36</v>
      </c>
      <c r="I862" s="52" t="s">
        <v>5903</v>
      </c>
      <c r="J862" s="55" t="s">
        <v>5904</v>
      </c>
      <c r="K862" s="52" t="s">
        <v>132</v>
      </c>
      <c r="L862" s="52" t="s">
        <v>38</v>
      </c>
      <c r="M862" s="52" t="s">
        <v>56</v>
      </c>
      <c r="N862" s="52" t="s">
        <v>67</v>
      </c>
      <c r="O862" s="52" t="s">
        <v>66</v>
      </c>
      <c r="P862" s="52" t="s">
        <v>95</v>
      </c>
      <c r="Q862" s="52" t="s">
        <v>42</v>
      </c>
      <c r="R862" s="52" t="s">
        <v>80</v>
      </c>
      <c r="S862" s="53" t="s">
        <v>5905</v>
      </c>
      <c r="T862" s="52" t="s">
        <v>44</v>
      </c>
      <c r="U862" s="52" t="s">
        <v>74</v>
      </c>
      <c r="V862" s="52" t="s">
        <v>46</v>
      </c>
      <c r="W862" s="51">
        <v>9677</v>
      </c>
      <c r="X862" s="52" t="s">
        <v>99</v>
      </c>
      <c r="Y862" s="51">
        <v>2</v>
      </c>
      <c r="Z862" s="51">
        <v>2113</v>
      </c>
      <c r="AA862" s="53" t="s">
        <v>3998</v>
      </c>
      <c r="AB862" s="51">
        <v>5</v>
      </c>
      <c r="AC862" s="51">
        <v>1</v>
      </c>
      <c r="AD862" s="53">
        <v>44791</v>
      </c>
      <c r="AE862" s="52" t="s">
        <v>76</v>
      </c>
      <c r="AF862" s="52" t="s">
        <v>51</v>
      </c>
      <c r="AG862" s="52" t="s">
        <v>89</v>
      </c>
      <c r="AH862" s="52" t="s">
        <v>5906</v>
      </c>
      <c r="AI862" s="52" t="s">
        <v>5907</v>
      </c>
      <c r="AJ862" s="51">
        <v>2</v>
      </c>
      <c r="AK862" s="56">
        <v>394.54</v>
      </c>
    </row>
    <row r="863" spans="1:37" x14ac:dyDescent="0.25">
      <c r="A863" s="51">
        <v>1688</v>
      </c>
      <c r="B863" s="52" t="s">
        <v>4542</v>
      </c>
      <c r="C863" s="52" t="s">
        <v>1698</v>
      </c>
      <c r="D863" s="53">
        <v>43570</v>
      </c>
      <c r="E863" s="53">
        <v>45056</v>
      </c>
      <c r="F863" s="51">
        <f>Messy_HR_Dataset_Detailed!$E863-Messy_HR_Dataset_Detailed!$D863</f>
        <v>1486</v>
      </c>
      <c r="G863" s="54">
        <f>(Messy_HR_Dataset_Detailed!$E863-Messy_HR_Dataset_Detailed!$D863)/365.25</f>
        <v>4.0684462696783026</v>
      </c>
      <c r="H863" s="52" t="s">
        <v>738</v>
      </c>
      <c r="I863" s="52" t="s">
        <v>5909</v>
      </c>
      <c r="J863" s="55" t="s">
        <v>5910</v>
      </c>
      <c r="K863" s="52" t="s">
        <v>65</v>
      </c>
      <c r="L863" s="52" t="s">
        <v>38</v>
      </c>
      <c r="M863" s="52" t="s">
        <v>39</v>
      </c>
      <c r="N863" s="52" t="s">
        <v>55</v>
      </c>
      <c r="O863" s="52" t="s">
        <v>56</v>
      </c>
      <c r="P863" s="52" t="s">
        <v>174</v>
      </c>
      <c r="Q863" s="52" t="s">
        <v>42</v>
      </c>
      <c r="R863" s="52" t="s">
        <v>953</v>
      </c>
      <c r="S863" s="53" t="s">
        <v>5911</v>
      </c>
      <c r="T863" s="52" t="s">
        <v>44</v>
      </c>
      <c r="U863" s="52" t="s">
        <v>109</v>
      </c>
      <c r="V863" s="52" t="s">
        <v>46</v>
      </c>
      <c r="W863" s="51">
        <v>25166</v>
      </c>
      <c r="X863" s="52" t="s">
        <v>99</v>
      </c>
      <c r="Y863" s="51">
        <v>2</v>
      </c>
      <c r="Z863" s="51">
        <v>2115</v>
      </c>
      <c r="AA863" s="53" t="s">
        <v>350</v>
      </c>
      <c r="AB863" s="51">
        <v>5</v>
      </c>
      <c r="AC863" s="51">
        <v>2</v>
      </c>
      <c r="AD863" s="53">
        <v>44828</v>
      </c>
      <c r="AE863" s="52" t="s">
        <v>50</v>
      </c>
      <c r="AF863" s="52" t="s">
        <v>51</v>
      </c>
      <c r="AG863" s="52" t="s">
        <v>62</v>
      </c>
      <c r="AH863" s="52" t="s">
        <v>5912</v>
      </c>
      <c r="AI863" s="52" t="s">
        <v>5913</v>
      </c>
      <c r="AJ863" s="51">
        <v>5</v>
      </c>
      <c r="AK863" s="56">
        <v>752.82</v>
      </c>
    </row>
    <row r="864" spans="1:37" x14ac:dyDescent="0.25">
      <c r="A864" s="51">
        <v>1695</v>
      </c>
      <c r="B864" s="52" t="s">
        <v>427</v>
      </c>
      <c r="C864" s="52" t="s">
        <v>4939</v>
      </c>
      <c r="D864" s="53">
        <v>44358</v>
      </c>
      <c r="E864" s="53">
        <v>44879</v>
      </c>
      <c r="F864" s="51">
        <f>Messy_HR_Dataset_Detailed!$E864-Messy_HR_Dataset_Detailed!$D864</f>
        <v>521</v>
      </c>
      <c r="G864" s="54">
        <f>(Messy_HR_Dataset_Detailed!$E864-Messy_HR_Dataset_Detailed!$D864)/365.25</f>
        <v>1.4264202600958247</v>
      </c>
      <c r="H864" s="52" t="s">
        <v>36</v>
      </c>
      <c r="I864" s="52" t="s">
        <v>5915</v>
      </c>
      <c r="J864" s="55" t="s">
        <v>5916</v>
      </c>
      <c r="K864" s="52" t="s">
        <v>84</v>
      </c>
      <c r="L864" s="52" t="s">
        <v>38</v>
      </c>
      <c r="M864" s="52" t="s">
        <v>66</v>
      </c>
      <c r="N864" s="52" t="s">
        <v>40</v>
      </c>
      <c r="O864" s="52" t="s">
        <v>41</v>
      </c>
      <c r="P864" s="52" t="s">
        <v>121</v>
      </c>
      <c r="Q864" s="52" t="s">
        <v>42</v>
      </c>
      <c r="R864" s="52" t="s">
        <v>80</v>
      </c>
      <c r="S864" s="53" t="s">
        <v>5917</v>
      </c>
      <c r="T864" s="52" t="s">
        <v>44</v>
      </c>
      <c r="U864" s="52" t="s">
        <v>666</v>
      </c>
      <c r="V864" s="52" t="s">
        <v>46</v>
      </c>
      <c r="W864" s="51">
        <v>65636</v>
      </c>
      <c r="X864" s="52" t="s">
        <v>242</v>
      </c>
      <c r="Y864" s="51">
        <v>5</v>
      </c>
      <c r="Z864" s="51">
        <v>2122</v>
      </c>
      <c r="AA864" s="53" t="s">
        <v>350</v>
      </c>
      <c r="AB864" s="51">
        <v>3</v>
      </c>
      <c r="AC864" s="51">
        <v>3</v>
      </c>
      <c r="AD864" s="53">
        <v>44928</v>
      </c>
      <c r="AE864" s="52" t="s">
        <v>83</v>
      </c>
      <c r="AF864" s="52" t="s">
        <v>61</v>
      </c>
      <c r="AG864" s="52" t="s">
        <v>89</v>
      </c>
      <c r="AH864" s="52" t="s">
        <v>5918</v>
      </c>
      <c r="AI864" s="52" t="s">
        <v>5919</v>
      </c>
      <c r="AJ864" s="51">
        <v>1</v>
      </c>
      <c r="AK864" s="56">
        <v>949.46</v>
      </c>
    </row>
    <row r="865" spans="1:37" x14ac:dyDescent="0.25">
      <c r="A865" s="51">
        <v>1697</v>
      </c>
      <c r="B865" s="52" t="s">
        <v>5921</v>
      </c>
      <c r="C865" s="52" t="s">
        <v>477</v>
      </c>
      <c r="D865" s="53">
        <v>44978</v>
      </c>
      <c r="E865" s="53">
        <v>45116</v>
      </c>
      <c r="F865" s="51">
        <f>Messy_HR_Dataset_Detailed!$E865-Messy_HR_Dataset_Detailed!$D865</f>
        <v>138</v>
      </c>
      <c r="G865" s="54">
        <f>(Messy_HR_Dataset_Detailed!$E865-Messy_HR_Dataset_Detailed!$D865)/365.25</f>
        <v>0.37782340862422997</v>
      </c>
      <c r="H865" s="52" t="s">
        <v>36</v>
      </c>
      <c r="I865" s="52" t="s">
        <v>5922</v>
      </c>
      <c r="J865" s="55" t="s">
        <v>5923</v>
      </c>
      <c r="K865" s="52" t="s">
        <v>125</v>
      </c>
      <c r="L865" s="52" t="s">
        <v>752</v>
      </c>
      <c r="M865" s="52" t="s">
        <v>39</v>
      </c>
      <c r="N865" s="52" t="s">
        <v>67</v>
      </c>
      <c r="O865" s="52" t="s">
        <v>41</v>
      </c>
      <c r="P865" s="52" t="s">
        <v>174</v>
      </c>
      <c r="Q865" s="52" t="s">
        <v>42</v>
      </c>
      <c r="R865" s="52" t="s">
        <v>320</v>
      </c>
      <c r="S865" s="53">
        <v>18514</v>
      </c>
      <c r="T865" s="52" t="s">
        <v>44</v>
      </c>
      <c r="U865" s="52" t="s">
        <v>81</v>
      </c>
      <c r="V865" s="52" t="s">
        <v>46</v>
      </c>
      <c r="W865" s="51">
        <v>42707</v>
      </c>
      <c r="X865" s="52" t="s">
        <v>99</v>
      </c>
      <c r="Y865" s="51">
        <v>2</v>
      </c>
      <c r="Z865" s="51">
        <v>2124</v>
      </c>
      <c r="AA865" s="53" t="s">
        <v>110</v>
      </c>
      <c r="AB865" s="51">
        <v>4</v>
      </c>
      <c r="AC865" s="51">
        <v>1</v>
      </c>
      <c r="AD865" s="53">
        <v>45042</v>
      </c>
      <c r="AE865" s="52" t="s">
        <v>50</v>
      </c>
      <c r="AF865" s="52" t="s">
        <v>51</v>
      </c>
      <c r="AG865" s="52" t="s">
        <v>77</v>
      </c>
      <c r="AH865" s="52" t="s">
        <v>5924</v>
      </c>
      <c r="AI865" s="52" t="s">
        <v>5925</v>
      </c>
      <c r="AJ865" s="51">
        <v>2</v>
      </c>
      <c r="AK865" s="56">
        <v>238.23</v>
      </c>
    </row>
    <row r="866" spans="1:37" x14ac:dyDescent="0.25">
      <c r="A866" s="51">
        <v>1699</v>
      </c>
      <c r="B866" s="52" t="s">
        <v>5926</v>
      </c>
      <c r="C866" s="52" t="s">
        <v>1400</v>
      </c>
      <c r="D866" s="53">
        <v>44263</v>
      </c>
      <c r="E866" s="53">
        <v>44841</v>
      </c>
      <c r="F866" s="51">
        <f>Messy_HR_Dataset_Detailed!$E866-Messy_HR_Dataset_Detailed!$D866</f>
        <v>578</v>
      </c>
      <c r="G866" s="54">
        <f>(Messy_HR_Dataset_Detailed!$E866-Messy_HR_Dataset_Detailed!$D866)/365.25</f>
        <v>1.5824777549623545</v>
      </c>
      <c r="H866" s="52" t="s">
        <v>36</v>
      </c>
      <c r="I866" s="52" t="s">
        <v>5927</v>
      </c>
      <c r="J866" s="55" t="s">
        <v>5928</v>
      </c>
      <c r="K866" s="52" t="s">
        <v>132</v>
      </c>
      <c r="L866" s="52" t="s">
        <v>38</v>
      </c>
      <c r="M866" s="52" t="s">
        <v>56</v>
      </c>
      <c r="N866" s="52" t="s">
        <v>40</v>
      </c>
      <c r="O866" s="52" t="s">
        <v>41</v>
      </c>
      <c r="P866" s="52" t="s">
        <v>95</v>
      </c>
      <c r="Q866" s="52" t="s">
        <v>42</v>
      </c>
      <c r="R866" s="52" t="s">
        <v>1016</v>
      </c>
      <c r="S866" s="53" t="s">
        <v>5929</v>
      </c>
      <c r="T866" s="52" t="s">
        <v>44</v>
      </c>
      <c r="U866" s="52" t="s">
        <v>5930</v>
      </c>
      <c r="V866" s="52" t="s">
        <v>46</v>
      </c>
      <c r="W866" s="51">
        <v>35121</v>
      </c>
      <c r="X866" s="52" t="s">
        <v>746</v>
      </c>
      <c r="Y866" s="51">
        <v>1</v>
      </c>
      <c r="Z866" s="51">
        <v>2126</v>
      </c>
      <c r="AA866" s="53" t="s">
        <v>617</v>
      </c>
      <c r="AB866" s="51">
        <v>3</v>
      </c>
      <c r="AC866" s="51">
        <v>4</v>
      </c>
      <c r="AD866" s="53">
        <v>44950</v>
      </c>
      <c r="AE866" s="52" t="s">
        <v>156</v>
      </c>
      <c r="AF866" s="52" t="s">
        <v>61</v>
      </c>
      <c r="AG866" s="52" t="s">
        <v>52</v>
      </c>
      <c r="AH866" s="52" t="s">
        <v>5931</v>
      </c>
      <c r="AI866" s="52" t="s">
        <v>5932</v>
      </c>
      <c r="AJ866" s="51">
        <v>2</v>
      </c>
      <c r="AK866" s="56">
        <v>692.5</v>
      </c>
    </row>
    <row r="867" spans="1:37" x14ac:dyDescent="0.25">
      <c r="A867" s="51">
        <v>1704</v>
      </c>
      <c r="B867" s="52" t="s">
        <v>5933</v>
      </c>
      <c r="C867" s="52" t="s">
        <v>2145</v>
      </c>
      <c r="D867" s="53">
        <v>43988</v>
      </c>
      <c r="E867" s="53">
        <v>44632</v>
      </c>
      <c r="F867" s="51">
        <f>Messy_HR_Dataset_Detailed!$E867-Messy_HR_Dataset_Detailed!$D867</f>
        <v>644</v>
      </c>
      <c r="G867" s="54">
        <f>(Messy_HR_Dataset_Detailed!$E867-Messy_HR_Dataset_Detailed!$D867)/365.25</f>
        <v>1.7631759069130732</v>
      </c>
      <c r="H867" s="52" t="s">
        <v>36</v>
      </c>
      <c r="I867" s="52" t="s">
        <v>5934</v>
      </c>
      <c r="J867" s="55" t="s">
        <v>5935</v>
      </c>
      <c r="K867" s="52" t="s">
        <v>65</v>
      </c>
      <c r="L867" s="52" t="s">
        <v>752</v>
      </c>
      <c r="M867" s="52" t="s">
        <v>56</v>
      </c>
      <c r="N867" s="52" t="s">
        <v>40</v>
      </c>
      <c r="O867" s="52" t="s">
        <v>56</v>
      </c>
      <c r="P867" s="52" t="s">
        <v>121</v>
      </c>
      <c r="Q867" s="52" t="s">
        <v>42</v>
      </c>
      <c r="R867" s="52" t="s">
        <v>85</v>
      </c>
      <c r="S867" s="53">
        <v>18965</v>
      </c>
      <c r="T867" s="52" t="s">
        <v>44</v>
      </c>
      <c r="U867" s="52" t="s">
        <v>81</v>
      </c>
      <c r="V867" s="52" t="s">
        <v>46</v>
      </c>
      <c r="W867" s="51">
        <v>88590</v>
      </c>
      <c r="X867" s="52" t="s">
        <v>242</v>
      </c>
      <c r="Y867" s="51">
        <v>4</v>
      </c>
      <c r="Z867" s="51">
        <v>2131</v>
      </c>
      <c r="AA867" s="53" t="s">
        <v>1104</v>
      </c>
      <c r="AB867" s="51">
        <v>1</v>
      </c>
      <c r="AC867" s="51">
        <v>2</v>
      </c>
      <c r="AD867" s="53">
        <v>44947</v>
      </c>
      <c r="AE867" s="52" t="s">
        <v>76</v>
      </c>
      <c r="AF867" s="52" t="s">
        <v>51</v>
      </c>
      <c r="AG867" s="52" t="s">
        <v>89</v>
      </c>
      <c r="AH867" s="52" t="s">
        <v>5936</v>
      </c>
      <c r="AI867" s="52" t="s">
        <v>1254</v>
      </c>
      <c r="AJ867" s="51">
        <v>5</v>
      </c>
      <c r="AK867" s="56">
        <v>591.83000000000004</v>
      </c>
    </row>
    <row r="868" spans="1:37" x14ac:dyDescent="0.25">
      <c r="A868" s="51">
        <v>1707</v>
      </c>
      <c r="B868" s="52" t="s">
        <v>764</v>
      </c>
      <c r="C868" s="52" t="s">
        <v>5937</v>
      </c>
      <c r="D868" s="53">
        <v>44620</v>
      </c>
      <c r="E868" s="53">
        <v>45077</v>
      </c>
      <c r="F868" s="51">
        <f>Messy_HR_Dataset_Detailed!$E868-Messy_HR_Dataset_Detailed!$D868</f>
        <v>457</v>
      </c>
      <c r="G868" s="54">
        <f>(Messy_HR_Dataset_Detailed!$E868-Messy_HR_Dataset_Detailed!$D868)/365.25</f>
        <v>1.2511978097193703</v>
      </c>
      <c r="H868" s="52" t="s">
        <v>36</v>
      </c>
      <c r="I868" s="52" t="s">
        <v>5938</v>
      </c>
      <c r="J868" s="55" t="s">
        <v>5939</v>
      </c>
      <c r="K868" s="52" t="s">
        <v>125</v>
      </c>
      <c r="L868" s="52" t="s">
        <v>38</v>
      </c>
      <c r="M868" s="52" t="s">
        <v>56</v>
      </c>
      <c r="N868" s="52" t="s">
        <v>67</v>
      </c>
      <c r="O868" s="52" t="s">
        <v>41</v>
      </c>
      <c r="P868" s="52" t="s">
        <v>121</v>
      </c>
      <c r="Q868" s="52" t="s">
        <v>42</v>
      </c>
      <c r="R868" s="52" t="s">
        <v>57</v>
      </c>
      <c r="S868" s="53">
        <v>37141</v>
      </c>
      <c r="T868" s="52" t="s">
        <v>44</v>
      </c>
      <c r="U868" s="52" t="s">
        <v>234</v>
      </c>
      <c r="V868" s="52" t="s">
        <v>46</v>
      </c>
      <c r="W868" s="51">
        <v>36904</v>
      </c>
      <c r="X868" s="52" t="s">
        <v>99</v>
      </c>
      <c r="Y868" s="51">
        <v>2</v>
      </c>
      <c r="Z868" s="51">
        <v>2134</v>
      </c>
      <c r="AA868" s="53" t="s">
        <v>570</v>
      </c>
      <c r="AB868" s="51">
        <v>4</v>
      </c>
      <c r="AC868" s="51">
        <v>2</v>
      </c>
      <c r="AD868" s="53">
        <v>44854</v>
      </c>
      <c r="AE868" s="52" t="s">
        <v>83</v>
      </c>
      <c r="AF868" s="52" t="s">
        <v>51</v>
      </c>
      <c r="AG868" s="52" t="s">
        <v>77</v>
      </c>
      <c r="AH868" s="52" t="s">
        <v>5940</v>
      </c>
      <c r="AI868" s="52" t="s">
        <v>5941</v>
      </c>
      <c r="AJ868" s="51">
        <v>1</v>
      </c>
      <c r="AK868" s="56">
        <v>420.72</v>
      </c>
    </row>
    <row r="869" spans="1:37" x14ac:dyDescent="0.25">
      <c r="A869" s="51">
        <v>1708</v>
      </c>
      <c r="B869" s="52" t="s">
        <v>5874</v>
      </c>
      <c r="C869" s="52" t="s">
        <v>5942</v>
      </c>
      <c r="D869" s="53">
        <v>44494</v>
      </c>
      <c r="E869" s="53">
        <v>44975</v>
      </c>
      <c r="F869" s="51">
        <f>Messy_HR_Dataset_Detailed!$E869-Messy_HR_Dataset_Detailed!$D869</f>
        <v>481</v>
      </c>
      <c r="G869" s="54">
        <f>(Messy_HR_Dataset_Detailed!$E869-Messy_HR_Dataset_Detailed!$D869)/365.25</f>
        <v>1.3169062286105406</v>
      </c>
      <c r="H869" s="52" t="s">
        <v>36</v>
      </c>
      <c r="I869" s="52" t="s">
        <v>5943</v>
      </c>
      <c r="J869" s="55" t="s">
        <v>5944</v>
      </c>
      <c r="K869" s="52" t="s">
        <v>54</v>
      </c>
      <c r="L869" s="52" t="s">
        <v>38</v>
      </c>
      <c r="M869" s="52" t="s">
        <v>39</v>
      </c>
      <c r="N869" s="52" t="s">
        <v>55</v>
      </c>
      <c r="O869" s="52" t="s">
        <v>56</v>
      </c>
      <c r="P869" s="52" t="s">
        <v>174</v>
      </c>
      <c r="Q869" s="52" t="s">
        <v>42</v>
      </c>
      <c r="R869" s="52" t="s">
        <v>107</v>
      </c>
      <c r="S869" s="53" t="s">
        <v>5945</v>
      </c>
      <c r="T869" s="52" t="s">
        <v>44</v>
      </c>
      <c r="U869" s="52" t="s">
        <v>98</v>
      </c>
      <c r="V869" s="52" t="s">
        <v>46</v>
      </c>
      <c r="W869" s="51">
        <v>65653</v>
      </c>
      <c r="X869" s="52" t="s">
        <v>99</v>
      </c>
      <c r="Y869" s="51">
        <v>2</v>
      </c>
      <c r="Z869" s="51">
        <v>2135</v>
      </c>
      <c r="AA869" s="53">
        <v>44965</v>
      </c>
      <c r="AB869" s="51">
        <v>2</v>
      </c>
      <c r="AC869" s="51">
        <v>2</v>
      </c>
      <c r="AD869" s="53">
        <v>44886</v>
      </c>
      <c r="AE869" s="52" t="s">
        <v>83</v>
      </c>
      <c r="AF869" s="52" t="s">
        <v>51</v>
      </c>
      <c r="AG869" s="52" t="s">
        <v>77</v>
      </c>
      <c r="AH869" s="52" t="s">
        <v>5946</v>
      </c>
      <c r="AI869" s="52" t="s">
        <v>5947</v>
      </c>
      <c r="AJ869" s="51">
        <v>5</v>
      </c>
      <c r="AK869" s="56">
        <v>218.13</v>
      </c>
    </row>
    <row r="870" spans="1:37" x14ac:dyDescent="0.25">
      <c r="A870" s="51">
        <v>1709</v>
      </c>
      <c r="B870" s="52" t="s">
        <v>3272</v>
      </c>
      <c r="C870" s="52" t="s">
        <v>3489</v>
      </c>
      <c r="D870" s="53">
        <v>43355</v>
      </c>
      <c r="E870" s="53">
        <v>44023</v>
      </c>
      <c r="F870" s="51">
        <f>Messy_HR_Dataset_Detailed!$E870-Messy_HR_Dataset_Detailed!$D870</f>
        <v>668</v>
      </c>
      <c r="G870" s="54">
        <f>(Messy_HR_Dataset_Detailed!$E870-Messy_HR_Dataset_Detailed!$D870)/365.25</f>
        <v>1.8288843258042438</v>
      </c>
      <c r="H870" s="52" t="s">
        <v>36</v>
      </c>
      <c r="I870" s="52" t="s">
        <v>5948</v>
      </c>
      <c r="J870" s="55" t="s">
        <v>5949</v>
      </c>
      <c r="K870" s="52" t="s">
        <v>132</v>
      </c>
      <c r="L870" s="52" t="s">
        <v>38</v>
      </c>
      <c r="M870" s="52" t="s">
        <v>56</v>
      </c>
      <c r="N870" s="52" t="s">
        <v>55</v>
      </c>
      <c r="O870" s="52" t="s">
        <v>56</v>
      </c>
      <c r="P870" s="52" t="s">
        <v>95</v>
      </c>
      <c r="Q870" s="52" t="s">
        <v>42</v>
      </c>
      <c r="R870" s="52" t="s">
        <v>804</v>
      </c>
      <c r="S870" s="53">
        <v>33460</v>
      </c>
      <c r="T870" s="52" t="s">
        <v>44</v>
      </c>
      <c r="U870" s="52" t="s">
        <v>58</v>
      </c>
      <c r="V870" s="52" t="s">
        <v>46</v>
      </c>
      <c r="W870" s="51">
        <v>19006</v>
      </c>
      <c r="X870" s="52" t="s">
        <v>99</v>
      </c>
      <c r="Y870" s="51">
        <v>1</v>
      </c>
      <c r="Z870" s="51">
        <v>2136</v>
      </c>
      <c r="AA870" s="53" t="s">
        <v>2719</v>
      </c>
      <c r="AB870" s="51">
        <v>2</v>
      </c>
      <c r="AC870" s="51">
        <v>2</v>
      </c>
      <c r="AD870" s="53">
        <v>44893</v>
      </c>
      <c r="AE870" s="52" t="s">
        <v>156</v>
      </c>
      <c r="AF870" s="52" t="s">
        <v>51</v>
      </c>
      <c r="AG870" s="52" t="s">
        <v>62</v>
      </c>
      <c r="AH870" s="52" t="s">
        <v>4654</v>
      </c>
      <c r="AI870" s="52" t="s">
        <v>5950</v>
      </c>
      <c r="AJ870" s="51">
        <v>1</v>
      </c>
      <c r="AK870" s="56">
        <v>659.25</v>
      </c>
    </row>
    <row r="871" spans="1:37" x14ac:dyDescent="0.25">
      <c r="A871" s="51">
        <v>1710</v>
      </c>
      <c r="B871" s="52" t="s">
        <v>1827</v>
      </c>
      <c r="C871" s="52" t="s">
        <v>2644</v>
      </c>
      <c r="D871" s="53">
        <v>44926</v>
      </c>
      <c r="E871" s="53">
        <v>44941</v>
      </c>
      <c r="F871" s="51">
        <f>Messy_HR_Dataset_Detailed!$E871-Messy_HR_Dataset_Detailed!$D871</f>
        <v>15</v>
      </c>
      <c r="G871" s="54">
        <f>(Messy_HR_Dataset_Detailed!$E871-Messy_HR_Dataset_Detailed!$D871)/365.25</f>
        <v>4.1067761806981518E-2</v>
      </c>
      <c r="H871" s="52" t="s">
        <v>738</v>
      </c>
      <c r="I871" s="52" t="s">
        <v>5951</v>
      </c>
      <c r="J871" s="55" t="s">
        <v>5952</v>
      </c>
      <c r="K871" s="52" t="s">
        <v>37</v>
      </c>
      <c r="L871" s="52" t="s">
        <v>199</v>
      </c>
      <c r="M871" s="52" t="s">
        <v>39</v>
      </c>
      <c r="N871" s="52" t="s">
        <v>67</v>
      </c>
      <c r="O871" s="52" t="s">
        <v>66</v>
      </c>
      <c r="P871" s="52" t="s">
        <v>95</v>
      </c>
      <c r="Q871" s="52" t="s">
        <v>42</v>
      </c>
      <c r="R871" s="52" t="s">
        <v>80</v>
      </c>
      <c r="S871" s="53" t="s">
        <v>5953</v>
      </c>
      <c r="T871" s="52" t="s">
        <v>44</v>
      </c>
      <c r="U871" s="52" t="s">
        <v>81</v>
      </c>
      <c r="V871" s="52" t="s">
        <v>46</v>
      </c>
      <c r="W871" s="51">
        <v>53948</v>
      </c>
      <c r="X871" s="52" t="s">
        <v>99</v>
      </c>
      <c r="Y871" s="51">
        <v>5</v>
      </c>
      <c r="Z871" s="51">
        <v>2137</v>
      </c>
      <c r="AA871" s="53" t="s">
        <v>706</v>
      </c>
      <c r="AB871" s="51">
        <v>1</v>
      </c>
      <c r="AC871" s="51">
        <v>3</v>
      </c>
      <c r="AD871" s="53">
        <v>45017</v>
      </c>
      <c r="AE871" s="52" t="s">
        <v>83</v>
      </c>
      <c r="AF871" s="52" t="s">
        <v>61</v>
      </c>
      <c r="AG871" s="52" t="s">
        <v>77</v>
      </c>
      <c r="AH871" s="52" t="s">
        <v>5954</v>
      </c>
      <c r="AI871" s="52" t="s">
        <v>5955</v>
      </c>
      <c r="AJ871" s="51">
        <v>1</v>
      </c>
      <c r="AK871" s="56">
        <v>187.31</v>
      </c>
    </row>
    <row r="872" spans="1:37" x14ac:dyDescent="0.25">
      <c r="A872" s="51">
        <v>1711</v>
      </c>
      <c r="B872" s="52" t="s">
        <v>1765</v>
      </c>
      <c r="C872" s="52" t="s">
        <v>823</v>
      </c>
      <c r="D872" s="53">
        <v>44504</v>
      </c>
      <c r="E872" s="53">
        <v>45087</v>
      </c>
      <c r="F872" s="51">
        <f>Messy_HR_Dataset_Detailed!$E872-Messy_HR_Dataset_Detailed!$D872</f>
        <v>583</v>
      </c>
      <c r="G872" s="54">
        <f>(Messy_HR_Dataset_Detailed!$E872-Messy_HR_Dataset_Detailed!$D872)/365.25</f>
        <v>1.5961670088980151</v>
      </c>
      <c r="H872" s="52" t="s">
        <v>738</v>
      </c>
      <c r="I872" s="52" t="s">
        <v>5956</v>
      </c>
      <c r="J872" s="55" t="s">
        <v>5957</v>
      </c>
      <c r="K872" s="52" t="s">
        <v>54</v>
      </c>
      <c r="L872" s="52" t="s">
        <v>38</v>
      </c>
      <c r="M872" s="52" t="s">
        <v>39</v>
      </c>
      <c r="N872" s="52" t="s">
        <v>40</v>
      </c>
      <c r="O872" s="52" t="s">
        <v>41</v>
      </c>
      <c r="P872" s="52" t="s">
        <v>95</v>
      </c>
      <c r="Q872" s="52" t="s">
        <v>42</v>
      </c>
      <c r="R872" s="52" t="s">
        <v>175</v>
      </c>
      <c r="S872" s="53">
        <v>24419</v>
      </c>
      <c r="T872" s="52" t="s">
        <v>44</v>
      </c>
      <c r="U872" s="52" t="s">
        <v>5958</v>
      </c>
      <c r="V872" s="52" t="s">
        <v>46</v>
      </c>
      <c r="W872" s="51">
        <v>69346</v>
      </c>
      <c r="X872" s="52" t="s">
        <v>99</v>
      </c>
      <c r="Y872" s="51">
        <v>2</v>
      </c>
      <c r="Z872" s="51">
        <v>2138</v>
      </c>
      <c r="AA872" s="53" t="s">
        <v>496</v>
      </c>
      <c r="AB872" s="51">
        <v>1</v>
      </c>
      <c r="AC872" s="51">
        <v>5</v>
      </c>
      <c r="AD872" s="53">
        <v>44790</v>
      </c>
      <c r="AE872" s="52" t="s">
        <v>76</v>
      </c>
      <c r="AF872" s="52" t="s">
        <v>51</v>
      </c>
      <c r="AG872" s="52" t="s">
        <v>77</v>
      </c>
      <c r="AH872" s="52" t="s">
        <v>1727</v>
      </c>
      <c r="AI872" s="52" t="s">
        <v>5959</v>
      </c>
      <c r="AJ872" s="51">
        <v>3</v>
      </c>
      <c r="AK872" s="56">
        <v>282.20999999999998</v>
      </c>
    </row>
    <row r="873" spans="1:37" x14ac:dyDescent="0.25">
      <c r="A873" s="51">
        <v>1714</v>
      </c>
      <c r="B873" s="52" t="s">
        <v>5167</v>
      </c>
      <c r="C873" s="52" t="s">
        <v>927</v>
      </c>
      <c r="D873" s="53">
        <v>43372</v>
      </c>
      <c r="E873" s="53">
        <v>45066</v>
      </c>
      <c r="F873" s="51">
        <f>Messy_HR_Dataset_Detailed!$E873-Messy_HR_Dataset_Detailed!$D873</f>
        <v>1694</v>
      </c>
      <c r="G873" s="54">
        <f>(Messy_HR_Dataset_Detailed!$E873-Messy_HR_Dataset_Detailed!$D873)/365.25</f>
        <v>4.6379192334017798</v>
      </c>
      <c r="H873" s="52" t="s">
        <v>738</v>
      </c>
      <c r="I873" s="52" t="s">
        <v>5960</v>
      </c>
      <c r="J873" s="55" t="s">
        <v>5961</v>
      </c>
      <c r="K873" s="52" t="s">
        <v>65</v>
      </c>
      <c r="L873" s="52" t="s">
        <v>38</v>
      </c>
      <c r="M873" s="52" t="s">
        <v>39</v>
      </c>
      <c r="N873" s="52" t="s">
        <v>40</v>
      </c>
      <c r="O873" s="52" t="s">
        <v>66</v>
      </c>
      <c r="P873" s="52" t="s">
        <v>121</v>
      </c>
      <c r="Q873" s="52" t="s">
        <v>42</v>
      </c>
      <c r="R873" s="52" t="s">
        <v>57</v>
      </c>
      <c r="S873" s="53" t="s">
        <v>5962</v>
      </c>
      <c r="T873" s="52" t="s">
        <v>44</v>
      </c>
      <c r="U873" s="52" t="s">
        <v>234</v>
      </c>
      <c r="V873" s="52" t="s">
        <v>46</v>
      </c>
      <c r="W873" s="51">
        <v>73814</v>
      </c>
      <c r="X873" s="52" t="s">
        <v>99</v>
      </c>
      <c r="Y873" s="51">
        <v>2</v>
      </c>
      <c r="Z873" s="51">
        <v>2141</v>
      </c>
      <c r="AA873" s="53" t="s">
        <v>1135</v>
      </c>
      <c r="AB873" s="51">
        <v>2</v>
      </c>
      <c r="AC873" s="51">
        <v>3</v>
      </c>
      <c r="AD873" s="53">
        <v>45084</v>
      </c>
      <c r="AE873" s="52" t="s">
        <v>60</v>
      </c>
      <c r="AF873" s="52" t="s">
        <v>51</v>
      </c>
      <c r="AG873" s="52" t="s">
        <v>77</v>
      </c>
      <c r="AH873" s="52" t="s">
        <v>5801</v>
      </c>
      <c r="AI873" s="52" t="s">
        <v>5963</v>
      </c>
      <c r="AJ873" s="51">
        <v>1</v>
      </c>
      <c r="AK873" s="56">
        <v>619.72</v>
      </c>
    </row>
    <row r="874" spans="1:37" x14ac:dyDescent="0.25">
      <c r="A874" s="51">
        <v>1715</v>
      </c>
      <c r="B874" s="52" t="s">
        <v>5964</v>
      </c>
      <c r="C874" s="52" t="s">
        <v>728</v>
      </c>
      <c r="D874" s="53">
        <v>43839</v>
      </c>
      <c r="E874" s="53">
        <v>44137</v>
      </c>
      <c r="F874" s="51">
        <f>Messy_HR_Dataset_Detailed!$E874-Messy_HR_Dataset_Detailed!$D874</f>
        <v>298</v>
      </c>
      <c r="G874" s="54">
        <f>(Messy_HR_Dataset_Detailed!$E874-Messy_HR_Dataset_Detailed!$D874)/365.25</f>
        <v>0.81587953456536622</v>
      </c>
      <c r="H874" s="52" t="s">
        <v>738</v>
      </c>
      <c r="I874" s="52" t="s">
        <v>5965</v>
      </c>
      <c r="J874" s="55" t="s">
        <v>5966</v>
      </c>
      <c r="K874" s="52" t="s">
        <v>164</v>
      </c>
      <c r="L874" s="52" t="s">
        <v>38</v>
      </c>
      <c r="M874" s="52" t="s">
        <v>39</v>
      </c>
      <c r="N874" s="52" t="s">
        <v>55</v>
      </c>
      <c r="O874" s="52" t="s">
        <v>41</v>
      </c>
      <c r="P874" s="52" t="s">
        <v>95</v>
      </c>
      <c r="Q874" s="52" t="s">
        <v>42</v>
      </c>
      <c r="R874" s="52" t="s">
        <v>107</v>
      </c>
      <c r="S874" s="53" t="s">
        <v>5967</v>
      </c>
      <c r="T874" s="52" t="s">
        <v>44</v>
      </c>
      <c r="U874" s="52" t="s">
        <v>109</v>
      </c>
      <c r="V874" s="52" t="s">
        <v>46</v>
      </c>
      <c r="W874" s="51">
        <v>40697</v>
      </c>
      <c r="X874" s="52" t="s">
        <v>99</v>
      </c>
      <c r="Y874" s="51">
        <v>2</v>
      </c>
      <c r="Z874" s="51">
        <v>2142</v>
      </c>
      <c r="AA874" s="53">
        <v>45082</v>
      </c>
      <c r="AB874" s="51">
        <v>2</v>
      </c>
      <c r="AC874" s="51">
        <v>5</v>
      </c>
      <c r="AD874" s="53">
        <v>44937</v>
      </c>
      <c r="AE874" s="52" t="s">
        <v>50</v>
      </c>
      <c r="AF874" s="52" t="s">
        <v>51</v>
      </c>
      <c r="AG874" s="52" t="s">
        <v>52</v>
      </c>
      <c r="AH874" s="52" t="s">
        <v>5968</v>
      </c>
      <c r="AI874" s="52" t="s">
        <v>5969</v>
      </c>
      <c r="AJ874" s="51">
        <v>3</v>
      </c>
      <c r="AK874" s="56">
        <v>248.83</v>
      </c>
    </row>
    <row r="875" spans="1:37" x14ac:dyDescent="0.25">
      <c r="A875" s="51">
        <v>1716</v>
      </c>
      <c r="B875" s="52" t="s">
        <v>5970</v>
      </c>
      <c r="C875" s="52" t="s">
        <v>1117</v>
      </c>
      <c r="D875" s="53">
        <v>44013</v>
      </c>
      <c r="E875" s="53">
        <v>44865</v>
      </c>
      <c r="F875" s="51">
        <f>Messy_HR_Dataset_Detailed!$E875-Messy_HR_Dataset_Detailed!$D875</f>
        <v>852</v>
      </c>
      <c r="G875" s="54">
        <f>(Messy_HR_Dataset_Detailed!$E875-Messy_HR_Dataset_Detailed!$D875)/365.25</f>
        <v>2.3326488706365502</v>
      </c>
      <c r="H875" s="52" t="s">
        <v>738</v>
      </c>
      <c r="I875" s="52" t="s">
        <v>5971</v>
      </c>
      <c r="J875" s="55" t="s">
        <v>5972</v>
      </c>
      <c r="K875" s="52" t="s">
        <v>125</v>
      </c>
      <c r="L875" s="52" t="s">
        <v>199</v>
      </c>
      <c r="M875" s="52" t="s">
        <v>39</v>
      </c>
      <c r="N875" s="52" t="s">
        <v>55</v>
      </c>
      <c r="O875" s="52" t="s">
        <v>41</v>
      </c>
      <c r="P875" s="52" t="s">
        <v>95</v>
      </c>
      <c r="Q875" s="52" t="s">
        <v>42</v>
      </c>
      <c r="R875" s="52" t="s">
        <v>508</v>
      </c>
      <c r="S875" s="53" t="s">
        <v>5973</v>
      </c>
      <c r="T875" s="52" t="s">
        <v>44</v>
      </c>
      <c r="U875" s="52" t="s">
        <v>176</v>
      </c>
      <c r="V875" s="52" t="s">
        <v>46</v>
      </c>
      <c r="W875" s="51">
        <v>46121</v>
      </c>
      <c r="X875" s="52" t="s">
        <v>99</v>
      </c>
      <c r="Y875" s="51">
        <v>1</v>
      </c>
      <c r="Z875" s="51">
        <v>2143</v>
      </c>
      <c r="AA875" s="53" t="s">
        <v>186</v>
      </c>
      <c r="AB875" s="51">
        <v>2</v>
      </c>
      <c r="AC875" s="51">
        <v>1</v>
      </c>
      <c r="AD875" s="53">
        <v>44784</v>
      </c>
      <c r="AE875" s="52" t="s">
        <v>156</v>
      </c>
      <c r="AF875" s="52" t="s">
        <v>51</v>
      </c>
      <c r="AG875" s="52" t="s">
        <v>62</v>
      </c>
      <c r="AH875" s="52" t="s">
        <v>5974</v>
      </c>
      <c r="AI875" s="52" t="s">
        <v>5975</v>
      </c>
      <c r="AJ875" s="51">
        <v>2</v>
      </c>
      <c r="AK875" s="56">
        <v>322.33</v>
      </c>
    </row>
    <row r="876" spans="1:37" x14ac:dyDescent="0.25">
      <c r="A876" s="51">
        <v>1719</v>
      </c>
      <c r="B876" s="52" t="s">
        <v>958</v>
      </c>
      <c r="C876" s="52" t="s">
        <v>574</v>
      </c>
      <c r="D876" s="53">
        <v>43824</v>
      </c>
      <c r="E876" s="53">
        <v>45081</v>
      </c>
      <c r="F876" s="51">
        <f>Messy_HR_Dataset_Detailed!$E876-Messy_HR_Dataset_Detailed!$D876</f>
        <v>1257</v>
      </c>
      <c r="G876" s="54">
        <f>(Messy_HR_Dataset_Detailed!$E876-Messy_HR_Dataset_Detailed!$D876)/365.25</f>
        <v>3.4414784394250515</v>
      </c>
      <c r="H876" s="52" t="s">
        <v>36</v>
      </c>
      <c r="I876" s="52" t="s">
        <v>5977</v>
      </c>
      <c r="J876" s="55" t="s">
        <v>5978</v>
      </c>
      <c r="K876" s="52" t="s">
        <v>132</v>
      </c>
      <c r="L876" s="52" t="s">
        <v>752</v>
      </c>
      <c r="M876" s="52" t="s">
        <v>66</v>
      </c>
      <c r="N876" s="52" t="s">
        <v>55</v>
      </c>
      <c r="O876" s="52" t="s">
        <v>41</v>
      </c>
      <c r="P876" s="52" t="s">
        <v>121</v>
      </c>
      <c r="Q876" s="52" t="s">
        <v>42</v>
      </c>
      <c r="R876" s="52" t="s">
        <v>142</v>
      </c>
      <c r="S876" s="53">
        <v>15776</v>
      </c>
      <c r="T876" s="52" t="s">
        <v>44</v>
      </c>
      <c r="U876" s="52" t="s">
        <v>399</v>
      </c>
      <c r="V876" s="52" t="s">
        <v>46</v>
      </c>
      <c r="W876" s="51">
        <v>73772</v>
      </c>
      <c r="X876" s="52" t="s">
        <v>99</v>
      </c>
      <c r="Y876" s="51">
        <v>2</v>
      </c>
      <c r="Z876" s="51">
        <v>2146</v>
      </c>
      <c r="AA876" s="53" t="s">
        <v>607</v>
      </c>
      <c r="AB876" s="51">
        <v>3</v>
      </c>
      <c r="AC876" s="51">
        <v>1</v>
      </c>
      <c r="AD876" s="53">
        <v>44994</v>
      </c>
      <c r="AE876" s="52" t="s">
        <v>50</v>
      </c>
      <c r="AF876" s="52" t="s">
        <v>61</v>
      </c>
      <c r="AG876" s="52" t="s">
        <v>77</v>
      </c>
      <c r="AH876" s="52" t="s">
        <v>5979</v>
      </c>
      <c r="AI876" s="52" t="s">
        <v>5980</v>
      </c>
      <c r="AJ876" s="51">
        <v>1</v>
      </c>
      <c r="AK876" s="56">
        <v>386.89</v>
      </c>
    </row>
    <row r="877" spans="1:37" x14ac:dyDescent="0.25">
      <c r="A877" s="51">
        <v>1720</v>
      </c>
      <c r="B877" s="52" t="s">
        <v>345</v>
      </c>
      <c r="C877" s="52" t="s">
        <v>5981</v>
      </c>
      <c r="D877" s="53">
        <v>44057</v>
      </c>
      <c r="E877" s="53">
        <v>44496</v>
      </c>
      <c r="F877" s="51">
        <f>Messy_HR_Dataset_Detailed!$E877-Messy_HR_Dataset_Detailed!$D877</f>
        <v>439</v>
      </c>
      <c r="G877" s="54">
        <f>(Messy_HR_Dataset_Detailed!$E877-Messy_HR_Dataset_Detailed!$D877)/365.25</f>
        <v>1.2019164955509924</v>
      </c>
      <c r="H877" s="52" t="s">
        <v>36</v>
      </c>
      <c r="I877" s="52" t="s">
        <v>5982</v>
      </c>
      <c r="J877" s="55" t="s">
        <v>5983</v>
      </c>
      <c r="K877" s="52" t="s">
        <v>113</v>
      </c>
      <c r="L877" s="52" t="s">
        <v>38</v>
      </c>
      <c r="M877" s="52" t="s">
        <v>39</v>
      </c>
      <c r="N877" s="52" t="s">
        <v>67</v>
      </c>
      <c r="O877" s="52" t="s">
        <v>41</v>
      </c>
      <c r="P877" s="52" t="s">
        <v>95</v>
      </c>
      <c r="Q877" s="52" t="s">
        <v>42</v>
      </c>
      <c r="R877" s="52" t="s">
        <v>57</v>
      </c>
      <c r="S877" s="53">
        <v>29748</v>
      </c>
      <c r="T877" s="52" t="s">
        <v>44</v>
      </c>
      <c r="U877" s="52" t="s">
        <v>159</v>
      </c>
      <c r="V877" s="52" t="s">
        <v>46</v>
      </c>
      <c r="W877" s="51">
        <v>80599</v>
      </c>
      <c r="X877" s="52" t="s">
        <v>99</v>
      </c>
      <c r="Y877" s="51">
        <v>4</v>
      </c>
      <c r="Z877" s="51">
        <v>2147</v>
      </c>
      <c r="AA877" s="53">
        <v>44631</v>
      </c>
      <c r="AB877" s="51">
        <v>2</v>
      </c>
      <c r="AC877" s="51">
        <v>1</v>
      </c>
      <c r="AD877" s="53">
        <v>44951</v>
      </c>
      <c r="AE877" s="52" t="s">
        <v>83</v>
      </c>
      <c r="AF877" s="52" t="s">
        <v>61</v>
      </c>
      <c r="AG877" s="52" t="s">
        <v>89</v>
      </c>
      <c r="AH877" s="52" t="s">
        <v>5984</v>
      </c>
      <c r="AI877" s="52" t="s">
        <v>5985</v>
      </c>
      <c r="AJ877" s="51">
        <v>3</v>
      </c>
      <c r="AK877" s="56">
        <v>535.19000000000005</v>
      </c>
    </row>
    <row r="878" spans="1:37" x14ac:dyDescent="0.25">
      <c r="A878" s="51">
        <v>1722</v>
      </c>
      <c r="B878" s="52" t="s">
        <v>5986</v>
      </c>
      <c r="C878" s="52" t="s">
        <v>2185</v>
      </c>
      <c r="D878" s="53">
        <v>44318</v>
      </c>
      <c r="E878" s="53">
        <v>45104</v>
      </c>
      <c r="F878" s="51">
        <f>Messy_HR_Dataset_Detailed!$E878-Messy_HR_Dataset_Detailed!$D878</f>
        <v>786</v>
      </c>
      <c r="G878" s="54">
        <f>(Messy_HR_Dataset_Detailed!$E878-Messy_HR_Dataset_Detailed!$D878)/365.25</f>
        <v>2.1519507186858315</v>
      </c>
      <c r="H878" s="52" t="s">
        <v>36</v>
      </c>
      <c r="I878" s="52" t="s">
        <v>5987</v>
      </c>
      <c r="J878" s="55" t="s">
        <v>5988</v>
      </c>
      <c r="K878" s="52" t="s">
        <v>164</v>
      </c>
      <c r="L878" s="52" t="s">
        <v>752</v>
      </c>
      <c r="M878" s="52" t="s">
        <v>66</v>
      </c>
      <c r="N878" s="52" t="s">
        <v>55</v>
      </c>
      <c r="O878" s="52" t="s">
        <v>41</v>
      </c>
      <c r="P878" s="52" t="s">
        <v>95</v>
      </c>
      <c r="Q878" s="52" t="s">
        <v>42</v>
      </c>
      <c r="R878" s="52" t="s">
        <v>175</v>
      </c>
      <c r="S878" s="53" t="s">
        <v>5989</v>
      </c>
      <c r="T878" s="52" t="s">
        <v>44</v>
      </c>
      <c r="U878" s="52" t="s">
        <v>176</v>
      </c>
      <c r="V878" s="52" t="s">
        <v>46</v>
      </c>
      <c r="W878" s="51">
        <v>90636</v>
      </c>
      <c r="X878" s="52" t="s">
        <v>99</v>
      </c>
      <c r="Y878" s="51">
        <v>5</v>
      </c>
      <c r="Z878" s="51">
        <v>2149</v>
      </c>
      <c r="AA878" s="53" t="s">
        <v>193</v>
      </c>
      <c r="AB878" s="51">
        <v>5</v>
      </c>
      <c r="AC878" s="51">
        <v>3</v>
      </c>
      <c r="AD878" s="53">
        <v>45054</v>
      </c>
      <c r="AE878" s="52" t="s">
        <v>83</v>
      </c>
      <c r="AF878" s="52" t="s">
        <v>51</v>
      </c>
      <c r="AG878" s="52" t="s">
        <v>52</v>
      </c>
      <c r="AH878" s="52" t="s">
        <v>5990</v>
      </c>
      <c r="AI878" s="52" t="s">
        <v>5991</v>
      </c>
      <c r="AJ878" s="51">
        <v>2</v>
      </c>
      <c r="AK878" s="56">
        <v>747.63</v>
      </c>
    </row>
    <row r="879" spans="1:37" x14ac:dyDescent="0.25">
      <c r="A879" s="51">
        <v>1723</v>
      </c>
      <c r="B879" s="52" t="s">
        <v>5697</v>
      </c>
      <c r="C879" s="52" t="s">
        <v>3433</v>
      </c>
      <c r="D879" s="53">
        <v>44947</v>
      </c>
      <c r="E879" s="53">
        <v>45014</v>
      </c>
      <c r="F879" s="51">
        <f>Messy_HR_Dataset_Detailed!$E879-Messy_HR_Dataset_Detailed!$D879</f>
        <v>67</v>
      </c>
      <c r="G879" s="54">
        <f>(Messy_HR_Dataset_Detailed!$E879-Messy_HR_Dataset_Detailed!$D879)/365.25</f>
        <v>0.1834360027378508</v>
      </c>
      <c r="H879" s="52" t="s">
        <v>36</v>
      </c>
      <c r="I879" s="52" t="s">
        <v>5992</v>
      </c>
      <c r="J879" s="55" t="s">
        <v>5993</v>
      </c>
      <c r="K879" s="52" t="s">
        <v>125</v>
      </c>
      <c r="L879" s="52" t="s">
        <v>38</v>
      </c>
      <c r="M879" s="52" t="s">
        <v>66</v>
      </c>
      <c r="N879" s="52" t="s">
        <v>67</v>
      </c>
      <c r="O879" s="52" t="s">
        <v>66</v>
      </c>
      <c r="P879" s="52" t="s">
        <v>174</v>
      </c>
      <c r="Q879" s="52" t="s">
        <v>42</v>
      </c>
      <c r="R879" s="52" t="s">
        <v>142</v>
      </c>
      <c r="S879" s="53">
        <v>26094</v>
      </c>
      <c r="T879" s="52" t="s">
        <v>44</v>
      </c>
      <c r="U879" s="52" t="s">
        <v>145</v>
      </c>
      <c r="V879" s="52" t="s">
        <v>46</v>
      </c>
      <c r="W879" s="51">
        <v>73850</v>
      </c>
      <c r="X879" s="52" t="s">
        <v>99</v>
      </c>
      <c r="Y879" s="51">
        <v>5</v>
      </c>
      <c r="Z879" s="51">
        <v>2150</v>
      </c>
      <c r="AA879" s="53" t="s">
        <v>2707</v>
      </c>
      <c r="AB879" s="51">
        <v>2</v>
      </c>
      <c r="AC879" s="51">
        <v>1</v>
      </c>
      <c r="AD879" s="53">
        <v>45141</v>
      </c>
      <c r="AE879" s="52" t="s">
        <v>76</v>
      </c>
      <c r="AF879" s="52" t="s">
        <v>61</v>
      </c>
      <c r="AG879" s="52" t="s">
        <v>62</v>
      </c>
      <c r="AH879" s="52" t="s">
        <v>5994</v>
      </c>
      <c r="AI879" s="52" t="s">
        <v>5995</v>
      </c>
      <c r="AJ879" s="51">
        <v>3</v>
      </c>
      <c r="AK879" s="56">
        <v>794.12</v>
      </c>
    </row>
    <row r="880" spans="1:37" x14ac:dyDescent="0.25">
      <c r="A880" s="51">
        <v>1724</v>
      </c>
      <c r="B880" s="52" t="s">
        <v>5996</v>
      </c>
      <c r="C880" s="52" t="s">
        <v>1374</v>
      </c>
      <c r="D880" s="53">
        <v>44216</v>
      </c>
      <c r="E880" s="53">
        <v>45104</v>
      </c>
      <c r="F880" s="51">
        <f>Messy_HR_Dataset_Detailed!$E880-Messy_HR_Dataset_Detailed!$D880</f>
        <v>888</v>
      </c>
      <c r="G880" s="54">
        <f>(Messy_HR_Dataset_Detailed!$E880-Messy_HR_Dataset_Detailed!$D880)/365.25</f>
        <v>2.431211498973306</v>
      </c>
      <c r="H880" s="52" t="s">
        <v>36</v>
      </c>
      <c r="I880" s="52" t="s">
        <v>5997</v>
      </c>
      <c r="J880" s="55" t="s">
        <v>5998</v>
      </c>
      <c r="K880" s="52" t="s">
        <v>79</v>
      </c>
      <c r="L880" s="52" t="s">
        <v>38</v>
      </c>
      <c r="M880" s="52" t="s">
        <v>39</v>
      </c>
      <c r="N880" s="52" t="s">
        <v>67</v>
      </c>
      <c r="O880" s="52" t="s">
        <v>41</v>
      </c>
      <c r="P880" s="52" t="s">
        <v>95</v>
      </c>
      <c r="Q880" s="52" t="s">
        <v>42</v>
      </c>
      <c r="R880" s="52" t="s">
        <v>238</v>
      </c>
      <c r="S880" s="53">
        <v>18395</v>
      </c>
      <c r="T880" s="52" t="s">
        <v>44</v>
      </c>
      <c r="U880" s="52" t="s">
        <v>109</v>
      </c>
      <c r="V880" s="52" t="s">
        <v>46</v>
      </c>
      <c r="W880" s="51">
        <v>47622</v>
      </c>
      <c r="X880" s="52" t="s">
        <v>99</v>
      </c>
      <c r="Y880" s="51">
        <v>1</v>
      </c>
      <c r="Z880" s="51">
        <v>2151</v>
      </c>
      <c r="AA880" s="53">
        <v>45234</v>
      </c>
      <c r="AB880" s="51">
        <v>4</v>
      </c>
      <c r="AC880" s="51">
        <v>4</v>
      </c>
      <c r="AD880" s="53">
        <v>44995</v>
      </c>
      <c r="AE880" s="52" t="s">
        <v>50</v>
      </c>
      <c r="AF880" s="52" t="s">
        <v>61</v>
      </c>
      <c r="AG880" s="52" t="s">
        <v>52</v>
      </c>
      <c r="AH880" s="52" t="s">
        <v>5999</v>
      </c>
      <c r="AI880" s="52" t="s">
        <v>6000</v>
      </c>
      <c r="AJ880" s="51">
        <v>3</v>
      </c>
      <c r="AK880" s="56">
        <v>845.94</v>
      </c>
    </row>
    <row r="881" spans="1:37" x14ac:dyDescent="0.25">
      <c r="A881" s="51">
        <v>1728</v>
      </c>
      <c r="B881" s="52" t="s">
        <v>1557</v>
      </c>
      <c r="C881" s="52" t="s">
        <v>1765</v>
      </c>
      <c r="D881" s="53">
        <v>43645</v>
      </c>
      <c r="E881" s="53">
        <v>44976</v>
      </c>
      <c r="F881" s="51">
        <f>Messy_HR_Dataset_Detailed!$E881-Messy_HR_Dataset_Detailed!$D881</f>
        <v>1331</v>
      </c>
      <c r="G881" s="54">
        <f>(Messy_HR_Dataset_Detailed!$E881-Messy_HR_Dataset_Detailed!$D881)/365.25</f>
        <v>3.6440793976728267</v>
      </c>
      <c r="H881" s="52" t="s">
        <v>36</v>
      </c>
      <c r="I881" s="52" t="s">
        <v>6001</v>
      </c>
      <c r="J881" s="55" t="s">
        <v>6002</v>
      </c>
      <c r="K881" s="52" t="s">
        <v>54</v>
      </c>
      <c r="L881" s="52" t="s">
        <v>752</v>
      </c>
      <c r="M881" s="52" t="s">
        <v>56</v>
      </c>
      <c r="N881" s="52" t="s">
        <v>67</v>
      </c>
      <c r="O881" s="52" t="s">
        <v>66</v>
      </c>
      <c r="P881" s="52" t="s">
        <v>121</v>
      </c>
      <c r="Q881" s="52" t="s">
        <v>42</v>
      </c>
      <c r="R881" s="52" t="s">
        <v>43</v>
      </c>
      <c r="S881" s="53" t="s">
        <v>2598</v>
      </c>
      <c r="T881" s="52" t="s">
        <v>44</v>
      </c>
      <c r="U881" s="52" t="s">
        <v>176</v>
      </c>
      <c r="V881" s="52" t="s">
        <v>46</v>
      </c>
      <c r="W881" s="51">
        <v>72455</v>
      </c>
      <c r="X881" s="52" t="s">
        <v>99</v>
      </c>
      <c r="Y881" s="51">
        <v>4</v>
      </c>
      <c r="Z881" s="51">
        <v>2155</v>
      </c>
      <c r="AA881" s="53" t="s">
        <v>1771</v>
      </c>
      <c r="AB881" s="51">
        <v>1</v>
      </c>
      <c r="AC881" s="51">
        <v>2</v>
      </c>
      <c r="AD881" s="53">
        <v>45006</v>
      </c>
      <c r="AE881" s="52" t="s">
        <v>60</v>
      </c>
      <c r="AF881" s="52" t="s">
        <v>51</v>
      </c>
      <c r="AG881" s="52" t="s">
        <v>89</v>
      </c>
      <c r="AH881" s="52" t="s">
        <v>6003</v>
      </c>
      <c r="AI881" s="52" t="s">
        <v>6004</v>
      </c>
      <c r="AJ881" s="51">
        <v>1</v>
      </c>
      <c r="AK881" s="56">
        <v>972.82</v>
      </c>
    </row>
    <row r="882" spans="1:37" x14ac:dyDescent="0.25">
      <c r="A882" s="51">
        <v>1729</v>
      </c>
      <c r="B882" s="52" t="s">
        <v>6005</v>
      </c>
      <c r="C882" s="52" t="s">
        <v>6006</v>
      </c>
      <c r="D882" s="53">
        <v>43354</v>
      </c>
      <c r="E882" s="53">
        <v>43904</v>
      </c>
      <c r="F882" s="51">
        <f>Messy_HR_Dataset_Detailed!$E882-Messy_HR_Dataset_Detailed!$D882</f>
        <v>550</v>
      </c>
      <c r="G882" s="54">
        <f>(Messy_HR_Dataset_Detailed!$E882-Messy_HR_Dataset_Detailed!$D882)/365.25</f>
        <v>1.5058179329226558</v>
      </c>
      <c r="H882" s="52" t="s">
        <v>36</v>
      </c>
      <c r="I882" s="52" t="s">
        <v>6007</v>
      </c>
      <c r="J882" s="55" t="s">
        <v>6008</v>
      </c>
      <c r="K882" s="52" t="s">
        <v>132</v>
      </c>
      <c r="L882" s="52" t="s">
        <v>38</v>
      </c>
      <c r="M882" s="52" t="s">
        <v>56</v>
      </c>
      <c r="N882" s="52" t="s">
        <v>67</v>
      </c>
      <c r="O882" s="52" t="s">
        <v>41</v>
      </c>
      <c r="P882" s="52" t="s">
        <v>174</v>
      </c>
      <c r="Q882" s="52" t="s">
        <v>42</v>
      </c>
      <c r="R882" s="52" t="s">
        <v>114</v>
      </c>
      <c r="S882" s="53" t="s">
        <v>2347</v>
      </c>
      <c r="T882" s="52" t="s">
        <v>44</v>
      </c>
      <c r="U882" s="52" t="s">
        <v>250</v>
      </c>
      <c r="V882" s="52" t="s">
        <v>46</v>
      </c>
      <c r="W882" s="51">
        <v>94916</v>
      </c>
      <c r="X882" s="52" t="s">
        <v>99</v>
      </c>
      <c r="Y882" s="51">
        <v>3</v>
      </c>
      <c r="Z882" s="51">
        <v>2156</v>
      </c>
      <c r="AA882" s="53">
        <v>44988</v>
      </c>
      <c r="AB882" s="51">
        <v>5</v>
      </c>
      <c r="AC882" s="51">
        <v>1</v>
      </c>
      <c r="AD882" s="53">
        <v>44945</v>
      </c>
      <c r="AE882" s="52" t="s">
        <v>60</v>
      </c>
      <c r="AF882" s="52" t="s">
        <v>51</v>
      </c>
      <c r="AG882" s="52" t="s">
        <v>52</v>
      </c>
      <c r="AH882" s="52" t="s">
        <v>3974</v>
      </c>
      <c r="AI882" s="52" t="s">
        <v>6009</v>
      </c>
      <c r="AJ882" s="51">
        <v>2</v>
      </c>
      <c r="AK882" s="56">
        <v>763.44</v>
      </c>
    </row>
    <row r="883" spans="1:37" x14ac:dyDescent="0.25">
      <c r="A883" s="51">
        <v>1730</v>
      </c>
      <c r="B883" s="52" t="s">
        <v>2581</v>
      </c>
      <c r="C883" s="52" t="s">
        <v>1100</v>
      </c>
      <c r="D883" s="53">
        <v>43966</v>
      </c>
      <c r="E883" s="53">
        <v>44552</v>
      </c>
      <c r="F883" s="51">
        <f>Messy_HR_Dataset_Detailed!$E883-Messy_HR_Dataset_Detailed!$D883</f>
        <v>586</v>
      </c>
      <c r="G883" s="54">
        <f>(Messy_HR_Dataset_Detailed!$E883-Messy_HR_Dataset_Detailed!$D883)/365.25</f>
        <v>1.6043805612594113</v>
      </c>
      <c r="H883" s="52" t="s">
        <v>36</v>
      </c>
      <c r="I883" s="52" t="s">
        <v>6010</v>
      </c>
      <c r="J883" s="55" t="s">
        <v>6011</v>
      </c>
      <c r="K883" s="52" t="s">
        <v>113</v>
      </c>
      <c r="L883" s="52" t="s">
        <v>38</v>
      </c>
      <c r="M883" s="52" t="s">
        <v>39</v>
      </c>
      <c r="N883" s="52" t="s">
        <v>55</v>
      </c>
      <c r="O883" s="52" t="s">
        <v>66</v>
      </c>
      <c r="P883" s="52" t="s">
        <v>133</v>
      </c>
      <c r="Q883" s="52" t="s">
        <v>42</v>
      </c>
      <c r="R883" s="52" t="s">
        <v>69</v>
      </c>
      <c r="S883" s="53">
        <v>18296</v>
      </c>
      <c r="T883" s="52" t="s">
        <v>44</v>
      </c>
      <c r="U883" s="52" t="s">
        <v>70</v>
      </c>
      <c r="V883" s="52" t="s">
        <v>46</v>
      </c>
      <c r="W883" s="51">
        <v>1687</v>
      </c>
      <c r="X883" s="52" t="s">
        <v>99</v>
      </c>
      <c r="Y883" s="51">
        <v>4</v>
      </c>
      <c r="Z883" s="51">
        <v>2157</v>
      </c>
      <c r="AA883" s="53">
        <v>44846</v>
      </c>
      <c r="AB883" s="51">
        <v>4</v>
      </c>
      <c r="AC883" s="51">
        <v>2</v>
      </c>
      <c r="AD883" s="53">
        <v>44836</v>
      </c>
      <c r="AE883" s="52" t="s">
        <v>50</v>
      </c>
      <c r="AF883" s="52" t="s">
        <v>51</v>
      </c>
      <c r="AG883" s="52" t="s">
        <v>62</v>
      </c>
      <c r="AH883" s="52" t="s">
        <v>6012</v>
      </c>
      <c r="AI883" s="52" t="s">
        <v>6013</v>
      </c>
      <c r="AJ883" s="51">
        <v>1</v>
      </c>
      <c r="AK883" s="56">
        <v>152.69</v>
      </c>
    </row>
    <row r="884" spans="1:37" x14ac:dyDescent="0.25">
      <c r="A884" s="51">
        <v>1732</v>
      </c>
      <c r="B884" s="52" t="s">
        <v>6014</v>
      </c>
      <c r="C884" s="52" t="s">
        <v>6015</v>
      </c>
      <c r="D884" s="53">
        <v>44278</v>
      </c>
      <c r="E884" s="53">
        <v>44642</v>
      </c>
      <c r="F884" s="51">
        <f>Messy_HR_Dataset_Detailed!$E884-Messy_HR_Dataset_Detailed!$D884</f>
        <v>364</v>
      </c>
      <c r="G884" s="54">
        <f>(Messy_HR_Dataset_Detailed!$E884-Messy_HR_Dataset_Detailed!$D884)/365.25</f>
        <v>0.99657768651608492</v>
      </c>
      <c r="H884" s="52" t="s">
        <v>36</v>
      </c>
      <c r="I884" s="52" t="s">
        <v>6016</v>
      </c>
      <c r="J884" s="55" t="s">
        <v>6017</v>
      </c>
      <c r="K884" s="52" t="s">
        <v>164</v>
      </c>
      <c r="L884" s="52" t="s">
        <v>38</v>
      </c>
      <c r="M884" s="52" t="s">
        <v>66</v>
      </c>
      <c r="N884" s="52" t="s">
        <v>40</v>
      </c>
      <c r="O884" s="52" t="s">
        <v>41</v>
      </c>
      <c r="P884" s="52" t="s">
        <v>121</v>
      </c>
      <c r="Q884" s="52" t="s">
        <v>42</v>
      </c>
      <c r="R884" s="52" t="s">
        <v>57</v>
      </c>
      <c r="S884" s="53" t="s">
        <v>6018</v>
      </c>
      <c r="T884" s="52" t="s">
        <v>44</v>
      </c>
      <c r="U884" s="52" t="s">
        <v>159</v>
      </c>
      <c r="V884" s="52" t="s">
        <v>46</v>
      </c>
      <c r="W884" s="51">
        <v>73141</v>
      </c>
      <c r="X884" s="52" t="s">
        <v>99</v>
      </c>
      <c r="Y884" s="51">
        <v>5</v>
      </c>
      <c r="Z884" s="51">
        <v>2159</v>
      </c>
      <c r="AA884" s="53" t="s">
        <v>4173</v>
      </c>
      <c r="AB884" s="51">
        <v>1</v>
      </c>
      <c r="AC884" s="51">
        <v>1</v>
      </c>
      <c r="AD884" s="53">
        <v>44950</v>
      </c>
      <c r="AE884" s="52" t="s">
        <v>60</v>
      </c>
      <c r="AF884" s="52" t="s">
        <v>61</v>
      </c>
      <c r="AG884" s="52" t="s">
        <v>77</v>
      </c>
      <c r="AH884" s="52" t="s">
        <v>6019</v>
      </c>
      <c r="AI884" s="52" t="s">
        <v>6020</v>
      </c>
      <c r="AJ884" s="51">
        <v>3</v>
      </c>
      <c r="AK884" s="56">
        <v>833.52</v>
      </c>
    </row>
    <row r="885" spans="1:37" x14ac:dyDescent="0.25">
      <c r="A885" s="51">
        <v>1733</v>
      </c>
      <c r="B885" s="52" t="s">
        <v>6021</v>
      </c>
      <c r="C885" s="52" t="s">
        <v>807</v>
      </c>
      <c r="D885" s="53">
        <v>44872</v>
      </c>
      <c r="E885" s="53">
        <v>45022</v>
      </c>
      <c r="F885" s="51">
        <f>Messy_HR_Dataset_Detailed!$E885-Messy_HR_Dataset_Detailed!$D885</f>
        <v>150</v>
      </c>
      <c r="G885" s="54">
        <f>(Messy_HR_Dataset_Detailed!$E885-Messy_HR_Dataset_Detailed!$D885)/365.25</f>
        <v>0.41067761806981518</v>
      </c>
      <c r="H885" s="52" t="s">
        <v>36</v>
      </c>
      <c r="I885" s="52" t="s">
        <v>6022</v>
      </c>
      <c r="J885" s="55" t="s">
        <v>6023</v>
      </c>
      <c r="K885" s="52" t="s">
        <v>125</v>
      </c>
      <c r="L885" s="52" t="s">
        <v>38</v>
      </c>
      <c r="M885" s="52" t="s">
        <v>66</v>
      </c>
      <c r="N885" s="52" t="s">
        <v>55</v>
      </c>
      <c r="O885" s="52" t="s">
        <v>56</v>
      </c>
      <c r="P885" s="52" t="s">
        <v>95</v>
      </c>
      <c r="Q885" s="52" t="s">
        <v>42</v>
      </c>
      <c r="R885" s="52" t="s">
        <v>80</v>
      </c>
      <c r="S885" s="53" t="s">
        <v>6024</v>
      </c>
      <c r="T885" s="52" t="s">
        <v>44</v>
      </c>
      <c r="U885" s="52" t="s">
        <v>81</v>
      </c>
      <c r="V885" s="52" t="s">
        <v>46</v>
      </c>
      <c r="W885" s="51">
        <v>5804</v>
      </c>
      <c r="X885" s="52" t="s">
        <v>99</v>
      </c>
      <c r="Y885" s="51">
        <v>3</v>
      </c>
      <c r="Z885" s="51">
        <v>2160</v>
      </c>
      <c r="AA885" s="53" t="s">
        <v>2774</v>
      </c>
      <c r="AB885" s="51">
        <v>1</v>
      </c>
      <c r="AC885" s="51">
        <v>1</v>
      </c>
      <c r="AD885" s="53">
        <v>45093</v>
      </c>
      <c r="AE885" s="52" t="s">
        <v>60</v>
      </c>
      <c r="AF885" s="52" t="s">
        <v>51</v>
      </c>
      <c r="AG885" s="52" t="s">
        <v>77</v>
      </c>
      <c r="AH885" s="52" t="s">
        <v>6025</v>
      </c>
      <c r="AI885" s="52" t="s">
        <v>6026</v>
      </c>
      <c r="AJ885" s="51">
        <v>5</v>
      </c>
      <c r="AK885" s="56">
        <v>329.65</v>
      </c>
    </row>
    <row r="886" spans="1:37" x14ac:dyDescent="0.25">
      <c r="A886" s="51">
        <v>1738</v>
      </c>
      <c r="B886" s="52" t="s">
        <v>6029</v>
      </c>
      <c r="C886" s="52" t="s">
        <v>4023</v>
      </c>
      <c r="D886" s="53">
        <v>43540</v>
      </c>
      <c r="E886" s="53">
        <v>43947</v>
      </c>
      <c r="F886" s="51">
        <f>Messy_HR_Dataset_Detailed!$E886-Messy_HR_Dataset_Detailed!$D886</f>
        <v>407</v>
      </c>
      <c r="G886" s="54">
        <f>(Messy_HR_Dataset_Detailed!$E886-Messy_HR_Dataset_Detailed!$D886)/365.25</f>
        <v>1.1143052703627652</v>
      </c>
      <c r="H886" s="52" t="s">
        <v>738</v>
      </c>
      <c r="I886" s="52" t="s">
        <v>6030</v>
      </c>
      <c r="J886" s="55" t="s">
        <v>6031</v>
      </c>
      <c r="K886" s="52" t="s">
        <v>84</v>
      </c>
      <c r="L886" s="52" t="s">
        <v>38</v>
      </c>
      <c r="M886" s="52" t="s">
        <v>39</v>
      </c>
      <c r="N886" s="52" t="s">
        <v>40</v>
      </c>
      <c r="O886" s="52" t="s">
        <v>66</v>
      </c>
      <c r="P886" s="52" t="s">
        <v>95</v>
      </c>
      <c r="Q886" s="52" t="s">
        <v>42</v>
      </c>
      <c r="R886" s="52" t="s">
        <v>85</v>
      </c>
      <c r="S886" s="53">
        <v>17686</v>
      </c>
      <c r="T886" s="52" t="s">
        <v>44</v>
      </c>
      <c r="U886" s="52" t="s">
        <v>81</v>
      </c>
      <c r="V886" s="52" t="s">
        <v>46</v>
      </c>
      <c r="W886" s="51">
        <v>26451</v>
      </c>
      <c r="X886" s="52" t="s">
        <v>99</v>
      </c>
      <c r="Y886" s="51">
        <v>3</v>
      </c>
      <c r="Z886" s="51">
        <v>2165</v>
      </c>
      <c r="AA886" s="53" t="s">
        <v>135</v>
      </c>
      <c r="AB886" s="51">
        <v>5</v>
      </c>
      <c r="AC886" s="51">
        <v>3</v>
      </c>
      <c r="AD886" s="53">
        <v>45130</v>
      </c>
      <c r="AE886" s="52" t="s">
        <v>76</v>
      </c>
      <c r="AF886" s="52" t="s">
        <v>61</v>
      </c>
      <c r="AG886" s="52" t="s">
        <v>52</v>
      </c>
      <c r="AH886" s="52" t="s">
        <v>6032</v>
      </c>
      <c r="AI886" s="52" t="s">
        <v>6033</v>
      </c>
      <c r="AJ886" s="51">
        <v>4</v>
      </c>
      <c r="AK886" s="56">
        <v>652.57000000000005</v>
      </c>
    </row>
    <row r="887" spans="1:37" x14ac:dyDescent="0.25">
      <c r="A887" s="51">
        <v>1740</v>
      </c>
      <c r="B887" s="52" t="s">
        <v>6034</v>
      </c>
      <c r="C887" s="52" t="s">
        <v>2710</v>
      </c>
      <c r="D887" s="53">
        <v>43464</v>
      </c>
      <c r="E887" s="53">
        <v>44053</v>
      </c>
      <c r="F887" s="51">
        <f>Messy_HR_Dataset_Detailed!$E887-Messy_HR_Dataset_Detailed!$D887</f>
        <v>589</v>
      </c>
      <c r="G887" s="54">
        <f>(Messy_HR_Dataset_Detailed!$E887-Messy_HR_Dataset_Detailed!$D887)/365.25</f>
        <v>1.6125941136208077</v>
      </c>
      <c r="H887" s="52" t="s">
        <v>738</v>
      </c>
      <c r="I887" s="52" t="s">
        <v>6035</v>
      </c>
      <c r="J887" s="55" t="s">
        <v>6036</v>
      </c>
      <c r="K887" s="52" t="s">
        <v>125</v>
      </c>
      <c r="L887" s="52" t="s">
        <v>199</v>
      </c>
      <c r="M887" s="52" t="s">
        <v>56</v>
      </c>
      <c r="N887" s="52" t="s">
        <v>67</v>
      </c>
      <c r="O887" s="52" t="s">
        <v>41</v>
      </c>
      <c r="P887" s="52" t="s">
        <v>174</v>
      </c>
      <c r="Q887" s="52" t="s">
        <v>42</v>
      </c>
      <c r="R887" s="52" t="s">
        <v>1016</v>
      </c>
      <c r="S887" s="53" t="s">
        <v>6037</v>
      </c>
      <c r="T887" s="52" t="s">
        <v>44</v>
      </c>
      <c r="U887" s="52" t="s">
        <v>412</v>
      </c>
      <c r="V887" s="52" t="s">
        <v>46</v>
      </c>
      <c r="W887" s="51">
        <v>5348</v>
      </c>
      <c r="X887" s="52" t="s">
        <v>99</v>
      </c>
      <c r="Y887" s="51">
        <v>3</v>
      </c>
      <c r="Z887" s="51">
        <v>2167</v>
      </c>
      <c r="AA887" s="53">
        <v>44629</v>
      </c>
      <c r="AB887" s="51">
        <v>2</v>
      </c>
      <c r="AC887" s="51">
        <v>4</v>
      </c>
      <c r="AD887" s="53">
        <v>45013</v>
      </c>
      <c r="AE887" s="52" t="s">
        <v>50</v>
      </c>
      <c r="AF887" s="52" t="s">
        <v>61</v>
      </c>
      <c r="AG887" s="52" t="s">
        <v>77</v>
      </c>
      <c r="AH887" s="52" t="s">
        <v>6038</v>
      </c>
      <c r="AI887" s="52" t="s">
        <v>4920</v>
      </c>
      <c r="AJ887" s="51">
        <v>5</v>
      </c>
      <c r="AK887" s="56">
        <v>163.16999999999999</v>
      </c>
    </row>
    <row r="888" spans="1:37" x14ac:dyDescent="0.25">
      <c r="A888" s="51">
        <v>1742</v>
      </c>
      <c r="B888" s="52" t="s">
        <v>3474</v>
      </c>
      <c r="C888" s="52" t="s">
        <v>1594</v>
      </c>
      <c r="D888" s="53">
        <v>44016</v>
      </c>
      <c r="E888" s="53">
        <v>44692</v>
      </c>
      <c r="F888" s="51">
        <f>Messy_HR_Dataset_Detailed!$E888-Messy_HR_Dataset_Detailed!$D888</f>
        <v>676</v>
      </c>
      <c r="G888" s="54">
        <f>(Messy_HR_Dataset_Detailed!$E888-Messy_HR_Dataset_Detailed!$D888)/365.25</f>
        <v>1.8507871321013005</v>
      </c>
      <c r="H888" s="52" t="s">
        <v>738</v>
      </c>
      <c r="I888" s="52" t="s">
        <v>6039</v>
      </c>
      <c r="J888" s="55" t="s">
        <v>3475</v>
      </c>
      <c r="K888" s="52" t="s">
        <v>132</v>
      </c>
      <c r="L888" s="52" t="s">
        <v>38</v>
      </c>
      <c r="M888" s="52" t="s">
        <v>66</v>
      </c>
      <c r="N888" s="52" t="s">
        <v>55</v>
      </c>
      <c r="O888" s="52" t="s">
        <v>66</v>
      </c>
      <c r="P888" s="52" t="s">
        <v>133</v>
      </c>
      <c r="Q888" s="52" t="s">
        <v>42</v>
      </c>
      <c r="R888" s="52" t="s">
        <v>80</v>
      </c>
      <c r="S888" s="53" t="s">
        <v>6040</v>
      </c>
      <c r="T888" s="52" t="s">
        <v>44</v>
      </c>
      <c r="U888" s="52" t="s">
        <v>307</v>
      </c>
      <c r="V888" s="52" t="s">
        <v>46</v>
      </c>
      <c r="W888" s="51">
        <v>81396</v>
      </c>
      <c r="X888" s="52" t="s">
        <v>99</v>
      </c>
      <c r="Y888" s="51">
        <v>3</v>
      </c>
      <c r="Z888" s="51">
        <v>2169</v>
      </c>
      <c r="AA888" s="53" t="s">
        <v>1471</v>
      </c>
      <c r="AB888" s="51">
        <v>5</v>
      </c>
      <c r="AC888" s="51">
        <v>2</v>
      </c>
      <c r="AD888" s="53">
        <v>45002</v>
      </c>
      <c r="AE888" s="52" t="s">
        <v>60</v>
      </c>
      <c r="AF888" s="52" t="s">
        <v>61</v>
      </c>
      <c r="AG888" s="52" t="s">
        <v>52</v>
      </c>
      <c r="AH888" s="52" t="s">
        <v>6041</v>
      </c>
      <c r="AI888" s="52" t="s">
        <v>6042</v>
      </c>
      <c r="AJ888" s="51">
        <v>1</v>
      </c>
      <c r="AK888" s="56">
        <v>200.13</v>
      </c>
    </row>
    <row r="889" spans="1:37" x14ac:dyDescent="0.25">
      <c r="A889" s="51">
        <v>1744</v>
      </c>
      <c r="B889" s="52" t="s">
        <v>1219</v>
      </c>
      <c r="C889" s="52" t="s">
        <v>3234</v>
      </c>
      <c r="D889" s="53">
        <v>44417</v>
      </c>
      <c r="E889" s="53">
        <v>44708</v>
      </c>
      <c r="F889" s="51">
        <f>Messy_HR_Dataset_Detailed!$E889-Messy_HR_Dataset_Detailed!$D889</f>
        <v>291</v>
      </c>
      <c r="G889" s="54">
        <f>(Messy_HR_Dataset_Detailed!$E889-Messy_HR_Dataset_Detailed!$D889)/365.25</f>
        <v>0.79671457905544152</v>
      </c>
      <c r="H889" s="52" t="s">
        <v>36</v>
      </c>
      <c r="I889" s="52" t="s">
        <v>6043</v>
      </c>
      <c r="J889" s="55" t="s">
        <v>6044</v>
      </c>
      <c r="K889" s="52" t="s">
        <v>84</v>
      </c>
      <c r="L889" s="52" t="s">
        <v>38</v>
      </c>
      <c r="M889" s="52" t="s">
        <v>66</v>
      </c>
      <c r="N889" s="52" t="s">
        <v>55</v>
      </c>
      <c r="O889" s="52" t="s">
        <v>56</v>
      </c>
      <c r="P889" s="52" t="s">
        <v>121</v>
      </c>
      <c r="Q889" s="52" t="s">
        <v>42</v>
      </c>
      <c r="R889" s="52" t="s">
        <v>114</v>
      </c>
      <c r="S889" s="53">
        <v>33910</v>
      </c>
      <c r="T889" s="52" t="s">
        <v>44</v>
      </c>
      <c r="U889" s="52" t="s">
        <v>116</v>
      </c>
      <c r="V889" s="52" t="s">
        <v>46</v>
      </c>
      <c r="W889" s="51">
        <v>34460</v>
      </c>
      <c r="X889" s="52" t="s">
        <v>99</v>
      </c>
      <c r="Y889" s="51">
        <v>3</v>
      </c>
      <c r="Z889" s="51">
        <v>2171</v>
      </c>
      <c r="AA889" s="53" t="s">
        <v>2354</v>
      </c>
      <c r="AB889" s="51">
        <v>1</v>
      </c>
      <c r="AC889" s="51">
        <v>3</v>
      </c>
      <c r="AD889" s="53">
        <v>45096</v>
      </c>
      <c r="AE889" s="52" t="s">
        <v>156</v>
      </c>
      <c r="AF889" s="52" t="s">
        <v>61</v>
      </c>
      <c r="AG889" s="52" t="s">
        <v>89</v>
      </c>
      <c r="AH889" s="52" t="s">
        <v>6045</v>
      </c>
      <c r="AI889" s="52" t="s">
        <v>6046</v>
      </c>
      <c r="AJ889" s="51">
        <v>3</v>
      </c>
      <c r="AK889" s="56">
        <v>243.07</v>
      </c>
    </row>
    <row r="890" spans="1:37" x14ac:dyDescent="0.25">
      <c r="A890" s="51">
        <v>1745</v>
      </c>
      <c r="B890" s="52" t="s">
        <v>6047</v>
      </c>
      <c r="C890" s="52" t="s">
        <v>658</v>
      </c>
      <c r="D890" s="53">
        <v>44332</v>
      </c>
      <c r="E890" s="53">
        <v>45107</v>
      </c>
      <c r="F890" s="51">
        <f>Messy_HR_Dataset_Detailed!$E890-Messy_HR_Dataset_Detailed!$D890</f>
        <v>775</v>
      </c>
      <c r="G890" s="54">
        <f>(Messy_HR_Dataset_Detailed!$E890-Messy_HR_Dataset_Detailed!$D890)/365.25</f>
        <v>2.1218343600273784</v>
      </c>
      <c r="H890" s="52" t="s">
        <v>36</v>
      </c>
      <c r="I890" s="52" t="s">
        <v>6048</v>
      </c>
      <c r="J890" s="55" t="s">
        <v>6049</v>
      </c>
      <c r="K890" s="52" t="s">
        <v>37</v>
      </c>
      <c r="L890" s="52" t="s">
        <v>752</v>
      </c>
      <c r="M890" s="52" t="s">
        <v>56</v>
      </c>
      <c r="N890" s="52" t="s">
        <v>40</v>
      </c>
      <c r="O890" s="52" t="s">
        <v>41</v>
      </c>
      <c r="P890" s="52" t="s">
        <v>133</v>
      </c>
      <c r="Q890" s="52" t="s">
        <v>42</v>
      </c>
      <c r="R890" s="52" t="s">
        <v>85</v>
      </c>
      <c r="S890" s="53">
        <v>34340</v>
      </c>
      <c r="T890" s="52" t="s">
        <v>44</v>
      </c>
      <c r="U890" s="52" t="s">
        <v>81</v>
      </c>
      <c r="V890" s="52" t="s">
        <v>46</v>
      </c>
      <c r="W890" s="51">
        <v>84884</v>
      </c>
      <c r="X890" s="52" t="s">
        <v>99</v>
      </c>
      <c r="Y890" s="51">
        <v>3</v>
      </c>
      <c r="Z890" s="51">
        <v>2172</v>
      </c>
      <c r="AA890" s="53" t="s">
        <v>1077</v>
      </c>
      <c r="AB890" s="51">
        <v>2</v>
      </c>
      <c r="AC890" s="51">
        <v>4</v>
      </c>
      <c r="AD890" s="53">
        <v>45100</v>
      </c>
      <c r="AE890" s="52" t="s">
        <v>76</v>
      </c>
      <c r="AF890" s="52" t="s">
        <v>61</v>
      </c>
      <c r="AG890" s="52" t="s">
        <v>62</v>
      </c>
      <c r="AH890" s="52" t="s">
        <v>6050</v>
      </c>
      <c r="AI890" s="52" t="s">
        <v>6051</v>
      </c>
      <c r="AJ890" s="51">
        <v>2</v>
      </c>
      <c r="AK890" s="56">
        <v>198.08</v>
      </c>
    </row>
    <row r="891" spans="1:37" x14ac:dyDescent="0.25">
      <c r="A891" s="51">
        <v>1746</v>
      </c>
      <c r="B891" s="52" t="s">
        <v>2380</v>
      </c>
      <c r="C891" s="52" t="s">
        <v>4634</v>
      </c>
      <c r="D891" s="53">
        <v>44422</v>
      </c>
      <c r="E891" s="53">
        <v>44477</v>
      </c>
      <c r="F891" s="51">
        <f>Messy_HR_Dataset_Detailed!$E891-Messy_HR_Dataset_Detailed!$D891</f>
        <v>55</v>
      </c>
      <c r="G891" s="54">
        <f>(Messy_HR_Dataset_Detailed!$E891-Messy_HR_Dataset_Detailed!$D891)/365.25</f>
        <v>0.15058179329226556</v>
      </c>
      <c r="H891" s="52" t="s">
        <v>36</v>
      </c>
      <c r="I891" s="52" t="s">
        <v>6052</v>
      </c>
      <c r="J891" s="55" t="s">
        <v>6053</v>
      </c>
      <c r="K891" s="52" t="s">
        <v>125</v>
      </c>
      <c r="L891" s="52" t="s">
        <v>752</v>
      </c>
      <c r="M891" s="52" t="s">
        <v>39</v>
      </c>
      <c r="N891" s="52" t="s">
        <v>55</v>
      </c>
      <c r="O891" s="52" t="s">
        <v>56</v>
      </c>
      <c r="P891" s="52" t="s">
        <v>133</v>
      </c>
      <c r="Q891" s="52" t="s">
        <v>42</v>
      </c>
      <c r="R891" s="52" t="s">
        <v>107</v>
      </c>
      <c r="S891" s="53">
        <v>31877</v>
      </c>
      <c r="T891" s="52" t="s">
        <v>44</v>
      </c>
      <c r="U891" s="52" t="s">
        <v>109</v>
      </c>
      <c r="V891" s="52" t="s">
        <v>46</v>
      </c>
      <c r="W891" s="51">
        <v>6115</v>
      </c>
      <c r="X891" s="52" t="s">
        <v>99</v>
      </c>
      <c r="Y891" s="51">
        <v>3</v>
      </c>
      <c r="Z891" s="51">
        <v>2173</v>
      </c>
      <c r="AA891" s="53" t="s">
        <v>1859</v>
      </c>
      <c r="AB891" s="51">
        <v>1</v>
      </c>
      <c r="AC891" s="51">
        <v>4</v>
      </c>
      <c r="AD891" s="53">
        <v>45034</v>
      </c>
      <c r="AE891" s="52" t="s">
        <v>83</v>
      </c>
      <c r="AF891" s="52" t="s">
        <v>61</v>
      </c>
      <c r="AG891" s="52" t="s">
        <v>77</v>
      </c>
      <c r="AH891" s="52" t="s">
        <v>6054</v>
      </c>
      <c r="AI891" s="52" t="s">
        <v>6055</v>
      </c>
      <c r="AJ891" s="51">
        <v>5</v>
      </c>
      <c r="AK891" s="56">
        <v>372.55</v>
      </c>
    </row>
    <row r="892" spans="1:37" x14ac:dyDescent="0.25">
      <c r="A892" s="51">
        <v>1748</v>
      </c>
      <c r="B892" s="52" t="s">
        <v>6057</v>
      </c>
      <c r="C892" s="52" t="s">
        <v>882</v>
      </c>
      <c r="D892" s="53">
        <v>43815</v>
      </c>
      <c r="E892" s="53">
        <v>44003</v>
      </c>
      <c r="F892" s="51">
        <f>Messy_HR_Dataset_Detailed!$E892-Messy_HR_Dataset_Detailed!$D892</f>
        <v>188</v>
      </c>
      <c r="G892" s="54">
        <f>(Messy_HR_Dataset_Detailed!$E892-Messy_HR_Dataset_Detailed!$D892)/365.25</f>
        <v>0.51471594798083509</v>
      </c>
      <c r="H892" s="52" t="s">
        <v>36</v>
      </c>
      <c r="I892" s="52" t="s">
        <v>6058</v>
      </c>
      <c r="J892" s="55" t="s">
        <v>6059</v>
      </c>
      <c r="K892" s="52" t="s">
        <v>132</v>
      </c>
      <c r="L892" s="52" t="s">
        <v>38</v>
      </c>
      <c r="M892" s="52" t="s">
        <v>39</v>
      </c>
      <c r="N892" s="52" t="s">
        <v>40</v>
      </c>
      <c r="O892" s="52" t="s">
        <v>41</v>
      </c>
      <c r="P892" s="52" t="s">
        <v>174</v>
      </c>
      <c r="Q892" s="52" t="s">
        <v>42</v>
      </c>
      <c r="R892" s="52" t="s">
        <v>85</v>
      </c>
      <c r="S892" s="53">
        <v>31818</v>
      </c>
      <c r="T892" s="52" t="s">
        <v>44</v>
      </c>
      <c r="U892" s="52" t="s">
        <v>98</v>
      </c>
      <c r="V892" s="52" t="s">
        <v>46</v>
      </c>
      <c r="W892" s="51">
        <v>71740</v>
      </c>
      <c r="X892" s="52" t="s">
        <v>99</v>
      </c>
      <c r="Y892" s="51">
        <v>2</v>
      </c>
      <c r="Z892" s="51">
        <v>2175</v>
      </c>
      <c r="AA892" s="53" t="s">
        <v>2354</v>
      </c>
      <c r="AB892" s="51">
        <v>1</v>
      </c>
      <c r="AC892" s="51">
        <v>3</v>
      </c>
      <c r="AD892" s="53">
        <v>44979</v>
      </c>
      <c r="AE892" s="52" t="s">
        <v>156</v>
      </c>
      <c r="AF892" s="52" t="s">
        <v>61</v>
      </c>
      <c r="AG892" s="52" t="s">
        <v>77</v>
      </c>
      <c r="AH892" s="52" t="s">
        <v>6060</v>
      </c>
      <c r="AI892" s="52" t="s">
        <v>6061</v>
      </c>
      <c r="AJ892" s="51">
        <v>2</v>
      </c>
      <c r="AK892" s="56">
        <v>512.6</v>
      </c>
    </row>
    <row r="893" spans="1:37" x14ac:dyDescent="0.25">
      <c r="A893" s="51">
        <v>1752</v>
      </c>
      <c r="B893" s="52" t="s">
        <v>1024</v>
      </c>
      <c r="C893" s="52" t="s">
        <v>1868</v>
      </c>
      <c r="D893" s="53">
        <v>44862</v>
      </c>
      <c r="E893" s="53">
        <v>45073</v>
      </c>
      <c r="F893" s="51">
        <f>Messy_HR_Dataset_Detailed!$E893-Messy_HR_Dataset_Detailed!$D893</f>
        <v>211</v>
      </c>
      <c r="G893" s="54">
        <f>(Messy_HR_Dataset_Detailed!$E893-Messy_HR_Dataset_Detailed!$D893)/365.25</f>
        <v>0.57768651608487342</v>
      </c>
      <c r="H893" s="52" t="s">
        <v>36</v>
      </c>
      <c r="I893" s="52" t="s">
        <v>6062</v>
      </c>
      <c r="J893" s="55" t="s">
        <v>6063</v>
      </c>
      <c r="K893" s="52" t="s">
        <v>113</v>
      </c>
      <c r="L893" s="52" t="s">
        <v>752</v>
      </c>
      <c r="M893" s="52" t="s">
        <v>39</v>
      </c>
      <c r="N893" s="52" t="s">
        <v>67</v>
      </c>
      <c r="O893" s="52" t="s">
        <v>66</v>
      </c>
      <c r="P893" s="52" t="s">
        <v>133</v>
      </c>
      <c r="Q893" s="52" t="s">
        <v>42</v>
      </c>
      <c r="R893" s="52" t="s">
        <v>175</v>
      </c>
      <c r="S893" s="53">
        <v>35156</v>
      </c>
      <c r="T893" s="52" t="s">
        <v>44</v>
      </c>
      <c r="U893" s="52" t="s">
        <v>5</v>
      </c>
      <c r="V893" s="52" t="s">
        <v>46</v>
      </c>
      <c r="W893" s="51">
        <v>28181</v>
      </c>
      <c r="X893" s="52" t="s">
        <v>746</v>
      </c>
      <c r="Y893" s="51">
        <v>4</v>
      </c>
      <c r="Z893" s="51">
        <v>2179</v>
      </c>
      <c r="AA893" s="53" t="s">
        <v>75</v>
      </c>
      <c r="AB893" s="51">
        <v>1</v>
      </c>
      <c r="AC893" s="51">
        <v>3</v>
      </c>
      <c r="AD893" s="53">
        <v>44812</v>
      </c>
      <c r="AE893" s="52" t="s">
        <v>50</v>
      </c>
      <c r="AF893" s="52" t="s">
        <v>61</v>
      </c>
      <c r="AG893" s="52" t="s">
        <v>89</v>
      </c>
      <c r="AH893" s="52" t="s">
        <v>6064</v>
      </c>
      <c r="AI893" s="52" t="s">
        <v>6065</v>
      </c>
      <c r="AJ893" s="51">
        <v>4</v>
      </c>
      <c r="AK893" s="56">
        <v>937.57</v>
      </c>
    </row>
    <row r="894" spans="1:37" x14ac:dyDescent="0.25">
      <c r="A894" s="51">
        <v>1753</v>
      </c>
      <c r="B894" s="52" t="s">
        <v>604</v>
      </c>
      <c r="C894" s="52" t="s">
        <v>6066</v>
      </c>
      <c r="D894" s="53">
        <v>43407</v>
      </c>
      <c r="E894" s="53">
        <v>45049</v>
      </c>
      <c r="F894" s="51">
        <f>Messy_HR_Dataset_Detailed!$E894-Messy_HR_Dataset_Detailed!$D894</f>
        <v>1642</v>
      </c>
      <c r="G894" s="54">
        <f>(Messy_HR_Dataset_Detailed!$E894-Messy_HR_Dataset_Detailed!$D894)/365.25</f>
        <v>4.4955509924709105</v>
      </c>
      <c r="H894" s="52" t="s">
        <v>36</v>
      </c>
      <c r="I894" s="52" t="s">
        <v>6067</v>
      </c>
      <c r="J894" s="55" t="s">
        <v>6068</v>
      </c>
      <c r="K894" s="52" t="s">
        <v>65</v>
      </c>
      <c r="L894" s="52" t="s">
        <v>38</v>
      </c>
      <c r="M894" s="52" t="s">
        <v>66</v>
      </c>
      <c r="N894" s="52" t="s">
        <v>55</v>
      </c>
      <c r="O894" s="52" t="s">
        <v>66</v>
      </c>
      <c r="P894" s="52" t="s">
        <v>121</v>
      </c>
      <c r="Q894" s="52" t="s">
        <v>42</v>
      </c>
      <c r="R894" s="52" t="s">
        <v>85</v>
      </c>
      <c r="S894" s="53">
        <v>29502</v>
      </c>
      <c r="T894" s="52" t="s">
        <v>44</v>
      </c>
      <c r="U894" s="52" t="s">
        <v>98</v>
      </c>
      <c r="V894" s="52" t="s">
        <v>46</v>
      </c>
      <c r="W894" s="51">
        <v>74027</v>
      </c>
      <c r="X894" s="52" t="s">
        <v>746</v>
      </c>
      <c r="Y894" s="51">
        <v>5</v>
      </c>
      <c r="Z894" s="51">
        <v>2180</v>
      </c>
      <c r="AA894" s="53" t="s">
        <v>5772</v>
      </c>
      <c r="AB894" s="51">
        <v>4</v>
      </c>
      <c r="AC894" s="51">
        <v>4</v>
      </c>
      <c r="AD894" s="53">
        <v>44962</v>
      </c>
      <c r="AE894" s="52" t="s">
        <v>83</v>
      </c>
      <c r="AF894" s="52" t="s">
        <v>61</v>
      </c>
      <c r="AG894" s="52" t="s">
        <v>62</v>
      </c>
      <c r="AH894" s="52" t="s">
        <v>6069</v>
      </c>
      <c r="AI894" s="52" t="s">
        <v>6070</v>
      </c>
      <c r="AJ894" s="51">
        <v>4</v>
      </c>
      <c r="AK894" s="56">
        <v>706.08</v>
      </c>
    </row>
    <row r="895" spans="1:37" x14ac:dyDescent="0.25">
      <c r="A895" s="51">
        <v>1754</v>
      </c>
      <c r="B895" s="52" t="s">
        <v>3178</v>
      </c>
      <c r="C895" s="52" t="s">
        <v>1844</v>
      </c>
      <c r="D895" s="53">
        <v>43529</v>
      </c>
      <c r="E895" s="53">
        <v>43906</v>
      </c>
      <c r="F895" s="51">
        <f>Messy_HR_Dataset_Detailed!$E895-Messy_HR_Dataset_Detailed!$D895</f>
        <v>377</v>
      </c>
      <c r="G895" s="54">
        <f>(Messy_HR_Dataset_Detailed!$E895-Messy_HR_Dataset_Detailed!$D895)/365.25</f>
        <v>1.0321697467488022</v>
      </c>
      <c r="H895" s="52" t="s">
        <v>36</v>
      </c>
      <c r="I895" s="52" t="s">
        <v>6071</v>
      </c>
      <c r="J895" s="55" t="s">
        <v>6072</v>
      </c>
      <c r="K895" s="52" t="s">
        <v>84</v>
      </c>
      <c r="L895" s="52" t="s">
        <v>38</v>
      </c>
      <c r="M895" s="52" t="s">
        <v>39</v>
      </c>
      <c r="N895" s="52" t="s">
        <v>55</v>
      </c>
      <c r="O895" s="52" t="s">
        <v>41</v>
      </c>
      <c r="P895" s="52" t="s">
        <v>121</v>
      </c>
      <c r="Q895" s="52" t="s">
        <v>42</v>
      </c>
      <c r="R895" s="52" t="s">
        <v>85</v>
      </c>
      <c r="S895" s="53" t="s">
        <v>6073</v>
      </c>
      <c r="T895" s="52" t="s">
        <v>44</v>
      </c>
      <c r="U895" s="52" t="s">
        <v>234</v>
      </c>
      <c r="V895" s="52" t="s">
        <v>46</v>
      </c>
      <c r="W895" s="51">
        <v>94011</v>
      </c>
      <c r="X895" s="52" t="s">
        <v>746</v>
      </c>
      <c r="Y895" s="51">
        <v>5</v>
      </c>
      <c r="Z895" s="51">
        <v>2181</v>
      </c>
      <c r="AA895" s="53">
        <v>45018</v>
      </c>
      <c r="AB895" s="51">
        <v>2</v>
      </c>
      <c r="AC895" s="51">
        <v>1</v>
      </c>
      <c r="AD895" s="53">
        <v>45105</v>
      </c>
      <c r="AE895" s="52" t="s">
        <v>156</v>
      </c>
      <c r="AF895" s="52" t="s">
        <v>51</v>
      </c>
      <c r="AG895" s="52" t="s">
        <v>62</v>
      </c>
      <c r="AH895" s="52" t="s">
        <v>6074</v>
      </c>
      <c r="AI895" s="52" t="s">
        <v>6075</v>
      </c>
      <c r="AJ895" s="51">
        <v>2</v>
      </c>
      <c r="AK895" s="56">
        <v>542.94000000000005</v>
      </c>
    </row>
    <row r="896" spans="1:37" x14ac:dyDescent="0.25">
      <c r="A896" s="51">
        <v>1757</v>
      </c>
      <c r="B896" s="52" t="s">
        <v>3781</v>
      </c>
      <c r="C896" s="52" t="s">
        <v>2037</v>
      </c>
      <c r="D896" s="53">
        <v>44444</v>
      </c>
      <c r="E896" s="53">
        <v>45016</v>
      </c>
      <c r="F896" s="51">
        <f>Messy_HR_Dataset_Detailed!$E896-Messy_HR_Dataset_Detailed!$D896</f>
        <v>572</v>
      </c>
      <c r="G896" s="54">
        <f>(Messy_HR_Dataset_Detailed!$E896-Messy_HR_Dataset_Detailed!$D896)/365.25</f>
        <v>1.5660506502395619</v>
      </c>
      <c r="H896" s="52" t="s">
        <v>36</v>
      </c>
      <c r="I896" s="52" t="s">
        <v>6076</v>
      </c>
      <c r="J896" s="55" t="s">
        <v>6077</v>
      </c>
      <c r="K896" s="52" t="s">
        <v>54</v>
      </c>
      <c r="L896" s="52" t="s">
        <v>38</v>
      </c>
      <c r="M896" s="52" t="s">
        <v>66</v>
      </c>
      <c r="N896" s="52" t="s">
        <v>40</v>
      </c>
      <c r="O896" s="52" t="s">
        <v>56</v>
      </c>
      <c r="P896" s="52" t="s">
        <v>133</v>
      </c>
      <c r="Q896" s="52" t="s">
        <v>42</v>
      </c>
      <c r="R896" s="52" t="s">
        <v>57</v>
      </c>
      <c r="S896" s="53" t="s">
        <v>6078</v>
      </c>
      <c r="T896" s="52" t="s">
        <v>44</v>
      </c>
      <c r="U896" s="52" t="s">
        <v>81</v>
      </c>
      <c r="V896" s="52" t="s">
        <v>46</v>
      </c>
      <c r="W896" s="51">
        <v>22258</v>
      </c>
      <c r="X896" s="52" t="s">
        <v>99</v>
      </c>
      <c r="Y896" s="51">
        <v>2</v>
      </c>
      <c r="Z896" s="51">
        <v>2184</v>
      </c>
      <c r="AA896" s="53">
        <v>45172</v>
      </c>
      <c r="AB896" s="51">
        <v>2</v>
      </c>
      <c r="AC896" s="51">
        <v>4</v>
      </c>
      <c r="AD896" s="53">
        <v>44829</v>
      </c>
      <c r="AE896" s="52" t="s">
        <v>156</v>
      </c>
      <c r="AF896" s="52" t="s">
        <v>61</v>
      </c>
      <c r="AG896" s="52" t="s">
        <v>52</v>
      </c>
      <c r="AH896" s="52" t="s">
        <v>6079</v>
      </c>
      <c r="AI896" s="52" t="s">
        <v>6080</v>
      </c>
      <c r="AJ896" s="51">
        <v>3</v>
      </c>
      <c r="AK896" s="56">
        <v>661.36</v>
      </c>
    </row>
    <row r="897" spans="1:37" x14ac:dyDescent="0.25">
      <c r="A897" s="51">
        <v>1758</v>
      </c>
      <c r="B897" s="52" t="s">
        <v>1579</v>
      </c>
      <c r="C897" s="52" t="s">
        <v>5687</v>
      </c>
      <c r="D897" s="53">
        <v>43968</v>
      </c>
      <c r="E897" s="53">
        <v>44610</v>
      </c>
      <c r="F897" s="51">
        <f>Messy_HR_Dataset_Detailed!$E897-Messy_HR_Dataset_Detailed!$D897</f>
        <v>642</v>
      </c>
      <c r="G897" s="54">
        <f>(Messy_HR_Dataset_Detailed!$E897-Messy_HR_Dataset_Detailed!$D897)/365.25</f>
        <v>1.7577002053388091</v>
      </c>
      <c r="H897" s="52" t="s">
        <v>738</v>
      </c>
      <c r="I897" s="52" t="s">
        <v>6081</v>
      </c>
      <c r="J897" s="55" t="s">
        <v>6082</v>
      </c>
      <c r="K897" s="52" t="s">
        <v>94</v>
      </c>
      <c r="L897" s="52" t="s">
        <v>752</v>
      </c>
      <c r="M897" s="52" t="s">
        <v>39</v>
      </c>
      <c r="N897" s="52" t="s">
        <v>55</v>
      </c>
      <c r="O897" s="52" t="s">
        <v>66</v>
      </c>
      <c r="P897" s="52" t="s">
        <v>95</v>
      </c>
      <c r="Q897" s="52" t="s">
        <v>42</v>
      </c>
      <c r="R897" s="52" t="s">
        <v>57</v>
      </c>
      <c r="S897" s="53" t="s">
        <v>6083</v>
      </c>
      <c r="T897" s="52" t="s">
        <v>44</v>
      </c>
      <c r="U897" s="52" t="s">
        <v>365</v>
      </c>
      <c r="V897" s="52" t="s">
        <v>46</v>
      </c>
      <c r="W897" s="51">
        <v>13138</v>
      </c>
      <c r="X897" s="52" t="s">
        <v>99</v>
      </c>
      <c r="Y897" s="51">
        <v>5</v>
      </c>
      <c r="Z897" s="51">
        <v>2185</v>
      </c>
      <c r="AA897" s="53">
        <v>44753</v>
      </c>
      <c r="AB897" s="51">
        <v>4</v>
      </c>
      <c r="AC897" s="51">
        <v>5</v>
      </c>
      <c r="AD897" s="53">
        <v>45139</v>
      </c>
      <c r="AE897" s="52" t="s">
        <v>60</v>
      </c>
      <c r="AF897" s="52" t="s">
        <v>51</v>
      </c>
      <c r="AG897" s="52" t="s">
        <v>62</v>
      </c>
      <c r="AH897" s="52" t="s">
        <v>6084</v>
      </c>
      <c r="AI897" s="52" t="s">
        <v>6085</v>
      </c>
      <c r="AJ897" s="51">
        <v>5</v>
      </c>
      <c r="AK897" s="56">
        <v>220.95</v>
      </c>
    </row>
    <row r="898" spans="1:37" x14ac:dyDescent="0.25">
      <c r="A898" s="51">
        <v>1759</v>
      </c>
      <c r="B898" s="52" t="s">
        <v>6086</v>
      </c>
      <c r="C898" s="52" t="s">
        <v>2258</v>
      </c>
      <c r="D898" s="53">
        <v>44988</v>
      </c>
      <c r="E898" s="53">
        <v>45008</v>
      </c>
      <c r="F898" s="51">
        <f>Messy_HR_Dataset_Detailed!$E898-Messy_HR_Dataset_Detailed!$D898</f>
        <v>20</v>
      </c>
      <c r="G898" s="54">
        <f>(Messy_HR_Dataset_Detailed!$E898-Messy_HR_Dataset_Detailed!$D898)/365.25</f>
        <v>5.4757015742642023E-2</v>
      </c>
      <c r="H898" s="52" t="s">
        <v>738</v>
      </c>
      <c r="I898" s="52" t="s">
        <v>6087</v>
      </c>
      <c r="J898" s="55" t="s">
        <v>6088</v>
      </c>
      <c r="K898" s="52" t="s">
        <v>113</v>
      </c>
      <c r="L898" s="52" t="s">
        <v>38</v>
      </c>
      <c r="M898" s="52" t="s">
        <v>56</v>
      </c>
      <c r="N898" s="52" t="s">
        <v>55</v>
      </c>
      <c r="O898" s="52" t="s">
        <v>41</v>
      </c>
      <c r="P898" s="52" t="s">
        <v>174</v>
      </c>
      <c r="Q898" s="52" t="s">
        <v>42</v>
      </c>
      <c r="R898" s="52" t="s">
        <v>85</v>
      </c>
      <c r="S898" s="53" t="s">
        <v>6089</v>
      </c>
      <c r="T898" s="52" t="s">
        <v>44</v>
      </c>
      <c r="U898" s="52" t="s">
        <v>98</v>
      </c>
      <c r="V898" s="52" t="s">
        <v>59</v>
      </c>
      <c r="W898" s="51">
        <v>74447</v>
      </c>
      <c r="X898" s="52" t="s">
        <v>99</v>
      </c>
      <c r="Y898" s="51">
        <v>1</v>
      </c>
      <c r="Z898" s="51">
        <v>2186</v>
      </c>
      <c r="AA898" s="53" t="s">
        <v>239</v>
      </c>
      <c r="AB898" s="51">
        <v>4</v>
      </c>
      <c r="AC898" s="51">
        <v>1</v>
      </c>
      <c r="AD898" s="53">
        <v>44825</v>
      </c>
      <c r="AE898" s="52" t="s">
        <v>50</v>
      </c>
      <c r="AF898" s="52" t="s">
        <v>61</v>
      </c>
      <c r="AG898" s="52" t="s">
        <v>52</v>
      </c>
      <c r="AH898" s="52" t="s">
        <v>1910</v>
      </c>
      <c r="AI898" s="52" t="s">
        <v>6090</v>
      </c>
      <c r="AJ898" s="51">
        <v>5</v>
      </c>
      <c r="AK898" s="56">
        <v>747.61</v>
      </c>
    </row>
    <row r="899" spans="1:37" x14ac:dyDescent="0.25">
      <c r="A899" s="51">
        <v>1761</v>
      </c>
      <c r="B899" s="52" t="s">
        <v>1750</v>
      </c>
      <c r="C899" s="52" t="s">
        <v>4968</v>
      </c>
      <c r="D899" s="53">
        <v>44238</v>
      </c>
      <c r="E899" s="53">
        <v>45105</v>
      </c>
      <c r="F899" s="51">
        <f>Messy_HR_Dataset_Detailed!$E899-Messy_HR_Dataset_Detailed!$D899</f>
        <v>867</v>
      </c>
      <c r="G899" s="54">
        <f>(Messy_HR_Dataset_Detailed!$E899-Messy_HR_Dataset_Detailed!$D899)/365.25</f>
        <v>2.3737166324435317</v>
      </c>
      <c r="H899" s="52" t="s">
        <v>738</v>
      </c>
      <c r="I899" s="52" t="s">
        <v>6091</v>
      </c>
      <c r="J899" s="55" t="s">
        <v>6092</v>
      </c>
      <c r="K899" s="52" t="s">
        <v>84</v>
      </c>
      <c r="L899" s="52" t="s">
        <v>38</v>
      </c>
      <c r="M899" s="52" t="s">
        <v>56</v>
      </c>
      <c r="N899" s="52" t="s">
        <v>55</v>
      </c>
      <c r="O899" s="52" t="s">
        <v>56</v>
      </c>
      <c r="P899" s="52" t="s">
        <v>95</v>
      </c>
      <c r="Q899" s="52" t="s">
        <v>42</v>
      </c>
      <c r="R899" s="52" t="s">
        <v>85</v>
      </c>
      <c r="S899" s="53" t="s">
        <v>6093</v>
      </c>
      <c r="T899" s="52" t="s">
        <v>44</v>
      </c>
      <c r="U899" s="52" t="s">
        <v>81</v>
      </c>
      <c r="V899" s="52" t="s">
        <v>46</v>
      </c>
      <c r="W899" s="51">
        <v>1509</v>
      </c>
      <c r="X899" s="52" t="s">
        <v>99</v>
      </c>
      <c r="Y899" s="51">
        <v>2</v>
      </c>
      <c r="Z899" s="51">
        <v>2188</v>
      </c>
      <c r="AA899" s="53" t="s">
        <v>350</v>
      </c>
      <c r="AB899" s="51">
        <v>5</v>
      </c>
      <c r="AC899" s="51">
        <v>4</v>
      </c>
      <c r="AD899" s="53">
        <v>45094</v>
      </c>
      <c r="AE899" s="52" t="s">
        <v>50</v>
      </c>
      <c r="AF899" s="52" t="s">
        <v>51</v>
      </c>
      <c r="AG899" s="52" t="s">
        <v>62</v>
      </c>
      <c r="AH899" s="52" t="s">
        <v>6094</v>
      </c>
      <c r="AI899" s="52" t="s">
        <v>6095</v>
      </c>
      <c r="AJ899" s="51">
        <v>2</v>
      </c>
      <c r="AK899" s="56">
        <v>754.8</v>
      </c>
    </row>
    <row r="900" spans="1:37" x14ac:dyDescent="0.25">
      <c r="A900" s="51">
        <v>1763</v>
      </c>
      <c r="B900" s="52" t="s">
        <v>2194</v>
      </c>
      <c r="C900" s="52" t="s">
        <v>3958</v>
      </c>
      <c r="D900" s="53">
        <v>45041</v>
      </c>
      <c r="E900" s="53">
        <v>45092</v>
      </c>
      <c r="F900" s="51">
        <f>Messy_HR_Dataset_Detailed!$E900-Messy_HR_Dataset_Detailed!$D900</f>
        <v>51</v>
      </c>
      <c r="G900" s="54">
        <f>(Messy_HR_Dataset_Detailed!$E900-Messy_HR_Dataset_Detailed!$D900)/365.25</f>
        <v>0.13963039014373715</v>
      </c>
      <c r="H900" s="52" t="s">
        <v>738</v>
      </c>
      <c r="I900" s="52" t="s">
        <v>6096</v>
      </c>
      <c r="J900" s="55" t="s">
        <v>6097</v>
      </c>
      <c r="K900" s="52" t="s">
        <v>125</v>
      </c>
      <c r="L900" s="52" t="s">
        <v>38</v>
      </c>
      <c r="M900" s="52" t="s">
        <v>56</v>
      </c>
      <c r="N900" s="52" t="s">
        <v>40</v>
      </c>
      <c r="O900" s="52" t="s">
        <v>66</v>
      </c>
      <c r="P900" s="52" t="s">
        <v>174</v>
      </c>
      <c r="Q900" s="52" t="s">
        <v>42</v>
      </c>
      <c r="R900" s="52" t="s">
        <v>80</v>
      </c>
      <c r="S900" s="53" t="s">
        <v>6098</v>
      </c>
      <c r="T900" s="52" t="s">
        <v>44</v>
      </c>
      <c r="U900" s="52" t="s">
        <v>81</v>
      </c>
      <c r="V900" s="52" t="s">
        <v>46</v>
      </c>
      <c r="W900" s="51">
        <v>46637</v>
      </c>
      <c r="X900" s="52" t="s">
        <v>242</v>
      </c>
      <c r="Y900" s="51">
        <v>5</v>
      </c>
      <c r="Z900" s="51">
        <v>2190</v>
      </c>
      <c r="AA900" s="53" t="s">
        <v>489</v>
      </c>
      <c r="AB900" s="51">
        <v>5</v>
      </c>
      <c r="AC900" s="51">
        <v>2</v>
      </c>
      <c r="AD900" s="53">
        <v>45045</v>
      </c>
      <c r="AE900" s="52" t="s">
        <v>83</v>
      </c>
      <c r="AF900" s="52" t="s">
        <v>51</v>
      </c>
      <c r="AG900" s="52" t="s">
        <v>77</v>
      </c>
      <c r="AH900" s="52" t="s">
        <v>6099</v>
      </c>
      <c r="AI900" s="52" t="s">
        <v>6100</v>
      </c>
      <c r="AJ900" s="51">
        <v>2</v>
      </c>
      <c r="AK900" s="56">
        <v>623.98</v>
      </c>
    </row>
    <row r="901" spans="1:37" x14ac:dyDescent="0.25">
      <c r="A901" s="51">
        <v>1764</v>
      </c>
      <c r="B901" s="52" t="s">
        <v>3779</v>
      </c>
      <c r="C901" s="52" t="s">
        <v>2819</v>
      </c>
      <c r="D901" s="53">
        <v>44241</v>
      </c>
      <c r="E901" s="53">
        <v>45035</v>
      </c>
      <c r="F901" s="51">
        <f>Messy_HR_Dataset_Detailed!$E901-Messy_HR_Dataset_Detailed!$D901</f>
        <v>794</v>
      </c>
      <c r="G901" s="54">
        <f>(Messy_HR_Dataset_Detailed!$E901-Messy_HR_Dataset_Detailed!$D901)/365.25</f>
        <v>2.1738535249828885</v>
      </c>
      <c r="H901" s="52" t="s">
        <v>738</v>
      </c>
      <c r="I901" s="52" t="s">
        <v>6101</v>
      </c>
      <c r="J901" s="55" t="s">
        <v>6102</v>
      </c>
      <c r="K901" s="52" t="s">
        <v>54</v>
      </c>
      <c r="L901" s="52" t="s">
        <v>38</v>
      </c>
      <c r="M901" s="52" t="s">
        <v>39</v>
      </c>
      <c r="N901" s="52" t="s">
        <v>40</v>
      </c>
      <c r="O901" s="52" t="s">
        <v>56</v>
      </c>
      <c r="P901" s="52" t="s">
        <v>133</v>
      </c>
      <c r="Q901" s="52" t="s">
        <v>42</v>
      </c>
      <c r="R901" s="52" t="s">
        <v>107</v>
      </c>
      <c r="S901" s="53" t="s">
        <v>6103</v>
      </c>
      <c r="T901" s="52" t="s">
        <v>44</v>
      </c>
      <c r="U901" s="52" t="s">
        <v>109</v>
      </c>
      <c r="V901" s="52" t="s">
        <v>46</v>
      </c>
      <c r="W901" s="51">
        <v>47342</v>
      </c>
      <c r="X901" s="52" t="s">
        <v>242</v>
      </c>
      <c r="Y901" s="51">
        <v>5</v>
      </c>
      <c r="Z901" s="51">
        <v>2191</v>
      </c>
      <c r="AA901" s="53">
        <v>45234</v>
      </c>
      <c r="AB901" s="51">
        <v>2</v>
      </c>
      <c r="AC901" s="51">
        <v>2</v>
      </c>
      <c r="AD901" s="53">
        <v>45059</v>
      </c>
      <c r="AE901" s="52" t="s">
        <v>156</v>
      </c>
      <c r="AF901" s="52" t="s">
        <v>51</v>
      </c>
      <c r="AG901" s="52" t="s">
        <v>52</v>
      </c>
      <c r="AH901" s="52" t="s">
        <v>6104</v>
      </c>
      <c r="AI901" s="52" t="s">
        <v>6105</v>
      </c>
      <c r="AJ901" s="51">
        <v>3</v>
      </c>
      <c r="AK901" s="56">
        <v>774.02</v>
      </c>
    </row>
    <row r="902" spans="1:37" x14ac:dyDescent="0.25">
      <c r="A902" s="51">
        <v>1765</v>
      </c>
      <c r="B902" s="52" t="s">
        <v>6106</v>
      </c>
      <c r="C902" s="52" t="s">
        <v>3063</v>
      </c>
      <c r="D902" s="53">
        <v>44111</v>
      </c>
      <c r="E902" s="53">
        <v>44944</v>
      </c>
      <c r="F902" s="51">
        <f>Messy_HR_Dataset_Detailed!$E902-Messy_HR_Dataset_Detailed!$D902</f>
        <v>833</v>
      </c>
      <c r="G902" s="54">
        <f>(Messy_HR_Dataset_Detailed!$E902-Messy_HR_Dataset_Detailed!$D902)/365.25</f>
        <v>2.2806297056810405</v>
      </c>
      <c r="H902" s="52" t="s">
        <v>738</v>
      </c>
      <c r="I902" s="52" t="s">
        <v>6107</v>
      </c>
      <c r="J902" s="55" t="s">
        <v>6108</v>
      </c>
      <c r="K902" s="52" t="s">
        <v>132</v>
      </c>
      <c r="L902" s="52" t="s">
        <v>38</v>
      </c>
      <c r="M902" s="52" t="s">
        <v>56</v>
      </c>
      <c r="N902" s="52" t="s">
        <v>40</v>
      </c>
      <c r="O902" s="52" t="s">
        <v>56</v>
      </c>
      <c r="P902" s="52" t="s">
        <v>174</v>
      </c>
      <c r="Q902" s="52" t="s">
        <v>42</v>
      </c>
      <c r="R902" s="52" t="s">
        <v>80</v>
      </c>
      <c r="S902" s="53" t="s">
        <v>6109</v>
      </c>
      <c r="T902" s="52" t="s">
        <v>44</v>
      </c>
      <c r="U902" s="52" t="s">
        <v>1262</v>
      </c>
      <c r="V902" s="52" t="s">
        <v>46</v>
      </c>
      <c r="W902" s="51">
        <v>41219</v>
      </c>
      <c r="X902" s="52" t="s">
        <v>242</v>
      </c>
      <c r="Y902" s="51">
        <v>1</v>
      </c>
      <c r="Z902" s="51">
        <v>2192</v>
      </c>
      <c r="AA902" s="53" t="s">
        <v>436</v>
      </c>
      <c r="AB902" s="51">
        <v>5</v>
      </c>
      <c r="AC902" s="51">
        <v>3</v>
      </c>
      <c r="AD902" s="53">
        <v>44836</v>
      </c>
      <c r="AE902" s="52" t="s">
        <v>50</v>
      </c>
      <c r="AF902" s="52" t="s">
        <v>61</v>
      </c>
      <c r="AG902" s="52" t="s">
        <v>77</v>
      </c>
      <c r="AH902" s="52" t="s">
        <v>6110</v>
      </c>
      <c r="AI902" s="52" t="s">
        <v>6111</v>
      </c>
      <c r="AJ902" s="51">
        <v>4</v>
      </c>
      <c r="AK902" s="56">
        <v>866.14</v>
      </c>
    </row>
    <row r="903" spans="1:37" x14ac:dyDescent="0.25">
      <c r="A903" s="51">
        <v>1766</v>
      </c>
      <c r="B903" s="52" t="s">
        <v>439</v>
      </c>
      <c r="C903" s="52" t="s">
        <v>1183</v>
      </c>
      <c r="D903" s="53">
        <v>43524</v>
      </c>
      <c r="E903" s="53">
        <v>45078</v>
      </c>
      <c r="F903" s="51">
        <f>Messy_HR_Dataset_Detailed!$E903-Messy_HR_Dataset_Detailed!$D903</f>
        <v>1554</v>
      </c>
      <c r="G903" s="54">
        <f>(Messy_HR_Dataset_Detailed!$E903-Messy_HR_Dataset_Detailed!$D903)/365.25</f>
        <v>4.2546201232032859</v>
      </c>
      <c r="H903" s="52" t="s">
        <v>36</v>
      </c>
      <c r="I903" s="52" t="s">
        <v>6112</v>
      </c>
      <c r="J903" s="55" t="s">
        <v>6113</v>
      </c>
      <c r="K903" s="52" t="s">
        <v>113</v>
      </c>
      <c r="L903" s="52" t="s">
        <v>752</v>
      </c>
      <c r="M903" s="52" t="s">
        <v>56</v>
      </c>
      <c r="N903" s="52" t="s">
        <v>55</v>
      </c>
      <c r="O903" s="52" t="s">
        <v>56</v>
      </c>
      <c r="P903" s="52" t="s">
        <v>95</v>
      </c>
      <c r="Q903" s="52" t="s">
        <v>42</v>
      </c>
      <c r="R903" s="52" t="s">
        <v>85</v>
      </c>
      <c r="S903" s="53">
        <v>23019</v>
      </c>
      <c r="T903" s="52" t="s">
        <v>44</v>
      </c>
      <c r="U903" s="52" t="s">
        <v>81</v>
      </c>
      <c r="V903" s="52" t="s">
        <v>59</v>
      </c>
      <c r="W903" s="51">
        <v>67704</v>
      </c>
      <c r="X903" s="52" t="s">
        <v>242</v>
      </c>
      <c r="Y903" s="51">
        <v>4</v>
      </c>
      <c r="Z903" s="51">
        <v>2193</v>
      </c>
      <c r="AA903" s="53">
        <v>45206</v>
      </c>
      <c r="AB903" s="51">
        <v>2</v>
      </c>
      <c r="AC903" s="51">
        <v>2</v>
      </c>
      <c r="AD903" s="53">
        <v>45123</v>
      </c>
      <c r="AE903" s="52" t="s">
        <v>83</v>
      </c>
      <c r="AF903" s="52" t="s">
        <v>61</v>
      </c>
      <c r="AG903" s="52" t="s">
        <v>62</v>
      </c>
      <c r="AH903" s="52" t="s">
        <v>6114</v>
      </c>
      <c r="AI903" s="52" t="s">
        <v>6115</v>
      </c>
      <c r="AJ903" s="51">
        <v>2</v>
      </c>
      <c r="AK903" s="56">
        <v>704.42</v>
      </c>
    </row>
    <row r="904" spans="1:37" x14ac:dyDescent="0.25">
      <c r="A904" s="51">
        <v>1768</v>
      </c>
      <c r="B904" s="52" t="s">
        <v>6117</v>
      </c>
      <c r="C904" s="52" t="s">
        <v>1402</v>
      </c>
      <c r="D904" s="53">
        <v>45079</v>
      </c>
      <c r="E904" s="53">
        <v>45114</v>
      </c>
      <c r="F904" s="51">
        <f>Messy_HR_Dataset_Detailed!$E904-Messy_HR_Dataset_Detailed!$D904</f>
        <v>35</v>
      </c>
      <c r="G904" s="54">
        <f>(Messy_HR_Dataset_Detailed!$E904-Messy_HR_Dataset_Detailed!$D904)/365.25</f>
        <v>9.5824777549623541E-2</v>
      </c>
      <c r="H904" s="52" t="s">
        <v>36</v>
      </c>
      <c r="I904" s="52" t="s">
        <v>6118</v>
      </c>
      <c r="J904" s="55" t="s">
        <v>6119</v>
      </c>
      <c r="K904" s="52" t="s">
        <v>84</v>
      </c>
      <c r="L904" s="52" t="s">
        <v>38</v>
      </c>
      <c r="M904" s="52" t="s">
        <v>39</v>
      </c>
      <c r="N904" s="52" t="s">
        <v>40</v>
      </c>
      <c r="O904" s="52" t="s">
        <v>56</v>
      </c>
      <c r="P904" s="52" t="s">
        <v>174</v>
      </c>
      <c r="Q904" s="52" t="s">
        <v>42</v>
      </c>
      <c r="R904" s="52" t="s">
        <v>804</v>
      </c>
      <c r="S904" s="53" t="s">
        <v>6120</v>
      </c>
      <c r="T904" s="52" t="s">
        <v>44</v>
      </c>
      <c r="U904" s="52" t="s">
        <v>81</v>
      </c>
      <c r="V904" s="52" t="s">
        <v>46</v>
      </c>
      <c r="W904" s="51">
        <v>46366</v>
      </c>
      <c r="X904" s="52" t="s">
        <v>242</v>
      </c>
      <c r="Y904" s="51">
        <v>2</v>
      </c>
      <c r="Z904" s="51">
        <v>2195</v>
      </c>
      <c r="AA904" s="53" t="s">
        <v>1227</v>
      </c>
      <c r="AB904" s="51">
        <v>1</v>
      </c>
      <c r="AC904" s="51">
        <v>5</v>
      </c>
      <c r="AD904" s="53">
        <v>45054</v>
      </c>
      <c r="AE904" s="52" t="s">
        <v>76</v>
      </c>
      <c r="AF904" s="52" t="s">
        <v>61</v>
      </c>
      <c r="AG904" s="52" t="s">
        <v>52</v>
      </c>
      <c r="AH904" s="52" t="s">
        <v>4310</v>
      </c>
      <c r="AI904" s="52" t="s">
        <v>6121</v>
      </c>
      <c r="AJ904" s="51">
        <v>3</v>
      </c>
      <c r="AK904" s="56">
        <v>559.87</v>
      </c>
    </row>
    <row r="905" spans="1:37" x14ac:dyDescent="0.25">
      <c r="A905" s="51">
        <v>1769</v>
      </c>
      <c r="B905" s="52" t="s">
        <v>654</v>
      </c>
      <c r="C905" s="52" t="s">
        <v>5099</v>
      </c>
      <c r="D905" s="53">
        <v>44879</v>
      </c>
      <c r="E905" s="53">
        <v>44930</v>
      </c>
      <c r="F905" s="51">
        <f>Messy_HR_Dataset_Detailed!$E905-Messy_HR_Dataset_Detailed!$D905</f>
        <v>51</v>
      </c>
      <c r="G905" s="54">
        <f>(Messy_HR_Dataset_Detailed!$E905-Messy_HR_Dataset_Detailed!$D905)/365.25</f>
        <v>0.13963039014373715</v>
      </c>
      <c r="H905" s="52" t="s">
        <v>36</v>
      </c>
      <c r="I905" s="52" t="s">
        <v>6122</v>
      </c>
      <c r="J905" s="55" t="s">
        <v>6123</v>
      </c>
      <c r="K905" s="52" t="s">
        <v>37</v>
      </c>
      <c r="L905" s="52" t="s">
        <v>752</v>
      </c>
      <c r="M905" s="52" t="s">
        <v>66</v>
      </c>
      <c r="N905" s="52" t="s">
        <v>55</v>
      </c>
      <c r="O905" s="52" t="s">
        <v>66</v>
      </c>
      <c r="P905" s="52" t="s">
        <v>121</v>
      </c>
      <c r="Q905" s="52" t="s">
        <v>42</v>
      </c>
      <c r="R905" s="52" t="s">
        <v>804</v>
      </c>
      <c r="S905" s="53" t="s">
        <v>6124</v>
      </c>
      <c r="T905" s="52" t="s">
        <v>44</v>
      </c>
      <c r="U905" s="52" t="s">
        <v>223</v>
      </c>
      <c r="V905" s="52" t="s">
        <v>59</v>
      </c>
      <c r="W905" s="51">
        <v>15989</v>
      </c>
      <c r="X905" s="52" t="s">
        <v>242</v>
      </c>
      <c r="Y905" s="51">
        <v>5</v>
      </c>
      <c r="Z905" s="51">
        <v>2196</v>
      </c>
      <c r="AA905" s="53">
        <v>44934</v>
      </c>
      <c r="AB905" s="51">
        <v>5</v>
      </c>
      <c r="AC905" s="51">
        <v>2</v>
      </c>
      <c r="AD905" s="53">
        <v>44905</v>
      </c>
      <c r="AE905" s="52" t="s">
        <v>83</v>
      </c>
      <c r="AF905" s="52" t="s">
        <v>61</v>
      </c>
      <c r="AG905" s="52" t="s">
        <v>77</v>
      </c>
      <c r="AH905" s="52" t="s">
        <v>6125</v>
      </c>
      <c r="AI905" s="52" t="s">
        <v>6126</v>
      </c>
      <c r="AJ905" s="51">
        <v>2</v>
      </c>
      <c r="AK905" s="56">
        <v>572.11</v>
      </c>
    </row>
    <row r="906" spans="1:37" x14ac:dyDescent="0.25">
      <c r="A906" s="51">
        <v>1770</v>
      </c>
      <c r="B906" s="52" t="s">
        <v>2035</v>
      </c>
      <c r="C906" s="52" t="s">
        <v>1928</v>
      </c>
      <c r="D906" s="53">
        <v>43334</v>
      </c>
      <c r="E906" s="53">
        <v>44510</v>
      </c>
      <c r="F906" s="51">
        <f>Messy_HR_Dataset_Detailed!$E906-Messy_HR_Dataset_Detailed!$D906</f>
        <v>1176</v>
      </c>
      <c r="G906" s="54">
        <f>(Messy_HR_Dataset_Detailed!$E906-Messy_HR_Dataset_Detailed!$D906)/365.25</f>
        <v>3.2197125256673513</v>
      </c>
      <c r="H906" s="52" t="s">
        <v>36</v>
      </c>
      <c r="I906" s="52" t="s">
        <v>6127</v>
      </c>
      <c r="J906" s="55" t="s">
        <v>6128</v>
      </c>
      <c r="K906" s="52" t="s">
        <v>125</v>
      </c>
      <c r="L906" s="52" t="s">
        <v>752</v>
      </c>
      <c r="M906" s="52" t="s">
        <v>39</v>
      </c>
      <c r="N906" s="52" t="s">
        <v>40</v>
      </c>
      <c r="O906" s="52" t="s">
        <v>66</v>
      </c>
      <c r="P906" s="52" t="s">
        <v>95</v>
      </c>
      <c r="Q906" s="52" t="s">
        <v>42</v>
      </c>
      <c r="R906" s="52" t="s">
        <v>320</v>
      </c>
      <c r="S906" s="53">
        <v>30654</v>
      </c>
      <c r="T906" s="52" t="s">
        <v>44</v>
      </c>
      <c r="U906" s="52" t="s">
        <v>223</v>
      </c>
      <c r="V906" s="52" t="s">
        <v>46</v>
      </c>
      <c r="W906" s="51">
        <v>77437</v>
      </c>
      <c r="X906" s="52" t="s">
        <v>242</v>
      </c>
      <c r="Y906" s="51">
        <v>4</v>
      </c>
      <c r="Z906" s="51">
        <v>2197</v>
      </c>
      <c r="AA906" s="53" t="s">
        <v>1669</v>
      </c>
      <c r="AB906" s="51">
        <v>2</v>
      </c>
      <c r="AC906" s="51">
        <v>3</v>
      </c>
      <c r="AD906" s="53">
        <v>45002</v>
      </c>
      <c r="AE906" s="52" t="s">
        <v>83</v>
      </c>
      <c r="AF906" s="52" t="s">
        <v>61</v>
      </c>
      <c r="AG906" s="52" t="s">
        <v>89</v>
      </c>
      <c r="AH906" s="52" t="s">
        <v>6129</v>
      </c>
      <c r="AI906" s="52" t="s">
        <v>6130</v>
      </c>
      <c r="AJ906" s="51">
        <v>2</v>
      </c>
      <c r="AK906" s="56">
        <v>724.83</v>
      </c>
    </row>
    <row r="907" spans="1:37" x14ac:dyDescent="0.25">
      <c r="A907" s="51">
        <v>1771</v>
      </c>
      <c r="B907" s="52" t="s">
        <v>6131</v>
      </c>
      <c r="C907" s="52" t="s">
        <v>3287</v>
      </c>
      <c r="D907" s="53">
        <v>44910</v>
      </c>
      <c r="E907" s="53">
        <v>44924</v>
      </c>
      <c r="F907" s="51">
        <f>Messy_HR_Dataset_Detailed!$E907-Messy_HR_Dataset_Detailed!$D907</f>
        <v>14</v>
      </c>
      <c r="G907" s="54">
        <f>(Messy_HR_Dataset_Detailed!$E907-Messy_HR_Dataset_Detailed!$D907)/365.25</f>
        <v>3.8329911019849415E-2</v>
      </c>
      <c r="H907" s="52" t="s">
        <v>36</v>
      </c>
      <c r="I907" s="52" t="s">
        <v>6116</v>
      </c>
      <c r="J907" s="55" t="s">
        <v>6132</v>
      </c>
      <c r="K907" s="52" t="s">
        <v>54</v>
      </c>
      <c r="L907" s="52" t="s">
        <v>38</v>
      </c>
      <c r="M907" s="52" t="s">
        <v>39</v>
      </c>
      <c r="N907" s="52" t="s">
        <v>67</v>
      </c>
      <c r="O907" s="52" t="s">
        <v>41</v>
      </c>
      <c r="P907" s="52" t="s">
        <v>133</v>
      </c>
      <c r="Q907" s="52" t="s">
        <v>42</v>
      </c>
      <c r="R907" s="52" t="s">
        <v>85</v>
      </c>
      <c r="S907" s="53">
        <v>23018</v>
      </c>
      <c r="T907" s="52" t="s">
        <v>44</v>
      </c>
      <c r="U907" s="52" t="s">
        <v>87</v>
      </c>
      <c r="V907" s="52" t="s">
        <v>46</v>
      </c>
      <c r="W907" s="51">
        <v>63184</v>
      </c>
      <c r="X907" s="52" t="s">
        <v>99</v>
      </c>
      <c r="Y907" s="51">
        <v>1</v>
      </c>
      <c r="Z907" s="51">
        <v>2198</v>
      </c>
      <c r="AA907" s="53" t="s">
        <v>3156</v>
      </c>
      <c r="AB907" s="51">
        <v>2</v>
      </c>
      <c r="AC907" s="51">
        <v>4</v>
      </c>
      <c r="AD907" s="53">
        <v>44787</v>
      </c>
      <c r="AE907" s="52" t="s">
        <v>50</v>
      </c>
      <c r="AF907" s="52" t="s">
        <v>51</v>
      </c>
      <c r="AG907" s="52" t="s">
        <v>52</v>
      </c>
      <c r="AH907" s="52" t="s">
        <v>6133</v>
      </c>
      <c r="AI907" s="52" t="s">
        <v>6134</v>
      </c>
      <c r="AJ907" s="51">
        <v>5</v>
      </c>
      <c r="AK907" s="56">
        <v>198.35</v>
      </c>
    </row>
    <row r="908" spans="1:37" x14ac:dyDescent="0.25">
      <c r="A908" s="51">
        <v>1776</v>
      </c>
      <c r="B908" s="52" t="s">
        <v>5001</v>
      </c>
      <c r="C908" s="52" t="s">
        <v>1412</v>
      </c>
      <c r="D908" s="53">
        <v>43890</v>
      </c>
      <c r="E908" s="53">
        <v>44336</v>
      </c>
      <c r="F908" s="51">
        <f>Messy_HR_Dataset_Detailed!$E908-Messy_HR_Dataset_Detailed!$D908</f>
        <v>446</v>
      </c>
      <c r="G908" s="54">
        <f>(Messy_HR_Dataset_Detailed!$E908-Messy_HR_Dataset_Detailed!$D908)/365.25</f>
        <v>1.2210814510609171</v>
      </c>
      <c r="H908" s="52" t="s">
        <v>36</v>
      </c>
      <c r="I908" s="52" t="s">
        <v>6135</v>
      </c>
      <c r="J908" s="55" t="s">
        <v>6136</v>
      </c>
      <c r="K908" s="52" t="s">
        <v>113</v>
      </c>
      <c r="L908" s="52" t="s">
        <v>752</v>
      </c>
      <c r="M908" s="52" t="s">
        <v>39</v>
      </c>
      <c r="N908" s="52" t="s">
        <v>55</v>
      </c>
      <c r="O908" s="52" t="s">
        <v>56</v>
      </c>
      <c r="P908" s="52" t="s">
        <v>95</v>
      </c>
      <c r="Q908" s="52" t="s">
        <v>42</v>
      </c>
      <c r="R908" s="52" t="s">
        <v>80</v>
      </c>
      <c r="S908" s="53">
        <v>31536</v>
      </c>
      <c r="T908" s="52" t="s">
        <v>44</v>
      </c>
      <c r="U908" s="52" t="s">
        <v>98</v>
      </c>
      <c r="V908" s="52" t="s">
        <v>46</v>
      </c>
      <c r="W908" s="51">
        <v>42742</v>
      </c>
      <c r="X908" s="52" t="s">
        <v>99</v>
      </c>
      <c r="Y908" s="51">
        <v>1</v>
      </c>
      <c r="Z908" s="51">
        <v>2203</v>
      </c>
      <c r="AA908" s="53" t="s">
        <v>832</v>
      </c>
      <c r="AB908" s="51">
        <v>1</v>
      </c>
      <c r="AC908" s="51">
        <v>4</v>
      </c>
      <c r="AD908" s="53">
        <v>44909</v>
      </c>
      <c r="AE908" s="52" t="s">
        <v>83</v>
      </c>
      <c r="AF908" s="52" t="s">
        <v>61</v>
      </c>
      <c r="AG908" s="52" t="s">
        <v>62</v>
      </c>
      <c r="AH908" s="52" t="s">
        <v>6137</v>
      </c>
      <c r="AI908" s="52" t="s">
        <v>6138</v>
      </c>
      <c r="AJ908" s="51">
        <v>2</v>
      </c>
      <c r="AK908" s="56">
        <v>333.27</v>
      </c>
    </row>
    <row r="909" spans="1:37" x14ac:dyDescent="0.25">
      <c r="A909" s="51">
        <v>1777</v>
      </c>
      <c r="B909" s="52" t="s">
        <v>6139</v>
      </c>
      <c r="C909" s="52" t="s">
        <v>35</v>
      </c>
      <c r="D909" s="53">
        <v>44463</v>
      </c>
      <c r="E909" s="53">
        <v>44589</v>
      </c>
      <c r="F909" s="51">
        <f>Messy_HR_Dataset_Detailed!$E909-Messy_HR_Dataset_Detailed!$D909</f>
        <v>126</v>
      </c>
      <c r="G909" s="54">
        <f>(Messy_HR_Dataset_Detailed!$E909-Messy_HR_Dataset_Detailed!$D909)/365.25</f>
        <v>0.34496919917864477</v>
      </c>
      <c r="H909" s="52" t="s">
        <v>36</v>
      </c>
      <c r="I909" s="52" t="s">
        <v>6140</v>
      </c>
      <c r="J909" s="55" t="s">
        <v>6141</v>
      </c>
      <c r="K909" s="52" t="s">
        <v>65</v>
      </c>
      <c r="L909" s="52" t="s">
        <v>38</v>
      </c>
      <c r="M909" s="52" t="s">
        <v>56</v>
      </c>
      <c r="N909" s="52" t="s">
        <v>67</v>
      </c>
      <c r="O909" s="52" t="s">
        <v>56</v>
      </c>
      <c r="P909" s="52" t="s">
        <v>133</v>
      </c>
      <c r="Q909" s="52" t="s">
        <v>42</v>
      </c>
      <c r="R909" s="52" t="s">
        <v>300</v>
      </c>
      <c r="S909" s="53" t="s">
        <v>6142</v>
      </c>
      <c r="T909" s="52" t="s">
        <v>44</v>
      </c>
      <c r="U909" s="52" t="s">
        <v>5</v>
      </c>
      <c r="V909" s="52" t="s">
        <v>46</v>
      </c>
      <c r="W909" s="51">
        <v>58905</v>
      </c>
      <c r="X909" s="52" t="s">
        <v>242</v>
      </c>
      <c r="Y909" s="51">
        <v>2</v>
      </c>
      <c r="Z909" s="51">
        <v>2204</v>
      </c>
      <c r="AA909" s="53">
        <v>44571</v>
      </c>
      <c r="AB909" s="51">
        <v>5</v>
      </c>
      <c r="AC909" s="51">
        <v>2</v>
      </c>
      <c r="AD909" s="53">
        <v>44892</v>
      </c>
      <c r="AE909" s="52" t="s">
        <v>60</v>
      </c>
      <c r="AF909" s="52" t="s">
        <v>51</v>
      </c>
      <c r="AG909" s="52" t="s">
        <v>89</v>
      </c>
      <c r="AH909" s="52" t="s">
        <v>2455</v>
      </c>
      <c r="AI909" s="52" t="s">
        <v>6143</v>
      </c>
      <c r="AJ909" s="51">
        <v>3</v>
      </c>
      <c r="AK909" s="56">
        <v>284.05</v>
      </c>
    </row>
    <row r="910" spans="1:37" x14ac:dyDescent="0.25">
      <c r="A910" s="51">
        <v>1778</v>
      </c>
      <c r="B910" s="52" t="s">
        <v>6144</v>
      </c>
      <c r="C910" s="52" t="s">
        <v>1004</v>
      </c>
      <c r="D910" s="53">
        <v>44664</v>
      </c>
      <c r="E910" s="53">
        <v>45137</v>
      </c>
      <c r="F910" s="51">
        <f>Messy_HR_Dataset_Detailed!$E910-Messy_HR_Dataset_Detailed!$D910</f>
        <v>473</v>
      </c>
      <c r="G910" s="54">
        <f>(Messy_HR_Dataset_Detailed!$E910-Messy_HR_Dataset_Detailed!$D910)/365.25</f>
        <v>1.2950034223134839</v>
      </c>
      <c r="H910" s="52" t="s">
        <v>36</v>
      </c>
      <c r="I910" s="52" t="s">
        <v>6145</v>
      </c>
      <c r="J910" s="55" t="s">
        <v>6146</v>
      </c>
      <c r="K910" s="52" t="s">
        <v>84</v>
      </c>
      <c r="L910" s="52" t="s">
        <v>38</v>
      </c>
      <c r="M910" s="52" t="s">
        <v>66</v>
      </c>
      <c r="N910" s="52" t="s">
        <v>67</v>
      </c>
      <c r="O910" s="52" t="s">
        <v>66</v>
      </c>
      <c r="P910" s="52" t="s">
        <v>95</v>
      </c>
      <c r="Q910" s="52" t="s">
        <v>42</v>
      </c>
      <c r="R910" s="52" t="s">
        <v>69</v>
      </c>
      <c r="S910" s="53" t="s">
        <v>6147</v>
      </c>
      <c r="T910" s="52" t="s">
        <v>44</v>
      </c>
      <c r="U910" s="52" t="s">
        <v>412</v>
      </c>
      <c r="V910" s="52" t="s">
        <v>46</v>
      </c>
      <c r="W910" s="51">
        <v>32235</v>
      </c>
      <c r="X910" s="52" t="s">
        <v>242</v>
      </c>
      <c r="Y910" s="51">
        <v>4</v>
      </c>
      <c r="Z910" s="51">
        <v>2205</v>
      </c>
      <c r="AA910" s="53">
        <v>44690</v>
      </c>
      <c r="AB910" s="51">
        <v>2</v>
      </c>
      <c r="AC910" s="51">
        <v>3</v>
      </c>
      <c r="AD910" s="53">
        <v>45100</v>
      </c>
      <c r="AE910" s="52" t="s">
        <v>50</v>
      </c>
      <c r="AF910" s="52" t="s">
        <v>51</v>
      </c>
      <c r="AG910" s="52" t="s">
        <v>62</v>
      </c>
      <c r="AH910" s="52" t="s">
        <v>6148</v>
      </c>
      <c r="AI910" s="52" t="s">
        <v>6149</v>
      </c>
      <c r="AJ910" s="51">
        <v>1</v>
      </c>
      <c r="AK910" s="56">
        <v>271.69</v>
      </c>
    </row>
    <row r="911" spans="1:37" x14ac:dyDescent="0.25">
      <c r="A911" s="51">
        <v>1783</v>
      </c>
      <c r="B911" s="52" t="s">
        <v>2327</v>
      </c>
      <c r="C911" s="52" t="s">
        <v>338</v>
      </c>
      <c r="D911" s="53">
        <v>44347</v>
      </c>
      <c r="E911" s="53">
        <v>44865</v>
      </c>
      <c r="F911" s="51">
        <f>Messy_HR_Dataset_Detailed!$E911-Messy_HR_Dataset_Detailed!$D911</f>
        <v>518</v>
      </c>
      <c r="G911" s="54">
        <f>(Messy_HR_Dataset_Detailed!$E911-Messy_HR_Dataset_Detailed!$D911)/365.25</f>
        <v>1.4182067077344285</v>
      </c>
      <c r="H911" s="52" t="s">
        <v>1781</v>
      </c>
      <c r="I911" s="52" t="s">
        <v>6151</v>
      </c>
      <c r="J911" s="55" t="s">
        <v>6152</v>
      </c>
      <c r="K911" s="52" t="s">
        <v>65</v>
      </c>
      <c r="L911" s="52" t="s">
        <v>38</v>
      </c>
      <c r="M911" s="52" t="s">
        <v>56</v>
      </c>
      <c r="N911" s="52" t="s">
        <v>40</v>
      </c>
      <c r="O911" s="52" t="s">
        <v>41</v>
      </c>
      <c r="P911" s="52" t="s">
        <v>121</v>
      </c>
      <c r="Q911" s="52" t="s">
        <v>165</v>
      </c>
      <c r="R911" s="52" t="s">
        <v>320</v>
      </c>
      <c r="S911" s="53">
        <v>24078</v>
      </c>
      <c r="T911" s="52" t="s">
        <v>44</v>
      </c>
      <c r="U911" s="52" t="s">
        <v>724</v>
      </c>
      <c r="V911" s="52" t="s">
        <v>46</v>
      </c>
      <c r="W911" s="51">
        <v>2360</v>
      </c>
      <c r="X911" s="52" t="s">
        <v>99</v>
      </c>
      <c r="Y911" s="51">
        <v>4</v>
      </c>
      <c r="Z911" s="51">
        <v>2210</v>
      </c>
      <c r="AA911" s="53">
        <v>45170</v>
      </c>
      <c r="AB911" s="51">
        <v>1</v>
      </c>
      <c r="AC911" s="51">
        <v>5</v>
      </c>
      <c r="AD911" s="53">
        <v>45124</v>
      </c>
      <c r="AE911" s="52" t="s">
        <v>83</v>
      </c>
      <c r="AF911" s="52" t="s">
        <v>51</v>
      </c>
      <c r="AG911" s="52" t="s">
        <v>77</v>
      </c>
      <c r="AH911" s="52" t="s">
        <v>6153</v>
      </c>
      <c r="AI911" s="52" t="s">
        <v>6154</v>
      </c>
      <c r="AJ911" s="51">
        <v>5</v>
      </c>
      <c r="AK911" s="56">
        <v>220.14</v>
      </c>
    </row>
    <row r="912" spans="1:37" x14ac:dyDescent="0.25">
      <c r="A912" s="51">
        <v>1785</v>
      </c>
      <c r="B912" s="52" t="s">
        <v>6155</v>
      </c>
      <c r="C912" s="52" t="s">
        <v>5942</v>
      </c>
      <c r="D912" s="53">
        <v>44745</v>
      </c>
      <c r="E912" s="53">
        <v>45007</v>
      </c>
      <c r="F912" s="51">
        <f>Messy_HR_Dataset_Detailed!$E912-Messy_HR_Dataset_Detailed!$D912</f>
        <v>262</v>
      </c>
      <c r="G912" s="54">
        <f>(Messy_HR_Dataset_Detailed!$E912-Messy_HR_Dataset_Detailed!$D912)/365.25</f>
        <v>0.71731690622861055</v>
      </c>
      <c r="H912" s="52" t="s">
        <v>1781</v>
      </c>
      <c r="I912" s="52" t="s">
        <v>6156</v>
      </c>
      <c r="J912" s="55" t="s">
        <v>6157</v>
      </c>
      <c r="K912" s="52" t="s">
        <v>132</v>
      </c>
      <c r="L912" s="52" t="s">
        <v>38</v>
      </c>
      <c r="M912" s="52" t="s">
        <v>66</v>
      </c>
      <c r="N912" s="52" t="s">
        <v>40</v>
      </c>
      <c r="O912" s="52" t="s">
        <v>56</v>
      </c>
      <c r="P912" s="52" t="s">
        <v>95</v>
      </c>
      <c r="Q912" s="52" t="s">
        <v>165</v>
      </c>
      <c r="R912" s="52" t="s">
        <v>85</v>
      </c>
      <c r="S912" s="53">
        <v>33547</v>
      </c>
      <c r="T912" s="52" t="s">
        <v>44</v>
      </c>
      <c r="U912" s="52" t="s">
        <v>4346</v>
      </c>
      <c r="V912" s="52" t="s">
        <v>46</v>
      </c>
      <c r="W912" s="51">
        <v>74179</v>
      </c>
      <c r="X912" s="52" t="s">
        <v>99</v>
      </c>
      <c r="Y912" s="51">
        <v>1</v>
      </c>
      <c r="Z912" s="51">
        <v>2212</v>
      </c>
      <c r="AA912" s="53" t="s">
        <v>339</v>
      </c>
      <c r="AB912" s="51">
        <v>4</v>
      </c>
      <c r="AC912" s="51">
        <v>1</v>
      </c>
      <c r="AD912" s="53">
        <v>45126</v>
      </c>
      <c r="AE912" s="52" t="s">
        <v>83</v>
      </c>
      <c r="AF912" s="52" t="s">
        <v>51</v>
      </c>
      <c r="AG912" s="52" t="s">
        <v>62</v>
      </c>
      <c r="AH912" s="52" t="s">
        <v>6158</v>
      </c>
      <c r="AI912" s="52" t="s">
        <v>6159</v>
      </c>
      <c r="AJ912" s="51">
        <v>1</v>
      </c>
      <c r="AK912" s="56">
        <v>160.81</v>
      </c>
    </row>
    <row r="913" spans="1:37" x14ac:dyDescent="0.25">
      <c r="A913" s="51">
        <v>1786</v>
      </c>
      <c r="B913" s="52" t="s">
        <v>6160</v>
      </c>
      <c r="C913" s="52" t="s">
        <v>6161</v>
      </c>
      <c r="D913" s="53">
        <v>45000</v>
      </c>
      <c r="E913" s="53">
        <v>45056</v>
      </c>
      <c r="F913" s="51">
        <f>Messy_HR_Dataset_Detailed!$E913-Messy_HR_Dataset_Detailed!$D913</f>
        <v>56</v>
      </c>
      <c r="G913" s="54">
        <f>(Messy_HR_Dataset_Detailed!$E913-Messy_HR_Dataset_Detailed!$D913)/365.25</f>
        <v>0.15331964407939766</v>
      </c>
      <c r="H913" s="52" t="s">
        <v>1781</v>
      </c>
      <c r="I913" s="52" t="s">
        <v>6162</v>
      </c>
      <c r="J913" s="55" t="s">
        <v>6163</v>
      </c>
      <c r="K913" s="52" t="s">
        <v>54</v>
      </c>
      <c r="L913" s="52" t="s">
        <v>38</v>
      </c>
      <c r="M913" s="52" t="s">
        <v>56</v>
      </c>
      <c r="N913" s="52" t="s">
        <v>55</v>
      </c>
      <c r="O913" s="52" t="s">
        <v>66</v>
      </c>
      <c r="P913" s="52" t="s">
        <v>133</v>
      </c>
      <c r="Q913" s="52" t="s">
        <v>165</v>
      </c>
      <c r="R913" s="52" t="s">
        <v>300</v>
      </c>
      <c r="S913" s="53">
        <v>23810</v>
      </c>
      <c r="T913" s="52" t="s">
        <v>44</v>
      </c>
      <c r="U913" s="52" t="s">
        <v>3025</v>
      </c>
      <c r="V913" s="52" t="s">
        <v>46</v>
      </c>
      <c r="W913" s="51">
        <v>8415</v>
      </c>
      <c r="X913" s="52" t="s">
        <v>99</v>
      </c>
      <c r="Y913" s="51">
        <v>5</v>
      </c>
      <c r="Z913" s="51">
        <v>2213</v>
      </c>
      <c r="AA913" s="53">
        <v>45051</v>
      </c>
      <c r="AB913" s="51">
        <v>1</v>
      </c>
      <c r="AC913" s="51">
        <v>4</v>
      </c>
      <c r="AD913" s="53">
        <v>45025</v>
      </c>
      <c r="AE913" s="52" t="s">
        <v>83</v>
      </c>
      <c r="AF913" s="52" t="s">
        <v>51</v>
      </c>
      <c r="AG913" s="52" t="s">
        <v>89</v>
      </c>
      <c r="AH913" s="52" t="s">
        <v>6164</v>
      </c>
      <c r="AI913" s="52" t="s">
        <v>6165</v>
      </c>
      <c r="AJ913" s="51">
        <v>1</v>
      </c>
      <c r="AK913" s="56">
        <v>196.03</v>
      </c>
    </row>
    <row r="914" spans="1:37" x14ac:dyDescent="0.25">
      <c r="A914" s="51">
        <v>1787</v>
      </c>
      <c r="B914" s="52" t="s">
        <v>6166</v>
      </c>
      <c r="C914" s="52" t="s">
        <v>5337</v>
      </c>
      <c r="D914" s="53">
        <v>44406</v>
      </c>
      <c r="E914" s="53">
        <v>44785</v>
      </c>
      <c r="F914" s="51">
        <f>Messy_HR_Dataset_Detailed!$E914-Messy_HR_Dataset_Detailed!$D914</f>
        <v>379</v>
      </c>
      <c r="G914" s="54">
        <f>(Messy_HR_Dataset_Detailed!$E914-Messy_HR_Dataset_Detailed!$D914)/365.25</f>
        <v>1.0376454483230664</v>
      </c>
      <c r="H914" s="52" t="s">
        <v>1781</v>
      </c>
      <c r="I914" s="52" t="s">
        <v>6167</v>
      </c>
      <c r="J914" s="55" t="s">
        <v>6168</v>
      </c>
      <c r="K914" s="52" t="s">
        <v>37</v>
      </c>
      <c r="L914" s="52" t="s">
        <v>38</v>
      </c>
      <c r="M914" s="52" t="s">
        <v>39</v>
      </c>
      <c r="N914" s="52" t="s">
        <v>40</v>
      </c>
      <c r="O914" s="52" t="s">
        <v>66</v>
      </c>
      <c r="P914" s="52" t="s">
        <v>121</v>
      </c>
      <c r="Q914" s="52" t="s">
        <v>165</v>
      </c>
      <c r="R914" s="52" t="s">
        <v>85</v>
      </c>
      <c r="S914" s="53" t="s">
        <v>6169</v>
      </c>
      <c r="T914" s="52" t="s">
        <v>44</v>
      </c>
      <c r="U914" s="52" t="s">
        <v>293</v>
      </c>
      <c r="V914" s="52" t="s">
        <v>46</v>
      </c>
      <c r="W914" s="51">
        <v>8196</v>
      </c>
      <c r="X914" s="52" t="s">
        <v>99</v>
      </c>
      <c r="Y914" s="51">
        <v>4</v>
      </c>
      <c r="Z914" s="51">
        <v>2214</v>
      </c>
      <c r="AA914" s="53" t="s">
        <v>988</v>
      </c>
      <c r="AB914" s="51">
        <v>1</v>
      </c>
      <c r="AC914" s="51">
        <v>1</v>
      </c>
      <c r="AD914" s="53">
        <v>45001</v>
      </c>
      <c r="AE914" s="52" t="s">
        <v>50</v>
      </c>
      <c r="AF914" s="52" t="s">
        <v>51</v>
      </c>
      <c r="AG914" s="52" t="s">
        <v>89</v>
      </c>
      <c r="AH914" s="52" t="s">
        <v>6170</v>
      </c>
      <c r="AI914" s="52" t="s">
        <v>6171</v>
      </c>
      <c r="AJ914" s="51">
        <v>4</v>
      </c>
      <c r="AK914" s="56">
        <v>973.62</v>
      </c>
    </row>
    <row r="915" spans="1:37" x14ac:dyDescent="0.25">
      <c r="A915" s="51">
        <v>1788</v>
      </c>
      <c r="B915" s="52" t="s">
        <v>6172</v>
      </c>
      <c r="C915" s="52" t="s">
        <v>1485</v>
      </c>
      <c r="D915" s="53">
        <v>44597</v>
      </c>
      <c r="E915" s="53">
        <v>44939</v>
      </c>
      <c r="F915" s="51">
        <f>Messy_HR_Dataset_Detailed!$E915-Messy_HR_Dataset_Detailed!$D915</f>
        <v>342</v>
      </c>
      <c r="G915" s="54">
        <f>(Messy_HR_Dataset_Detailed!$E915-Messy_HR_Dataset_Detailed!$D915)/365.25</f>
        <v>0.93634496919917864</v>
      </c>
      <c r="H915" s="52" t="s">
        <v>1781</v>
      </c>
      <c r="I915" s="52" t="s">
        <v>6173</v>
      </c>
      <c r="J915" s="55" t="s">
        <v>6174</v>
      </c>
      <c r="K915" s="52" t="s">
        <v>84</v>
      </c>
      <c r="L915" s="52" t="s">
        <v>38</v>
      </c>
      <c r="M915" s="52" t="s">
        <v>39</v>
      </c>
      <c r="N915" s="52" t="s">
        <v>67</v>
      </c>
      <c r="O915" s="52" t="s">
        <v>41</v>
      </c>
      <c r="P915" s="52" t="s">
        <v>121</v>
      </c>
      <c r="Q915" s="52" t="s">
        <v>165</v>
      </c>
      <c r="R915" s="52" t="s">
        <v>107</v>
      </c>
      <c r="S915" s="53" t="s">
        <v>6175</v>
      </c>
      <c r="T915" s="52" t="s">
        <v>44</v>
      </c>
      <c r="U915" s="52" t="s">
        <v>109</v>
      </c>
      <c r="V915" s="52" t="s">
        <v>46</v>
      </c>
      <c r="W915" s="51">
        <v>95814</v>
      </c>
      <c r="X915" s="52" t="s">
        <v>99</v>
      </c>
      <c r="Y915" s="51">
        <v>1</v>
      </c>
      <c r="Z915" s="51">
        <v>2215</v>
      </c>
      <c r="AA915" s="53" t="s">
        <v>279</v>
      </c>
      <c r="AB915" s="51">
        <v>1</v>
      </c>
      <c r="AC915" s="51">
        <v>5</v>
      </c>
      <c r="AD915" s="53">
        <v>44834</v>
      </c>
      <c r="AE915" s="52" t="s">
        <v>60</v>
      </c>
      <c r="AF915" s="52" t="s">
        <v>61</v>
      </c>
      <c r="AG915" s="52" t="s">
        <v>52</v>
      </c>
      <c r="AH915" s="52" t="s">
        <v>6176</v>
      </c>
      <c r="AI915" s="52" t="s">
        <v>6177</v>
      </c>
      <c r="AJ915" s="51">
        <v>3</v>
      </c>
      <c r="AK915" s="56">
        <v>227</v>
      </c>
    </row>
    <row r="916" spans="1:37" x14ac:dyDescent="0.25">
      <c r="A916" s="51">
        <v>1790</v>
      </c>
      <c r="B916" s="52" t="s">
        <v>2453</v>
      </c>
      <c r="C916" s="52" t="s">
        <v>2986</v>
      </c>
      <c r="D916" s="53">
        <v>44158</v>
      </c>
      <c r="E916" s="53">
        <v>44179</v>
      </c>
      <c r="F916" s="51">
        <f>Messy_HR_Dataset_Detailed!$E916-Messy_HR_Dataset_Detailed!$D916</f>
        <v>21</v>
      </c>
      <c r="G916" s="54">
        <f>(Messy_HR_Dataset_Detailed!$E916-Messy_HR_Dataset_Detailed!$D916)/365.25</f>
        <v>5.7494866529774126E-2</v>
      </c>
      <c r="H916" s="52" t="s">
        <v>6180</v>
      </c>
      <c r="I916" s="52" t="s">
        <v>6181</v>
      </c>
      <c r="J916" s="55" t="s">
        <v>6182</v>
      </c>
      <c r="K916" s="52" t="s">
        <v>79</v>
      </c>
      <c r="L916" s="52" t="s">
        <v>38</v>
      </c>
      <c r="M916" s="52" t="s">
        <v>56</v>
      </c>
      <c r="N916" s="52" t="s">
        <v>55</v>
      </c>
      <c r="O916" s="52" t="s">
        <v>41</v>
      </c>
      <c r="P916" s="52" t="s">
        <v>174</v>
      </c>
      <c r="Q916" s="52" t="s">
        <v>165</v>
      </c>
      <c r="R916" s="52" t="s">
        <v>711</v>
      </c>
      <c r="S916" s="53" t="s">
        <v>6183</v>
      </c>
      <c r="T916" s="52" t="s">
        <v>86</v>
      </c>
      <c r="U916" s="52" t="s">
        <v>185</v>
      </c>
      <c r="V916" s="52" t="s">
        <v>46</v>
      </c>
      <c r="W916" s="51">
        <v>52244</v>
      </c>
      <c r="X916" s="52" t="s">
        <v>99</v>
      </c>
      <c r="Y916" s="51">
        <v>4</v>
      </c>
      <c r="Z916" s="51">
        <v>2217</v>
      </c>
      <c r="AA916" s="53">
        <v>44691</v>
      </c>
      <c r="AB916" s="51">
        <v>2</v>
      </c>
      <c r="AC916" s="51">
        <v>1</v>
      </c>
      <c r="AD916" s="53">
        <v>45008</v>
      </c>
      <c r="AE916" s="52" t="s">
        <v>156</v>
      </c>
      <c r="AF916" s="52" t="s">
        <v>61</v>
      </c>
      <c r="AG916" s="52" t="s">
        <v>52</v>
      </c>
      <c r="AH916" s="52" t="s">
        <v>5801</v>
      </c>
      <c r="AI916" s="52" t="s">
        <v>6184</v>
      </c>
      <c r="AJ916" s="51">
        <v>1</v>
      </c>
      <c r="AK916" s="56">
        <v>315.39</v>
      </c>
    </row>
    <row r="917" spans="1:37" x14ac:dyDescent="0.25">
      <c r="A917" s="51">
        <v>1791</v>
      </c>
      <c r="B917" s="52" t="s">
        <v>881</v>
      </c>
      <c r="C917" s="52" t="s">
        <v>6185</v>
      </c>
      <c r="D917" s="53">
        <v>43517</v>
      </c>
      <c r="E917" s="53">
        <v>44855</v>
      </c>
      <c r="F917" s="51">
        <f>Messy_HR_Dataset_Detailed!$E917-Messy_HR_Dataset_Detailed!$D917</f>
        <v>1338</v>
      </c>
      <c r="G917" s="54">
        <f>(Messy_HR_Dataset_Detailed!$E917-Messy_HR_Dataset_Detailed!$D917)/365.25</f>
        <v>3.6632443531827517</v>
      </c>
      <c r="H917" s="52" t="s">
        <v>6186</v>
      </c>
      <c r="I917" s="52" t="s">
        <v>6187</v>
      </c>
      <c r="J917" s="55" t="s">
        <v>6188</v>
      </c>
      <c r="K917" s="52" t="s">
        <v>125</v>
      </c>
      <c r="L917" s="52" t="s">
        <v>38</v>
      </c>
      <c r="M917" s="52" t="s">
        <v>56</v>
      </c>
      <c r="N917" s="52" t="s">
        <v>67</v>
      </c>
      <c r="O917" s="52" t="s">
        <v>56</v>
      </c>
      <c r="P917" s="52" t="s">
        <v>121</v>
      </c>
      <c r="Q917" s="52" t="s">
        <v>165</v>
      </c>
      <c r="R917" s="52" t="s">
        <v>85</v>
      </c>
      <c r="S917" s="53">
        <v>24695</v>
      </c>
      <c r="T917" s="52" t="s">
        <v>44</v>
      </c>
      <c r="U917" s="52" t="s">
        <v>234</v>
      </c>
      <c r="V917" s="52" t="s">
        <v>46</v>
      </c>
      <c r="W917" s="51">
        <v>29237</v>
      </c>
      <c r="X917" s="52" t="s">
        <v>99</v>
      </c>
      <c r="Y917" s="51">
        <v>4</v>
      </c>
      <c r="Z917" s="51">
        <v>2218</v>
      </c>
      <c r="AA917" s="53">
        <v>44844</v>
      </c>
      <c r="AB917" s="51">
        <v>4</v>
      </c>
      <c r="AC917" s="51">
        <v>1</v>
      </c>
      <c r="AD917" s="53">
        <v>44922</v>
      </c>
      <c r="AE917" s="52" t="s">
        <v>83</v>
      </c>
      <c r="AF917" s="52" t="s">
        <v>51</v>
      </c>
      <c r="AG917" s="52" t="s">
        <v>62</v>
      </c>
      <c r="AH917" s="52" t="s">
        <v>6189</v>
      </c>
      <c r="AI917" s="52" t="s">
        <v>6190</v>
      </c>
      <c r="AJ917" s="51">
        <v>5</v>
      </c>
      <c r="AK917" s="56">
        <v>222.99</v>
      </c>
    </row>
    <row r="918" spans="1:37" x14ac:dyDescent="0.25">
      <c r="A918" s="51">
        <v>1792</v>
      </c>
      <c r="B918" s="52" t="s">
        <v>1600</v>
      </c>
      <c r="C918" s="52" t="s">
        <v>1228</v>
      </c>
      <c r="D918" s="53">
        <v>44829</v>
      </c>
      <c r="E918" s="53">
        <v>45052</v>
      </c>
      <c r="F918" s="51">
        <f>Messy_HR_Dataset_Detailed!$E918-Messy_HR_Dataset_Detailed!$D918</f>
        <v>223</v>
      </c>
      <c r="G918" s="54">
        <f>(Messy_HR_Dataset_Detailed!$E918-Messy_HR_Dataset_Detailed!$D918)/365.25</f>
        <v>0.61054072553045857</v>
      </c>
      <c r="H918" s="52" t="s">
        <v>1781</v>
      </c>
      <c r="I918" s="52" t="s">
        <v>6191</v>
      </c>
      <c r="J918" s="55" t="s">
        <v>6192</v>
      </c>
      <c r="K918" s="52" t="s">
        <v>125</v>
      </c>
      <c r="L918" s="52" t="s">
        <v>38</v>
      </c>
      <c r="M918" s="52" t="s">
        <v>56</v>
      </c>
      <c r="N918" s="52" t="s">
        <v>40</v>
      </c>
      <c r="O918" s="52" t="s">
        <v>56</v>
      </c>
      <c r="P918" s="52" t="s">
        <v>133</v>
      </c>
      <c r="Q918" s="52" t="s">
        <v>165</v>
      </c>
      <c r="R918" s="52" t="s">
        <v>320</v>
      </c>
      <c r="S918" s="53" t="s">
        <v>6193</v>
      </c>
      <c r="T918" s="52" t="s">
        <v>44</v>
      </c>
      <c r="U918" s="52" t="s">
        <v>81</v>
      </c>
      <c r="V918" s="52" t="s">
        <v>46</v>
      </c>
      <c r="W918" s="51">
        <v>8635</v>
      </c>
      <c r="X918" s="52" t="s">
        <v>99</v>
      </c>
      <c r="Y918" s="51">
        <v>5</v>
      </c>
      <c r="Z918" s="51">
        <v>2219</v>
      </c>
      <c r="AA918" s="53" t="s">
        <v>2753</v>
      </c>
      <c r="AB918" s="51">
        <v>5</v>
      </c>
      <c r="AC918" s="51">
        <v>2</v>
      </c>
      <c r="AD918" s="53">
        <v>44929</v>
      </c>
      <c r="AE918" s="52" t="s">
        <v>83</v>
      </c>
      <c r="AF918" s="52" t="s">
        <v>61</v>
      </c>
      <c r="AG918" s="52" t="s">
        <v>52</v>
      </c>
      <c r="AH918" s="52" t="s">
        <v>4253</v>
      </c>
      <c r="AI918" s="52" t="s">
        <v>6194</v>
      </c>
      <c r="AJ918" s="51">
        <v>5</v>
      </c>
      <c r="AK918" s="56">
        <v>401.35</v>
      </c>
    </row>
    <row r="919" spans="1:37" x14ac:dyDescent="0.25">
      <c r="A919" s="51">
        <v>1795</v>
      </c>
      <c r="B919" s="52" t="s">
        <v>554</v>
      </c>
      <c r="C919" s="52" t="s">
        <v>4229</v>
      </c>
      <c r="D919" s="53">
        <v>44033</v>
      </c>
      <c r="E919" s="53">
        <v>44426</v>
      </c>
      <c r="F919" s="51">
        <f>Messy_HR_Dataset_Detailed!$E919-Messy_HR_Dataset_Detailed!$D919</f>
        <v>393</v>
      </c>
      <c r="G919" s="54">
        <f>(Messy_HR_Dataset_Detailed!$E919-Messy_HR_Dataset_Detailed!$D919)/365.25</f>
        <v>1.0759753593429158</v>
      </c>
      <c r="H919" s="52" t="s">
        <v>1781</v>
      </c>
      <c r="I919" s="52" t="s">
        <v>6195</v>
      </c>
      <c r="J919" s="55" t="s">
        <v>6196</v>
      </c>
      <c r="K919" s="52" t="s">
        <v>79</v>
      </c>
      <c r="L919" s="52" t="s">
        <v>38</v>
      </c>
      <c r="M919" s="52" t="s">
        <v>56</v>
      </c>
      <c r="N919" s="52" t="s">
        <v>55</v>
      </c>
      <c r="O919" s="52" t="s">
        <v>41</v>
      </c>
      <c r="P919" s="52" t="s">
        <v>121</v>
      </c>
      <c r="Q919" s="52" t="s">
        <v>165</v>
      </c>
      <c r="R919" s="52" t="s">
        <v>320</v>
      </c>
      <c r="S919" s="53" t="s">
        <v>6197</v>
      </c>
      <c r="T919" s="52" t="s">
        <v>44</v>
      </c>
      <c r="U919" s="52" t="s">
        <v>81</v>
      </c>
      <c r="V919" s="52" t="s">
        <v>46</v>
      </c>
      <c r="W919" s="51">
        <v>77955</v>
      </c>
      <c r="X919" s="52" t="s">
        <v>99</v>
      </c>
      <c r="Y919" s="51">
        <v>4</v>
      </c>
      <c r="Z919" s="51">
        <v>2222</v>
      </c>
      <c r="AA919" s="53" t="s">
        <v>662</v>
      </c>
      <c r="AB919" s="51">
        <v>2</v>
      </c>
      <c r="AC919" s="51">
        <v>3</v>
      </c>
      <c r="AD919" s="53">
        <v>45081</v>
      </c>
      <c r="AE919" s="52" t="s">
        <v>76</v>
      </c>
      <c r="AF919" s="52" t="s">
        <v>61</v>
      </c>
      <c r="AG919" s="52" t="s">
        <v>52</v>
      </c>
      <c r="AH919" s="52" t="s">
        <v>6198</v>
      </c>
      <c r="AI919" s="52" t="s">
        <v>6199</v>
      </c>
      <c r="AJ919" s="51">
        <v>3</v>
      </c>
      <c r="AK919" s="56">
        <v>303.01</v>
      </c>
    </row>
    <row r="920" spans="1:37" x14ac:dyDescent="0.25">
      <c r="A920" s="51">
        <v>1799</v>
      </c>
      <c r="B920" s="52" t="s">
        <v>6202</v>
      </c>
      <c r="C920" s="52" t="s">
        <v>3715</v>
      </c>
      <c r="D920" s="53">
        <v>43546</v>
      </c>
      <c r="E920" s="53">
        <v>44364</v>
      </c>
      <c r="F920" s="51">
        <f>Messy_HR_Dataset_Detailed!$E920-Messy_HR_Dataset_Detailed!$D920</f>
        <v>818</v>
      </c>
      <c r="G920" s="54">
        <f>(Messy_HR_Dataset_Detailed!$E920-Messy_HR_Dataset_Detailed!$D920)/365.25</f>
        <v>2.239561943874059</v>
      </c>
      <c r="H920" s="52" t="s">
        <v>1781</v>
      </c>
      <c r="I920" s="52" t="s">
        <v>6203</v>
      </c>
      <c r="J920" s="55" t="s">
        <v>6204</v>
      </c>
      <c r="K920" s="52" t="s">
        <v>125</v>
      </c>
      <c r="L920" s="52" t="s">
        <v>38</v>
      </c>
      <c r="M920" s="52" t="s">
        <v>39</v>
      </c>
      <c r="N920" s="52" t="s">
        <v>55</v>
      </c>
      <c r="O920" s="52" t="s">
        <v>66</v>
      </c>
      <c r="P920" s="52" t="s">
        <v>121</v>
      </c>
      <c r="Q920" s="52" t="s">
        <v>165</v>
      </c>
      <c r="R920" s="52" t="s">
        <v>96</v>
      </c>
      <c r="S920" s="53">
        <v>22106</v>
      </c>
      <c r="T920" s="52" t="s">
        <v>44</v>
      </c>
      <c r="U920" s="52" t="s">
        <v>625</v>
      </c>
      <c r="V920" s="52" t="s">
        <v>46</v>
      </c>
      <c r="W920" s="51">
        <v>73392</v>
      </c>
      <c r="X920" s="52" t="s">
        <v>99</v>
      </c>
      <c r="Y920" s="51">
        <v>1</v>
      </c>
      <c r="Z920" s="51">
        <v>2226</v>
      </c>
      <c r="AA920" s="53" t="s">
        <v>473</v>
      </c>
      <c r="AB920" s="51">
        <v>4</v>
      </c>
      <c r="AC920" s="51">
        <v>4</v>
      </c>
      <c r="AD920" s="53">
        <v>44814</v>
      </c>
      <c r="AE920" s="52" t="s">
        <v>76</v>
      </c>
      <c r="AF920" s="52" t="s">
        <v>51</v>
      </c>
      <c r="AG920" s="52" t="s">
        <v>77</v>
      </c>
      <c r="AH920" s="52" t="s">
        <v>6205</v>
      </c>
      <c r="AI920" s="52" t="s">
        <v>6206</v>
      </c>
      <c r="AJ920" s="51">
        <v>3</v>
      </c>
      <c r="AK920" s="56">
        <v>125.06</v>
      </c>
    </row>
    <row r="921" spans="1:37" x14ac:dyDescent="0.25">
      <c r="A921" s="51">
        <v>1801</v>
      </c>
      <c r="B921" s="52" t="s">
        <v>967</v>
      </c>
      <c r="C921" s="52" t="s">
        <v>6208</v>
      </c>
      <c r="D921" s="53">
        <v>43324</v>
      </c>
      <c r="E921" s="53">
        <v>44725</v>
      </c>
      <c r="F921" s="51">
        <f>Messy_HR_Dataset_Detailed!$E921-Messy_HR_Dataset_Detailed!$D921</f>
        <v>1401</v>
      </c>
      <c r="G921" s="54">
        <f>(Messy_HR_Dataset_Detailed!$E921-Messy_HR_Dataset_Detailed!$D921)/365.25</f>
        <v>3.8357289527720737</v>
      </c>
      <c r="H921" s="52" t="s">
        <v>1781</v>
      </c>
      <c r="I921" s="52" t="s">
        <v>6209</v>
      </c>
      <c r="J921" s="55" t="s">
        <v>6210</v>
      </c>
      <c r="K921" s="52" t="s">
        <v>132</v>
      </c>
      <c r="L921" s="52" t="s">
        <v>38</v>
      </c>
      <c r="M921" s="52" t="s">
        <v>56</v>
      </c>
      <c r="N921" s="52" t="s">
        <v>67</v>
      </c>
      <c r="O921" s="52" t="s">
        <v>56</v>
      </c>
      <c r="P921" s="52" t="s">
        <v>121</v>
      </c>
      <c r="Q921" s="52" t="s">
        <v>165</v>
      </c>
      <c r="R921" s="52" t="s">
        <v>608</v>
      </c>
      <c r="S921" s="53" t="s">
        <v>6211</v>
      </c>
      <c r="T921" s="52" t="s">
        <v>44</v>
      </c>
      <c r="U921" s="52" t="s">
        <v>81</v>
      </c>
      <c r="V921" s="52" t="s">
        <v>46</v>
      </c>
      <c r="W921" s="51">
        <v>58630</v>
      </c>
      <c r="X921" s="52" t="s">
        <v>746</v>
      </c>
      <c r="Y921" s="51">
        <v>4</v>
      </c>
      <c r="Z921" s="51">
        <v>2228</v>
      </c>
      <c r="AA921" s="53" t="s">
        <v>2774</v>
      </c>
      <c r="AB921" s="51">
        <v>3</v>
      </c>
      <c r="AC921" s="51">
        <v>2</v>
      </c>
      <c r="AD921" s="53">
        <v>44978</v>
      </c>
      <c r="AE921" s="52" t="s">
        <v>83</v>
      </c>
      <c r="AF921" s="52" t="s">
        <v>61</v>
      </c>
      <c r="AG921" s="52" t="s">
        <v>89</v>
      </c>
      <c r="AH921" s="52" t="s">
        <v>6212</v>
      </c>
      <c r="AI921" s="52" t="s">
        <v>6213</v>
      </c>
      <c r="AJ921" s="51">
        <v>3</v>
      </c>
      <c r="AK921" s="56">
        <v>713.03</v>
      </c>
    </row>
    <row r="922" spans="1:37" x14ac:dyDescent="0.25">
      <c r="A922" s="51">
        <v>1807</v>
      </c>
      <c r="B922" s="52" t="s">
        <v>6005</v>
      </c>
      <c r="C922" s="52" t="s">
        <v>3482</v>
      </c>
      <c r="D922" s="53">
        <v>44247</v>
      </c>
      <c r="E922" s="53">
        <v>44570</v>
      </c>
      <c r="F922" s="51">
        <f>Messy_HR_Dataset_Detailed!$E922-Messy_HR_Dataset_Detailed!$D922</f>
        <v>323</v>
      </c>
      <c r="G922" s="54">
        <f>(Messy_HR_Dataset_Detailed!$E922-Messy_HR_Dataset_Detailed!$D922)/365.25</f>
        <v>0.88432580424366869</v>
      </c>
      <c r="H922" s="52" t="s">
        <v>1781</v>
      </c>
      <c r="I922" s="52" t="s">
        <v>6214</v>
      </c>
      <c r="J922" s="55" t="s">
        <v>6215</v>
      </c>
      <c r="K922" s="52" t="s">
        <v>54</v>
      </c>
      <c r="L922" s="52" t="s">
        <v>38</v>
      </c>
      <c r="M922" s="52" t="s">
        <v>56</v>
      </c>
      <c r="N922" s="52" t="s">
        <v>40</v>
      </c>
      <c r="O922" s="52" t="s">
        <v>66</v>
      </c>
      <c r="P922" s="52" t="s">
        <v>121</v>
      </c>
      <c r="Q922" s="52" t="s">
        <v>165</v>
      </c>
      <c r="R922" s="52" t="s">
        <v>320</v>
      </c>
      <c r="S922" s="53" t="s">
        <v>6216</v>
      </c>
      <c r="T922" s="52" t="s">
        <v>44</v>
      </c>
      <c r="U922" s="52" t="s">
        <v>81</v>
      </c>
      <c r="V922" s="52" t="s">
        <v>46</v>
      </c>
      <c r="W922" s="51">
        <v>87474</v>
      </c>
      <c r="X922" s="52" t="s">
        <v>48</v>
      </c>
      <c r="Y922" s="51">
        <v>2</v>
      </c>
      <c r="Z922" s="51">
        <v>2234</v>
      </c>
      <c r="AA922" s="53" t="s">
        <v>3246</v>
      </c>
      <c r="AB922" s="51">
        <v>1</v>
      </c>
      <c r="AC922" s="51">
        <v>1</v>
      </c>
      <c r="AD922" s="53">
        <v>44961</v>
      </c>
      <c r="AE922" s="52" t="s">
        <v>156</v>
      </c>
      <c r="AF922" s="52" t="s">
        <v>61</v>
      </c>
      <c r="AG922" s="52" t="s">
        <v>77</v>
      </c>
      <c r="AH922" s="52" t="s">
        <v>6217</v>
      </c>
      <c r="AI922" s="52" t="s">
        <v>6218</v>
      </c>
      <c r="AJ922" s="51">
        <v>3</v>
      </c>
      <c r="AK922" s="56">
        <v>693.52</v>
      </c>
    </row>
    <row r="923" spans="1:37" x14ac:dyDescent="0.25">
      <c r="A923" s="51">
        <v>1809</v>
      </c>
      <c r="B923" s="52" t="s">
        <v>6220</v>
      </c>
      <c r="C923" s="52" t="s">
        <v>6221</v>
      </c>
      <c r="D923" s="53">
        <v>43457</v>
      </c>
      <c r="E923" s="53">
        <v>44480</v>
      </c>
      <c r="F923" s="51">
        <f>Messy_HR_Dataset_Detailed!$E923-Messy_HR_Dataset_Detailed!$D923</f>
        <v>1023</v>
      </c>
      <c r="G923" s="54">
        <f>(Messy_HR_Dataset_Detailed!$E923-Messy_HR_Dataset_Detailed!$D923)/365.25</f>
        <v>2.8008213552361396</v>
      </c>
      <c r="H923" s="52" t="s">
        <v>1781</v>
      </c>
      <c r="I923" s="52" t="s">
        <v>6222</v>
      </c>
      <c r="J923" s="55" t="s">
        <v>6223</v>
      </c>
      <c r="K923" s="52" t="s">
        <v>84</v>
      </c>
      <c r="L923" s="52" t="s">
        <v>38</v>
      </c>
      <c r="M923" s="52" t="s">
        <v>66</v>
      </c>
      <c r="N923" s="52" t="s">
        <v>55</v>
      </c>
      <c r="O923" s="52" t="s">
        <v>41</v>
      </c>
      <c r="P923" s="52" t="s">
        <v>95</v>
      </c>
      <c r="Q923" s="52" t="s">
        <v>165</v>
      </c>
      <c r="R923" s="52" t="s">
        <v>107</v>
      </c>
      <c r="S923" s="53" t="s">
        <v>6224</v>
      </c>
      <c r="T923" s="52" t="s">
        <v>86</v>
      </c>
      <c r="U923" s="52" t="s">
        <v>423</v>
      </c>
      <c r="V923" s="52" t="s">
        <v>46</v>
      </c>
      <c r="W923" s="51">
        <v>44145</v>
      </c>
      <c r="X923" s="52" t="s">
        <v>48</v>
      </c>
      <c r="Y923" s="51">
        <v>1</v>
      </c>
      <c r="Z923" s="51">
        <v>2236</v>
      </c>
      <c r="AA923" s="53" t="s">
        <v>303</v>
      </c>
      <c r="AB923" s="51">
        <v>2</v>
      </c>
      <c r="AC923" s="51">
        <v>1</v>
      </c>
      <c r="AD923" s="53">
        <v>45120</v>
      </c>
      <c r="AE923" s="52" t="s">
        <v>60</v>
      </c>
      <c r="AF923" s="52" t="s">
        <v>61</v>
      </c>
      <c r="AG923" s="52" t="s">
        <v>89</v>
      </c>
      <c r="AH923" s="52" t="s">
        <v>6225</v>
      </c>
      <c r="AI923" s="52" t="s">
        <v>6226</v>
      </c>
      <c r="AJ923" s="51">
        <v>2</v>
      </c>
      <c r="AK923" s="56">
        <v>144.74</v>
      </c>
    </row>
    <row r="924" spans="1:37" x14ac:dyDescent="0.25">
      <c r="A924" s="51">
        <v>1810</v>
      </c>
      <c r="B924" s="52" t="s">
        <v>6227</v>
      </c>
      <c r="C924" s="52" t="s">
        <v>4634</v>
      </c>
      <c r="D924" s="53">
        <v>44571</v>
      </c>
      <c r="E924" s="53">
        <v>44930</v>
      </c>
      <c r="F924" s="51">
        <f>Messy_HR_Dataset_Detailed!$E924-Messy_HR_Dataset_Detailed!$D924</f>
        <v>359</v>
      </c>
      <c r="G924" s="54">
        <f>(Messy_HR_Dataset_Detailed!$E924-Messy_HR_Dataset_Detailed!$D924)/365.25</f>
        <v>0.98288843258042435</v>
      </c>
      <c r="H924" s="52" t="s">
        <v>6179</v>
      </c>
      <c r="I924" s="52" t="s">
        <v>6228</v>
      </c>
      <c r="J924" s="55" t="s">
        <v>6229</v>
      </c>
      <c r="K924" s="52" t="s">
        <v>94</v>
      </c>
      <c r="L924" s="52" t="s">
        <v>38</v>
      </c>
      <c r="M924" s="52" t="s">
        <v>66</v>
      </c>
      <c r="N924" s="52" t="s">
        <v>67</v>
      </c>
      <c r="O924" s="52" t="s">
        <v>41</v>
      </c>
      <c r="P924" s="52" t="s">
        <v>121</v>
      </c>
      <c r="Q924" s="52" t="s">
        <v>165</v>
      </c>
      <c r="R924" s="52" t="s">
        <v>804</v>
      </c>
      <c r="S924" s="53" t="s">
        <v>6230</v>
      </c>
      <c r="T924" s="52" t="s">
        <v>86</v>
      </c>
      <c r="U924" s="52" t="s">
        <v>81</v>
      </c>
      <c r="V924" s="52" t="s">
        <v>46</v>
      </c>
      <c r="W924" s="51">
        <v>25760</v>
      </c>
      <c r="X924" s="52" t="s">
        <v>48</v>
      </c>
      <c r="Y924" s="51">
        <v>2</v>
      </c>
      <c r="Z924" s="51">
        <v>2237</v>
      </c>
      <c r="AA924" s="53">
        <v>45144</v>
      </c>
      <c r="AB924" s="51">
        <v>2</v>
      </c>
      <c r="AC924" s="51">
        <v>5</v>
      </c>
      <c r="AD924" s="53">
        <v>45056</v>
      </c>
      <c r="AE924" s="52" t="s">
        <v>50</v>
      </c>
      <c r="AF924" s="52" t="s">
        <v>61</v>
      </c>
      <c r="AG924" s="52" t="s">
        <v>77</v>
      </c>
      <c r="AH924" s="52" t="s">
        <v>6231</v>
      </c>
      <c r="AI924" s="52" t="s">
        <v>6232</v>
      </c>
      <c r="AJ924" s="51">
        <v>3</v>
      </c>
      <c r="AK924" s="56">
        <v>240.77</v>
      </c>
    </row>
    <row r="925" spans="1:37" x14ac:dyDescent="0.25">
      <c r="A925" s="51">
        <v>1811</v>
      </c>
      <c r="B925" s="52" t="s">
        <v>2705</v>
      </c>
      <c r="C925" s="52" t="s">
        <v>2667</v>
      </c>
      <c r="D925" s="53">
        <v>44259</v>
      </c>
      <c r="E925" s="53">
        <v>44536</v>
      </c>
      <c r="F925" s="51">
        <f>Messy_HR_Dataset_Detailed!$E925-Messy_HR_Dataset_Detailed!$D925</f>
        <v>277</v>
      </c>
      <c r="G925" s="54">
        <f>(Messy_HR_Dataset_Detailed!$E925-Messy_HR_Dataset_Detailed!$D925)/365.25</f>
        <v>0.75838466803559201</v>
      </c>
      <c r="H925" s="52" t="s">
        <v>6180</v>
      </c>
      <c r="I925" s="52" t="s">
        <v>6233</v>
      </c>
      <c r="J925" s="55" t="s">
        <v>6234</v>
      </c>
      <c r="K925" s="52" t="s">
        <v>79</v>
      </c>
      <c r="L925" s="52" t="s">
        <v>38</v>
      </c>
      <c r="M925" s="52" t="s">
        <v>56</v>
      </c>
      <c r="N925" s="52" t="s">
        <v>67</v>
      </c>
      <c r="O925" s="52" t="s">
        <v>41</v>
      </c>
      <c r="P925" s="52" t="s">
        <v>121</v>
      </c>
      <c r="Q925" s="52" t="s">
        <v>165</v>
      </c>
      <c r="R925" s="52" t="s">
        <v>175</v>
      </c>
      <c r="S925" s="53" t="s">
        <v>6235</v>
      </c>
      <c r="T925" s="52" t="s">
        <v>86</v>
      </c>
      <c r="U925" s="52" t="s">
        <v>2222</v>
      </c>
      <c r="V925" s="52" t="s">
        <v>59</v>
      </c>
      <c r="W925" s="51">
        <v>55252</v>
      </c>
      <c r="X925" s="52" t="s">
        <v>48</v>
      </c>
      <c r="Y925" s="51">
        <v>2</v>
      </c>
      <c r="Z925" s="51">
        <v>2238</v>
      </c>
      <c r="AA925" s="53" t="s">
        <v>208</v>
      </c>
      <c r="AB925" s="51">
        <v>4</v>
      </c>
      <c r="AC925" s="51">
        <v>4</v>
      </c>
      <c r="AD925" s="53">
        <v>45030</v>
      </c>
      <c r="AE925" s="52" t="s">
        <v>156</v>
      </c>
      <c r="AF925" s="52" t="s">
        <v>61</v>
      </c>
      <c r="AG925" s="52" t="s">
        <v>77</v>
      </c>
      <c r="AH925" s="52" t="s">
        <v>6236</v>
      </c>
      <c r="AI925" s="52" t="s">
        <v>6237</v>
      </c>
      <c r="AJ925" s="51">
        <v>5</v>
      </c>
      <c r="AK925" s="56">
        <v>905.56</v>
      </c>
    </row>
    <row r="926" spans="1:37" x14ac:dyDescent="0.25">
      <c r="A926" s="51">
        <v>1812</v>
      </c>
      <c r="B926" s="52" t="s">
        <v>5439</v>
      </c>
      <c r="C926" s="52" t="s">
        <v>3547</v>
      </c>
      <c r="D926" s="53">
        <v>44995</v>
      </c>
      <c r="E926" s="53">
        <v>45020</v>
      </c>
      <c r="F926" s="51">
        <f>Messy_HR_Dataset_Detailed!$E926-Messy_HR_Dataset_Detailed!$D926</f>
        <v>25</v>
      </c>
      <c r="G926" s="54">
        <f>(Messy_HR_Dataset_Detailed!$E926-Messy_HR_Dataset_Detailed!$D926)/365.25</f>
        <v>6.8446269678302529E-2</v>
      </c>
      <c r="H926" s="52" t="s">
        <v>6186</v>
      </c>
      <c r="I926" s="52" t="s">
        <v>6238</v>
      </c>
      <c r="J926" s="55" t="s">
        <v>6239</v>
      </c>
      <c r="K926" s="52" t="s">
        <v>125</v>
      </c>
      <c r="L926" s="52" t="s">
        <v>38</v>
      </c>
      <c r="M926" s="52" t="s">
        <v>66</v>
      </c>
      <c r="N926" s="52" t="s">
        <v>40</v>
      </c>
      <c r="O926" s="52" t="s">
        <v>56</v>
      </c>
      <c r="P926" s="52" t="s">
        <v>133</v>
      </c>
      <c r="Q926" s="52" t="s">
        <v>165</v>
      </c>
      <c r="R926" s="52" t="s">
        <v>344</v>
      </c>
      <c r="S926" s="53">
        <v>22962</v>
      </c>
      <c r="T926" s="52" t="s">
        <v>44</v>
      </c>
      <c r="U926" s="52" t="s">
        <v>250</v>
      </c>
      <c r="V926" s="52" t="s">
        <v>59</v>
      </c>
      <c r="W926" s="51">
        <v>62468</v>
      </c>
      <c r="X926" s="52" t="s">
        <v>48</v>
      </c>
      <c r="Y926" s="51">
        <v>5</v>
      </c>
      <c r="Z926" s="51">
        <v>2239</v>
      </c>
      <c r="AA926" s="53" t="s">
        <v>797</v>
      </c>
      <c r="AB926" s="51">
        <v>1</v>
      </c>
      <c r="AC926" s="51">
        <v>3</v>
      </c>
      <c r="AD926" s="53">
        <v>45027</v>
      </c>
      <c r="AE926" s="52" t="s">
        <v>83</v>
      </c>
      <c r="AF926" s="52" t="s">
        <v>51</v>
      </c>
      <c r="AG926" s="52" t="s">
        <v>89</v>
      </c>
      <c r="AH926" s="52" t="s">
        <v>6240</v>
      </c>
      <c r="AI926" s="52" t="s">
        <v>6241</v>
      </c>
      <c r="AJ926" s="51">
        <v>4</v>
      </c>
      <c r="AK926" s="56">
        <v>273.83999999999997</v>
      </c>
    </row>
    <row r="927" spans="1:37" x14ac:dyDescent="0.25">
      <c r="A927" s="51">
        <v>1815</v>
      </c>
      <c r="B927" s="52" t="s">
        <v>6244</v>
      </c>
      <c r="C927" s="52" t="s">
        <v>6245</v>
      </c>
      <c r="D927" s="53">
        <v>44691</v>
      </c>
      <c r="E927" s="53">
        <v>44758</v>
      </c>
      <c r="F927" s="51">
        <f>Messy_HR_Dataset_Detailed!$E927-Messy_HR_Dataset_Detailed!$D927</f>
        <v>67</v>
      </c>
      <c r="G927" s="54">
        <f>(Messy_HR_Dataset_Detailed!$E927-Messy_HR_Dataset_Detailed!$D927)/365.25</f>
        <v>0.1834360027378508</v>
      </c>
      <c r="H927" s="52" t="s">
        <v>1781</v>
      </c>
      <c r="I927" s="52" t="s">
        <v>6246</v>
      </c>
      <c r="J927" s="55" t="s">
        <v>6247</v>
      </c>
      <c r="K927" s="52" t="s">
        <v>132</v>
      </c>
      <c r="L927" s="52" t="s">
        <v>38</v>
      </c>
      <c r="M927" s="52" t="s">
        <v>66</v>
      </c>
      <c r="N927" s="52" t="s">
        <v>40</v>
      </c>
      <c r="O927" s="52" t="s">
        <v>41</v>
      </c>
      <c r="P927" s="52" t="s">
        <v>121</v>
      </c>
      <c r="Q927" s="52" t="s">
        <v>165</v>
      </c>
      <c r="R927" s="52" t="s">
        <v>85</v>
      </c>
      <c r="S927" s="53" t="s">
        <v>6248</v>
      </c>
      <c r="T927" s="52" t="s">
        <v>44</v>
      </c>
      <c r="U927" s="52" t="s">
        <v>1068</v>
      </c>
      <c r="V927" s="52" t="s">
        <v>46</v>
      </c>
      <c r="W927" s="51">
        <v>48114</v>
      </c>
      <c r="X927" s="52" t="s">
        <v>48</v>
      </c>
      <c r="Y927" s="51">
        <v>4</v>
      </c>
      <c r="Z927" s="51">
        <v>2242</v>
      </c>
      <c r="AA927" s="53" t="s">
        <v>988</v>
      </c>
      <c r="AB927" s="51">
        <v>3</v>
      </c>
      <c r="AC927" s="51">
        <v>2</v>
      </c>
      <c r="AD927" s="53">
        <v>44912</v>
      </c>
      <c r="AE927" s="52" t="s">
        <v>76</v>
      </c>
      <c r="AF927" s="52" t="s">
        <v>61</v>
      </c>
      <c r="AG927" s="52" t="s">
        <v>52</v>
      </c>
      <c r="AH927" s="52" t="s">
        <v>6249</v>
      </c>
      <c r="AI927" s="52" t="s">
        <v>6250</v>
      </c>
      <c r="AJ927" s="51">
        <v>1</v>
      </c>
      <c r="AK927" s="56">
        <v>627.11</v>
      </c>
    </row>
    <row r="928" spans="1:37" x14ac:dyDescent="0.25">
      <c r="A928" s="51">
        <v>1816</v>
      </c>
      <c r="B928" s="52" t="s">
        <v>3118</v>
      </c>
      <c r="C928" s="52" t="s">
        <v>1547</v>
      </c>
      <c r="D928" s="53">
        <v>45029</v>
      </c>
      <c r="E928" s="53">
        <v>45049</v>
      </c>
      <c r="F928" s="51">
        <f>Messy_HR_Dataset_Detailed!$E928-Messy_HR_Dataset_Detailed!$D928</f>
        <v>20</v>
      </c>
      <c r="G928" s="54">
        <f>(Messy_HR_Dataset_Detailed!$E928-Messy_HR_Dataset_Detailed!$D928)/365.25</f>
        <v>5.4757015742642023E-2</v>
      </c>
      <c r="H928" s="52" t="s">
        <v>1781</v>
      </c>
      <c r="I928" s="52" t="s">
        <v>3936</v>
      </c>
      <c r="J928" s="55" t="s">
        <v>6251</v>
      </c>
      <c r="K928" s="52" t="s">
        <v>79</v>
      </c>
      <c r="L928" s="52" t="s">
        <v>38</v>
      </c>
      <c r="M928" s="52" t="s">
        <v>66</v>
      </c>
      <c r="N928" s="52" t="s">
        <v>55</v>
      </c>
      <c r="O928" s="52" t="s">
        <v>56</v>
      </c>
      <c r="P928" s="52" t="s">
        <v>95</v>
      </c>
      <c r="Q928" s="52" t="s">
        <v>165</v>
      </c>
      <c r="R928" s="52" t="s">
        <v>43</v>
      </c>
      <c r="S928" s="53" t="s">
        <v>6252</v>
      </c>
      <c r="T928" s="52" t="s">
        <v>86</v>
      </c>
      <c r="U928" s="52" t="s">
        <v>45</v>
      </c>
      <c r="V928" s="52" t="s">
        <v>46</v>
      </c>
      <c r="W928" s="51">
        <v>90316</v>
      </c>
      <c r="X928" s="52" t="s">
        <v>48</v>
      </c>
      <c r="Y928" s="51">
        <v>4</v>
      </c>
      <c r="Z928" s="51">
        <v>2243</v>
      </c>
      <c r="AA928" s="53" t="s">
        <v>810</v>
      </c>
      <c r="AB928" s="51">
        <v>1</v>
      </c>
      <c r="AC928" s="51">
        <v>3</v>
      </c>
      <c r="AD928" s="53">
        <v>44925</v>
      </c>
      <c r="AE928" s="52" t="s">
        <v>50</v>
      </c>
      <c r="AF928" s="52" t="s">
        <v>61</v>
      </c>
      <c r="AG928" s="52" t="s">
        <v>89</v>
      </c>
      <c r="AH928" s="52" t="s">
        <v>6253</v>
      </c>
      <c r="AI928" s="52" t="s">
        <v>4816</v>
      </c>
      <c r="AJ928" s="51">
        <v>4</v>
      </c>
      <c r="AK928" s="56">
        <v>242.22</v>
      </c>
    </row>
    <row r="929" spans="1:37" x14ac:dyDescent="0.25">
      <c r="A929" s="51">
        <v>1818</v>
      </c>
      <c r="B929" s="52" t="s">
        <v>6254</v>
      </c>
      <c r="C929" s="52" t="s">
        <v>1933</v>
      </c>
      <c r="D929" s="53">
        <v>44255</v>
      </c>
      <c r="E929" s="53">
        <v>44755</v>
      </c>
      <c r="F929" s="51">
        <f>Messy_HR_Dataset_Detailed!$E929-Messy_HR_Dataset_Detailed!$D929</f>
        <v>500</v>
      </c>
      <c r="G929" s="54">
        <f>(Messy_HR_Dataset_Detailed!$E929-Messy_HR_Dataset_Detailed!$D929)/365.25</f>
        <v>1.3689253935660506</v>
      </c>
      <c r="H929" s="52" t="s">
        <v>6180</v>
      </c>
      <c r="I929" s="52" t="s">
        <v>6255</v>
      </c>
      <c r="J929" s="55" t="s">
        <v>6256</v>
      </c>
      <c r="K929" s="52" t="s">
        <v>94</v>
      </c>
      <c r="L929" s="52" t="s">
        <v>38</v>
      </c>
      <c r="M929" s="52" t="s">
        <v>56</v>
      </c>
      <c r="N929" s="52" t="s">
        <v>40</v>
      </c>
      <c r="O929" s="52" t="s">
        <v>56</v>
      </c>
      <c r="P929" s="52" t="s">
        <v>121</v>
      </c>
      <c r="Q929" s="52" t="s">
        <v>165</v>
      </c>
      <c r="R929" s="52" t="s">
        <v>107</v>
      </c>
      <c r="S929" s="53" t="s">
        <v>1416</v>
      </c>
      <c r="T929" s="52" t="s">
        <v>44</v>
      </c>
      <c r="U929" s="52" t="s">
        <v>5</v>
      </c>
      <c r="V929" s="52" t="s">
        <v>59</v>
      </c>
      <c r="W929" s="51">
        <v>54056</v>
      </c>
      <c r="X929" s="52" t="s">
        <v>48</v>
      </c>
      <c r="Y929" s="51">
        <v>5</v>
      </c>
      <c r="Z929" s="51">
        <v>2245</v>
      </c>
      <c r="AA929" s="53">
        <v>45145</v>
      </c>
      <c r="AB929" s="51">
        <v>2</v>
      </c>
      <c r="AC929" s="51">
        <v>4</v>
      </c>
      <c r="AD929" s="53">
        <v>45020</v>
      </c>
      <c r="AE929" s="52" t="s">
        <v>76</v>
      </c>
      <c r="AF929" s="52" t="s">
        <v>51</v>
      </c>
      <c r="AG929" s="52" t="s">
        <v>62</v>
      </c>
      <c r="AH929" s="52" t="s">
        <v>6257</v>
      </c>
      <c r="AI929" s="52" t="s">
        <v>6258</v>
      </c>
      <c r="AJ929" s="51">
        <v>1</v>
      </c>
      <c r="AK929" s="56">
        <v>968.2</v>
      </c>
    </row>
    <row r="930" spans="1:37" x14ac:dyDescent="0.25">
      <c r="A930" s="51">
        <v>1819</v>
      </c>
      <c r="B930" s="52" t="s">
        <v>2107</v>
      </c>
      <c r="C930" s="52" t="s">
        <v>2930</v>
      </c>
      <c r="D930" s="53">
        <v>44118</v>
      </c>
      <c r="E930" s="53">
        <v>44661</v>
      </c>
      <c r="F930" s="51">
        <f>Messy_HR_Dataset_Detailed!$E930-Messy_HR_Dataset_Detailed!$D930</f>
        <v>543</v>
      </c>
      <c r="G930" s="54">
        <f>(Messy_HR_Dataset_Detailed!$E930-Messy_HR_Dataset_Detailed!$D930)/365.25</f>
        <v>1.4866529774127311</v>
      </c>
      <c r="H930" s="52" t="s">
        <v>6186</v>
      </c>
      <c r="I930" s="52" t="s">
        <v>6259</v>
      </c>
      <c r="J930" s="55" t="s">
        <v>6260</v>
      </c>
      <c r="K930" s="52" t="s">
        <v>113</v>
      </c>
      <c r="L930" s="52" t="s">
        <v>38</v>
      </c>
      <c r="M930" s="52" t="s">
        <v>39</v>
      </c>
      <c r="N930" s="52" t="s">
        <v>67</v>
      </c>
      <c r="O930" s="52" t="s">
        <v>56</v>
      </c>
      <c r="P930" s="52" t="s">
        <v>121</v>
      </c>
      <c r="Q930" s="52" t="s">
        <v>165</v>
      </c>
      <c r="R930" s="52" t="s">
        <v>85</v>
      </c>
      <c r="S930" s="53" t="s">
        <v>6261</v>
      </c>
      <c r="T930" s="52" t="s">
        <v>44</v>
      </c>
      <c r="U930" s="52" t="s">
        <v>98</v>
      </c>
      <c r="V930" s="52" t="s">
        <v>59</v>
      </c>
      <c r="W930" s="51">
        <v>7728</v>
      </c>
      <c r="X930" s="52" t="s">
        <v>48</v>
      </c>
      <c r="Y930" s="51">
        <v>4</v>
      </c>
      <c r="Z930" s="51">
        <v>2246</v>
      </c>
      <c r="AA930" s="53" t="s">
        <v>1315</v>
      </c>
      <c r="AB930" s="51">
        <v>3</v>
      </c>
      <c r="AC930" s="51">
        <v>4</v>
      </c>
      <c r="AD930" s="53">
        <v>44967</v>
      </c>
      <c r="AE930" s="52" t="s">
        <v>76</v>
      </c>
      <c r="AF930" s="52" t="s">
        <v>51</v>
      </c>
      <c r="AG930" s="52" t="s">
        <v>77</v>
      </c>
      <c r="AH930" s="52" t="s">
        <v>6262</v>
      </c>
      <c r="AI930" s="52" t="s">
        <v>6263</v>
      </c>
      <c r="AJ930" s="51">
        <v>2</v>
      </c>
      <c r="AK930" s="56">
        <v>364.36</v>
      </c>
    </row>
    <row r="931" spans="1:37" x14ac:dyDescent="0.25">
      <c r="A931" s="51">
        <v>1820</v>
      </c>
      <c r="B931" s="52" t="s">
        <v>2252</v>
      </c>
      <c r="C931" s="52" t="s">
        <v>3755</v>
      </c>
      <c r="D931" s="53">
        <v>43353</v>
      </c>
      <c r="E931" s="53">
        <v>45085</v>
      </c>
      <c r="F931" s="51">
        <f>Messy_HR_Dataset_Detailed!$E931-Messy_HR_Dataset_Detailed!$D931</f>
        <v>1732</v>
      </c>
      <c r="G931" s="54">
        <f>(Messy_HR_Dataset_Detailed!$E931-Messy_HR_Dataset_Detailed!$D931)/365.25</f>
        <v>4.7419575633127993</v>
      </c>
      <c r="H931" s="52" t="s">
        <v>1781</v>
      </c>
      <c r="I931" s="52" t="s">
        <v>6264</v>
      </c>
      <c r="J931" s="55" t="s">
        <v>6265</v>
      </c>
      <c r="K931" s="52" t="s">
        <v>125</v>
      </c>
      <c r="L931" s="52" t="s">
        <v>38</v>
      </c>
      <c r="M931" s="52" t="s">
        <v>56</v>
      </c>
      <c r="N931" s="52" t="s">
        <v>67</v>
      </c>
      <c r="O931" s="52" t="s">
        <v>41</v>
      </c>
      <c r="P931" s="52" t="s">
        <v>121</v>
      </c>
      <c r="Q931" s="52" t="s">
        <v>165</v>
      </c>
      <c r="R931" s="52" t="s">
        <v>238</v>
      </c>
      <c r="S931" s="53">
        <v>30593</v>
      </c>
      <c r="T931" s="52" t="s">
        <v>44</v>
      </c>
      <c r="U931" s="52" t="s">
        <v>109</v>
      </c>
      <c r="V931" s="52" t="s">
        <v>46</v>
      </c>
      <c r="W931" s="51">
        <v>70092</v>
      </c>
      <c r="X931" s="52" t="s">
        <v>48</v>
      </c>
      <c r="Y931" s="51">
        <v>2</v>
      </c>
      <c r="Z931" s="51">
        <v>2247</v>
      </c>
      <c r="AA931" s="53" t="s">
        <v>2801</v>
      </c>
      <c r="AB931" s="51">
        <v>3</v>
      </c>
      <c r="AC931" s="51">
        <v>4</v>
      </c>
      <c r="AD931" s="53">
        <v>45035</v>
      </c>
      <c r="AE931" s="52" t="s">
        <v>156</v>
      </c>
      <c r="AF931" s="52" t="s">
        <v>61</v>
      </c>
      <c r="AG931" s="52" t="s">
        <v>62</v>
      </c>
      <c r="AH931" s="52" t="s">
        <v>6266</v>
      </c>
      <c r="AI931" s="52" t="s">
        <v>6267</v>
      </c>
      <c r="AJ931" s="51">
        <v>3</v>
      </c>
      <c r="AK931" s="56">
        <v>803.16</v>
      </c>
    </row>
    <row r="932" spans="1:37" x14ac:dyDescent="0.25">
      <c r="A932" s="51">
        <v>1821</v>
      </c>
      <c r="B932" s="52" t="s">
        <v>6005</v>
      </c>
      <c r="C932" s="52" t="s">
        <v>416</v>
      </c>
      <c r="D932" s="53">
        <v>44911</v>
      </c>
      <c r="E932" s="53">
        <v>45074</v>
      </c>
      <c r="F932" s="51">
        <f>Messy_HR_Dataset_Detailed!$E932-Messy_HR_Dataset_Detailed!$D932</f>
        <v>163</v>
      </c>
      <c r="G932" s="54">
        <f>(Messy_HR_Dataset_Detailed!$E932-Messy_HR_Dataset_Detailed!$D932)/365.25</f>
        <v>0.4462696783025325</v>
      </c>
      <c r="H932" s="52" t="s">
        <v>1781</v>
      </c>
      <c r="I932" s="52" t="s">
        <v>6268</v>
      </c>
      <c r="J932" s="55" t="s">
        <v>6269</v>
      </c>
      <c r="K932" s="52" t="s">
        <v>54</v>
      </c>
      <c r="L932" s="52" t="s">
        <v>38</v>
      </c>
      <c r="M932" s="52" t="s">
        <v>56</v>
      </c>
      <c r="N932" s="52" t="s">
        <v>67</v>
      </c>
      <c r="O932" s="52" t="s">
        <v>41</v>
      </c>
      <c r="P932" s="52" t="s">
        <v>133</v>
      </c>
      <c r="Q932" s="52" t="s">
        <v>165</v>
      </c>
      <c r="R932" s="52" t="s">
        <v>85</v>
      </c>
      <c r="S932" s="53" t="s">
        <v>6270</v>
      </c>
      <c r="T932" s="52" t="s">
        <v>44</v>
      </c>
      <c r="U932" s="52" t="s">
        <v>81</v>
      </c>
      <c r="V932" s="52" t="s">
        <v>46</v>
      </c>
      <c r="W932" s="51">
        <v>71142</v>
      </c>
      <c r="X932" s="52" t="s">
        <v>48</v>
      </c>
      <c r="Y932" s="51">
        <v>2</v>
      </c>
      <c r="Z932" s="51">
        <v>2248</v>
      </c>
      <c r="AA932" s="53" t="s">
        <v>864</v>
      </c>
      <c r="AB932" s="51">
        <v>1</v>
      </c>
      <c r="AC932" s="51">
        <v>5</v>
      </c>
      <c r="AD932" s="53">
        <v>45014</v>
      </c>
      <c r="AE932" s="52" t="s">
        <v>50</v>
      </c>
      <c r="AF932" s="52" t="s">
        <v>61</v>
      </c>
      <c r="AG932" s="52" t="s">
        <v>62</v>
      </c>
      <c r="AH932" s="52" t="s">
        <v>4871</v>
      </c>
      <c r="AI932" s="52" t="s">
        <v>6271</v>
      </c>
      <c r="AJ932" s="51">
        <v>2</v>
      </c>
      <c r="AK932" s="56">
        <v>571.12</v>
      </c>
    </row>
    <row r="933" spans="1:37" x14ac:dyDescent="0.25">
      <c r="A933" s="51">
        <v>1822</v>
      </c>
      <c r="B933" s="52" t="s">
        <v>6272</v>
      </c>
      <c r="C933" s="52" t="s">
        <v>6273</v>
      </c>
      <c r="D933" s="53">
        <v>43371</v>
      </c>
      <c r="E933" s="53">
        <v>43491</v>
      </c>
      <c r="F933" s="51">
        <f>Messy_HR_Dataset_Detailed!$E933-Messy_HR_Dataset_Detailed!$D933</f>
        <v>120</v>
      </c>
      <c r="G933" s="54">
        <f>(Messy_HR_Dataset_Detailed!$E933-Messy_HR_Dataset_Detailed!$D933)/365.25</f>
        <v>0.32854209445585214</v>
      </c>
      <c r="H933" s="52" t="s">
        <v>1781</v>
      </c>
      <c r="I933" s="52" t="s">
        <v>6274</v>
      </c>
      <c r="J933" s="55" t="s">
        <v>6275</v>
      </c>
      <c r="K933" s="52" t="s">
        <v>132</v>
      </c>
      <c r="L933" s="52" t="s">
        <v>38</v>
      </c>
      <c r="M933" s="52" t="s">
        <v>39</v>
      </c>
      <c r="N933" s="52" t="s">
        <v>40</v>
      </c>
      <c r="O933" s="52" t="s">
        <v>56</v>
      </c>
      <c r="P933" s="52" t="s">
        <v>174</v>
      </c>
      <c r="Q933" s="52" t="s">
        <v>165</v>
      </c>
      <c r="R933" s="52" t="s">
        <v>85</v>
      </c>
      <c r="S933" s="53">
        <v>34526</v>
      </c>
      <c r="T933" s="52" t="s">
        <v>44</v>
      </c>
      <c r="U933" s="52" t="s">
        <v>81</v>
      </c>
      <c r="V933" s="52" t="s">
        <v>46</v>
      </c>
      <c r="W933" s="51">
        <v>2760</v>
      </c>
      <c r="X933" s="52" t="s">
        <v>48</v>
      </c>
      <c r="Y933" s="51">
        <v>4</v>
      </c>
      <c r="Z933" s="51">
        <v>2249</v>
      </c>
      <c r="AA933" s="53" t="s">
        <v>5772</v>
      </c>
      <c r="AB933" s="51">
        <v>3</v>
      </c>
      <c r="AC933" s="51">
        <v>5</v>
      </c>
      <c r="AD933" s="53">
        <v>45113</v>
      </c>
      <c r="AE933" s="52" t="s">
        <v>60</v>
      </c>
      <c r="AF933" s="52" t="s">
        <v>61</v>
      </c>
      <c r="AG933" s="52" t="s">
        <v>52</v>
      </c>
      <c r="AH933" s="52" t="s">
        <v>6276</v>
      </c>
      <c r="AI933" s="52" t="s">
        <v>6277</v>
      </c>
      <c r="AJ933" s="51">
        <v>2</v>
      </c>
      <c r="AK933" s="56">
        <v>705.36</v>
      </c>
    </row>
    <row r="934" spans="1:37" x14ac:dyDescent="0.25">
      <c r="A934" s="51">
        <v>1823</v>
      </c>
      <c r="B934" s="52" t="s">
        <v>3544</v>
      </c>
      <c r="C934" s="52" t="s">
        <v>3888</v>
      </c>
      <c r="D934" s="53">
        <v>44628</v>
      </c>
      <c r="E934" s="53">
        <v>44677</v>
      </c>
      <c r="F934" s="51">
        <f>Messy_HR_Dataset_Detailed!$E934-Messy_HR_Dataset_Detailed!$D934</f>
        <v>49</v>
      </c>
      <c r="G934" s="54">
        <f>(Messy_HR_Dataset_Detailed!$E934-Messy_HR_Dataset_Detailed!$D934)/365.25</f>
        <v>0.13415468856947296</v>
      </c>
      <c r="H934" s="52" t="s">
        <v>1781</v>
      </c>
      <c r="I934" s="52" t="s">
        <v>6278</v>
      </c>
      <c r="J934" s="55" t="s">
        <v>6279</v>
      </c>
      <c r="K934" s="52" t="s">
        <v>79</v>
      </c>
      <c r="L934" s="52" t="s">
        <v>38</v>
      </c>
      <c r="M934" s="52" t="s">
        <v>39</v>
      </c>
      <c r="N934" s="52" t="s">
        <v>40</v>
      </c>
      <c r="O934" s="52" t="s">
        <v>41</v>
      </c>
      <c r="P934" s="52" t="s">
        <v>95</v>
      </c>
      <c r="Q934" s="52" t="s">
        <v>165</v>
      </c>
      <c r="R934" s="52" t="s">
        <v>57</v>
      </c>
      <c r="S934" s="53">
        <v>22686</v>
      </c>
      <c r="T934" s="52" t="s">
        <v>86</v>
      </c>
      <c r="U934" s="52" t="s">
        <v>365</v>
      </c>
      <c r="V934" s="52" t="s">
        <v>46</v>
      </c>
      <c r="W934" s="51">
        <v>13557</v>
      </c>
      <c r="X934" s="52" t="s">
        <v>48</v>
      </c>
      <c r="Y934" s="51">
        <v>5</v>
      </c>
      <c r="Z934" s="51">
        <v>2250</v>
      </c>
      <c r="AA934" s="53" t="s">
        <v>5772</v>
      </c>
      <c r="AB934" s="51">
        <v>4</v>
      </c>
      <c r="AC934" s="51">
        <v>2</v>
      </c>
      <c r="AD934" s="53">
        <v>45024</v>
      </c>
      <c r="AE934" s="52" t="s">
        <v>156</v>
      </c>
      <c r="AF934" s="52" t="s">
        <v>51</v>
      </c>
      <c r="AG934" s="52" t="s">
        <v>52</v>
      </c>
      <c r="AH934" s="52" t="s">
        <v>6280</v>
      </c>
      <c r="AI934" s="52" t="s">
        <v>6281</v>
      </c>
      <c r="AJ934" s="51">
        <v>5</v>
      </c>
      <c r="AK934" s="56">
        <v>565.78</v>
      </c>
    </row>
    <row r="935" spans="1:37" x14ac:dyDescent="0.25">
      <c r="A935" s="51">
        <v>1828</v>
      </c>
      <c r="B935" s="52" t="s">
        <v>3165</v>
      </c>
      <c r="C935" s="52" t="s">
        <v>1402</v>
      </c>
      <c r="D935" s="53">
        <v>44089</v>
      </c>
      <c r="E935" s="53">
        <v>44470</v>
      </c>
      <c r="F935" s="51">
        <f>Messy_HR_Dataset_Detailed!$E935-Messy_HR_Dataset_Detailed!$D935</f>
        <v>381</v>
      </c>
      <c r="G935" s="54">
        <f>(Messy_HR_Dataset_Detailed!$E935-Messy_HR_Dataset_Detailed!$D935)/365.25</f>
        <v>1.0431211498973305</v>
      </c>
      <c r="H935" s="52" t="s">
        <v>1781</v>
      </c>
      <c r="I935" s="52" t="s">
        <v>6283</v>
      </c>
      <c r="J935" s="55" t="s">
        <v>6284</v>
      </c>
      <c r="K935" s="52" t="s">
        <v>79</v>
      </c>
      <c r="L935" s="52" t="s">
        <v>38</v>
      </c>
      <c r="M935" s="52" t="s">
        <v>66</v>
      </c>
      <c r="N935" s="52" t="s">
        <v>40</v>
      </c>
      <c r="O935" s="52" t="s">
        <v>56</v>
      </c>
      <c r="P935" s="52" t="s">
        <v>95</v>
      </c>
      <c r="Q935" s="52" t="s">
        <v>165</v>
      </c>
      <c r="R935" s="52" t="s">
        <v>320</v>
      </c>
      <c r="S935" s="53" t="s">
        <v>6285</v>
      </c>
      <c r="T935" s="52" t="s">
        <v>44</v>
      </c>
      <c r="U935" s="52" t="s">
        <v>159</v>
      </c>
      <c r="V935" s="52" t="s">
        <v>46</v>
      </c>
      <c r="W935" s="51">
        <v>67812</v>
      </c>
      <c r="X935" s="52" t="s">
        <v>48</v>
      </c>
      <c r="Y935" s="51">
        <v>2</v>
      </c>
      <c r="Z935" s="51">
        <v>2255</v>
      </c>
      <c r="AA935" s="53">
        <v>45265</v>
      </c>
      <c r="AB935" s="51">
        <v>1</v>
      </c>
      <c r="AC935" s="51">
        <v>4</v>
      </c>
      <c r="AD935" s="53">
        <v>44962</v>
      </c>
      <c r="AE935" s="52" t="s">
        <v>60</v>
      </c>
      <c r="AF935" s="52" t="s">
        <v>51</v>
      </c>
      <c r="AG935" s="52" t="s">
        <v>77</v>
      </c>
      <c r="AH935" s="52" t="s">
        <v>6286</v>
      </c>
      <c r="AI935" s="52" t="s">
        <v>6287</v>
      </c>
      <c r="AJ935" s="51">
        <v>1</v>
      </c>
      <c r="AK935" s="56">
        <v>357.69</v>
      </c>
    </row>
    <row r="936" spans="1:37" x14ac:dyDescent="0.25">
      <c r="A936" s="51">
        <v>1830</v>
      </c>
      <c r="B936" s="52" t="s">
        <v>6288</v>
      </c>
      <c r="C936" s="52" t="s">
        <v>6289</v>
      </c>
      <c r="D936" s="53">
        <v>44315</v>
      </c>
      <c r="E936" s="53">
        <v>44722</v>
      </c>
      <c r="F936" s="51">
        <f>Messy_HR_Dataset_Detailed!$E936-Messy_HR_Dataset_Detailed!$D936</f>
        <v>407</v>
      </c>
      <c r="G936" s="54">
        <f>(Messy_HR_Dataset_Detailed!$E936-Messy_HR_Dataset_Detailed!$D936)/365.25</f>
        <v>1.1143052703627652</v>
      </c>
      <c r="H936" s="52" t="s">
        <v>6179</v>
      </c>
      <c r="I936" s="52" t="s">
        <v>6290</v>
      </c>
      <c r="J936" s="55" t="s">
        <v>6291</v>
      </c>
      <c r="K936" s="52" t="s">
        <v>94</v>
      </c>
      <c r="L936" s="52" t="s">
        <v>38</v>
      </c>
      <c r="M936" s="52" t="s">
        <v>39</v>
      </c>
      <c r="N936" s="52" t="s">
        <v>67</v>
      </c>
      <c r="O936" s="52" t="s">
        <v>66</v>
      </c>
      <c r="P936" s="52" t="s">
        <v>174</v>
      </c>
      <c r="Q936" s="52" t="s">
        <v>165</v>
      </c>
      <c r="R936" s="52" t="s">
        <v>96</v>
      </c>
      <c r="S936" s="53" t="s">
        <v>6292</v>
      </c>
      <c r="T936" s="52" t="s">
        <v>44</v>
      </c>
      <c r="U936" s="52" t="s">
        <v>625</v>
      </c>
      <c r="V936" s="52" t="s">
        <v>59</v>
      </c>
      <c r="W936" s="51">
        <v>77019</v>
      </c>
      <c r="X936" s="52" t="s">
        <v>48</v>
      </c>
      <c r="Y936" s="51">
        <v>2</v>
      </c>
      <c r="Z936" s="51">
        <v>2257</v>
      </c>
      <c r="AA936" s="53" t="s">
        <v>380</v>
      </c>
      <c r="AB936" s="51">
        <v>4</v>
      </c>
      <c r="AC936" s="51">
        <v>3</v>
      </c>
      <c r="AD936" s="53">
        <v>45010</v>
      </c>
      <c r="AE936" s="52" t="s">
        <v>60</v>
      </c>
      <c r="AF936" s="52" t="s">
        <v>61</v>
      </c>
      <c r="AG936" s="52" t="s">
        <v>62</v>
      </c>
      <c r="AH936" s="52" t="s">
        <v>6293</v>
      </c>
      <c r="AI936" s="52" t="s">
        <v>6294</v>
      </c>
      <c r="AJ936" s="51">
        <v>2</v>
      </c>
      <c r="AK936" s="56">
        <v>456.3</v>
      </c>
    </row>
    <row r="937" spans="1:37" x14ac:dyDescent="0.25">
      <c r="A937" s="51">
        <v>1833</v>
      </c>
      <c r="B937" s="52" t="s">
        <v>6295</v>
      </c>
      <c r="C937" s="52" t="s">
        <v>3489</v>
      </c>
      <c r="D937" s="53">
        <v>43847</v>
      </c>
      <c r="E937" s="53">
        <v>44469</v>
      </c>
      <c r="F937" s="51">
        <f>Messy_HR_Dataset_Detailed!$E937-Messy_HR_Dataset_Detailed!$D937</f>
        <v>622</v>
      </c>
      <c r="G937" s="54">
        <f>(Messy_HR_Dataset_Detailed!$E937-Messy_HR_Dataset_Detailed!$D937)/365.25</f>
        <v>1.7029431895961671</v>
      </c>
      <c r="H937" s="52" t="s">
        <v>1781</v>
      </c>
      <c r="I937" s="52" t="s">
        <v>6296</v>
      </c>
      <c r="J937" s="55" t="s">
        <v>6297</v>
      </c>
      <c r="K937" s="52" t="s">
        <v>54</v>
      </c>
      <c r="L937" s="52" t="s">
        <v>38</v>
      </c>
      <c r="M937" s="52" t="s">
        <v>56</v>
      </c>
      <c r="N937" s="52" t="s">
        <v>67</v>
      </c>
      <c r="O937" s="52" t="s">
        <v>41</v>
      </c>
      <c r="P937" s="52" t="s">
        <v>174</v>
      </c>
      <c r="Q937" s="52" t="s">
        <v>165</v>
      </c>
      <c r="R937" s="52" t="s">
        <v>107</v>
      </c>
      <c r="S937" s="53" t="s">
        <v>2563</v>
      </c>
      <c r="T937" s="52" t="s">
        <v>44</v>
      </c>
      <c r="U937" s="52" t="s">
        <v>696</v>
      </c>
      <c r="V937" s="52" t="s">
        <v>46</v>
      </c>
      <c r="W937" s="51">
        <v>17501</v>
      </c>
      <c r="X937" s="52" t="s">
        <v>48</v>
      </c>
      <c r="Y937" s="51">
        <v>1</v>
      </c>
      <c r="Z937" s="51">
        <v>2260</v>
      </c>
      <c r="AA937" s="53">
        <v>45054</v>
      </c>
      <c r="AB937" s="51">
        <v>3</v>
      </c>
      <c r="AC937" s="51">
        <v>1</v>
      </c>
      <c r="AD937" s="53">
        <v>44796</v>
      </c>
      <c r="AE937" s="52" t="s">
        <v>60</v>
      </c>
      <c r="AF937" s="52" t="s">
        <v>51</v>
      </c>
      <c r="AG937" s="52" t="s">
        <v>62</v>
      </c>
      <c r="AH937" s="52" t="s">
        <v>6298</v>
      </c>
      <c r="AI937" s="52" t="s">
        <v>6299</v>
      </c>
      <c r="AJ937" s="51">
        <v>2</v>
      </c>
      <c r="AK937" s="56">
        <v>377.64</v>
      </c>
    </row>
    <row r="938" spans="1:37" x14ac:dyDescent="0.25">
      <c r="A938" s="51">
        <v>1837</v>
      </c>
      <c r="B938" s="52" t="s">
        <v>6301</v>
      </c>
      <c r="C938" s="52" t="s">
        <v>890</v>
      </c>
      <c r="D938" s="53">
        <v>44251</v>
      </c>
      <c r="E938" s="53">
        <v>44559</v>
      </c>
      <c r="F938" s="51">
        <f>Messy_HR_Dataset_Detailed!$E938-Messy_HR_Dataset_Detailed!$D938</f>
        <v>308</v>
      </c>
      <c r="G938" s="54">
        <f>(Messy_HR_Dataset_Detailed!$E938-Messy_HR_Dataset_Detailed!$D938)/365.25</f>
        <v>0.84325804243668723</v>
      </c>
      <c r="H938" s="52" t="s">
        <v>6180</v>
      </c>
      <c r="I938" s="52" t="s">
        <v>6302</v>
      </c>
      <c r="J938" s="55" t="s">
        <v>6303</v>
      </c>
      <c r="K938" s="52" t="s">
        <v>94</v>
      </c>
      <c r="L938" s="52" t="s">
        <v>38</v>
      </c>
      <c r="M938" s="52" t="s">
        <v>56</v>
      </c>
      <c r="N938" s="52" t="s">
        <v>55</v>
      </c>
      <c r="O938" s="52" t="s">
        <v>56</v>
      </c>
      <c r="P938" s="52" t="s">
        <v>95</v>
      </c>
      <c r="Q938" s="52" t="s">
        <v>165</v>
      </c>
      <c r="R938" s="52" t="s">
        <v>114</v>
      </c>
      <c r="S938" s="53">
        <v>28978</v>
      </c>
      <c r="T938" s="52" t="s">
        <v>44</v>
      </c>
      <c r="U938" s="52" t="s">
        <v>250</v>
      </c>
      <c r="V938" s="52" t="s">
        <v>59</v>
      </c>
      <c r="W938" s="51">
        <v>4377</v>
      </c>
      <c r="X938" s="52" t="s">
        <v>48</v>
      </c>
      <c r="Y938" s="51">
        <v>5</v>
      </c>
      <c r="Z938" s="51">
        <v>2264</v>
      </c>
      <c r="AA938" s="53">
        <v>44784</v>
      </c>
      <c r="AB938" s="51">
        <v>1</v>
      </c>
      <c r="AC938" s="51">
        <v>2</v>
      </c>
      <c r="AD938" s="53">
        <v>45052</v>
      </c>
      <c r="AE938" s="52" t="s">
        <v>156</v>
      </c>
      <c r="AF938" s="52" t="s">
        <v>61</v>
      </c>
      <c r="AG938" s="52" t="s">
        <v>52</v>
      </c>
      <c r="AH938" s="52" t="s">
        <v>6304</v>
      </c>
      <c r="AI938" s="52" t="s">
        <v>6305</v>
      </c>
      <c r="AJ938" s="51">
        <v>3</v>
      </c>
      <c r="AK938" s="56">
        <v>465.3</v>
      </c>
    </row>
    <row r="939" spans="1:37" x14ac:dyDescent="0.25">
      <c r="A939" s="51">
        <v>1839</v>
      </c>
      <c r="B939" s="52" t="s">
        <v>6306</v>
      </c>
      <c r="C939" s="52" t="s">
        <v>4169</v>
      </c>
      <c r="D939" s="53">
        <v>43963</v>
      </c>
      <c r="E939" s="53">
        <v>44272</v>
      </c>
      <c r="F939" s="51">
        <f>Messy_HR_Dataset_Detailed!$E939-Messy_HR_Dataset_Detailed!$D939</f>
        <v>309</v>
      </c>
      <c r="G939" s="54">
        <f>(Messy_HR_Dataset_Detailed!$E939-Messy_HR_Dataset_Detailed!$D939)/365.25</f>
        <v>0.8459958932238193</v>
      </c>
      <c r="H939" s="52" t="s">
        <v>1781</v>
      </c>
      <c r="I939" s="52" t="s">
        <v>6307</v>
      </c>
      <c r="J939" s="55" t="s">
        <v>6308</v>
      </c>
      <c r="K939" s="52" t="s">
        <v>54</v>
      </c>
      <c r="L939" s="52" t="s">
        <v>38</v>
      </c>
      <c r="M939" s="52" t="s">
        <v>66</v>
      </c>
      <c r="N939" s="52" t="s">
        <v>67</v>
      </c>
      <c r="O939" s="52" t="s">
        <v>41</v>
      </c>
      <c r="P939" s="52" t="s">
        <v>121</v>
      </c>
      <c r="Q939" s="52" t="s">
        <v>165</v>
      </c>
      <c r="R939" s="52" t="s">
        <v>85</v>
      </c>
      <c r="S939" s="53">
        <v>27669</v>
      </c>
      <c r="T939" s="52" t="s">
        <v>44</v>
      </c>
      <c r="U939" s="52" t="s">
        <v>846</v>
      </c>
      <c r="V939" s="52" t="s">
        <v>46</v>
      </c>
      <c r="W939" s="51">
        <v>84988</v>
      </c>
      <c r="X939" s="52" t="s">
        <v>48</v>
      </c>
      <c r="Y939" s="51">
        <v>5</v>
      </c>
      <c r="Z939" s="51">
        <v>2266</v>
      </c>
      <c r="AA939" s="53" t="s">
        <v>825</v>
      </c>
      <c r="AB939" s="51">
        <v>5</v>
      </c>
      <c r="AC939" s="51">
        <v>3</v>
      </c>
      <c r="AD939" s="53">
        <v>44857</v>
      </c>
      <c r="AE939" s="52" t="s">
        <v>50</v>
      </c>
      <c r="AF939" s="52" t="s">
        <v>61</v>
      </c>
      <c r="AG939" s="52" t="s">
        <v>77</v>
      </c>
      <c r="AH939" s="52" t="s">
        <v>6309</v>
      </c>
      <c r="AI939" s="52" t="s">
        <v>6310</v>
      </c>
      <c r="AJ939" s="51">
        <v>5</v>
      </c>
      <c r="AK939" s="56">
        <v>898.01</v>
      </c>
    </row>
    <row r="940" spans="1:37" x14ac:dyDescent="0.25">
      <c r="A940" s="51">
        <v>1841</v>
      </c>
      <c r="B940" s="52" t="s">
        <v>2830</v>
      </c>
      <c r="C940" s="52" t="s">
        <v>2313</v>
      </c>
      <c r="D940" s="53">
        <v>44200</v>
      </c>
      <c r="E940" s="53">
        <v>44679</v>
      </c>
      <c r="F940" s="51">
        <f>Messy_HR_Dataset_Detailed!$E940-Messy_HR_Dataset_Detailed!$D940</f>
        <v>479</v>
      </c>
      <c r="G940" s="54">
        <f>(Messy_HR_Dataset_Detailed!$E940-Messy_HR_Dataset_Detailed!$D940)/365.25</f>
        <v>1.3114305270362765</v>
      </c>
      <c r="H940" s="52" t="s">
        <v>1781</v>
      </c>
      <c r="I940" s="52" t="s">
        <v>6311</v>
      </c>
      <c r="J940" s="55" t="s">
        <v>6312</v>
      </c>
      <c r="K940" s="52" t="s">
        <v>79</v>
      </c>
      <c r="L940" s="52" t="s">
        <v>38</v>
      </c>
      <c r="M940" s="52" t="s">
        <v>39</v>
      </c>
      <c r="N940" s="52" t="s">
        <v>40</v>
      </c>
      <c r="O940" s="52" t="s">
        <v>66</v>
      </c>
      <c r="P940" s="52" t="s">
        <v>121</v>
      </c>
      <c r="Q940" s="52" t="s">
        <v>165</v>
      </c>
      <c r="R940" s="52" t="s">
        <v>80</v>
      </c>
      <c r="S940" s="53">
        <v>23170</v>
      </c>
      <c r="T940" s="52" t="s">
        <v>86</v>
      </c>
      <c r="U940" s="52" t="s">
        <v>98</v>
      </c>
      <c r="V940" s="52" t="s">
        <v>59</v>
      </c>
      <c r="W940" s="51">
        <v>58818</v>
      </c>
      <c r="X940" s="52" t="s">
        <v>48</v>
      </c>
      <c r="Y940" s="51">
        <v>2</v>
      </c>
      <c r="Z940" s="51">
        <v>2268</v>
      </c>
      <c r="AA940" s="53">
        <v>44992</v>
      </c>
      <c r="AB940" s="51">
        <v>2</v>
      </c>
      <c r="AC940" s="51">
        <v>3</v>
      </c>
      <c r="AD940" s="53">
        <v>44891</v>
      </c>
      <c r="AE940" s="52" t="s">
        <v>156</v>
      </c>
      <c r="AF940" s="52" t="s">
        <v>51</v>
      </c>
      <c r="AG940" s="52" t="s">
        <v>52</v>
      </c>
      <c r="AH940" s="52" t="s">
        <v>6313</v>
      </c>
      <c r="AI940" s="52" t="s">
        <v>6314</v>
      </c>
      <c r="AJ940" s="51">
        <v>2</v>
      </c>
      <c r="AK940" s="56">
        <v>677.84</v>
      </c>
    </row>
    <row r="941" spans="1:37" x14ac:dyDescent="0.25">
      <c r="A941" s="51">
        <v>1842</v>
      </c>
      <c r="B941" s="52" t="s">
        <v>4437</v>
      </c>
      <c r="C941" s="52" t="s">
        <v>6315</v>
      </c>
      <c r="D941" s="53">
        <v>43949</v>
      </c>
      <c r="E941" s="53">
        <v>44896</v>
      </c>
      <c r="F941" s="51">
        <f>Messy_HR_Dataset_Detailed!$E941-Messy_HR_Dataset_Detailed!$D941</f>
        <v>947</v>
      </c>
      <c r="G941" s="54">
        <f>(Messy_HR_Dataset_Detailed!$E941-Messy_HR_Dataset_Detailed!$D941)/365.25</f>
        <v>2.5927446954140998</v>
      </c>
      <c r="H941" s="52" t="s">
        <v>6179</v>
      </c>
      <c r="I941" s="52" t="s">
        <v>6316</v>
      </c>
      <c r="J941" s="55" t="s">
        <v>6317</v>
      </c>
      <c r="K941" s="52" t="s">
        <v>164</v>
      </c>
      <c r="L941" s="52" t="s">
        <v>38</v>
      </c>
      <c r="M941" s="52" t="s">
        <v>66</v>
      </c>
      <c r="N941" s="52" t="s">
        <v>40</v>
      </c>
      <c r="O941" s="52" t="s">
        <v>66</v>
      </c>
      <c r="P941" s="52" t="s">
        <v>121</v>
      </c>
      <c r="Q941" s="52" t="s">
        <v>165</v>
      </c>
      <c r="R941" s="52" t="s">
        <v>114</v>
      </c>
      <c r="S941" s="53" t="s">
        <v>6318</v>
      </c>
      <c r="T941" s="52" t="s">
        <v>44</v>
      </c>
      <c r="U941" s="52" t="s">
        <v>3333</v>
      </c>
      <c r="V941" s="52" t="s">
        <v>59</v>
      </c>
      <c r="W941" s="51">
        <v>42997</v>
      </c>
      <c r="X941" s="52" t="s">
        <v>48</v>
      </c>
      <c r="Y941" s="51">
        <v>1</v>
      </c>
      <c r="Z941" s="51">
        <v>2269</v>
      </c>
      <c r="AA941" s="53" t="s">
        <v>262</v>
      </c>
      <c r="AB941" s="51">
        <v>5</v>
      </c>
      <c r="AC941" s="51">
        <v>5</v>
      </c>
      <c r="AD941" s="53">
        <v>44904</v>
      </c>
      <c r="AE941" s="52" t="s">
        <v>83</v>
      </c>
      <c r="AF941" s="52" t="s">
        <v>51</v>
      </c>
      <c r="AG941" s="52" t="s">
        <v>62</v>
      </c>
      <c r="AH941" s="52" t="s">
        <v>6319</v>
      </c>
      <c r="AI941" s="52" t="s">
        <v>6320</v>
      </c>
      <c r="AJ941" s="51">
        <v>1</v>
      </c>
      <c r="AK941" s="56">
        <v>109.33</v>
      </c>
    </row>
    <row r="942" spans="1:37" x14ac:dyDescent="0.25">
      <c r="A942" s="51">
        <v>1843</v>
      </c>
      <c r="B942" s="52" t="s">
        <v>6321</v>
      </c>
      <c r="C942" s="52" t="s">
        <v>2667</v>
      </c>
      <c r="D942" s="53">
        <v>43571</v>
      </c>
      <c r="E942" s="53">
        <v>44408</v>
      </c>
      <c r="F942" s="51">
        <f>Messy_HR_Dataset_Detailed!$E942-Messy_HR_Dataset_Detailed!$D942</f>
        <v>837</v>
      </c>
      <c r="G942" s="54">
        <f>(Messy_HR_Dataset_Detailed!$E942-Messy_HR_Dataset_Detailed!$D942)/365.25</f>
        <v>2.2915811088295688</v>
      </c>
      <c r="H942" s="52" t="s">
        <v>1781</v>
      </c>
      <c r="I942" s="52" t="s">
        <v>6322</v>
      </c>
      <c r="J942" s="55" t="s">
        <v>6323</v>
      </c>
      <c r="K942" s="52" t="s">
        <v>164</v>
      </c>
      <c r="L942" s="52" t="s">
        <v>38</v>
      </c>
      <c r="M942" s="52" t="s">
        <v>39</v>
      </c>
      <c r="N942" s="52" t="s">
        <v>40</v>
      </c>
      <c r="O942" s="52" t="s">
        <v>56</v>
      </c>
      <c r="P942" s="52" t="s">
        <v>121</v>
      </c>
      <c r="Q942" s="52" t="s">
        <v>165</v>
      </c>
      <c r="R942" s="52" t="s">
        <v>175</v>
      </c>
      <c r="S942" s="53" t="s">
        <v>6324</v>
      </c>
      <c r="T942" s="52" t="s">
        <v>44</v>
      </c>
      <c r="U942" s="52" t="s">
        <v>250</v>
      </c>
      <c r="V942" s="52" t="s">
        <v>46</v>
      </c>
      <c r="W942" s="51">
        <v>93829</v>
      </c>
      <c r="X942" s="52" t="s">
        <v>48</v>
      </c>
      <c r="Y942" s="51">
        <v>4</v>
      </c>
      <c r="Z942" s="51">
        <v>2270</v>
      </c>
      <c r="AA942" s="53" t="s">
        <v>3796</v>
      </c>
      <c r="AB942" s="51">
        <v>4</v>
      </c>
      <c r="AC942" s="51">
        <v>4</v>
      </c>
      <c r="AD942" s="53">
        <v>45057</v>
      </c>
      <c r="AE942" s="52" t="s">
        <v>83</v>
      </c>
      <c r="AF942" s="52" t="s">
        <v>51</v>
      </c>
      <c r="AG942" s="52" t="s">
        <v>89</v>
      </c>
      <c r="AH942" s="52" t="s">
        <v>6325</v>
      </c>
      <c r="AI942" s="52" t="s">
        <v>6326</v>
      </c>
      <c r="AJ942" s="51">
        <v>2</v>
      </c>
      <c r="AK942" s="56">
        <v>781.35</v>
      </c>
    </row>
    <row r="943" spans="1:37" x14ac:dyDescent="0.25">
      <c r="A943" s="51">
        <v>1845</v>
      </c>
      <c r="B943" s="52" t="s">
        <v>6328</v>
      </c>
      <c r="C943" s="52" t="s">
        <v>4124</v>
      </c>
      <c r="D943" s="53">
        <v>44802</v>
      </c>
      <c r="E943" s="53">
        <v>44941</v>
      </c>
      <c r="F943" s="51">
        <f>Messy_HR_Dataset_Detailed!$E943-Messy_HR_Dataset_Detailed!$D943</f>
        <v>139</v>
      </c>
      <c r="G943" s="54">
        <f>(Messy_HR_Dataset_Detailed!$E943-Messy_HR_Dataset_Detailed!$D943)/365.25</f>
        <v>0.3805612594113621</v>
      </c>
      <c r="H943" s="52" t="s">
        <v>1781</v>
      </c>
      <c r="I943" s="52" t="s">
        <v>6329</v>
      </c>
      <c r="J943" s="55" t="s">
        <v>6330</v>
      </c>
      <c r="K943" s="52" t="s">
        <v>79</v>
      </c>
      <c r="L943" s="52" t="s">
        <v>38</v>
      </c>
      <c r="M943" s="52" t="s">
        <v>56</v>
      </c>
      <c r="N943" s="52" t="s">
        <v>40</v>
      </c>
      <c r="O943" s="52" t="s">
        <v>66</v>
      </c>
      <c r="P943" s="52" t="s">
        <v>133</v>
      </c>
      <c r="Q943" s="52" t="s">
        <v>165</v>
      </c>
      <c r="R943" s="52" t="s">
        <v>85</v>
      </c>
      <c r="S943" s="53">
        <v>31871</v>
      </c>
      <c r="T943" s="52" t="s">
        <v>86</v>
      </c>
      <c r="U943" s="52" t="s">
        <v>81</v>
      </c>
      <c r="V943" s="52" t="s">
        <v>46</v>
      </c>
      <c r="W943" s="51">
        <v>62715</v>
      </c>
      <c r="X943" s="52" t="s">
        <v>48</v>
      </c>
      <c r="Y943" s="51">
        <v>2</v>
      </c>
      <c r="Z943" s="51">
        <v>2272</v>
      </c>
      <c r="AA943" s="53">
        <v>44689</v>
      </c>
      <c r="AB943" s="51">
        <v>5</v>
      </c>
      <c r="AC943" s="51">
        <v>5</v>
      </c>
      <c r="AD943" s="53">
        <v>45031</v>
      </c>
      <c r="AE943" s="52" t="s">
        <v>156</v>
      </c>
      <c r="AF943" s="52" t="s">
        <v>51</v>
      </c>
      <c r="AG943" s="52" t="s">
        <v>89</v>
      </c>
      <c r="AH943" s="52" t="s">
        <v>6331</v>
      </c>
      <c r="AI943" s="52" t="s">
        <v>6332</v>
      </c>
      <c r="AJ943" s="51">
        <v>5</v>
      </c>
      <c r="AK943" s="56">
        <v>233.42</v>
      </c>
    </row>
    <row r="944" spans="1:37" x14ac:dyDescent="0.25">
      <c r="A944" s="51">
        <v>1846</v>
      </c>
      <c r="B944" s="52" t="s">
        <v>6333</v>
      </c>
      <c r="C944" s="52" t="s">
        <v>902</v>
      </c>
      <c r="D944" s="53">
        <v>43856</v>
      </c>
      <c r="E944" s="53">
        <v>44176</v>
      </c>
      <c r="F944" s="51">
        <f>Messy_HR_Dataset_Detailed!$E944-Messy_HR_Dataset_Detailed!$D944</f>
        <v>320</v>
      </c>
      <c r="G944" s="54">
        <f>(Messy_HR_Dataset_Detailed!$E944-Messy_HR_Dataset_Detailed!$D944)/365.25</f>
        <v>0.87611225188227237</v>
      </c>
      <c r="H944" s="52" t="s">
        <v>1781</v>
      </c>
      <c r="I944" s="52" t="s">
        <v>6334</v>
      </c>
      <c r="J944" s="55" t="s">
        <v>6335</v>
      </c>
      <c r="K944" s="52" t="s">
        <v>94</v>
      </c>
      <c r="L944" s="52" t="s">
        <v>38</v>
      </c>
      <c r="M944" s="52" t="s">
        <v>66</v>
      </c>
      <c r="N944" s="52" t="s">
        <v>55</v>
      </c>
      <c r="O944" s="52" t="s">
        <v>56</v>
      </c>
      <c r="P944" s="52" t="s">
        <v>121</v>
      </c>
      <c r="Q944" s="52" t="s">
        <v>165</v>
      </c>
      <c r="R944" s="52" t="s">
        <v>248</v>
      </c>
      <c r="S944" s="53" t="s">
        <v>6336</v>
      </c>
      <c r="T944" s="52" t="s">
        <v>86</v>
      </c>
      <c r="U944" s="52" t="s">
        <v>1555</v>
      </c>
      <c r="V944" s="52" t="s">
        <v>59</v>
      </c>
      <c r="W944" s="51">
        <v>75785</v>
      </c>
      <c r="X944" s="52" t="s">
        <v>48</v>
      </c>
      <c r="Y944" s="51">
        <v>4</v>
      </c>
      <c r="Z944" s="51">
        <v>2273</v>
      </c>
      <c r="AA944" s="53" t="s">
        <v>269</v>
      </c>
      <c r="AB944" s="51">
        <v>5</v>
      </c>
      <c r="AC944" s="51">
        <v>2</v>
      </c>
      <c r="AD944" s="53">
        <v>45017</v>
      </c>
      <c r="AE944" s="52" t="s">
        <v>50</v>
      </c>
      <c r="AF944" s="52" t="s">
        <v>61</v>
      </c>
      <c r="AG944" s="52" t="s">
        <v>89</v>
      </c>
      <c r="AH944" s="52" t="s">
        <v>6337</v>
      </c>
      <c r="AI944" s="52" t="s">
        <v>6338</v>
      </c>
      <c r="AJ944" s="51">
        <v>4</v>
      </c>
      <c r="AK944" s="56">
        <v>301.14999999999998</v>
      </c>
    </row>
    <row r="945" spans="1:37" x14ac:dyDescent="0.25">
      <c r="A945" s="51">
        <v>1853</v>
      </c>
      <c r="B945" s="52" t="s">
        <v>6339</v>
      </c>
      <c r="C945" s="52" t="s">
        <v>3039</v>
      </c>
      <c r="D945" s="53">
        <v>43438</v>
      </c>
      <c r="E945" s="53">
        <v>45114</v>
      </c>
      <c r="F945" s="51">
        <f>Messy_HR_Dataset_Detailed!$E945-Messy_HR_Dataset_Detailed!$D945</f>
        <v>1676</v>
      </c>
      <c r="G945" s="54">
        <f>(Messy_HR_Dataset_Detailed!$E945-Messy_HR_Dataset_Detailed!$D945)/365.25</f>
        <v>4.5886379192334017</v>
      </c>
      <c r="H945" s="52" t="s">
        <v>2953</v>
      </c>
      <c r="I945" s="52" t="s">
        <v>6340</v>
      </c>
      <c r="J945" s="55" t="s">
        <v>6341</v>
      </c>
      <c r="K945" s="52" t="s">
        <v>164</v>
      </c>
      <c r="L945" s="52" t="s">
        <v>752</v>
      </c>
      <c r="M945" s="52" t="s">
        <v>39</v>
      </c>
      <c r="N945" s="52" t="s">
        <v>55</v>
      </c>
      <c r="O945" s="52" t="s">
        <v>41</v>
      </c>
      <c r="P945" s="52" t="s">
        <v>133</v>
      </c>
      <c r="Q945" s="52" t="s">
        <v>42</v>
      </c>
      <c r="R945" s="52" t="s">
        <v>344</v>
      </c>
      <c r="S945" s="53">
        <v>31201</v>
      </c>
      <c r="T945" s="52" t="s">
        <v>44</v>
      </c>
      <c r="U945" s="52" t="s">
        <v>234</v>
      </c>
      <c r="V945" s="52" t="s">
        <v>46</v>
      </c>
      <c r="W945" s="51">
        <v>2030</v>
      </c>
      <c r="X945" s="52" t="s">
        <v>48</v>
      </c>
      <c r="Y945" s="51">
        <v>4</v>
      </c>
      <c r="Z945" s="51">
        <v>2280</v>
      </c>
      <c r="AA945" s="53" t="s">
        <v>1564</v>
      </c>
      <c r="AB945" s="51">
        <v>4</v>
      </c>
      <c r="AC945" s="51">
        <v>2</v>
      </c>
      <c r="AD945" s="53">
        <v>45021</v>
      </c>
      <c r="AE945" s="52" t="s">
        <v>60</v>
      </c>
      <c r="AF945" s="52" t="s">
        <v>61</v>
      </c>
      <c r="AG945" s="52" t="s">
        <v>89</v>
      </c>
      <c r="AH945" s="52" t="s">
        <v>6342</v>
      </c>
      <c r="AI945" s="52" t="s">
        <v>6343</v>
      </c>
      <c r="AJ945" s="51">
        <v>3</v>
      </c>
      <c r="AK945" s="56">
        <v>493.98</v>
      </c>
    </row>
    <row r="946" spans="1:37" x14ac:dyDescent="0.25">
      <c r="A946" s="51">
        <v>1856</v>
      </c>
      <c r="B946" s="52" t="s">
        <v>2800</v>
      </c>
      <c r="C946" s="52" t="s">
        <v>758</v>
      </c>
      <c r="D946" s="53">
        <v>43376</v>
      </c>
      <c r="E946" s="53">
        <v>43643</v>
      </c>
      <c r="F946" s="51">
        <f>Messy_HR_Dataset_Detailed!$E946-Messy_HR_Dataset_Detailed!$D946</f>
        <v>267</v>
      </c>
      <c r="G946" s="54">
        <f>(Messy_HR_Dataset_Detailed!$E946-Messy_HR_Dataset_Detailed!$D946)/365.25</f>
        <v>0.731006160164271</v>
      </c>
      <c r="H946" s="52" t="s">
        <v>2576</v>
      </c>
      <c r="I946" s="52" t="s">
        <v>6344</v>
      </c>
      <c r="J946" s="55" t="s">
        <v>6345</v>
      </c>
      <c r="K946" s="52" t="s">
        <v>94</v>
      </c>
      <c r="L946" s="52" t="s">
        <v>752</v>
      </c>
      <c r="M946" s="52" t="s">
        <v>56</v>
      </c>
      <c r="N946" s="52" t="s">
        <v>67</v>
      </c>
      <c r="O946" s="52" t="s">
        <v>41</v>
      </c>
      <c r="P946" s="52" t="s">
        <v>133</v>
      </c>
      <c r="Q946" s="52" t="s">
        <v>2588</v>
      </c>
      <c r="R946" s="52" t="s">
        <v>85</v>
      </c>
      <c r="S946" s="53" t="s">
        <v>6346</v>
      </c>
      <c r="T946" s="52" t="s">
        <v>44</v>
      </c>
      <c r="U946" s="52" t="s">
        <v>98</v>
      </c>
      <c r="V946" s="52" t="s">
        <v>59</v>
      </c>
      <c r="W946" s="51">
        <v>2045</v>
      </c>
      <c r="X946" s="52" t="s">
        <v>48</v>
      </c>
      <c r="Y946" s="51">
        <v>4</v>
      </c>
      <c r="Z946" s="51">
        <v>2283</v>
      </c>
      <c r="AA946" s="53" t="s">
        <v>2097</v>
      </c>
      <c r="AB946" s="51">
        <v>4</v>
      </c>
      <c r="AC946" s="51">
        <v>2</v>
      </c>
      <c r="AD946" s="53">
        <v>45039</v>
      </c>
      <c r="AE946" s="52" t="s">
        <v>50</v>
      </c>
      <c r="AF946" s="52" t="s">
        <v>61</v>
      </c>
      <c r="AG946" s="52" t="s">
        <v>52</v>
      </c>
      <c r="AH946" s="52" t="s">
        <v>6347</v>
      </c>
      <c r="AI946" s="52" t="s">
        <v>6348</v>
      </c>
      <c r="AJ946" s="51">
        <v>1</v>
      </c>
      <c r="AK946" s="56">
        <v>183.88</v>
      </c>
    </row>
    <row r="947" spans="1:37" x14ac:dyDescent="0.25">
      <c r="A947" s="51">
        <v>1859</v>
      </c>
      <c r="B947" s="52" t="s">
        <v>6350</v>
      </c>
      <c r="C947" s="52" t="s">
        <v>2190</v>
      </c>
      <c r="D947" s="53">
        <v>43367</v>
      </c>
      <c r="E947" s="53">
        <v>44214</v>
      </c>
      <c r="F947" s="51">
        <f>Messy_HR_Dataset_Detailed!$E947-Messy_HR_Dataset_Detailed!$D947</f>
        <v>847</v>
      </c>
      <c r="G947" s="54">
        <f>(Messy_HR_Dataset_Detailed!$E947-Messy_HR_Dataset_Detailed!$D947)/365.25</f>
        <v>2.3189596167008899</v>
      </c>
      <c r="H947" s="52" t="s">
        <v>2953</v>
      </c>
      <c r="I947" s="52" t="s">
        <v>6351</v>
      </c>
      <c r="J947" s="55" t="s">
        <v>6352</v>
      </c>
      <c r="K947" s="52" t="s">
        <v>113</v>
      </c>
      <c r="L947" s="52" t="s">
        <v>38</v>
      </c>
      <c r="M947" s="52" t="s">
        <v>39</v>
      </c>
      <c r="N947" s="52" t="s">
        <v>67</v>
      </c>
      <c r="O947" s="52" t="s">
        <v>41</v>
      </c>
      <c r="P947" s="52" t="s">
        <v>174</v>
      </c>
      <c r="Q947" s="52" t="s">
        <v>42</v>
      </c>
      <c r="R947" s="52" t="s">
        <v>96</v>
      </c>
      <c r="S947" s="53">
        <v>29869</v>
      </c>
      <c r="T947" s="52" t="s">
        <v>44</v>
      </c>
      <c r="U947" s="52" t="s">
        <v>207</v>
      </c>
      <c r="V947" s="52" t="s">
        <v>59</v>
      </c>
      <c r="W947" s="51">
        <v>2045</v>
      </c>
      <c r="X947" s="52" t="s">
        <v>48</v>
      </c>
      <c r="Y947" s="51">
        <v>2</v>
      </c>
      <c r="Z947" s="51">
        <v>2286</v>
      </c>
      <c r="AA947" s="53" t="s">
        <v>2774</v>
      </c>
      <c r="AB947" s="51">
        <v>4</v>
      </c>
      <c r="AC947" s="51">
        <v>4</v>
      </c>
      <c r="AD947" s="53">
        <v>44831</v>
      </c>
      <c r="AE947" s="52" t="s">
        <v>76</v>
      </c>
      <c r="AF947" s="52" t="s">
        <v>61</v>
      </c>
      <c r="AG947" s="52" t="s">
        <v>52</v>
      </c>
      <c r="AH947" s="52" t="s">
        <v>6353</v>
      </c>
      <c r="AI947" s="52" t="s">
        <v>6354</v>
      </c>
      <c r="AJ947" s="51">
        <v>5</v>
      </c>
      <c r="AK947" s="56">
        <v>107.64</v>
      </c>
    </row>
    <row r="948" spans="1:37" x14ac:dyDescent="0.25">
      <c r="A948" s="51">
        <v>1860</v>
      </c>
      <c r="B948" s="52" t="s">
        <v>6355</v>
      </c>
      <c r="C948" s="52" t="s">
        <v>6356</v>
      </c>
      <c r="D948" s="53">
        <v>44629</v>
      </c>
      <c r="E948" s="53">
        <v>45024</v>
      </c>
      <c r="F948" s="51">
        <f>Messy_HR_Dataset_Detailed!$E948-Messy_HR_Dataset_Detailed!$D948</f>
        <v>395</v>
      </c>
      <c r="G948" s="54">
        <f>(Messy_HR_Dataset_Detailed!$E948-Messy_HR_Dataset_Detailed!$D948)/365.25</f>
        <v>1.0814510609171799</v>
      </c>
      <c r="H948" s="52" t="s">
        <v>2953</v>
      </c>
      <c r="I948" s="52" t="s">
        <v>6357</v>
      </c>
      <c r="J948" s="55" t="s">
        <v>6358</v>
      </c>
      <c r="K948" s="52" t="s">
        <v>164</v>
      </c>
      <c r="L948" s="52" t="s">
        <v>38</v>
      </c>
      <c r="M948" s="52" t="s">
        <v>39</v>
      </c>
      <c r="N948" s="52" t="s">
        <v>67</v>
      </c>
      <c r="O948" s="52" t="s">
        <v>56</v>
      </c>
      <c r="P948" s="52" t="s">
        <v>95</v>
      </c>
      <c r="Q948" s="52" t="s">
        <v>42</v>
      </c>
      <c r="R948" s="52" t="s">
        <v>80</v>
      </c>
      <c r="S948" s="53" t="s">
        <v>6359</v>
      </c>
      <c r="T948" s="52" t="s">
        <v>44</v>
      </c>
      <c r="U948" s="52" t="s">
        <v>98</v>
      </c>
      <c r="V948" s="52" t="s">
        <v>46</v>
      </c>
      <c r="W948" s="51">
        <v>2110</v>
      </c>
      <c r="X948" s="52" t="s">
        <v>48</v>
      </c>
      <c r="Y948" s="51">
        <v>2</v>
      </c>
      <c r="Z948" s="51">
        <v>2287</v>
      </c>
      <c r="AA948" s="53">
        <v>44876</v>
      </c>
      <c r="AB948" s="51">
        <v>4</v>
      </c>
      <c r="AC948" s="51">
        <v>4</v>
      </c>
      <c r="AD948" s="53">
        <v>45014</v>
      </c>
      <c r="AE948" s="52" t="s">
        <v>156</v>
      </c>
      <c r="AF948" s="52" t="s">
        <v>51</v>
      </c>
      <c r="AG948" s="52" t="s">
        <v>89</v>
      </c>
      <c r="AH948" s="52" t="s">
        <v>6360</v>
      </c>
      <c r="AI948" s="52" t="s">
        <v>6361</v>
      </c>
      <c r="AJ948" s="51">
        <v>4</v>
      </c>
      <c r="AK948" s="56">
        <v>560.64</v>
      </c>
    </row>
    <row r="949" spans="1:37" x14ac:dyDescent="0.25">
      <c r="A949" s="51">
        <v>1861</v>
      </c>
      <c r="B949" s="52" t="s">
        <v>475</v>
      </c>
      <c r="C949" s="52" t="s">
        <v>6362</v>
      </c>
      <c r="D949" s="53">
        <v>43411</v>
      </c>
      <c r="E949" s="53">
        <v>43976</v>
      </c>
      <c r="F949" s="51">
        <f>Messy_HR_Dataset_Detailed!$E949-Messy_HR_Dataset_Detailed!$D949</f>
        <v>565</v>
      </c>
      <c r="G949" s="54">
        <f>(Messy_HR_Dataset_Detailed!$E949-Messy_HR_Dataset_Detailed!$D949)/365.25</f>
        <v>1.5468856947296372</v>
      </c>
      <c r="H949" s="52" t="s">
        <v>2953</v>
      </c>
      <c r="I949" s="52" t="s">
        <v>6363</v>
      </c>
      <c r="J949" s="55" t="s">
        <v>6364</v>
      </c>
      <c r="K949" s="52" t="s">
        <v>113</v>
      </c>
      <c r="L949" s="52" t="s">
        <v>38</v>
      </c>
      <c r="M949" s="52" t="s">
        <v>66</v>
      </c>
      <c r="N949" s="52" t="s">
        <v>55</v>
      </c>
      <c r="O949" s="52" t="s">
        <v>41</v>
      </c>
      <c r="P949" s="52" t="s">
        <v>95</v>
      </c>
      <c r="Q949" s="52" t="s">
        <v>42</v>
      </c>
      <c r="R949" s="52" t="s">
        <v>238</v>
      </c>
      <c r="S949" s="53">
        <v>30934</v>
      </c>
      <c r="T949" s="52" t="s">
        <v>44</v>
      </c>
      <c r="U949" s="52" t="s">
        <v>109</v>
      </c>
      <c r="V949" s="52" t="s">
        <v>46</v>
      </c>
      <c r="W949" s="51">
        <v>2451</v>
      </c>
      <c r="X949" s="52" t="s">
        <v>48</v>
      </c>
      <c r="Y949" s="51">
        <v>5</v>
      </c>
      <c r="Z949" s="51">
        <v>2288</v>
      </c>
      <c r="AA949" s="53">
        <v>45176</v>
      </c>
      <c r="AB949" s="51">
        <v>5</v>
      </c>
      <c r="AC949" s="51">
        <v>1</v>
      </c>
      <c r="AD949" s="53">
        <v>44829</v>
      </c>
      <c r="AE949" s="52" t="s">
        <v>156</v>
      </c>
      <c r="AF949" s="52" t="s">
        <v>51</v>
      </c>
      <c r="AG949" s="52" t="s">
        <v>52</v>
      </c>
      <c r="AH949" s="52" t="s">
        <v>6365</v>
      </c>
      <c r="AI949" s="52" t="s">
        <v>6366</v>
      </c>
      <c r="AJ949" s="51">
        <v>2</v>
      </c>
      <c r="AK949" s="56">
        <v>187.85</v>
      </c>
    </row>
    <row r="950" spans="1:37" x14ac:dyDescent="0.25">
      <c r="A950" s="51">
        <v>1863</v>
      </c>
      <c r="B950" s="52" t="s">
        <v>6367</v>
      </c>
      <c r="C950" s="52" t="s">
        <v>6368</v>
      </c>
      <c r="D950" s="53">
        <v>44162</v>
      </c>
      <c r="E950" s="53">
        <v>45112</v>
      </c>
      <c r="F950" s="51">
        <f>Messy_HR_Dataset_Detailed!$E950-Messy_HR_Dataset_Detailed!$D950</f>
        <v>950</v>
      </c>
      <c r="G950" s="54">
        <f>(Messy_HR_Dataset_Detailed!$E950-Messy_HR_Dataset_Detailed!$D950)/365.25</f>
        <v>2.6009582477754964</v>
      </c>
      <c r="H950" s="52" t="s">
        <v>6369</v>
      </c>
      <c r="I950" s="52" t="s">
        <v>6370</v>
      </c>
      <c r="J950" s="55" t="s">
        <v>6371</v>
      </c>
      <c r="K950" s="52" t="s">
        <v>54</v>
      </c>
      <c r="L950" s="52" t="s">
        <v>38</v>
      </c>
      <c r="M950" s="52" t="s">
        <v>66</v>
      </c>
      <c r="N950" s="52" t="s">
        <v>67</v>
      </c>
      <c r="O950" s="52" t="s">
        <v>41</v>
      </c>
      <c r="P950" s="52" t="s">
        <v>133</v>
      </c>
      <c r="Q950" s="52" t="s">
        <v>68</v>
      </c>
      <c r="R950" s="52" t="s">
        <v>320</v>
      </c>
      <c r="S950" s="53" t="s">
        <v>6372</v>
      </c>
      <c r="T950" s="52" t="s">
        <v>6373</v>
      </c>
      <c r="U950" s="52" t="s">
        <v>365</v>
      </c>
      <c r="V950" s="52" t="s">
        <v>46</v>
      </c>
      <c r="W950" s="51">
        <v>2908</v>
      </c>
      <c r="X950" s="52" t="s">
        <v>48</v>
      </c>
      <c r="Y950" s="51">
        <v>2</v>
      </c>
      <c r="Z950" s="51">
        <v>2290</v>
      </c>
      <c r="AA950" s="53" t="s">
        <v>617</v>
      </c>
      <c r="AB950" s="51">
        <v>4</v>
      </c>
      <c r="AC950" s="51">
        <v>1</v>
      </c>
      <c r="AD950" s="53">
        <v>45039</v>
      </c>
      <c r="AE950" s="52" t="s">
        <v>156</v>
      </c>
      <c r="AF950" s="52" t="s">
        <v>51</v>
      </c>
      <c r="AG950" s="52" t="s">
        <v>52</v>
      </c>
      <c r="AH950" s="52" t="s">
        <v>6374</v>
      </c>
      <c r="AI950" s="52" t="s">
        <v>6375</v>
      </c>
      <c r="AJ950" s="51">
        <v>4</v>
      </c>
      <c r="AK950" s="56">
        <v>575.54999999999995</v>
      </c>
    </row>
    <row r="951" spans="1:37" x14ac:dyDescent="0.25">
      <c r="A951" s="51">
        <v>1866</v>
      </c>
      <c r="B951" s="52" t="s">
        <v>3286</v>
      </c>
      <c r="C951" s="52" t="s">
        <v>1111</v>
      </c>
      <c r="D951" s="53">
        <v>43997</v>
      </c>
      <c r="E951" s="53">
        <v>44444</v>
      </c>
      <c r="F951" s="51">
        <f>Messy_HR_Dataset_Detailed!$E951-Messy_HR_Dataset_Detailed!$D951</f>
        <v>447</v>
      </c>
      <c r="G951" s="54">
        <f>(Messy_HR_Dataset_Detailed!$E951-Messy_HR_Dataset_Detailed!$D951)/365.25</f>
        <v>1.2238193018480492</v>
      </c>
      <c r="H951" s="52" t="s">
        <v>2953</v>
      </c>
      <c r="I951" s="52" t="s">
        <v>6377</v>
      </c>
      <c r="J951" s="55" t="s">
        <v>6378</v>
      </c>
      <c r="K951" s="52" t="s">
        <v>37</v>
      </c>
      <c r="L951" s="52" t="s">
        <v>38</v>
      </c>
      <c r="M951" s="52" t="s">
        <v>39</v>
      </c>
      <c r="N951" s="52" t="s">
        <v>67</v>
      </c>
      <c r="O951" s="52" t="s">
        <v>66</v>
      </c>
      <c r="P951" s="52" t="s">
        <v>95</v>
      </c>
      <c r="Q951" s="52" t="s">
        <v>42</v>
      </c>
      <c r="R951" s="52" t="s">
        <v>85</v>
      </c>
      <c r="S951" s="53">
        <v>35799</v>
      </c>
      <c r="T951" s="52" t="s">
        <v>44</v>
      </c>
      <c r="U951" s="52" t="s">
        <v>81</v>
      </c>
      <c r="V951" s="52" t="s">
        <v>59</v>
      </c>
      <c r="W951" s="51">
        <v>1803</v>
      </c>
      <c r="X951" s="52" t="s">
        <v>48</v>
      </c>
      <c r="Y951" s="51">
        <v>2</v>
      </c>
      <c r="Z951" s="51">
        <v>2293</v>
      </c>
      <c r="AA951" s="53" t="s">
        <v>444</v>
      </c>
      <c r="AB951" s="51">
        <v>5</v>
      </c>
      <c r="AC951" s="51">
        <v>3</v>
      </c>
      <c r="AD951" s="53">
        <v>45033</v>
      </c>
      <c r="AE951" s="52" t="s">
        <v>76</v>
      </c>
      <c r="AF951" s="52" t="s">
        <v>51</v>
      </c>
      <c r="AG951" s="52" t="s">
        <v>52</v>
      </c>
      <c r="AH951" s="52" t="s">
        <v>6379</v>
      </c>
      <c r="AI951" s="52" t="s">
        <v>3091</v>
      </c>
      <c r="AJ951" s="51">
        <v>1</v>
      </c>
      <c r="AK951" s="56">
        <v>510.67</v>
      </c>
    </row>
    <row r="952" spans="1:37" x14ac:dyDescent="0.25">
      <c r="A952" s="51">
        <v>1868</v>
      </c>
      <c r="B952" s="52" t="s">
        <v>852</v>
      </c>
      <c r="C952" s="52" t="s">
        <v>1540</v>
      </c>
      <c r="D952" s="53">
        <v>44700</v>
      </c>
      <c r="E952" s="53">
        <v>45026</v>
      </c>
      <c r="F952" s="51">
        <f>Messy_HR_Dataset_Detailed!$E952-Messy_HR_Dataset_Detailed!$D952</f>
        <v>326</v>
      </c>
      <c r="G952" s="54">
        <f>(Messy_HR_Dataset_Detailed!$E952-Messy_HR_Dataset_Detailed!$D952)/365.25</f>
        <v>0.892539356605065</v>
      </c>
      <c r="H952" s="52" t="s">
        <v>2953</v>
      </c>
      <c r="I952" s="52" t="s">
        <v>6380</v>
      </c>
      <c r="J952" s="55" t="s">
        <v>6381</v>
      </c>
      <c r="K952" s="52" t="s">
        <v>125</v>
      </c>
      <c r="L952" s="52" t="s">
        <v>38</v>
      </c>
      <c r="M952" s="52" t="s">
        <v>66</v>
      </c>
      <c r="N952" s="52" t="s">
        <v>67</v>
      </c>
      <c r="O952" s="52" t="s">
        <v>41</v>
      </c>
      <c r="P952" s="52" t="s">
        <v>95</v>
      </c>
      <c r="Q952" s="52" t="s">
        <v>42</v>
      </c>
      <c r="R952" s="52" t="s">
        <v>85</v>
      </c>
      <c r="S952" s="53" t="s">
        <v>2431</v>
      </c>
      <c r="T952" s="52" t="s">
        <v>44</v>
      </c>
      <c r="U952" s="52" t="s">
        <v>192</v>
      </c>
      <c r="V952" s="52" t="s">
        <v>46</v>
      </c>
      <c r="W952" s="51">
        <v>53295</v>
      </c>
      <c r="X952" s="52" t="s">
        <v>48</v>
      </c>
      <c r="Y952" s="51">
        <v>5</v>
      </c>
      <c r="Z952" s="51">
        <v>2295</v>
      </c>
      <c r="AA952" s="53" t="s">
        <v>2707</v>
      </c>
      <c r="AB952" s="51">
        <v>3</v>
      </c>
      <c r="AC952" s="51">
        <v>5</v>
      </c>
      <c r="AD952" s="53">
        <v>44877</v>
      </c>
      <c r="AE952" s="52" t="s">
        <v>156</v>
      </c>
      <c r="AF952" s="52" t="s">
        <v>51</v>
      </c>
      <c r="AG952" s="52" t="s">
        <v>89</v>
      </c>
      <c r="AH952" s="52" t="s">
        <v>6382</v>
      </c>
      <c r="AI952" s="52" t="s">
        <v>6383</v>
      </c>
      <c r="AJ952" s="51">
        <v>5</v>
      </c>
      <c r="AK952" s="56">
        <v>448.38</v>
      </c>
    </row>
    <row r="953" spans="1:37" x14ac:dyDescent="0.25">
      <c r="A953" s="51">
        <v>1870</v>
      </c>
      <c r="B953" s="52" t="s">
        <v>6384</v>
      </c>
      <c r="C953" s="52" t="s">
        <v>2970</v>
      </c>
      <c r="D953" s="53">
        <v>43452</v>
      </c>
      <c r="E953" s="53">
        <v>43733</v>
      </c>
      <c r="F953" s="51">
        <f>Messy_HR_Dataset_Detailed!$E953-Messy_HR_Dataset_Detailed!$D953</f>
        <v>281</v>
      </c>
      <c r="G953" s="54">
        <f>(Messy_HR_Dataset_Detailed!$E953-Messy_HR_Dataset_Detailed!$D953)/365.25</f>
        <v>0.76933607118412051</v>
      </c>
      <c r="H953" s="52" t="s">
        <v>2953</v>
      </c>
      <c r="I953" s="52" t="s">
        <v>6385</v>
      </c>
      <c r="J953" s="55" t="s">
        <v>6386</v>
      </c>
      <c r="K953" s="52" t="s">
        <v>94</v>
      </c>
      <c r="L953" s="52" t="s">
        <v>752</v>
      </c>
      <c r="M953" s="52" t="s">
        <v>56</v>
      </c>
      <c r="N953" s="52" t="s">
        <v>40</v>
      </c>
      <c r="O953" s="52" t="s">
        <v>66</v>
      </c>
      <c r="P953" s="52" t="s">
        <v>121</v>
      </c>
      <c r="Q953" s="52" t="s">
        <v>42</v>
      </c>
      <c r="R953" s="52" t="s">
        <v>57</v>
      </c>
      <c r="S953" s="53" t="s">
        <v>6387</v>
      </c>
      <c r="T953" s="52" t="s">
        <v>44</v>
      </c>
      <c r="U953" s="52" t="s">
        <v>81</v>
      </c>
      <c r="V953" s="52" t="s">
        <v>46</v>
      </c>
      <c r="W953" s="51">
        <v>92649</v>
      </c>
      <c r="X953" s="52" t="s">
        <v>48</v>
      </c>
      <c r="Y953" s="51">
        <v>2</v>
      </c>
      <c r="Z953" s="51">
        <v>2297</v>
      </c>
      <c r="AA953" s="53" t="s">
        <v>662</v>
      </c>
      <c r="AB953" s="51">
        <v>5</v>
      </c>
      <c r="AC953" s="51">
        <v>4</v>
      </c>
      <c r="AD953" s="53">
        <v>44923</v>
      </c>
      <c r="AE953" s="52" t="s">
        <v>50</v>
      </c>
      <c r="AF953" s="52" t="s">
        <v>51</v>
      </c>
      <c r="AG953" s="52" t="s">
        <v>77</v>
      </c>
      <c r="AH953" s="52" t="s">
        <v>6388</v>
      </c>
      <c r="AI953" s="52" t="s">
        <v>6389</v>
      </c>
      <c r="AJ953" s="51">
        <v>5</v>
      </c>
      <c r="AK953" s="56">
        <v>691.71</v>
      </c>
    </row>
    <row r="954" spans="1:37" x14ac:dyDescent="0.25">
      <c r="A954" s="51">
        <v>1872</v>
      </c>
      <c r="B954" s="52" t="s">
        <v>3780</v>
      </c>
      <c r="C954" s="52" t="s">
        <v>6390</v>
      </c>
      <c r="D954" s="53">
        <v>44664</v>
      </c>
      <c r="E954" s="53">
        <v>45033</v>
      </c>
      <c r="F954" s="51">
        <f>Messy_HR_Dataset_Detailed!$E954-Messy_HR_Dataset_Detailed!$D954</f>
        <v>369</v>
      </c>
      <c r="G954" s="54">
        <f>(Messy_HR_Dataset_Detailed!$E954-Messy_HR_Dataset_Detailed!$D954)/365.25</f>
        <v>1.0102669404517455</v>
      </c>
      <c r="H954" s="52" t="s">
        <v>2953</v>
      </c>
      <c r="I954" s="52" t="s">
        <v>6391</v>
      </c>
      <c r="J954" s="55" t="s">
        <v>6392</v>
      </c>
      <c r="K954" s="52" t="s">
        <v>79</v>
      </c>
      <c r="L954" s="52" t="s">
        <v>38</v>
      </c>
      <c r="M954" s="52" t="s">
        <v>56</v>
      </c>
      <c r="N954" s="52" t="s">
        <v>55</v>
      </c>
      <c r="O954" s="52" t="s">
        <v>41</v>
      </c>
      <c r="P954" s="52" t="s">
        <v>121</v>
      </c>
      <c r="Q954" s="52" t="s">
        <v>42</v>
      </c>
      <c r="R954" s="52" t="s">
        <v>85</v>
      </c>
      <c r="S954" s="53" t="s">
        <v>2598</v>
      </c>
      <c r="T954" s="52" t="s">
        <v>44</v>
      </c>
      <c r="U954" s="52" t="s">
        <v>81</v>
      </c>
      <c r="V954" s="52" t="s">
        <v>46</v>
      </c>
      <c r="W954" s="51">
        <v>12684</v>
      </c>
      <c r="X954" s="52" t="s">
        <v>48</v>
      </c>
      <c r="Y954" s="51">
        <v>2</v>
      </c>
      <c r="Z954" s="51">
        <v>2299</v>
      </c>
      <c r="AA954" s="53" t="s">
        <v>3212</v>
      </c>
      <c r="AB954" s="51">
        <v>2</v>
      </c>
      <c r="AC954" s="51">
        <v>1</v>
      </c>
      <c r="AD954" s="53">
        <v>45029</v>
      </c>
      <c r="AE954" s="52" t="s">
        <v>60</v>
      </c>
      <c r="AF954" s="52" t="s">
        <v>61</v>
      </c>
      <c r="AG954" s="52" t="s">
        <v>52</v>
      </c>
      <c r="AH954" s="52" t="s">
        <v>6393</v>
      </c>
      <c r="AI954" s="52" t="s">
        <v>6394</v>
      </c>
      <c r="AJ954" s="51">
        <v>4</v>
      </c>
      <c r="AK954" s="56">
        <v>922.03</v>
      </c>
    </row>
    <row r="955" spans="1:37" x14ac:dyDescent="0.25">
      <c r="A955" s="51">
        <v>1874</v>
      </c>
      <c r="B955" s="52" t="s">
        <v>4938</v>
      </c>
      <c r="C955" s="52" t="s">
        <v>631</v>
      </c>
      <c r="D955" s="53">
        <v>44239</v>
      </c>
      <c r="E955" s="53">
        <v>44776</v>
      </c>
      <c r="F955" s="51">
        <f>Messy_HR_Dataset_Detailed!$E955-Messy_HR_Dataset_Detailed!$D955</f>
        <v>537</v>
      </c>
      <c r="G955" s="54">
        <f>(Messy_HR_Dataset_Detailed!$E955-Messy_HR_Dataset_Detailed!$D955)/365.25</f>
        <v>1.4702258726899384</v>
      </c>
      <c r="H955" s="52" t="s">
        <v>2953</v>
      </c>
      <c r="I955" s="52" t="s">
        <v>6278</v>
      </c>
      <c r="J955" s="55" t="s">
        <v>6395</v>
      </c>
      <c r="K955" s="52" t="s">
        <v>164</v>
      </c>
      <c r="L955" s="52" t="s">
        <v>38</v>
      </c>
      <c r="M955" s="52" t="s">
        <v>56</v>
      </c>
      <c r="N955" s="52" t="s">
        <v>40</v>
      </c>
      <c r="O955" s="52" t="s">
        <v>41</v>
      </c>
      <c r="P955" s="52" t="s">
        <v>174</v>
      </c>
      <c r="Q955" s="52" t="s">
        <v>42</v>
      </c>
      <c r="R955" s="52" t="s">
        <v>804</v>
      </c>
      <c r="S955" s="53">
        <v>17144</v>
      </c>
      <c r="T955" s="52" t="s">
        <v>44</v>
      </c>
      <c r="U955" s="52" t="s">
        <v>223</v>
      </c>
      <c r="V955" s="52" t="s">
        <v>46</v>
      </c>
      <c r="W955" s="51">
        <v>1425</v>
      </c>
      <c r="X955" s="52" t="s">
        <v>48</v>
      </c>
      <c r="Y955" s="51">
        <v>1</v>
      </c>
      <c r="Z955" s="51">
        <v>2301</v>
      </c>
      <c r="AA955" s="53" t="s">
        <v>339</v>
      </c>
      <c r="AB955" s="51">
        <v>3</v>
      </c>
      <c r="AC955" s="51">
        <v>1</v>
      </c>
      <c r="AD955" s="53">
        <v>44984</v>
      </c>
      <c r="AE955" s="52" t="s">
        <v>83</v>
      </c>
      <c r="AF955" s="52" t="s">
        <v>51</v>
      </c>
      <c r="AG955" s="52" t="s">
        <v>62</v>
      </c>
      <c r="AH955" s="52" t="s">
        <v>6396</v>
      </c>
      <c r="AI955" s="52" t="s">
        <v>6397</v>
      </c>
      <c r="AJ955" s="51">
        <v>4</v>
      </c>
      <c r="AK955" s="56">
        <v>475.03</v>
      </c>
    </row>
    <row r="956" spans="1:37" x14ac:dyDescent="0.25">
      <c r="A956" s="51">
        <v>1875</v>
      </c>
      <c r="B956" s="52" t="s">
        <v>1393</v>
      </c>
      <c r="C956" s="52" t="s">
        <v>1097</v>
      </c>
      <c r="D956" s="53">
        <v>43467</v>
      </c>
      <c r="E956" s="53">
        <v>44113</v>
      </c>
      <c r="F956" s="51">
        <f>Messy_HR_Dataset_Detailed!$E956-Messy_HR_Dataset_Detailed!$D956</f>
        <v>646</v>
      </c>
      <c r="G956" s="54">
        <f>(Messy_HR_Dataset_Detailed!$E956-Messy_HR_Dataset_Detailed!$D956)/365.25</f>
        <v>1.7686516084873374</v>
      </c>
      <c r="H956" s="52" t="s">
        <v>2953</v>
      </c>
      <c r="I956" s="52" t="s">
        <v>6398</v>
      </c>
      <c r="J956" s="55" t="s">
        <v>6399</v>
      </c>
      <c r="K956" s="52" t="s">
        <v>65</v>
      </c>
      <c r="L956" s="52" t="s">
        <v>2303</v>
      </c>
      <c r="M956" s="52" t="s">
        <v>39</v>
      </c>
      <c r="N956" s="52" t="s">
        <v>40</v>
      </c>
      <c r="O956" s="52" t="s">
        <v>41</v>
      </c>
      <c r="P956" s="52" t="s">
        <v>121</v>
      </c>
      <c r="Q956" s="52" t="s">
        <v>42</v>
      </c>
      <c r="R956" s="52" t="s">
        <v>320</v>
      </c>
      <c r="S956" s="53" t="s">
        <v>6400</v>
      </c>
      <c r="T956" s="52" t="s">
        <v>44</v>
      </c>
      <c r="U956" s="52" t="s">
        <v>223</v>
      </c>
      <c r="V956" s="52" t="s">
        <v>46</v>
      </c>
      <c r="W956" s="51">
        <v>23761</v>
      </c>
      <c r="X956" s="52" t="s">
        <v>48</v>
      </c>
      <c r="Y956" s="51">
        <v>4</v>
      </c>
      <c r="Z956" s="51">
        <v>2302</v>
      </c>
      <c r="AA956" s="53">
        <v>45264</v>
      </c>
      <c r="AB956" s="51">
        <v>2</v>
      </c>
      <c r="AC956" s="51">
        <v>5</v>
      </c>
      <c r="AD956" s="53">
        <v>44996</v>
      </c>
      <c r="AE956" s="52" t="s">
        <v>76</v>
      </c>
      <c r="AF956" s="52" t="s">
        <v>51</v>
      </c>
      <c r="AG956" s="52" t="s">
        <v>89</v>
      </c>
      <c r="AH956" s="52" t="s">
        <v>6401</v>
      </c>
      <c r="AI956" s="52" t="s">
        <v>6402</v>
      </c>
      <c r="AJ956" s="51">
        <v>2</v>
      </c>
      <c r="AK956" s="56">
        <v>173.45</v>
      </c>
    </row>
    <row r="957" spans="1:37" x14ac:dyDescent="0.25">
      <c r="A957" s="51">
        <v>1876</v>
      </c>
      <c r="B957" s="52" t="s">
        <v>6403</v>
      </c>
      <c r="C957" s="52" t="s">
        <v>1540</v>
      </c>
      <c r="D957" s="53">
        <v>43764</v>
      </c>
      <c r="E957" s="53">
        <v>45129</v>
      </c>
      <c r="F957" s="51">
        <f>Messy_HR_Dataset_Detailed!$E957-Messy_HR_Dataset_Detailed!$D957</f>
        <v>1365</v>
      </c>
      <c r="G957" s="54">
        <f>(Messy_HR_Dataset_Detailed!$E957-Messy_HR_Dataset_Detailed!$D957)/365.25</f>
        <v>3.7371663244353184</v>
      </c>
      <c r="H957" s="52" t="s">
        <v>2953</v>
      </c>
      <c r="I957" s="52" t="s">
        <v>3180</v>
      </c>
      <c r="J957" s="55" t="s">
        <v>6404</v>
      </c>
      <c r="K957" s="52" t="s">
        <v>113</v>
      </c>
      <c r="L957" s="52" t="s">
        <v>2303</v>
      </c>
      <c r="M957" s="52" t="s">
        <v>39</v>
      </c>
      <c r="N957" s="52" t="s">
        <v>40</v>
      </c>
      <c r="O957" s="52" t="s">
        <v>41</v>
      </c>
      <c r="P957" s="52" t="s">
        <v>121</v>
      </c>
      <c r="Q957" s="52" t="s">
        <v>42</v>
      </c>
      <c r="R957" s="52" t="s">
        <v>85</v>
      </c>
      <c r="S957" s="53" t="s">
        <v>6405</v>
      </c>
      <c r="T957" s="52" t="s">
        <v>44</v>
      </c>
      <c r="U957" s="52" t="s">
        <v>87</v>
      </c>
      <c r="V957" s="52" t="s">
        <v>46</v>
      </c>
      <c r="W957" s="51">
        <v>73691</v>
      </c>
      <c r="X957" s="52" t="s">
        <v>48</v>
      </c>
      <c r="Y957" s="51">
        <v>5</v>
      </c>
      <c r="Z957" s="51">
        <v>2303</v>
      </c>
      <c r="AA957" s="53">
        <v>44928</v>
      </c>
      <c r="AB957" s="51">
        <v>5</v>
      </c>
      <c r="AC957" s="51">
        <v>5</v>
      </c>
      <c r="AD957" s="53">
        <v>44939</v>
      </c>
      <c r="AE957" s="52" t="s">
        <v>60</v>
      </c>
      <c r="AF957" s="52" t="s">
        <v>61</v>
      </c>
      <c r="AG957" s="52" t="s">
        <v>89</v>
      </c>
      <c r="AH957" s="52" t="s">
        <v>6406</v>
      </c>
      <c r="AI957" s="52" t="s">
        <v>6407</v>
      </c>
      <c r="AJ957" s="51">
        <v>2</v>
      </c>
      <c r="AK957" s="56">
        <v>813.39</v>
      </c>
    </row>
    <row r="958" spans="1:37" x14ac:dyDescent="0.25">
      <c r="A958" s="51">
        <v>1878</v>
      </c>
      <c r="B958" s="52" t="s">
        <v>6408</v>
      </c>
      <c r="C958" s="52" t="s">
        <v>3002</v>
      </c>
      <c r="D958" s="53">
        <v>43810</v>
      </c>
      <c r="E958" s="53">
        <v>44328</v>
      </c>
      <c r="F958" s="51">
        <f>Messy_HR_Dataset_Detailed!$E958-Messy_HR_Dataset_Detailed!$D958</f>
        <v>518</v>
      </c>
      <c r="G958" s="54">
        <f>(Messy_HR_Dataset_Detailed!$E958-Messy_HR_Dataset_Detailed!$D958)/365.25</f>
        <v>1.4182067077344285</v>
      </c>
      <c r="H958" s="52" t="s">
        <v>1789</v>
      </c>
      <c r="I958" s="52" t="s">
        <v>6409</v>
      </c>
      <c r="J958" s="55" t="s">
        <v>6410</v>
      </c>
      <c r="K958" s="52" t="s">
        <v>54</v>
      </c>
      <c r="L958" s="52" t="s">
        <v>38</v>
      </c>
      <c r="M958" s="52" t="s">
        <v>56</v>
      </c>
      <c r="N958" s="52" t="s">
        <v>55</v>
      </c>
      <c r="O958" s="52" t="s">
        <v>66</v>
      </c>
      <c r="P958" s="52" t="s">
        <v>121</v>
      </c>
      <c r="Q958" s="52" t="s">
        <v>42</v>
      </c>
      <c r="R958" s="52" t="s">
        <v>85</v>
      </c>
      <c r="S958" s="53">
        <v>25637</v>
      </c>
      <c r="T958" s="52" t="s">
        <v>44</v>
      </c>
      <c r="U958" s="52" t="s">
        <v>81</v>
      </c>
      <c r="V958" s="52" t="s">
        <v>46</v>
      </c>
      <c r="W958" s="51">
        <v>18379</v>
      </c>
      <c r="X958" s="52" t="s">
        <v>48</v>
      </c>
      <c r="Y958" s="51">
        <v>2</v>
      </c>
      <c r="Z958" s="51">
        <v>2305</v>
      </c>
      <c r="AA958" s="53" t="s">
        <v>2026</v>
      </c>
      <c r="AB958" s="51">
        <v>4</v>
      </c>
      <c r="AC958" s="51">
        <v>5</v>
      </c>
      <c r="AD958" s="53">
        <v>45040</v>
      </c>
      <c r="AE958" s="52" t="s">
        <v>156</v>
      </c>
      <c r="AF958" s="52" t="s">
        <v>61</v>
      </c>
      <c r="AG958" s="52" t="s">
        <v>62</v>
      </c>
      <c r="AH958" s="52" t="s">
        <v>2193</v>
      </c>
      <c r="AI958" s="52" t="s">
        <v>6411</v>
      </c>
      <c r="AJ958" s="51">
        <v>2</v>
      </c>
      <c r="AK958" s="56">
        <v>933.39</v>
      </c>
    </row>
    <row r="959" spans="1:37" x14ac:dyDescent="0.25">
      <c r="A959" s="51">
        <v>1879</v>
      </c>
      <c r="B959" s="52" t="s">
        <v>5561</v>
      </c>
      <c r="C959" s="52" t="s">
        <v>5746</v>
      </c>
      <c r="D959" s="53">
        <v>44125</v>
      </c>
      <c r="E959" s="53">
        <v>45060</v>
      </c>
      <c r="F959" s="51">
        <f>Messy_HR_Dataset_Detailed!$E959-Messy_HR_Dataset_Detailed!$D959</f>
        <v>935</v>
      </c>
      <c r="G959" s="54">
        <f>(Messy_HR_Dataset_Detailed!$E959-Messy_HR_Dataset_Detailed!$D959)/365.25</f>
        <v>2.5598904859685145</v>
      </c>
      <c r="H959" s="52" t="s">
        <v>1789</v>
      </c>
      <c r="I959" s="52" t="s">
        <v>6412</v>
      </c>
      <c r="J959" s="55" t="s">
        <v>6413</v>
      </c>
      <c r="K959" s="52" t="s">
        <v>37</v>
      </c>
      <c r="L959" s="52" t="s">
        <v>38</v>
      </c>
      <c r="M959" s="52" t="s">
        <v>56</v>
      </c>
      <c r="N959" s="52" t="s">
        <v>67</v>
      </c>
      <c r="O959" s="52" t="s">
        <v>66</v>
      </c>
      <c r="P959" s="52" t="s">
        <v>121</v>
      </c>
      <c r="Q959" s="52" t="s">
        <v>42</v>
      </c>
      <c r="R959" s="52" t="s">
        <v>175</v>
      </c>
      <c r="S959" s="53">
        <v>36322</v>
      </c>
      <c r="T959" s="52" t="s">
        <v>44</v>
      </c>
      <c r="U959" s="52" t="s">
        <v>98</v>
      </c>
      <c r="V959" s="52" t="s">
        <v>59</v>
      </c>
      <c r="W959" s="51">
        <v>91517</v>
      </c>
      <c r="X959" s="52" t="s">
        <v>48</v>
      </c>
      <c r="Y959" s="51">
        <v>1</v>
      </c>
      <c r="Z959" s="51">
        <v>2306</v>
      </c>
      <c r="AA959" s="53" t="s">
        <v>2435</v>
      </c>
      <c r="AB959" s="51">
        <v>3</v>
      </c>
      <c r="AC959" s="51">
        <v>4</v>
      </c>
      <c r="AD959" s="53">
        <v>44985</v>
      </c>
      <c r="AE959" s="52" t="s">
        <v>156</v>
      </c>
      <c r="AF959" s="52" t="s">
        <v>61</v>
      </c>
      <c r="AG959" s="52" t="s">
        <v>52</v>
      </c>
      <c r="AH959" s="52" t="s">
        <v>6414</v>
      </c>
      <c r="AI959" s="52" t="s">
        <v>6415</v>
      </c>
      <c r="AJ959" s="51">
        <v>2</v>
      </c>
      <c r="AK959" s="56">
        <v>217.33</v>
      </c>
    </row>
    <row r="960" spans="1:37" x14ac:dyDescent="0.25">
      <c r="A960" s="51">
        <v>1881</v>
      </c>
      <c r="B960" s="52" t="s">
        <v>6416</v>
      </c>
      <c r="C960" s="52" t="s">
        <v>5794</v>
      </c>
      <c r="D960" s="53">
        <v>44705</v>
      </c>
      <c r="E960" s="53">
        <v>44847</v>
      </c>
      <c r="F960" s="51">
        <f>Messy_HR_Dataset_Detailed!$E960-Messy_HR_Dataset_Detailed!$D960</f>
        <v>142</v>
      </c>
      <c r="G960" s="54">
        <f>(Messy_HR_Dataset_Detailed!$E960-Messy_HR_Dataset_Detailed!$D960)/365.25</f>
        <v>0.38877481177275841</v>
      </c>
      <c r="H960" s="52" t="s">
        <v>2310</v>
      </c>
      <c r="I960" s="52" t="s">
        <v>6417</v>
      </c>
      <c r="J960" s="55" t="s">
        <v>6418</v>
      </c>
      <c r="K960" s="52" t="s">
        <v>54</v>
      </c>
      <c r="L960" s="52" t="s">
        <v>38</v>
      </c>
      <c r="M960" s="52" t="s">
        <v>66</v>
      </c>
      <c r="N960" s="52" t="s">
        <v>55</v>
      </c>
      <c r="O960" s="52" t="s">
        <v>66</v>
      </c>
      <c r="P960" s="52" t="s">
        <v>133</v>
      </c>
      <c r="Q960" s="52" t="s">
        <v>42</v>
      </c>
      <c r="R960" s="52" t="s">
        <v>85</v>
      </c>
      <c r="S960" s="53">
        <v>36408</v>
      </c>
      <c r="T960" s="52" t="s">
        <v>44</v>
      </c>
      <c r="U960" s="52" t="s">
        <v>176</v>
      </c>
      <c r="V960" s="52" t="s">
        <v>59</v>
      </c>
      <c r="W960" s="51">
        <v>20854</v>
      </c>
      <c r="X960" s="52" t="s">
        <v>48</v>
      </c>
      <c r="Y960" s="51">
        <v>5</v>
      </c>
      <c r="Z960" s="51">
        <v>2308</v>
      </c>
      <c r="AA960" s="53">
        <v>45233</v>
      </c>
      <c r="AB960" s="51">
        <v>1</v>
      </c>
      <c r="AC960" s="51">
        <v>2</v>
      </c>
      <c r="AD960" s="53">
        <v>44812</v>
      </c>
      <c r="AE960" s="52" t="s">
        <v>156</v>
      </c>
      <c r="AF960" s="52" t="s">
        <v>51</v>
      </c>
      <c r="AG960" s="52" t="s">
        <v>77</v>
      </c>
      <c r="AH960" s="52" t="s">
        <v>6419</v>
      </c>
      <c r="AI960" s="52" t="s">
        <v>6420</v>
      </c>
      <c r="AJ960" s="51">
        <v>4</v>
      </c>
      <c r="AK960" s="56">
        <v>751.86</v>
      </c>
    </row>
    <row r="961" spans="1:37" x14ac:dyDescent="0.25">
      <c r="A961" s="51">
        <v>1884</v>
      </c>
      <c r="B961" s="52" t="s">
        <v>5653</v>
      </c>
      <c r="C961" s="52" t="s">
        <v>4168</v>
      </c>
      <c r="D961" s="53">
        <v>43809</v>
      </c>
      <c r="E961" s="53">
        <v>44978</v>
      </c>
      <c r="F961" s="51">
        <f>Messy_HR_Dataset_Detailed!$E961-Messy_HR_Dataset_Detailed!$D961</f>
        <v>1169</v>
      </c>
      <c r="G961" s="54">
        <f>(Messy_HR_Dataset_Detailed!$E961-Messy_HR_Dataset_Detailed!$D961)/365.25</f>
        <v>3.2005475701574264</v>
      </c>
      <c r="H961" s="52" t="s">
        <v>2310</v>
      </c>
      <c r="I961" s="52" t="s">
        <v>6421</v>
      </c>
      <c r="J961" s="55" t="s">
        <v>6422</v>
      </c>
      <c r="K961" s="52" t="s">
        <v>164</v>
      </c>
      <c r="L961" s="52" t="s">
        <v>38</v>
      </c>
      <c r="M961" s="52" t="s">
        <v>56</v>
      </c>
      <c r="N961" s="52" t="s">
        <v>55</v>
      </c>
      <c r="O961" s="52" t="s">
        <v>66</v>
      </c>
      <c r="P961" s="52" t="s">
        <v>174</v>
      </c>
      <c r="Q961" s="52" t="s">
        <v>42</v>
      </c>
      <c r="R961" s="52" t="s">
        <v>85</v>
      </c>
      <c r="S961" s="53" t="s">
        <v>6423</v>
      </c>
      <c r="T961" s="52" t="s">
        <v>44</v>
      </c>
      <c r="U961" s="52" t="s">
        <v>81</v>
      </c>
      <c r="V961" s="52" t="s">
        <v>46</v>
      </c>
      <c r="W961" s="51">
        <v>85441</v>
      </c>
      <c r="X961" s="52" t="s">
        <v>48</v>
      </c>
      <c r="Y961" s="51">
        <v>2</v>
      </c>
      <c r="Z961" s="51">
        <v>2311</v>
      </c>
      <c r="AA961" s="53" t="s">
        <v>2231</v>
      </c>
      <c r="AB961" s="51">
        <v>5</v>
      </c>
      <c r="AC961" s="51">
        <v>3</v>
      </c>
      <c r="AD961" s="53">
        <v>45020</v>
      </c>
      <c r="AE961" s="52" t="s">
        <v>50</v>
      </c>
      <c r="AF961" s="52" t="s">
        <v>61</v>
      </c>
      <c r="AG961" s="52" t="s">
        <v>89</v>
      </c>
      <c r="AH961" s="52" t="s">
        <v>2797</v>
      </c>
      <c r="AI961" s="52" t="s">
        <v>6424</v>
      </c>
      <c r="AJ961" s="51">
        <v>5</v>
      </c>
      <c r="AK961" s="56">
        <v>616.42999999999995</v>
      </c>
    </row>
    <row r="962" spans="1:37" x14ac:dyDescent="0.25">
      <c r="A962" s="51">
        <v>1888</v>
      </c>
      <c r="B962" s="52" t="s">
        <v>6425</v>
      </c>
      <c r="C962" s="52" t="s">
        <v>524</v>
      </c>
      <c r="D962" s="53">
        <v>44724</v>
      </c>
      <c r="E962" s="53">
        <v>45116</v>
      </c>
      <c r="F962" s="51">
        <f>Messy_HR_Dataset_Detailed!$E962-Messy_HR_Dataset_Detailed!$D962</f>
        <v>392</v>
      </c>
      <c r="G962" s="54">
        <f>(Messy_HR_Dataset_Detailed!$E962-Messy_HR_Dataset_Detailed!$D962)/365.25</f>
        <v>1.0732375085557837</v>
      </c>
      <c r="H962" s="52" t="s">
        <v>2953</v>
      </c>
      <c r="I962" s="52" t="s">
        <v>6426</v>
      </c>
      <c r="J962" s="55" t="s">
        <v>6427</v>
      </c>
      <c r="K962" s="52" t="s">
        <v>37</v>
      </c>
      <c r="L962" s="52" t="s">
        <v>38</v>
      </c>
      <c r="M962" s="52" t="s">
        <v>66</v>
      </c>
      <c r="N962" s="52" t="s">
        <v>55</v>
      </c>
      <c r="O962" s="52" t="s">
        <v>66</v>
      </c>
      <c r="P962" s="52" t="s">
        <v>174</v>
      </c>
      <c r="Q962" s="52" t="s">
        <v>42</v>
      </c>
      <c r="R962" s="52" t="s">
        <v>175</v>
      </c>
      <c r="S962" s="53" t="s">
        <v>6428</v>
      </c>
      <c r="T962" s="52" t="s">
        <v>44</v>
      </c>
      <c r="U962" s="52" t="s">
        <v>423</v>
      </c>
      <c r="V962" s="52" t="s">
        <v>46</v>
      </c>
      <c r="W962" s="51">
        <v>83033</v>
      </c>
      <c r="X962" s="52" t="s">
        <v>48</v>
      </c>
      <c r="Y962" s="51">
        <v>4</v>
      </c>
      <c r="Z962" s="51">
        <v>2315</v>
      </c>
      <c r="AA962" s="53">
        <v>44842</v>
      </c>
      <c r="AB962" s="51">
        <v>4</v>
      </c>
      <c r="AC962" s="51">
        <v>3</v>
      </c>
      <c r="AD962" s="53">
        <v>44900</v>
      </c>
      <c r="AE962" s="52" t="s">
        <v>60</v>
      </c>
      <c r="AF962" s="52" t="s">
        <v>61</v>
      </c>
      <c r="AG962" s="52" t="s">
        <v>62</v>
      </c>
      <c r="AH962" s="52" t="s">
        <v>6429</v>
      </c>
      <c r="AI962" s="52" t="s">
        <v>6430</v>
      </c>
      <c r="AJ962" s="51">
        <v>1</v>
      </c>
      <c r="AK962" s="56">
        <v>252.59</v>
      </c>
    </row>
    <row r="963" spans="1:37" x14ac:dyDescent="0.25">
      <c r="A963" s="51">
        <v>1892</v>
      </c>
      <c r="B963" s="52" t="s">
        <v>1146</v>
      </c>
      <c r="C963" s="52" t="s">
        <v>6432</v>
      </c>
      <c r="D963" s="53">
        <v>43552</v>
      </c>
      <c r="E963" s="53">
        <v>44665</v>
      </c>
      <c r="F963" s="51">
        <f>Messy_HR_Dataset_Detailed!$E963-Messy_HR_Dataset_Detailed!$D963</f>
        <v>1113</v>
      </c>
      <c r="G963" s="54">
        <f>(Messy_HR_Dataset_Detailed!$E963-Messy_HR_Dataset_Detailed!$D963)/365.25</f>
        <v>3.0472279260780288</v>
      </c>
      <c r="H963" s="52" t="s">
        <v>2953</v>
      </c>
      <c r="I963" s="52" t="s">
        <v>6433</v>
      </c>
      <c r="J963" s="55" t="s">
        <v>6434</v>
      </c>
      <c r="K963" s="52" t="s">
        <v>79</v>
      </c>
      <c r="L963" s="52" t="s">
        <v>752</v>
      </c>
      <c r="M963" s="52" t="s">
        <v>39</v>
      </c>
      <c r="N963" s="52" t="s">
        <v>55</v>
      </c>
      <c r="O963" s="52" t="s">
        <v>56</v>
      </c>
      <c r="P963" s="52" t="s">
        <v>174</v>
      </c>
      <c r="Q963" s="52" t="s">
        <v>42</v>
      </c>
      <c r="R963" s="52" t="s">
        <v>69</v>
      </c>
      <c r="S963" s="53" t="s">
        <v>6435</v>
      </c>
      <c r="T963" s="52" t="s">
        <v>44</v>
      </c>
      <c r="U963" s="52" t="s">
        <v>412</v>
      </c>
      <c r="V963" s="52" t="s">
        <v>46</v>
      </c>
      <c r="W963" s="51">
        <v>31008</v>
      </c>
      <c r="X963" s="52" t="s">
        <v>48</v>
      </c>
      <c r="Y963" s="51">
        <v>5</v>
      </c>
      <c r="Z963" s="51">
        <v>2319</v>
      </c>
      <c r="AA963" s="53" t="s">
        <v>2753</v>
      </c>
      <c r="AB963" s="51">
        <v>5</v>
      </c>
      <c r="AC963" s="51">
        <v>4</v>
      </c>
      <c r="AD963" s="53">
        <v>44916</v>
      </c>
      <c r="AE963" s="52" t="s">
        <v>60</v>
      </c>
      <c r="AF963" s="52" t="s">
        <v>51</v>
      </c>
      <c r="AG963" s="52" t="s">
        <v>89</v>
      </c>
      <c r="AH963" s="52" t="s">
        <v>6436</v>
      </c>
      <c r="AI963" s="52" t="s">
        <v>6437</v>
      </c>
      <c r="AJ963" s="51">
        <v>3</v>
      </c>
      <c r="AK963" s="56">
        <v>832.15</v>
      </c>
    </row>
    <row r="964" spans="1:37" x14ac:dyDescent="0.25">
      <c r="A964" s="51">
        <v>1893</v>
      </c>
      <c r="B964" s="52" t="s">
        <v>170</v>
      </c>
      <c r="C964" s="52" t="s">
        <v>1186</v>
      </c>
      <c r="D964" s="53">
        <v>44860</v>
      </c>
      <c r="E964" s="53">
        <v>45094</v>
      </c>
      <c r="F964" s="51">
        <f>Messy_HR_Dataset_Detailed!$E964-Messy_HR_Dataset_Detailed!$D964</f>
        <v>234</v>
      </c>
      <c r="G964" s="54">
        <f>(Messy_HR_Dataset_Detailed!$E964-Messy_HR_Dataset_Detailed!$D964)/365.25</f>
        <v>0.64065708418891165</v>
      </c>
      <c r="H964" s="52" t="s">
        <v>2953</v>
      </c>
      <c r="I964" s="52" t="s">
        <v>6438</v>
      </c>
      <c r="J964" s="55" t="s">
        <v>6439</v>
      </c>
      <c r="K964" s="52" t="s">
        <v>164</v>
      </c>
      <c r="L964" s="52" t="s">
        <v>752</v>
      </c>
      <c r="M964" s="52" t="s">
        <v>56</v>
      </c>
      <c r="N964" s="52" t="s">
        <v>55</v>
      </c>
      <c r="O964" s="52" t="s">
        <v>66</v>
      </c>
      <c r="P964" s="52" t="s">
        <v>174</v>
      </c>
      <c r="Q964" s="52" t="s">
        <v>42</v>
      </c>
      <c r="R964" s="52" t="s">
        <v>238</v>
      </c>
      <c r="S964" s="53">
        <v>23629</v>
      </c>
      <c r="T964" s="52" t="s">
        <v>44</v>
      </c>
      <c r="U964" s="52" t="s">
        <v>109</v>
      </c>
      <c r="V964" s="52" t="s">
        <v>46</v>
      </c>
      <c r="W964" s="51">
        <v>64961</v>
      </c>
      <c r="X964" s="52" t="s">
        <v>48</v>
      </c>
      <c r="Y964" s="51">
        <v>4</v>
      </c>
      <c r="Z964" s="51">
        <v>2320</v>
      </c>
      <c r="AA964" s="53">
        <v>45262</v>
      </c>
      <c r="AB964" s="51">
        <v>5</v>
      </c>
      <c r="AC964" s="51">
        <v>1</v>
      </c>
      <c r="AD964" s="53">
        <v>45132</v>
      </c>
      <c r="AE964" s="52" t="s">
        <v>156</v>
      </c>
      <c r="AF964" s="52" t="s">
        <v>61</v>
      </c>
      <c r="AG964" s="52" t="s">
        <v>62</v>
      </c>
      <c r="AH964" s="52" t="s">
        <v>6440</v>
      </c>
      <c r="AI964" s="52" t="s">
        <v>6441</v>
      </c>
      <c r="AJ964" s="51">
        <v>5</v>
      </c>
      <c r="AK964" s="56">
        <v>509.71</v>
      </c>
    </row>
    <row r="965" spans="1:37" x14ac:dyDescent="0.25">
      <c r="A965" s="51">
        <v>1894</v>
      </c>
      <c r="B965" s="52" t="s">
        <v>2176</v>
      </c>
      <c r="C965" s="52" t="s">
        <v>6442</v>
      </c>
      <c r="D965" s="53">
        <v>45056</v>
      </c>
      <c r="E965" s="53">
        <v>45060</v>
      </c>
      <c r="F965" s="51">
        <f>Messy_HR_Dataset_Detailed!$E965-Messy_HR_Dataset_Detailed!$D965</f>
        <v>4</v>
      </c>
      <c r="G965" s="54">
        <f>(Messy_HR_Dataset_Detailed!$E965-Messy_HR_Dataset_Detailed!$D965)/365.25</f>
        <v>1.0951403148528405E-2</v>
      </c>
      <c r="H965" s="52" t="s">
        <v>2953</v>
      </c>
      <c r="I965" s="52" t="s">
        <v>6443</v>
      </c>
      <c r="J965" s="55" t="s">
        <v>6444</v>
      </c>
      <c r="K965" s="52" t="s">
        <v>94</v>
      </c>
      <c r="L965" s="52" t="s">
        <v>38</v>
      </c>
      <c r="M965" s="52" t="s">
        <v>66</v>
      </c>
      <c r="N965" s="52" t="s">
        <v>40</v>
      </c>
      <c r="O965" s="52" t="s">
        <v>66</v>
      </c>
      <c r="P965" s="52" t="s">
        <v>174</v>
      </c>
      <c r="Q965" s="52" t="s">
        <v>42</v>
      </c>
      <c r="R965" s="52" t="s">
        <v>85</v>
      </c>
      <c r="S965" s="53" t="s">
        <v>6445</v>
      </c>
      <c r="T965" s="52" t="s">
        <v>44</v>
      </c>
      <c r="U965" s="52" t="s">
        <v>98</v>
      </c>
      <c r="V965" s="52" t="s">
        <v>46</v>
      </c>
      <c r="W965" s="51">
        <v>1269</v>
      </c>
      <c r="X965" s="52" t="s">
        <v>48</v>
      </c>
      <c r="Y965" s="51">
        <v>2</v>
      </c>
      <c r="Z965" s="51">
        <v>2321</v>
      </c>
      <c r="AA965" s="53">
        <v>44753</v>
      </c>
      <c r="AB965" s="51">
        <v>4</v>
      </c>
      <c r="AC965" s="51">
        <v>2</v>
      </c>
      <c r="AD965" s="53">
        <v>44810</v>
      </c>
      <c r="AE965" s="52" t="s">
        <v>156</v>
      </c>
      <c r="AF965" s="52" t="s">
        <v>51</v>
      </c>
      <c r="AG965" s="52" t="s">
        <v>62</v>
      </c>
      <c r="AH965" s="52" t="s">
        <v>6446</v>
      </c>
      <c r="AI965" s="52" t="s">
        <v>6447</v>
      </c>
      <c r="AJ965" s="51">
        <v>3</v>
      </c>
      <c r="AK965" s="56">
        <v>781.95</v>
      </c>
    </row>
    <row r="966" spans="1:37" x14ac:dyDescent="0.25">
      <c r="A966" s="51">
        <v>1896</v>
      </c>
      <c r="B966" s="52" t="s">
        <v>6448</v>
      </c>
      <c r="C966" s="52" t="s">
        <v>1441</v>
      </c>
      <c r="D966" s="53">
        <v>44307</v>
      </c>
      <c r="E966" s="53">
        <v>44425</v>
      </c>
      <c r="F966" s="51">
        <f>Messy_HR_Dataset_Detailed!$E966-Messy_HR_Dataset_Detailed!$D966</f>
        <v>118</v>
      </c>
      <c r="G966" s="54">
        <f>(Messy_HR_Dataset_Detailed!$E966-Messy_HR_Dataset_Detailed!$D966)/365.25</f>
        <v>0.32306639288158795</v>
      </c>
      <c r="H966" s="52" t="s">
        <v>2953</v>
      </c>
      <c r="I966" s="52" t="s">
        <v>6449</v>
      </c>
      <c r="J966" s="55" t="s">
        <v>6450</v>
      </c>
      <c r="K966" s="52" t="s">
        <v>65</v>
      </c>
      <c r="L966" s="52" t="s">
        <v>38</v>
      </c>
      <c r="M966" s="52" t="s">
        <v>56</v>
      </c>
      <c r="N966" s="52" t="s">
        <v>40</v>
      </c>
      <c r="O966" s="52" t="s">
        <v>41</v>
      </c>
      <c r="P966" s="52" t="s">
        <v>133</v>
      </c>
      <c r="Q966" s="52" t="s">
        <v>42</v>
      </c>
      <c r="R966" s="52" t="s">
        <v>175</v>
      </c>
      <c r="S966" s="53">
        <v>21677</v>
      </c>
      <c r="T966" s="52" t="s">
        <v>44</v>
      </c>
      <c r="U966" s="52" t="s">
        <v>250</v>
      </c>
      <c r="V966" s="52" t="s">
        <v>46</v>
      </c>
      <c r="W966" s="51">
        <v>35263</v>
      </c>
      <c r="X966" s="52" t="s">
        <v>48</v>
      </c>
      <c r="Y966" s="51">
        <v>5</v>
      </c>
      <c r="Z966" s="51">
        <v>2323</v>
      </c>
      <c r="AA966" s="53" t="s">
        <v>2309</v>
      </c>
      <c r="AB966" s="51">
        <v>2</v>
      </c>
      <c r="AC966" s="51">
        <v>1</v>
      </c>
      <c r="AD966" s="53">
        <v>44925</v>
      </c>
      <c r="AE966" s="52" t="s">
        <v>76</v>
      </c>
      <c r="AF966" s="52" t="s">
        <v>61</v>
      </c>
      <c r="AG966" s="52" t="s">
        <v>62</v>
      </c>
      <c r="AH966" s="52" t="s">
        <v>6451</v>
      </c>
      <c r="AI966" s="52" t="s">
        <v>6452</v>
      </c>
      <c r="AJ966" s="51">
        <v>3</v>
      </c>
      <c r="AK966" s="56">
        <v>964.4</v>
      </c>
    </row>
    <row r="967" spans="1:37" x14ac:dyDescent="0.25">
      <c r="A967" s="51">
        <v>1897</v>
      </c>
      <c r="B967" s="52" t="s">
        <v>434</v>
      </c>
      <c r="C967" s="52" t="s">
        <v>927</v>
      </c>
      <c r="D967" s="53">
        <v>44400</v>
      </c>
      <c r="E967" s="53">
        <v>44972</v>
      </c>
      <c r="F967" s="51">
        <f>Messy_HR_Dataset_Detailed!$E967-Messy_HR_Dataset_Detailed!$D967</f>
        <v>572</v>
      </c>
      <c r="G967" s="54">
        <f>(Messy_HR_Dataset_Detailed!$E967-Messy_HR_Dataset_Detailed!$D967)/365.25</f>
        <v>1.5660506502395619</v>
      </c>
      <c r="H967" s="52" t="s">
        <v>2953</v>
      </c>
      <c r="I967" s="52" t="s">
        <v>6453</v>
      </c>
      <c r="J967" s="55" t="s">
        <v>6454</v>
      </c>
      <c r="K967" s="52" t="s">
        <v>84</v>
      </c>
      <c r="L967" s="52" t="s">
        <v>2303</v>
      </c>
      <c r="M967" s="52" t="s">
        <v>56</v>
      </c>
      <c r="N967" s="52" t="s">
        <v>55</v>
      </c>
      <c r="O967" s="52" t="s">
        <v>41</v>
      </c>
      <c r="P967" s="52" t="s">
        <v>95</v>
      </c>
      <c r="Q967" s="52" t="s">
        <v>42</v>
      </c>
      <c r="R967" s="52" t="s">
        <v>80</v>
      </c>
      <c r="S967" s="53" t="s">
        <v>6455</v>
      </c>
      <c r="T967" s="52" t="s">
        <v>44</v>
      </c>
      <c r="U967" s="52" t="s">
        <v>145</v>
      </c>
      <c r="V967" s="52" t="s">
        <v>46</v>
      </c>
      <c r="W967" s="51">
        <v>94592</v>
      </c>
      <c r="X967" s="52" t="s">
        <v>48</v>
      </c>
      <c r="Y967" s="51">
        <v>4</v>
      </c>
      <c r="Z967" s="51">
        <v>2324</v>
      </c>
      <c r="AA967" s="53" t="s">
        <v>1824</v>
      </c>
      <c r="AB967" s="51">
        <v>1</v>
      </c>
      <c r="AC967" s="51">
        <v>2</v>
      </c>
      <c r="AD967" s="53">
        <v>45045</v>
      </c>
      <c r="AE967" s="52" t="s">
        <v>156</v>
      </c>
      <c r="AF967" s="52" t="s">
        <v>61</v>
      </c>
      <c r="AG967" s="52" t="s">
        <v>62</v>
      </c>
      <c r="AH967" s="52" t="s">
        <v>6456</v>
      </c>
      <c r="AI967" s="52" t="s">
        <v>6457</v>
      </c>
      <c r="AJ967" s="51">
        <v>1</v>
      </c>
      <c r="AK967" s="56">
        <v>299.75</v>
      </c>
    </row>
    <row r="968" spans="1:37" x14ac:dyDescent="0.25">
      <c r="A968" s="51">
        <v>1902</v>
      </c>
      <c r="B968" s="52" t="s">
        <v>6448</v>
      </c>
      <c r="C968" s="52" t="s">
        <v>1168</v>
      </c>
      <c r="D968" s="53">
        <v>43671</v>
      </c>
      <c r="E968" s="53">
        <v>44807</v>
      </c>
      <c r="F968" s="51">
        <f>Messy_HR_Dataset_Detailed!$E968-Messy_HR_Dataset_Detailed!$D968</f>
        <v>1136</v>
      </c>
      <c r="G968" s="54">
        <f>(Messy_HR_Dataset_Detailed!$E968-Messy_HR_Dataset_Detailed!$D968)/365.25</f>
        <v>3.1101984941820673</v>
      </c>
      <c r="H968" s="52" t="s">
        <v>1789</v>
      </c>
      <c r="I968" s="52" t="s">
        <v>6459</v>
      </c>
      <c r="J968" s="55" t="s">
        <v>6460</v>
      </c>
      <c r="K968" s="52" t="s">
        <v>79</v>
      </c>
      <c r="L968" s="52" t="s">
        <v>38</v>
      </c>
      <c r="M968" s="52" t="s">
        <v>66</v>
      </c>
      <c r="N968" s="52" t="s">
        <v>55</v>
      </c>
      <c r="O968" s="52" t="s">
        <v>66</v>
      </c>
      <c r="P968" s="52" t="s">
        <v>133</v>
      </c>
      <c r="Q968" s="52" t="s">
        <v>1847</v>
      </c>
      <c r="R968" s="52" t="s">
        <v>57</v>
      </c>
      <c r="S968" s="53" t="s">
        <v>6461</v>
      </c>
      <c r="T968" s="52" t="s">
        <v>44</v>
      </c>
      <c r="U968" s="52" t="s">
        <v>159</v>
      </c>
      <c r="V968" s="52" t="s">
        <v>59</v>
      </c>
      <c r="W968" s="51">
        <v>82740</v>
      </c>
      <c r="X968" s="52" t="s">
        <v>48</v>
      </c>
      <c r="Y968" s="51">
        <v>2</v>
      </c>
      <c r="Z968" s="51">
        <v>2329</v>
      </c>
      <c r="AA968" s="53">
        <v>44601</v>
      </c>
      <c r="AB968" s="51">
        <v>2</v>
      </c>
      <c r="AC968" s="51">
        <v>3</v>
      </c>
      <c r="AD968" s="53">
        <v>44947</v>
      </c>
      <c r="AE968" s="52" t="s">
        <v>50</v>
      </c>
      <c r="AF968" s="52" t="s">
        <v>61</v>
      </c>
      <c r="AG968" s="52" t="s">
        <v>62</v>
      </c>
      <c r="AH968" s="52" t="s">
        <v>6462</v>
      </c>
      <c r="AI968" s="52" t="s">
        <v>6463</v>
      </c>
      <c r="AJ968" s="51">
        <v>2</v>
      </c>
      <c r="AK968" s="56">
        <v>209.86</v>
      </c>
    </row>
    <row r="969" spans="1:37" x14ac:dyDescent="0.25">
      <c r="A969" s="51">
        <v>1904</v>
      </c>
      <c r="B969" s="52" t="s">
        <v>6464</v>
      </c>
      <c r="C969" s="52" t="s">
        <v>3029</v>
      </c>
      <c r="D969" s="53">
        <v>43805</v>
      </c>
      <c r="E969" s="53">
        <v>44498</v>
      </c>
      <c r="F969" s="51">
        <f>Messy_HR_Dataset_Detailed!$E969-Messy_HR_Dataset_Detailed!$D969</f>
        <v>693</v>
      </c>
      <c r="G969" s="54">
        <f>(Messy_HR_Dataset_Detailed!$E969-Messy_HR_Dataset_Detailed!$D969)/365.25</f>
        <v>1.8973305954825461</v>
      </c>
      <c r="H969" s="52" t="s">
        <v>2310</v>
      </c>
      <c r="I969" s="52" t="s">
        <v>675</v>
      </c>
      <c r="J969" s="55" t="s">
        <v>6465</v>
      </c>
      <c r="K969" s="52" t="s">
        <v>79</v>
      </c>
      <c r="L969" s="52" t="s">
        <v>38</v>
      </c>
      <c r="M969" s="52" t="s">
        <v>39</v>
      </c>
      <c r="N969" s="52" t="s">
        <v>40</v>
      </c>
      <c r="O969" s="52" t="s">
        <v>56</v>
      </c>
      <c r="P969" s="52" t="s">
        <v>133</v>
      </c>
      <c r="Q969" s="52" t="s">
        <v>42</v>
      </c>
      <c r="R969" s="52" t="s">
        <v>320</v>
      </c>
      <c r="S969" s="53" t="s">
        <v>6466</v>
      </c>
      <c r="T969" s="52" t="s">
        <v>44</v>
      </c>
      <c r="U969" s="52" t="s">
        <v>5</v>
      </c>
      <c r="V969" s="52" t="s">
        <v>59</v>
      </c>
      <c r="W969" s="51">
        <v>34849</v>
      </c>
      <c r="X969" s="52" t="s">
        <v>48</v>
      </c>
      <c r="Y969" s="51">
        <v>1</v>
      </c>
      <c r="Z969" s="51">
        <v>2331</v>
      </c>
      <c r="AA969" s="53">
        <v>44877</v>
      </c>
      <c r="AB969" s="51">
        <v>2</v>
      </c>
      <c r="AC969" s="51">
        <v>5</v>
      </c>
      <c r="AD969" s="53">
        <v>44942</v>
      </c>
      <c r="AE969" s="52" t="s">
        <v>83</v>
      </c>
      <c r="AF969" s="52" t="s">
        <v>51</v>
      </c>
      <c r="AG969" s="52" t="s">
        <v>52</v>
      </c>
      <c r="AH969" s="52" t="s">
        <v>6467</v>
      </c>
      <c r="AI969" s="52" t="s">
        <v>6468</v>
      </c>
      <c r="AJ969" s="51">
        <v>3</v>
      </c>
      <c r="AK969" s="56">
        <v>108.2</v>
      </c>
    </row>
    <row r="970" spans="1:37" x14ac:dyDescent="0.25">
      <c r="A970" s="51">
        <v>1905</v>
      </c>
      <c r="B970" s="52" t="s">
        <v>5201</v>
      </c>
      <c r="C970" s="52" t="s">
        <v>6469</v>
      </c>
      <c r="D970" s="53">
        <v>43645</v>
      </c>
      <c r="E970" s="53">
        <v>44033</v>
      </c>
      <c r="F970" s="51">
        <f>Messy_HR_Dataset_Detailed!$E970-Messy_HR_Dataset_Detailed!$D970</f>
        <v>388</v>
      </c>
      <c r="G970" s="54">
        <f>(Messy_HR_Dataset_Detailed!$E970-Messy_HR_Dataset_Detailed!$D970)/365.25</f>
        <v>1.0622861054072552</v>
      </c>
      <c r="H970" s="52" t="s">
        <v>2322</v>
      </c>
      <c r="I970" s="52" t="s">
        <v>6470</v>
      </c>
      <c r="J970" s="55" t="s">
        <v>6471</v>
      </c>
      <c r="K970" s="52" t="s">
        <v>94</v>
      </c>
      <c r="L970" s="52" t="s">
        <v>38</v>
      </c>
      <c r="M970" s="52" t="s">
        <v>39</v>
      </c>
      <c r="N970" s="52" t="s">
        <v>40</v>
      </c>
      <c r="O970" s="52" t="s">
        <v>66</v>
      </c>
      <c r="P970" s="52" t="s">
        <v>95</v>
      </c>
      <c r="Q970" s="52" t="s">
        <v>42</v>
      </c>
      <c r="R970" s="52" t="s">
        <v>238</v>
      </c>
      <c r="S970" s="53" t="s">
        <v>6472</v>
      </c>
      <c r="T970" s="52" t="s">
        <v>44</v>
      </c>
      <c r="U970" s="52" t="s">
        <v>109</v>
      </c>
      <c r="V970" s="52" t="s">
        <v>59</v>
      </c>
      <c r="W970" s="51">
        <v>31351</v>
      </c>
      <c r="X970" s="52" t="s">
        <v>48</v>
      </c>
      <c r="Y970" s="51">
        <v>4</v>
      </c>
      <c r="Z970" s="51">
        <v>2332</v>
      </c>
      <c r="AA970" s="53">
        <v>44603</v>
      </c>
      <c r="AB970" s="51">
        <v>1</v>
      </c>
      <c r="AC970" s="51">
        <v>1</v>
      </c>
      <c r="AD970" s="53">
        <v>44894</v>
      </c>
      <c r="AE970" s="52" t="s">
        <v>156</v>
      </c>
      <c r="AF970" s="52" t="s">
        <v>51</v>
      </c>
      <c r="AG970" s="52" t="s">
        <v>77</v>
      </c>
      <c r="AH970" s="52" t="s">
        <v>6473</v>
      </c>
      <c r="AI970" s="52" t="s">
        <v>6474</v>
      </c>
      <c r="AJ970" s="51">
        <v>3</v>
      </c>
      <c r="AK970" s="56">
        <v>144.68</v>
      </c>
    </row>
    <row r="971" spans="1:37" x14ac:dyDescent="0.25">
      <c r="A971" s="51">
        <v>1907</v>
      </c>
      <c r="B971" s="52" t="s">
        <v>3327</v>
      </c>
      <c r="C971" s="52" t="s">
        <v>212</v>
      </c>
      <c r="D971" s="53">
        <v>44398</v>
      </c>
      <c r="E971" s="53">
        <v>44807</v>
      </c>
      <c r="F971" s="51">
        <f>Messy_HR_Dataset_Detailed!$E971-Messy_HR_Dataset_Detailed!$D971</f>
        <v>409</v>
      </c>
      <c r="G971" s="54">
        <f>(Messy_HR_Dataset_Detailed!$E971-Messy_HR_Dataset_Detailed!$D971)/365.25</f>
        <v>1.1197809719370295</v>
      </c>
      <c r="H971" s="52" t="s">
        <v>2310</v>
      </c>
      <c r="I971" s="52" t="s">
        <v>6475</v>
      </c>
      <c r="J971" s="55" t="s">
        <v>6476</v>
      </c>
      <c r="K971" s="52" t="s">
        <v>37</v>
      </c>
      <c r="L971" s="52" t="s">
        <v>38</v>
      </c>
      <c r="M971" s="52" t="s">
        <v>39</v>
      </c>
      <c r="N971" s="52" t="s">
        <v>55</v>
      </c>
      <c r="O971" s="52" t="s">
        <v>41</v>
      </c>
      <c r="P971" s="52" t="s">
        <v>133</v>
      </c>
      <c r="Q971" s="52" t="s">
        <v>165</v>
      </c>
      <c r="R971" s="52" t="s">
        <v>107</v>
      </c>
      <c r="S971" s="53" t="s">
        <v>6477</v>
      </c>
      <c r="T971" s="52" t="s">
        <v>44</v>
      </c>
      <c r="U971" s="52" t="s">
        <v>109</v>
      </c>
      <c r="V971" s="52" t="s">
        <v>59</v>
      </c>
      <c r="W971" s="51">
        <v>93589</v>
      </c>
      <c r="X971" s="52" t="s">
        <v>48</v>
      </c>
      <c r="Y971" s="51">
        <v>4</v>
      </c>
      <c r="Z971" s="51">
        <v>2334</v>
      </c>
      <c r="AA971" s="53">
        <v>44573</v>
      </c>
      <c r="AB971" s="51">
        <v>3</v>
      </c>
      <c r="AC971" s="51">
        <v>3</v>
      </c>
      <c r="AD971" s="53">
        <v>45006</v>
      </c>
      <c r="AE971" s="52" t="s">
        <v>76</v>
      </c>
      <c r="AF971" s="52" t="s">
        <v>51</v>
      </c>
      <c r="AG971" s="52" t="s">
        <v>52</v>
      </c>
      <c r="AH971" s="52" t="s">
        <v>6478</v>
      </c>
      <c r="AI971" s="52" t="s">
        <v>6243</v>
      </c>
      <c r="AJ971" s="51">
        <v>5</v>
      </c>
      <c r="AK971" s="56">
        <v>860.16</v>
      </c>
    </row>
    <row r="972" spans="1:37" x14ac:dyDescent="0.25">
      <c r="A972" s="51">
        <v>1911</v>
      </c>
      <c r="B972" s="52" t="s">
        <v>484</v>
      </c>
      <c r="C972" s="52" t="s">
        <v>6480</v>
      </c>
      <c r="D972" s="53">
        <v>43383</v>
      </c>
      <c r="E972" s="53">
        <v>44683</v>
      </c>
      <c r="F972" s="51">
        <f>Messy_HR_Dataset_Detailed!$E972-Messy_HR_Dataset_Detailed!$D972</f>
        <v>1300</v>
      </c>
      <c r="G972" s="54">
        <f>(Messy_HR_Dataset_Detailed!$E972-Messy_HR_Dataset_Detailed!$D972)/365.25</f>
        <v>3.5592060232717317</v>
      </c>
      <c r="H972" s="52" t="s">
        <v>2953</v>
      </c>
      <c r="I972" s="52" t="s">
        <v>2893</v>
      </c>
      <c r="J972" s="55" t="s">
        <v>6481</v>
      </c>
      <c r="K972" s="52" t="s">
        <v>54</v>
      </c>
      <c r="L972" s="52" t="s">
        <v>38</v>
      </c>
      <c r="M972" s="52" t="s">
        <v>56</v>
      </c>
      <c r="N972" s="52" t="s">
        <v>40</v>
      </c>
      <c r="O972" s="52" t="s">
        <v>41</v>
      </c>
      <c r="P972" s="52" t="s">
        <v>95</v>
      </c>
      <c r="Q972" s="52" t="s">
        <v>42</v>
      </c>
      <c r="R972" s="52" t="s">
        <v>175</v>
      </c>
      <c r="S972" s="53">
        <v>26092</v>
      </c>
      <c r="T972" s="52" t="s">
        <v>44</v>
      </c>
      <c r="U972" s="52" t="s">
        <v>5</v>
      </c>
      <c r="V972" s="52" t="s">
        <v>46</v>
      </c>
      <c r="W972" s="51">
        <v>6536</v>
      </c>
      <c r="X972" s="52" t="s">
        <v>48</v>
      </c>
      <c r="Y972" s="51">
        <v>4</v>
      </c>
      <c r="Z972" s="51">
        <v>2338</v>
      </c>
      <c r="AA972" s="53">
        <v>44813</v>
      </c>
      <c r="AB972" s="51">
        <v>2</v>
      </c>
      <c r="AC972" s="51">
        <v>3</v>
      </c>
      <c r="AD972" s="53">
        <v>45095</v>
      </c>
      <c r="AE972" s="52" t="s">
        <v>60</v>
      </c>
      <c r="AF972" s="52" t="s">
        <v>61</v>
      </c>
      <c r="AG972" s="52" t="s">
        <v>77</v>
      </c>
      <c r="AH972" s="52" t="s">
        <v>6482</v>
      </c>
      <c r="AI972" s="52" t="s">
        <v>6483</v>
      </c>
      <c r="AJ972" s="51">
        <v>2</v>
      </c>
      <c r="AK972" s="56">
        <v>819.8</v>
      </c>
    </row>
    <row r="973" spans="1:37" x14ac:dyDescent="0.25">
      <c r="A973" s="51">
        <v>1912</v>
      </c>
      <c r="B973" s="52" t="s">
        <v>6484</v>
      </c>
      <c r="C973" s="52" t="s">
        <v>1134</v>
      </c>
      <c r="D973" s="53">
        <v>44767</v>
      </c>
      <c r="E973" s="53">
        <v>44873</v>
      </c>
      <c r="F973" s="51">
        <f>Messy_HR_Dataset_Detailed!$E973-Messy_HR_Dataset_Detailed!$D973</f>
        <v>106</v>
      </c>
      <c r="G973" s="54">
        <f>(Messy_HR_Dataset_Detailed!$E973-Messy_HR_Dataset_Detailed!$D973)/365.25</f>
        <v>0.29021218343600275</v>
      </c>
      <c r="H973" s="52" t="s">
        <v>2953</v>
      </c>
      <c r="I973" s="52" t="s">
        <v>6485</v>
      </c>
      <c r="J973" s="55" t="s">
        <v>6486</v>
      </c>
      <c r="K973" s="52" t="s">
        <v>132</v>
      </c>
      <c r="L973" s="52" t="s">
        <v>752</v>
      </c>
      <c r="M973" s="52" t="s">
        <v>66</v>
      </c>
      <c r="N973" s="52" t="s">
        <v>67</v>
      </c>
      <c r="O973" s="52" t="s">
        <v>56</v>
      </c>
      <c r="P973" s="52" t="s">
        <v>133</v>
      </c>
      <c r="Q973" s="52" t="s">
        <v>42</v>
      </c>
      <c r="R973" s="52" t="s">
        <v>69</v>
      </c>
      <c r="S973" s="53">
        <v>26458</v>
      </c>
      <c r="T973" s="52" t="s">
        <v>44</v>
      </c>
      <c r="U973" s="52" t="s">
        <v>412</v>
      </c>
      <c r="V973" s="52" t="s">
        <v>46</v>
      </c>
      <c r="W973" s="51">
        <v>19049</v>
      </c>
      <c r="X973" s="52" t="s">
        <v>48</v>
      </c>
      <c r="Y973" s="51">
        <v>1</v>
      </c>
      <c r="Z973" s="51">
        <v>2339</v>
      </c>
      <c r="AA973" s="53" t="s">
        <v>2235</v>
      </c>
      <c r="AB973" s="51">
        <v>3</v>
      </c>
      <c r="AC973" s="51">
        <v>1</v>
      </c>
      <c r="AD973" s="53">
        <v>44897</v>
      </c>
      <c r="AE973" s="52" t="s">
        <v>50</v>
      </c>
      <c r="AF973" s="52" t="s">
        <v>51</v>
      </c>
      <c r="AG973" s="52" t="s">
        <v>52</v>
      </c>
      <c r="AH973" s="52" t="s">
        <v>6487</v>
      </c>
      <c r="AI973" s="52" t="s">
        <v>6488</v>
      </c>
      <c r="AJ973" s="51">
        <v>5</v>
      </c>
      <c r="AK973" s="56">
        <v>369.94</v>
      </c>
    </row>
    <row r="974" spans="1:37" x14ac:dyDescent="0.25">
      <c r="A974" s="51">
        <v>1913</v>
      </c>
      <c r="B974" s="52" t="s">
        <v>4130</v>
      </c>
      <c r="C974" s="52" t="s">
        <v>6489</v>
      </c>
      <c r="D974" s="53">
        <v>44272</v>
      </c>
      <c r="E974" s="53">
        <v>45059</v>
      </c>
      <c r="F974" s="51">
        <f>Messy_HR_Dataset_Detailed!$E974-Messy_HR_Dataset_Detailed!$D974</f>
        <v>787</v>
      </c>
      <c r="G974" s="54">
        <f>(Messy_HR_Dataset_Detailed!$E974-Messy_HR_Dataset_Detailed!$D974)/365.25</f>
        <v>2.1546885694729636</v>
      </c>
      <c r="H974" s="52" t="s">
        <v>2953</v>
      </c>
      <c r="I974" s="52" t="s">
        <v>6490</v>
      </c>
      <c r="J974" s="55" t="s">
        <v>6491</v>
      </c>
      <c r="K974" s="52" t="s">
        <v>79</v>
      </c>
      <c r="L974" s="52" t="s">
        <v>752</v>
      </c>
      <c r="M974" s="52" t="s">
        <v>39</v>
      </c>
      <c r="N974" s="52" t="s">
        <v>55</v>
      </c>
      <c r="O974" s="52" t="s">
        <v>41</v>
      </c>
      <c r="P974" s="52" t="s">
        <v>121</v>
      </c>
      <c r="Q974" s="52" t="s">
        <v>42</v>
      </c>
      <c r="R974" s="52" t="s">
        <v>80</v>
      </c>
      <c r="S974" s="53" t="s">
        <v>6492</v>
      </c>
      <c r="T974" s="52" t="s">
        <v>44</v>
      </c>
      <c r="U974" s="52" t="s">
        <v>81</v>
      </c>
      <c r="V974" s="52" t="s">
        <v>46</v>
      </c>
      <c r="W974" s="51">
        <v>29529</v>
      </c>
      <c r="X974" s="52" t="s">
        <v>48</v>
      </c>
      <c r="Y974" s="51">
        <v>5</v>
      </c>
      <c r="Z974" s="51">
        <v>2340</v>
      </c>
      <c r="AA974" s="53" t="s">
        <v>1514</v>
      </c>
      <c r="AB974" s="51">
        <v>4</v>
      </c>
      <c r="AC974" s="51">
        <v>5</v>
      </c>
      <c r="AD974" s="53">
        <v>45051</v>
      </c>
      <c r="AE974" s="52" t="s">
        <v>76</v>
      </c>
      <c r="AF974" s="52" t="s">
        <v>61</v>
      </c>
      <c r="AG974" s="52" t="s">
        <v>52</v>
      </c>
      <c r="AH974" s="52" t="s">
        <v>6493</v>
      </c>
      <c r="AI974" s="52" t="s">
        <v>6494</v>
      </c>
      <c r="AJ974" s="51">
        <v>1</v>
      </c>
      <c r="AK974" s="56">
        <v>811.91</v>
      </c>
    </row>
    <row r="975" spans="1:37" x14ac:dyDescent="0.25">
      <c r="A975" s="51">
        <v>1917</v>
      </c>
      <c r="B975" s="52" t="s">
        <v>4780</v>
      </c>
      <c r="C975" s="52" t="s">
        <v>1067</v>
      </c>
      <c r="D975" s="53">
        <v>43764</v>
      </c>
      <c r="E975" s="53">
        <v>43900</v>
      </c>
      <c r="F975" s="51">
        <f>Messy_HR_Dataset_Detailed!$E975-Messy_HR_Dataset_Detailed!$D975</f>
        <v>136</v>
      </c>
      <c r="G975" s="54">
        <f>(Messy_HR_Dataset_Detailed!$E975-Messy_HR_Dataset_Detailed!$D975)/365.25</f>
        <v>0.37234770704996578</v>
      </c>
      <c r="H975" s="52" t="s">
        <v>2953</v>
      </c>
      <c r="I975" s="52" t="s">
        <v>6496</v>
      </c>
      <c r="J975" s="55" t="s">
        <v>6497</v>
      </c>
      <c r="K975" s="52" t="s">
        <v>65</v>
      </c>
      <c r="L975" s="52" t="s">
        <v>38</v>
      </c>
      <c r="M975" s="52" t="s">
        <v>39</v>
      </c>
      <c r="N975" s="52" t="s">
        <v>40</v>
      </c>
      <c r="O975" s="52" t="s">
        <v>41</v>
      </c>
      <c r="P975" s="52" t="s">
        <v>133</v>
      </c>
      <c r="Q975" s="52" t="s">
        <v>42</v>
      </c>
      <c r="R975" s="52" t="s">
        <v>508</v>
      </c>
      <c r="S975" s="53" t="s">
        <v>6498</v>
      </c>
      <c r="T975" s="52" t="s">
        <v>44</v>
      </c>
      <c r="U975" s="52" t="s">
        <v>109</v>
      </c>
      <c r="V975" s="52" t="s">
        <v>46</v>
      </c>
      <c r="W975" s="51">
        <v>42542</v>
      </c>
      <c r="X975" s="52" t="s">
        <v>48</v>
      </c>
      <c r="Y975" s="51">
        <v>1</v>
      </c>
      <c r="Z975" s="51">
        <v>2344</v>
      </c>
      <c r="AA975" s="53">
        <v>45140</v>
      </c>
      <c r="AB975" s="51">
        <v>2</v>
      </c>
      <c r="AC975" s="51">
        <v>5</v>
      </c>
      <c r="AD975" s="53">
        <v>44998</v>
      </c>
      <c r="AE975" s="52" t="s">
        <v>83</v>
      </c>
      <c r="AF975" s="52" t="s">
        <v>61</v>
      </c>
      <c r="AG975" s="52" t="s">
        <v>77</v>
      </c>
      <c r="AH975" s="52" t="s">
        <v>6499</v>
      </c>
      <c r="AI975" s="52" t="s">
        <v>6500</v>
      </c>
      <c r="AJ975" s="51">
        <v>2</v>
      </c>
      <c r="AK975" s="56">
        <v>967.05</v>
      </c>
    </row>
    <row r="976" spans="1:37" x14ac:dyDescent="0.25">
      <c r="A976" s="51">
        <v>1918</v>
      </c>
      <c r="B976" s="52" t="s">
        <v>6501</v>
      </c>
      <c r="C976" s="52" t="s">
        <v>1448</v>
      </c>
      <c r="D976" s="53">
        <v>44088</v>
      </c>
      <c r="E976" s="53">
        <v>45076</v>
      </c>
      <c r="F976" s="51">
        <f>Messy_HR_Dataset_Detailed!$E976-Messy_HR_Dataset_Detailed!$D976</f>
        <v>988</v>
      </c>
      <c r="G976" s="54">
        <f>(Messy_HR_Dataset_Detailed!$E976-Messy_HR_Dataset_Detailed!$D976)/365.25</f>
        <v>2.7049965776865159</v>
      </c>
      <c r="H976" s="52" t="s">
        <v>2953</v>
      </c>
      <c r="I976" s="52" t="s">
        <v>6502</v>
      </c>
      <c r="J976" s="55" t="s">
        <v>6503</v>
      </c>
      <c r="K976" s="52" t="s">
        <v>84</v>
      </c>
      <c r="L976" s="52" t="s">
        <v>2303</v>
      </c>
      <c r="M976" s="52" t="s">
        <v>66</v>
      </c>
      <c r="N976" s="52" t="s">
        <v>67</v>
      </c>
      <c r="O976" s="52" t="s">
        <v>41</v>
      </c>
      <c r="P976" s="52" t="s">
        <v>95</v>
      </c>
      <c r="Q976" s="52" t="s">
        <v>42</v>
      </c>
      <c r="R976" s="52" t="s">
        <v>85</v>
      </c>
      <c r="S976" s="53">
        <v>26207</v>
      </c>
      <c r="T976" s="52" t="s">
        <v>44</v>
      </c>
      <c r="U976" s="52" t="s">
        <v>207</v>
      </c>
      <c r="V976" s="52" t="s">
        <v>46</v>
      </c>
      <c r="W976" s="51">
        <v>7521</v>
      </c>
      <c r="X976" s="52" t="s">
        <v>48</v>
      </c>
      <c r="Y976" s="51">
        <v>2</v>
      </c>
      <c r="Z976" s="51">
        <v>2345</v>
      </c>
      <c r="AA976" s="53" t="s">
        <v>49</v>
      </c>
      <c r="AB976" s="51">
        <v>2</v>
      </c>
      <c r="AC976" s="51">
        <v>1</v>
      </c>
      <c r="AD976" s="53">
        <v>44843</v>
      </c>
      <c r="AE976" s="52" t="s">
        <v>76</v>
      </c>
      <c r="AF976" s="52" t="s">
        <v>61</v>
      </c>
      <c r="AG976" s="52" t="s">
        <v>62</v>
      </c>
      <c r="AH976" s="52" t="s">
        <v>6504</v>
      </c>
      <c r="AI976" s="52" t="s">
        <v>6505</v>
      </c>
      <c r="AJ976" s="51">
        <v>3</v>
      </c>
      <c r="AK976" s="56">
        <v>379.57</v>
      </c>
    </row>
    <row r="977" spans="1:37" x14ac:dyDescent="0.25">
      <c r="A977" s="51">
        <v>1922</v>
      </c>
      <c r="B977" s="52" t="s">
        <v>1158</v>
      </c>
      <c r="C977" s="52" t="s">
        <v>692</v>
      </c>
      <c r="D977" s="53">
        <v>44952</v>
      </c>
      <c r="E977" s="53">
        <v>44984</v>
      </c>
      <c r="F977" s="51">
        <f>Messy_HR_Dataset_Detailed!$E977-Messy_HR_Dataset_Detailed!$D977</f>
        <v>32</v>
      </c>
      <c r="G977" s="54">
        <f>(Messy_HR_Dataset_Detailed!$E977-Messy_HR_Dataset_Detailed!$D977)/365.25</f>
        <v>8.761122518822724E-2</v>
      </c>
      <c r="H977" s="52" t="s">
        <v>1789</v>
      </c>
      <c r="I977" s="52" t="s">
        <v>6508</v>
      </c>
      <c r="J977" s="55" t="s">
        <v>6509</v>
      </c>
      <c r="K977" s="52" t="s">
        <v>132</v>
      </c>
      <c r="L977" s="52" t="s">
        <v>38</v>
      </c>
      <c r="M977" s="52" t="s">
        <v>56</v>
      </c>
      <c r="N977" s="52" t="s">
        <v>40</v>
      </c>
      <c r="O977" s="52" t="s">
        <v>66</v>
      </c>
      <c r="P977" s="52" t="s">
        <v>174</v>
      </c>
      <c r="Q977" s="52" t="s">
        <v>42</v>
      </c>
      <c r="R977" s="52" t="s">
        <v>80</v>
      </c>
      <c r="S977" s="53">
        <v>20520</v>
      </c>
      <c r="T977" s="52" t="s">
        <v>44</v>
      </c>
      <c r="U977" s="52" t="s">
        <v>81</v>
      </c>
      <c r="V977" s="52" t="s">
        <v>59</v>
      </c>
      <c r="W977" s="51">
        <v>38286</v>
      </c>
      <c r="X977" s="52" t="s">
        <v>48</v>
      </c>
      <c r="Y977" s="51">
        <v>4</v>
      </c>
      <c r="Z977" s="51">
        <v>2349</v>
      </c>
      <c r="AA977" s="53">
        <v>44692</v>
      </c>
      <c r="AB977" s="51">
        <v>5</v>
      </c>
      <c r="AC977" s="51">
        <v>5</v>
      </c>
      <c r="AD977" s="53">
        <v>45038</v>
      </c>
      <c r="AE977" s="52" t="s">
        <v>156</v>
      </c>
      <c r="AF977" s="52" t="s">
        <v>51</v>
      </c>
      <c r="AG977" s="52" t="s">
        <v>77</v>
      </c>
      <c r="AH977" s="52" t="s">
        <v>6510</v>
      </c>
      <c r="AI977" s="52" t="s">
        <v>6511</v>
      </c>
      <c r="AJ977" s="51">
        <v>2</v>
      </c>
      <c r="AK977" s="56">
        <v>317.31</v>
      </c>
    </row>
    <row r="978" spans="1:37" x14ac:dyDescent="0.25">
      <c r="A978" s="51">
        <v>1924</v>
      </c>
      <c r="B978" s="52" t="s">
        <v>6512</v>
      </c>
      <c r="C978" s="52" t="s">
        <v>4377</v>
      </c>
      <c r="D978" s="53">
        <v>43823</v>
      </c>
      <c r="E978" s="53">
        <v>44003</v>
      </c>
      <c r="F978" s="51">
        <f>Messy_HR_Dataset_Detailed!$E978-Messy_HR_Dataset_Detailed!$D978</f>
        <v>180</v>
      </c>
      <c r="G978" s="54">
        <f>(Messy_HR_Dataset_Detailed!$E978-Messy_HR_Dataset_Detailed!$D978)/365.25</f>
        <v>0.49281314168377821</v>
      </c>
      <c r="H978" s="52" t="s">
        <v>2310</v>
      </c>
      <c r="I978" s="52" t="s">
        <v>6513</v>
      </c>
      <c r="J978" s="55" t="s">
        <v>6514</v>
      </c>
      <c r="K978" s="52" t="s">
        <v>54</v>
      </c>
      <c r="L978" s="52" t="s">
        <v>38</v>
      </c>
      <c r="M978" s="52" t="s">
        <v>39</v>
      </c>
      <c r="N978" s="52" t="s">
        <v>67</v>
      </c>
      <c r="O978" s="52" t="s">
        <v>41</v>
      </c>
      <c r="P978" s="52" t="s">
        <v>133</v>
      </c>
      <c r="Q978" s="52" t="s">
        <v>42</v>
      </c>
      <c r="R978" s="52" t="s">
        <v>107</v>
      </c>
      <c r="S978" s="53" t="s">
        <v>6515</v>
      </c>
      <c r="T978" s="52" t="s">
        <v>44</v>
      </c>
      <c r="U978" s="52" t="s">
        <v>98</v>
      </c>
      <c r="V978" s="52" t="s">
        <v>59</v>
      </c>
      <c r="W978" s="51">
        <v>25767</v>
      </c>
      <c r="X978" s="52" t="s">
        <v>48</v>
      </c>
      <c r="Y978" s="51">
        <v>4</v>
      </c>
      <c r="Z978" s="51">
        <v>2351</v>
      </c>
      <c r="AA978" s="53" t="s">
        <v>1869</v>
      </c>
      <c r="AB978" s="51">
        <v>3</v>
      </c>
      <c r="AC978" s="51">
        <v>3</v>
      </c>
      <c r="AD978" s="53">
        <v>44996</v>
      </c>
      <c r="AE978" s="52" t="s">
        <v>156</v>
      </c>
      <c r="AF978" s="52" t="s">
        <v>51</v>
      </c>
      <c r="AG978" s="52" t="s">
        <v>62</v>
      </c>
      <c r="AH978" s="52" t="s">
        <v>6516</v>
      </c>
      <c r="AI978" s="52" t="s">
        <v>6517</v>
      </c>
      <c r="AJ978" s="51">
        <v>4</v>
      </c>
      <c r="AK978" s="56">
        <v>173.96</v>
      </c>
    </row>
    <row r="979" spans="1:37" x14ac:dyDescent="0.25">
      <c r="A979" s="51">
        <v>1925</v>
      </c>
      <c r="B979" s="52" t="s">
        <v>6518</v>
      </c>
      <c r="C979" s="52" t="s">
        <v>616</v>
      </c>
      <c r="D979" s="53">
        <v>44120</v>
      </c>
      <c r="E979" s="53">
        <v>44150</v>
      </c>
      <c r="F979" s="51">
        <f>Messy_HR_Dataset_Detailed!$E979-Messy_HR_Dataset_Detailed!$D979</f>
        <v>30</v>
      </c>
      <c r="G979" s="54">
        <f>(Messy_HR_Dataset_Detailed!$E979-Messy_HR_Dataset_Detailed!$D979)/365.25</f>
        <v>8.2135523613963035E-2</v>
      </c>
      <c r="H979" s="52" t="s">
        <v>2310</v>
      </c>
      <c r="I979" s="52" t="s">
        <v>6519</v>
      </c>
      <c r="J979" s="55" t="s">
        <v>6520</v>
      </c>
      <c r="K979" s="52" t="s">
        <v>132</v>
      </c>
      <c r="L979" s="52" t="s">
        <v>38</v>
      </c>
      <c r="M979" s="52" t="s">
        <v>66</v>
      </c>
      <c r="N979" s="52" t="s">
        <v>67</v>
      </c>
      <c r="O979" s="52" t="s">
        <v>41</v>
      </c>
      <c r="P979" s="52" t="s">
        <v>133</v>
      </c>
      <c r="Q979" s="52" t="s">
        <v>42</v>
      </c>
      <c r="R979" s="52" t="s">
        <v>80</v>
      </c>
      <c r="S979" s="53" t="s">
        <v>6521</v>
      </c>
      <c r="T979" s="52" t="s">
        <v>44</v>
      </c>
      <c r="U979" s="52" t="s">
        <v>159</v>
      </c>
      <c r="V979" s="52" t="s">
        <v>59</v>
      </c>
      <c r="W979" s="51">
        <v>19689</v>
      </c>
      <c r="X979" s="52" t="s">
        <v>48</v>
      </c>
      <c r="Y979" s="51">
        <v>2</v>
      </c>
      <c r="Z979" s="51">
        <v>2352</v>
      </c>
      <c r="AA979" s="53">
        <v>45237</v>
      </c>
      <c r="AB979" s="51">
        <v>2</v>
      </c>
      <c r="AC979" s="51">
        <v>3</v>
      </c>
      <c r="AD979" s="53">
        <v>44815</v>
      </c>
      <c r="AE979" s="52" t="s">
        <v>156</v>
      </c>
      <c r="AF979" s="52" t="s">
        <v>61</v>
      </c>
      <c r="AG979" s="52" t="s">
        <v>77</v>
      </c>
      <c r="AH979" s="52" t="s">
        <v>6522</v>
      </c>
      <c r="AI979" s="52" t="s">
        <v>6523</v>
      </c>
      <c r="AJ979" s="51">
        <v>4</v>
      </c>
      <c r="AK979" s="56">
        <v>889.07</v>
      </c>
    </row>
    <row r="980" spans="1:37" x14ac:dyDescent="0.25">
      <c r="A980" s="51">
        <v>1927</v>
      </c>
      <c r="B980" s="52" t="s">
        <v>989</v>
      </c>
      <c r="C980" s="52" t="s">
        <v>5749</v>
      </c>
      <c r="D980" s="53">
        <v>44568</v>
      </c>
      <c r="E980" s="53">
        <v>44741</v>
      </c>
      <c r="F980" s="51">
        <f>Messy_HR_Dataset_Detailed!$E980-Messy_HR_Dataset_Detailed!$D980</f>
        <v>173</v>
      </c>
      <c r="G980" s="54">
        <f>(Messy_HR_Dataset_Detailed!$E980-Messy_HR_Dataset_Detailed!$D980)/365.25</f>
        <v>0.47364818617385351</v>
      </c>
      <c r="H980" s="52" t="s">
        <v>2310</v>
      </c>
      <c r="I980" s="52" t="s">
        <v>6524</v>
      </c>
      <c r="J980" s="55" t="s">
        <v>6525</v>
      </c>
      <c r="K980" s="52" t="s">
        <v>164</v>
      </c>
      <c r="L980" s="52" t="s">
        <v>38</v>
      </c>
      <c r="M980" s="52" t="s">
        <v>56</v>
      </c>
      <c r="N980" s="52" t="s">
        <v>40</v>
      </c>
      <c r="O980" s="52" t="s">
        <v>66</v>
      </c>
      <c r="P980" s="52" t="s">
        <v>133</v>
      </c>
      <c r="Q980" s="52" t="s">
        <v>165</v>
      </c>
      <c r="R980" s="52" t="s">
        <v>320</v>
      </c>
      <c r="S980" s="53">
        <v>25973</v>
      </c>
      <c r="T980" s="52" t="s">
        <v>44</v>
      </c>
      <c r="U980" s="52" t="s">
        <v>74</v>
      </c>
      <c r="V980" s="52" t="s">
        <v>46</v>
      </c>
      <c r="W980" s="51">
        <v>61793</v>
      </c>
      <c r="X980" s="52" t="s">
        <v>48</v>
      </c>
      <c r="Y980" s="51">
        <v>2</v>
      </c>
      <c r="Z980" s="51">
        <v>2354</v>
      </c>
      <c r="AA980" s="53">
        <v>45205</v>
      </c>
      <c r="AB980" s="51">
        <v>5</v>
      </c>
      <c r="AC980" s="51">
        <v>1</v>
      </c>
      <c r="AD980" s="53">
        <v>45090</v>
      </c>
      <c r="AE980" s="52" t="s">
        <v>156</v>
      </c>
      <c r="AF980" s="52" t="s">
        <v>61</v>
      </c>
      <c r="AG980" s="52" t="s">
        <v>77</v>
      </c>
      <c r="AH980" s="52" t="s">
        <v>3513</v>
      </c>
      <c r="AI980" s="52" t="s">
        <v>6526</v>
      </c>
      <c r="AJ980" s="51">
        <v>5</v>
      </c>
      <c r="AK980" s="56">
        <v>572.14</v>
      </c>
    </row>
    <row r="981" spans="1:37" x14ac:dyDescent="0.25">
      <c r="A981" s="51">
        <v>1928</v>
      </c>
      <c r="B981" s="52" t="s">
        <v>6527</v>
      </c>
      <c r="C981" s="52" t="s">
        <v>2907</v>
      </c>
      <c r="D981" s="53">
        <v>43549</v>
      </c>
      <c r="E981" s="53">
        <v>43578</v>
      </c>
      <c r="F981" s="51">
        <f>Messy_HR_Dataset_Detailed!$E981-Messy_HR_Dataset_Detailed!$D981</f>
        <v>29</v>
      </c>
      <c r="G981" s="54">
        <f>(Messy_HR_Dataset_Detailed!$E981-Messy_HR_Dataset_Detailed!$D981)/365.25</f>
        <v>7.939767282683094E-2</v>
      </c>
      <c r="H981" s="52" t="s">
        <v>2310</v>
      </c>
      <c r="I981" s="52" t="s">
        <v>6528</v>
      </c>
      <c r="J981" s="55" t="s">
        <v>6529</v>
      </c>
      <c r="K981" s="52" t="s">
        <v>94</v>
      </c>
      <c r="L981" s="52" t="s">
        <v>38</v>
      </c>
      <c r="M981" s="52" t="s">
        <v>39</v>
      </c>
      <c r="N981" s="52" t="s">
        <v>40</v>
      </c>
      <c r="O981" s="52" t="s">
        <v>41</v>
      </c>
      <c r="P981" s="52" t="s">
        <v>133</v>
      </c>
      <c r="Q981" s="52" t="s">
        <v>165</v>
      </c>
      <c r="R981" s="52" t="s">
        <v>85</v>
      </c>
      <c r="S981" s="53" t="s">
        <v>6530</v>
      </c>
      <c r="T981" s="52" t="s">
        <v>44</v>
      </c>
      <c r="U981" s="52" t="s">
        <v>6531</v>
      </c>
      <c r="V981" s="52" t="s">
        <v>59</v>
      </c>
      <c r="W981" s="51">
        <v>91193</v>
      </c>
      <c r="X981" s="52" t="s">
        <v>48</v>
      </c>
      <c r="Y981" s="51">
        <v>1</v>
      </c>
      <c r="Z981" s="51">
        <v>2355</v>
      </c>
      <c r="AA981" s="53" t="s">
        <v>535</v>
      </c>
      <c r="AB981" s="51">
        <v>1</v>
      </c>
      <c r="AC981" s="51">
        <v>1</v>
      </c>
      <c r="AD981" s="53">
        <v>45123</v>
      </c>
      <c r="AE981" s="52" t="s">
        <v>60</v>
      </c>
      <c r="AF981" s="52" t="s">
        <v>61</v>
      </c>
      <c r="AG981" s="52" t="s">
        <v>52</v>
      </c>
      <c r="AH981" s="52" t="s">
        <v>6532</v>
      </c>
      <c r="AI981" s="52" t="s">
        <v>6533</v>
      </c>
      <c r="AJ981" s="51">
        <v>3</v>
      </c>
      <c r="AK981" s="56">
        <v>945.93</v>
      </c>
    </row>
    <row r="982" spans="1:37" x14ac:dyDescent="0.25">
      <c r="A982" s="51">
        <v>1929</v>
      </c>
      <c r="B982" s="52" t="s">
        <v>6534</v>
      </c>
      <c r="C982" s="52" t="s">
        <v>6535</v>
      </c>
      <c r="D982" s="53">
        <v>44518</v>
      </c>
      <c r="E982" s="53">
        <v>44912</v>
      </c>
      <c r="F982" s="51">
        <f>Messy_HR_Dataset_Detailed!$E982-Messy_HR_Dataset_Detailed!$D982</f>
        <v>394</v>
      </c>
      <c r="G982" s="54">
        <f>(Messy_HR_Dataset_Detailed!$E982-Messy_HR_Dataset_Detailed!$D982)/365.25</f>
        <v>1.0787132101300478</v>
      </c>
      <c r="H982" s="52" t="s">
        <v>2310</v>
      </c>
      <c r="I982" s="52" t="s">
        <v>6536</v>
      </c>
      <c r="J982" s="55" t="s">
        <v>6537</v>
      </c>
      <c r="K982" s="52" t="s">
        <v>113</v>
      </c>
      <c r="L982" s="52" t="s">
        <v>38</v>
      </c>
      <c r="M982" s="52" t="s">
        <v>56</v>
      </c>
      <c r="N982" s="52" t="s">
        <v>40</v>
      </c>
      <c r="O982" s="52" t="s">
        <v>41</v>
      </c>
      <c r="P982" s="52" t="s">
        <v>133</v>
      </c>
      <c r="Q982" s="52" t="s">
        <v>165</v>
      </c>
      <c r="R982" s="52" t="s">
        <v>344</v>
      </c>
      <c r="S982" s="53" t="s">
        <v>6538</v>
      </c>
      <c r="T982" s="52" t="s">
        <v>44</v>
      </c>
      <c r="U982" s="52" t="s">
        <v>81</v>
      </c>
      <c r="V982" s="52" t="s">
        <v>59</v>
      </c>
      <c r="W982" s="51">
        <v>11058</v>
      </c>
      <c r="X982" s="52" t="s">
        <v>48</v>
      </c>
      <c r="Y982" s="51">
        <v>4</v>
      </c>
      <c r="Z982" s="51">
        <v>2356</v>
      </c>
      <c r="AA982" s="53">
        <v>45110</v>
      </c>
      <c r="AB982" s="51">
        <v>4</v>
      </c>
      <c r="AC982" s="51">
        <v>1</v>
      </c>
      <c r="AD982" s="53">
        <v>45071</v>
      </c>
      <c r="AE982" s="52" t="s">
        <v>83</v>
      </c>
      <c r="AF982" s="52" t="s">
        <v>61</v>
      </c>
      <c r="AG982" s="52" t="s">
        <v>89</v>
      </c>
      <c r="AH982" s="52" t="s">
        <v>6539</v>
      </c>
      <c r="AI982" s="52" t="s">
        <v>6540</v>
      </c>
      <c r="AJ982" s="51">
        <v>4</v>
      </c>
      <c r="AK982" s="56">
        <v>668.66</v>
      </c>
    </row>
    <row r="983" spans="1:37" x14ac:dyDescent="0.25">
      <c r="A983" s="51">
        <v>1930</v>
      </c>
      <c r="B983" s="52" t="s">
        <v>3908</v>
      </c>
      <c r="C983" s="52" t="s">
        <v>2312</v>
      </c>
      <c r="D983" s="53">
        <v>44926</v>
      </c>
      <c r="E983" s="53">
        <v>45128</v>
      </c>
      <c r="F983" s="51">
        <f>Messy_HR_Dataset_Detailed!$E983-Messy_HR_Dataset_Detailed!$D983</f>
        <v>202</v>
      </c>
      <c r="G983" s="54">
        <f>(Messy_HR_Dataset_Detailed!$E983-Messy_HR_Dataset_Detailed!$D983)/365.25</f>
        <v>0.55304585900068448</v>
      </c>
      <c r="H983" s="52" t="s">
        <v>2953</v>
      </c>
      <c r="I983" s="52" t="s">
        <v>6541</v>
      </c>
      <c r="J983" s="55" t="s">
        <v>6542</v>
      </c>
      <c r="K983" s="52" t="s">
        <v>65</v>
      </c>
      <c r="L983" s="52" t="s">
        <v>38</v>
      </c>
      <c r="M983" s="52" t="s">
        <v>39</v>
      </c>
      <c r="N983" s="52" t="s">
        <v>67</v>
      </c>
      <c r="O983" s="52" t="s">
        <v>41</v>
      </c>
      <c r="P983" s="52" t="s">
        <v>95</v>
      </c>
      <c r="Q983" s="52" t="s">
        <v>42</v>
      </c>
      <c r="R983" s="52" t="s">
        <v>80</v>
      </c>
      <c r="S983" s="53" t="s">
        <v>6543</v>
      </c>
      <c r="T983" s="52" t="s">
        <v>44</v>
      </c>
      <c r="U983" s="52" t="s">
        <v>234</v>
      </c>
      <c r="V983" s="52" t="s">
        <v>46</v>
      </c>
      <c r="W983" s="51">
        <v>48133</v>
      </c>
      <c r="X983" s="52" t="s">
        <v>48</v>
      </c>
      <c r="Y983" s="51">
        <v>1</v>
      </c>
      <c r="Z983" s="51">
        <v>2357</v>
      </c>
      <c r="AA983" s="53">
        <v>44906</v>
      </c>
      <c r="AB983" s="51">
        <v>1</v>
      </c>
      <c r="AC983" s="51">
        <v>2</v>
      </c>
      <c r="AD983" s="53">
        <v>45063</v>
      </c>
      <c r="AE983" s="52" t="s">
        <v>50</v>
      </c>
      <c r="AF983" s="52" t="s">
        <v>51</v>
      </c>
      <c r="AG983" s="52" t="s">
        <v>52</v>
      </c>
      <c r="AH983" s="52" t="s">
        <v>6544</v>
      </c>
      <c r="AI983" s="52" t="s">
        <v>6545</v>
      </c>
      <c r="AJ983" s="51">
        <v>3</v>
      </c>
      <c r="AK983" s="56">
        <v>483.49</v>
      </c>
    </row>
    <row r="984" spans="1:37" x14ac:dyDescent="0.25">
      <c r="A984" s="51">
        <v>1931</v>
      </c>
      <c r="B984" s="52" t="s">
        <v>6546</v>
      </c>
      <c r="C984" s="52" t="s">
        <v>5373</v>
      </c>
      <c r="D984" s="53">
        <v>43965</v>
      </c>
      <c r="E984" s="53">
        <v>44894</v>
      </c>
      <c r="F984" s="51">
        <f>Messy_HR_Dataset_Detailed!$E984-Messy_HR_Dataset_Detailed!$D984</f>
        <v>929</v>
      </c>
      <c r="G984" s="54">
        <f>(Messy_HR_Dataset_Detailed!$E984-Messy_HR_Dataset_Detailed!$D984)/365.25</f>
        <v>2.5434633812457221</v>
      </c>
      <c r="H984" s="52" t="s">
        <v>2953</v>
      </c>
      <c r="I984" s="52" t="s">
        <v>6547</v>
      </c>
      <c r="J984" s="55" t="s">
        <v>6548</v>
      </c>
      <c r="K984" s="52" t="s">
        <v>164</v>
      </c>
      <c r="L984" s="52" t="s">
        <v>38</v>
      </c>
      <c r="M984" s="52" t="s">
        <v>56</v>
      </c>
      <c r="N984" s="52" t="s">
        <v>67</v>
      </c>
      <c r="O984" s="52" t="s">
        <v>41</v>
      </c>
      <c r="P984" s="52" t="s">
        <v>95</v>
      </c>
      <c r="Q984" s="52" t="s">
        <v>42</v>
      </c>
      <c r="R984" s="52" t="s">
        <v>114</v>
      </c>
      <c r="S984" s="53" t="s">
        <v>6549</v>
      </c>
      <c r="T984" s="52" t="s">
        <v>44</v>
      </c>
      <c r="U984" s="52" t="s">
        <v>116</v>
      </c>
      <c r="V984" s="52" t="s">
        <v>59</v>
      </c>
      <c r="W984" s="51">
        <v>14776</v>
      </c>
      <c r="X984" s="52" t="s">
        <v>48</v>
      </c>
      <c r="Y984" s="51">
        <v>4</v>
      </c>
      <c r="Z984" s="51">
        <v>2358</v>
      </c>
      <c r="AA984" s="53">
        <v>44751</v>
      </c>
      <c r="AB984" s="51">
        <v>5</v>
      </c>
      <c r="AC984" s="51">
        <v>3</v>
      </c>
      <c r="AD984" s="53">
        <v>45030</v>
      </c>
      <c r="AE984" s="52" t="s">
        <v>76</v>
      </c>
      <c r="AF984" s="52" t="s">
        <v>61</v>
      </c>
      <c r="AG984" s="52" t="s">
        <v>62</v>
      </c>
      <c r="AH984" s="52" t="s">
        <v>6550</v>
      </c>
      <c r="AI984" s="52" t="s">
        <v>6551</v>
      </c>
      <c r="AJ984" s="51">
        <v>3</v>
      </c>
      <c r="AK984" s="56">
        <v>164.22</v>
      </c>
    </row>
    <row r="985" spans="1:37" x14ac:dyDescent="0.25">
      <c r="A985" s="51">
        <v>1932</v>
      </c>
      <c r="B985" s="52" t="s">
        <v>6178</v>
      </c>
      <c r="C985" s="52" t="s">
        <v>5754</v>
      </c>
      <c r="D985" s="53">
        <v>44178</v>
      </c>
      <c r="E985" s="53">
        <v>44969</v>
      </c>
      <c r="F985" s="51">
        <f>Messy_HR_Dataset_Detailed!$E985-Messy_HR_Dataset_Detailed!$D985</f>
        <v>791</v>
      </c>
      <c r="G985" s="54">
        <f>(Messy_HR_Dataset_Detailed!$E985-Messy_HR_Dataset_Detailed!$D985)/365.25</f>
        <v>2.1656399726214923</v>
      </c>
      <c r="H985" s="52" t="s">
        <v>2953</v>
      </c>
      <c r="I985" s="52" t="s">
        <v>3091</v>
      </c>
      <c r="J985" s="55" t="s">
        <v>6552</v>
      </c>
      <c r="K985" s="52" t="s">
        <v>125</v>
      </c>
      <c r="L985" s="52" t="s">
        <v>38</v>
      </c>
      <c r="M985" s="52" t="s">
        <v>66</v>
      </c>
      <c r="N985" s="52" t="s">
        <v>67</v>
      </c>
      <c r="O985" s="52" t="s">
        <v>56</v>
      </c>
      <c r="P985" s="52" t="s">
        <v>133</v>
      </c>
      <c r="Q985" s="52" t="s">
        <v>42</v>
      </c>
      <c r="R985" s="52" t="s">
        <v>107</v>
      </c>
      <c r="S985" s="53">
        <v>35071</v>
      </c>
      <c r="T985" s="52" t="s">
        <v>44</v>
      </c>
      <c r="U985" s="52" t="s">
        <v>423</v>
      </c>
      <c r="V985" s="52" t="s">
        <v>46</v>
      </c>
      <c r="W985" s="51">
        <v>87985</v>
      </c>
      <c r="X985" s="52" t="s">
        <v>48</v>
      </c>
      <c r="Y985" s="51">
        <v>2</v>
      </c>
      <c r="Z985" s="51">
        <v>2359</v>
      </c>
      <c r="AA985" s="53">
        <v>45145</v>
      </c>
      <c r="AB985" s="51">
        <v>4</v>
      </c>
      <c r="AC985" s="51">
        <v>4</v>
      </c>
      <c r="AD985" s="53">
        <v>45076</v>
      </c>
      <c r="AE985" s="52" t="s">
        <v>83</v>
      </c>
      <c r="AF985" s="52" t="s">
        <v>61</v>
      </c>
      <c r="AG985" s="52" t="s">
        <v>52</v>
      </c>
      <c r="AH985" s="52" t="s">
        <v>6553</v>
      </c>
      <c r="AI985" s="52" t="s">
        <v>6554</v>
      </c>
      <c r="AJ985" s="51">
        <v>3</v>
      </c>
      <c r="AK985" s="56">
        <v>850.73</v>
      </c>
    </row>
    <row r="986" spans="1:37" x14ac:dyDescent="0.25">
      <c r="A986" s="51">
        <v>1933</v>
      </c>
      <c r="B986" s="52" t="s">
        <v>5605</v>
      </c>
      <c r="C986" s="52" t="s">
        <v>4968</v>
      </c>
      <c r="D986" s="53">
        <v>44516</v>
      </c>
      <c r="E986" s="53">
        <v>44888</v>
      </c>
      <c r="F986" s="51">
        <f>Messy_HR_Dataset_Detailed!$E986-Messy_HR_Dataset_Detailed!$D986</f>
        <v>372</v>
      </c>
      <c r="G986" s="54">
        <f>(Messy_HR_Dataset_Detailed!$E986-Messy_HR_Dataset_Detailed!$D986)/365.25</f>
        <v>1.0184804928131417</v>
      </c>
      <c r="H986" s="52" t="s">
        <v>2953</v>
      </c>
      <c r="I986" s="52" t="s">
        <v>6555</v>
      </c>
      <c r="J986" s="55" t="s">
        <v>6556</v>
      </c>
      <c r="K986" s="52" t="s">
        <v>79</v>
      </c>
      <c r="L986" s="52" t="s">
        <v>752</v>
      </c>
      <c r="M986" s="52" t="s">
        <v>56</v>
      </c>
      <c r="N986" s="52" t="s">
        <v>67</v>
      </c>
      <c r="O986" s="52" t="s">
        <v>56</v>
      </c>
      <c r="P986" s="52" t="s">
        <v>174</v>
      </c>
      <c r="Q986" s="52" t="s">
        <v>42</v>
      </c>
      <c r="R986" s="52" t="s">
        <v>238</v>
      </c>
      <c r="S986" s="53">
        <v>33034</v>
      </c>
      <c r="T986" s="52" t="s">
        <v>44</v>
      </c>
      <c r="U986" s="52" t="s">
        <v>109</v>
      </c>
      <c r="V986" s="52" t="s">
        <v>46</v>
      </c>
      <c r="W986" s="51">
        <v>26846</v>
      </c>
      <c r="X986" s="52" t="s">
        <v>48</v>
      </c>
      <c r="Y986" s="51">
        <v>1</v>
      </c>
      <c r="Z986" s="51">
        <v>2360</v>
      </c>
      <c r="AA986" s="53">
        <v>45109</v>
      </c>
      <c r="AB986" s="51">
        <v>4</v>
      </c>
      <c r="AC986" s="51">
        <v>4</v>
      </c>
      <c r="AD986" s="53">
        <v>44847</v>
      </c>
      <c r="AE986" s="52" t="s">
        <v>76</v>
      </c>
      <c r="AF986" s="52" t="s">
        <v>51</v>
      </c>
      <c r="AG986" s="52" t="s">
        <v>89</v>
      </c>
      <c r="AH986" s="52" t="s">
        <v>4898</v>
      </c>
      <c r="AI986" s="52" t="s">
        <v>6557</v>
      </c>
      <c r="AJ986" s="51">
        <v>1</v>
      </c>
      <c r="AK986" s="56">
        <v>400.62</v>
      </c>
    </row>
    <row r="987" spans="1:37" x14ac:dyDescent="0.25">
      <c r="A987" s="51">
        <v>1934</v>
      </c>
      <c r="B987" s="52" t="s">
        <v>4276</v>
      </c>
      <c r="C987" s="52" t="s">
        <v>674</v>
      </c>
      <c r="D987" s="53">
        <v>44896</v>
      </c>
      <c r="E987" s="53">
        <v>45113</v>
      </c>
      <c r="F987" s="51">
        <f>Messy_HR_Dataset_Detailed!$E987-Messy_HR_Dataset_Detailed!$D987</f>
        <v>217</v>
      </c>
      <c r="G987" s="54">
        <f>(Messy_HR_Dataset_Detailed!$E987-Messy_HR_Dataset_Detailed!$D987)/365.25</f>
        <v>0.59411362080766594</v>
      </c>
      <c r="H987" s="52" t="s">
        <v>2953</v>
      </c>
      <c r="I987" s="52" t="s">
        <v>6558</v>
      </c>
      <c r="J987" s="55" t="s">
        <v>6559</v>
      </c>
      <c r="K987" s="52" t="s">
        <v>94</v>
      </c>
      <c r="L987" s="52" t="s">
        <v>752</v>
      </c>
      <c r="M987" s="52" t="s">
        <v>66</v>
      </c>
      <c r="N987" s="52" t="s">
        <v>40</v>
      </c>
      <c r="O987" s="52" t="s">
        <v>66</v>
      </c>
      <c r="P987" s="52" t="s">
        <v>95</v>
      </c>
      <c r="Q987" s="52" t="s">
        <v>42</v>
      </c>
      <c r="R987" s="52" t="s">
        <v>175</v>
      </c>
      <c r="S987" s="53">
        <v>35197</v>
      </c>
      <c r="T987" s="52" t="s">
        <v>44</v>
      </c>
      <c r="U987" s="52" t="s">
        <v>5</v>
      </c>
      <c r="V987" s="52" t="s">
        <v>46</v>
      </c>
      <c r="W987" s="51">
        <v>66281</v>
      </c>
      <c r="X987" s="52" t="s">
        <v>48</v>
      </c>
      <c r="Y987" s="51">
        <v>2</v>
      </c>
      <c r="Z987" s="51">
        <v>2361</v>
      </c>
      <c r="AA987" s="53">
        <v>45262</v>
      </c>
      <c r="AB987" s="51">
        <v>4</v>
      </c>
      <c r="AC987" s="51">
        <v>4</v>
      </c>
      <c r="AD987" s="53">
        <v>44812</v>
      </c>
      <c r="AE987" s="52" t="s">
        <v>60</v>
      </c>
      <c r="AF987" s="52" t="s">
        <v>61</v>
      </c>
      <c r="AG987" s="52" t="s">
        <v>52</v>
      </c>
      <c r="AH987" s="52" t="s">
        <v>6560</v>
      </c>
      <c r="AI987" s="52" t="s">
        <v>6561</v>
      </c>
      <c r="AJ987" s="51">
        <v>4</v>
      </c>
      <c r="AK987" s="56">
        <v>148.29</v>
      </c>
    </row>
    <row r="988" spans="1:37" x14ac:dyDescent="0.25">
      <c r="A988" s="51">
        <v>1935</v>
      </c>
      <c r="B988" s="52" t="s">
        <v>4502</v>
      </c>
      <c r="C988" s="52" t="s">
        <v>2853</v>
      </c>
      <c r="D988" s="53">
        <v>44134</v>
      </c>
      <c r="E988" s="53">
        <v>44770</v>
      </c>
      <c r="F988" s="51">
        <f>Messy_HR_Dataset_Detailed!$E988-Messy_HR_Dataset_Detailed!$D988</f>
        <v>636</v>
      </c>
      <c r="G988" s="54">
        <f>(Messy_HR_Dataset_Detailed!$E988-Messy_HR_Dataset_Detailed!$D988)/365.25</f>
        <v>1.7412731006160165</v>
      </c>
      <c r="H988" s="52" t="s">
        <v>2953</v>
      </c>
      <c r="I988" s="52" t="s">
        <v>6562</v>
      </c>
      <c r="J988" s="55" t="s">
        <v>6563</v>
      </c>
      <c r="K988" s="52" t="s">
        <v>84</v>
      </c>
      <c r="L988" s="52" t="s">
        <v>38</v>
      </c>
      <c r="M988" s="52" t="s">
        <v>66</v>
      </c>
      <c r="N988" s="52" t="s">
        <v>40</v>
      </c>
      <c r="O988" s="52" t="s">
        <v>56</v>
      </c>
      <c r="P988" s="52" t="s">
        <v>95</v>
      </c>
      <c r="Q988" s="52" t="s">
        <v>42</v>
      </c>
      <c r="R988" s="52" t="s">
        <v>85</v>
      </c>
      <c r="S988" s="53">
        <v>27185</v>
      </c>
      <c r="T988" s="52" t="s">
        <v>44</v>
      </c>
      <c r="U988" s="52" t="s">
        <v>846</v>
      </c>
      <c r="V988" s="52" t="s">
        <v>46</v>
      </c>
      <c r="W988" s="51">
        <v>97050</v>
      </c>
      <c r="X988" s="52" t="s">
        <v>48</v>
      </c>
      <c r="Y988" s="51">
        <v>2</v>
      </c>
      <c r="Z988" s="51">
        <v>2362</v>
      </c>
      <c r="AA988" s="53" t="s">
        <v>2954</v>
      </c>
      <c r="AB988" s="51">
        <v>5</v>
      </c>
      <c r="AC988" s="51">
        <v>4</v>
      </c>
      <c r="AD988" s="53">
        <v>44963</v>
      </c>
      <c r="AE988" s="52" t="s">
        <v>76</v>
      </c>
      <c r="AF988" s="52" t="s">
        <v>51</v>
      </c>
      <c r="AG988" s="52" t="s">
        <v>62</v>
      </c>
      <c r="AH988" s="52" t="s">
        <v>6564</v>
      </c>
      <c r="AI988" s="52" t="s">
        <v>6361</v>
      </c>
      <c r="AJ988" s="51">
        <v>3</v>
      </c>
      <c r="AK988" s="56">
        <v>543.65</v>
      </c>
    </row>
    <row r="989" spans="1:37" x14ac:dyDescent="0.25">
      <c r="A989" s="51">
        <v>1936</v>
      </c>
      <c r="B989" s="52" t="s">
        <v>6565</v>
      </c>
      <c r="C989" s="52" t="s">
        <v>3613</v>
      </c>
      <c r="D989" s="53">
        <v>44235</v>
      </c>
      <c r="E989" s="53">
        <v>44829</v>
      </c>
      <c r="F989" s="51">
        <f>Messy_HR_Dataset_Detailed!$E989-Messy_HR_Dataset_Detailed!$D989</f>
        <v>594</v>
      </c>
      <c r="G989" s="54">
        <f>(Messy_HR_Dataset_Detailed!$E989-Messy_HR_Dataset_Detailed!$D989)/365.25</f>
        <v>1.6262833675564681</v>
      </c>
      <c r="H989" s="52" t="s">
        <v>2953</v>
      </c>
      <c r="I989" s="52" t="s">
        <v>6566</v>
      </c>
      <c r="J989" s="55" t="s">
        <v>6567</v>
      </c>
      <c r="K989" s="52" t="s">
        <v>37</v>
      </c>
      <c r="L989" s="52" t="s">
        <v>38</v>
      </c>
      <c r="M989" s="52" t="s">
        <v>66</v>
      </c>
      <c r="N989" s="52" t="s">
        <v>40</v>
      </c>
      <c r="O989" s="52" t="s">
        <v>41</v>
      </c>
      <c r="P989" s="52" t="s">
        <v>133</v>
      </c>
      <c r="Q989" s="52" t="s">
        <v>42</v>
      </c>
      <c r="R989" s="52" t="s">
        <v>320</v>
      </c>
      <c r="S989" s="53" t="s">
        <v>6568</v>
      </c>
      <c r="T989" s="52" t="s">
        <v>44</v>
      </c>
      <c r="U989" s="52" t="s">
        <v>234</v>
      </c>
      <c r="V989" s="52" t="s">
        <v>46</v>
      </c>
      <c r="W989" s="51">
        <v>14808</v>
      </c>
      <c r="X989" s="52" t="s">
        <v>48</v>
      </c>
      <c r="Y989" s="51">
        <v>2</v>
      </c>
      <c r="Z989" s="51">
        <v>2363</v>
      </c>
      <c r="AA989" s="53" t="s">
        <v>2150</v>
      </c>
      <c r="AB989" s="51">
        <v>2</v>
      </c>
      <c r="AC989" s="51">
        <v>5</v>
      </c>
      <c r="AD989" s="53">
        <v>44961</v>
      </c>
      <c r="AE989" s="52" t="s">
        <v>156</v>
      </c>
      <c r="AF989" s="52" t="s">
        <v>61</v>
      </c>
      <c r="AG989" s="52" t="s">
        <v>62</v>
      </c>
      <c r="AH989" s="52" t="s">
        <v>6569</v>
      </c>
      <c r="AI989" s="52" t="s">
        <v>6570</v>
      </c>
      <c r="AJ989" s="51">
        <v>3</v>
      </c>
      <c r="AK989" s="56">
        <v>282.26</v>
      </c>
    </row>
    <row r="990" spans="1:37" x14ac:dyDescent="0.25">
      <c r="A990" s="51">
        <v>1938</v>
      </c>
      <c r="B990" s="52" t="s">
        <v>786</v>
      </c>
      <c r="C990" s="52" t="s">
        <v>3299</v>
      </c>
      <c r="D990" s="53">
        <v>43433</v>
      </c>
      <c r="E990" s="53">
        <v>44994</v>
      </c>
      <c r="F990" s="51">
        <f>Messy_HR_Dataset_Detailed!$E990-Messy_HR_Dataset_Detailed!$D990</f>
        <v>1561</v>
      </c>
      <c r="G990" s="54">
        <f>(Messy_HR_Dataset_Detailed!$E990-Messy_HR_Dataset_Detailed!$D990)/365.25</f>
        <v>4.2737850787132103</v>
      </c>
      <c r="H990" s="52" t="s">
        <v>2953</v>
      </c>
      <c r="I990" s="52" t="s">
        <v>6571</v>
      </c>
      <c r="J990" s="55" t="s">
        <v>6572</v>
      </c>
      <c r="K990" s="52" t="s">
        <v>132</v>
      </c>
      <c r="L990" s="52" t="s">
        <v>2303</v>
      </c>
      <c r="M990" s="52" t="s">
        <v>39</v>
      </c>
      <c r="N990" s="52" t="s">
        <v>55</v>
      </c>
      <c r="O990" s="52" t="s">
        <v>41</v>
      </c>
      <c r="P990" s="52" t="s">
        <v>95</v>
      </c>
      <c r="Q990" s="52" t="s">
        <v>42</v>
      </c>
      <c r="R990" s="52" t="s">
        <v>107</v>
      </c>
      <c r="S990" s="53" t="s">
        <v>6573</v>
      </c>
      <c r="T990" s="52" t="s">
        <v>44</v>
      </c>
      <c r="U990" s="52" t="s">
        <v>98</v>
      </c>
      <c r="V990" s="52" t="s">
        <v>46</v>
      </c>
      <c r="W990" s="51">
        <v>43609</v>
      </c>
      <c r="X990" s="52" t="s">
        <v>48</v>
      </c>
      <c r="Y990" s="51">
        <v>1</v>
      </c>
      <c r="Z990" s="51">
        <v>2365</v>
      </c>
      <c r="AA990" s="53">
        <v>44751</v>
      </c>
      <c r="AB990" s="51">
        <v>1</v>
      </c>
      <c r="AC990" s="51">
        <v>1</v>
      </c>
      <c r="AD990" s="53">
        <v>44784</v>
      </c>
      <c r="AE990" s="52" t="s">
        <v>156</v>
      </c>
      <c r="AF990" s="52" t="s">
        <v>61</v>
      </c>
      <c r="AG990" s="52" t="s">
        <v>89</v>
      </c>
      <c r="AH990" s="52" t="s">
        <v>6574</v>
      </c>
      <c r="AI990" s="52" t="s">
        <v>645</v>
      </c>
      <c r="AJ990" s="51">
        <v>5</v>
      </c>
      <c r="AK990" s="56">
        <v>355.8</v>
      </c>
    </row>
    <row r="991" spans="1:37" x14ac:dyDescent="0.25">
      <c r="A991" s="51">
        <v>1939</v>
      </c>
      <c r="B991" s="52" t="s">
        <v>2584</v>
      </c>
      <c r="C991" s="52" t="s">
        <v>1400</v>
      </c>
      <c r="D991" s="53">
        <v>43420</v>
      </c>
      <c r="E991" s="53">
        <v>44341</v>
      </c>
      <c r="F991" s="51">
        <f>Messy_HR_Dataset_Detailed!$E991-Messy_HR_Dataset_Detailed!$D991</f>
        <v>921</v>
      </c>
      <c r="G991" s="54">
        <f>(Messy_HR_Dataset_Detailed!$E991-Messy_HR_Dataset_Detailed!$D991)/365.25</f>
        <v>2.5215605749486651</v>
      </c>
      <c r="H991" s="52" t="s">
        <v>2953</v>
      </c>
      <c r="I991" s="52" t="s">
        <v>6575</v>
      </c>
      <c r="J991" s="55" t="s">
        <v>6576</v>
      </c>
      <c r="K991" s="52" t="s">
        <v>113</v>
      </c>
      <c r="L991" s="52" t="s">
        <v>2303</v>
      </c>
      <c r="M991" s="52" t="s">
        <v>66</v>
      </c>
      <c r="N991" s="52" t="s">
        <v>67</v>
      </c>
      <c r="O991" s="52" t="s">
        <v>56</v>
      </c>
      <c r="P991" s="52" t="s">
        <v>133</v>
      </c>
      <c r="Q991" s="52" t="s">
        <v>42</v>
      </c>
      <c r="R991" s="52" t="s">
        <v>238</v>
      </c>
      <c r="S991" s="53" t="s">
        <v>6577</v>
      </c>
      <c r="T991" s="52" t="s">
        <v>44</v>
      </c>
      <c r="U991" s="52" t="s">
        <v>109</v>
      </c>
      <c r="V991" s="52" t="s">
        <v>46</v>
      </c>
      <c r="W991" s="51">
        <v>83442</v>
      </c>
      <c r="X991" s="52" t="s">
        <v>48</v>
      </c>
      <c r="Y991" s="51">
        <v>2</v>
      </c>
      <c r="Z991" s="51">
        <v>2366</v>
      </c>
      <c r="AA991" s="53" t="s">
        <v>336</v>
      </c>
      <c r="AB991" s="51">
        <v>4</v>
      </c>
      <c r="AC991" s="51">
        <v>2</v>
      </c>
      <c r="AD991" s="53">
        <v>44789</v>
      </c>
      <c r="AE991" s="52" t="s">
        <v>76</v>
      </c>
      <c r="AF991" s="52" t="s">
        <v>51</v>
      </c>
      <c r="AG991" s="52" t="s">
        <v>62</v>
      </c>
      <c r="AH991" s="52" t="s">
        <v>6578</v>
      </c>
      <c r="AI991" s="52" t="s">
        <v>4790</v>
      </c>
      <c r="AJ991" s="51">
        <v>3</v>
      </c>
      <c r="AK991" s="56">
        <v>184.59</v>
      </c>
    </row>
    <row r="992" spans="1:37" x14ac:dyDescent="0.25">
      <c r="A992" s="51">
        <v>1940</v>
      </c>
      <c r="B992" s="52" t="s">
        <v>6579</v>
      </c>
      <c r="C992" s="52" t="s">
        <v>3915</v>
      </c>
      <c r="D992" s="53">
        <v>44066</v>
      </c>
      <c r="E992" s="53">
        <v>44723</v>
      </c>
      <c r="F992" s="51">
        <f>Messy_HR_Dataset_Detailed!$E992-Messy_HR_Dataset_Detailed!$D992</f>
        <v>657</v>
      </c>
      <c r="G992" s="54">
        <f>(Messy_HR_Dataset_Detailed!$E992-Messy_HR_Dataset_Detailed!$D992)/365.25</f>
        <v>1.7987679671457906</v>
      </c>
      <c r="H992" s="52" t="s">
        <v>2953</v>
      </c>
      <c r="I992" s="52" t="s">
        <v>6580</v>
      </c>
      <c r="J992" s="55" t="s">
        <v>6581</v>
      </c>
      <c r="K992" s="52" t="s">
        <v>65</v>
      </c>
      <c r="L992" s="52" t="s">
        <v>38</v>
      </c>
      <c r="M992" s="52" t="s">
        <v>39</v>
      </c>
      <c r="N992" s="52" t="s">
        <v>40</v>
      </c>
      <c r="O992" s="52" t="s">
        <v>56</v>
      </c>
      <c r="P992" s="52" t="s">
        <v>121</v>
      </c>
      <c r="Q992" s="52" t="s">
        <v>42</v>
      </c>
      <c r="R992" s="52" t="s">
        <v>320</v>
      </c>
      <c r="S992" s="53" t="s">
        <v>6582</v>
      </c>
      <c r="T992" s="52" t="s">
        <v>44</v>
      </c>
      <c r="U992" s="52" t="s">
        <v>234</v>
      </c>
      <c r="V992" s="52" t="s">
        <v>46</v>
      </c>
      <c r="W992" s="51">
        <v>6820</v>
      </c>
      <c r="X992" s="52" t="s">
        <v>48</v>
      </c>
      <c r="Y992" s="51">
        <v>5</v>
      </c>
      <c r="Z992" s="51">
        <v>2367</v>
      </c>
      <c r="AA992" s="53" t="s">
        <v>269</v>
      </c>
      <c r="AB992" s="51">
        <v>3</v>
      </c>
      <c r="AC992" s="51">
        <v>2</v>
      </c>
      <c r="AD992" s="53">
        <v>45043</v>
      </c>
      <c r="AE992" s="52" t="s">
        <v>76</v>
      </c>
      <c r="AF992" s="52" t="s">
        <v>51</v>
      </c>
      <c r="AG992" s="52" t="s">
        <v>77</v>
      </c>
      <c r="AH992" s="52" t="s">
        <v>6583</v>
      </c>
      <c r="AI992" s="52" t="s">
        <v>6584</v>
      </c>
      <c r="AJ992" s="51">
        <v>3</v>
      </c>
      <c r="AK992" s="56">
        <v>249.77</v>
      </c>
    </row>
    <row r="993" spans="1:37" x14ac:dyDescent="0.25">
      <c r="A993" s="51">
        <v>1941</v>
      </c>
      <c r="B993" s="52" t="s">
        <v>822</v>
      </c>
      <c r="C993" s="52" t="s">
        <v>1159</v>
      </c>
      <c r="D993" s="53">
        <v>44065</v>
      </c>
      <c r="E993" s="53">
        <v>44994</v>
      </c>
      <c r="F993" s="51">
        <f>Messy_HR_Dataset_Detailed!$E993-Messy_HR_Dataset_Detailed!$D993</f>
        <v>929</v>
      </c>
      <c r="G993" s="54">
        <f>(Messy_HR_Dataset_Detailed!$E993-Messy_HR_Dataset_Detailed!$D993)/365.25</f>
        <v>2.5434633812457221</v>
      </c>
      <c r="H993" s="52" t="s">
        <v>3558</v>
      </c>
      <c r="I993" s="52" t="s">
        <v>5438</v>
      </c>
      <c r="J993" s="55" t="s">
        <v>6585</v>
      </c>
      <c r="K993" s="52" t="s">
        <v>164</v>
      </c>
      <c r="L993" s="52" t="s">
        <v>38</v>
      </c>
      <c r="M993" s="52" t="s">
        <v>66</v>
      </c>
      <c r="N993" s="52" t="s">
        <v>67</v>
      </c>
      <c r="O993" s="52" t="s">
        <v>41</v>
      </c>
      <c r="P993" s="52" t="s">
        <v>121</v>
      </c>
      <c r="Q993" s="52" t="s">
        <v>42</v>
      </c>
      <c r="R993" s="52" t="s">
        <v>320</v>
      </c>
      <c r="S993" s="53" t="s">
        <v>925</v>
      </c>
      <c r="T993" s="52" t="s">
        <v>44</v>
      </c>
      <c r="U993" s="52" t="s">
        <v>145</v>
      </c>
      <c r="V993" s="52" t="s">
        <v>46</v>
      </c>
      <c r="W993" s="51">
        <v>50782</v>
      </c>
      <c r="X993" s="52" t="s">
        <v>48</v>
      </c>
      <c r="Y993" s="51">
        <v>1</v>
      </c>
      <c r="Z993" s="51">
        <v>2368</v>
      </c>
      <c r="AA993" s="53">
        <v>44723</v>
      </c>
      <c r="AB993" s="51">
        <v>5</v>
      </c>
      <c r="AC993" s="51">
        <v>2</v>
      </c>
      <c r="AD993" s="53">
        <v>45015</v>
      </c>
      <c r="AE993" s="52" t="s">
        <v>83</v>
      </c>
      <c r="AF993" s="52" t="s">
        <v>61</v>
      </c>
      <c r="AG993" s="52" t="s">
        <v>77</v>
      </c>
      <c r="AH993" s="52" t="s">
        <v>6586</v>
      </c>
      <c r="AI993" s="52" t="s">
        <v>6587</v>
      </c>
      <c r="AJ993" s="51">
        <v>4</v>
      </c>
      <c r="AK993" s="56">
        <v>285.54000000000002</v>
      </c>
    </row>
    <row r="994" spans="1:37" x14ac:dyDescent="0.25">
      <c r="A994" s="51">
        <v>1942</v>
      </c>
      <c r="B994" s="52" t="s">
        <v>2977</v>
      </c>
      <c r="C994" s="52" t="s">
        <v>220</v>
      </c>
      <c r="D994" s="53">
        <v>44488</v>
      </c>
      <c r="E994" s="53">
        <v>44814</v>
      </c>
      <c r="F994" s="51">
        <f>Messy_HR_Dataset_Detailed!$E994-Messy_HR_Dataset_Detailed!$D994</f>
        <v>326</v>
      </c>
      <c r="G994" s="54">
        <f>(Messy_HR_Dataset_Detailed!$E994-Messy_HR_Dataset_Detailed!$D994)/365.25</f>
        <v>0.892539356605065</v>
      </c>
      <c r="H994" s="52" t="s">
        <v>1789</v>
      </c>
      <c r="I994" s="52" t="s">
        <v>6588</v>
      </c>
      <c r="J994" s="55" t="s">
        <v>6589</v>
      </c>
      <c r="K994" s="52" t="s">
        <v>125</v>
      </c>
      <c r="L994" s="52" t="s">
        <v>38</v>
      </c>
      <c r="M994" s="52" t="s">
        <v>56</v>
      </c>
      <c r="N994" s="52" t="s">
        <v>67</v>
      </c>
      <c r="O994" s="52" t="s">
        <v>66</v>
      </c>
      <c r="P994" s="52" t="s">
        <v>133</v>
      </c>
      <c r="Q994" s="52" t="s">
        <v>42</v>
      </c>
      <c r="R994" s="52" t="s">
        <v>85</v>
      </c>
      <c r="S994" s="53" t="s">
        <v>6590</v>
      </c>
      <c r="T994" s="52" t="s">
        <v>44</v>
      </c>
      <c r="U994" s="52" t="s">
        <v>109</v>
      </c>
      <c r="V994" s="52" t="s">
        <v>59</v>
      </c>
      <c r="W994" s="51">
        <v>59893</v>
      </c>
      <c r="X994" s="52" t="s">
        <v>48</v>
      </c>
      <c r="Y994" s="51">
        <v>5</v>
      </c>
      <c r="Z994" s="51">
        <v>2369</v>
      </c>
      <c r="AA994" s="53" t="s">
        <v>2719</v>
      </c>
      <c r="AB994" s="51">
        <v>5</v>
      </c>
      <c r="AC994" s="51">
        <v>2</v>
      </c>
      <c r="AD994" s="53">
        <v>45133</v>
      </c>
      <c r="AE994" s="52" t="s">
        <v>50</v>
      </c>
      <c r="AF994" s="52" t="s">
        <v>61</v>
      </c>
      <c r="AG994" s="52" t="s">
        <v>52</v>
      </c>
      <c r="AH994" s="52" t="s">
        <v>6591</v>
      </c>
      <c r="AI994" s="52" t="s">
        <v>6592</v>
      </c>
      <c r="AJ994" s="51">
        <v>5</v>
      </c>
      <c r="AK994" s="56">
        <v>711.15</v>
      </c>
    </row>
    <row r="995" spans="1:37" x14ac:dyDescent="0.25">
      <c r="A995" s="51">
        <v>1943</v>
      </c>
      <c r="B995" s="52" t="s">
        <v>2808</v>
      </c>
      <c r="C995" s="52" t="s">
        <v>259</v>
      </c>
      <c r="D995" s="53">
        <v>43882</v>
      </c>
      <c r="E995" s="53">
        <v>44529</v>
      </c>
      <c r="F995" s="51">
        <f>Messy_HR_Dataset_Detailed!$E995-Messy_HR_Dataset_Detailed!$D995</f>
        <v>647</v>
      </c>
      <c r="G995" s="54">
        <f>(Messy_HR_Dataset_Detailed!$E995-Messy_HR_Dataset_Detailed!$D995)/365.25</f>
        <v>1.7713894592744694</v>
      </c>
      <c r="H995" s="52" t="s">
        <v>1789</v>
      </c>
      <c r="I995" s="52" t="s">
        <v>6593</v>
      </c>
      <c r="J995" s="55" t="s">
        <v>6594</v>
      </c>
      <c r="K995" s="52" t="s">
        <v>79</v>
      </c>
      <c r="L995" s="52" t="s">
        <v>38</v>
      </c>
      <c r="M995" s="52" t="s">
        <v>39</v>
      </c>
      <c r="N995" s="52" t="s">
        <v>67</v>
      </c>
      <c r="O995" s="52" t="s">
        <v>66</v>
      </c>
      <c r="P995" s="52" t="s">
        <v>133</v>
      </c>
      <c r="Q995" s="52" t="s">
        <v>42</v>
      </c>
      <c r="R995" s="52" t="s">
        <v>85</v>
      </c>
      <c r="S995" s="53" t="s">
        <v>6595</v>
      </c>
      <c r="T995" s="52" t="s">
        <v>44</v>
      </c>
      <c r="U995" s="52" t="s">
        <v>666</v>
      </c>
      <c r="V995" s="52" t="s">
        <v>59</v>
      </c>
      <c r="W995" s="51">
        <v>84707</v>
      </c>
      <c r="X995" s="52" t="s">
        <v>48</v>
      </c>
      <c r="Y995" s="51">
        <v>5</v>
      </c>
      <c r="Z995" s="51">
        <v>2370</v>
      </c>
      <c r="AA995" s="53">
        <v>44630</v>
      </c>
      <c r="AB995" s="51">
        <v>1</v>
      </c>
      <c r="AC995" s="51">
        <v>2</v>
      </c>
      <c r="AD995" s="53">
        <v>45084</v>
      </c>
      <c r="AE995" s="52" t="s">
        <v>50</v>
      </c>
      <c r="AF995" s="52" t="s">
        <v>61</v>
      </c>
      <c r="AG995" s="52" t="s">
        <v>62</v>
      </c>
      <c r="AH995" s="52" t="s">
        <v>6596</v>
      </c>
      <c r="AI995" s="52" t="s">
        <v>6597</v>
      </c>
      <c r="AJ995" s="51">
        <v>3</v>
      </c>
      <c r="AK995" s="56">
        <v>644.97</v>
      </c>
    </row>
    <row r="996" spans="1:37" x14ac:dyDescent="0.25">
      <c r="A996" s="51">
        <v>1945</v>
      </c>
      <c r="B996" s="52" t="s">
        <v>1578</v>
      </c>
      <c r="C996" s="52" t="s">
        <v>4968</v>
      </c>
      <c r="D996" s="53">
        <v>43682</v>
      </c>
      <c r="E996" s="53">
        <v>44536</v>
      </c>
      <c r="F996" s="51">
        <f>Messy_HR_Dataset_Detailed!$E996-Messy_HR_Dataset_Detailed!$D996</f>
        <v>854</v>
      </c>
      <c r="G996" s="54">
        <f>(Messy_HR_Dataset_Detailed!$E996-Messy_HR_Dataset_Detailed!$D996)/365.25</f>
        <v>2.3381245722108144</v>
      </c>
      <c r="H996" s="52" t="s">
        <v>2310</v>
      </c>
      <c r="I996" s="52" t="s">
        <v>6598</v>
      </c>
      <c r="J996" s="55" t="s">
        <v>6599</v>
      </c>
      <c r="K996" s="52" t="s">
        <v>37</v>
      </c>
      <c r="L996" s="52" t="s">
        <v>38</v>
      </c>
      <c r="M996" s="52" t="s">
        <v>66</v>
      </c>
      <c r="N996" s="52" t="s">
        <v>55</v>
      </c>
      <c r="O996" s="52" t="s">
        <v>56</v>
      </c>
      <c r="P996" s="52" t="s">
        <v>95</v>
      </c>
      <c r="Q996" s="52" t="s">
        <v>42</v>
      </c>
      <c r="R996" s="52" t="s">
        <v>85</v>
      </c>
      <c r="S996" s="53">
        <v>33880</v>
      </c>
      <c r="T996" s="52" t="s">
        <v>44</v>
      </c>
      <c r="U996" s="52" t="s">
        <v>192</v>
      </c>
      <c r="V996" s="52" t="s">
        <v>46</v>
      </c>
      <c r="W996" s="51">
        <v>61932</v>
      </c>
      <c r="X996" s="52" t="s">
        <v>48</v>
      </c>
      <c r="Y996" s="51">
        <v>2</v>
      </c>
      <c r="Z996" s="51">
        <v>2372</v>
      </c>
      <c r="AA996" s="53">
        <v>44965</v>
      </c>
      <c r="AB996" s="51">
        <v>3</v>
      </c>
      <c r="AC996" s="51">
        <v>4</v>
      </c>
      <c r="AD996" s="53">
        <v>44953</v>
      </c>
      <c r="AE996" s="52" t="s">
        <v>50</v>
      </c>
      <c r="AF996" s="52" t="s">
        <v>51</v>
      </c>
      <c r="AG996" s="52" t="s">
        <v>77</v>
      </c>
      <c r="AH996" s="52" t="s">
        <v>708</v>
      </c>
      <c r="AI996" s="52" t="s">
        <v>6600</v>
      </c>
      <c r="AJ996" s="51">
        <v>2</v>
      </c>
      <c r="AK996" s="56">
        <v>784.93</v>
      </c>
    </row>
    <row r="997" spans="1:37" x14ac:dyDescent="0.25">
      <c r="A997" s="51">
        <v>1946</v>
      </c>
      <c r="B997" s="52" t="s">
        <v>778</v>
      </c>
      <c r="C997" s="52" t="s">
        <v>4052</v>
      </c>
      <c r="D997" s="53">
        <v>44140</v>
      </c>
      <c r="E997" s="53">
        <v>44716</v>
      </c>
      <c r="F997" s="51">
        <f>Messy_HR_Dataset_Detailed!$E997-Messy_HR_Dataset_Detailed!$D997</f>
        <v>576</v>
      </c>
      <c r="G997" s="54">
        <f>(Messy_HR_Dataset_Detailed!$E997-Messy_HR_Dataset_Detailed!$D997)/365.25</f>
        <v>1.5770020533880904</v>
      </c>
      <c r="H997" s="52" t="s">
        <v>2322</v>
      </c>
      <c r="I997" s="52" t="s">
        <v>6601</v>
      </c>
      <c r="J997" s="55" t="s">
        <v>6602</v>
      </c>
      <c r="K997" s="52" t="s">
        <v>84</v>
      </c>
      <c r="L997" s="52" t="s">
        <v>38</v>
      </c>
      <c r="M997" s="52" t="s">
        <v>66</v>
      </c>
      <c r="N997" s="52" t="s">
        <v>55</v>
      </c>
      <c r="O997" s="52" t="s">
        <v>66</v>
      </c>
      <c r="P997" s="52" t="s">
        <v>121</v>
      </c>
      <c r="Q997" s="52" t="s">
        <v>165</v>
      </c>
      <c r="R997" s="52" t="s">
        <v>344</v>
      </c>
      <c r="S997" s="53" t="s">
        <v>6603</v>
      </c>
      <c r="T997" s="52" t="s">
        <v>44</v>
      </c>
      <c r="U997" s="52" t="s">
        <v>234</v>
      </c>
      <c r="V997" s="52" t="s">
        <v>46</v>
      </c>
      <c r="W997" s="51">
        <v>62911</v>
      </c>
      <c r="X997" s="52" t="s">
        <v>48</v>
      </c>
      <c r="Y997" s="51">
        <v>2</v>
      </c>
      <c r="Z997" s="51">
        <v>2373</v>
      </c>
      <c r="AA997" s="53" t="s">
        <v>452</v>
      </c>
      <c r="AB997" s="51">
        <v>3</v>
      </c>
      <c r="AC997" s="51">
        <v>5</v>
      </c>
      <c r="AD997" s="53">
        <v>44973</v>
      </c>
      <c r="AE997" s="52" t="s">
        <v>76</v>
      </c>
      <c r="AF997" s="52" t="s">
        <v>61</v>
      </c>
      <c r="AG997" s="52" t="s">
        <v>77</v>
      </c>
      <c r="AH997" s="52" t="s">
        <v>6604</v>
      </c>
      <c r="AI997" s="52" t="s">
        <v>6605</v>
      </c>
      <c r="AJ997" s="51">
        <v>4</v>
      </c>
      <c r="AK997" s="56">
        <v>801.63</v>
      </c>
    </row>
    <row r="998" spans="1:37" x14ac:dyDescent="0.25">
      <c r="A998" s="51">
        <v>1947</v>
      </c>
      <c r="B998" s="52" t="s">
        <v>867</v>
      </c>
      <c r="C998" s="52" t="s">
        <v>6606</v>
      </c>
      <c r="D998" s="53">
        <v>44359</v>
      </c>
      <c r="E998" s="53">
        <v>44617</v>
      </c>
      <c r="F998" s="51">
        <f>Messy_HR_Dataset_Detailed!$E998-Messy_HR_Dataset_Detailed!$D998</f>
        <v>258</v>
      </c>
      <c r="G998" s="54">
        <f>(Messy_HR_Dataset_Detailed!$E998-Messy_HR_Dataset_Detailed!$D998)/365.25</f>
        <v>0.70636550308008217</v>
      </c>
      <c r="H998" s="52" t="s">
        <v>2310</v>
      </c>
      <c r="I998" s="52" t="s">
        <v>6607</v>
      </c>
      <c r="J998" s="55" t="s">
        <v>6608</v>
      </c>
      <c r="K998" s="52" t="s">
        <v>94</v>
      </c>
      <c r="L998" s="52" t="s">
        <v>38</v>
      </c>
      <c r="M998" s="52" t="s">
        <v>56</v>
      </c>
      <c r="N998" s="52" t="s">
        <v>55</v>
      </c>
      <c r="O998" s="52" t="s">
        <v>56</v>
      </c>
      <c r="P998" s="52" t="s">
        <v>133</v>
      </c>
      <c r="Q998" s="52" t="s">
        <v>165</v>
      </c>
      <c r="R998" s="52" t="s">
        <v>85</v>
      </c>
      <c r="S998" s="53">
        <v>22897</v>
      </c>
      <c r="T998" s="52" t="s">
        <v>44</v>
      </c>
      <c r="U998" s="52" t="s">
        <v>81</v>
      </c>
      <c r="V998" s="52" t="s">
        <v>46</v>
      </c>
      <c r="W998" s="51">
        <v>51977</v>
      </c>
      <c r="X998" s="52" t="s">
        <v>48</v>
      </c>
      <c r="Y998" s="51">
        <v>2</v>
      </c>
      <c r="Z998" s="51">
        <v>2374</v>
      </c>
      <c r="AA998" s="53" t="s">
        <v>3323</v>
      </c>
      <c r="AB998" s="51">
        <v>1</v>
      </c>
      <c r="AC998" s="51">
        <v>2</v>
      </c>
      <c r="AD998" s="53">
        <v>45047</v>
      </c>
      <c r="AE998" s="52" t="s">
        <v>60</v>
      </c>
      <c r="AF998" s="52" t="s">
        <v>61</v>
      </c>
      <c r="AG998" s="52" t="s">
        <v>62</v>
      </c>
      <c r="AH998" s="52" t="s">
        <v>6609</v>
      </c>
      <c r="AI998" s="52" t="s">
        <v>6610</v>
      </c>
      <c r="AJ998" s="51">
        <v>2</v>
      </c>
      <c r="AK998" s="56">
        <v>650.48</v>
      </c>
    </row>
    <row r="999" spans="1:37" x14ac:dyDescent="0.25">
      <c r="A999" s="51">
        <v>1949</v>
      </c>
      <c r="B999" s="52" t="s">
        <v>5344</v>
      </c>
      <c r="C999" s="52" t="s">
        <v>823</v>
      </c>
      <c r="D999" s="53">
        <v>45025</v>
      </c>
      <c r="E999" s="53">
        <v>45080</v>
      </c>
      <c r="F999" s="51">
        <f>Messy_HR_Dataset_Detailed!$E999-Messy_HR_Dataset_Detailed!$D999</f>
        <v>55</v>
      </c>
      <c r="G999" s="54">
        <f>(Messy_HR_Dataset_Detailed!$E999-Messy_HR_Dataset_Detailed!$D999)/365.25</f>
        <v>0.15058179329226556</v>
      </c>
      <c r="H999" s="52" t="s">
        <v>2953</v>
      </c>
      <c r="I999" s="52" t="s">
        <v>6611</v>
      </c>
      <c r="J999" s="55" t="s">
        <v>6612</v>
      </c>
      <c r="K999" s="52" t="s">
        <v>37</v>
      </c>
      <c r="L999" s="52" t="s">
        <v>38</v>
      </c>
      <c r="M999" s="52" t="s">
        <v>66</v>
      </c>
      <c r="N999" s="52" t="s">
        <v>55</v>
      </c>
      <c r="O999" s="52" t="s">
        <v>41</v>
      </c>
      <c r="P999" s="52" t="s">
        <v>95</v>
      </c>
      <c r="Q999" s="52" t="s">
        <v>42</v>
      </c>
      <c r="R999" s="52" t="s">
        <v>85</v>
      </c>
      <c r="S999" s="53">
        <v>30599</v>
      </c>
      <c r="T999" s="52" t="s">
        <v>44</v>
      </c>
      <c r="U999" s="52" t="s">
        <v>98</v>
      </c>
      <c r="V999" s="52" t="s">
        <v>46</v>
      </c>
      <c r="W999" s="51">
        <v>2573</v>
      </c>
      <c r="X999" s="52" t="s">
        <v>48</v>
      </c>
      <c r="Y999" s="51">
        <v>4</v>
      </c>
      <c r="Z999" s="51">
        <v>2376</v>
      </c>
      <c r="AA999" s="53">
        <v>44754</v>
      </c>
      <c r="AB999" s="51">
        <v>5</v>
      </c>
      <c r="AC999" s="51">
        <v>2</v>
      </c>
      <c r="AD999" s="53">
        <v>45042</v>
      </c>
      <c r="AE999" s="52" t="s">
        <v>156</v>
      </c>
      <c r="AF999" s="52" t="s">
        <v>51</v>
      </c>
      <c r="AG999" s="52" t="s">
        <v>77</v>
      </c>
      <c r="AH999" s="52" t="s">
        <v>6613</v>
      </c>
      <c r="AI999" s="52" t="s">
        <v>6614</v>
      </c>
      <c r="AJ999" s="51">
        <v>5</v>
      </c>
      <c r="AK999" s="56">
        <v>755.69</v>
      </c>
    </row>
    <row r="1000" spans="1:37" x14ac:dyDescent="0.25">
      <c r="A1000" s="51">
        <v>1952</v>
      </c>
      <c r="B1000" s="52" t="s">
        <v>6616</v>
      </c>
      <c r="C1000" s="52" t="s">
        <v>505</v>
      </c>
      <c r="D1000" s="53">
        <v>43757</v>
      </c>
      <c r="E1000" s="53">
        <v>44188</v>
      </c>
      <c r="F1000" s="51">
        <f>Messy_HR_Dataset_Detailed!$E1000-Messy_HR_Dataset_Detailed!$D1000</f>
        <v>431</v>
      </c>
      <c r="G1000" s="54">
        <f>(Messy_HR_Dataset_Detailed!$E1000-Messy_HR_Dataset_Detailed!$D1000)/365.25</f>
        <v>1.1800136892539357</v>
      </c>
      <c r="H1000" s="52" t="s">
        <v>2953</v>
      </c>
      <c r="I1000" s="52" t="s">
        <v>6617</v>
      </c>
      <c r="J1000" s="55" t="s">
        <v>6618</v>
      </c>
      <c r="K1000" s="52" t="s">
        <v>132</v>
      </c>
      <c r="L1000" s="52" t="s">
        <v>752</v>
      </c>
      <c r="M1000" s="52" t="s">
        <v>66</v>
      </c>
      <c r="N1000" s="52" t="s">
        <v>40</v>
      </c>
      <c r="O1000" s="52" t="s">
        <v>56</v>
      </c>
      <c r="P1000" s="52" t="s">
        <v>121</v>
      </c>
      <c r="Q1000" s="52" t="s">
        <v>42</v>
      </c>
      <c r="R1000" s="52" t="s">
        <v>238</v>
      </c>
      <c r="S1000" s="53" t="s">
        <v>6619</v>
      </c>
      <c r="T1000" s="52" t="s">
        <v>44</v>
      </c>
      <c r="U1000" s="52" t="s">
        <v>98</v>
      </c>
      <c r="V1000" s="52" t="s">
        <v>46</v>
      </c>
      <c r="W1000" s="51">
        <v>28545</v>
      </c>
      <c r="X1000" s="52" t="s">
        <v>48</v>
      </c>
      <c r="Y1000" s="51">
        <v>2</v>
      </c>
      <c r="Z1000" s="51">
        <v>2379</v>
      </c>
      <c r="AA1000" s="53">
        <v>44933</v>
      </c>
      <c r="AB1000" s="51">
        <v>2</v>
      </c>
      <c r="AC1000" s="51">
        <v>5</v>
      </c>
      <c r="AD1000" s="53">
        <v>44797</v>
      </c>
      <c r="AE1000" s="52" t="s">
        <v>156</v>
      </c>
      <c r="AF1000" s="52" t="s">
        <v>61</v>
      </c>
      <c r="AG1000" s="52" t="s">
        <v>77</v>
      </c>
      <c r="AH1000" s="52" t="s">
        <v>6620</v>
      </c>
      <c r="AI1000" s="52" t="s">
        <v>6621</v>
      </c>
      <c r="AJ1000" s="51">
        <v>4</v>
      </c>
      <c r="AK1000" s="56">
        <v>146.18</v>
      </c>
    </row>
    <row r="1001" spans="1:37" x14ac:dyDescent="0.25">
      <c r="A1001" s="51">
        <v>1953</v>
      </c>
      <c r="B1001" s="52" t="s">
        <v>6622</v>
      </c>
      <c r="C1001" s="52" t="s">
        <v>1015</v>
      </c>
      <c r="D1001" s="53">
        <v>45109</v>
      </c>
      <c r="E1001" s="53">
        <v>45118</v>
      </c>
      <c r="F1001" s="51">
        <f>Messy_HR_Dataset_Detailed!$E1001-Messy_HR_Dataset_Detailed!$D1001</f>
        <v>9</v>
      </c>
      <c r="G1001" s="54">
        <f>(Messy_HR_Dataset_Detailed!$E1001-Messy_HR_Dataset_Detailed!$D1001)/365.25</f>
        <v>2.4640657084188913E-2</v>
      </c>
      <c r="H1001" s="52" t="s">
        <v>2953</v>
      </c>
      <c r="I1001" s="52" t="s">
        <v>6623</v>
      </c>
      <c r="J1001" s="55" t="s">
        <v>6624</v>
      </c>
      <c r="K1001" s="52" t="s">
        <v>79</v>
      </c>
      <c r="L1001" s="52" t="s">
        <v>38</v>
      </c>
      <c r="M1001" s="52" t="s">
        <v>66</v>
      </c>
      <c r="N1001" s="52" t="s">
        <v>55</v>
      </c>
      <c r="O1001" s="52" t="s">
        <v>41</v>
      </c>
      <c r="P1001" s="52" t="s">
        <v>133</v>
      </c>
      <c r="Q1001" s="52" t="s">
        <v>42</v>
      </c>
      <c r="R1001" s="52" t="s">
        <v>80</v>
      </c>
      <c r="S1001" s="53" t="s">
        <v>6625</v>
      </c>
      <c r="T1001" s="52" t="s">
        <v>44</v>
      </c>
      <c r="U1001" s="52" t="s">
        <v>81</v>
      </c>
      <c r="V1001" s="52" t="s">
        <v>46</v>
      </c>
      <c r="W1001" s="51">
        <v>87440</v>
      </c>
      <c r="X1001" s="52" t="s">
        <v>48</v>
      </c>
      <c r="Y1001" s="51">
        <v>2</v>
      </c>
      <c r="Z1001" s="51">
        <v>2380</v>
      </c>
      <c r="AA1001" s="53" t="s">
        <v>1118</v>
      </c>
      <c r="AB1001" s="51">
        <v>2</v>
      </c>
      <c r="AC1001" s="51">
        <v>1</v>
      </c>
      <c r="AD1001" s="53">
        <v>44868</v>
      </c>
      <c r="AE1001" s="52" t="s">
        <v>60</v>
      </c>
      <c r="AF1001" s="52" t="s">
        <v>51</v>
      </c>
      <c r="AG1001" s="52" t="s">
        <v>77</v>
      </c>
      <c r="AH1001" s="52" t="s">
        <v>6626</v>
      </c>
      <c r="AI1001" s="52" t="s">
        <v>6627</v>
      </c>
      <c r="AJ1001" s="51">
        <v>5</v>
      </c>
      <c r="AK1001" s="56">
        <v>910.96</v>
      </c>
    </row>
    <row r="1002" spans="1:37" x14ac:dyDescent="0.25">
      <c r="A1002" s="51">
        <v>1955</v>
      </c>
      <c r="B1002" s="52" t="s">
        <v>826</v>
      </c>
      <c r="C1002" s="52" t="s">
        <v>6628</v>
      </c>
      <c r="D1002" s="53">
        <v>45124</v>
      </c>
      <c r="E1002" s="53">
        <v>45135</v>
      </c>
      <c r="F1002" s="51">
        <f>Messy_HR_Dataset_Detailed!$E1002-Messy_HR_Dataset_Detailed!$D1002</f>
        <v>11</v>
      </c>
      <c r="G1002" s="54">
        <f>(Messy_HR_Dataset_Detailed!$E1002-Messy_HR_Dataset_Detailed!$D1002)/365.25</f>
        <v>3.0116358658453114E-2</v>
      </c>
      <c r="H1002" s="52" t="s">
        <v>2953</v>
      </c>
      <c r="I1002" s="52" t="s">
        <v>6629</v>
      </c>
      <c r="J1002" s="55" t="s">
        <v>6630</v>
      </c>
      <c r="K1002" s="52" t="s">
        <v>94</v>
      </c>
      <c r="L1002" s="52" t="s">
        <v>38</v>
      </c>
      <c r="M1002" s="52" t="s">
        <v>56</v>
      </c>
      <c r="N1002" s="52" t="s">
        <v>40</v>
      </c>
      <c r="O1002" s="52" t="s">
        <v>41</v>
      </c>
      <c r="P1002" s="52" t="s">
        <v>95</v>
      </c>
      <c r="Q1002" s="52" t="s">
        <v>42</v>
      </c>
      <c r="R1002" s="52" t="s">
        <v>344</v>
      </c>
      <c r="S1002" s="53">
        <v>15991</v>
      </c>
      <c r="T1002" s="52" t="s">
        <v>44</v>
      </c>
      <c r="U1002" s="52" t="s">
        <v>81</v>
      </c>
      <c r="V1002" s="52" t="s">
        <v>59</v>
      </c>
      <c r="W1002" s="51">
        <v>59652</v>
      </c>
      <c r="X1002" s="52" t="s">
        <v>48</v>
      </c>
      <c r="Y1002" s="51">
        <v>1</v>
      </c>
      <c r="Z1002" s="51">
        <v>2382</v>
      </c>
      <c r="AA1002" s="53" t="s">
        <v>1408</v>
      </c>
      <c r="AB1002" s="51">
        <v>4</v>
      </c>
      <c r="AC1002" s="51">
        <v>3</v>
      </c>
      <c r="AD1002" s="53">
        <v>45139</v>
      </c>
      <c r="AE1002" s="52" t="s">
        <v>76</v>
      </c>
      <c r="AF1002" s="52" t="s">
        <v>51</v>
      </c>
      <c r="AG1002" s="52" t="s">
        <v>77</v>
      </c>
      <c r="AH1002" s="52" t="s">
        <v>6631</v>
      </c>
      <c r="AI1002" s="52" t="s">
        <v>1616</v>
      </c>
      <c r="AJ1002" s="51">
        <v>1</v>
      </c>
      <c r="AK1002" s="56">
        <v>751.78</v>
      </c>
    </row>
    <row r="1003" spans="1:37" x14ac:dyDescent="0.25">
      <c r="A1003" s="51">
        <v>1957</v>
      </c>
      <c r="B1003" s="52" t="s">
        <v>6632</v>
      </c>
      <c r="C1003" s="52" t="s">
        <v>6633</v>
      </c>
      <c r="D1003" s="53">
        <v>44483</v>
      </c>
      <c r="E1003" s="53">
        <v>44855</v>
      </c>
      <c r="F1003" s="51">
        <f>Messy_HR_Dataset_Detailed!$E1003-Messy_HR_Dataset_Detailed!$D1003</f>
        <v>372</v>
      </c>
      <c r="G1003" s="54">
        <f>(Messy_HR_Dataset_Detailed!$E1003-Messy_HR_Dataset_Detailed!$D1003)/365.25</f>
        <v>1.0184804928131417</v>
      </c>
      <c r="H1003" s="52" t="s">
        <v>2953</v>
      </c>
      <c r="I1003" s="52" t="s">
        <v>6634</v>
      </c>
      <c r="J1003" s="55" t="s">
        <v>6635</v>
      </c>
      <c r="K1003" s="52" t="s">
        <v>65</v>
      </c>
      <c r="L1003" s="52" t="s">
        <v>2303</v>
      </c>
      <c r="M1003" s="52" t="s">
        <v>66</v>
      </c>
      <c r="N1003" s="52" t="s">
        <v>55</v>
      </c>
      <c r="O1003" s="52" t="s">
        <v>41</v>
      </c>
      <c r="P1003" s="52" t="s">
        <v>121</v>
      </c>
      <c r="Q1003" s="52" t="s">
        <v>42</v>
      </c>
      <c r="R1003" s="52" t="s">
        <v>85</v>
      </c>
      <c r="S1003" s="53">
        <v>29168</v>
      </c>
      <c r="T1003" s="52" t="s">
        <v>44</v>
      </c>
      <c r="U1003" s="52" t="s">
        <v>234</v>
      </c>
      <c r="V1003" s="52" t="s">
        <v>46</v>
      </c>
      <c r="W1003" s="51">
        <v>47596</v>
      </c>
      <c r="X1003" s="52" t="s">
        <v>48</v>
      </c>
      <c r="Y1003" s="51">
        <v>5</v>
      </c>
      <c r="Z1003" s="51">
        <v>2384</v>
      </c>
      <c r="AA1003" s="53">
        <v>44629</v>
      </c>
      <c r="AB1003" s="51">
        <v>2</v>
      </c>
      <c r="AC1003" s="51">
        <v>2</v>
      </c>
      <c r="AD1003" s="53">
        <v>44837</v>
      </c>
      <c r="AE1003" s="52" t="s">
        <v>156</v>
      </c>
      <c r="AF1003" s="52" t="s">
        <v>51</v>
      </c>
      <c r="AG1003" s="52" t="s">
        <v>52</v>
      </c>
      <c r="AH1003" s="52" t="s">
        <v>6636</v>
      </c>
      <c r="AI1003" s="52" t="s">
        <v>6637</v>
      </c>
      <c r="AJ1003" s="51">
        <v>3</v>
      </c>
      <c r="AK1003" s="56">
        <v>166.1</v>
      </c>
    </row>
    <row r="1004" spans="1:37" x14ac:dyDescent="0.25">
      <c r="A1004" s="51">
        <v>1960</v>
      </c>
      <c r="B1004" s="52" t="s">
        <v>2969</v>
      </c>
      <c r="C1004" s="52" t="s">
        <v>5672</v>
      </c>
      <c r="D1004" s="53">
        <v>44739</v>
      </c>
      <c r="E1004" s="53">
        <v>44931</v>
      </c>
      <c r="F1004" s="51">
        <f>Messy_HR_Dataset_Detailed!$E1004-Messy_HR_Dataset_Detailed!$D1004</f>
        <v>192</v>
      </c>
      <c r="G1004" s="54">
        <f>(Messy_HR_Dataset_Detailed!$E1004-Messy_HR_Dataset_Detailed!$D1004)/365.25</f>
        <v>0.52566735112936347</v>
      </c>
      <c r="H1004" s="52" t="s">
        <v>3558</v>
      </c>
      <c r="I1004" s="52" t="s">
        <v>6638</v>
      </c>
      <c r="J1004" s="55" t="s">
        <v>6639</v>
      </c>
      <c r="K1004" s="52" t="s">
        <v>125</v>
      </c>
      <c r="L1004" s="52" t="s">
        <v>38</v>
      </c>
      <c r="M1004" s="52" t="s">
        <v>39</v>
      </c>
      <c r="N1004" s="52" t="s">
        <v>40</v>
      </c>
      <c r="O1004" s="52" t="s">
        <v>41</v>
      </c>
      <c r="P1004" s="52" t="s">
        <v>121</v>
      </c>
      <c r="Q1004" s="52" t="s">
        <v>42</v>
      </c>
      <c r="R1004" s="52" t="s">
        <v>2479</v>
      </c>
      <c r="S1004" s="53" t="s">
        <v>6640</v>
      </c>
      <c r="T1004" s="52" t="s">
        <v>44</v>
      </c>
      <c r="U1004" s="52" t="s">
        <v>2479</v>
      </c>
      <c r="V1004" s="52" t="s">
        <v>59</v>
      </c>
      <c r="W1004" s="51">
        <v>40201</v>
      </c>
      <c r="X1004" s="52" t="s">
        <v>48</v>
      </c>
      <c r="Y1004" s="51">
        <v>1</v>
      </c>
      <c r="Z1004" s="51">
        <v>2387</v>
      </c>
      <c r="AA1004" s="53">
        <v>45078</v>
      </c>
      <c r="AB1004" s="51">
        <v>1</v>
      </c>
      <c r="AC1004" s="51">
        <v>2</v>
      </c>
      <c r="AD1004" s="53">
        <v>44990</v>
      </c>
      <c r="AE1004" s="52" t="s">
        <v>156</v>
      </c>
      <c r="AF1004" s="52" t="s">
        <v>51</v>
      </c>
      <c r="AG1004" s="52" t="s">
        <v>52</v>
      </c>
      <c r="AH1004" s="52" t="s">
        <v>6641</v>
      </c>
      <c r="AI1004" s="52" t="s">
        <v>6642</v>
      </c>
      <c r="AJ1004" s="51">
        <v>2</v>
      </c>
      <c r="AK1004" s="56">
        <v>459.27</v>
      </c>
    </row>
    <row r="1005" spans="1:37" x14ac:dyDescent="0.25">
      <c r="A1005" s="51">
        <v>1962</v>
      </c>
      <c r="B1005" s="52" t="s">
        <v>1411</v>
      </c>
      <c r="C1005" s="52" t="s">
        <v>3572</v>
      </c>
      <c r="D1005" s="53">
        <v>43772</v>
      </c>
      <c r="E1005" s="53">
        <v>44369</v>
      </c>
      <c r="F1005" s="51">
        <f>Messy_HR_Dataset_Detailed!$E1005-Messy_HR_Dataset_Detailed!$D1005</f>
        <v>597</v>
      </c>
      <c r="G1005" s="54">
        <f>(Messy_HR_Dataset_Detailed!$E1005-Messy_HR_Dataset_Detailed!$D1005)/365.25</f>
        <v>1.6344969199178645</v>
      </c>
      <c r="H1005" s="52" t="s">
        <v>2310</v>
      </c>
      <c r="I1005" s="52" t="s">
        <v>6643</v>
      </c>
      <c r="J1005" s="55" t="s">
        <v>6644</v>
      </c>
      <c r="K1005" s="52" t="s">
        <v>54</v>
      </c>
      <c r="L1005" s="52" t="s">
        <v>38</v>
      </c>
      <c r="M1005" s="52" t="s">
        <v>39</v>
      </c>
      <c r="N1005" s="52" t="s">
        <v>40</v>
      </c>
      <c r="O1005" s="52" t="s">
        <v>56</v>
      </c>
      <c r="P1005" s="52" t="s">
        <v>121</v>
      </c>
      <c r="Q1005" s="52" t="s">
        <v>42</v>
      </c>
      <c r="R1005" s="52" t="s">
        <v>96</v>
      </c>
      <c r="S1005" s="53" t="s">
        <v>6645</v>
      </c>
      <c r="T1005" s="52" t="s">
        <v>44</v>
      </c>
      <c r="U1005" s="52" t="s">
        <v>625</v>
      </c>
      <c r="V1005" s="52" t="s">
        <v>59</v>
      </c>
      <c r="W1005" s="51">
        <v>35338</v>
      </c>
      <c r="X1005" s="52" t="s">
        <v>48</v>
      </c>
      <c r="Y1005" s="51">
        <v>2</v>
      </c>
      <c r="Z1005" s="51">
        <v>2389</v>
      </c>
      <c r="AA1005" s="53">
        <v>45083</v>
      </c>
      <c r="AB1005" s="51">
        <v>1</v>
      </c>
      <c r="AC1005" s="51">
        <v>4</v>
      </c>
      <c r="AD1005" s="53">
        <v>45135</v>
      </c>
      <c r="AE1005" s="52" t="s">
        <v>83</v>
      </c>
      <c r="AF1005" s="52" t="s">
        <v>51</v>
      </c>
      <c r="AG1005" s="52" t="s">
        <v>77</v>
      </c>
      <c r="AH1005" s="52" t="s">
        <v>6646</v>
      </c>
      <c r="AI1005" s="52" t="s">
        <v>6647</v>
      </c>
      <c r="AJ1005" s="51">
        <v>1</v>
      </c>
      <c r="AK1005" s="56">
        <v>718.39</v>
      </c>
    </row>
    <row r="1006" spans="1:37" x14ac:dyDescent="0.25">
      <c r="A1006" s="51">
        <v>1963</v>
      </c>
      <c r="B1006" s="52" t="s">
        <v>2191</v>
      </c>
      <c r="C1006" s="52" t="s">
        <v>727</v>
      </c>
      <c r="D1006" s="53">
        <v>43966</v>
      </c>
      <c r="E1006" s="53">
        <v>44557</v>
      </c>
      <c r="F1006" s="51">
        <f>Messy_HR_Dataset_Detailed!$E1006-Messy_HR_Dataset_Detailed!$D1006</f>
        <v>591</v>
      </c>
      <c r="G1006" s="54">
        <f>(Messy_HR_Dataset_Detailed!$E1006-Messy_HR_Dataset_Detailed!$D1006)/365.25</f>
        <v>1.6180698151950719</v>
      </c>
      <c r="H1006" s="52" t="s">
        <v>2310</v>
      </c>
      <c r="I1006" s="52" t="s">
        <v>6648</v>
      </c>
      <c r="J1006" s="55" t="s">
        <v>6649</v>
      </c>
      <c r="K1006" s="52" t="s">
        <v>132</v>
      </c>
      <c r="L1006" s="52" t="s">
        <v>38</v>
      </c>
      <c r="M1006" s="52" t="s">
        <v>56</v>
      </c>
      <c r="N1006" s="52" t="s">
        <v>40</v>
      </c>
      <c r="O1006" s="52" t="s">
        <v>56</v>
      </c>
      <c r="P1006" s="52" t="s">
        <v>95</v>
      </c>
      <c r="Q1006" s="52" t="s">
        <v>42</v>
      </c>
      <c r="R1006" s="52" t="s">
        <v>107</v>
      </c>
      <c r="S1006" s="53" t="s">
        <v>6650</v>
      </c>
      <c r="T1006" s="52" t="s">
        <v>44</v>
      </c>
      <c r="U1006" s="52" t="s">
        <v>176</v>
      </c>
      <c r="V1006" s="52" t="s">
        <v>46</v>
      </c>
      <c r="W1006" s="51">
        <v>94090</v>
      </c>
      <c r="X1006" s="52" t="s">
        <v>48</v>
      </c>
      <c r="Y1006" s="51">
        <v>1</v>
      </c>
      <c r="Z1006" s="51">
        <v>2390</v>
      </c>
      <c r="AA1006" s="53" t="s">
        <v>656</v>
      </c>
      <c r="AB1006" s="51">
        <v>1</v>
      </c>
      <c r="AC1006" s="51">
        <v>5</v>
      </c>
      <c r="AD1006" s="53">
        <v>45126</v>
      </c>
      <c r="AE1006" s="52" t="s">
        <v>60</v>
      </c>
      <c r="AF1006" s="52" t="s">
        <v>61</v>
      </c>
      <c r="AG1006" s="52" t="s">
        <v>77</v>
      </c>
      <c r="AH1006" s="52" t="s">
        <v>6651</v>
      </c>
      <c r="AI1006" s="52" t="s">
        <v>6652</v>
      </c>
      <c r="AJ1006" s="51">
        <v>5</v>
      </c>
      <c r="AK1006" s="56">
        <v>923.06</v>
      </c>
    </row>
    <row r="1007" spans="1:37" x14ac:dyDescent="0.25">
      <c r="A1007" s="51">
        <v>1964</v>
      </c>
      <c r="B1007" s="52" t="s">
        <v>6653</v>
      </c>
      <c r="C1007" s="52" t="s">
        <v>1441</v>
      </c>
      <c r="D1007" s="53">
        <v>45044</v>
      </c>
      <c r="E1007" s="53">
        <v>45059</v>
      </c>
      <c r="F1007" s="51">
        <f>Messy_HR_Dataset_Detailed!$E1007-Messy_HR_Dataset_Detailed!$D1007</f>
        <v>15</v>
      </c>
      <c r="G1007" s="54">
        <f>(Messy_HR_Dataset_Detailed!$E1007-Messy_HR_Dataset_Detailed!$D1007)/365.25</f>
        <v>4.1067761806981518E-2</v>
      </c>
      <c r="H1007" s="52" t="s">
        <v>2322</v>
      </c>
      <c r="I1007" s="52" t="s">
        <v>6654</v>
      </c>
      <c r="J1007" s="55" t="s">
        <v>6655</v>
      </c>
      <c r="K1007" s="52" t="s">
        <v>79</v>
      </c>
      <c r="L1007" s="52" t="s">
        <v>38</v>
      </c>
      <c r="M1007" s="52" t="s">
        <v>56</v>
      </c>
      <c r="N1007" s="52" t="s">
        <v>67</v>
      </c>
      <c r="O1007" s="52" t="s">
        <v>66</v>
      </c>
      <c r="P1007" s="52" t="s">
        <v>121</v>
      </c>
      <c r="Q1007" s="52" t="s">
        <v>165</v>
      </c>
      <c r="R1007" s="52" t="s">
        <v>142</v>
      </c>
      <c r="S1007" s="53">
        <v>23683</v>
      </c>
      <c r="T1007" s="52" t="s">
        <v>44</v>
      </c>
      <c r="U1007" s="52" t="s">
        <v>145</v>
      </c>
      <c r="V1007" s="52" t="s">
        <v>46</v>
      </c>
      <c r="W1007" s="51">
        <v>44623</v>
      </c>
      <c r="X1007" s="52" t="s">
        <v>48</v>
      </c>
      <c r="Y1007" s="51">
        <v>1</v>
      </c>
      <c r="Z1007" s="51">
        <v>2391</v>
      </c>
      <c r="AA1007" s="53" t="s">
        <v>3199</v>
      </c>
      <c r="AB1007" s="51">
        <v>3</v>
      </c>
      <c r="AC1007" s="51">
        <v>3</v>
      </c>
      <c r="AD1007" s="53">
        <v>44905</v>
      </c>
      <c r="AE1007" s="52" t="s">
        <v>83</v>
      </c>
      <c r="AF1007" s="52" t="s">
        <v>61</v>
      </c>
      <c r="AG1007" s="52" t="s">
        <v>52</v>
      </c>
      <c r="AH1007" s="52" t="s">
        <v>6656</v>
      </c>
      <c r="AI1007" s="52" t="s">
        <v>6657</v>
      </c>
      <c r="AJ1007" s="51">
        <v>3</v>
      </c>
      <c r="AK1007" s="56">
        <v>363.35</v>
      </c>
    </row>
    <row r="1008" spans="1:37" x14ac:dyDescent="0.25">
      <c r="A1008" s="51">
        <v>1966</v>
      </c>
      <c r="B1008" s="52" t="s">
        <v>1226</v>
      </c>
      <c r="C1008" s="52" t="s">
        <v>1858</v>
      </c>
      <c r="D1008" s="53">
        <v>43439</v>
      </c>
      <c r="E1008" s="53">
        <v>44454</v>
      </c>
      <c r="F1008" s="51">
        <f>Messy_HR_Dataset_Detailed!$E1008-Messy_HR_Dataset_Detailed!$D1008</f>
        <v>1015</v>
      </c>
      <c r="G1008" s="54">
        <f>(Messy_HR_Dataset_Detailed!$E1008-Messy_HR_Dataset_Detailed!$D1008)/365.25</f>
        <v>2.7789185489390826</v>
      </c>
      <c r="H1008" s="52" t="s">
        <v>2953</v>
      </c>
      <c r="I1008" s="52" t="s">
        <v>6658</v>
      </c>
      <c r="J1008" s="55" t="s">
        <v>6659</v>
      </c>
      <c r="K1008" s="52" t="s">
        <v>113</v>
      </c>
      <c r="L1008" s="52" t="s">
        <v>38</v>
      </c>
      <c r="M1008" s="52" t="s">
        <v>66</v>
      </c>
      <c r="N1008" s="52" t="s">
        <v>40</v>
      </c>
      <c r="O1008" s="52" t="s">
        <v>56</v>
      </c>
      <c r="P1008" s="52" t="s">
        <v>95</v>
      </c>
      <c r="Q1008" s="52" t="s">
        <v>42</v>
      </c>
      <c r="R1008" s="52" t="s">
        <v>107</v>
      </c>
      <c r="S1008" s="53">
        <v>34068</v>
      </c>
      <c r="T1008" s="52" t="s">
        <v>44</v>
      </c>
      <c r="U1008" s="52" t="s">
        <v>109</v>
      </c>
      <c r="V1008" s="52" t="s">
        <v>46</v>
      </c>
      <c r="W1008" s="51">
        <v>79531</v>
      </c>
      <c r="X1008" s="52" t="s">
        <v>48</v>
      </c>
      <c r="Y1008" s="51">
        <v>5</v>
      </c>
      <c r="Z1008" s="51">
        <v>2393</v>
      </c>
      <c r="AA1008" s="53">
        <v>45265</v>
      </c>
      <c r="AB1008" s="51">
        <v>3</v>
      </c>
      <c r="AC1008" s="51">
        <v>2</v>
      </c>
      <c r="AD1008" s="53">
        <v>44984</v>
      </c>
      <c r="AE1008" s="52" t="s">
        <v>76</v>
      </c>
      <c r="AF1008" s="52" t="s">
        <v>61</v>
      </c>
      <c r="AG1008" s="52" t="s">
        <v>77</v>
      </c>
      <c r="AH1008" s="52" t="s">
        <v>6660</v>
      </c>
      <c r="AI1008" s="52" t="s">
        <v>6661</v>
      </c>
      <c r="AJ1008" s="51">
        <v>5</v>
      </c>
      <c r="AK1008" s="56">
        <v>803.82</v>
      </c>
    </row>
    <row r="1009" spans="1:37" x14ac:dyDescent="0.25">
      <c r="A1009" s="51">
        <v>1967</v>
      </c>
      <c r="B1009" s="52" t="s">
        <v>5180</v>
      </c>
      <c r="C1009" s="52" t="s">
        <v>3286</v>
      </c>
      <c r="D1009" s="53">
        <v>44676</v>
      </c>
      <c r="E1009" s="53">
        <v>45100</v>
      </c>
      <c r="F1009" s="51">
        <f>Messy_HR_Dataset_Detailed!$E1009-Messy_HR_Dataset_Detailed!$D1009</f>
        <v>424</v>
      </c>
      <c r="G1009" s="54">
        <f>(Messy_HR_Dataset_Detailed!$E1009-Messy_HR_Dataset_Detailed!$D1009)/365.25</f>
        <v>1.160848733744011</v>
      </c>
      <c r="H1009" s="52" t="s">
        <v>2953</v>
      </c>
      <c r="I1009" s="52" t="s">
        <v>6662</v>
      </c>
      <c r="J1009" s="55" t="s">
        <v>6663</v>
      </c>
      <c r="K1009" s="52" t="s">
        <v>65</v>
      </c>
      <c r="L1009" s="52" t="s">
        <v>38</v>
      </c>
      <c r="M1009" s="52" t="s">
        <v>66</v>
      </c>
      <c r="N1009" s="52" t="s">
        <v>40</v>
      </c>
      <c r="O1009" s="52" t="s">
        <v>66</v>
      </c>
      <c r="P1009" s="52" t="s">
        <v>95</v>
      </c>
      <c r="Q1009" s="52" t="s">
        <v>42</v>
      </c>
      <c r="R1009" s="52" t="s">
        <v>85</v>
      </c>
      <c r="S1009" s="53" t="s">
        <v>6664</v>
      </c>
      <c r="T1009" s="52" t="s">
        <v>44</v>
      </c>
      <c r="U1009" s="52" t="s">
        <v>81</v>
      </c>
      <c r="V1009" s="52" t="s">
        <v>59</v>
      </c>
      <c r="W1009" s="51">
        <v>57850</v>
      </c>
      <c r="X1009" s="52" t="s">
        <v>48</v>
      </c>
      <c r="Y1009" s="51">
        <v>2</v>
      </c>
      <c r="Z1009" s="51">
        <v>2394</v>
      </c>
      <c r="AA1009" s="53" t="s">
        <v>1042</v>
      </c>
      <c r="AB1009" s="51">
        <v>4</v>
      </c>
      <c r="AC1009" s="51">
        <v>1</v>
      </c>
      <c r="AD1009" s="53">
        <v>44826</v>
      </c>
      <c r="AE1009" s="52" t="s">
        <v>60</v>
      </c>
      <c r="AF1009" s="52" t="s">
        <v>51</v>
      </c>
      <c r="AG1009" s="52" t="s">
        <v>77</v>
      </c>
      <c r="AH1009" s="52" t="s">
        <v>6665</v>
      </c>
      <c r="AI1009" s="52" t="s">
        <v>6666</v>
      </c>
      <c r="AJ1009" s="51">
        <v>1</v>
      </c>
      <c r="AK1009" s="56">
        <v>661.88</v>
      </c>
    </row>
    <row r="1010" spans="1:37" x14ac:dyDescent="0.25">
      <c r="A1010" s="51">
        <v>1969</v>
      </c>
      <c r="B1010" s="52" t="s">
        <v>1037</v>
      </c>
      <c r="C1010" s="52" t="s">
        <v>1940</v>
      </c>
      <c r="D1010" s="53">
        <v>44742</v>
      </c>
      <c r="E1010" s="53">
        <v>44755</v>
      </c>
      <c r="F1010" s="51">
        <f>Messy_HR_Dataset_Detailed!$E1010-Messy_HR_Dataset_Detailed!$D1010</f>
        <v>13</v>
      </c>
      <c r="G1010" s="54">
        <f>(Messy_HR_Dataset_Detailed!$E1010-Messy_HR_Dataset_Detailed!$D1010)/365.25</f>
        <v>3.5592060232717319E-2</v>
      </c>
      <c r="H1010" s="52" t="s">
        <v>2953</v>
      </c>
      <c r="I1010" s="52" t="s">
        <v>6667</v>
      </c>
      <c r="J1010" s="55" t="s">
        <v>6668</v>
      </c>
      <c r="K1010" s="52" t="s">
        <v>125</v>
      </c>
      <c r="L1010" s="52" t="s">
        <v>752</v>
      </c>
      <c r="M1010" s="52" t="s">
        <v>39</v>
      </c>
      <c r="N1010" s="52" t="s">
        <v>40</v>
      </c>
      <c r="O1010" s="52" t="s">
        <v>56</v>
      </c>
      <c r="P1010" s="52" t="s">
        <v>121</v>
      </c>
      <c r="Q1010" s="52" t="s">
        <v>42</v>
      </c>
      <c r="R1010" s="52" t="s">
        <v>96</v>
      </c>
      <c r="S1010" s="53" t="s">
        <v>6669</v>
      </c>
      <c r="T1010" s="52" t="s">
        <v>44</v>
      </c>
      <c r="U1010" s="52" t="s">
        <v>109</v>
      </c>
      <c r="V1010" s="52" t="s">
        <v>46</v>
      </c>
      <c r="W1010" s="51">
        <v>11959</v>
      </c>
      <c r="X1010" s="52" t="s">
        <v>48</v>
      </c>
      <c r="Y1010" s="51">
        <v>1</v>
      </c>
      <c r="Z1010" s="51">
        <v>2396</v>
      </c>
      <c r="AA1010" s="53" t="s">
        <v>186</v>
      </c>
      <c r="AB1010" s="51">
        <v>3</v>
      </c>
      <c r="AC1010" s="51">
        <v>4</v>
      </c>
      <c r="AD1010" s="53">
        <v>44887</v>
      </c>
      <c r="AE1010" s="52" t="s">
        <v>76</v>
      </c>
      <c r="AF1010" s="52" t="s">
        <v>61</v>
      </c>
      <c r="AG1010" s="52" t="s">
        <v>77</v>
      </c>
      <c r="AH1010" s="52" t="s">
        <v>6670</v>
      </c>
      <c r="AI1010" s="52" t="s">
        <v>6671</v>
      </c>
      <c r="AJ1010" s="51">
        <v>5</v>
      </c>
      <c r="AK1010" s="56">
        <v>887.46</v>
      </c>
    </row>
    <row r="1011" spans="1:37" x14ac:dyDescent="0.25">
      <c r="A1011" s="51">
        <v>1970</v>
      </c>
      <c r="B1011" s="52" t="s">
        <v>1364</v>
      </c>
      <c r="C1011" s="52" t="s">
        <v>823</v>
      </c>
      <c r="D1011" s="53">
        <v>43362</v>
      </c>
      <c r="E1011" s="53">
        <v>43584</v>
      </c>
      <c r="F1011" s="51">
        <f>Messy_HR_Dataset_Detailed!$E1011-Messy_HR_Dataset_Detailed!$D1011</f>
        <v>222</v>
      </c>
      <c r="G1011" s="54">
        <f>(Messy_HR_Dataset_Detailed!$E1011-Messy_HR_Dataset_Detailed!$D1011)/365.25</f>
        <v>0.6078028747433265</v>
      </c>
      <c r="H1011" s="52" t="s">
        <v>2953</v>
      </c>
      <c r="I1011" s="52" t="s">
        <v>6672</v>
      </c>
      <c r="J1011" s="55" t="s">
        <v>6673</v>
      </c>
      <c r="K1011" s="52" t="s">
        <v>79</v>
      </c>
      <c r="L1011" s="52" t="s">
        <v>38</v>
      </c>
      <c r="M1011" s="52" t="s">
        <v>56</v>
      </c>
      <c r="N1011" s="52" t="s">
        <v>67</v>
      </c>
      <c r="O1011" s="52" t="s">
        <v>66</v>
      </c>
      <c r="P1011" s="52" t="s">
        <v>133</v>
      </c>
      <c r="Q1011" s="52" t="s">
        <v>42</v>
      </c>
      <c r="R1011" s="52" t="s">
        <v>85</v>
      </c>
      <c r="S1011" s="53" t="s">
        <v>6674</v>
      </c>
      <c r="T1011" s="52" t="s">
        <v>44</v>
      </c>
      <c r="U1011" s="52" t="s">
        <v>81</v>
      </c>
      <c r="V1011" s="52" t="s">
        <v>46</v>
      </c>
      <c r="W1011" s="51">
        <v>90692</v>
      </c>
      <c r="X1011" s="52" t="s">
        <v>48</v>
      </c>
      <c r="Y1011" s="51">
        <v>2</v>
      </c>
      <c r="Z1011" s="51">
        <v>2397</v>
      </c>
      <c r="AA1011" s="53">
        <v>44782</v>
      </c>
      <c r="AB1011" s="51">
        <v>2</v>
      </c>
      <c r="AC1011" s="51">
        <v>5</v>
      </c>
      <c r="AD1011" s="53">
        <v>44875</v>
      </c>
      <c r="AE1011" s="52" t="s">
        <v>76</v>
      </c>
      <c r="AF1011" s="52" t="s">
        <v>61</v>
      </c>
      <c r="AG1011" s="52" t="s">
        <v>77</v>
      </c>
      <c r="AH1011" s="52" t="s">
        <v>6675</v>
      </c>
      <c r="AI1011" s="52" t="s">
        <v>6676</v>
      </c>
      <c r="AJ1011" s="51">
        <v>5</v>
      </c>
      <c r="AK1011" s="56">
        <v>514.94000000000005</v>
      </c>
    </row>
    <row r="1012" spans="1:37" x14ac:dyDescent="0.25">
      <c r="A1012" s="51">
        <v>1971</v>
      </c>
      <c r="B1012" s="52" t="s">
        <v>826</v>
      </c>
      <c r="C1012" s="52" t="s">
        <v>4624</v>
      </c>
      <c r="D1012" s="53">
        <v>43654</v>
      </c>
      <c r="E1012" s="53">
        <v>44789</v>
      </c>
      <c r="F1012" s="51">
        <f>Messy_HR_Dataset_Detailed!$E1012-Messy_HR_Dataset_Detailed!$D1012</f>
        <v>1135</v>
      </c>
      <c r="G1012" s="54">
        <f>(Messy_HR_Dataset_Detailed!$E1012-Messy_HR_Dataset_Detailed!$D1012)/365.25</f>
        <v>3.1074606433949348</v>
      </c>
      <c r="H1012" s="52" t="s">
        <v>2953</v>
      </c>
      <c r="I1012" s="52" t="s">
        <v>5340</v>
      </c>
      <c r="J1012" s="55" t="s">
        <v>6677</v>
      </c>
      <c r="K1012" s="52" t="s">
        <v>94</v>
      </c>
      <c r="L1012" s="52" t="s">
        <v>38</v>
      </c>
      <c r="M1012" s="52" t="s">
        <v>39</v>
      </c>
      <c r="N1012" s="52" t="s">
        <v>40</v>
      </c>
      <c r="O1012" s="52" t="s">
        <v>41</v>
      </c>
      <c r="P1012" s="52" t="s">
        <v>121</v>
      </c>
      <c r="Q1012" s="52" t="s">
        <v>42</v>
      </c>
      <c r="R1012" s="52" t="s">
        <v>80</v>
      </c>
      <c r="S1012" s="53">
        <v>21860</v>
      </c>
      <c r="T1012" s="52" t="s">
        <v>44</v>
      </c>
      <c r="U1012" s="52" t="s">
        <v>234</v>
      </c>
      <c r="V1012" s="52" t="s">
        <v>46</v>
      </c>
      <c r="W1012" s="51">
        <v>75907</v>
      </c>
      <c r="X1012" s="52" t="s">
        <v>48</v>
      </c>
      <c r="Y1012" s="51">
        <v>5</v>
      </c>
      <c r="Z1012" s="51">
        <v>2398</v>
      </c>
      <c r="AA1012" s="53">
        <v>45108</v>
      </c>
      <c r="AB1012" s="51">
        <v>4</v>
      </c>
      <c r="AC1012" s="51">
        <v>3</v>
      </c>
      <c r="AD1012" s="53">
        <v>44908</v>
      </c>
      <c r="AE1012" s="52" t="s">
        <v>83</v>
      </c>
      <c r="AF1012" s="52" t="s">
        <v>61</v>
      </c>
      <c r="AG1012" s="52" t="s">
        <v>62</v>
      </c>
      <c r="AH1012" s="52" t="s">
        <v>6678</v>
      </c>
      <c r="AI1012" s="52" t="s">
        <v>6679</v>
      </c>
      <c r="AJ1012" s="51">
        <v>3</v>
      </c>
      <c r="AK1012" s="56">
        <v>304.35000000000002</v>
      </c>
    </row>
    <row r="1013" spans="1:37" x14ac:dyDescent="0.25">
      <c r="A1013" s="51">
        <v>1972</v>
      </c>
      <c r="B1013" s="52" t="s">
        <v>4240</v>
      </c>
      <c r="C1013" s="52" t="s">
        <v>4552</v>
      </c>
      <c r="D1013" s="53">
        <v>45071</v>
      </c>
      <c r="E1013" s="53">
        <v>45138</v>
      </c>
      <c r="F1013" s="51">
        <f>Messy_HR_Dataset_Detailed!$E1013-Messy_HR_Dataset_Detailed!$D1013</f>
        <v>67</v>
      </c>
      <c r="G1013" s="54">
        <f>(Messy_HR_Dataset_Detailed!$E1013-Messy_HR_Dataset_Detailed!$D1013)/365.25</f>
        <v>0.1834360027378508</v>
      </c>
      <c r="H1013" s="52" t="s">
        <v>2953</v>
      </c>
      <c r="I1013" s="52" t="s">
        <v>6680</v>
      </c>
      <c r="J1013" s="55" t="s">
        <v>6681</v>
      </c>
      <c r="K1013" s="52" t="s">
        <v>164</v>
      </c>
      <c r="L1013" s="52" t="s">
        <v>38</v>
      </c>
      <c r="M1013" s="52" t="s">
        <v>66</v>
      </c>
      <c r="N1013" s="52" t="s">
        <v>67</v>
      </c>
      <c r="O1013" s="52" t="s">
        <v>56</v>
      </c>
      <c r="P1013" s="52" t="s">
        <v>133</v>
      </c>
      <c r="Q1013" s="52" t="s">
        <v>42</v>
      </c>
      <c r="R1013" s="52" t="s">
        <v>320</v>
      </c>
      <c r="S1013" s="53" t="s">
        <v>6682</v>
      </c>
      <c r="T1013" s="52" t="s">
        <v>44</v>
      </c>
      <c r="U1013" s="52" t="s">
        <v>87</v>
      </c>
      <c r="V1013" s="52" t="s">
        <v>59</v>
      </c>
      <c r="W1013" s="51">
        <v>2777</v>
      </c>
      <c r="X1013" s="52" t="s">
        <v>48</v>
      </c>
      <c r="Y1013" s="51">
        <v>4</v>
      </c>
      <c r="Z1013" s="51">
        <v>2399</v>
      </c>
      <c r="AA1013" s="53" t="s">
        <v>366</v>
      </c>
      <c r="AB1013" s="51">
        <v>1</v>
      </c>
      <c r="AC1013" s="51">
        <v>4</v>
      </c>
      <c r="AD1013" s="53">
        <v>45000</v>
      </c>
      <c r="AE1013" s="52" t="s">
        <v>60</v>
      </c>
      <c r="AF1013" s="52" t="s">
        <v>61</v>
      </c>
      <c r="AG1013" s="52" t="s">
        <v>89</v>
      </c>
      <c r="AH1013" s="52" t="s">
        <v>6683</v>
      </c>
      <c r="AI1013" s="52" t="s">
        <v>6684</v>
      </c>
      <c r="AJ1013" s="51">
        <v>1</v>
      </c>
      <c r="AK1013" s="56">
        <v>329.83</v>
      </c>
    </row>
    <row r="1014" spans="1:37" x14ac:dyDescent="0.25">
      <c r="A1014" s="51">
        <v>1974</v>
      </c>
      <c r="B1014" s="52" t="s">
        <v>6685</v>
      </c>
      <c r="C1014" s="52" t="s">
        <v>3349</v>
      </c>
      <c r="D1014" s="53">
        <v>44874</v>
      </c>
      <c r="E1014" s="53">
        <v>44936</v>
      </c>
      <c r="F1014" s="51">
        <f>Messy_HR_Dataset_Detailed!$E1014-Messy_HR_Dataset_Detailed!$D1014</f>
        <v>62</v>
      </c>
      <c r="G1014" s="54">
        <f>(Messy_HR_Dataset_Detailed!$E1014-Messy_HR_Dataset_Detailed!$D1014)/365.25</f>
        <v>0.16974674880219029</v>
      </c>
      <c r="H1014" s="52" t="s">
        <v>2953</v>
      </c>
      <c r="I1014" s="52" t="s">
        <v>6686</v>
      </c>
      <c r="J1014" s="55" t="s">
        <v>6687</v>
      </c>
      <c r="K1014" s="52" t="s">
        <v>113</v>
      </c>
      <c r="L1014" s="52" t="s">
        <v>2303</v>
      </c>
      <c r="M1014" s="52" t="s">
        <v>66</v>
      </c>
      <c r="N1014" s="52" t="s">
        <v>40</v>
      </c>
      <c r="O1014" s="52" t="s">
        <v>56</v>
      </c>
      <c r="P1014" s="52" t="s">
        <v>121</v>
      </c>
      <c r="Q1014" s="52" t="s">
        <v>42</v>
      </c>
      <c r="R1014" s="52" t="s">
        <v>85</v>
      </c>
      <c r="S1014" s="53" t="s">
        <v>6688</v>
      </c>
      <c r="T1014" s="52" t="s">
        <v>44</v>
      </c>
      <c r="U1014" s="52" t="s">
        <v>98</v>
      </c>
      <c r="V1014" s="52" t="s">
        <v>46</v>
      </c>
      <c r="W1014" s="51">
        <v>96954</v>
      </c>
      <c r="X1014" s="52" t="s">
        <v>48</v>
      </c>
      <c r="Y1014" s="51">
        <v>5</v>
      </c>
      <c r="Z1014" s="51">
        <v>2401</v>
      </c>
      <c r="AA1014" s="53" t="s">
        <v>4019</v>
      </c>
      <c r="AB1014" s="51">
        <v>1</v>
      </c>
      <c r="AC1014" s="51">
        <v>1</v>
      </c>
      <c r="AD1014" s="53">
        <v>44866</v>
      </c>
      <c r="AE1014" s="52" t="s">
        <v>60</v>
      </c>
      <c r="AF1014" s="52" t="s">
        <v>51</v>
      </c>
      <c r="AG1014" s="52" t="s">
        <v>52</v>
      </c>
      <c r="AH1014" s="52" t="s">
        <v>6689</v>
      </c>
      <c r="AI1014" s="52" t="s">
        <v>6690</v>
      </c>
      <c r="AJ1014" s="51">
        <v>4</v>
      </c>
      <c r="AK1014" s="56">
        <v>935.2</v>
      </c>
    </row>
    <row r="1015" spans="1:37" x14ac:dyDescent="0.25">
      <c r="A1015" s="51">
        <v>1975</v>
      </c>
      <c r="B1015" s="52" t="s">
        <v>4967</v>
      </c>
      <c r="C1015" s="52" t="s">
        <v>1478</v>
      </c>
      <c r="D1015" s="53">
        <v>44665</v>
      </c>
      <c r="E1015" s="53">
        <v>44826</v>
      </c>
      <c r="F1015" s="51">
        <f>Messy_HR_Dataset_Detailed!$E1015-Messy_HR_Dataset_Detailed!$D1015</f>
        <v>161</v>
      </c>
      <c r="G1015" s="54">
        <f>(Messy_HR_Dataset_Detailed!$E1015-Messy_HR_Dataset_Detailed!$D1015)/365.25</f>
        <v>0.44079397672826831</v>
      </c>
      <c r="H1015" s="52" t="s">
        <v>2953</v>
      </c>
      <c r="I1015" s="52" t="s">
        <v>6691</v>
      </c>
      <c r="J1015" s="55" t="s">
        <v>6692</v>
      </c>
      <c r="K1015" s="52" t="s">
        <v>65</v>
      </c>
      <c r="L1015" s="52" t="s">
        <v>2303</v>
      </c>
      <c r="M1015" s="52" t="s">
        <v>66</v>
      </c>
      <c r="N1015" s="52" t="s">
        <v>40</v>
      </c>
      <c r="O1015" s="52" t="s">
        <v>66</v>
      </c>
      <c r="P1015" s="52" t="s">
        <v>121</v>
      </c>
      <c r="Q1015" s="52" t="s">
        <v>42</v>
      </c>
      <c r="R1015" s="52" t="s">
        <v>300</v>
      </c>
      <c r="S1015" s="53" t="s">
        <v>6693</v>
      </c>
      <c r="T1015" s="52" t="s">
        <v>44</v>
      </c>
      <c r="U1015" s="52" t="s">
        <v>5</v>
      </c>
      <c r="V1015" s="52" t="s">
        <v>46</v>
      </c>
      <c r="W1015" s="51">
        <v>36118</v>
      </c>
      <c r="X1015" s="52" t="s">
        <v>48</v>
      </c>
      <c r="Y1015" s="51">
        <v>2</v>
      </c>
      <c r="Z1015" s="51">
        <v>2402</v>
      </c>
      <c r="AA1015" s="53" t="s">
        <v>2415</v>
      </c>
      <c r="AB1015" s="51">
        <v>3</v>
      </c>
      <c r="AC1015" s="51">
        <v>2</v>
      </c>
      <c r="AD1015" s="53">
        <v>44975</v>
      </c>
      <c r="AE1015" s="52" t="s">
        <v>156</v>
      </c>
      <c r="AF1015" s="52" t="s">
        <v>61</v>
      </c>
      <c r="AG1015" s="52" t="s">
        <v>52</v>
      </c>
      <c r="AH1015" s="52" t="s">
        <v>6694</v>
      </c>
      <c r="AI1015" s="52" t="s">
        <v>5030</v>
      </c>
      <c r="AJ1015" s="51">
        <v>1</v>
      </c>
      <c r="AK1015" s="56">
        <v>478.73</v>
      </c>
    </row>
    <row r="1016" spans="1:37" x14ac:dyDescent="0.25">
      <c r="A1016" s="51">
        <v>1976</v>
      </c>
      <c r="B1016" s="52" t="s">
        <v>428</v>
      </c>
      <c r="C1016" s="52" t="s">
        <v>6207</v>
      </c>
      <c r="D1016" s="53">
        <v>44049</v>
      </c>
      <c r="E1016" s="53">
        <v>44771</v>
      </c>
      <c r="F1016" s="51">
        <f>Messy_HR_Dataset_Detailed!$E1016-Messy_HR_Dataset_Detailed!$D1016</f>
        <v>722</v>
      </c>
      <c r="G1016" s="54">
        <f>(Messy_HR_Dataset_Detailed!$E1016-Messy_HR_Dataset_Detailed!$D1016)/365.25</f>
        <v>1.9767282683093772</v>
      </c>
      <c r="H1016" s="52" t="s">
        <v>2953</v>
      </c>
      <c r="I1016" s="52" t="s">
        <v>6695</v>
      </c>
      <c r="J1016" s="55" t="s">
        <v>6696</v>
      </c>
      <c r="K1016" s="52" t="s">
        <v>84</v>
      </c>
      <c r="L1016" s="52" t="s">
        <v>38</v>
      </c>
      <c r="M1016" s="52" t="s">
        <v>66</v>
      </c>
      <c r="N1016" s="52" t="s">
        <v>40</v>
      </c>
      <c r="O1016" s="52" t="s">
        <v>41</v>
      </c>
      <c r="P1016" s="52" t="s">
        <v>133</v>
      </c>
      <c r="Q1016" s="52" t="s">
        <v>42</v>
      </c>
      <c r="R1016" s="52" t="s">
        <v>43</v>
      </c>
      <c r="S1016" s="53" t="s">
        <v>6697</v>
      </c>
      <c r="T1016" s="52" t="s">
        <v>44</v>
      </c>
      <c r="U1016" s="52" t="s">
        <v>625</v>
      </c>
      <c r="V1016" s="52" t="s">
        <v>46</v>
      </c>
      <c r="W1016" s="51">
        <v>48453</v>
      </c>
      <c r="X1016" s="52" t="s">
        <v>48</v>
      </c>
      <c r="Y1016" s="51">
        <v>4</v>
      </c>
      <c r="Z1016" s="51">
        <v>2403</v>
      </c>
      <c r="AA1016" s="53">
        <v>44753</v>
      </c>
      <c r="AB1016" s="51">
        <v>3</v>
      </c>
      <c r="AC1016" s="51">
        <v>3</v>
      </c>
      <c r="AD1016" s="53">
        <v>44798</v>
      </c>
      <c r="AE1016" s="52" t="s">
        <v>83</v>
      </c>
      <c r="AF1016" s="52" t="s">
        <v>61</v>
      </c>
      <c r="AG1016" s="52" t="s">
        <v>52</v>
      </c>
      <c r="AH1016" s="52" t="s">
        <v>6698</v>
      </c>
      <c r="AI1016" s="52" t="s">
        <v>6699</v>
      </c>
      <c r="AJ1016" s="51">
        <v>5</v>
      </c>
      <c r="AK1016" s="56">
        <v>766.04</v>
      </c>
    </row>
    <row r="1017" spans="1:37" x14ac:dyDescent="0.25">
      <c r="A1017" s="51">
        <v>1977</v>
      </c>
      <c r="B1017" s="52" t="s">
        <v>5292</v>
      </c>
      <c r="C1017" s="52" t="s">
        <v>1752</v>
      </c>
      <c r="D1017" s="53">
        <v>43642</v>
      </c>
      <c r="E1017" s="53">
        <v>43857</v>
      </c>
      <c r="F1017" s="51">
        <f>Messy_HR_Dataset_Detailed!$E1017-Messy_HR_Dataset_Detailed!$D1017</f>
        <v>215</v>
      </c>
      <c r="G1017" s="54">
        <f>(Messy_HR_Dataset_Detailed!$E1017-Messy_HR_Dataset_Detailed!$D1017)/365.25</f>
        <v>0.58863791923340181</v>
      </c>
      <c r="H1017" s="52" t="s">
        <v>2953</v>
      </c>
      <c r="I1017" s="52" t="s">
        <v>6700</v>
      </c>
      <c r="J1017" s="55" t="s">
        <v>6701</v>
      </c>
      <c r="K1017" s="52" t="s">
        <v>37</v>
      </c>
      <c r="L1017" s="52" t="s">
        <v>38</v>
      </c>
      <c r="M1017" s="52" t="s">
        <v>39</v>
      </c>
      <c r="N1017" s="52" t="s">
        <v>40</v>
      </c>
      <c r="O1017" s="52" t="s">
        <v>41</v>
      </c>
      <c r="P1017" s="52" t="s">
        <v>174</v>
      </c>
      <c r="Q1017" s="52" t="s">
        <v>42</v>
      </c>
      <c r="R1017" s="52" t="s">
        <v>80</v>
      </c>
      <c r="S1017" s="53" t="s">
        <v>6702</v>
      </c>
      <c r="T1017" s="52" t="s">
        <v>44</v>
      </c>
      <c r="U1017" s="52" t="s">
        <v>250</v>
      </c>
      <c r="V1017" s="52" t="s">
        <v>46</v>
      </c>
      <c r="W1017" s="51">
        <v>25247</v>
      </c>
      <c r="X1017" s="52" t="s">
        <v>48</v>
      </c>
      <c r="Y1017" s="51">
        <v>2</v>
      </c>
      <c r="Z1017" s="51">
        <v>2404</v>
      </c>
      <c r="AA1017" s="53">
        <v>44931</v>
      </c>
      <c r="AB1017" s="51">
        <v>3</v>
      </c>
      <c r="AC1017" s="51">
        <v>3</v>
      </c>
      <c r="AD1017" s="53">
        <v>45037</v>
      </c>
      <c r="AE1017" s="52" t="s">
        <v>76</v>
      </c>
      <c r="AF1017" s="52" t="s">
        <v>61</v>
      </c>
      <c r="AG1017" s="52" t="s">
        <v>52</v>
      </c>
      <c r="AH1017" s="52" t="s">
        <v>6703</v>
      </c>
      <c r="AI1017" s="52" t="s">
        <v>6704</v>
      </c>
      <c r="AJ1017" s="51">
        <v>3</v>
      </c>
      <c r="AK1017" s="56">
        <v>561.63</v>
      </c>
    </row>
    <row r="1018" spans="1:37" x14ac:dyDescent="0.25">
      <c r="A1018" s="51">
        <v>1978</v>
      </c>
      <c r="B1018" s="52" t="s">
        <v>6705</v>
      </c>
      <c r="C1018" s="52" t="s">
        <v>5281</v>
      </c>
      <c r="D1018" s="53">
        <v>44087</v>
      </c>
      <c r="E1018" s="53">
        <v>44635</v>
      </c>
      <c r="F1018" s="51">
        <f>Messy_HR_Dataset_Detailed!$E1018-Messy_HR_Dataset_Detailed!$D1018</f>
        <v>548</v>
      </c>
      <c r="G1018" s="54">
        <f>(Messy_HR_Dataset_Detailed!$E1018-Messy_HR_Dataset_Detailed!$D1018)/365.25</f>
        <v>1.5003422313483916</v>
      </c>
      <c r="H1018" s="52" t="s">
        <v>3558</v>
      </c>
      <c r="I1018" s="52" t="s">
        <v>6706</v>
      </c>
      <c r="J1018" s="55" t="s">
        <v>6707</v>
      </c>
      <c r="K1018" s="52" t="s">
        <v>125</v>
      </c>
      <c r="L1018" s="52" t="s">
        <v>752</v>
      </c>
      <c r="M1018" s="52" t="s">
        <v>66</v>
      </c>
      <c r="N1018" s="52" t="s">
        <v>67</v>
      </c>
      <c r="O1018" s="52" t="s">
        <v>56</v>
      </c>
      <c r="P1018" s="52" t="s">
        <v>95</v>
      </c>
      <c r="Q1018" s="52" t="s">
        <v>42</v>
      </c>
      <c r="R1018" s="52" t="s">
        <v>85</v>
      </c>
      <c r="S1018" s="53">
        <v>18418</v>
      </c>
      <c r="T1018" s="52" t="s">
        <v>44</v>
      </c>
      <c r="U1018" s="52" t="s">
        <v>159</v>
      </c>
      <c r="V1018" s="52" t="s">
        <v>59</v>
      </c>
      <c r="W1018" s="51">
        <v>3445</v>
      </c>
      <c r="X1018" s="52" t="s">
        <v>48</v>
      </c>
      <c r="Y1018" s="51">
        <v>4</v>
      </c>
      <c r="Z1018" s="51">
        <v>2405</v>
      </c>
      <c r="AA1018" s="53" t="s">
        <v>380</v>
      </c>
      <c r="AB1018" s="51">
        <v>4</v>
      </c>
      <c r="AC1018" s="51">
        <v>1</v>
      </c>
      <c r="AD1018" s="53">
        <v>45004</v>
      </c>
      <c r="AE1018" s="52" t="s">
        <v>83</v>
      </c>
      <c r="AF1018" s="52" t="s">
        <v>61</v>
      </c>
      <c r="AG1018" s="52" t="s">
        <v>77</v>
      </c>
      <c r="AH1018" s="52" t="s">
        <v>6708</v>
      </c>
      <c r="AI1018" s="52" t="s">
        <v>6709</v>
      </c>
      <c r="AJ1018" s="51">
        <v>1</v>
      </c>
      <c r="AK1018" s="56">
        <v>722.5</v>
      </c>
    </row>
    <row r="1019" spans="1:37" x14ac:dyDescent="0.25">
      <c r="A1019" s="51">
        <v>1980</v>
      </c>
      <c r="B1019" s="52" t="s">
        <v>2968</v>
      </c>
      <c r="C1019" s="52" t="s">
        <v>4650</v>
      </c>
      <c r="D1019" s="53">
        <v>43744</v>
      </c>
      <c r="E1019" s="53">
        <v>45030</v>
      </c>
      <c r="F1019" s="51">
        <f>Messy_HR_Dataset_Detailed!$E1019-Messy_HR_Dataset_Detailed!$D1019</f>
        <v>1286</v>
      </c>
      <c r="G1019" s="54">
        <f>(Messy_HR_Dataset_Detailed!$E1019-Messy_HR_Dataset_Detailed!$D1019)/365.25</f>
        <v>3.5208761122518824</v>
      </c>
      <c r="H1019" s="52" t="s">
        <v>2310</v>
      </c>
      <c r="I1019" s="52" t="s">
        <v>6710</v>
      </c>
      <c r="J1019" s="55" t="s">
        <v>6711</v>
      </c>
      <c r="K1019" s="52" t="s">
        <v>54</v>
      </c>
      <c r="L1019" s="52" t="s">
        <v>38</v>
      </c>
      <c r="M1019" s="52" t="s">
        <v>66</v>
      </c>
      <c r="N1019" s="52" t="s">
        <v>40</v>
      </c>
      <c r="O1019" s="52" t="s">
        <v>41</v>
      </c>
      <c r="P1019" s="52" t="s">
        <v>95</v>
      </c>
      <c r="Q1019" s="52" t="s">
        <v>42</v>
      </c>
      <c r="R1019" s="52" t="s">
        <v>43</v>
      </c>
      <c r="S1019" s="53" t="s">
        <v>6712</v>
      </c>
      <c r="T1019" s="52" t="s">
        <v>44</v>
      </c>
      <c r="U1019" s="52" t="s">
        <v>74</v>
      </c>
      <c r="V1019" s="52" t="s">
        <v>59</v>
      </c>
      <c r="W1019" s="51">
        <v>47723</v>
      </c>
      <c r="X1019" s="52" t="s">
        <v>48</v>
      </c>
      <c r="Y1019" s="51">
        <v>4</v>
      </c>
      <c r="Z1019" s="51">
        <v>2407</v>
      </c>
      <c r="AA1019" s="53" t="s">
        <v>413</v>
      </c>
      <c r="AB1019" s="51">
        <v>3</v>
      </c>
      <c r="AC1019" s="51">
        <v>5</v>
      </c>
      <c r="AD1019" s="53">
        <v>44880</v>
      </c>
      <c r="AE1019" s="52" t="s">
        <v>76</v>
      </c>
      <c r="AF1019" s="52" t="s">
        <v>51</v>
      </c>
      <c r="AG1019" s="52" t="s">
        <v>77</v>
      </c>
      <c r="AH1019" s="52" t="s">
        <v>6713</v>
      </c>
      <c r="AI1019" s="52" t="s">
        <v>5181</v>
      </c>
      <c r="AJ1019" s="51">
        <v>2</v>
      </c>
      <c r="AK1019" s="56">
        <v>545.35</v>
      </c>
    </row>
    <row r="1020" spans="1:37" x14ac:dyDescent="0.25">
      <c r="A1020" s="51">
        <v>1985</v>
      </c>
      <c r="B1020" s="52" t="s">
        <v>958</v>
      </c>
      <c r="C1020" s="52" t="s">
        <v>6714</v>
      </c>
      <c r="D1020" s="53">
        <v>44591</v>
      </c>
      <c r="E1020" s="53">
        <v>45007</v>
      </c>
      <c r="F1020" s="51">
        <f>Messy_HR_Dataset_Detailed!$E1020-Messy_HR_Dataset_Detailed!$D1020</f>
        <v>416</v>
      </c>
      <c r="G1020" s="54">
        <f>(Messy_HR_Dataset_Detailed!$E1020-Messy_HR_Dataset_Detailed!$D1020)/365.25</f>
        <v>1.1389459274469542</v>
      </c>
      <c r="H1020" s="52" t="s">
        <v>2953</v>
      </c>
      <c r="I1020" s="52" t="s">
        <v>6715</v>
      </c>
      <c r="J1020" s="55" t="s">
        <v>6716</v>
      </c>
      <c r="K1020" s="52" t="s">
        <v>65</v>
      </c>
      <c r="L1020" s="52" t="s">
        <v>38</v>
      </c>
      <c r="M1020" s="52" t="s">
        <v>66</v>
      </c>
      <c r="N1020" s="52" t="s">
        <v>67</v>
      </c>
      <c r="O1020" s="52" t="s">
        <v>56</v>
      </c>
      <c r="P1020" s="52" t="s">
        <v>174</v>
      </c>
      <c r="Q1020" s="52" t="s">
        <v>42</v>
      </c>
      <c r="R1020" s="52" t="s">
        <v>107</v>
      </c>
      <c r="S1020" s="53" t="s">
        <v>6717</v>
      </c>
      <c r="T1020" s="52" t="s">
        <v>44</v>
      </c>
      <c r="U1020" s="52" t="s">
        <v>109</v>
      </c>
      <c r="V1020" s="52" t="s">
        <v>59</v>
      </c>
      <c r="W1020" s="51">
        <v>63971</v>
      </c>
      <c r="X1020" s="52" t="s">
        <v>48</v>
      </c>
      <c r="Y1020" s="51">
        <v>2</v>
      </c>
      <c r="Z1020" s="51">
        <v>2412</v>
      </c>
      <c r="AA1020" s="53">
        <v>45203</v>
      </c>
      <c r="AB1020" s="51">
        <v>5</v>
      </c>
      <c r="AC1020" s="51">
        <v>4</v>
      </c>
      <c r="AD1020" s="53">
        <v>44947</v>
      </c>
      <c r="AE1020" s="52" t="s">
        <v>76</v>
      </c>
      <c r="AF1020" s="52" t="s">
        <v>51</v>
      </c>
      <c r="AG1020" s="52" t="s">
        <v>89</v>
      </c>
      <c r="AH1020" s="52" t="s">
        <v>6718</v>
      </c>
      <c r="AI1020" s="52" t="s">
        <v>6719</v>
      </c>
      <c r="AJ1020" s="51">
        <v>5</v>
      </c>
      <c r="AK1020" s="56">
        <v>859</v>
      </c>
    </row>
    <row r="1021" spans="1:37" x14ac:dyDescent="0.25">
      <c r="A1021" s="51">
        <v>1986</v>
      </c>
      <c r="B1021" s="52" t="s">
        <v>519</v>
      </c>
      <c r="C1021" s="52" t="s">
        <v>868</v>
      </c>
      <c r="D1021" s="53">
        <v>44769</v>
      </c>
      <c r="E1021" s="53">
        <v>44843</v>
      </c>
      <c r="F1021" s="51">
        <f>Messy_HR_Dataset_Detailed!$E1021-Messy_HR_Dataset_Detailed!$D1021</f>
        <v>74</v>
      </c>
      <c r="G1021" s="54">
        <f>(Messy_HR_Dataset_Detailed!$E1021-Messy_HR_Dataset_Detailed!$D1021)/365.25</f>
        <v>0.20260095824777549</v>
      </c>
      <c r="H1021" s="52" t="s">
        <v>2953</v>
      </c>
      <c r="I1021" s="52" t="s">
        <v>6720</v>
      </c>
      <c r="J1021" s="55" t="s">
        <v>6721</v>
      </c>
      <c r="K1021" s="52" t="s">
        <v>164</v>
      </c>
      <c r="L1021" s="52" t="s">
        <v>38</v>
      </c>
      <c r="M1021" s="52" t="s">
        <v>66</v>
      </c>
      <c r="N1021" s="52" t="s">
        <v>67</v>
      </c>
      <c r="O1021" s="52" t="s">
        <v>41</v>
      </c>
      <c r="P1021" s="52" t="s">
        <v>121</v>
      </c>
      <c r="Q1021" s="52" t="s">
        <v>42</v>
      </c>
      <c r="R1021" s="52" t="s">
        <v>80</v>
      </c>
      <c r="S1021" s="53">
        <v>15618</v>
      </c>
      <c r="T1021" s="52" t="s">
        <v>44</v>
      </c>
      <c r="U1021" s="52" t="s">
        <v>87</v>
      </c>
      <c r="V1021" s="52" t="s">
        <v>46</v>
      </c>
      <c r="W1021" s="51">
        <v>18899</v>
      </c>
      <c r="X1021" s="52" t="s">
        <v>48</v>
      </c>
      <c r="Y1021" s="51">
        <v>4</v>
      </c>
      <c r="Z1021" s="51">
        <v>2413</v>
      </c>
      <c r="AA1021" s="53">
        <v>44784</v>
      </c>
      <c r="AB1021" s="51">
        <v>4</v>
      </c>
      <c r="AC1021" s="51">
        <v>2</v>
      </c>
      <c r="AD1021" s="53">
        <v>44805</v>
      </c>
      <c r="AE1021" s="52" t="s">
        <v>156</v>
      </c>
      <c r="AF1021" s="52" t="s">
        <v>61</v>
      </c>
      <c r="AG1021" s="52" t="s">
        <v>52</v>
      </c>
      <c r="AH1021" s="52" t="s">
        <v>6722</v>
      </c>
      <c r="AI1021" s="52" t="s">
        <v>6723</v>
      </c>
      <c r="AJ1021" s="51">
        <v>1</v>
      </c>
      <c r="AK1021" s="56">
        <v>193.51</v>
      </c>
    </row>
    <row r="1022" spans="1:37" x14ac:dyDescent="0.25">
      <c r="A1022" s="51">
        <v>1988</v>
      </c>
      <c r="B1022" s="52" t="s">
        <v>6327</v>
      </c>
      <c r="C1022" s="52" t="s">
        <v>6724</v>
      </c>
      <c r="D1022" s="53">
        <v>44235</v>
      </c>
      <c r="E1022" s="53">
        <v>44796</v>
      </c>
      <c r="F1022" s="51">
        <f>Messy_HR_Dataset_Detailed!$E1022-Messy_HR_Dataset_Detailed!$D1022</f>
        <v>561</v>
      </c>
      <c r="G1022" s="54">
        <f>(Messy_HR_Dataset_Detailed!$E1022-Messy_HR_Dataset_Detailed!$D1022)/365.25</f>
        <v>1.5359342915811087</v>
      </c>
      <c r="H1022" s="52" t="s">
        <v>2953</v>
      </c>
      <c r="I1022" s="52" t="s">
        <v>6725</v>
      </c>
      <c r="J1022" s="55" t="s">
        <v>6726</v>
      </c>
      <c r="K1022" s="52" t="s">
        <v>79</v>
      </c>
      <c r="L1022" s="52" t="s">
        <v>38</v>
      </c>
      <c r="M1022" s="52" t="s">
        <v>66</v>
      </c>
      <c r="N1022" s="52" t="s">
        <v>67</v>
      </c>
      <c r="O1022" s="52" t="s">
        <v>66</v>
      </c>
      <c r="P1022" s="52" t="s">
        <v>95</v>
      </c>
      <c r="Q1022" s="52" t="s">
        <v>42</v>
      </c>
      <c r="R1022" s="52" t="s">
        <v>85</v>
      </c>
      <c r="S1022" s="53">
        <v>19276</v>
      </c>
      <c r="T1022" s="52" t="s">
        <v>44</v>
      </c>
      <c r="U1022" s="52" t="s">
        <v>98</v>
      </c>
      <c r="V1022" s="52" t="s">
        <v>46</v>
      </c>
      <c r="W1022" s="51">
        <v>25010</v>
      </c>
      <c r="X1022" s="52" t="s">
        <v>48</v>
      </c>
      <c r="Y1022" s="51">
        <v>4</v>
      </c>
      <c r="Z1022" s="51">
        <v>2415</v>
      </c>
      <c r="AA1022" s="53">
        <v>45140</v>
      </c>
      <c r="AB1022" s="51">
        <v>1</v>
      </c>
      <c r="AC1022" s="51">
        <v>2</v>
      </c>
      <c r="AD1022" s="53">
        <v>44791</v>
      </c>
      <c r="AE1022" s="52" t="s">
        <v>60</v>
      </c>
      <c r="AF1022" s="52" t="s">
        <v>51</v>
      </c>
      <c r="AG1022" s="52" t="s">
        <v>52</v>
      </c>
      <c r="AH1022" s="52" t="s">
        <v>4894</v>
      </c>
      <c r="AI1022" s="52" t="s">
        <v>6727</v>
      </c>
      <c r="AJ1022" s="51">
        <v>4</v>
      </c>
      <c r="AK1022" s="56">
        <v>938.18</v>
      </c>
    </row>
    <row r="1023" spans="1:37" x14ac:dyDescent="0.25">
      <c r="A1023" s="51">
        <v>1990</v>
      </c>
      <c r="B1023" s="52" t="s">
        <v>4967</v>
      </c>
      <c r="C1023" s="52" t="s">
        <v>2751</v>
      </c>
      <c r="D1023" s="53">
        <v>44254</v>
      </c>
      <c r="E1023" s="53">
        <v>45137</v>
      </c>
      <c r="F1023" s="51">
        <f>Messy_HR_Dataset_Detailed!$E1023-Messy_HR_Dataset_Detailed!$D1023</f>
        <v>883</v>
      </c>
      <c r="G1023" s="54">
        <f>(Messy_HR_Dataset_Detailed!$E1023-Messy_HR_Dataset_Detailed!$D1023)/365.25</f>
        <v>2.4175222450376452</v>
      </c>
      <c r="H1023" s="52" t="s">
        <v>2953</v>
      </c>
      <c r="I1023" s="52" t="s">
        <v>6729</v>
      </c>
      <c r="J1023" s="55" t="s">
        <v>6730</v>
      </c>
      <c r="K1023" s="52" t="s">
        <v>84</v>
      </c>
      <c r="L1023" s="52" t="s">
        <v>38</v>
      </c>
      <c r="M1023" s="52" t="s">
        <v>39</v>
      </c>
      <c r="N1023" s="52" t="s">
        <v>40</v>
      </c>
      <c r="O1023" s="52" t="s">
        <v>66</v>
      </c>
      <c r="P1023" s="52" t="s">
        <v>133</v>
      </c>
      <c r="Q1023" s="52" t="s">
        <v>42</v>
      </c>
      <c r="R1023" s="52" t="s">
        <v>107</v>
      </c>
      <c r="S1023" s="53">
        <v>31696</v>
      </c>
      <c r="T1023" s="52" t="s">
        <v>44</v>
      </c>
      <c r="U1023" s="52" t="s">
        <v>2763</v>
      </c>
      <c r="V1023" s="52" t="s">
        <v>59</v>
      </c>
      <c r="W1023" s="51">
        <v>37752</v>
      </c>
      <c r="X1023" s="52" t="s">
        <v>48</v>
      </c>
      <c r="Y1023" s="51">
        <v>4</v>
      </c>
      <c r="Z1023" s="51">
        <v>2417</v>
      </c>
      <c r="AA1023" s="53" t="s">
        <v>239</v>
      </c>
      <c r="AB1023" s="51">
        <v>2</v>
      </c>
      <c r="AC1023" s="51">
        <v>3</v>
      </c>
      <c r="AD1023" s="53">
        <v>44865</v>
      </c>
      <c r="AE1023" s="52" t="s">
        <v>156</v>
      </c>
      <c r="AF1023" s="52" t="s">
        <v>61</v>
      </c>
      <c r="AG1023" s="52" t="s">
        <v>89</v>
      </c>
      <c r="AH1023" s="52" t="s">
        <v>6731</v>
      </c>
      <c r="AI1023" s="52" t="s">
        <v>6732</v>
      </c>
      <c r="AJ1023" s="51">
        <v>4</v>
      </c>
      <c r="AK1023" s="56">
        <v>587.29</v>
      </c>
    </row>
    <row r="1024" spans="1:37" x14ac:dyDescent="0.25">
      <c r="A1024" s="51">
        <v>1991</v>
      </c>
      <c r="B1024" s="52" t="s">
        <v>5398</v>
      </c>
      <c r="C1024" s="52" t="s">
        <v>438</v>
      </c>
      <c r="D1024" s="53">
        <v>44587</v>
      </c>
      <c r="E1024" s="53">
        <v>45050</v>
      </c>
      <c r="F1024" s="51">
        <f>Messy_HR_Dataset_Detailed!$E1024-Messy_HR_Dataset_Detailed!$D1024</f>
        <v>463</v>
      </c>
      <c r="G1024" s="54">
        <f>(Messy_HR_Dataset_Detailed!$E1024-Messy_HR_Dataset_Detailed!$D1024)/365.25</f>
        <v>1.267624914442163</v>
      </c>
      <c r="H1024" s="52" t="s">
        <v>2953</v>
      </c>
      <c r="I1024" s="52" t="s">
        <v>6733</v>
      </c>
      <c r="J1024" s="55" t="s">
        <v>6734</v>
      </c>
      <c r="K1024" s="52" t="s">
        <v>37</v>
      </c>
      <c r="L1024" s="52" t="s">
        <v>2303</v>
      </c>
      <c r="M1024" s="52" t="s">
        <v>39</v>
      </c>
      <c r="N1024" s="52" t="s">
        <v>67</v>
      </c>
      <c r="O1024" s="52" t="s">
        <v>41</v>
      </c>
      <c r="P1024" s="52" t="s">
        <v>95</v>
      </c>
      <c r="Q1024" s="52" t="s">
        <v>42</v>
      </c>
      <c r="R1024" s="52" t="s">
        <v>175</v>
      </c>
      <c r="S1024" s="53" t="s">
        <v>3019</v>
      </c>
      <c r="T1024" s="52" t="s">
        <v>44</v>
      </c>
      <c r="U1024" s="52" t="s">
        <v>250</v>
      </c>
      <c r="V1024" s="52" t="s">
        <v>59</v>
      </c>
      <c r="W1024" s="51">
        <v>16793</v>
      </c>
      <c r="X1024" s="52" t="s">
        <v>48</v>
      </c>
      <c r="Y1024" s="51">
        <v>1</v>
      </c>
      <c r="Z1024" s="51">
        <v>2418</v>
      </c>
      <c r="AA1024" s="53">
        <v>45141</v>
      </c>
      <c r="AB1024" s="51">
        <v>3</v>
      </c>
      <c r="AC1024" s="51">
        <v>2</v>
      </c>
      <c r="AD1024" s="53">
        <v>44953</v>
      </c>
      <c r="AE1024" s="52" t="s">
        <v>83</v>
      </c>
      <c r="AF1024" s="52" t="s">
        <v>61</v>
      </c>
      <c r="AG1024" s="52" t="s">
        <v>52</v>
      </c>
      <c r="AH1024" s="52" t="s">
        <v>6735</v>
      </c>
      <c r="AI1024" s="52" t="s">
        <v>6736</v>
      </c>
      <c r="AJ1024" s="51">
        <v>5</v>
      </c>
      <c r="AK1024" s="56">
        <v>966.19</v>
      </c>
    </row>
    <row r="1025" spans="1:37" x14ac:dyDescent="0.25">
      <c r="A1025" s="51">
        <v>1995</v>
      </c>
      <c r="B1025" s="52" t="s">
        <v>3138</v>
      </c>
      <c r="C1025" s="52" t="s">
        <v>1712</v>
      </c>
      <c r="D1025" s="53">
        <v>44551</v>
      </c>
      <c r="E1025" s="53">
        <v>44658</v>
      </c>
      <c r="F1025" s="51">
        <f>Messy_HR_Dataset_Detailed!$E1025-Messy_HR_Dataset_Detailed!$D1025</f>
        <v>107</v>
      </c>
      <c r="G1025" s="54">
        <f>(Messy_HR_Dataset_Detailed!$E1025-Messy_HR_Dataset_Detailed!$D1025)/365.25</f>
        <v>0.29295003422313481</v>
      </c>
      <c r="H1025" s="52" t="s">
        <v>2953</v>
      </c>
      <c r="I1025" s="52" t="s">
        <v>6739</v>
      </c>
      <c r="J1025" s="55" t="s">
        <v>6740</v>
      </c>
      <c r="K1025" s="52" t="s">
        <v>65</v>
      </c>
      <c r="L1025" s="52" t="s">
        <v>752</v>
      </c>
      <c r="M1025" s="52" t="s">
        <v>56</v>
      </c>
      <c r="N1025" s="52" t="s">
        <v>55</v>
      </c>
      <c r="O1025" s="52" t="s">
        <v>41</v>
      </c>
      <c r="P1025" s="52" t="s">
        <v>95</v>
      </c>
      <c r="Q1025" s="52" t="s">
        <v>42</v>
      </c>
      <c r="R1025" s="52" t="s">
        <v>80</v>
      </c>
      <c r="S1025" s="53" t="s">
        <v>6741</v>
      </c>
      <c r="T1025" s="52" t="s">
        <v>44</v>
      </c>
      <c r="U1025" s="52" t="s">
        <v>81</v>
      </c>
      <c r="V1025" s="52" t="s">
        <v>59</v>
      </c>
      <c r="W1025" s="51">
        <v>86374</v>
      </c>
      <c r="X1025" s="52" t="s">
        <v>48</v>
      </c>
      <c r="Y1025" s="51">
        <v>2</v>
      </c>
      <c r="Z1025" s="51">
        <v>2422</v>
      </c>
      <c r="AA1025" s="53" t="s">
        <v>656</v>
      </c>
      <c r="AB1025" s="51">
        <v>5</v>
      </c>
      <c r="AC1025" s="51">
        <v>4</v>
      </c>
      <c r="AD1025" s="53">
        <v>44802</v>
      </c>
      <c r="AE1025" s="52" t="s">
        <v>50</v>
      </c>
      <c r="AF1025" s="52" t="s">
        <v>61</v>
      </c>
      <c r="AG1025" s="52" t="s">
        <v>52</v>
      </c>
      <c r="AH1025" s="52" t="s">
        <v>6742</v>
      </c>
      <c r="AI1025" s="52" t="s">
        <v>6743</v>
      </c>
      <c r="AJ1025" s="51">
        <v>1</v>
      </c>
      <c r="AK1025" s="56">
        <v>400.73</v>
      </c>
    </row>
    <row r="1026" spans="1:37" x14ac:dyDescent="0.25">
      <c r="A1026" s="51">
        <v>1997</v>
      </c>
      <c r="B1026" s="52" t="s">
        <v>4131</v>
      </c>
      <c r="C1026" s="52" t="s">
        <v>5731</v>
      </c>
      <c r="D1026" s="53">
        <v>43522</v>
      </c>
      <c r="E1026" s="53">
        <v>44279</v>
      </c>
      <c r="F1026" s="51">
        <f>Messy_HR_Dataset_Detailed!$E1026-Messy_HR_Dataset_Detailed!$D1026</f>
        <v>757</v>
      </c>
      <c r="G1026" s="54">
        <f>(Messy_HR_Dataset_Detailed!$E1026-Messy_HR_Dataset_Detailed!$D1026)/365.25</f>
        <v>2.0725530458590007</v>
      </c>
      <c r="H1026" s="52" t="s">
        <v>1789</v>
      </c>
      <c r="I1026" s="52" t="s">
        <v>6744</v>
      </c>
      <c r="J1026" s="55" t="s">
        <v>6745</v>
      </c>
      <c r="K1026" s="52" t="s">
        <v>125</v>
      </c>
      <c r="L1026" s="52" t="s">
        <v>38</v>
      </c>
      <c r="M1026" s="52" t="s">
        <v>66</v>
      </c>
      <c r="N1026" s="52" t="s">
        <v>40</v>
      </c>
      <c r="O1026" s="52" t="s">
        <v>66</v>
      </c>
      <c r="P1026" s="52" t="s">
        <v>121</v>
      </c>
      <c r="Q1026" s="52" t="s">
        <v>1847</v>
      </c>
      <c r="R1026" s="52" t="s">
        <v>107</v>
      </c>
      <c r="S1026" s="53" t="s">
        <v>6746</v>
      </c>
      <c r="T1026" s="52" t="s">
        <v>44</v>
      </c>
      <c r="U1026" s="52" t="s">
        <v>98</v>
      </c>
      <c r="V1026" s="52" t="s">
        <v>59</v>
      </c>
      <c r="W1026" s="51">
        <v>47083</v>
      </c>
      <c r="X1026" s="52" t="s">
        <v>48</v>
      </c>
      <c r="Y1026" s="51">
        <v>2</v>
      </c>
      <c r="Z1026" s="51">
        <v>2424</v>
      </c>
      <c r="AA1026" s="53" t="s">
        <v>2702</v>
      </c>
      <c r="AB1026" s="51">
        <v>2</v>
      </c>
      <c r="AC1026" s="51">
        <v>1</v>
      </c>
      <c r="AD1026" s="53">
        <v>44852</v>
      </c>
      <c r="AE1026" s="52" t="s">
        <v>60</v>
      </c>
      <c r="AF1026" s="52" t="s">
        <v>51</v>
      </c>
      <c r="AG1026" s="52" t="s">
        <v>52</v>
      </c>
      <c r="AH1026" s="52" t="s">
        <v>6747</v>
      </c>
      <c r="AI1026" s="52" t="s">
        <v>6748</v>
      </c>
      <c r="AJ1026" s="51">
        <v>1</v>
      </c>
      <c r="AK1026" s="56">
        <v>292.85000000000002</v>
      </c>
    </row>
    <row r="1027" spans="1:37" x14ac:dyDescent="0.25">
      <c r="A1027" s="51">
        <v>1998</v>
      </c>
      <c r="B1027" s="52" t="s">
        <v>1851</v>
      </c>
      <c r="C1027" s="52" t="s">
        <v>890</v>
      </c>
      <c r="D1027" s="53">
        <v>44731</v>
      </c>
      <c r="E1027" s="53">
        <v>45066</v>
      </c>
      <c r="F1027" s="51">
        <f>Messy_HR_Dataset_Detailed!$E1027-Messy_HR_Dataset_Detailed!$D1027</f>
        <v>335</v>
      </c>
      <c r="G1027" s="54">
        <f>(Messy_HR_Dataset_Detailed!$E1027-Messy_HR_Dataset_Detailed!$D1027)/365.25</f>
        <v>0.91718001368925395</v>
      </c>
      <c r="H1027" s="52" t="s">
        <v>6376</v>
      </c>
      <c r="I1027" s="52" t="s">
        <v>6749</v>
      </c>
      <c r="J1027" s="55" t="s">
        <v>6750</v>
      </c>
      <c r="K1027" s="52" t="s">
        <v>132</v>
      </c>
      <c r="L1027" s="52" t="s">
        <v>38</v>
      </c>
      <c r="M1027" s="52" t="s">
        <v>39</v>
      </c>
      <c r="N1027" s="52" t="s">
        <v>40</v>
      </c>
      <c r="O1027" s="52" t="s">
        <v>66</v>
      </c>
      <c r="P1027" s="52" t="s">
        <v>121</v>
      </c>
      <c r="Q1027" s="52" t="s">
        <v>42</v>
      </c>
      <c r="R1027" s="52" t="s">
        <v>320</v>
      </c>
      <c r="S1027" s="53" t="s">
        <v>6751</v>
      </c>
      <c r="T1027" s="52" t="s">
        <v>44</v>
      </c>
      <c r="U1027" s="52" t="s">
        <v>87</v>
      </c>
      <c r="V1027" s="52" t="s">
        <v>59</v>
      </c>
      <c r="W1027" s="51">
        <v>61895</v>
      </c>
      <c r="X1027" s="52" t="s">
        <v>48</v>
      </c>
      <c r="Y1027" s="51">
        <v>2</v>
      </c>
      <c r="Z1027" s="51">
        <v>2425</v>
      </c>
      <c r="AA1027" s="53" t="s">
        <v>208</v>
      </c>
      <c r="AB1027" s="51">
        <v>2</v>
      </c>
      <c r="AC1027" s="51">
        <v>2</v>
      </c>
      <c r="AD1027" s="53">
        <v>45039</v>
      </c>
      <c r="AE1027" s="52" t="s">
        <v>83</v>
      </c>
      <c r="AF1027" s="52" t="s">
        <v>61</v>
      </c>
      <c r="AG1027" s="52" t="s">
        <v>52</v>
      </c>
      <c r="AH1027" s="52" t="s">
        <v>6752</v>
      </c>
      <c r="AI1027" s="52" t="s">
        <v>6753</v>
      </c>
      <c r="AJ1027" s="51">
        <v>3</v>
      </c>
      <c r="AK1027" s="56">
        <v>136.76</v>
      </c>
    </row>
    <row r="1028" spans="1:37" x14ac:dyDescent="0.25">
      <c r="A1028" s="51">
        <v>1999</v>
      </c>
      <c r="B1028" s="52" t="s">
        <v>3125</v>
      </c>
      <c r="C1028" s="52" t="s">
        <v>1495</v>
      </c>
      <c r="D1028" s="53">
        <v>44032</v>
      </c>
      <c r="E1028" s="53">
        <v>45117</v>
      </c>
      <c r="F1028" s="51">
        <f>Messy_HR_Dataset_Detailed!$E1028-Messy_HR_Dataset_Detailed!$D1028</f>
        <v>1085</v>
      </c>
      <c r="G1028" s="54">
        <f>(Messy_HR_Dataset_Detailed!$E1028-Messy_HR_Dataset_Detailed!$D1028)/365.25</f>
        <v>2.97056810403833</v>
      </c>
      <c r="H1028" s="52" t="s">
        <v>2310</v>
      </c>
      <c r="I1028" s="52" t="s">
        <v>6754</v>
      </c>
      <c r="J1028" s="55" t="s">
        <v>6755</v>
      </c>
      <c r="K1028" s="52" t="s">
        <v>54</v>
      </c>
      <c r="L1028" s="52" t="s">
        <v>38</v>
      </c>
      <c r="M1028" s="52" t="s">
        <v>66</v>
      </c>
      <c r="N1028" s="52" t="s">
        <v>40</v>
      </c>
      <c r="O1028" s="52" t="s">
        <v>56</v>
      </c>
      <c r="P1028" s="52" t="s">
        <v>133</v>
      </c>
      <c r="Q1028" s="52" t="s">
        <v>42</v>
      </c>
      <c r="R1028" s="52" t="s">
        <v>80</v>
      </c>
      <c r="S1028" s="53">
        <v>21612</v>
      </c>
      <c r="T1028" s="52" t="s">
        <v>44</v>
      </c>
      <c r="U1028" s="52" t="s">
        <v>234</v>
      </c>
      <c r="V1028" s="52" t="s">
        <v>46</v>
      </c>
      <c r="W1028" s="51">
        <v>43373</v>
      </c>
      <c r="X1028" s="52" t="s">
        <v>48</v>
      </c>
      <c r="Y1028" s="51">
        <v>2</v>
      </c>
      <c r="Z1028" s="51">
        <v>2426</v>
      </c>
      <c r="AA1028" s="53" t="s">
        <v>827</v>
      </c>
      <c r="AB1028" s="51">
        <v>5</v>
      </c>
      <c r="AC1028" s="51">
        <v>5</v>
      </c>
      <c r="AD1028" s="53">
        <v>44886</v>
      </c>
      <c r="AE1028" s="52" t="s">
        <v>50</v>
      </c>
      <c r="AF1028" s="52" t="s">
        <v>61</v>
      </c>
      <c r="AG1028" s="52" t="s">
        <v>62</v>
      </c>
      <c r="AH1028" s="52" t="s">
        <v>6756</v>
      </c>
      <c r="AI1028" s="52" t="s">
        <v>6757</v>
      </c>
      <c r="AJ1028" s="51">
        <v>4</v>
      </c>
      <c r="AK1028" s="56">
        <v>107.48</v>
      </c>
    </row>
    <row r="1029" spans="1:37" x14ac:dyDescent="0.25">
      <c r="A1029" s="51">
        <v>2000</v>
      </c>
      <c r="B1029" s="52" t="s">
        <v>6758</v>
      </c>
      <c r="C1029" s="52" t="s">
        <v>2182</v>
      </c>
      <c r="D1029" s="53">
        <v>43847</v>
      </c>
      <c r="E1029" s="53">
        <v>43941</v>
      </c>
      <c r="F1029" s="51">
        <f>Messy_HR_Dataset_Detailed!$E1029-Messy_HR_Dataset_Detailed!$D1029</f>
        <v>94</v>
      </c>
      <c r="G1029" s="54">
        <f>(Messy_HR_Dataset_Detailed!$E1029-Messy_HR_Dataset_Detailed!$D1029)/365.25</f>
        <v>0.25735797399041754</v>
      </c>
      <c r="H1029" s="52" t="s">
        <v>2310</v>
      </c>
      <c r="I1029" s="52" t="s">
        <v>6759</v>
      </c>
      <c r="J1029" s="55" t="s">
        <v>6760</v>
      </c>
      <c r="K1029" s="52" t="s">
        <v>37</v>
      </c>
      <c r="L1029" s="52" t="s">
        <v>38</v>
      </c>
      <c r="M1029" s="52" t="s">
        <v>56</v>
      </c>
      <c r="N1029" s="52" t="s">
        <v>40</v>
      </c>
      <c r="O1029" s="52" t="s">
        <v>66</v>
      </c>
      <c r="P1029" s="52" t="s">
        <v>174</v>
      </c>
      <c r="Q1029" s="52" t="s">
        <v>165</v>
      </c>
      <c r="R1029" s="52" t="s">
        <v>85</v>
      </c>
      <c r="S1029" s="53" t="s">
        <v>6761</v>
      </c>
      <c r="T1029" s="52" t="s">
        <v>44</v>
      </c>
      <c r="U1029" s="52" t="s">
        <v>600</v>
      </c>
      <c r="V1029" s="52" t="s">
        <v>46</v>
      </c>
      <c r="W1029" s="51">
        <v>87868</v>
      </c>
      <c r="X1029" s="52" t="s">
        <v>48</v>
      </c>
      <c r="Y1029" s="51">
        <v>5</v>
      </c>
      <c r="Z1029" s="51">
        <v>2427</v>
      </c>
      <c r="AA1029" s="53" t="s">
        <v>617</v>
      </c>
      <c r="AB1029" s="51">
        <v>2</v>
      </c>
      <c r="AC1029" s="51">
        <v>2</v>
      </c>
      <c r="AD1029" s="53">
        <v>44953</v>
      </c>
      <c r="AE1029" s="52" t="s">
        <v>156</v>
      </c>
      <c r="AF1029" s="52" t="s">
        <v>51</v>
      </c>
      <c r="AG1029" s="52" t="s">
        <v>89</v>
      </c>
      <c r="AH1029" s="52" t="s">
        <v>6762</v>
      </c>
      <c r="AI1029" s="52" t="s">
        <v>6763</v>
      </c>
      <c r="AJ1029" s="51">
        <v>2</v>
      </c>
      <c r="AK1029" s="56">
        <v>528.76</v>
      </c>
    </row>
    <row r="1030" spans="1:37" x14ac:dyDescent="0.25">
      <c r="A1030" s="51">
        <v>2001</v>
      </c>
      <c r="B1030" s="52" t="s">
        <v>5052</v>
      </c>
      <c r="C1030" s="52" t="s">
        <v>362</v>
      </c>
      <c r="D1030" s="53">
        <v>44351</v>
      </c>
      <c r="E1030" s="53">
        <v>44603</v>
      </c>
      <c r="F1030" s="51">
        <f>Messy_HR_Dataset_Detailed!$E1030-Messy_HR_Dataset_Detailed!$D1030</f>
        <v>252</v>
      </c>
      <c r="G1030" s="54">
        <f>(Messy_HR_Dataset_Detailed!$E1030-Messy_HR_Dataset_Detailed!$D1030)/365.25</f>
        <v>0.68993839835728954</v>
      </c>
      <c r="H1030" s="52" t="s">
        <v>2322</v>
      </c>
      <c r="I1030" s="52" t="s">
        <v>6764</v>
      </c>
      <c r="J1030" s="55" t="s">
        <v>6765</v>
      </c>
      <c r="K1030" s="52" t="s">
        <v>84</v>
      </c>
      <c r="L1030" s="52" t="s">
        <v>38</v>
      </c>
      <c r="M1030" s="52" t="s">
        <v>56</v>
      </c>
      <c r="N1030" s="52" t="s">
        <v>67</v>
      </c>
      <c r="O1030" s="52" t="s">
        <v>41</v>
      </c>
      <c r="P1030" s="52" t="s">
        <v>174</v>
      </c>
      <c r="Q1030" s="52" t="s">
        <v>165</v>
      </c>
      <c r="R1030" s="52" t="s">
        <v>508</v>
      </c>
      <c r="S1030" s="53" t="s">
        <v>6766</v>
      </c>
      <c r="T1030" s="52" t="s">
        <v>44</v>
      </c>
      <c r="U1030" s="52" t="s">
        <v>3025</v>
      </c>
      <c r="V1030" s="52" t="s">
        <v>46</v>
      </c>
      <c r="W1030" s="51">
        <v>7404</v>
      </c>
      <c r="X1030" s="52" t="s">
        <v>48</v>
      </c>
      <c r="Y1030" s="51">
        <v>4</v>
      </c>
      <c r="Z1030" s="51">
        <v>2428</v>
      </c>
      <c r="AA1030" s="53" t="s">
        <v>1227</v>
      </c>
      <c r="AB1030" s="51">
        <v>2</v>
      </c>
      <c r="AC1030" s="51">
        <v>5</v>
      </c>
      <c r="AD1030" s="53">
        <v>45120</v>
      </c>
      <c r="AE1030" s="52" t="s">
        <v>60</v>
      </c>
      <c r="AF1030" s="52" t="s">
        <v>61</v>
      </c>
      <c r="AG1030" s="52" t="s">
        <v>89</v>
      </c>
      <c r="AH1030" s="52" t="s">
        <v>6767</v>
      </c>
      <c r="AI1030" s="52" t="s">
        <v>6768</v>
      </c>
      <c r="AJ1030" s="51">
        <v>4</v>
      </c>
      <c r="AK1030" s="56">
        <v>549.79999999999995</v>
      </c>
    </row>
    <row r="1031" spans="1:37" x14ac:dyDescent="0.25">
      <c r="A1031" s="51">
        <v>2002</v>
      </c>
      <c r="B1031" s="52" t="s">
        <v>1601</v>
      </c>
      <c r="C1031" s="52" t="s">
        <v>6769</v>
      </c>
      <c r="D1031" s="53">
        <v>43574</v>
      </c>
      <c r="E1031" s="53">
        <v>44014</v>
      </c>
      <c r="F1031" s="51">
        <f>Messy_HR_Dataset_Detailed!$E1031-Messy_HR_Dataset_Detailed!$D1031</f>
        <v>440</v>
      </c>
      <c r="G1031" s="54">
        <f>(Messy_HR_Dataset_Detailed!$E1031-Messy_HR_Dataset_Detailed!$D1031)/365.25</f>
        <v>1.2046543463381245</v>
      </c>
      <c r="H1031" s="52" t="s">
        <v>2953</v>
      </c>
      <c r="I1031" s="52" t="s">
        <v>6770</v>
      </c>
      <c r="J1031" s="55" t="s">
        <v>6771</v>
      </c>
      <c r="K1031" s="52" t="s">
        <v>84</v>
      </c>
      <c r="L1031" s="52" t="s">
        <v>38</v>
      </c>
      <c r="M1031" s="52" t="s">
        <v>56</v>
      </c>
      <c r="N1031" s="52" t="s">
        <v>40</v>
      </c>
      <c r="O1031" s="52" t="s">
        <v>41</v>
      </c>
      <c r="P1031" s="52" t="s">
        <v>95</v>
      </c>
      <c r="Q1031" s="52" t="s">
        <v>42</v>
      </c>
      <c r="R1031" s="52" t="s">
        <v>85</v>
      </c>
      <c r="S1031" s="53">
        <v>36165</v>
      </c>
      <c r="T1031" s="52" t="s">
        <v>44</v>
      </c>
      <c r="U1031" s="52" t="s">
        <v>81</v>
      </c>
      <c r="V1031" s="52" t="s">
        <v>59</v>
      </c>
      <c r="W1031" s="51">
        <v>68494</v>
      </c>
      <c r="X1031" s="52" t="s">
        <v>48</v>
      </c>
      <c r="Y1031" s="51">
        <v>4</v>
      </c>
      <c r="Z1031" s="51">
        <v>2429</v>
      </c>
      <c r="AA1031" s="53">
        <v>44723</v>
      </c>
      <c r="AB1031" s="51">
        <v>3</v>
      </c>
      <c r="AC1031" s="51">
        <v>4</v>
      </c>
      <c r="AD1031" s="53">
        <v>44904</v>
      </c>
      <c r="AE1031" s="52" t="s">
        <v>156</v>
      </c>
      <c r="AF1031" s="52" t="s">
        <v>61</v>
      </c>
      <c r="AG1031" s="52" t="s">
        <v>77</v>
      </c>
      <c r="AH1031" s="52" t="s">
        <v>6772</v>
      </c>
      <c r="AI1031" s="52" t="s">
        <v>6773</v>
      </c>
      <c r="AJ1031" s="51">
        <v>5</v>
      </c>
      <c r="AK1031" s="56">
        <v>308.10000000000002</v>
      </c>
    </row>
    <row r="1032" spans="1:37" x14ac:dyDescent="0.25">
      <c r="A1032" s="51">
        <v>2003</v>
      </c>
      <c r="B1032" s="52" t="s">
        <v>6774</v>
      </c>
      <c r="C1032" s="52" t="s">
        <v>828</v>
      </c>
      <c r="D1032" s="53">
        <v>43421</v>
      </c>
      <c r="E1032" s="53">
        <v>44185</v>
      </c>
      <c r="F1032" s="51">
        <f>Messy_HR_Dataset_Detailed!$E1032-Messy_HR_Dataset_Detailed!$D1032</f>
        <v>764</v>
      </c>
      <c r="G1032" s="54">
        <f>(Messy_HR_Dataset_Detailed!$E1032-Messy_HR_Dataset_Detailed!$D1032)/365.25</f>
        <v>2.0917180013689256</v>
      </c>
      <c r="H1032" s="52" t="s">
        <v>2953</v>
      </c>
      <c r="I1032" s="52" t="s">
        <v>6775</v>
      </c>
      <c r="J1032" s="55" t="s">
        <v>6776</v>
      </c>
      <c r="K1032" s="52" t="s">
        <v>37</v>
      </c>
      <c r="L1032" s="52" t="s">
        <v>38</v>
      </c>
      <c r="M1032" s="52" t="s">
        <v>66</v>
      </c>
      <c r="N1032" s="52" t="s">
        <v>67</v>
      </c>
      <c r="O1032" s="52" t="s">
        <v>56</v>
      </c>
      <c r="P1032" s="52" t="s">
        <v>174</v>
      </c>
      <c r="Q1032" s="52" t="s">
        <v>42</v>
      </c>
      <c r="R1032" s="52" t="s">
        <v>80</v>
      </c>
      <c r="S1032" s="53" t="s">
        <v>6777</v>
      </c>
      <c r="T1032" s="52" t="s">
        <v>44</v>
      </c>
      <c r="U1032" s="52" t="s">
        <v>98</v>
      </c>
      <c r="V1032" s="52" t="s">
        <v>59</v>
      </c>
      <c r="W1032" s="51">
        <v>69480</v>
      </c>
      <c r="X1032" s="52" t="s">
        <v>48</v>
      </c>
      <c r="Y1032" s="51">
        <v>2</v>
      </c>
      <c r="Z1032" s="51">
        <v>2430</v>
      </c>
      <c r="AA1032" s="53" t="s">
        <v>4027</v>
      </c>
      <c r="AB1032" s="51">
        <v>2</v>
      </c>
      <c r="AC1032" s="51">
        <v>1</v>
      </c>
      <c r="AD1032" s="53">
        <v>45072</v>
      </c>
      <c r="AE1032" s="52" t="s">
        <v>83</v>
      </c>
      <c r="AF1032" s="52" t="s">
        <v>61</v>
      </c>
      <c r="AG1032" s="52" t="s">
        <v>89</v>
      </c>
      <c r="AH1032" s="52" t="s">
        <v>6778</v>
      </c>
      <c r="AI1032" s="52" t="s">
        <v>6779</v>
      </c>
      <c r="AJ1032" s="51">
        <v>2</v>
      </c>
      <c r="AK1032" s="56">
        <v>622.08000000000004</v>
      </c>
    </row>
    <row r="1033" spans="1:37" x14ac:dyDescent="0.25">
      <c r="A1033" s="51">
        <v>2004</v>
      </c>
      <c r="B1033" s="52" t="s">
        <v>5414</v>
      </c>
      <c r="C1033" s="52" t="s">
        <v>4290</v>
      </c>
      <c r="D1033" s="53">
        <v>44791</v>
      </c>
      <c r="E1033" s="53">
        <v>45097</v>
      </c>
      <c r="F1033" s="51">
        <f>Messy_HR_Dataset_Detailed!$E1033-Messy_HR_Dataset_Detailed!$D1033</f>
        <v>306</v>
      </c>
      <c r="G1033" s="54">
        <f>(Messy_HR_Dataset_Detailed!$E1033-Messy_HR_Dataset_Detailed!$D1033)/365.25</f>
        <v>0.83778234086242298</v>
      </c>
      <c r="H1033" s="52" t="s">
        <v>2953</v>
      </c>
      <c r="I1033" s="52" t="s">
        <v>6780</v>
      </c>
      <c r="J1033" s="55" t="s">
        <v>6781</v>
      </c>
      <c r="K1033" s="52" t="s">
        <v>125</v>
      </c>
      <c r="L1033" s="52" t="s">
        <v>38</v>
      </c>
      <c r="M1033" s="52" t="s">
        <v>39</v>
      </c>
      <c r="N1033" s="52" t="s">
        <v>55</v>
      </c>
      <c r="O1033" s="52" t="s">
        <v>66</v>
      </c>
      <c r="P1033" s="52" t="s">
        <v>121</v>
      </c>
      <c r="Q1033" s="52" t="s">
        <v>42</v>
      </c>
      <c r="R1033" s="52" t="s">
        <v>80</v>
      </c>
      <c r="S1033" s="53">
        <v>15678</v>
      </c>
      <c r="T1033" s="52" t="s">
        <v>44</v>
      </c>
      <c r="U1033" s="52" t="s">
        <v>81</v>
      </c>
      <c r="V1033" s="52" t="s">
        <v>46</v>
      </c>
      <c r="W1033" s="51">
        <v>16520</v>
      </c>
      <c r="X1033" s="52" t="s">
        <v>48</v>
      </c>
      <c r="Y1033" s="51">
        <v>4</v>
      </c>
      <c r="Z1033" s="51">
        <v>2431</v>
      </c>
      <c r="AA1033" s="53" t="s">
        <v>167</v>
      </c>
      <c r="AB1033" s="51">
        <v>4</v>
      </c>
      <c r="AC1033" s="51">
        <v>2</v>
      </c>
      <c r="AD1033" s="53">
        <v>45002</v>
      </c>
      <c r="AE1033" s="52" t="s">
        <v>60</v>
      </c>
      <c r="AF1033" s="52" t="s">
        <v>61</v>
      </c>
      <c r="AG1033" s="52" t="s">
        <v>62</v>
      </c>
      <c r="AH1033" s="52" t="s">
        <v>6782</v>
      </c>
      <c r="AI1033" s="52" t="s">
        <v>6783</v>
      </c>
      <c r="AJ1033" s="51">
        <v>3</v>
      </c>
      <c r="AK1033" s="56">
        <v>730.23</v>
      </c>
    </row>
    <row r="1034" spans="1:37" x14ac:dyDescent="0.25">
      <c r="A1034" s="51">
        <v>2005</v>
      </c>
      <c r="B1034" s="52" t="s">
        <v>6784</v>
      </c>
      <c r="C1034" s="52" t="s">
        <v>1133</v>
      </c>
      <c r="D1034" s="53">
        <v>44967</v>
      </c>
      <c r="E1034" s="53">
        <v>45040</v>
      </c>
      <c r="F1034" s="51">
        <f>Messy_HR_Dataset_Detailed!$E1034-Messy_HR_Dataset_Detailed!$D1034</f>
        <v>73</v>
      </c>
      <c r="G1034" s="54">
        <f>(Messy_HR_Dataset_Detailed!$E1034-Messy_HR_Dataset_Detailed!$D1034)/365.25</f>
        <v>0.1998631074606434</v>
      </c>
      <c r="H1034" s="52" t="s">
        <v>2953</v>
      </c>
      <c r="I1034" s="52" t="s">
        <v>6785</v>
      </c>
      <c r="J1034" s="55" t="s">
        <v>6786</v>
      </c>
      <c r="K1034" s="52" t="s">
        <v>54</v>
      </c>
      <c r="L1034" s="52" t="s">
        <v>752</v>
      </c>
      <c r="M1034" s="52" t="s">
        <v>39</v>
      </c>
      <c r="N1034" s="52" t="s">
        <v>40</v>
      </c>
      <c r="O1034" s="52" t="s">
        <v>66</v>
      </c>
      <c r="P1034" s="52" t="s">
        <v>133</v>
      </c>
      <c r="Q1034" s="52" t="s">
        <v>42</v>
      </c>
      <c r="R1034" s="52" t="s">
        <v>508</v>
      </c>
      <c r="S1034" s="53" t="s">
        <v>6787</v>
      </c>
      <c r="T1034" s="52" t="s">
        <v>44</v>
      </c>
      <c r="U1034" s="52" t="s">
        <v>3025</v>
      </c>
      <c r="V1034" s="52" t="s">
        <v>46</v>
      </c>
      <c r="W1034" s="51">
        <v>44133</v>
      </c>
      <c r="X1034" s="52" t="s">
        <v>48</v>
      </c>
      <c r="Y1034" s="51">
        <v>2</v>
      </c>
      <c r="Z1034" s="51">
        <v>2432</v>
      </c>
      <c r="AA1034" s="53" t="s">
        <v>122</v>
      </c>
      <c r="AB1034" s="51">
        <v>1</v>
      </c>
      <c r="AC1034" s="51">
        <v>1</v>
      </c>
      <c r="AD1034" s="53">
        <v>44790</v>
      </c>
      <c r="AE1034" s="52" t="s">
        <v>60</v>
      </c>
      <c r="AF1034" s="52" t="s">
        <v>61</v>
      </c>
      <c r="AG1034" s="52" t="s">
        <v>52</v>
      </c>
      <c r="AH1034" s="52" t="s">
        <v>1709</v>
      </c>
      <c r="AI1034" s="52" t="s">
        <v>6788</v>
      </c>
      <c r="AJ1034" s="51">
        <v>1</v>
      </c>
      <c r="AK1034" s="56">
        <v>353.71</v>
      </c>
    </row>
    <row r="1035" spans="1:37" x14ac:dyDescent="0.25">
      <c r="A1035" s="51">
        <v>2006</v>
      </c>
      <c r="B1035" s="52" t="s">
        <v>6328</v>
      </c>
      <c r="C1035" s="52" t="s">
        <v>4052</v>
      </c>
      <c r="D1035" s="53">
        <v>43943</v>
      </c>
      <c r="E1035" s="53">
        <v>44776</v>
      </c>
      <c r="F1035" s="51">
        <f>Messy_HR_Dataset_Detailed!$E1035-Messy_HR_Dataset_Detailed!$D1035</f>
        <v>833</v>
      </c>
      <c r="G1035" s="54">
        <f>(Messy_HR_Dataset_Detailed!$E1035-Messy_HR_Dataset_Detailed!$D1035)/365.25</f>
        <v>2.2806297056810405</v>
      </c>
      <c r="H1035" s="52" t="s">
        <v>2953</v>
      </c>
      <c r="I1035" s="52" t="s">
        <v>6789</v>
      </c>
      <c r="J1035" s="55" t="s">
        <v>6790</v>
      </c>
      <c r="K1035" s="52" t="s">
        <v>132</v>
      </c>
      <c r="L1035" s="52" t="s">
        <v>38</v>
      </c>
      <c r="M1035" s="52" t="s">
        <v>39</v>
      </c>
      <c r="N1035" s="52" t="s">
        <v>40</v>
      </c>
      <c r="O1035" s="52" t="s">
        <v>41</v>
      </c>
      <c r="P1035" s="52" t="s">
        <v>133</v>
      </c>
      <c r="Q1035" s="52" t="s">
        <v>42</v>
      </c>
      <c r="R1035" s="52" t="s">
        <v>107</v>
      </c>
      <c r="S1035" s="53" t="s">
        <v>6791</v>
      </c>
      <c r="T1035" s="52" t="s">
        <v>44</v>
      </c>
      <c r="U1035" s="52" t="s">
        <v>423</v>
      </c>
      <c r="V1035" s="52" t="s">
        <v>59</v>
      </c>
      <c r="W1035" s="51">
        <v>28492</v>
      </c>
      <c r="X1035" s="52" t="s">
        <v>48</v>
      </c>
      <c r="Y1035" s="51">
        <v>1</v>
      </c>
      <c r="Z1035" s="51">
        <v>2433</v>
      </c>
      <c r="AA1035" s="53">
        <v>44689</v>
      </c>
      <c r="AB1035" s="51">
        <v>1</v>
      </c>
      <c r="AC1035" s="51">
        <v>5</v>
      </c>
      <c r="AD1035" s="53">
        <v>45036</v>
      </c>
      <c r="AE1035" s="52" t="s">
        <v>83</v>
      </c>
      <c r="AF1035" s="52" t="s">
        <v>51</v>
      </c>
      <c r="AG1035" s="52" t="s">
        <v>77</v>
      </c>
      <c r="AH1035" s="52" t="s">
        <v>401</v>
      </c>
      <c r="AI1035" s="52" t="s">
        <v>6792</v>
      </c>
      <c r="AJ1035" s="51">
        <v>4</v>
      </c>
      <c r="AK1035" s="56">
        <v>580.82000000000005</v>
      </c>
    </row>
    <row r="1036" spans="1:37" x14ac:dyDescent="0.25">
      <c r="A1036" s="51">
        <v>2007</v>
      </c>
      <c r="B1036" s="52" t="s">
        <v>2081</v>
      </c>
      <c r="C1036" s="52" t="s">
        <v>6793</v>
      </c>
      <c r="D1036" s="53">
        <v>44940</v>
      </c>
      <c r="E1036" s="53">
        <v>45053</v>
      </c>
      <c r="F1036" s="51">
        <f>Messy_HR_Dataset_Detailed!$E1036-Messy_HR_Dataset_Detailed!$D1036</f>
        <v>113</v>
      </c>
      <c r="G1036" s="54">
        <f>(Messy_HR_Dataset_Detailed!$E1036-Messy_HR_Dataset_Detailed!$D1036)/365.25</f>
        <v>0.30937713894592744</v>
      </c>
      <c r="H1036" s="52" t="s">
        <v>2953</v>
      </c>
      <c r="I1036" s="52" t="s">
        <v>6794</v>
      </c>
      <c r="J1036" s="55" t="s">
        <v>6795</v>
      </c>
      <c r="K1036" s="52" t="s">
        <v>79</v>
      </c>
      <c r="L1036" s="52" t="s">
        <v>38</v>
      </c>
      <c r="M1036" s="52" t="s">
        <v>56</v>
      </c>
      <c r="N1036" s="52" t="s">
        <v>55</v>
      </c>
      <c r="O1036" s="52" t="s">
        <v>66</v>
      </c>
      <c r="P1036" s="52" t="s">
        <v>95</v>
      </c>
      <c r="Q1036" s="52" t="s">
        <v>42</v>
      </c>
      <c r="R1036" s="52" t="s">
        <v>80</v>
      </c>
      <c r="S1036" s="53" t="s">
        <v>6796</v>
      </c>
      <c r="T1036" s="52" t="s">
        <v>44</v>
      </c>
      <c r="U1036" s="52" t="s">
        <v>234</v>
      </c>
      <c r="V1036" s="52" t="s">
        <v>59</v>
      </c>
      <c r="W1036" s="51">
        <v>34702</v>
      </c>
      <c r="X1036" s="52" t="s">
        <v>48</v>
      </c>
      <c r="Y1036" s="51">
        <v>5</v>
      </c>
      <c r="Z1036" s="51">
        <v>2434</v>
      </c>
      <c r="AA1036" s="53" t="s">
        <v>821</v>
      </c>
      <c r="AB1036" s="51">
        <v>5</v>
      </c>
      <c r="AC1036" s="51">
        <v>2</v>
      </c>
      <c r="AD1036" s="53">
        <v>44810</v>
      </c>
      <c r="AE1036" s="52" t="s">
        <v>50</v>
      </c>
      <c r="AF1036" s="52" t="s">
        <v>61</v>
      </c>
      <c r="AG1036" s="52" t="s">
        <v>52</v>
      </c>
      <c r="AH1036" s="52" t="s">
        <v>6797</v>
      </c>
      <c r="AI1036" s="52" t="s">
        <v>6798</v>
      </c>
      <c r="AJ1036" s="51">
        <v>4</v>
      </c>
      <c r="AK1036" s="56">
        <v>810.59</v>
      </c>
    </row>
    <row r="1037" spans="1:37" x14ac:dyDescent="0.25">
      <c r="A1037" s="51">
        <v>2008</v>
      </c>
      <c r="B1037" s="52" t="s">
        <v>6799</v>
      </c>
      <c r="C1037" s="52" t="s">
        <v>1759</v>
      </c>
      <c r="D1037" s="53">
        <v>44998</v>
      </c>
      <c r="E1037" s="53">
        <v>45006</v>
      </c>
      <c r="F1037" s="51">
        <f>Messy_HR_Dataset_Detailed!$E1037-Messy_HR_Dataset_Detailed!$D1037</f>
        <v>8</v>
      </c>
      <c r="G1037" s="54">
        <f>(Messy_HR_Dataset_Detailed!$E1037-Messy_HR_Dataset_Detailed!$D1037)/365.25</f>
        <v>2.190280629705681E-2</v>
      </c>
      <c r="H1037" s="52" t="s">
        <v>2953</v>
      </c>
      <c r="I1037" s="52" t="s">
        <v>6800</v>
      </c>
      <c r="J1037" s="55" t="s">
        <v>6801</v>
      </c>
      <c r="K1037" s="52" t="s">
        <v>164</v>
      </c>
      <c r="L1037" s="52" t="s">
        <v>2303</v>
      </c>
      <c r="M1037" s="52" t="s">
        <v>66</v>
      </c>
      <c r="N1037" s="52" t="s">
        <v>40</v>
      </c>
      <c r="O1037" s="52" t="s">
        <v>56</v>
      </c>
      <c r="P1037" s="52" t="s">
        <v>95</v>
      </c>
      <c r="Q1037" s="52" t="s">
        <v>42</v>
      </c>
      <c r="R1037" s="52" t="s">
        <v>107</v>
      </c>
      <c r="S1037" s="53">
        <v>30077</v>
      </c>
      <c r="T1037" s="52" t="s">
        <v>44</v>
      </c>
      <c r="U1037" s="52" t="s">
        <v>1555</v>
      </c>
      <c r="V1037" s="52" t="s">
        <v>59</v>
      </c>
      <c r="W1037" s="51">
        <v>97893</v>
      </c>
      <c r="X1037" s="52" t="s">
        <v>48</v>
      </c>
      <c r="Y1037" s="51">
        <v>2</v>
      </c>
      <c r="Z1037" s="51">
        <v>2435</v>
      </c>
      <c r="AA1037" s="53" t="s">
        <v>1032</v>
      </c>
      <c r="AB1037" s="51">
        <v>1</v>
      </c>
      <c r="AC1037" s="51">
        <v>3</v>
      </c>
      <c r="AD1037" s="53">
        <v>45011</v>
      </c>
      <c r="AE1037" s="52" t="s">
        <v>156</v>
      </c>
      <c r="AF1037" s="52" t="s">
        <v>51</v>
      </c>
      <c r="AG1037" s="52" t="s">
        <v>62</v>
      </c>
      <c r="AH1037" s="52" t="s">
        <v>6802</v>
      </c>
      <c r="AI1037" s="52" t="s">
        <v>6803</v>
      </c>
      <c r="AJ1037" s="51">
        <v>5</v>
      </c>
      <c r="AK1037" s="56">
        <v>150.58000000000001</v>
      </c>
    </row>
    <row r="1038" spans="1:37" x14ac:dyDescent="0.25">
      <c r="A1038" s="51">
        <v>2009</v>
      </c>
      <c r="B1038" s="52" t="s">
        <v>748</v>
      </c>
      <c r="C1038" s="52" t="s">
        <v>674</v>
      </c>
      <c r="D1038" s="53">
        <v>44925</v>
      </c>
      <c r="E1038" s="53">
        <v>45032</v>
      </c>
      <c r="F1038" s="51">
        <f>Messy_HR_Dataset_Detailed!$E1038-Messy_HR_Dataset_Detailed!$D1038</f>
        <v>107</v>
      </c>
      <c r="G1038" s="54">
        <f>(Messy_HR_Dataset_Detailed!$E1038-Messy_HR_Dataset_Detailed!$D1038)/365.25</f>
        <v>0.29295003422313481</v>
      </c>
      <c r="H1038" s="52" t="s">
        <v>2953</v>
      </c>
      <c r="I1038" s="52" t="s">
        <v>6028</v>
      </c>
      <c r="J1038" s="55" t="s">
        <v>6804</v>
      </c>
      <c r="K1038" s="52" t="s">
        <v>94</v>
      </c>
      <c r="L1038" s="52" t="s">
        <v>2303</v>
      </c>
      <c r="M1038" s="52" t="s">
        <v>66</v>
      </c>
      <c r="N1038" s="52" t="s">
        <v>67</v>
      </c>
      <c r="O1038" s="52" t="s">
        <v>56</v>
      </c>
      <c r="P1038" s="52" t="s">
        <v>174</v>
      </c>
      <c r="Q1038" s="52" t="s">
        <v>42</v>
      </c>
      <c r="R1038" s="52" t="s">
        <v>85</v>
      </c>
      <c r="S1038" s="53" t="s">
        <v>6805</v>
      </c>
      <c r="T1038" s="52" t="s">
        <v>44</v>
      </c>
      <c r="U1038" s="52" t="s">
        <v>192</v>
      </c>
      <c r="V1038" s="52" t="s">
        <v>59</v>
      </c>
      <c r="W1038" s="51">
        <v>94765</v>
      </c>
      <c r="X1038" s="52" t="s">
        <v>48</v>
      </c>
      <c r="Y1038" s="51">
        <v>4</v>
      </c>
      <c r="Z1038" s="51">
        <v>2436</v>
      </c>
      <c r="AA1038" s="53">
        <v>44662</v>
      </c>
      <c r="AB1038" s="51">
        <v>1</v>
      </c>
      <c r="AC1038" s="51">
        <v>3</v>
      </c>
      <c r="AD1038" s="53">
        <v>45055</v>
      </c>
      <c r="AE1038" s="52" t="s">
        <v>76</v>
      </c>
      <c r="AF1038" s="52" t="s">
        <v>61</v>
      </c>
      <c r="AG1038" s="52" t="s">
        <v>52</v>
      </c>
      <c r="AH1038" s="52" t="s">
        <v>6806</v>
      </c>
      <c r="AI1038" s="52" t="s">
        <v>6807</v>
      </c>
      <c r="AJ1038" s="51">
        <v>5</v>
      </c>
      <c r="AK1038" s="56">
        <v>985.02</v>
      </c>
    </row>
    <row r="1039" spans="1:37" x14ac:dyDescent="0.25">
      <c r="A1039" s="51">
        <v>2010</v>
      </c>
      <c r="B1039" s="52" t="s">
        <v>4758</v>
      </c>
      <c r="C1039" s="52" t="s">
        <v>4006</v>
      </c>
      <c r="D1039" s="53">
        <v>43986</v>
      </c>
      <c r="E1039" s="53">
        <v>44864</v>
      </c>
      <c r="F1039" s="51">
        <f>Messy_HR_Dataset_Detailed!$E1039-Messy_HR_Dataset_Detailed!$D1039</f>
        <v>878</v>
      </c>
      <c r="G1039" s="54">
        <f>(Messy_HR_Dataset_Detailed!$E1039-Messy_HR_Dataset_Detailed!$D1039)/365.25</f>
        <v>2.4038329911019849</v>
      </c>
      <c r="H1039" s="52" t="s">
        <v>2953</v>
      </c>
      <c r="I1039" s="52" t="s">
        <v>6808</v>
      </c>
      <c r="J1039" s="55" t="s">
        <v>6809</v>
      </c>
      <c r="K1039" s="52" t="s">
        <v>113</v>
      </c>
      <c r="L1039" s="52" t="s">
        <v>2303</v>
      </c>
      <c r="M1039" s="52" t="s">
        <v>66</v>
      </c>
      <c r="N1039" s="52" t="s">
        <v>55</v>
      </c>
      <c r="O1039" s="52" t="s">
        <v>66</v>
      </c>
      <c r="P1039" s="52" t="s">
        <v>174</v>
      </c>
      <c r="Q1039" s="52" t="s">
        <v>42</v>
      </c>
      <c r="R1039" s="52" t="s">
        <v>300</v>
      </c>
      <c r="S1039" s="53" t="s">
        <v>6810</v>
      </c>
      <c r="T1039" s="52" t="s">
        <v>44</v>
      </c>
      <c r="U1039" s="52" t="s">
        <v>302</v>
      </c>
      <c r="V1039" s="52" t="s">
        <v>46</v>
      </c>
      <c r="W1039" s="51">
        <v>83290</v>
      </c>
      <c r="X1039" s="52" t="s">
        <v>48</v>
      </c>
      <c r="Y1039" s="51">
        <v>2</v>
      </c>
      <c r="Z1039" s="51">
        <v>2437</v>
      </c>
      <c r="AA1039" s="53" t="s">
        <v>3117</v>
      </c>
      <c r="AB1039" s="51">
        <v>3</v>
      </c>
      <c r="AC1039" s="51">
        <v>5</v>
      </c>
      <c r="AD1039" s="53">
        <v>45048</v>
      </c>
      <c r="AE1039" s="52" t="s">
        <v>60</v>
      </c>
      <c r="AF1039" s="52" t="s">
        <v>61</v>
      </c>
      <c r="AG1039" s="52" t="s">
        <v>77</v>
      </c>
      <c r="AH1039" s="52" t="s">
        <v>6811</v>
      </c>
      <c r="AI1039" s="52" t="s">
        <v>6812</v>
      </c>
      <c r="AJ1039" s="51">
        <v>2</v>
      </c>
      <c r="AK1039" s="56">
        <v>669.99</v>
      </c>
    </row>
    <row r="1040" spans="1:37" x14ac:dyDescent="0.25">
      <c r="A1040" s="51">
        <v>2015</v>
      </c>
      <c r="B1040" s="52" t="s">
        <v>3474</v>
      </c>
      <c r="C1040" s="52" t="s">
        <v>1176</v>
      </c>
      <c r="D1040" s="53">
        <v>44957</v>
      </c>
      <c r="E1040" s="53">
        <v>45099</v>
      </c>
      <c r="F1040" s="51">
        <f>Messy_HR_Dataset_Detailed!$E1040-Messy_HR_Dataset_Detailed!$D1040</f>
        <v>142</v>
      </c>
      <c r="G1040" s="54">
        <f>(Messy_HR_Dataset_Detailed!$E1040-Messy_HR_Dataset_Detailed!$D1040)/365.25</f>
        <v>0.38877481177275841</v>
      </c>
      <c r="H1040" s="52" t="s">
        <v>6376</v>
      </c>
      <c r="I1040" s="52" t="s">
        <v>6813</v>
      </c>
      <c r="J1040" s="55" t="s">
        <v>6814</v>
      </c>
      <c r="K1040" s="52" t="s">
        <v>125</v>
      </c>
      <c r="L1040" s="52" t="s">
        <v>38</v>
      </c>
      <c r="M1040" s="52" t="s">
        <v>39</v>
      </c>
      <c r="N1040" s="52" t="s">
        <v>40</v>
      </c>
      <c r="O1040" s="52" t="s">
        <v>66</v>
      </c>
      <c r="P1040" s="52" t="s">
        <v>121</v>
      </c>
      <c r="Q1040" s="52" t="s">
        <v>42</v>
      </c>
      <c r="R1040" s="52" t="s">
        <v>114</v>
      </c>
      <c r="S1040" s="53" t="s">
        <v>6815</v>
      </c>
      <c r="T1040" s="52" t="s">
        <v>44</v>
      </c>
      <c r="U1040" s="52" t="s">
        <v>724</v>
      </c>
      <c r="V1040" s="52" t="s">
        <v>46</v>
      </c>
      <c r="W1040" s="51">
        <v>53145</v>
      </c>
      <c r="X1040" s="52" t="s">
        <v>48</v>
      </c>
      <c r="Y1040" s="51">
        <v>1</v>
      </c>
      <c r="Z1040" s="51">
        <v>2442</v>
      </c>
      <c r="AA1040" s="53" t="s">
        <v>2126</v>
      </c>
      <c r="AB1040" s="51">
        <v>2</v>
      </c>
      <c r="AC1040" s="51">
        <v>1</v>
      </c>
      <c r="AD1040" s="53">
        <v>44944</v>
      </c>
      <c r="AE1040" s="52" t="s">
        <v>156</v>
      </c>
      <c r="AF1040" s="52" t="s">
        <v>51</v>
      </c>
      <c r="AG1040" s="52" t="s">
        <v>52</v>
      </c>
      <c r="AH1040" s="52" t="s">
        <v>6816</v>
      </c>
      <c r="AI1040" s="52" t="s">
        <v>3179</v>
      </c>
      <c r="AJ1040" s="51">
        <v>2</v>
      </c>
      <c r="AK1040" s="56">
        <v>688.8</v>
      </c>
    </row>
    <row r="1041" spans="1:37" x14ac:dyDescent="0.25">
      <c r="A1041" s="51">
        <v>2019</v>
      </c>
      <c r="B1041" s="52" t="s">
        <v>6818</v>
      </c>
      <c r="C1041" s="52" t="s">
        <v>4140</v>
      </c>
      <c r="D1041" s="53">
        <v>44536</v>
      </c>
      <c r="E1041" s="53">
        <v>44937</v>
      </c>
      <c r="F1041" s="51">
        <f>Messy_HR_Dataset_Detailed!$E1041-Messy_HR_Dataset_Detailed!$D1041</f>
        <v>401</v>
      </c>
      <c r="G1041" s="54">
        <f>(Messy_HR_Dataset_Detailed!$E1041-Messy_HR_Dataset_Detailed!$D1041)/365.25</f>
        <v>1.0978781656399725</v>
      </c>
      <c r="H1041" s="52" t="s">
        <v>2953</v>
      </c>
      <c r="I1041" s="52" t="s">
        <v>6819</v>
      </c>
      <c r="J1041" s="55" t="s">
        <v>6820</v>
      </c>
      <c r="K1041" s="52" t="s">
        <v>113</v>
      </c>
      <c r="L1041" s="52" t="s">
        <v>38</v>
      </c>
      <c r="M1041" s="52" t="s">
        <v>39</v>
      </c>
      <c r="N1041" s="52" t="s">
        <v>40</v>
      </c>
      <c r="O1041" s="52" t="s">
        <v>66</v>
      </c>
      <c r="P1041" s="52" t="s">
        <v>95</v>
      </c>
      <c r="Q1041" s="52" t="s">
        <v>42</v>
      </c>
      <c r="R1041" s="52" t="s">
        <v>114</v>
      </c>
      <c r="S1041" s="53" t="s">
        <v>6150</v>
      </c>
      <c r="T1041" s="52" t="s">
        <v>44</v>
      </c>
      <c r="U1041" s="52" t="s">
        <v>250</v>
      </c>
      <c r="V1041" s="52" t="s">
        <v>59</v>
      </c>
      <c r="W1041" s="51">
        <v>59946</v>
      </c>
      <c r="X1041" s="52" t="s">
        <v>48</v>
      </c>
      <c r="Y1041" s="51">
        <v>5</v>
      </c>
      <c r="Z1041" s="51">
        <v>2446</v>
      </c>
      <c r="AA1041" s="53">
        <v>45175</v>
      </c>
      <c r="AB1041" s="51">
        <v>1</v>
      </c>
      <c r="AC1041" s="51">
        <v>2</v>
      </c>
      <c r="AD1041" s="53">
        <v>45096</v>
      </c>
      <c r="AE1041" s="52" t="s">
        <v>156</v>
      </c>
      <c r="AF1041" s="52" t="s">
        <v>61</v>
      </c>
      <c r="AG1041" s="52" t="s">
        <v>89</v>
      </c>
      <c r="AH1041" s="52" t="s">
        <v>6821</v>
      </c>
      <c r="AI1041" s="52" t="s">
        <v>6822</v>
      </c>
      <c r="AJ1041" s="51">
        <v>1</v>
      </c>
      <c r="AK1041" s="56">
        <v>129.32</v>
      </c>
    </row>
    <row r="1042" spans="1:37" x14ac:dyDescent="0.25">
      <c r="A1042" s="51">
        <v>2020</v>
      </c>
      <c r="B1042" s="52" t="s">
        <v>4370</v>
      </c>
      <c r="C1042" s="52" t="s">
        <v>860</v>
      </c>
      <c r="D1042" s="53">
        <v>43863</v>
      </c>
      <c r="E1042" s="53">
        <v>44626</v>
      </c>
      <c r="F1042" s="51">
        <f>Messy_HR_Dataset_Detailed!$E1042-Messy_HR_Dataset_Detailed!$D1042</f>
        <v>763</v>
      </c>
      <c r="G1042" s="54">
        <f>(Messy_HR_Dataset_Detailed!$E1042-Messy_HR_Dataset_Detailed!$D1042)/365.25</f>
        <v>2.0889801505817931</v>
      </c>
      <c r="H1042" s="52" t="s">
        <v>2953</v>
      </c>
      <c r="I1042" s="52" t="s">
        <v>6823</v>
      </c>
      <c r="J1042" s="55" t="s">
        <v>6824</v>
      </c>
      <c r="K1042" s="52" t="s">
        <v>65</v>
      </c>
      <c r="L1042" s="52" t="s">
        <v>38</v>
      </c>
      <c r="M1042" s="52" t="s">
        <v>66</v>
      </c>
      <c r="N1042" s="52" t="s">
        <v>55</v>
      </c>
      <c r="O1042" s="52" t="s">
        <v>66</v>
      </c>
      <c r="P1042" s="52" t="s">
        <v>174</v>
      </c>
      <c r="Q1042" s="52" t="s">
        <v>42</v>
      </c>
      <c r="R1042" s="52" t="s">
        <v>107</v>
      </c>
      <c r="S1042" s="53" t="s">
        <v>6825</v>
      </c>
      <c r="T1042" s="52" t="s">
        <v>44</v>
      </c>
      <c r="U1042" s="52" t="s">
        <v>625</v>
      </c>
      <c r="V1042" s="52" t="s">
        <v>46</v>
      </c>
      <c r="W1042" s="51">
        <v>7019</v>
      </c>
      <c r="X1042" s="52" t="s">
        <v>48</v>
      </c>
      <c r="Y1042" s="51">
        <v>4</v>
      </c>
      <c r="Z1042" s="51">
        <v>2447</v>
      </c>
      <c r="AA1042" s="53">
        <v>44928</v>
      </c>
      <c r="AB1042" s="51">
        <v>5</v>
      </c>
      <c r="AC1042" s="51">
        <v>3</v>
      </c>
      <c r="AD1042" s="53">
        <v>44794</v>
      </c>
      <c r="AE1042" s="52" t="s">
        <v>83</v>
      </c>
      <c r="AF1042" s="52" t="s">
        <v>51</v>
      </c>
      <c r="AG1042" s="52" t="s">
        <v>77</v>
      </c>
      <c r="AH1042" s="52" t="s">
        <v>6826</v>
      </c>
      <c r="AI1042" s="52" t="s">
        <v>6827</v>
      </c>
      <c r="AJ1042" s="51">
        <v>1</v>
      </c>
      <c r="AK1042" s="56">
        <v>505.6</v>
      </c>
    </row>
    <row r="1043" spans="1:37" x14ac:dyDescent="0.25">
      <c r="A1043" s="51">
        <v>2021</v>
      </c>
      <c r="B1043" s="52" t="s">
        <v>5469</v>
      </c>
      <c r="C1043" s="52" t="s">
        <v>2258</v>
      </c>
      <c r="D1043" s="53">
        <v>44127</v>
      </c>
      <c r="E1043" s="53">
        <v>44269</v>
      </c>
      <c r="F1043" s="51">
        <f>Messy_HR_Dataset_Detailed!$E1043-Messy_HR_Dataset_Detailed!$D1043</f>
        <v>142</v>
      </c>
      <c r="G1043" s="54">
        <f>(Messy_HR_Dataset_Detailed!$E1043-Messy_HR_Dataset_Detailed!$D1043)/365.25</f>
        <v>0.38877481177275841</v>
      </c>
      <c r="H1043" s="52" t="s">
        <v>2953</v>
      </c>
      <c r="I1043" s="52" t="s">
        <v>6828</v>
      </c>
      <c r="J1043" s="55" t="s">
        <v>6829</v>
      </c>
      <c r="K1043" s="52" t="s">
        <v>164</v>
      </c>
      <c r="L1043" s="52" t="s">
        <v>752</v>
      </c>
      <c r="M1043" s="52" t="s">
        <v>66</v>
      </c>
      <c r="N1043" s="52" t="s">
        <v>40</v>
      </c>
      <c r="O1043" s="52" t="s">
        <v>56</v>
      </c>
      <c r="P1043" s="52" t="s">
        <v>174</v>
      </c>
      <c r="Q1043" s="52" t="s">
        <v>42</v>
      </c>
      <c r="R1043" s="52" t="s">
        <v>96</v>
      </c>
      <c r="S1043" s="53" t="s">
        <v>6830</v>
      </c>
      <c r="T1043" s="52" t="s">
        <v>44</v>
      </c>
      <c r="U1043" s="52" t="s">
        <v>207</v>
      </c>
      <c r="V1043" s="52" t="s">
        <v>46</v>
      </c>
      <c r="W1043" s="51">
        <v>43686</v>
      </c>
      <c r="X1043" s="52" t="s">
        <v>48</v>
      </c>
      <c r="Y1043" s="51">
        <v>4</v>
      </c>
      <c r="Z1043" s="51">
        <v>2448</v>
      </c>
      <c r="AA1043" s="53" t="s">
        <v>617</v>
      </c>
      <c r="AB1043" s="51">
        <v>2</v>
      </c>
      <c r="AC1043" s="51">
        <v>2</v>
      </c>
      <c r="AD1043" s="53">
        <v>44833</v>
      </c>
      <c r="AE1043" s="52" t="s">
        <v>60</v>
      </c>
      <c r="AF1043" s="52" t="s">
        <v>51</v>
      </c>
      <c r="AG1043" s="52" t="s">
        <v>89</v>
      </c>
      <c r="AH1043" s="52" t="s">
        <v>6831</v>
      </c>
      <c r="AI1043" s="52" t="s">
        <v>6832</v>
      </c>
      <c r="AJ1043" s="51">
        <v>5</v>
      </c>
      <c r="AK1043" s="56">
        <v>633.54</v>
      </c>
    </row>
    <row r="1044" spans="1:37" x14ac:dyDescent="0.25">
      <c r="A1044" s="51">
        <v>2022</v>
      </c>
      <c r="B1044" s="52" t="s">
        <v>6833</v>
      </c>
      <c r="C1044" s="52" t="s">
        <v>2446</v>
      </c>
      <c r="D1044" s="53">
        <v>43950</v>
      </c>
      <c r="E1044" s="53">
        <v>44387</v>
      </c>
      <c r="F1044" s="51">
        <f>Messy_HR_Dataset_Detailed!$E1044-Messy_HR_Dataset_Detailed!$D1044</f>
        <v>437</v>
      </c>
      <c r="G1044" s="54">
        <f>(Messy_HR_Dataset_Detailed!$E1044-Messy_HR_Dataset_Detailed!$D1044)/365.25</f>
        <v>1.1964407939767283</v>
      </c>
      <c r="H1044" s="52" t="s">
        <v>2953</v>
      </c>
      <c r="I1044" s="52" t="s">
        <v>6834</v>
      </c>
      <c r="J1044" s="55" t="s">
        <v>6835</v>
      </c>
      <c r="K1044" s="52" t="s">
        <v>125</v>
      </c>
      <c r="L1044" s="52" t="s">
        <v>752</v>
      </c>
      <c r="M1044" s="52" t="s">
        <v>56</v>
      </c>
      <c r="N1044" s="52" t="s">
        <v>67</v>
      </c>
      <c r="O1044" s="52" t="s">
        <v>41</v>
      </c>
      <c r="P1044" s="52" t="s">
        <v>133</v>
      </c>
      <c r="Q1044" s="52" t="s">
        <v>42</v>
      </c>
      <c r="R1044" s="52" t="s">
        <v>57</v>
      </c>
      <c r="S1044" s="53">
        <v>31687</v>
      </c>
      <c r="T1044" s="52" t="s">
        <v>44</v>
      </c>
      <c r="U1044" s="52" t="s">
        <v>159</v>
      </c>
      <c r="V1044" s="52" t="s">
        <v>46</v>
      </c>
      <c r="W1044" s="51">
        <v>63427</v>
      </c>
      <c r="X1044" s="52" t="s">
        <v>48</v>
      </c>
      <c r="Y1044" s="51">
        <v>4</v>
      </c>
      <c r="Z1044" s="51">
        <v>2449</v>
      </c>
      <c r="AA1044" s="53" t="s">
        <v>473</v>
      </c>
      <c r="AB1044" s="51">
        <v>4</v>
      </c>
      <c r="AC1044" s="51">
        <v>5</v>
      </c>
      <c r="AD1044" s="53">
        <v>44944</v>
      </c>
      <c r="AE1044" s="52" t="s">
        <v>76</v>
      </c>
      <c r="AF1044" s="52" t="s">
        <v>61</v>
      </c>
      <c r="AG1044" s="52" t="s">
        <v>89</v>
      </c>
      <c r="AH1044" s="52" t="s">
        <v>6836</v>
      </c>
      <c r="AI1044" s="52" t="s">
        <v>6837</v>
      </c>
      <c r="AJ1044" s="51">
        <v>4</v>
      </c>
      <c r="AK1044" s="56">
        <v>485.29</v>
      </c>
    </row>
    <row r="1045" spans="1:37" x14ac:dyDescent="0.25">
      <c r="A1045" s="51">
        <v>2023</v>
      </c>
      <c r="B1045" s="52" t="s">
        <v>6086</v>
      </c>
      <c r="C1045" s="52" t="s">
        <v>3092</v>
      </c>
      <c r="D1045" s="53">
        <v>44791</v>
      </c>
      <c r="E1045" s="53">
        <v>44828</v>
      </c>
      <c r="F1045" s="51">
        <f>Messy_HR_Dataset_Detailed!$E1045-Messy_HR_Dataset_Detailed!$D1045</f>
        <v>37</v>
      </c>
      <c r="G1045" s="54">
        <f>(Messy_HR_Dataset_Detailed!$E1045-Messy_HR_Dataset_Detailed!$D1045)/365.25</f>
        <v>0.10130047912388775</v>
      </c>
      <c r="H1045" s="52" t="s">
        <v>2953</v>
      </c>
      <c r="I1045" s="52" t="s">
        <v>6838</v>
      </c>
      <c r="J1045" s="55" t="s">
        <v>6839</v>
      </c>
      <c r="K1045" s="52" t="s">
        <v>79</v>
      </c>
      <c r="L1045" s="52" t="s">
        <v>38</v>
      </c>
      <c r="M1045" s="52" t="s">
        <v>66</v>
      </c>
      <c r="N1045" s="52" t="s">
        <v>55</v>
      </c>
      <c r="O1045" s="52" t="s">
        <v>56</v>
      </c>
      <c r="P1045" s="52" t="s">
        <v>121</v>
      </c>
      <c r="Q1045" s="52" t="s">
        <v>42</v>
      </c>
      <c r="R1045" s="52" t="s">
        <v>57</v>
      </c>
      <c r="S1045" s="53" t="s">
        <v>6840</v>
      </c>
      <c r="T1045" s="52" t="s">
        <v>44</v>
      </c>
      <c r="U1045" s="52" t="s">
        <v>159</v>
      </c>
      <c r="V1045" s="52" t="s">
        <v>59</v>
      </c>
      <c r="W1045" s="51">
        <v>73413</v>
      </c>
      <c r="X1045" s="52" t="s">
        <v>48</v>
      </c>
      <c r="Y1045" s="51">
        <v>1</v>
      </c>
      <c r="Z1045" s="51">
        <v>2450</v>
      </c>
      <c r="AA1045" s="53" t="s">
        <v>2954</v>
      </c>
      <c r="AB1045" s="51">
        <v>5</v>
      </c>
      <c r="AC1045" s="51">
        <v>3</v>
      </c>
      <c r="AD1045" s="53">
        <v>44944</v>
      </c>
      <c r="AE1045" s="52" t="s">
        <v>76</v>
      </c>
      <c r="AF1045" s="52" t="s">
        <v>51</v>
      </c>
      <c r="AG1045" s="52" t="s">
        <v>77</v>
      </c>
      <c r="AH1045" s="52" t="s">
        <v>6841</v>
      </c>
      <c r="AI1045" s="52" t="s">
        <v>6842</v>
      </c>
      <c r="AJ1045" s="51">
        <v>5</v>
      </c>
      <c r="AK1045" s="56">
        <v>302.62</v>
      </c>
    </row>
    <row r="1046" spans="1:37" x14ac:dyDescent="0.25">
      <c r="A1046" s="51">
        <v>2031</v>
      </c>
      <c r="B1046" s="52" t="s">
        <v>6844</v>
      </c>
      <c r="C1046" s="52" t="s">
        <v>2272</v>
      </c>
      <c r="D1046" s="53">
        <v>44125</v>
      </c>
      <c r="E1046" s="53">
        <v>44644</v>
      </c>
      <c r="F1046" s="51">
        <f>Messy_HR_Dataset_Detailed!$E1046-Messy_HR_Dataset_Detailed!$D1046</f>
        <v>519</v>
      </c>
      <c r="G1046" s="54">
        <f>(Messy_HR_Dataset_Detailed!$E1046-Messy_HR_Dataset_Detailed!$D1046)/365.25</f>
        <v>1.4209445585215605</v>
      </c>
      <c r="H1046" s="52" t="s">
        <v>3558</v>
      </c>
      <c r="I1046" s="52" t="s">
        <v>6845</v>
      </c>
      <c r="J1046" s="55" t="s">
        <v>6846</v>
      </c>
      <c r="K1046" s="52" t="s">
        <v>164</v>
      </c>
      <c r="L1046" s="52" t="s">
        <v>38</v>
      </c>
      <c r="M1046" s="52" t="s">
        <v>56</v>
      </c>
      <c r="N1046" s="52" t="s">
        <v>67</v>
      </c>
      <c r="O1046" s="52" t="s">
        <v>41</v>
      </c>
      <c r="P1046" s="52" t="s">
        <v>174</v>
      </c>
      <c r="Q1046" s="52" t="s">
        <v>42</v>
      </c>
      <c r="R1046" s="52" t="s">
        <v>300</v>
      </c>
      <c r="S1046" s="53">
        <v>29131</v>
      </c>
      <c r="T1046" s="52" t="s">
        <v>44</v>
      </c>
      <c r="U1046" s="52" t="s">
        <v>98</v>
      </c>
      <c r="V1046" s="52" t="s">
        <v>59</v>
      </c>
      <c r="W1046" s="51">
        <v>59127</v>
      </c>
      <c r="X1046" s="52" t="s">
        <v>48</v>
      </c>
      <c r="Y1046" s="51">
        <v>2</v>
      </c>
      <c r="Z1046" s="51">
        <v>2458</v>
      </c>
      <c r="AA1046" s="53" t="s">
        <v>561</v>
      </c>
      <c r="AB1046" s="51">
        <v>5</v>
      </c>
      <c r="AC1046" s="51">
        <v>3</v>
      </c>
      <c r="AD1046" s="53">
        <v>45066</v>
      </c>
      <c r="AE1046" s="52" t="s">
        <v>60</v>
      </c>
      <c r="AF1046" s="52" t="s">
        <v>51</v>
      </c>
      <c r="AG1046" s="52" t="s">
        <v>52</v>
      </c>
      <c r="AH1046" s="52" t="s">
        <v>6847</v>
      </c>
      <c r="AI1046" s="52" t="s">
        <v>6848</v>
      </c>
      <c r="AJ1046" s="51">
        <v>5</v>
      </c>
      <c r="AK1046" s="56">
        <v>912.62</v>
      </c>
    </row>
    <row r="1047" spans="1:37" x14ac:dyDescent="0.25">
      <c r="A1047" s="51">
        <v>2032</v>
      </c>
      <c r="B1047" s="52" t="s">
        <v>6849</v>
      </c>
      <c r="C1047" s="52" t="s">
        <v>1736</v>
      </c>
      <c r="D1047" s="53">
        <v>44180</v>
      </c>
      <c r="E1047" s="53">
        <v>44371</v>
      </c>
      <c r="F1047" s="51">
        <f>Messy_HR_Dataset_Detailed!$E1047-Messy_HR_Dataset_Detailed!$D1047</f>
        <v>191</v>
      </c>
      <c r="G1047" s="54">
        <f>(Messy_HR_Dataset_Detailed!$E1047-Messy_HR_Dataset_Detailed!$D1047)/365.25</f>
        <v>0.5229295003422314</v>
      </c>
      <c r="H1047" s="52" t="s">
        <v>6376</v>
      </c>
      <c r="I1047" s="52" t="s">
        <v>6850</v>
      </c>
      <c r="J1047" s="55" t="s">
        <v>6851</v>
      </c>
      <c r="K1047" s="52" t="s">
        <v>125</v>
      </c>
      <c r="L1047" s="52" t="s">
        <v>38</v>
      </c>
      <c r="M1047" s="52" t="s">
        <v>66</v>
      </c>
      <c r="N1047" s="52" t="s">
        <v>55</v>
      </c>
      <c r="O1047" s="52" t="s">
        <v>41</v>
      </c>
      <c r="P1047" s="52" t="s">
        <v>133</v>
      </c>
      <c r="Q1047" s="52" t="s">
        <v>42</v>
      </c>
      <c r="R1047" s="52" t="s">
        <v>85</v>
      </c>
      <c r="S1047" s="53">
        <v>34979</v>
      </c>
      <c r="T1047" s="52" t="s">
        <v>6373</v>
      </c>
      <c r="U1047" s="52" t="s">
        <v>81</v>
      </c>
      <c r="V1047" s="52" t="s">
        <v>46</v>
      </c>
      <c r="W1047" s="51">
        <v>89047</v>
      </c>
      <c r="X1047" s="52" t="s">
        <v>48</v>
      </c>
      <c r="Y1047" s="51">
        <v>4</v>
      </c>
      <c r="Z1047" s="51">
        <v>2459</v>
      </c>
      <c r="AA1047" s="53" t="s">
        <v>706</v>
      </c>
      <c r="AB1047" s="51">
        <v>5</v>
      </c>
      <c r="AC1047" s="51">
        <v>5</v>
      </c>
      <c r="AD1047" s="53">
        <v>44892</v>
      </c>
      <c r="AE1047" s="52" t="s">
        <v>76</v>
      </c>
      <c r="AF1047" s="52" t="s">
        <v>61</v>
      </c>
      <c r="AG1047" s="52" t="s">
        <v>52</v>
      </c>
      <c r="AH1047" s="52" t="s">
        <v>6852</v>
      </c>
      <c r="AI1047" s="52" t="s">
        <v>6853</v>
      </c>
      <c r="AJ1047" s="51">
        <v>4</v>
      </c>
      <c r="AK1047" s="56">
        <v>973.11</v>
      </c>
    </row>
    <row r="1048" spans="1:37" x14ac:dyDescent="0.25">
      <c r="A1048" s="51">
        <v>2033</v>
      </c>
      <c r="B1048" s="52" t="s">
        <v>2393</v>
      </c>
      <c r="C1048" s="52" t="s">
        <v>1890</v>
      </c>
      <c r="D1048" s="53">
        <v>43348</v>
      </c>
      <c r="E1048" s="53">
        <v>44953</v>
      </c>
      <c r="F1048" s="51">
        <f>Messy_HR_Dataset_Detailed!$E1048-Messy_HR_Dataset_Detailed!$D1048</f>
        <v>1605</v>
      </c>
      <c r="G1048" s="54">
        <f>(Messy_HR_Dataset_Detailed!$E1048-Messy_HR_Dataset_Detailed!$D1048)/365.25</f>
        <v>4.3942505133470222</v>
      </c>
      <c r="H1048" s="52" t="s">
        <v>2310</v>
      </c>
      <c r="I1048" s="52" t="s">
        <v>6854</v>
      </c>
      <c r="J1048" s="55" t="s">
        <v>6855</v>
      </c>
      <c r="K1048" s="52" t="s">
        <v>54</v>
      </c>
      <c r="L1048" s="52" t="s">
        <v>38</v>
      </c>
      <c r="M1048" s="52" t="s">
        <v>39</v>
      </c>
      <c r="N1048" s="52" t="s">
        <v>40</v>
      </c>
      <c r="O1048" s="52" t="s">
        <v>66</v>
      </c>
      <c r="P1048" s="52" t="s">
        <v>133</v>
      </c>
      <c r="Q1048" s="52" t="s">
        <v>165</v>
      </c>
      <c r="R1048" s="52" t="s">
        <v>43</v>
      </c>
      <c r="S1048" s="53" t="s">
        <v>6856</v>
      </c>
      <c r="T1048" s="52" t="s">
        <v>44</v>
      </c>
      <c r="U1048" s="52" t="s">
        <v>154</v>
      </c>
      <c r="V1048" s="52" t="s">
        <v>46</v>
      </c>
      <c r="W1048" s="51">
        <v>15258</v>
      </c>
      <c r="X1048" s="52" t="s">
        <v>48</v>
      </c>
      <c r="Y1048" s="51">
        <v>2</v>
      </c>
      <c r="Z1048" s="51">
        <v>2460</v>
      </c>
      <c r="AA1048" s="53" t="s">
        <v>1375</v>
      </c>
      <c r="AB1048" s="51">
        <v>3</v>
      </c>
      <c r="AC1048" s="51">
        <v>4</v>
      </c>
      <c r="AD1048" s="53">
        <v>44890</v>
      </c>
      <c r="AE1048" s="52" t="s">
        <v>156</v>
      </c>
      <c r="AF1048" s="52" t="s">
        <v>61</v>
      </c>
      <c r="AG1048" s="52" t="s">
        <v>89</v>
      </c>
      <c r="AH1048" s="52" t="s">
        <v>2658</v>
      </c>
      <c r="AI1048" s="52" t="s">
        <v>6857</v>
      </c>
      <c r="AJ1048" s="51">
        <v>5</v>
      </c>
      <c r="AK1048" s="56">
        <v>637.58000000000004</v>
      </c>
    </row>
    <row r="1049" spans="1:37" x14ac:dyDescent="0.25">
      <c r="A1049" s="51">
        <v>2035</v>
      </c>
      <c r="B1049" s="52" t="s">
        <v>4641</v>
      </c>
      <c r="C1049" s="52" t="s">
        <v>4968</v>
      </c>
      <c r="D1049" s="53">
        <v>43839</v>
      </c>
      <c r="E1049" s="53">
        <v>44223</v>
      </c>
      <c r="F1049" s="51">
        <f>Messy_HR_Dataset_Detailed!$E1049-Messy_HR_Dataset_Detailed!$D1049</f>
        <v>384</v>
      </c>
      <c r="G1049" s="54">
        <f>(Messy_HR_Dataset_Detailed!$E1049-Messy_HR_Dataset_Detailed!$D1049)/365.25</f>
        <v>1.0513347022587269</v>
      </c>
      <c r="H1049" s="52" t="s">
        <v>2953</v>
      </c>
      <c r="I1049" s="52" t="s">
        <v>6859</v>
      </c>
      <c r="J1049" s="55" t="s">
        <v>6860</v>
      </c>
      <c r="K1049" s="52" t="s">
        <v>113</v>
      </c>
      <c r="L1049" s="52" t="s">
        <v>38</v>
      </c>
      <c r="M1049" s="52" t="s">
        <v>56</v>
      </c>
      <c r="N1049" s="52" t="s">
        <v>40</v>
      </c>
      <c r="O1049" s="52" t="s">
        <v>66</v>
      </c>
      <c r="P1049" s="52" t="s">
        <v>174</v>
      </c>
      <c r="Q1049" s="52" t="s">
        <v>42</v>
      </c>
      <c r="R1049" s="52" t="s">
        <v>80</v>
      </c>
      <c r="S1049" s="53">
        <v>17603</v>
      </c>
      <c r="T1049" s="52" t="s">
        <v>44</v>
      </c>
      <c r="U1049" s="52" t="s">
        <v>234</v>
      </c>
      <c r="V1049" s="52" t="s">
        <v>46</v>
      </c>
      <c r="W1049" s="51">
        <v>83298</v>
      </c>
      <c r="X1049" s="52" t="s">
        <v>48</v>
      </c>
      <c r="Y1049" s="51">
        <v>2</v>
      </c>
      <c r="Z1049" s="51">
        <v>2462</v>
      </c>
      <c r="AA1049" s="53">
        <v>45174</v>
      </c>
      <c r="AB1049" s="51">
        <v>4</v>
      </c>
      <c r="AC1049" s="51">
        <v>1</v>
      </c>
      <c r="AD1049" s="53">
        <v>44962</v>
      </c>
      <c r="AE1049" s="52" t="s">
        <v>60</v>
      </c>
      <c r="AF1049" s="52" t="s">
        <v>61</v>
      </c>
      <c r="AG1049" s="52" t="s">
        <v>77</v>
      </c>
      <c r="AH1049" s="52" t="s">
        <v>6861</v>
      </c>
      <c r="AI1049" s="52" t="s">
        <v>6862</v>
      </c>
      <c r="AJ1049" s="51">
        <v>3</v>
      </c>
      <c r="AK1049" s="56">
        <v>758.62</v>
      </c>
    </row>
    <row r="1050" spans="1:37" x14ac:dyDescent="0.25">
      <c r="A1050" s="51">
        <v>2038</v>
      </c>
      <c r="B1050" s="52" t="s">
        <v>595</v>
      </c>
      <c r="C1050" s="52" t="s">
        <v>4030</v>
      </c>
      <c r="D1050" s="53">
        <v>43934</v>
      </c>
      <c r="E1050" s="53">
        <v>44373</v>
      </c>
      <c r="F1050" s="51">
        <f>Messy_HR_Dataset_Detailed!$E1050-Messy_HR_Dataset_Detailed!$D1050</f>
        <v>439</v>
      </c>
      <c r="G1050" s="54">
        <f>(Messy_HR_Dataset_Detailed!$E1050-Messy_HR_Dataset_Detailed!$D1050)/365.25</f>
        <v>1.2019164955509924</v>
      </c>
      <c r="H1050" s="52" t="s">
        <v>2953</v>
      </c>
      <c r="I1050" s="52" t="s">
        <v>6863</v>
      </c>
      <c r="J1050" s="55" t="s">
        <v>6864</v>
      </c>
      <c r="K1050" s="52" t="s">
        <v>37</v>
      </c>
      <c r="L1050" s="52" t="s">
        <v>38</v>
      </c>
      <c r="M1050" s="52" t="s">
        <v>39</v>
      </c>
      <c r="N1050" s="52" t="s">
        <v>55</v>
      </c>
      <c r="O1050" s="52" t="s">
        <v>66</v>
      </c>
      <c r="P1050" s="52" t="s">
        <v>133</v>
      </c>
      <c r="Q1050" s="52" t="s">
        <v>42</v>
      </c>
      <c r="R1050" s="52" t="s">
        <v>85</v>
      </c>
      <c r="S1050" s="53">
        <v>22535</v>
      </c>
      <c r="T1050" s="52" t="s">
        <v>44</v>
      </c>
      <c r="U1050" s="52" t="s">
        <v>81</v>
      </c>
      <c r="V1050" s="52" t="s">
        <v>46</v>
      </c>
      <c r="W1050" s="51">
        <v>42463</v>
      </c>
      <c r="X1050" s="52" t="s">
        <v>48</v>
      </c>
      <c r="Y1050" s="51">
        <v>2</v>
      </c>
      <c r="Z1050" s="51">
        <v>2465</v>
      </c>
      <c r="AA1050" s="53">
        <v>45078</v>
      </c>
      <c r="AB1050" s="51">
        <v>3</v>
      </c>
      <c r="AC1050" s="51">
        <v>3</v>
      </c>
      <c r="AD1050" s="53">
        <v>45129</v>
      </c>
      <c r="AE1050" s="52" t="s">
        <v>76</v>
      </c>
      <c r="AF1050" s="52" t="s">
        <v>51</v>
      </c>
      <c r="AG1050" s="52" t="s">
        <v>62</v>
      </c>
      <c r="AH1050" s="52" t="s">
        <v>6865</v>
      </c>
      <c r="AI1050" s="52" t="s">
        <v>6866</v>
      </c>
      <c r="AJ1050" s="51">
        <v>3</v>
      </c>
      <c r="AK1050" s="56">
        <v>475.26</v>
      </c>
    </row>
    <row r="1051" spans="1:37" x14ac:dyDescent="0.25">
      <c r="A1051" s="51">
        <v>2039</v>
      </c>
      <c r="B1051" s="52" t="s">
        <v>6867</v>
      </c>
      <c r="C1051" s="52" t="s">
        <v>6868</v>
      </c>
      <c r="D1051" s="53">
        <v>44514</v>
      </c>
      <c r="E1051" s="53">
        <v>44948</v>
      </c>
      <c r="F1051" s="51">
        <f>Messy_HR_Dataset_Detailed!$E1051-Messy_HR_Dataset_Detailed!$D1051</f>
        <v>434</v>
      </c>
      <c r="G1051" s="54">
        <f>(Messy_HR_Dataset_Detailed!$E1051-Messy_HR_Dataset_Detailed!$D1051)/365.25</f>
        <v>1.1882272416153319</v>
      </c>
      <c r="H1051" s="52" t="s">
        <v>2953</v>
      </c>
      <c r="I1051" s="52" t="s">
        <v>6869</v>
      </c>
      <c r="J1051" s="55" t="s">
        <v>6870</v>
      </c>
      <c r="K1051" s="52" t="s">
        <v>125</v>
      </c>
      <c r="L1051" s="52" t="s">
        <v>752</v>
      </c>
      <c r="M1051" s="52" t="s">
        <v>39</v>
      </c>
      <c r="N1051" s="52" t="s">
        <v>55</v>
      </c>
      <c r="O1051" s="52" t="s">
        <v>66</v>
      </c>
      <c r="P1051" s="52" t="s">
        <v>174</v>
      </c>
      <c r="Q1051" s="52" t="s">
        <v>42</v>
      </c>
      <c r="R1051" s="52" t="s">
        <v>238</v>
      </c>
      <c r="S1051" s="53" t="s">
        <v>6871</v>
      </c>
      <c r="T1051" s="52" t="s">
        <v>44</v>
      </c>
      <c r="U1051" s="52" t="s">
        <v>109</v>
      </c>
      <c r="V1051" s="52" t="s">
        <v>46</v>
      </c>
      <c r="W1051" s="51">
        <v>17484</v>
      </c>
      <c r="X1051" s="52" t="s">
        <v>48</v>
      </c>
      <c r="Y1051" s="51">
        <v>2</v>
      </c>
      <c r="Z1051" s="51">
        <v>2466</v>
      </c>
      <c r="AA1051" s="53" t="s">
        <v>662</v>
      </c>
      <c r="AB1051" s="51">
        <v>2</v>
      </c>
      <c r="AC1051" s="51">
        <v>4</v>
      </c>
      <c r="AD1051" s="53">
        <v>44869</v>
      </c>
      <c r="AE1051" s="52" t="s">
        <v>60</v>
      </c>
      <c r="AF1051" s="52" t="s">
        <v>61</v>
      </c>
      <c r="AG1051" s="52" t="s">
        <v>52</v>
      </c>
      <c r="AH1051" s="52" t="s">
        <v>6872</v>
      </c>
      <c r="AI1051" s="52" t="s">
        <v>6873</v>
      </c>
      <c r="AJ1051" s="51">
        <v>3</v>
      </c>
      <c r="AK1051" s="56">
        <v>652.89</v>
      </c>
    </row>
    <row r="1052" spans="1:37" x14ac:dyDescent="0.25">
      <c r="A1052" s="51">
        <v>2040</v>
      </c>
      <c r="B1052" s="52" t="s">
        <v>6874</v>
      </c>
      <c r="C1052" s="52" t="s">
        <v>2191</v>
      </c>
      <c r="D1052" s="53">
        <v>44637</v>
      </c>
      <c r="E1052" s="53">
        <v>45100</v>
      </c>
      <c r="F1052" s="51">
        <f>Messy_HR_Dataset_Detailed!$E1052-Messy_HR_Dataset_Detailed!$D1052</f>
        <v>463</v>
      </c>
      <c r="G1052" s="54">
        <f>(Messy_HR_Dataset_Detailed!$E1052-Messy_HR_Dataset_Detailed!$D1052)/365.25</f>
        <v>1.267624914442163</v>
      </c>
      <c r="H1052" s="52" t="s">
        <v>2953</v>
      </c>
      <c r="I1052" s="52" t="s">
        <v>6875</v>
      </c>
      <c r="J1052" s="55" t="s">
        <v>6876</v>
      </c>
      <c r="K1052" s="52" t="s">
        <v>54</v>
      </c>
      <c r="L1052" s="52" t="s">
        <v>752</v>
      </c>
      <c r="M1052" s="52" t="s">
        <v>66</v>
      </c>
      <c r="N1052" s="52" t="s">
        <v>67</v>
      </c>
      <c r="O1052" s="52" t="s">
        <v>66</v>
      </c>
      <c r="P1052" s="52" t="s">
        <v>95</v>
      </c>
      <c r="Q1052" s="52" t="s">
        <v>42</v>
      </c>
      <c r="R1052" s="52" t="s">
        <v>107</v>
      </c>
      <c r="S1052" s="53">
        <v>28887</v>
      </c>
      <c r="T1052" s="52" t="s">
        <v>44</v>
      </c>
      <c r="U1052" s="52" t="s">
        <v>109</v>
      </c>
      <c r="V1052" s="52" t="s">
        <v>46</v>
      </c>
      <c r="W1052" s="51">
        <v>86392</v>
      </c>
      <c r="X1052" s="52" t="s">
        <v>48</v>
      </c>
      <c r="Y1052" s="51">
        <v>5</v>
      </c>
      <c r="Z1052" s="51">
        <v>2467</v>
      </c>
      <c r="AA1052" s="53" t="s">
        <v>821</v>
      </c>
      <c r="AB1052" s="51">
        <v>1</v>
      </c>
      <c r="AC1052" s="51">
        <v>1</v>
      </c>
      <c r="AD1052" s="53">
        <v>44993</v>
      </c>
      <c r="AE1052" s="52" t="s">
        <v>60</v>
      </c>
      <c r="AF1052" s="52" t="s">
        <v>61</v>
      </c>
      <c r="AG1052" s="52" t="s">
        <v>89</v>
      </c>
      <c r="AH1052" s="52" t="s">
        <v>6877</v>
      </c>
      <c r="AI1052" s="52" t="s">
        <v>6878</v>
      </c>
      <c r="AJ1052" s="51">
        <v>1</v>
      </c>
      <c r="AK1052" s="56">
        <v>832.16</v>
      </c>
    </row>
    <row r="1053" spans="1:37" x14ac:dyDescent="0.25">
      <c r="A1053" s="51">
        <v>2042</v>
      </c>
      <c r="B1053" s="52" t="s">
        <v>34</v>
      </c>
      <c r="C1053" s="52" t="s">
        <v>3510</v>
      </c>
      <c r="D1053" s="53">
        <v>44527</v>
      </c>
      <c r="E1053" s="53">
        <v>45099</v>
      </c>
      <c r="F1053" s="51">
        <f>Messy_HR_Dataset_Detailed!$E1053-Messy_HR_Dataset_Detailed!$D1053</f>
        <v>572</v>
      </c>
      <c r="G1053" s="54">
        <f>(Messy_HR_Dataset_Detailed!$E1053-Messy_HR_Dataset_Detailed!$D1053)/365.25</f>
        <v>1.5660506502395619</v>
      </c>
      <c r="H1053" s="52" t="s">
        <v>2953</v>
      </c>
      <c r="I1053" s="52" t="s">
        <v>6879</v>
      </c>
      <c r="J1053" s="55" t="s">
        <v>6880</v>
      </c>
      <c r="K1053" s="52" t="s">
        <v>79</v>
      </c>
      <c r="L1053" s="52" t="s">
        <v>38</v>
      </c>
      <c r="M1053" s="52" t="s">
        <v>56</v>
      </c>
      <c r="N1053" s="52" t="s">
        <v>40</v>
      </c>
      <c r="O1053" s="52" t="s">
        <v>56</v>
      </c>
      <c r="P1053" s="52" t="s">
        <v>95</v>
      </c>
      <c r="Q1053" s="52" t="s">
        <v>42</v>
      </c>
      <c r="R1053" s="52" t="s">
        <v>85</v>
      </c>
      <c r="S1053" s="53">
        <v>36983</v>
      </c>
      <c r="T1053" s="52" t="s">
        <v>44</v>
      </c>
      <c r="U1053" s="52" t="s">
        <v>5</v>
      </c>
      <c r="V1053" s="52" t="s">
        <v>59</v>
      </c>
      <c r="W1053" s="51">
        <v>74482</v>
      </c>
      <c r="X1053" s="52" t="s">
        <v>48</v>
      </c>
      <c r="Y1053" s="51">
        <v>4</v>
      </c>
      <c r="Z1053" s="51">
        <v>2469</v>
      </c>
      <c r="AA1053" s="53" t="s">
        <v>3451</v>
      </c>
      <c r="AB1053" s="51">
        <v>2</v>
      </c>
      <c r="AC1053" s="51">
        <v>1</v>
      </c>
      <c r="AD1053" s="53">
        <v>44819</v>
      </c>
      <c r="AE1053" s="52" t="s">
        <v>76</v>
      </c>
      <c r="AF1053" s="52" t="s">
        <v>61</v>
      </c>
      <c r="AG1053" s="52" t="s">
        <v>77</v>
      </c>
      <c r="AH1053" s="52" t="s">
        <v>6881</v>
      </c>
      <c r="AI1053" s="52" t="s">
        <v>6882</v>
      </c>
      <c r="AJ1053" s="51">
        <v>5</v>
      </c>
      <c r="AK1053" s="56">
        <v>780.71</v>
      </c>
    </row>
    <row r="1054" spans="1:37" x14ac:dyDescent="0.25">
      <c r="A1054" s="51">
        <v>2046</v>
      </c>
      <c r="B1054" s="52" t="s">
        <v>2401</v>
      </c>
      <c r="C1054" s="52" t="s">
        <v>3166</v>
      </c>
      <c r="D1054" s="53">
        <v>44282</v>
      </c>
      <c r="E1054" s="53">
        <v>44735</v>
      </c>
      <c r="F1054" s="51">
        <f>Messy_HR_Dataset_Detailed!$E1054-Messy_HR_Dataset_Detailed!$D1054</f>
        <v>453</v>
      </c>
      <c r="G1054" s="54">
        <f>(Messy_HR_Dataset_Detailed!$E1054-Messy_HR_Dataset_Detailed!$D1054)/365.25</f>
        <v>1.2402464065708418</v>
      </c>
      <c r="H1054" s="52" t="s">
        <v>2953</v>
      </c>
      <c r="I1054" s="52" t="s">
        <v>6883</v>
      </c>
      <c r="J1054" s="55" t="s">
        <v>6884</v>
      </c>
      <c r="K1054" s="52" t="s">
        <v>132</v>
      </c>
      <c r="L1054" s="52" t="s">
        <v>38</v>
      </c>
      <c r="M1054" s="52" t="s">
        <v>39</v>
      </c>
      <c r="N1054" s="52" t="s">
        <v>67</v>
      </c>
      <c r="O1054" s="52" t="s">
        <v>66</v>
      </c>
      <c r="P1054" s="52" t="s">
        <v>95</v>
      </c>
      <c r="Q1054" s="52" t="s">
        <v>42</v>
      </c>
      <c r="R1054" s="52" t="s">
        <v>6885</v>
      </c>
      <c r="S1054" s="53" t="s">
        <v>6886</v>
      </c>
      <c r="T1054" s="52" t="s">
        <v>44</v>
      </c>
      <c r="U1054" s="52" t="s">
        <v>625</v>
      </c>
      <c r="V1054" s="52" t="s">
        <v>59</v>
      </c>
      <c r="W1054" s="51">
        <v>55005</v>
      </c>
      <c r="X1054" s="52" t="s">
        <v>48</v>
      </c>
      <c r="Y1054" s="51">
        <v>4</v>
      </c>
      <c r="Z1054" s="51">
        <v>2473</v>
      </c>
      <c r="AA1054" s="53" t="s">
        <v>400</v>
      </c>
      <c r="AB1054" s="51">
        <v>4</v>
      </c>
      <c r="AC1054" s="51">
        <v>4</v>
      </c>
      <c r="AD1054" s="53">
        <v>44867</v>
      </c>
      <c r="AE1054" s="52" t="s">
        <v>50</v>
      </c>
      <c r="AF1054" s="52" t="s">
        <v>51</v>
      </c>
      <c r="AG1054" s="52" t="s">
        <v>77</v>
      </c>
      <c r="AH1054" s="52" t="s">
        <v>4809</v>
      </c>
      <c r="AI1054" s="52" t="s">
        <v>6887</v>
      </c>
      <c r="AJ1054" s="51">
        <v>5</v>
      </c>
      <c r="AK1054" s="56">
        <v>938.63</v>
      </c>
    </row>
    <row r="1055" spans="1:37" x14ac:dyDescent="0.25">
      <c r="A1055" s="51">
        <v>2047</v>
      </c>
      <c r="B1055" s="52" t="s">
        <v>282</v>
      </c>
      <c r="C1055" s="52" t="s">
        <v>5190</v>
      </c>
      <c r="D1055" s="53">
        <v>44997</v>
      </c>
      <c r="E1055" s="53">
        <v>45079</v>
      </c>
      <c r="F1055" s="51">
        <f>Messy_HR_Dataset_Detailed!$E1055-Messy_HR_Dataset_Detailed!$D1055</f>
        <v>82</v>
      </c>
      <c r="G1055" s="54">
        <f>(Messy_HR_Dataset_Detailed!$E1055-Messy_HR_Dataset_Detailed!$D1055)/365.25</f>
        <v>0.22450376454483231</v>
      </c>
      <c r="H1055" s="52" t="s">
        <v>2953</v>
      </c>
      <c r="I1055" s="52" t="s">
        <v>6888</v>
      </c>
      <c r="J1055" s="55" t="s">
        <v>6889</v>
      </c>
      <c r="K1055" s="52" t="s">
        <v>113</v>
      </c>
      <c r="L1055" s="52" t="s">
        <v>38</v>
      </c>
      <c r="M1055" s="52" t="s">
        <v>39</v>
      </c>
      <c r="N1055" s="52" t="s">
        <v>55</v>
      </c>
      <c r="O1055" s="52" t="s">
        <v>41</v>
      </c>
      <c r="P1055" s="52" t="s">
        <v>95</v>
      </c>
      <c r="Q1055" s="52" t="s">
        <v>42</v>
      </c>
      <c r="R1055" s="52" t="s">
        <v>85</v>
      </c>
      <c r="S1055" s="53" t="s">
        <v>6890</v>
      </c>
      <c r="T1055" s="52" t="s">
        <v>44</v>
      </c>
      <c r="U1055" s="52" t="s">
        <v>98</v>
      </c>
      <c r="V1055" s="52" t="s">
        <v>59</v>
      </c>
      <c r="W1055" s="51">
        <v>38407</v>
      </c>
      <c r="X1055" s="52" t="s">
        <v>48</v>
      </c>
      <c r="Y1055" s="51">
        <v>4</v>
      </c>
      <c r="Z1055" s="51">
        <v>2474</v>
      </c>
      <c r="AA1055" s="53">
        <v>45266</v>
      </c>
      <c r="AB1055" s="51">
        <v>4</v>
      </c>
      <c r="AC1055" s="51">
        <v>5</v>
      </c>
      <c r="AD1055" s="53">
        <v>44883</v>
      </c>
      <c r="AE1055" s="52" t="s">
        <v>76</v>
      </c>
      <c r="AF1055" s="52" t="s">
        <v>51</v>
      </c>
      <c r="AG1055" s="52" t="s">
        <v>77</v>
      </c>
      <c r="AH1055" s="52" t="s">
        <v>5782</v>
      </c>
      <c r="AI1055" s="52" t="s">
        <v>6891</v>
      </c>
      <c r="AJ1055" s="51">
        <v>5</v>
      </c>
      <c r="AK1055" s="56">
        <v>543.64</v>
      </c>
    </row>
    <row r="1056" spans="1:37" x14ac:dyDescent="0.25">
      <c r="A1056" s="51">
        <v>2048</v>
      </c>
      <c r="B1056" s="52" t="s">
        <v>934</v>
      </c>
      <c r="C1056" s="52" t="s">
        <v>2825</v>
      </c>
      <c r="D1056" s="53">
        <v>44839</v>
      </c>
      <c r="E1056" s="53">
        <v>44912</v>
      </c>
      <c r="F1056" s="51">
        <f>Messy_HR_Dataset_Detailed!$E1056-Messy_HR_Dataset_Detailed!$D1056</f>
        <v>73</v>
      </c>
      <c r="G1056" s="54">
        <f>(Messy_HR_Dataset_Detailed!$E1056-Messy_HR_Dataset_Detailed!$D1056)/365.25</f>
        <v>0.1998631074606434</v>
      </c>
      <c r="H1056" s="52" t="s">
        <v>2953</v>
      </c>
      <c r="I1056" s="52" t="s">
        <v>6892</v>
      </c>
      <c r="J1056" s="55" t="s">
        <v>6893</v>
      </c>
      <c r="K1056" s="52" t="s">
        <v>65</v>
      </c>
      <c r="L1056" s="52" t="s">
        <v>752</v>
      </c>
      <c r="M1056" s="52" t="s">
        <v>56</v>
      </c>
      <c r="N1056" s="52" t="s">
        <v>40</v>
      </c>
      <c r="O1056" s="52" t="s">
        <v>41</v>
      </c>
      <c r="P1056" s="52" t="s">
        <v>133</v>
      </c>
      <c r="Q1056" s="52" t="s">
        <v>42</v>
      </c>
      <c r="R1056" s="52" t="s">
        <v>80</v>
      </c>
      <c r="S1056" s="53" t="s">
        <v>6894</v>
      </c>
      <c r="T1056" s="52" t="s">
        <v>44</v>
      </c>
      <c r="U1056" s="52" t="s">
        <v>145</v>
      </c>
      <c r="V1056" s="52" t="s">
        <v>59</v>
      </c>
      <c r="W1056" s="51">
        <v>14857</v>
      </c>
      <c r="X1056" s="52" t="s">
        <v>48</v>
      </c>
      <c r="Y1056" s="51">
        <v>4</v>
      </c>
      <c r="Z1056" s="51">
        <v>2475</v>
      </c>
      <c r="AA1056" s="53" t="s">
        <v>1801</v>
      </c>
      <c r="AB1056" s="51">
        <v>1</v>
      </c>
      <c r="AC1056" s="51">
        <v>4</v>
      </c>
      <c r="AD1056" s="53">
        <v>44895</v>
      </c>
      <c r="AE1056" s="52" t="s">
        <v>50</v>
      </c>
      <c r="AF1056" s="52" t="s">
        <v>51</v>
      </c>
      <c r="AG1056" s="52" t="s">
        <v>52</v>
      </c>
      <c r="AH1056" s="52" t="s">
        <v>6895</v>
      </c>
      <c r="AI1056" s="52" t="s">
        <v>6896</v>
      </c>
      <c r="AJ1056" s="51">
        <v>2</v>
      </c>
      <c r="AK1056" s="56">
        <v>117.83</v>
      </c>
    </row>
    <row r="1057" spans="1:37" x14ac:dyDescent="0.25">
      <c r="A1057" s="51">
        <v>2049</v>
      </c>
      <c r="B1057" s="52" t="s">
        <v>1376</v>
      </c>
      <c r="C1057" s="52" t="s">
        <v>6897</v>
      </c>
      <c r="D1057" s="53">
        <v>44470</v>
      </c>
      <c r="E1057" s="53">
        <v>45098</v>
      </c>
      <c r="F1057" s="51">
        <f>Messy_HR_Dataset_Detailed!$E1057-Messy_HR_Dataset_Detailed!$D1057</f>
        <v>628</v>
      </c>
      <c r="G1057" s="54">
        <f>(Messy_HR_Dataset_Detailed!$E1057-Messy_HR_Dataset_Detailed!$D1057)/365.25</f>
        <v>1.7193702943189597</v>
      </c>
      <c r="H1057" s="52" t="s">
        <v>3558</v>
      </c>
      <c r="I1057" s="52" t="s">
        <v>6898</v>
      </c>
      <c r="J1057" s="55" t="s">
        <v>6899</v>
      </c>
      <c r="K1057" s="52" t="s">
        <v>164</v>
      </c>
      <c r="L1057" s="52" t="s">
        <v>38</v>
      </c>
      <c r="M1057" s="52" t="s">
        <v>56</v>
      </c>
      <c r="N1057" s="52" t="s">
        <v>67</v>
      </c>
      <c r="O1057" s="52" t="s">
        <v>66</v>
      </c>
      <c r="P1057" s="52" t="s">
        <v>174</v>
      </c>
      <c r="Q1057" s="52" t="s">
        <v>1847</v>
      </c>
      <c r="R1057" s="52" t="s">
        <v>508</v>
      </c>
      <c r="S1057" s="53">
        <v>24783</v>
      </c>
      <c r="T1057" s="52" t="s">
        <v>44</v>
      </c>
      <c r="U1057" s="52" t="s">
        <v>1068</v>
      </c>
      <c r="V1057" s="52" t="s">
        <v>59</v>
      </c>
      <c r="W1057" s="51">
        <v>6637</v>
      </c>
      <c r="X1057" s="52" t="s">
        <v>48</v>
      </c>
      <c r="Y1057" s="51">
        <v>2</v>
      </c>
      <c r="Z1057" s="51">
        <v>2476</v>
      </c>
      <c r="AA1057" s="53" t="s">
        <v>3796</v>
      </c>
      <c r="AB1057" s="51">
        <v>3</v>
      </c>
      <c r="AC1057" s="51">
        <v>5</v>
      </c>
      <c r="AD1057" s="53">
        <v>45106</v>
      </c>
      <c r="AE1057" s="52" t="s">
        <v>83</v>
      </c>
      <c r="AF1057" s="52" t="s">
        <v>61</v>
      </c>
      <c r="AG1057" s="52" t="s">
        <v>77</v>
      </c>
      <c r="AH1057" s="52" t="s">
        <v>6900</v>
      </c>
      <c r="AI1057" s="52" t="s">
        <v>6901</v>
      </c>
      <c r="AJ1057" s="51">
        <v>3</v>
      </c>
      <c r="AK1057" s="56">
        <v>350.21</v>
      </c>
    </row>
    <row r="1058" spans="1:37" x14ac:dyDescent="0.25">
      <c r="A1058" s="51">
        <v>2052</v>
      </c>
      <c r="B1058" s="52" t="s">
        <v>6903</v>
      </c>
      <c r="C1058" s="52" t="s">
        <v>4262</v>
      </c>
      <c r="D1058" s="53">
        <v>45034</v>
      </c>
      <c r="E1058" s="53">
        <v>45063</v>
      </c>
      <c r="F1058" s="51">
        <f>Messy_HR_Dataset_Detailed!$E1058-Messy_HR_Dataset_Detailed!$D1058</f>
        <v>29</v>
      </c>
      <c r="G1058" s="54">
        <f>(Messy_HR_Dataset_Detailed!$E1058-Messy_HR_Dataset_Detailed!$D1058)/365.25</f>
        <v>7.939767282683094E-2</v>
      </c>
      <c r="H1058" s="52" t="s">
        <v>2310</v>
      </c>
      <c r="I1058" s="52" t="s">
        <v>6904</v>
      </c>
      <c r="J1058" s="55" t="s">
        <v>6905</v>
      </c>
      <c r="K1058" s="52" t="s">
        <v>125</v>
      </c>
      <c r="L1058" s="52" t="s">
        <v>38</v>
      </c>
      <c r="M1058" s="52" t="s">
        <v>39</v>
      </c>
      <c r="N1058" s="52" t="s">
        <v>40</v>
      </c>
      <c r="O1058" s="52" t="s">
        <v>56</v>
      </c>
      <c r="P1058" s="52" t="s">
        <v>95</v>
      </c>
      <c r="Q1058" s="52" t="s">
        <v>165</v>
      </c>
      <c r="R1058" s="52" t="s">
        <v>80</v>
      </c>
      <c r="S1058" s="53" t="s">
        <v>6906</v>
      </c>
      <c r="T1058" s="52" t="s">
        <v>44</v>
      </c>
      <c r="U1058" s="52" t="s">
        <v>81</v>
      </c>
      <c r="V1058" s="52" t="s">
        <v>46</v>
      </c>
      <c r="W1058" s="51">
        <v>67089</v>
      </c>
      <c r="X1058" s="52" t="s">
        <v>48</v>
      </c>
      <c r="Y1058" s="51">
        <v>4</v>
      </c>
      <c r="Z1058" s="51">
        <v>2479</v>
      </c>
      <c r="AA1058" s="53" t="s">
        <v>167</v>
      </c>
      <c r="AB1058" s="51">
        <v>2</v>
      </c>
      <c r="AC1058" s="51">
        <v>1</v>
      </c>
      <c r="AD1058" s="53">
        <v>45095</v>
      </c>
      <c r="AE1058" s="52" t="s">
        <v>83</v>
      </c>
      <c r="AF1058" s="52" t="s">
        <v>51</v>
      </c>
      <c r="AG1058" s="52" t="s">
        <v>89</v>
      </c>
      <c r="AH1058" s="52" t="s">
        <v>6907</v>
      </c>
      <c r="AI1058" s="52" t="s">
        <v>6908</v>
      </c>
      <c r="AJ1058" s="51">
        <v>2</v>
      </c>
      <c r="AK1058" s="56">
        <v>439.17</v>
      </c>
    </row>
    <row r="1059" spans="1:37" x14ac:dyDescent="0.25">
      <c r="A1059" s="51">
        <v>2055</v>
      </c>
      <c r="B1059" s="52" t="s">
        <v>6910</v>
      </c>
      <c r="C1059" s="52" t="s">
        <v>6911</v>
      </c>
      <c r="D1059" s="53">
        <v>43344</v>
      </c>
      <c r="E1059" s="53">
        <v>44732</v>
      </c>
      <c r="F1059" s="51">
        <f>Messy_HR_Dataset_Detailed!$E1059-Messy_HR_Dataset_Detailed!$D1059</f>
        <v>1388</v>
      </c>
      <c r="G1059" s="54">
        <f>(Messy_HR_Dataset_Detailed!$E1059-Messy_HR_Dataset_Detailed!$D1059)/365.25</f>
        <v>3.8001368925393568</v>
      </c>
      <c r="H1059" s="52" t="s">
        <v>6179</v>
      </c>
      <c r="I1059" s="52" t="s">
        <v>2143</v>
      </c>
      <c r="J1059" s="55" t="s">
        <v>6912</v>
      </c>
      <c r="K1059" s="52" t="s">
        <v>164</v>
      </c>
      <c r="L1059" s="52" t="s">
        <v>38</v>
      </c>
      <c r="M1059" s="52" t="s">
        <v>39</v>
      </c>
      <c r="N1059" s="52" t="s">
        <v>40</v>
      </c>
      <c r="O1059" s="52" t="s">
        <v>66</v>
      </c>
      <c r="P1059" s="52" t="s">
        <v>174</v>
      </c>
      <c r="Q1059" s="52" t="s">
        <v>165</v>
      </c>
      <c r="R1059" s="52" t="s">
        <v>3104</v>
      </c>
      <c r="S1059" s="53" t="s">
        <v>6913</v>
      </c>
      <c r="T1059" s="52" t="s">
        <v>44</v>
      </c>
      <c r="U1059" s="52" t="s">
        <v>250</v>
      </c>
      <c r="V1059" s="52" t="s">
        <v>59</v>
      </c>
      <c r="W1059" s="51">
        <v>1886</v>
      </c>
      <c r="X1059" s="52" t="s">
        <v>48</v>
      </c>
      <c r="Y1059" s="51">
        <v>4</v>
      </c>
      <c r="Z1059" s="51">
        <v>2482</v>
      </c>
      <c r="AA1059" s="53" t="s">
        <v>235</v>
      </c>
      <c r="AB1059" s="51">
        <v>4</v>
      </c>
      <c r="AC1059" s="51">
        <v>2</v>
      </c>
      <c r="AD1059" s="53">
        <v>45069</v>
      </c>
      <c r="AE1059" s="52" t="s">
        <v>60</v>
      </c>
      <c r="AF1059" s="52" t="s">
        <v>61</v>
      </c>
      <c r="AG1059" s="52" t="s">
        <v>62</v>
      </c>
      <c r="AH1059" s="52" t="s">
        <v>6914</v>
      </c>
      <c r="AI1059" s="52" t="s">
        <v>6915</v>
      </c>
      <c r="AJ1059" s="51">
        <v>4</v>
      </c>
      <c r="AK1059" s="56">
        <v>688.55</v>
      </c>
    </row>
    <row r="1060" spans="1:37" x14ac:dyDescent="0.25">
      <c r="A1060" s="51">
        <v>2058</v>
      </c>
      <c r="B1060" s="52" t="s">
        <v>6917</v>
      </c>
      <c r="C1060" s="52" t="s">
        <v>6918</v>
      </c>
      <c r="D1060" s="53">
        <v>43894</v>
      </c>
      <c r="E1060" s="53">
        <v>44447</v>
      </c>
      <c r="F1060" s="51">
        <f>Messy_HR_Dataset_Detailed!$E1060-Messy_HR_Dataset_Detailed!$D1060</f>
        <v>553</v>
      </c>
      <c r="G1060" s="54">
        <f>(Messy_HR_Dataset_Detailed!$E1060-Messy_HR_Dataset_Detailed!$D1060)/365.25</f>
        <v>1.514031485284052</v>
      </c>
      <c r="H1060" s="52" t="s">
        <v>2392</v>
      </c>
      <c r="I1060" s="52" t="s">
        <v>6919</v>
      </c>
      <c r="J1060" s="55" t="s">
        <v>6920</v>
      </c>
      <c r="K1060" s="52" t="s">
        <v>113</v>
      </c>
      <c r="L1060" s="52" t="s">
        <v>38</v>
      </c>
      <c r="M1060" s="52" t="s">
        <v>56</v>
      </c>
      <c r="N1060" s="52" t="s">
        <v>67</v>
      </c>
      <c r="O1060" s="52" t="s">
        <v>56</v>
      </c>
      <c r="P1060" s="52" t="s">
        <v>133</v>
      </c>
      <c r="Q1060" s="52" t="s">
        <v>2397</v>
      </c>
      <c r="R1060" s="52" t="s">
        <v>608</v>
      </c>
      <c r="S1060" s="53" t="s">
        <v>6921</v>
      </c>
      <c r="T1060" s="52" t="s">
        <v>44</v>
      </c>
      <c r="U1060" s="52" t="s">
        <v>5</v>
      </c>
      <c r="V1060" s="52" t="s">
        <v>59</v>
      </c>
      <c r="W1060" s="51">
        <v>2184</v>
      </c>
      <c r="X1060" s="52" t="s">
        <v>48</v>
      </c>
      <c r="Y1060" s="51">
        <v>4</v>
      </c>
      <c r="Z1060" s="51">
        <v>2485</v>
      </c>
      <c r="AA1060" s="53" t="s">
        <v>459</v>
      </c>
      <c r="AB1060" s="51">
        <v>3</v>
      </c>
      <c r="AC1060" s="51">
        <v>5</v>
      </c>
      <c r="AD1060" s="53">
        <v>44803</v>
      </c>
      <c r="AE1060" s="52" t="s">
        <v>156</v>
      </c>
      <c r="AF1060" s="52" t="s">
        <v>51</v>
      </c>
      <c r="AG1060" s="52" t="s">
        <v>77</v>
      </c>
      <c r="AH1060" s="52" t="s">
        <v>6922</v>
      </c>
      <c r="AI1060" s="52" t="s">
        <v>6923</v>
      </c>
      <c r="AJ1060" s="51">
        <v>2</v>
      </c>
      <c r="AK1060" s="56">
        <v>642.67999999999995</v>
      </c>
    </row>
    <row r="1061" spans="1:37" x14ac:dyDescent="0.25">
      <c r="A1061" s="51">
        <v>2061</v>
      </c>
      <c r="B1061" s="52" t="s">
        <v>4188</v>
      </c>
      <c r="C1061" s="52" t="s">
        <v>6924</v>
      </c>
      <c r="D1061" s="53">
        <v>44707</v>
      </c>
      <c r="E1061" s="53">
        <v>44839</v>
      </c>
      <c r="F1061" s="51">
        <f>Messy_HR_Dataset_Detailed!$E1061-Messy_HR_Dataset_Detailed!$D1061</f>
        <v>132</v>
      </c>
      <c r="G1061" s="54">
        <f>(Messy_HR_Dataset_Detailed!$E1061-Messy_HR_Dataset_Detailed!$D1061)/365.25</f>
        <v>0.3613963039014374</v>
      </c>
      <c r="H1061" s="52" t="s">
        <v>6909</v>
      </c>
      <c r="I1061" s="52" t="s">
        <v>6925</v>
      </c>
      <c r="J1061" s="55" t="s">
        <v>6926</v>
      </c>
      <c r="K1061" s="52" t="s">
        <v>65</v>
      </c>
      <c r="L1061" s="52" t="s">
        <v>38</v>
      </c>
      <c r="M1061" s="52" t="s">
        <v>39</v>
      </c>
      <c r="N1061" s="52" t="s">
        <v>55</v>
      </c>
      <c r="O1061" s="52" t="s">
        <v>66</v>
      </c>
      <c r="P1061" s="52" t="s">
        <v>121</v>
      </c>
      <c r="Q1061" s="52" t="s">
        <v>165</v>
      </c>
      <c r="R1061" s="52" t="s">
        <v>85</v>
      </c>
      <c r="S1061" s="53" t="s">
        <v>6927</v>
      </c>
      <c r="T1061" s="52" t="s">
        <v>44</v>
      </c>
      <c r="U1061" s="52" t="s">
        <v>293</v>
      </c>
      <c r="V1061" s="52" t="s">
        <v>59</v>
      </c>
      <c r="W1061" s="51">
        <v>10930</v>
      </c>
      <c r="X1061" s="52" t="s">
        <v>48</v>
      </c>
      <c r="Y1061" s="51">
        <v>1</v>
      </c>
      <c r="Z1061" s="51">
        <v>2488</v>
      </c>
      <c r="AA1061" s="53">
        <v>45200</v>
      </c>
      <c r="AB1061" s="51">
        <v>2</v>
      </c>
      <c r="AC1061" s="51">
        <v>4</v>
      </c>
      <c r="AD1061" s="53">
        <v>44898</v>
      </c>
      <c r="AE1061" s="52" t="s">
        <v>60</v>
      </c>
      <c r="AF1061" s="52" t="s">
        <v>61</v>
      </c>
      <c r="AG1061" s="52" t="s">
        <v>77</v>
      </c>
      <c r="AH1061" s="52" t="s">
        <v>6928</v>
      </c>
      <c r="AI1061" s="52" t="s">
        <v>6929</v>
      </c>
      <c r="AJ1061" s="51">
        <v>5</v>
      </c>
      <c r="AK1061" s="56">
        <v>278.95999999999998</v>
      </c>
    </row>
    <row r="1062" spans="1:37" x14ac:dyDescent="0.25">
      <c r="A1062" s="51">
        <v>2066</v>
      </c>
      <c r="B1062" s="52" t="s">
        <v>3966</v>
      </c>
      <c r="C1062" s="52" t="s">
        <v>1088</v>
      </c>
      <c r="D1062" s="53">
        <v>44898</v>
      </c>
      <c r="E1062" s="53">
        <v>45106</v>
      </c>
      <c r="F1062" s="51">
        <f>Messy_HR_Dataset_Detailed!$E1062-Messy_HR_Dataset_Detailed!$D1062</f>
        <v>208</v>
      </c>
      <c r="G1062" s="54">
        <f>(Messy_HR_Dataset_Detailed!$E1062-Messy_HR_Dataset_Detailed!$D1062)/365.25</f>
        <v>0.56947296372347711</v>
      </c>
      <c r="H1062" s="52" t="s">
        <v>2394</v>
      </c>
      <c r="I1062" s="52" t="s">
        <v>6349</v>
      </c>
      <c r="J1062" s="55" t="s">
        <v>6933</v>
      </c>
      <c r="K1062" s="52" t="s">
        <v>125</v>
      </c>
      <c r="L1062" s="52" t="s">
        <v>38</v>
      </c>
      <c r="M1062" s="52" t="s">
        <v>39</v>
      </c>
      <c r="N1062" s="52" t="s">
        <v>40</v>
      </c>
      <c r="O1062" s="52" t="s">
        <v>66</v>
      </c>
      <c r="P1062" s="52" t="s">
        <v>133</v>
      </c>
      <c r="Q1062" s="52" t="s">
        <v>2397</v>
      </c>
      <c r="R1062" s="52" t="s">
        <v>85</v>
      </c>
      <c r="S1062" s="53" t="s">
        <v>5824</v>
      </c>
      <c r="T1062" s="52" t="s">
        <v>44</v>
      </c>
      <c r="U1062" s="52" t="s">
        <v>192</v>
      </c>
      <c r="V1062" s="52" t="s">
        <v>59</v>
      </c>
      <c r="W1062" s="51">
        <v>13337</v>
      </c>
      <c r="X1062" s="52" t="s">
        <v>48</v>
      </c>
      <c r="Y1062" s="51">
        <v>4</v>
      </c>
      <c r="Z1062" s="51">
        <v>2493</v>
      </c>
      <c r="AA1062" s="53" t="s">
        <v>697</v>
      </c>
      <c r="AB1062" s="51">
        <v>1</v>
      </c>
      <c r="AC1062" s="51">
        <v>3</v>
      </c>
      <c r="AD1062" s="53">
        <v>44933</v>
      </c>
      <c r="AE1062" s="52" t="s">
        <v>156</v>
      </c>
      <c r="AF1062" s="52" t="s">
        <v>51</v>
      </c>
      <c r="AG1062" s="52" t="s">
        <v>77</v>
      </c>
      <c r="AH1062" s="52" t="s">
        <v>6934</v>
      </c>
      <c r="AI1062" s="52" t="s">
        <v>5111</v>
      </c>
      <c r="AJ1062" s="51">
        <v>2</v>
      </c>
      <c r="AK1062" s="56">
        <v>443.46</v>
      </c>
    </row>
    <row r="1063" spans="1:37" x14ac:dyDescent="0.25">
      <c r="A1063" s="51">
        <v>2067</v>
      </c>
      <c r="B1063" s="52" t="s">
        <v>942</v>
      </c>
      <c r="C1063" s="52" t="s">
        <v>6935</v>
      </c>
      <c r="D1063" s="53">
        <v>43925</v>
      </c>
      <c r="E1063" s="53">
        <v>44875</v>
      </c>
      <c r="F1063" s="51">
        <f>Messy_HR_Dataset_Detailed!$E1063-Messy_HR_Dataset_Detailed!$D1063</f>
        <v>950</v>
      </c>
      <c r="G1063" s="54">
        <f>(Messy_HR_Dataset_Detailed!$E1063-Messy_HR_Dataset_Detailed!$D1063)/365.25</f>
        <v>2.6009582477754964</v>
      </c>
      <c r="H1063" s="52" t="s">
        <v>6186</v>
      </c>
      <c r="I1063" s="52" t="s">
        <v>6936</v>
      </c>
      <c r="J1063" s="55" t="s">
        <v>6937</v>
      </c>
      <c r="K1063" s="52" t="s">
        <v>132</v>
      </c>
      <c r="L1063" s="52" t="s">
        <v>38</v>
      </c>
      <c r="M1063" s="52" t="s">
        <v>39</v>
      </c>
      <c r="N1063" s="52" t="s">
        <v>55</v>
      </c>
      <c r="O1063" s="52" t="s">
        <v>41</v>
      </c>
      <c r="P1063" s="52" t="s">
        <v>133</v>
      </c>
      <c r="Q1063" s="52" t="s">
        <v>165</v>
      </c>
      <c r="R1063" s="52" t="s">
        <v>85</v>
      </c>
      <c r="S1063" s="53">
        <v>28588</v>
      </c>
      <c r="T1063" s="52" t="s">
        <v>44</v>
      </c>
      <c r="U1063" s="52" t="s">
        <v>81</v>
      </c>
      <c r="V1063" s="52" t="s">
        <v>59</v>
      </c>
      <c r="W1063" s="51">
        <v>67346</v>
      </c>
      <c r="X1063" s="52" t="s">
        <v>48</v>
      </c>
      <c r="Y1063" s="51">
        <v>4</v>
      </c>
      <c r="Z1063" s="51">
        <v>2494</v>
      </c>
      <c r="AA1063" s="53">
        <v>44723</v>
      </c>
      <c r="AB1063" s="51">
        <v>1</v>
      </c>
      <c r="AC1063" s="51">
        <v>1</v>
      </c>
      <c r="AD1063" s="53">
        <v>44871</v>
      </c>
      <c r="AE1063" s="52" t="s">
        <v>60</v>
      </c>
      <c r="AF1063" s="52" t="s">
        <v>51</v>
      </c>
      <c r="AG1063" s="52" t="s">
        <v>62</v>
      </c>
      <c r="AH1063" s="52" t="s">
        <v>6938</v>
      </c>
      <c r="AI1063" s="52" t="s">
        <v>736</v>
      </c>
      <c r="AJ1063" s="51">
        <v>2</v>
      </c>
      <c r="AK1063" s="56">
        <v>203.97</v>
      </c>
    </row>
    <row r="1064" spans="1:37" x14ac:dyDescent="0.25">
      <c r="A1064" s="51">
        <v>2068</v>
      </c>
      <c r="B1064" s="52" t="s">
        <v>2175</v>
      </c>
      <c r="C1064" s="52" t="s">
        <v>5316</v>
      </c>
      <c r="D1064" s="53">
        <v>43898</v>
      </c>
      <c r="E1064" s="53">
        <v>44983</v>
      </c>
      <c r="F1064" s="51">
        <f>Messy_HR_Dataset_Detailed!$E1064-Messy_HR_Dataset_Detailed!$D1064</f>
        <v>1085</v>
      </c>
      <c r="G1064" s="54">
        <f>(Messy_HR_Dataset_Detailed!$E1064-Messy_HR_Dataset_Detailed!$D1064)/365.25</f>
        <v>2.97056810403833</v>
      </c>
      <c r="H1064" s="52" t="s">
        <v>6909</v>
      </c>
      <c r="I1064" s="52" t="s">
        <v>1070</v>
      </c>
      <c r="J1064" s="55" t="s">
        <v>6939</v>
      </c>
      <c r="K1064" s="52" t="s">
        <v>113</v>
      </c>
      <c r="L1064" s="52" t="s">
        <v>38</v>
      </c>
      <c r="M1064" s="52" t="s">
        <v>39</v>
      </c>
      <c r="N1064" s="52" t="s">
        <v>67</v>
      </c>
      <c r="O1064" s="52" t="s">
        <v>56</v>
      </c>
      <c r="P1064" s="52" t="s">
        <v>121</v>
      </c>
      <c r="Q1064" s="52" t="s">
        <v>165</v>
      </c>
      <c r="R1064" s="52" t="s">
        <v>238</v>
      </c>
      <c r="S1064" s="53" t="s">
        <v>6940</v>
      </c>
      <c r="T1064" s="52" t="s">
        <v>44</v>
      </c>
      <c r="U1064" s="52" t="s">
        <v>109</v>
      </c>
      <c r="V1064" s="52" t="s">
        <v>59</v>
      </c>
      <c r="W1064" s="51">
        <v>71472</v>
      </c>
      <c r="X1064" s="52" t="s">
        <v>48</v>
      </c>
      <c r="Y1064" s="51">
        <v>1</v>
      </c>
      <c r="Z1064" s="51">
        <v>2495</v>
      </c>
      <c r="AA1064" s="53">
        <v>45200</v>
      </c>
      <c r="AB1064" s="51">
        <v>5</v>
      </c>
      <c r="AC1064" s="51">
        <v>1</v>
      </c>
      <c r="AD1064" s="53">
        <v>44800</v>
      </c>
      <c r="AE1064" s="52" t="s">
        <v>76</v>
      </c>
      <c r="AF1064" s="52" t="s">
        <v>51</v>
      </c>
      <c r="AG1064" s="52" t="s">
        <v>62</v>
      </c>
      <c r="AH1064" s="52" t="s">
        <v>6941</v>
      </c>
      <c r="AI1064" s="52" t="s">
        <v>6942</v>
      </c>
      <c r="AJ1064" s="51">
        <v>3</v>
      </c>
      <c r="AK1064" s="56">
        <v>180.44</v>
      </c>
    </row>
    <row r="1065" spans="1:37" x14ac:dyDescent="0.25">
      <c r="A1065" s="51">
        <v>2069</v>
      </c>
      <c r="B1065" s="52" t="s">
        <v>5338</v>
      </c>
      <c r="C1065" s="52" t="s">
        <v>2293</v>
      </c>
      <c r="D1065" s="53">
        <v>44102</v>
      </c>
      <c r="E1065" s="53">
        <v>45012</v>
      </c>
      <c r="F1065" s="51">
        <f>Messy_HR_Dataset_Detailed!$E1065-Messy_HR_Dataset_Detailed!$D1065</f>
        <v>910</v>
      </c>
      <c r="G1065" s="54">
        <f>(Messy_HR_Dataset_Detailed!$E1065-Messy_HR_Dataset_Detailed!$D1065)/365.25</f>
        <v>2.4914442162902124</v>
      </c>
      <c r="H1065" s="52" t="s">
        <v>6369</v>
      </c>
      <c r="I1065" s="52" t="s">
        <v>3236</v>
      </c>
      <c r="J1065" s="55" t="s">
        <v>6943</v>
      </c>
      <c r="K1065" s="52" t="s">
        <v>65</v>
      </c>
      <c r="L1065" s="52" t="s">
        <v>38</v>
      </c>
      <c r="M1065" s="52" t="s">
        <v>56</v>
      </c>
      <c r="N1065" s="52" t="s">
        <v>67</v>
      </c>
      <c r="O1065" s="52" t="s">
        <v>41</v>
      </c>
      <c r="P1065" s="52" t="s">
        <v>133</v>
      </c>
      <c r="Q1065" s="52" t="s">
        <v>165</v>
      </c>
      <c r="R1065" s="52" t="s">
        <v>804</v>
      </c>
      <c r="S1065" s="53" t="s">
        <v>6944</v>
      </c>
      <c r="T1065" s="52" t="s">
        <v>44</v>
      </c>
      <c r="U1065" s="52" t="s">
        <v>223</v>
      </c>
      <c r="V1065" s="52" t="s">
        <v>59</v>
      </c>
      <c r="W1065" s="51">
        <v>55912</v>
      </c>
      <c r="X1065" s="52" t="s">
        <v>48</v>
      </c>
      <c r="Y1065" s="51">
        <v>2</v>
      </c>
      <c r="Z1065" s="51">
        <v>2496</v>
      </c>
      <c r="AA1065" s="53" t="s">
        <v>425</v>
      </c>
      <c r="AB1065" s="51">
        <v>2</v>
      </c>
      <c r="AC1065" s="51">
        <v>3</v>
      </c>
      <c r="AD1065" s="53">
        <v>44969</v>
      </c>
      <c r="AE1065" s="52" t="s">
        <v>83</v>
      </c>
      <c r="AF1065" s="52" t="s">
        <v>51</v>
      </c>
      <c r="AG1065" s="52" t="s">
        <v>89</v>
      </c>
      <c r="AH1065" s="52" t="s">
        <v>6945</v>
      </c>
      <c r="AI1065" s="52" t="s">
        <v>6946</v>
      </c>
      <c r="AJ1065" s="51">
        <v>3</v>
      </c>
      <c r="AK1065" s="56">
        <v>647.25</v>
      </c>
    </row>
    <row r="1066" spans="1:37" x14ac:dyDescent="0.25">
      <c r="A1066" s="51">
        <v>2070</v>
      </c>
      <c r="B1066" s="52" t="s">
        <v>778</v>
      </c>
      <c r="C1066" s="52" t="s">
        <v>6947</v>
      </c>
      <c r="D1066" s="53">
        <v>44391</v>
      </c>
      <c r="E1066" s="53">
        <v>44782</v>
      </c>
      <c r="F1066" s="51">
        <f>Messy_HR_Dataset_Detailed!$E1066-Messy_HR_Dataset_Detailed!$D1066</f>
        <v>391</v>
      </c>
      <c r="G1066" s="54">
        <f>(Messy_HR_Dataset_Detailed!$E1066-Messy_HR_Dataset_Detailed!$D1066)/365.25</f>
        <v>1.0704996577686516</v>
      </c>
      <c r="H1066" s="52" t="s">
        <v>6376</v>
      </c>
      <c r="I1066" s="52" t="s">
        <v>6948</v>
      </c>
      <c r="J1066" s="55" t="s">
        <v>6949</v>
      </c>
      <c r="K1066" s="52" t="s">
        <v>164</v>
      </c>
      <c r="L1066" s="52" t="s">
        <v>38</v>
      </c>
      <c r="M1066" s="52" t="s">
        <v>66</v>
      </c>
      <c r="N1066" s="52" t="s">
        <v>40</v>
      </c>
      <c r="O1066" s="52" t="s">
        <v>41</v>
      </c>
      <c r="P1066" s="52" t="s">
        <v>174</v>
      </c>
      <c r="Q1066" s="52" t="s">
        <v>165</v>
      </c>
      <c r="R1066" s="52" t="s">
        <v>85</v>
      </c>
      <c r="S1066" s="53">
        <v>20218</v>
      </c>
      <c r="T1066" s="52" t="s">
        <v>44</v>
      </c>
      <c r="U1066" s="52" t="s">
        <v>98</v>
      </c>
      <c r="V1066" s="52" t="s">
        <v>59</v>
      </c>
      <c r="W1066" s="51">
        <v>24639</v>
      </c>
      <c r="X1066" s="52" t="s">
        <v>48</v>
      </c>
      <c r="Y1066" s="51">
        <v>4</v>
      </c>
      <c r="Z1066" s="51">
        <v>2497</v>
      </c>
      <c r="AA1066" s="53" t="s">
        <v>915</v>
      </c>
      <c r="AB1066" s="51">
        <v>5</v>
      </c>
      <c r="AC1066" s="51">
        <v>2</v>
      </c>
      <c r="AD1066" s="53">
        <v>44811</v>
      </c>
      <c r="AE1066" s="52" t="s">
        <v>60</v>
      </c>
      <c r="AF1066" s="52" t="s">
        <v>51</v>
      </c>
      <c r="AG1066" s="52" t="s">
        <v>89</v>
      </c>
      <c r="AH1066" s="52" t="s">
        <v>6950</v>
      </c>
      <c r="AI1066" s="52" t="s">
        <v>6951</v>
      </c>
      <c r="AJ1066" s="51">
        <v>4</v>
      </c>
      <c r="AK1066" s="56">
        <v>833.99</v>
      </c>
    </row>
    <row r="1067" spans="1:37" x14ac:dyDescent="0.25">
      <c r="A1067" s="51">
        <v>2071</v>
      </c>
      <c r="B1067" s="52" t="s">
        <v>6817</v>
      </c>
      <c r="C1067" s="52" t="s">
        <v>3613</v>
      </c>
      <c r="D1067" s="53">
        <v>43755</v>
      </c>
      <c r="E1067" s="53">
        <v>43911</v>
      </c>
      <c r="F1067" s="51">
        <f>Messy_HR_Dataset_Detailed!$E1067-Messy_HR_Dataset_Detailed!$D1067</f>
        <v>156</v>
      </c>
      <c r="G1067" s="54">
        <f>(Messy_HR_Dataset_Detailed!$E1067-Messy_HR_Dataset_Detailed!$D1067)/365.25</f>
        <v>0.4271047227926078</v>
      </c>
      <c r="H1067" s="52" t="s">
        <v>4464</v>
      </c>
      <c r="I1067" s="52" t="s">
        <v>6952</v>
      </c>
      <c r="J1067" s="55" t="s">
        <v>6953</v>
      </c>
      <c r="K1067" s="52" t="s">
        <v>164</v>
      </c>
      <c r="L1067" s="52" t="s">
        <v>2303</v>
      </c>
      <c r="M1067" s="52" t="s">
        <v>66</v>
      </c>
      <c r="N1067" s="52" t="s">
        <v>55</v>
      </c>
      <c r="O1067" s="52" t="s">
        <v>41</v>
      </c>
      <c r="P1067" s="52" t="s">
        <v>95</v>
      </c>
      <c r="Q1067" s="52" t="s">
        <v>165</v>
      </c>
      <c r="R1067" s="52" t="s">
        <v>85</v>
      </c>
      <c r="S1067" s="53">
        <v>36381</v>
      </c>
      <c r="T1067" s="52" t="s">
        <v>44</v>
      </c>
      <c r="U1067" s="52" t="s">
        <v>234</v>
      </c>
      <c r="V1067" s="52" t="s">
        <v>46</v>
      </c>
      <c r="W1067" s="51">
        <v>44117</v>
      </c>
      <c r="X1067" s="52" t="s">
        <v>48</v>
      </c>
      <c r="Y1067" s="51">
        <v>4</v>
      </c>
      <c r="Z1067" s="51">
        <v>2498</v>
      </c>
      <c r="AA1067" s="53">
        <v>45053</v>
      </c>
      <c r="AB1067" s="51">
        <v>5</v>
      </c>
      <c r="AC1067" s="51">
        <v>3</v>
      </c>
      <c r="AD1067" s="53">
        <v>44895</v>
      </c>
      <c r="AE1067" s="52" t="s">
        <v>76</v>
      </c>
      <c r="AF1067" s="52" t="s">
        <v>51</v>
      </c>
      <c r="AG1067" s="52" t="s">
        <v>62</v>
      </c>
      <c r="AH1067" s="52" t="s">
        <v>6954</v>
      </c>
      <c r="AI1067" s="52" t="s">
        <v>6955</v>
      </c>
      <c r="AJ1067" s="51">
        <v>4</v>
      </c>
      <c r="AK1067" s="56">
        <v>825.58</v>
      </c>
    </row>
    <row r="1068" spans="1:37" x14ac:dyDescent="0.25">
      <c r="A1068" s="51">
        <v>2072</v>
      </c>
      <c r="B1068" s="52" t="s">
        <v>1554</v>
      </c>
      <c r="C1068" s="52" t="s">
        <v>594</v>
      </c>
      <c r="D1068" s="53">
        <v>45024</v>
      </c>
      <c r="E1068" s="53">
        <v>45086</v>
      </c>
      <c r="F1068" s="51">
        <f>Messy_HR_Dataset_Detailed!$E1068-Messy_HR_Dataset_Detailed!$D1068</f>
        <v>62</v>
      </c>
      <c r="G1068" s="54">
        <f>(Messy_HR_Dataset_Detailed!$E1068-Messy_HR_Dataset_Detailed!$D1068)/365.25</f>
        <v>0.16974674880219029</v>
      </c>
      <c r="H1068" s="52" t="s">
        <v>2394</v>
      </c>
      <c r="I1068" s="52" t="s">
        <v>6956</v>
      </c>
      <c r="J1068" s="55" t="s">
        <v>6957</v>
      </c>
      <c r="K1068" s="52" t="s">
        <v>65</v>
      </c>
      <c r="L1068" s="52" t="s">
        <v>38</v>
      </c>
      <c r="M1068" s="52" t="s">
        <v>39</v>
      </c>
      <c r="N1068" s="52" t="s">
        <v>67</v>
      </c>
      <c r="O1068" s="52" t="s">
        <v>66</v>
      </c>
      <c r="P1068" s="52" t="s">
        <v>121</v>
      </c>
      <c r="Q1068" s="52" t="s">
        <v>2397</v>
      </c>
      <c r="R1068" s="52" t="s">
        <v>175</v>
      </c>
      <c r="S1068" s="53">
        <v>32607</v>
      </c>
      <c r="T1068" s="52" t="s">
        <v>44</v>
      </c>
      <c r="U1068" s="52" t="s">
        <v>250</v>
      </c>
      <c r="V1068" s="52" t="s">
        <v>59</v>
      </c>
      <c r="W1068" s="51">
        <v>32650</v>
      </c>
      <c r="X1068" s="52" t="s">
        <v>48</v>
      </c>
      <c r="Y1068" s="51">
        <v>4</v>
      </c>
      <c r="Z1068" s="51">
        <v>2499</v>
      </c>
      <c r="AA1068" s="53">
        <v>44931</v>
      </c>
      <c r="AB1068" s="51">
        <v>5</v>
      </c>
      <c r="AC1068" s="51">
        <v>5</v>
      </c>
      <c r="AD1068" s="53">
        <v>44846</v>
      </c>
      <c r="AE1068" s="52" t="s">
        <v>76</v>
      </c>
      <c r="AF1068" s="52" t="s">
        <v>51</v>
      </c>
      <c r="AG1068" s="52" t="s">
        <v>52</v>
      </c>
      <c r="AH1068" s="52" t="s">
        <v>2654</v>
      </c>
      <c r="AI1068" s="52" t="s">
        <v>6958</v>
      </c>
      <c r="AJ1068" s="51">
        <v>2</v>
      </c>
      <c r="AK1068" s="56">
        <v>190.49</v>
      </c>
    </row>
    <row r="1069" spans="1:37" x14ac:dyDescent="0.25">
      <c r="A1069" s="51">
        <v>2076</v>
      </c>
      <c r="B1069" s="52" t="s">
        <v>965</v>
      </c>
      <c r="C1069" s="52" t="s">
        <v>1427</v>
      </c>
      <c r="D1069" s="53">
        <v>44556</v>
      </c>
      <c r="E1069" s="53">
        <v>44590</v>
      </c>
      <c r="F1069" s="51">
        <f>Messy_HR_Dataset_Detailed!$E1069-Messy_HR_Dataset_Detailed!$D1069</f>
        <v>34</v>
      </c>
      <c r="G1069" s="54">
        <f>(Messy_HR_Dataset_Detailed!$E1069-Messy_HR_Dataset_Detailed!$D1069)/365.25</f>
        <v>9.3086926762491445E-2</v>
      </c>
      <c r="H1069" s="52" t="s">
        <v>6186</v>
      </c>
      <c r="I1069" s="52" t="s">
        <v>6960</v>
      </c>
      <c r="J1069" s="55" t="s">
        <v>6961</v>
      </c>
      <c r="K1069" s="52" t="s">
        <v>65</v>
      </c>
      <c r="L1069" s="52" t="s">
        <v>38</v>
      </c>
      <c r="M1069" s="52" t="s">
        <v>39</v>
      </c>
      <c r="N1069" s="52" t="s">
        <v>40</v>
      </c>
      <c r="O1069" s="52" t="s">
        <v>41</v>
      </c>
      <c r="P1069" s="52" t="s">
        <v>174</v>
      </c>
      <c r="Q1069" s="52" t="s">
        <v>165</v>
      </c>
      <c r="R1069" s="52" t="s">
        <v>80</v>
      </c>
      <c r="S1069" s="53" t="s">
        <v>6962</v>
      </c>
      <c r="T1069" s="52" t="s">
        <v>44</v>
      </c>
      <c r="U1069" s="52" t="s">
        <v>74</v>
      </c>
      <c r="V1069" s="52" t="s">
        <v>59</v>
      </c>
      <c r="W1069" s="51">
        <v>6113</v>
      </c>
      <c r="X1069" s="52" t="s">
        <v>48</v>
      </c>
      <c r="Y1069" s="51">
        <v>5</v>
      </c>
      <c r="Z1069" s="51">
        <v>2503</v>
      </c>
      <c r="AA1069" s="53">
        <v>44724</v>
      </c>
      <c r="AB1069" s="51">
        <v>1</v>
      </c>
      <c r="AC1069" s="51">
        <v>1</v>
      </c>
      <c r="AD1069" s="53">
        <v>45060</v>
      </c>
      <c r="AE1069" s="52" t="s">
        <v>83</v>
      </c>
      <c r="AF1069" s="52" t="s">
        <v>61</v>
      </c>
      <c r="AG1069" s="52" t="s">
        <v>62</v>
      </c>
      <c r="AH1069" s="52" t="s">
        <v>6963</v>
      </c>
      <c r="AI1069" s="52" t="s">
        <v>6964</v>
      </c>
      <c r="AJ1069" s="51">
        <v>3</v>
      </c>
      <c r="AK1069" s="56">
        <v>354.28</v>
      </c>
    </row>
    <row r="1070" spans="1:37" x14ac:dyDescent="0.25">
      <c r="A1070" s="51">
        <v>2080</v>
      </c>
      <c r="B1070" s="52" t="s">
        <v>3488</v>
      </c>
      <c r="C1070" s="52" t="s">
        <v>2185</v>
      </c>
      <c r="D1070" s="53">
        <v>44931</v>
      </c>
      <c r="E1070" s="53">
        <v>44940</v>
      </c>
      <c r="F1070" s="51">
        <f>Messy_HR_Dataset_Detailed!$E1070-Messy_HR_Dataset_Detailed!$D1070</f>
        <v>9</v>
      </c>
      <c r="G1070" s="54">
        <f>(Messy_HR_Dataset_Detailed!$E1070-Messy_HR_Dataset_Detailed!$D1070)/365.25</f>
        <v>2.4640657084188913E-2</v>
      </c>
      <c r="H1070" s="52" t="s">
        <v>4464</v>
      </c>
      <c r="I1070" s="52" t="s">
        <v>6634</v>
      </c>
      <c r="J1070" s="55" t="s">
        <v>6965</v>
      </c>
      <c r="K1070" s="52" t="s">
        <v>37</v>
      </c>
      <c r="L1070" s="52" t="s">
        <v>2303</v>
      </c>
      <c r="M1070" s="52" t="s">
        <v>56</v>
      </c>
      <c r="N1070" s="52" t="s">
        <v>67</v>
      </c>
      <c r="O1070" s="52" t="s">
        <v>41</v>
      </c>
      <c r="P1070" s="52" t="s">
        <v>121</v>
      </c>
      <c r="Q1070" s="52" t="s">
        <v>165</v>
      </c>
      <c r="R1070" s="52" t="s">
        <v>57</v>
      </c>
      <c r="S1070" s="53">
        <v>31207</v>
      </c>
      <c r="T1070" s="52" t="s">
        <v>44</v>
      </c>
      <c r="U1070" s="52" t="s">
        <v>234</v>
      </c>
      <c r="V1070" s="52" t="s">
        <v>46</v>
      </c>
      <c r="W1070" s="51">
        <v>93702</v>
      </c>
      <c r="X1070" s="52" t="s">
        <v>48</v>
      </c>
      <c r="Y1070" s="51">
        <v>5</v>
      </c>
      <c r="Z1070" s="51">
        <v>2507</v>
      </c>
      <c r="AA1070" s="53" t="s">
        <v>1494</v>
      </c>
      <c r="AB1070" s="51">
        <v>2</v>
      </c>
      <c r="AC1070" s="51">
        <v>3</v>
      </c>
      <c r="AD1070" s="53">
        <v>44901</v>
      </c>
      <c r="AE1070" s="52" t="s">
        <v>83</v>
      </c>
      <c r="AF1070" s="52" t="s">
        <v>61</v>
      </c>
      <c r="AG1070" s="52" t="s">
        <v>62</v>
      </c>
      <c r="AH1070" s="52" t="s">
        <v>1841</v>
      </c>
      <c r="AI1070" s="52" t="s">
        <v>6966</v>
      </c>
      <c r="AJ1070" s="51">
        <v>2</v>
      </c>
      <c r="AK1070" s="56">
        <v>680.09</v>
      </c>
    </row>
    <row r="1071" spans="1:37" x14ac:dyDescent="0.25">
      <c r="A1071" s="51">
        <v>2082</v>
      </c>
      <c r="B1071" s="52" t="s">
        <v>3123</v>
      </c>
      <c r="C1071" s="52" t="s">
        <v>3779</v>
      </c>
      <c r="D1071" s="53">
        <v>44095</v>
      </c>
      <c r="E1071" s="53">
        <v>44485</v>
      </c>
      <c r="F1071" s="51">
        <f>Messy_HR_Dataset_Detailed!$E1071-Messy_HR_Dataset_Detailed!$D1071</f>
        <v>390</v>
      </c>
      <c r="G1071" s="54">
        <f>(Messy_HR_Dataset_Detailed!$E1071-Messy_HR_Dataset_Detailed!$D1071)/365.25</f>
        <v>1.0677618069815196</v>
      </c>
      <c r="H1071" s="52" t="s">
        <v>2394</v>
      </c>
      <c r="I1071" s="52" t="s">
        <v>6967</v>
      </c>
      <c r="J1071" s="55" t="s">
        <v>6968</v>
      </c>
      <c r="K1071" s="52" t="s">
        <v>54</v>
      </c>
      <c r="L1071" s="52" t="s">
        <v>38</v>
      </c>
      <c r="M1071" s="52" t="s">
        <v>56</v>
      </c>
      <c r="N1071" s="52" t="s">
        <v>40</v>
      </c>
      <c r="O1071" s="52" t="s">
        <v>66</v>
      </c>
      <c r="P1071" s="52" t="s">
        <v>95</v>
      </c>
      <c r="Q1071" s="52" t="s">
        <v>2397</v>
      </c>
      <c r="R1071" s="52" t="s">
        <v>953</v>
      </c>
      <c r="S1071" s="53" t="s">
        <v>3732</v>
      </c>
      <c r="T1071" s="52" t="s">
        <v>44</v>
      </c>
      <c r="U1071" s="52" t="s">
        <v>109</v>
      </c>
      <c r="V1071" s="52" t="s">
        <v>46</v>
      </c>
      <c r="W1071" s="51">
        <v>68690</v>
      </c>
      <c r="X1071" s="52" t="s">
        <v>48</v>
      </c>
      <c r="Y1071" s="51">
        <v>2</v>
      </c>
      <c r="Z1071" s="51">
        <v>2509</v>
      </c>
      <c r="AA1071" s="53">
        <v>45202</v>
      </c>
      <c r="AB1071" s="51">
        <v>1</v>
      </c>
      <c r="AC1071" s="51">
        <v>2</v>
      </c>
      <c r="AD1071" s="53">
        <v>44965</v>
      </c>
      <c r="AE1071" s="52" t="s">
        <v>156</v>
      </c>
      <c r="AF1071" s="52" t="s">
        <v>51</v>
      </c>
      <c r="AG1071" s="52" t="s">
        <v>77</v>
      </c>
      <c r="AH1071" s="52" t="s">
        <v>6969</v>
      </c>
      <c r="AI1071" s="52" t="s">
        <v>6970</v>
      </c>
      <c r="AJ1071" s="51">
        <v>1</v>
      </c>
      <c r="AK1071" s="56">
        <v>433.69</v>
      </c>
    </row>
    <row r="1072" spans="1:37" x14ac:dyDescent="0.25">
      <c r="A1072" s="51">
        <v>2083</v>
      </c>
      <c r="B1072" s="52" t="s">
        <v>5430</v>
      </c>
      <c r="C1072" s="52" t="s">
        <v>6971</v>
      </c>
      <c r="D1072" s="53">
        <v>43794</v>
      </c>
      <c r="E1072" s="53">
        <v>44981</v>
      </c>
      <c r="F1072" s="51">
        <f>Messy_HR_Dataset_Detailed!$E1072-Messy_HR_Dataset_Detailed!$D1072</f>
        <v>1187</v>
      </c>
      <c r="G1072" s="54">
        <f>(Messy_HR_Dataset_Detailed!$E1072-Messy_HR_Dataset_Detailed!$D1072)/365.25</f>
        <v>3.2498288843258041</v>
      </c>
      <c r="H1072" s="52" t="s">
        <v>2394</v>
      </c>
      <c r="I1072" s="52" t="s">
        <v>6972</v>
      </c>
      <c r="J1072" s="55" t="s">
        <v>6973</v>
      </c>
      <c r="K1072" s="52" t="s">
        <v>132</v>
      </c>
      <c r="L1072" s="52" t="s">
        <v>38</v>
      </c>
      <c r="M1072" s="52" t="s">
        <v>39</v>
      </c>
      <c r="N1072" s="52" t="s">
        <v>40</v>
      </c>
      <c r="O1072" s="52" t="s">
        <v>41</v>
      </c>
      <c r="P1072" s="52" t="s">
        <v>133</v>
      </c>
      <c r="Q1072" s="52" t="s">
        <v>2397</v>
      </c>
      <c r="R1072" s="52" t="s">
        <v>57</v>
      </c>
      <c r="S1072" s="53" t="s">
        <v>6974</v>
      </c>
      <c r="T1072" s="52" t="s">
        <v>44</v>
      </c>
      <c r="U1072" s="52" t="s">
        <v>159</v>
      </c>
      <c r="V1072" s="52" t="s">
        <v>59</v>
      </c>
      <c r="W1072" s="51">
        <v>87866</v>
      </c>
      <c r="X1072" s="52" t="s">
        <v>48</v>
      </c>
      <c r="Y1072" s="51">
        <v>1</v>
      </c>
      <c r="Z1072" s="51">
        <v>2510</v>
      </c>
      <c r="AA1072" s="53">
        <v>44843</v>
      </c>
      <c r="AB1072" s="51">
        <v>2</v>
      </c>
      <c r="AC1072" s="51">
        <v>2</v>
      </c>
      <c r="AD1072" s="53">
        <v>44795</v>
      </c>
      <c r="AE1072" s="52" t="s">
        <v>60</v>
      </c>
      <c r="AF1072" s="52" t="s">
        <v>51</v>
      </c>
      <c r="AG1072" s="52" t="s">
        <v>77</v>
      </c>
      <c r="AH1072" s="52" t="s">
        <v>6975</v>
      </c>
      <c r="AI1072" s="52" t="s">
        <v>6976</v>
      </c>
      <c r="AJ1072" s="51">
        <v>2</v>
      </c>
      <c r="AK1072" s="56">
        <v>580.84</v>
      </c>
    </row>
    <row r="1073" spans="1:37" x14ac:dyDescent="0.25">
      <c r="A1073" s="51">
        <v>2084</v>
      </c>
      <c r="B1073" s="52" t="s">
        <v>4204</v>
      </c>
      <c r="C1073" s="52" t="s">
        <v>6977</v>
      </c>
      <c r="D1073" s="53">
        <v>44232</v>
      </c>
      <c r="E1073" s="53">
        <v>44969</v>
      </c>
      <c r="F1073" s="51">
        <f>Messy_HR_Dataset_Detailed!$E1073-Messy_HR_Dataset_Detailed!$D1073</f>
        <v>737</v>
      </c>
      <c r="G1073" s="54">
        <f>(Messy_HR_Dataset_Detailed!$E1073-Messy_HR_Dataset_Detailed!$D1073)/365.25</f>
        <v>2.0177960301163584</v>
      </c>
      <c r="H1073" s="52" t="s">
        <v>2394</v>
      </c>
      <c r="I1073" s="52" t="s">
        <v>6978</v>
      </c>
      <c r="J1073" s="55" t="s">
        <v>6979</v>
      </c>
      <c r="K1073" s="52" t="s">
        <v>113</v>
      </c>
      <c r="L1073" s="52" t="s">
        <v>38</v>
      </c>
      <c r="M1073" s="52" t="s">
        <v>66</v>
      </c>
      <c r="N1073" s="52" t="s">
        <v>40</v>
      </c>
      <c r="O1073" s="52" t="s">
        <v>56</v>
      </c>
      <c r="P1073" s="52" t="s">
        <v>95</v>
      </c>
      <c r="Q1073" s="52" t="s">
        <v>2397</v>
      </c>
      <c r="R1073" s="52" t="s">
        <v>107</v>
      </c>
      <c r="S1073" s="53" t="s">
        <v>6980</v>
      </c>
      <c r="T1073" s="52" t="s">
        <v>44</v>
      </c>
      <c r="U1073" s="52" t="s">
        <v>98</v>
      </c>
      <c r="V1073" s="52" t="s">
        <v>59</v>
      </c>
      <c r="W1073" s="51">
        <v>9299</v>
      </c>
      <c r="X1073" s="52" t="s">
        <v>48</v>
      </c>
      <c r="Y1073" s="51">
        <v>4</v>
      </c>
      <c r="Z1073" s="51">
        <v>2511</v>
      </c>
      <c r="AA1073" s="53" t="s">
        <v>1824</v>
      </c>
      <c r="AB1073" s="51">
        <v>4</v>
      </c>
      <c r="AC1073" s="51">
        <v>3</v>
      </c>
      <c r="AD1073" s="53">
        <v>45036</v>
      </c>
      <c r="AE1073" s="52" t="s">
        <v>83</v>
      </c>
      <c r="AF1073" s="52" t="s">
        <v>61</v>
      </c>
      <c r="AG1073" s="52" t="s">
        <v>62</v>
      </c>
      <c r="AH1073" s="52" t="s">
        <v>4122</v>
      </c>
      <c r="AI1073" s="52" t="s">
        <v>6981</v>
      </c>
      <c r="AJ1073" s="51">
        <v>4</v>
      </c>
      <c r="AK1073" s="56">
        <v>830.45</v>
      </c>
    </row>
    <row r="1074" spans="1:37" x14ac:dyDescent="0.25">
      <c r="A1074" s="51">
        <v>2085</v>
      </c>
      <c r="B1074" s="52" t="s">
        <v>3476</v>
      </c>
      <c r="C1074" s="52" t="s">
        <v>727</v>
      </c>
      <c r="D1074" s="53">
        <v>45032</v>
      </c>
      <c r="E1074" s="53">
        <v>45071</v>
      </c>
      <c r="F1074" s="51">
        <f>Messy_HR_Dataset_Detailed!$E1074-Messy_HR_Dataset_Detailed!$D1074</f>
        <v>39</v>
      </c>
      <c r="G1074" s="54">
        <f>(Messy_HR_Dataset_Detailed!$E1074-Messy_HR_Dataset_Detailed!$D1074)/365.25</f>
        <v>0.10677618069815195</v>
      </c>
      <c r="H1074" s="52" t="s">
        <v>2394</v>
      </c>
      <c r="I1074" s="52" t="s">
        <v>6982</v>
      </c>
      <c r="J1074" s="55" t="s">
        <v>6983</v>
      </c>
      <c r="K1074" s="52" t="s">
        <v>65</v>
      </c>
      <c r="L1074" s="52" t="s">
        <v>38</v>
      </c>
      <c r="M1074" s="52" t="s">
        <v>56</v>
      </c>
      <c r="N1074" s="52" t="s">
        <v>67</v>
      </c>
      <c r="O1074" s="52" t="s">
        <v>41</v>
      </c>
      <c r="P1074" s="52" t="s">
        <v>133</v>
      </c>
      <c r="Q1074" s="52" t="s">
        <v>2397</v>
      </c>
      <c r="R1074" s="52" t="s">
        <v>85</v>
      </c>
      <c r="S1074" s="53">
        <v>24626</v>
      </c>
      <c r="T1074" s="52" t="s">
        <v>44</v>
      </c>
      <c r="U1074" s="52" t="s">
        <v>81</v>
      </c>
      <c r="V1074" s="52" t="s">
        <v>59</v>
      </c>
      <c r="W1074" s="51">
        <v>25059</v>
      </c>
      <c r="X1074" s="52" t="s">
        <v>48</v>
      </c>
      <c r="Y1074" s="51">
        <v>4</v>
      </c>
      <c r="Z1074" s="51">
        <v>2512</v>
      </c>
      <c r="AA1074" s="53">
        <v>44601</v>
      </c>
      <c r="AB1074" s="51">
        <v>1</v>
      </c>
      <c r="AC1074" s="51">
        <v>4</v>
      </c>
      <c r="AD1074" s="53">
        <v>44976</v>
      </c>
      <c r="AE1074" s="52" t="s">
        <v>156</v>
      </c>
      <c r="AF1074" s="52" t="s">
        <v>61</v>
      </c>
      <c r="AG1074" s="52" t="s">
        <v>52</v>
      </c>
      <c r="AH1074" s="52" t="s">
        <v>6984</v>
      </c>
      <c r="AI1074" s="52" t="s">
        <v>6985</v>
      </c>
      <c r="AJ1074" s="51">
        <v>5</v>
      </c>
      <c r="AK1074" s="56">
        <v>802.2</v>
      </c>
    </row>
    <row r="1075" spans="1:37" x14ac:dyDescent="0.25">
      <c r="A1075" s="51">
        <v>2086</v>
      </c>
      <c r="B1075" s="52" t="s">
        <v>6986</v>
      </c>
      <c r="C1075" s="52" t="s">
        <v>520</v>
      </c>
      <c r="D1075" s="53">
        <v>44427</v>
      </c>
      <c r="E1075" s="53">
        <v>44608</v>
      </c>
      <c r="F1075" s="51">
        <f>Messy_HR_Dataset_Detailed!$E1075-Messy_HR_Dataset_Detailed!$D1075</f>
        <v>181</v>
      </c>
      <c r="G1075" s="54">
        <f>(Messy_HR_Dataset_Detailed!$E1075-Messy_HR_Dataset_Detailed!$D1075)/365.25</f>
        <v>0.49555099247091033</v>
      </c>
      <c r="H1075" s="52" t="s">
        <v>6186</v>
      </c>
      <c r="I1075" s="52" t="s">
        <v>6987</v>
      </c>
      <c r="J1075" s="55" t="s">
        <v>6988</v>
      </c>
      <c r="K1075" s="52" t="s">
        <v>164</v>
      </c>
      <c r="L1075" s="52" t="s">
        <v>38</v>
      </c>
      <c r="M1075" s="52" t="s">
        <v>66</v>
      </c>
      <c r="N1075" s="52" t="s">
        <v>55</v>
      </c>
      <c r="O1075" s="52" t="s">
        <v>66</v>
      </c>
      <c r="P1075" s="52" t="s">
        <v>95</v>
      </c>
      <c r="Q1075" s="52" t="s">
        <v>165</v>
      </c>
      <c r="R1075" s="52" t="s">
        <v>96</v>
      </c>
      <c r="S1075" s="53" t="s">
        <v>6989</v>
      </c>
      <c r="T1075" s="52" t="s">
        <v>44</v>
      </c>
      <c r="U1075" s="52" t="s">
        <v>109</v>
      </c>
      <c r="V1075" s="52" t="s">
        <v>59</v>
      </c>
      <c r="W1075" s="51">
        <v>6272</v>
      </c>
      <c r="X1075" s="52" t="s">
        <v>48</v>
      </c>
      <c r="Y1075" s="51">
        <v>2</v>
      </c>
      <c r="Z1075" s="51">
        <v>2513</v>
      </c>
      <c r="AA1075" s="53" t="s">
        <v>208</v>
      </c>
      <c r="AB1075" s="51">
        <v>5</v>
      </c>
      <c r="AC1075" s="51">
        <v>2</v>
      </c>
      <c r="AD1075" s="53">
        <v>44900</v>
      </c>
      <c r="AE1075" s="52" t="s">
        <v>156</v>
      </c>
      <c r="AF1075" s="52" t="s">
        <v>51</v>
      </c>
      <c r="AG1075" s="52" t="s">
        <v>52</v>
      </c>
      <c r="AH1075" s="52" t="s">
        <v>3136</v>
      </c>
      <c r="AI1075" s="52" t="s">
        <v>6990</v>
      </c>
      <c r="AJ1075" s="51">
        <v>4</v>
      </c>
      <c r="AK1075" s="56">
        <v>337.06</v>
      </c>
    </row>
    <row r="1076" spans="1:37" x14ac:dyDescent="0.25">
      <c r="A1076" s="51">
        <v>2090</v>
      </c>
      <c r="B1076" s="52" t="s">
        <v>6991</v>
      </c>
      <c r="C1076" s="52" t="s">
        <v>5846</v>
      </c>
      <c r="D1076" s="53">
        <v>43800</v>
      </c>
      <c r="E1076" s="53">
        <v>44951</v>
      </c>
      <c r="F1076" s="51">
        <f>Messy_HR_Dataset_Detailed!$E1076-Messy_HR_Dataset_Detailed!$D1076</f>
        <v>1151</v>
      </c>
      <c r="G1076" s="54">
        <f>(Messy_HR_Dataset_Detailed!$E1076-Messy_HR_Dataset_Detailed!$D1076)/365.25</f>
        <v>3.1512662559890487</v>
      </c>
      <c r="H1076" s="52" t="s">
        <v>4464</v>
      </c>
      <c r="I1076" s="52" t="s">
        <v>6992</v>
      </c>
      <c r="J1076" s="55" t="s">
        <v>6993</v>
      </c>
      <c r="K1076" s="52" t="s">
        <v>37</v>
      </c>
      <c r="L1076" s="52" t="s">
        <v>38</v>
      </c>
      <c r="M1076" s="52" t="s">
        <v>66</v>
      </c>
      <c r="N1076" s="52" t="s">
        <v>55</v>
      </c>
      <c r="O1076" s="52" t="s">
        <v>66</v>
      </c>
      <c r="P1076" s="52" t="s">
        <v>133</v>
      </c>
      <c r="Q1076" s="52" t="s">
        <v>165</v>
      </c>
      <c r="R1076" s="52" t="s">
        <v>57</v>
      </c>
      <c r="S1076" s="53">
        <v>23286</v>
      </c>
      <c r="T1076" s="52" t="s">
        <v>44</v>
      </c>
      <c r="U1076" s="52" t="s">
        <v>81</v>
      </c>
      <c r="V1076" s="52" t="s">
        <v>59</v>
      </c>
      <c r="W1076" s="51">
        <v>20916</v>
      </c>
      <c r="X1076" s="52" t="s">
        <v>48</v>
      </c>
      <c r="Y1076" s="51">
        <v>2</v>
      </c>
      <c r="Z1076" s="51">
        <v>2517</v>
      </c>
      <c r="AA1076" s="53">
        <v>45053</v>
      </c>
      <c r="AB1076" s="51">
        <v>5</v>
      </c>
      <c r="AC1076" s="51">
        <v>5</v>
      </c>
      <c r="AD1076" s="53">
        <v>45017</v>
      </c>
      <c r="AE1076" s="52" t="s">
        <v>83</v>
      </c>
      <c r="AF1076" s="52" t="s">
        <v>51</v>
      </c>
      <c r="AG1076" s="52" t="s">
        <v>62</v>
      </c>
      <c r="AH1076" s="52" t="s">
        <v>6994</v>
      </c>
      <c r="AI1076" s="52" t="s">
        <v>6995</v>
      </c>
      <c r="AJ1076" s="51">
        <v>5</v>
      </c>
      <c r="AK1076" s="56">
        <v>826.65</v>
      </c>
    </row>
    <row r="1077" spans="1:37" x14ac:dyDescent="0.25">
      <c r="A1077" s="51">
        <v>2091</v>
      </c>
      <c r="B1077" s="52" t="s">
        <v>6996</v>
      </c>
      <c r="C1077" s="52" t="s">
        <v>3501</v>
      </c>
      <c r="D1077" s="53">
        <v>44255</v>
      </c>
      <c r="E1077" s="53">
        <v>44773</v>
      </c>
      <c r="F1077" s="51">
        <f>Messy_HR_Dataset_Detailed!$E1077-Messy_HR_Dataset_Detailed!$D1077</f>
        <v>518</v>
      </c>
      <c r="G1077" s="54">
        <f>(Messy_HR_Dataset_Detailed!$E1077-Messy_HR_Dataset_Detailed!$D1077)/365.25</f>
        <v>1.4182067077344285</v>
      </c>
      <c r="H1077" s="52" t="s">
        <v>4464</v>
      </c>
      <c r="I1077" s="52" t="s">
        <v>6997</v>
      </c>
      <c r="J1077" s="55" t="s">
        <v>6998</v>
      </c>
      <c r="K1077" s="52" t="s">
        <v>125</v>
      </c>
      <c r="L1077" s="52" t="s">
        <v>38</v>
      </c>
      <c r="M1077" s="52" t="s">
        <v>66</v>
      </c>
      <c r="N1077" s="52" t="s">
        <v>55</v>
      </c>
      <c r="O1077" s="52" t="s">
        <v>66</v>
      </c>
      <c r="P1077" s="52" t="s">
        <v>174</v>
      </c>
      <c r="Q1077" s="52" t="s">
        <v>165</v>
      </c>
      <c r="R1077" s="52" t="s">
        <v>320</v>
      </c>
      <c r="S1077" s="53" t="s">
        <v>6999</v>
      </c>
      <c r="T1077" s="52" t="s">
        <v>44</v>
      </c>
      <c r="U1077" s="52" t="s">
        <v>81</v>
      </c>
      <c r="V1077" s="52" t="s">
        <v>59</v>
      </c>
      <c r="W1077" s="51">
        <v>53499</v>
      </c>
      <c r="X1077" s="52" t="s">
        <v>48</v>
      </c>
      <c r="Y1077" s="51">
        <v>4</v>
      </c>
      <c r="Z1077" s="51">
        <v>2518</v>
      </c>
      <c r="AA1077" s="53" t="s">
        <v>1104</v>
      </c>
      <c r="AB1077" s="51">
        <v>4</v>
      </c>
      <c r="AC1077" s="51">
        <v>2</v>
      </c>
      <c r="AD1077" s="53">
        <v>44863</v>
      </c>
      <c r="AE1077" s="52" t="s">
        <v>60</v>
      </c>
      <c r="AF1077" s="52" t="s">
        <v>51</v>
      </c>
      <c r="AG1077" s="52" t="s">
        <v>77</v>
      </c>
      <c r="AH1077" s="52" t="s">
        <v>7000</v>
      </c>
      <c r="AI1077" s="52" t="s">
        <v>7001</v>
      </c>
      <c r="AJ1077" s="51">
        <v>4</v>
      </c>
      <c r="AK1077" s="56">
        <v>732.18</v>
      </c>
    </row>
    <row r="1078" spans="1:37" x14ac:dyDescent="0.25">
      <c r="A1078" s="51">
        <v>2095</v>
      </c>
      <c r="B1078" s="52" t="s">
        <v>4248</v>
      </c>
      <c r="C1078" s="52" t="s">
        <v>6615</v>
      </c>
      <c r="D1078" s="53">
        <v>44113</v>
      </c>
      <c r="E1078" s="53">
        <v>44509</v>
      </c>
      <c r="F1078" s="51">
        <f>Messy_HR_Dataset_Detailed!$E1078-Messy_HR_Dataset_Detailed!$D1078</f>
        <v>396</v>
      </c>
      <c r="G1078" s="54">
        <f>(Messy_HR_Dataset_Detailed!$E1078-Messy_HR_Dataset_Detailed!$D1078)/365.25</f>
        <v>1.0841889117043122</v>
      </c>
      <c r="H1078" s="52" t="s">
        <v>6186</v>
      </c>
      <c r="I1078" s="52" t="s">
        <v>7002</v>
      </c>
      <c r="J1078" s="55" t="s">
        <v>7003</v>
      </c>
      <c r="K1078" s="52" t="s">
        <v>65</v>
      </c>
      <c r="L1078" s="52" t="s">
        <v>38</v>
      </c>
      <c r="M1078" s="52" t="s">
        <v>66</v>
      </c>
      <c r="N1078" s="52" t="s">
        <v>40</v>
      </c>
      <c r="O1078" s="52" t="s">
        <v>41</v>
      </c>
      <c r="P1078" s="52" t="s">
        <v>174</v>
      </c>
      <c r="Q1078" s="52" t="s">
        <v>165</v>
      </c>
      <c r="R1078" s="52" t="s">
        <v>85</v>
      </c>
      <c r="S1078" s="53" t="s">
        <v>7004</v>
      </c>
      <c r="T1078" s="52" t="s">
        <v>44</v>
      </c>
      <c r="U1078" s="52" t="s">
        <v>192</v>
      </c>
      <c r="V1078" s="52" t="s">
        <v>59</v>
      </c>
      <c r="W1078" s="51">
        <v>54386</v>
      </c>
      <c r="X1078" s="52" t="s">
        <v>48</v>
      </c>
      <c r="Y1078" s="51">
        <v>4</v>
      </c>
      <c r="Z1078" s="51">
        <v>2522</v>
      </c>
      <c r="AA1078" s="53" t="s">
        <v>1255</v>
      </c>
      <c r="AB1078" s="51">
        <v>3</v>
      </c>
      <c r="AC1078" s="51">
        <v>3</v>
      </c>
      <c r="AD1078" s="53">
        <v>45107</v>
      </c>
      <c r="AE1078" s="52" t="s">
        <v>156</v>
      </c>
      <c r="AF1078" s="52" t="s">
        <v>51</v>
      </c>
      <c r="AG1078" s="52" t="s">
        <v>89</v>
      </c>
      <c r="AH1078" s="52" t="s">
        <v>7005</v>
      </c>
      <c r="AI1078" s="52" t="s">
        <v>7006</v>
      </c>
      <c r="AJ1078" s="51">
        <v>4</v>
      </c>
      <c r="AK1078" s="56">
        <v>839.04</v>
      </c>
    </row>
    <row r="1079" spans="1:37" x14ac:dyDescent="0.25">
      <c r="A1079" s="51">
        <v>2098</v>
      </c>
      <c r="B1079" s="52" t="s">
        <v>7007</v>
      </c>
      <c r="C1079" s="52" t="s">
        <v>3755</v>
      </c>
      <c r="D1079" s="53">
        <v>44454</v>
      </c>
      <c r="E1079" s="53">
        <v>45109</v>
      </c>
      <c r="F1079" s="51">
        <f>Messy_HR_Dataset_Detailed!$E1079-Messy_HR_Dataset_Detailed!$D1079</f>
        <v>655</v>
      </c>
      <c r="G1079" s="54">
        <f>(Messy_HR_Dataset_Detailed!$E1079-Messy_HR_Dataset_Detailed!$D1079)/365.25</f>
        <v>1.7932922655715264</v>
      </c>
      <c r="H1079" s="52" t="s">
        <v>6376</v>
      </c>
      <c r="I1079" s="52" t="s">
        <v>7008</v>
      </c>
      <c r="J1079" s="55" t="s">
        <v>7009</v>
      </c>
      <c r="K1079" s="52" t="s">
        <v>125</v>
      </c>
      <c r="L1079" s="52" t="s">
        <v>38</v>
      </c>
      <c r="M1079" s="52" t="s">
        <v>66</v>
      </c>
      <c r="N1079" s="52" t="s">
        <v>67</v>
      </c>
      <c r="O1079" s="52" t="s">
        <v>66</v>
      </c>
      <c r="P1079" s="52" t="s">
        <v>133</v>
      </c>
      <c r="Q1079" s="52" t="s">
        <v>68</v>
      </c>
      <c r="R1079" s="52" t="s">
        <v>80</v>
      </c>
      <c r="S1079" s="53">
        <v>19177</v>
      </c>
      <c r="T1079" s="52" t="s">
        <v>44</v>
      </c>
      <c r="U1079" s="52" t="s">
        <v>159</v>
      </c>
      <c r="V1079" s="52" t="s">
        <v>59</v>
      </c>
      <c r="W1079" s="51">
        <v>11241</v>
      </c>
      <c r="X1079" s="52" t="s">
        <v>48</v>
      </c>
      <c r="Y1079" s="51">
        <v>2</v>
      </c>
      <c r="Z1079" s="51">
        <v>2525</v>
      </c>
      <c r="AA1079" s="53" t="s">
        <v>2217</v>
      </c>
      <c r="AB1079" s="51">
        <v>2</v>
      </c>
      <c r="AC1079" s="51">
        <v>5</v>
      </c>
      <c r="AD1079" s="53">
        <v>45040</v>
      </c>
      <c r="AE1079" s="52" t="s">
        <v>50</v>
      </c>
      <c r="AF1079" s="52" t="s">
        <v>61</v>
      </c>
      <c r="AG1079" s="52" t="s">
        <v>62</v>
      </c>
      <c r="AH1079" s="52" t="s">
        <v>7010</v>
      </c>
      <c r="AI1079" s="52" t="s">
        <v>7011</v>
      </c>
      <c r="AJ1079" s="51">
        <v>3</v>
      </c>
      <c r="AK1079" s="56">
        <v>450.81</v>
      </c>
    </row>
    <row r="1080" spans="1:37" x14ac:dyDescent="0.25">
      <c r="A1080" s="51">
        <v>2101</v>
      </c>
      <c r="B1080" s="52" t="s">
        <v>3138</v>
      </c>
      <c r="C1080" s="52" t="s">
        <v>384</v>
      </c>
      <c r="D1080" s="53">
        <v>45005</v>
      </c>
      <c r="E1080" s="53">
        <v>45052</v>
      </c>
      <c r="F1080" s="51">
        <f>Messy_HR_Dataset_Detailed!$E1080-Messy_HR_Dataset_Detailed!$D1080</f>
        <v>47</v>
      </c>
      <c r="G1080" s="54">
        <f>(Messy_HR_Dataset_Detailed!$E1080-Messy_HR_Dataset_Detailed!$D1080)/365.25</f>
        <v>0.12867898699520877</v>
      </c>
      <c r="H1080" s="52" t="s">
        <v>4464</v>
      </c>
      <c r="I1080" s="52" t="s">
        <v>7012</v>
      </c>
      <c r="J1080" s="55" t="s">
        <v>7013</v>
      </c>
      <c r="K1080" s="52" t="s">
        <v>164</v>
      </c>
      <c r="L1080" s="52" t="s">
        <v>38</v>
      </c>
      <c r="M1080" s="52" t="s">
        <v>56</v>
      </c>
      <c r="N1080" s="52" t="s">
        <v>40</v>
      </c>
      <c r="O1080" s="52" t="s">
        <v>56</v>
      </c>
      <c r="P1080" s="52" t="s">
        <v>133</v>
      </c>
      <c r="Q1080" s="52" t="s">
        <v>165</v>
      </c>
      <c r="R1080" s="52" t="s">
        <v>175</v>
      </c>
      <c r="S1080" s="53">
        <v>31296</v>
      </c>
      <c r="T1080" s="52" t="s">
        <v>44</v>
      </c>
      <c r="U1080" s="52" t="s">
        <v>176</v>
      </c>
      <c r="V1080" s="52" t="s">
        <v>59</v>
      </c>
      <c r="W1080" s="51">
        <v>78254</v>
      </c>
      <c r="X1080" s="52" t="s">
        <v>48</v>
      </c>
      <c r="Y1080" s="51">
        <v>1</v>
      </c>
      <c r="Z1080" s="51">
        <v>2528</v>
      </c>
      <c r="AA1080" s="53">
        <v>45206</v>
      </c>
      <c r="AB1080" s="51">
        <v>2</v>
      </c>
      <c r="AC1080" s="51">
        <v>4</v>
      </c>
      <c r="AD1080" s="53">
        <v>45132</v>
      </c>
      <c r="AE1080" s="52" t="s">
        <v>156</v>
      </c>
      <c r="AF1080" s="52" t="s">
        <v>51</v>
      </c>
      <c r="AG1080" s="52" t="s">
        <v>89</v>
      </c>
      <c r="AH1080" s="52" t="s">
        <v>7014</v>
      </c>
      <c r="AI1080" s="52" t="s">
        <v>7015</v>
      </c>
      <c r="AJ1080" s="51">
        <v>3</v>
      </c>
      <c r="AK1080" s="56">
        <v>760.34</v>
      </c>
    </row>
    <row r="1081" spans="1:37" x14ac:dyDescent="0.25">
      <c r="A1081" s="51">
        <v>2103</v>
      </c>
      <c r="B1081" s="52" t="s">
        <v>7016</v>
      </c>
      <c r="C1081" s="52" t="s">
        <v>6289</v>
      </c>
      <c r="D1081" s="53">
        <v>44854</v>
      </c>
      <c r="E1081" s="53">
        <v>45114</v>
      </c>
      <c r="F1081" s="51">
        <f>Messy_HR_Dataset_Detailed!$E1081-Messy_HR_Dataset_Detailed!$D1081</f>
        <v>260</v>
      </c>
      <c r="G1081" s="54">
        <f>(Messy_HR_Dataset_Detailed!$E1081-Messy_HR_Dataset_Detailed!$D1081)/365.25</f>
        <v>0.7118412046543463</v>
      </c>
      <c r="H1081" s="52" t="s">
        <v>2394</v>
      </c>
      <c r="I1081" s="52" t="s">
        <v>7017</v>
      </c>
      <c r="J1081" s="55" t="s">
        <v>7018</v>
      </c>
      <c r="K1081" s="52" t="s">
        <v>65</v>
      </c>
      <c r="L1081" s="52" t="s">
        <v>38</v>
      </c>
      <c r="M1081" s="52" t="s">
        <v>56</v>
      </c>
      <c r="N1081" s="52" t="s">
        <v>40</v>
      </c>
      <c r="O1081" s="52" t="s">
        <v>41</v>
      </c>
      <c r="P1081" s="52" t="s">
        <v>133</v>
      </c>
      <c r="Q1081" s="52" t="s">
        <v>2397</v>
      </c>
      <c r="R1081" s="52" t="s">
        <v>508</v>
      </c>
      <c r="S1081" s="53">
        <v>29529</v>
      </c>
      <c r="T1081" s="52" t="s">
        <v>44</v>
      </c>
      <c r="U1081" s="52" t="s">
        <v>7019</v>
      </c>
      <c r="V1081" s="52" t="s">
        <v>59</v>
      </c>
      <c r="W1081" s="51">
        <v>75065</v>
      </c>
      <c r="X1081" s="52" t="s">
        <v>48</v>
      </c>
      <c r="Y1081" s="51">
        <v>2</v>
      </c>
      <c r="Z1081" s="51">
        <v>2530</v>
      </c>
      <c r="AA1081" s="53" t="s">
        <v>962</v>
      </c>
      <c r="AB1081" s="51">
        <v>4</v>
      </c>
      <c r="AC1081" s="51">
        <v>1</v>
      </c>
      <c r="AD1081" s="53">
        <v>44906</v>
      </c>
      <c r="AE1081" s="52" t="s">
        <v>83</v>
      </c>
      <c r="AF1081" s="52" t="s">
        <v>61</v>
      </c>
      <c r="AG1081" s="52" t="s">
        <v>52</v>
      </c>
      <c r="AH1081" s="52" t="s">
        <v>7020</v>
      </c>
      <c r="AI1081" s="52" t="s">
        <v>7021</v>
      </c>
      <c r="AJ1081" s="51">
        <v>4</v>
      </c>
      <c r="AK1081" s="56">
        <v>723.57</v>
      </c>
    </row>
    <row r="1082" spans="1:37" x14ac:dyDescent="0.25">
      <c r="A1082" s="51">
        <v>2104</v>
      </c>
      <c r="B1082" s="52" t="s">
        <v>7022</v>
      </c>
      <c r="C1082" s="52" t="s">
        <v>655</v>
      </c>
      <c r="D1082" s="53">
        <v>45131</v>
      </c>
      <c r="E1082" s="53">
        <v>45136</v>
      </c>
      <c r="F1082" s="51">
        <f>Messy_HR_Dataset_Detailed!$E1082-Messy_HR_Dataset_Detailed!$D1082</f>
        <v>5</v>
      </c>
      <c r="G1082" s="54">
        <f>(Messy_HR_Dataset_Detailed!$E1082-Messy_HR_Dataset_Detailed!$D1082)/365.25</f>
        <v>1.3689253935660506E-2</v>
      </c>
      <c r="H1082" s="52" t="s">
        <v>2394</v>
      </c>
      <c r="I1082" s="52" t="s">
        <v>7023</v>
      </c>
      <c r="J1082" s="55" t="s">
        <v>7024</v>
      </c>
      <c r="K1082" s="52" t="s">
        <v>84</v>
      </c>
      <c r="L1082" s="52" t="s">
        <v>38</v>
      </c>
      <c r="M1082" s="52" t="s">
        <v>56</v>
      </c>
      <c r="N1082" s="52" t="s">
        <v>67</v>
      </c>
      <c r="O1082" s="52" t="s">
        <v>66</v>
      </c>
      <c r="P1082" s="52" t="s">
        <v>174</v>
      </c>
      <c r="Q1082" s="52" t="s">
        <v>2397</v>
      </c>
      <c r="R1082" s="52" t="s">
        <v>114</v>
      </c>
      <c r="S1082" s="53" t="s">
        <v>7025</v>
      </c>
      <c r="T1082" s="52" t="s">
        <v>44</v>
      </c>
      <c r="U1082" s="52" t="s">
        <v>250</v>
      </c>
      <c r="V1082" s="52" t="s">
        <v>59</v>
      </c>
      <c r="W1082" s="51">
        <v>10274</v>
      </c>
      <c r="X1082" s="52" t="s">
        <v>48</v>
      </c>
      <c r="Y1082" s="51">
        <v>2</v>
      </c>
      <c r="Z1082" s="51">
        <v>2531</v>
      </c>
      <c r="AA1082" s="53" t="s">
        <v>1021</v>
      </c>
      <c r="AB1082" s="51">
        <v>2</v>
      </c>
      <c r="AC1082" s="51">
        <v>5</v>
      </c>
      <c r="AD1082" s="53">
        <v>44866</v>
      </c>
      <c r="AE1082" s="52" t="s">
        <v>156</v>
      </c>
      <c r="AF1082" s="52" t="s">
        <v>51</v>
      </c>
      <c r="AG1082" s="52" t="s">
        <v>62</v>
      </c>
      <c r="AH1082" s="52" t="s">
        <v>7026</v>
      </c>
      <c r="AI1082" s="52" t="s">
        <v>7027</v>
      </c>
      <c r="AJ1082" s="51">
        <v>1</v>
      </c>
      <c r="AK1082" s="56">
        <v>725.34</v>
      </c>
    </row>
    <row r="1083" spans="1:37" x14ac:dyDescent="0.25">
      <c r="A1083" s="51">
        <v>2107</v>
      </c>
      <c r="B1083" s="52" t="s">
        <v>7028</v>
      </c>
      <c r="C1083" s="52" t="s">
        <v>594</v>
      </c>
      <c r="D1083" s="53">
        <v>43570</v>
      </c>
      <c r="E1083" s="53">
        <v>44339</v>
      </c>
      <c r="F1083" s="51">
        <f>Messy_HR_Dataset_Detailed!$E1083-Messy_HR_Dataset_Detailed!$D1083</f>
        <v>769</v>
      </c>
      <c r="G1083" s="54">
        <f>(Messy_HR_Dataset_Detailed!$E1083-Messy_HR_Dataset_Detailed!$D1083)/365.25</f>
        <v>2.1054072553045859</v>
      </c>
      <c r="H1083" s="52" t="s">
        <v>6909</v>
      </c>
      <c r="I1083" s="52" t="s">
        <v>7029</v>
      </c>
      <c r="J1083" s="55" t="s">
        <v>7030</v>
      </c>
      <c r="K1083" s="52" t="s">
        <v>84</v>
      </c>
      <c r="L1083" s="52" t="s">
        <v>38</v>
      </c>
      <c r="M1083" s="52" t="s">
        <v>56</v>
      </c>
      <c r="N1083" s="52" t="s">
        <v>67</v>
      </c>
      <c r="O1083" s="52" t="s">
        <v>41</v>
      </c>
      <c r="P1083" s="52" t="s">
        <v>133</v>
      </c>
      <c r="Q1083" s="52" t="s">
        <v>165</v>
      </c>
      <c r="R1083" s="52" t="s">
        <v>175</v>
      </c>
      <c r="S1083" s="53">
        <v>22043</v>
      </c>
      <c r="T1083" s="52" t="s">
        <v>44</v>
      </c>
      <c r="U1083" s="52" t="s">
        <v>176</v>
      </c>
      <c r="V1083" s="52" t="s">
        <v>59</v>
      </c>
      <c r="W1083" s="51">
        <v>96561</v>
      </c>
      <c r="X1083" s="52" t="s">
        <v>48</v>
      </c>
      <c r="Y1083" s="51">
        <v>1</v>
      </c>
      <c r="Z1083" s="51">
        <v>2534</v>
      </c>
      <c r="AA1083" s="53" t="s">
        <v>127</v>
      </c>
      <c r="AB1083" s="51">
        <v>2</v>
      </c>
      <c r="AC1083" s="51">
        <v>2</v>
      </c>
      <c r="AD1083" s="53">
        <v>44795</v>
      </c>
      <c r="AE1083" s="52" t="s">
        <v>50</v>
      </c>
      <c r="AF1083" s="52" t="s">
        <v>51</v>
      </c>
      <c r="AG1083" s="52" t="s">
        <v>89</v>
      </c>
      <c r="AH1083" s="52" t="s">
        <v>3486</v>
      </c>
      <c r="AI1083" s="52" t="s">
        <v>7031</v>
      </c>
      <c r="AJ1083" s="51">
        <v>3</v>
      </c>
      <c r="AK1083" s="56">
        <v>739.85</v>
      </c>
    </row>
    <row r="1084" spans="1:37" x14ac:dyDescent="0.25">
      <c r="A1084" s="51">
        <v>2108</v>
      </c>
      <c r="B1084" s="52" t="s">
        <v>3908</v>
      </c>
      <c r="C1084" s="52" t="s">
        <v>5216</v>
      </c>
      <c r="D1084" s="53">
        <v>44067</v>
      </c>
      <c r="E1084" s="53">
        <v>45048</v>
      </c>
      <c r="F1084" s="51">
        <f>Messy_HR_Dataset_Detailed!$E1084-Messy_HR_Dataset_Detailed!$D1084</f>
        <v>981</v>
      </c>
      <c r="G1084" s="54">
        <f>(Messy_HR_Dataset_Detailed!$E1084-Messy_HR_Dataset_Detailed!$D1084)/365.25</f>
        <v>2.6858316221765914</v>
      </c>
      <c r="H1084" s="52" t="s">
        <v>6369</v>
      </c>
      <c r="I1084" s="52" t="s">
        <v>7032</v>
      </c>
      <c r="J1084" s="55" t="s">
        <v>7033</v>
      </c>
      <c r="K1084" s="52" t="s">
        <v>37</v>
      </c>
      <c r="L1084" s="52" t="s">
        <v>38</v>
      </c>
      <c r="M1084" s="52" t="s">
        <v>39</v>
      </c>
      <c r="N1084" s="52" t="s">
        <v>67</v>
      </c>
      <c r="O1084" s="52" t="s">
        <v>56</v>
      </c>
      <c r="P1084" s="52" t="s">
        <v>121</v>
      </c>
      <c r="Q1084" s="52" t="s">
        <v>68</v>
      </c>
      <c r="R1084" s="52" t="s">
        <v>85</v>
      </c>
      <c r="S1084" s="53" t="s">
        <v>7034</v>
      </c>
      <c r="T1084" s="52" t="s">
        <v>44</v>
      </c>
      <c r="U1084" s="52" t="s">
        <v>109</v>
      </c>
      <c r="V1084" s="52" t="s">
        <v>59</v>
      </c>
      <c r="W1084" s="51">
        <v>6563</v>
      </c>
      <c r="X1084" s="52" t="s">
        <v>48</v>
      </c>
      <c r="Y1084" s="51">
        <v>2</v>
      </c>
      <c r="Z1084" s="51">
        <v>2535</v>
      </c>
      <c r="AA1084" s="53">
        <v>44720</v>
      </c>
      <c r="AB1084" s="51">
        <v>2</v>
      </c>
      <c r="AC1084" s="51">
        <v>5</v>
      </c>
      <c r="AD1084" s="53">
        <v>44836</v>
      </c>
      <c r="AE1084" s="52" t="s">
        <v>76</v>
      </c>
      <c r="AF1084" s="52" t="s">
        <v>51</v>
      </c>
      <c r="AG1084" s="52" t="s">
        <v>62</v>
      </c>
      <c r="AH1084" s="52" t="s">
        <v>7035</v>
      </c>
      <c r="AI1084" s="52" t="s">
        <v>7036</v>
      </c>
      <c r="AJ1084" s="51">
        <v>2</v>
      </c>
      <c r="AK1084" s="56">
        <v>369.68</v>
      </c>
    </row>
    <row r="1085" spans="1:37" x14ac:dyDescent="0.25">
      <c r="A1085" s="51">
        <v>2110</v>
      </c>
      <c r="B1085" s="52" t="s">
        <v>6685</v>
      </c>
      <c r="C1085" s="52" t="s">
        <v>5039</v>
      </c>
      <c r="D1085" s="53">
        <v>44822</v>
      </c>
      <c r="E1085" s="53">
        <v>45084</v>
      </c>
      <c r="F1085" s="51">
        <f>Messy_HR_Dataset_Detailed!$E1085-Messy_HR_Dataset_Detailed!$D1085</f>
        <v>262</v>
      </c>
      <c r="G1085" s="54">
        <f>(Messy_HR_Dataset_Detailed!$E1085-Messy_HR_Dataset_Detailed!$D1085)/365.25</f>
        <v>0.71731690622861055</v>
      </c>
      <c r="H1085" s="52" t="s">
        <v>4464</v>
      </c>
      <c r="I1085" s="52" t="s">
        <v>7037</v>
      </c>
      <c r="J1085" s="55" t="s">
        <v>7038</v>
      </c>
      <c r="K1085" s="52" t="s">
        <v>65</v>
      </c>
      <c r="L1085" s="52" t="s">
        <v>38</v>
      </c>
      <c r="M1085" s="52" t="s">
        <v>66</v>
      </c>
      <c r="N1085" s="52" t="s">
        <v>55</v>
      </c>
      <c r="O1085" s="52" t="s">
        <v>66</v>
      </c>
      <c r="P1085" s="52" t="s">
        <v>95</v>
      </c>
      <c r="Q1085" s="52" t="s">
        <v>165</v>
      </c>
      <c r="R1085" s="52" t="s">
        <v>85</v>
      </c>
      <c r="S1085" s="53" t="s">
        <v>7039</v>
      </c>
      <c r="T1085" s="52" t="s">
        <v>44</v>
      </c>
      <c r="U1085" s="52" t="s">
        <v>293</v>
      </c>
      <c r="V1085" s="52" t="s">
        <v>46</v>
      </c>
      <c r="W1085" s="51">
        <v>73238</v>
      </c>
      <c r="X1085" s="52" t="s">
        <v>48</v>
      </c>
      <c r="Y1085" s="51">
        <v>2</v>
      </c>
      <c r="Z1085" s="51">
        <v>2537</v>
      </c>
      <c r="AA1085" s="53" t="s">
        <v>339</v>
      </c>
      <c r="AB1085" s="51">
        <v>4</v>
      </c>
      <c r="AC1085" s="51">
        <v>5</v>
      </c>
      <c r="AD1085" s="53">
        <v>45004</v>
      </c>
      <c r="AE1085" s="52" t="s">
        <v>76</v>
      </c>
      <c r="AF1085" s="52" t="s">
        <v>61</v>
      </c>
      <c r="AG1085" s="52" t="s">
        <v>52</v>
      </c>
      <c r="AH1085" s="52" t="s">
        <v>7040</v>
      </c>
      <c r="AI1085" s="52" t="s">
        <v>7041</v>
      </c>
      <c r="AJ1085" s="51">
        <v>5</v>
      </c>
      <c r="AK1085" s="56">
        <v>475.8</v>
      </c>
    </row>
    <row r="1086" spans="1:37" x14ac:dyDescent="0.25">
      <c r="A1086" s="51">
        <v>2113</v>
      </c>
      <c r="B1086" s="52" t="s">
        <v>6027</v>
      </c>
      <c r="C1086" s="52" t="s">
        <v>3903</v>
      </c>
      <c r="D1086" s="53">
        <v>44852</v>
      </c>
      <c r="E1086" s="53">
        <v>44936</v>
      </c>
      <c r="F1086" s="51">
        <f>Messy_HR_Dataset_Detailed!$E1086-Messy_HR_Dataset_Detailed!$D1086</f>
        <v>84</v>
      </c>
      <c r="G1086" s="54">
        <f>(Messy_HR_Dataset_Detailed!$E1086-Messy_HR_Dataset_Detailed!$D1086)/365.25</f>
        <v>0.2299794661190965</v>
      </c>
      <c r="H1086" s="52" t="s">
        <v>2392</v>
      </c>
      <c r="I1086" s="52" t="s">
        <v>7042</v>
      </c>
      <c r="J1086" s="55" t="s">
        <v>7043</v>
      </c>
      <c r="K1086" s="52" t="s">
        <v>37</v>
      </c>
      <c r="L1086" s="52" t="s">
        <v>38</v>
      </c>
      <c r="M1086" s="52" t="s">
        <v>39</v>
      </c>
      <c r="N1086" s="52" t="s">
        <v>67</v>
      </c>
      <c r="O1086" s="52" t="s">
        <v>56</v>
      </c>
      <c r="P1086" s="52" t="s">
        <v>121</v>
      </c>
      <c r="Q1086" s="52" t="s">
        <v>2397</v>
      </c>
      <c r="R1086" s="52" t="s">
        <v>43</v>
      </c>
      <c r="S1086" s="53" t="s">
        <v>7044</v>
      </c>
      <c r="T1086" s="52" t="s">
        <v>44</v>
      </c>
      <c r="U1086" s="52" t="s">
        <v>7045</v>
      </c>
      <c r="V1086" s="52" t="s">
        <v>46</v>
      </c>
      <c r="W1086" s="51">
        <v>61856</v>
      </c>
      <c r="X1086" s="52" t="s">
        <v>48</v>
      </c>
      <c r="Y1086" s="51">
        <v>4</v>
      </c>
      <c r="Z1086" s="51">
        <v>2540</v>
      </c>
      <c r="AA1086" s="53" t="s">
        <v>1269</v>
      </c>
      <c r="AB1086" s="51">
        <v>3</v>
      </c>
      <c r="AC1086" s="51">
        <v>4</v>
      </c>
      <c r="AD1086" s="53">
        <v>44846</v>
      </c>
      <c r="AE1086" s="52" t="s">
        <v>76</v>
      </c>
      <c r="AF1086" s="52" t="s">
        <v>51</v>
      </c>
      <c r="AG1086" s="52" t="s">
        <v>52</v>
      </c>
      <c r="AH1086" s="52" t="s">
        <v>7046</v>
      </c>
      <c r="AI1086" s="52" t="s">
        <v>7047</v>
      </c>
      <c r="AJ1086" s="51">
        <v>2</v>
      </c>
      <c r="AK1086" s="56">
        <v>602.26</v>
      </c>
    </row>
    <row r="1087" spans="1:37" x14ac:dyDescent="0.25">
      <c r="A1087" s="51">
        <v>2116</v>
      </c>
      <c r="B1087" s="52" t="s">
        <v>3028</v>
      </c>
      <c r="C1087" s="52" t="s">
        <v>7048</v>
      </c>
      <c r="D1087" s="53">
        <v>43495</v>
      </c>
      <c r="E1087" s="53">
        <v>44277</v>
      </c>
      <c r="F1087" s="51">
        <f>Messy_HR_Dataset_Detailed!$E1087-Messy_HR_Dataset_Detailed!$D1087</f>
        <v>782</v>
      </c>
      <c r="G1087" s="54">
        <f>(Messy_HR_Dataset_Detailed!$E1087-Messy_HR_Dataset_Detailed!$D1087)/365.25</f>
        <v>2.1409993155373033</v>
      </c>
      <c r="H1087" s="52" t="s">
        <v>2394</v>
      </c>
      <c r="I1087" s="52" t="s">
        <v>7049</v>
      </c>
      <c r="J1087" s="55" t="s">
        <v>7050</v>
      </c>
      <c r="K1087" s="52" t="s">
        <v>113</v>
      </c>
      <c r="L1087" s="52" t="s">
        <v>752</v>
      </c>
      <c r="M1087" s="52" t="s">
        <v>66</v>
      </c>
      <c r="N1087" s="52" t="s">
        <v>55</v>
      </c>
      <c r="O1087" s="52" t="s">
        <v>66</v>
      </c>
      <c r="P1087" s="52" t="s">
        <v>121</v>
      </c>
      <c r="Q1087" s="52" t="s">
        <v>2397</v>
      </c>
      <c r="R1087" s="52" t="s">
        <v>80</v>
      </c>
      <c r="S1087" s="53" t="s">
        <v>1114</v>
      </c>
      <c r="T1087" s="52" t="s">
        <v>44</v>
      </c>
      <c r="U1087" s="52" t="s">
        <v>223</v>
      </c>
      <c r="V1087" s="52" t="s">
        <v>59</v>
      </c>
      <c r="W1087" s="51">
        <v>59271</v>
      </c>
      <c r="X1087" s="52" t="s">
        <v>48</v>
      </c>
      <c r="Y1087" s="51">
        <v>2</v>
      </c>
      <c r="Z1087" s="51">
        <v>2543</v>
      </c>
      <c r="AA1087" s="53">
        <v>45084</v>
      </c>
      <c r="AB1087" s="51">
        <v>3</v>
      </c>
      <c r="AC1087" s="51">
        <v>4</v>
      </c>
      <c r="AD1087" s="53">
        <v>44808</v>
      </c>
      <c r="AE1087" s="52" t="s">
        <v>156</v>
      </c>
      <c r="AF1087" s="52" t="s">
        <v>51</v>
      </c>
      <c r="AG1087" s="52" t="s">
        <v>89</v>
      </c>
      <c r="AH1087" s="52" t="s">
        <v>7051</v>
      </c>
      <c r="AI1087" s="52" t="s">
        <v>7052</v>
      </c>
      <c r="AJ1087" s="51">
        <v>1</v>
      </c>
      <c r="AK1087" s="56">
        <v>100.45</v>
      </c>
    </row>
    <row r="1088" spans="1:37" x14ac:dyDescent="0.25">
      <c r="A1088" s="51">
        <v>2117</v>
      </c>
      <c r="B1088" s="52" t="s">
        <v>5337</v>
      </c>
      <c r="C1088" s="52" t="s">
        <v>2307</v>
      </c>
      <c r="D1088" s="53">
        <v>45068</v>
      </c>
      <c r="E1088" s="53">
        <v>45119</v>
      </c>
      <c r="F1088" s="51">
        <f>Messy_HR_Dataset_Detailed!$E1088-Messy_HR_Dataset_Detailed!$D1088</f>
        <v>51</v>
      </c>
      <c r="G1088" s="54">
        <f>(Messy_HR_Dataset_Detailed!$E1088-Messy_HR_Dataset_Detailed!$D1088)/365.25</f>
        <v>0.13963039014373715</v>
      </c>
      <c r="H1088" s="52" t="s">
        <v>6186</v>
      </c>
      <c r="I1088" s="52" t="s">
        <v>7053</v>
      </c>
      <c r="J1088" s="55" t="s">
        <v>7054</v>
      </c>
      <c r="K1088" s="52" t="s">
        <v>125</v>
      </c>
      <c r="L1088" s="52" t="s">
        <v>38</v>
      </c>
      <c r="M1088" s="52" t="s">
        <v>66</v>
      </c>
      <c r="N1088" s="52" t="s">
        <v>40</v>
      </c>
      <c r="O1088" s="52" t="s">
        <v>41</v>
      </c>
      <c r="P1088" s="52" t="s">
        <v>174</v>
      </c>
      <c r="Q1088" s="52" t="s">
        <v>165</v>
      </c>
      <c r="R1088" s="52" t="s">
        <v>142</v>
      </c>
      <c r="S1088" s="53" t="s">
        <v>7055</v>
      </c>
      <c r="T1088" s="52" t="s">
        <v>44</v>
      </c>
      <c r="U1088" s="52" t="s">
        <v>81</v>
      </c>
      <c r="V1088" s="52" t="s">
        <v>59</v>
      </c>
      <c r="W1088" s="51">
        <v>59420</v>
      </c>
      <c r="X1088" s="52" t="s">
        <v>48</v>
      </c>
      <c r="Y1088" s="51">
        <v>1</v>
      </c>
      <c r="Z1088" s="51">
        <v>2544</v>
      </c>
      <c r="AA1088" s="53">
        <v>45114</v>
      </c>
      <c r="AB1088" s="51">
        <v>2</v>
      </c>
      <c r="AC1088" s="51">
        <v>3</v>
      </c>
      <c r="AD1088" s="53">
        <v>44953</v>
      </c>
      <c r="AE1088" s="52" t="s">
        <v>156</v>
      </c>
      <c r="AF1088" s="52" t="s">
        <v>51</v>
      </c>
      <c r="AG1088" s="52" t="s">
        <v>77</v>
      </c>
      <c r="AH1088" s="52" t="s">
        <v>7056</v>
      </c>
      <c r="AI1088" s="52" t="s">
        <v>7057</v>
      </c>
      <c r="AJ1088" s="51">
        <v>2</v>
      </c>
      <c r="AK1088" s="56">
        <v>767.56</v>
      </c>
    </row>
    <row r="1089" spans="1:37" x14ac:dyDescent="0.25">
      <c r="A1089" s="51">
        <v>2121</v>
      </c>
      <c r="B1089" s="52" t="s">
        <v>7058</v>
      </c>
      <c r="C1089" s="52" t="s">
        <v>1176</v>
      </c>
      <c r="D1089" s="53">
        <v>43418</v>
      </c>
      <c r="E1089" s="53">
        <v>44385</v>
      </c>
      <c r="F1089" s="51">
        <f>Messy_HR_Dataset_Detailed!$E1089-Messy_HR_Dataset_Detailed!$D1089</f>
        <v>967</v>
      </c>
      <c r="G1089" s="54">
        <f>(Messy_HR_Dataset_Detailed!$E1089-Messy_HR_Dataset_Detailed!$D1089)/365.25</f>
        <v>2.647501711156742</v>
      </c>
      <c r="H1089" s="52" t="s">
        <v>4464</v>
      </c>
      <c r="I1089" s="52" t="s">
        <v>7059</v>
      </c>
      <c r="J1089" s="55" t="s">
        <v>7060</v>
      </c>
      <c r="K1089" s="52" t="s">
        <v>164</v>
      </c>
      <c r="L1089" s="52" t="s">
        <v>38</v>
      </c>
      <c r="M1089" s="52" t="s">
        <v>39</v>
      </c>
      <c r="N1089" s="52" t="s">
        <v>55</v>
      </c>
      <c r="O1089" s="52" t="s">
        <v>41</v>
      </c>
      <c r="P1089" s="52" t="s">
        <v>121</v>
      </c>
      <c r="Q1089" s="52" t="s">
        <v>165</v>
      </c>
      <c r="R1089" s="52" t="s">
        <v>69</v>
      </c>
      <c r="S1089" s="53" t="s">
        <v>7061</v>
      </c>
      <c r="T1089" s="52" t="s">
        <v>44</v>
      </c>
      <c r="U1089" s="52" t="s">
        <v>250</v>
      </c>
      <c r="V1089" s="52" t="s">
        <v>46</v>
      </c>
      <c r="W1089" s="51">
        <v>70770</v>
      </c>
      <c r="X1089" s="52" t="s">
        <v>48</v>
      </c>
      <c r="Y1089" s="51">
        <v>1</v>
      </c>
      <c r="Z1089" s="51">
        <v>2548</v>
      </c>
      <c r="AA1089" s="53">
        <v>44750</v>
      </c>
      <c r="AB1089" s="51">
        <v>2</v>
      </c>
      <c r="AC1089" s="51">
        <v>5</v>
      </c>
      <c r="AD1089" s="53">
        <v>44940</v>
      </c>
      <c r="AE1089" s="52" t="s">
        <v>76</v>
      </c>
      <c r="AF1089" s="52" t="s">
        <v>61</v>
      </c>
      <c r="AG1089" s="52" t="s">
        <v>52</v>
      </c>
      <c r="AH1089" s="52" t="s">
        <v>7062</v>
      </c>
      <c r="AI1089" s="52" t="s">
        <v>7063</v>
      </c>
      <c r="AJ1089" s="51">
        <v>3</v>
      </c>
      <c r="AK1089" s="56">
        <v>670.58</v>
      </c>
    </row>
    <row r="1090" spans="1:37" x14ac:dyDescent="0.25">
      <c r="A1090" s="51">
        <v>2123</v>
      </c>
      <c r="B1090" s="52" t="s">
        <v>4682</v>
      </c>
      <c r="C1090" s="52" t="s">
        <v>7064</v>
      </c>
      <c r="D1090" s="53">
        <v>44154</v>
      </c>
      <c r="E1090" s="53">
        <v>44503</v>
      </c>
      <c r="F1090" s="51">
        <f>Messy_HR_Dataset_Detailed!$E1090-Messy_HR_Dataset_Detailed!$D1090</f>
        <v>349</v>
      </c>
      <c r="G1090" s="54">
        <f>(Messy_HR_Dataset_Detailed!$E1090-Messy_HR_Dataset_Detailed!$D1090)/365.25</f>
        <v>0.95550992470910334</v>
      </c>
      <c r="H1090" s="52" t="s">
        <v>2392</v>
      </c>
      <c r="I1090" s="52" t="s">
        <v>7065</v>
      </c>
      <c r="J1090" s="55" t="s">
        <v>7066</v>
      </c>
      <c r="K1090" s="52" t="s">
        <v>94</v>
      </c>
      <c r="L1090" s="52" t="s">
        <v>38</v>
      </c>
      <c r="M1090" s="52" t="s">
        <v>39</v>
      </c>
      <c r="N1090" s="52" t="s">
        <v>55</v>
      </c>
      <c r="O1090" s="52" t="s">
        <v>56</v>
      </c>
      <c r="P1090" s="52" t="s">
        <v>95</v>
      </c>
      <c r="Q1090" s="52" t="s">
        <v>2397</v>
      </c>
      <c r="R1090" s="52" t="s">
        <v>80</v>
      </c>
      <c r="S1090" s="53" t="s">
        <v>7067</v>
      </c>
      <c r="T1090" s="52" t="s">
        <v>44</v>
      </c>
      <c r="U1090" s="52" t="s">
        <v>307</v>
      </c>
      <c r="V1090" s="52" t="s">
        <v>46</v>
      </c>
      <c r="W1090" s="51">
        <v>69865</v>
      </c>
      <c r="X1090" s="52" t="s">
        <v>48</v>
      </c>
      <c r="Y1090" s="51">
        <v>5</v>
      </c>
      <c r="Z1090" s="51">
        <v>2550</v>
      </c>
      <c r="AA1090" s="53">
        <v>44927</v>
      </c>
      <c r="AB1090" s="51">
        <v>3</v>
      </c>
      <c r="AC1090" s="51">
        <v>1</v>
      </c>
      <c r="AD1090" s="53">
        <v>44843</v>
      </c>
      <c r="AE1090" s="52" t="s">
        <v>76</v>
      </c>
      <c r="AF1090" s="52" t="s">
        <v>51</v>
      </c>
      <c r="AG1090" s="52" t="s">
        <v>62</v>
      </c>
      <c r="AH1090" s="52" t="s">
        <v>2051</v>
      </c>
      <c r="AI1090" s="52" t="s">
        <v>7068</v>
      </c>
      <c r="AJ1090" s="51">
        <v>5</v>
      </c>
      <c r="AK1090" s="56">
        <v>997.89</v>
      </c>
    </row>
    <row r="1091" spans="1:37" x14ac:dyDescent="0.25">
      <c r="A1091" s="51">
        <v>2124</v>
      </c>
      <c r="B1091" s="52" t="s">
        <v>7069</v>
      </c>
      <c r="C1091" s="52" t="s">
        <v>2356</v>
      </c>
      <c r="D1091" s="53">
        <v>45050</v>
      </c>
      <c r="E1091" s="53">
        <v>45109</v>
      </c>
      <c r="F1091" s="51">
        <f>Messy_HR_Dataset_Detailed!$E1091-Messy_HR_Dataset_Detailed!$D1091</f>
        <v>59</v>
      </c>
      <c r="G1091" s="54">
        <f>(Messy_HR_Dataset_Detailed!$E1091-Messy_HR_Dataset_Detailed!$D1091)/365.25</f>
        <v>0.16153319644079397</v>
      </c>
      <c r="H1091" s="52" t="s">
        <v>2394</v>
      </c>
      <c r="I1091" s="52" t="s">
        <v>7070</v>
      </c>
      <c r="J1091" s="55" t="s">
        <v>7071</v>
      </c>
      <c r="K1091" s="52" t="s">
        <v>113</v>
      </c>
      <c r="L1091" s="52" t="s">
        <v>38</v>
      </c>
      <c r="M1091" s="52" t="s">
        <v>66</v>
      </c>
      <c r="N1091" s="52" t="s">
        <v>67</v>
      </c>
      <c r="O1091" s="52" t="s">
        <v>41</v>
      </c>
      <c r="P1091" s="52" t="s">
        <v>174</v>
      </c>
      <c r="Q1091" s="52" t="s">
        <v>2397</v>
      </c>
      <c r="R1091" s="52" t="s">
        <v>80</v>
      </c>
      <c r="S1091" s="53">
        <v>32482</v>
      </c>
      <c r="T1091" s="52" t="s">
        <v>44</v>
      </c>
      <c r="U1091" s="52" t="s">
        <v>250</v>
      </c>
      <c r="V1091" s="52" t="s">
        <v>46</v>
      </c>
      <c r="W1091" s="51">
        <v>49964</v>
      </c>
      <c r="X1091" s="52" t="s">
        <v>48</v>
      </c>
      <c r="Y1091" s="51">
        <v>1</v>
      </c>
      <c r="Z1091" s="51">
        <v>2551</v>
      </c>
      <c r="AA1091" s="53">
        <v>44629</v>
      </c>
      <c r="AB1091" s="51">
        <v>4</v>
      </c>
      <c r="AC1091" s="51">
        <v>2</v>
      </c>
      <c r="AD1091" s="53">
        <v>45140</v>
      </c>
      <c r="AE1091" s="52" t="s">
        <v>156</v>
      </c>
      <c r="AF1091" s="52" t="s">
        <v>51</v>
      </c>
      <c r="AG1091" s="52" t="s">
        <v>77</v>
      </c>
      <c r="AH1091" s="52" t="s">
        <v>7072</v>
      </c>
      <c r="AI1091" s="52" t="s">
        <v>7073</v>
      </c>
      <c r="AJ1091" s="51">
        <v>2</v>
      </c>
      <c r="AK1091" s="56">
        <v>985</v>
      </c>
    </row>
    <row r="1092" spans="1:37" x14ac:dyDescent="0.25">
      <c r="A1092" s="51">
        <v>2126</v>
      </c>
      <c r="B1092" s="52" t="s">
        <v>7074</v>
      </c>
      <c r="C1092" s="52" t="s">
        <v>3023</v>
      </c>
      <c r="D1092" s="53">
        <v>44792</v>
      </c>
      <c r="E1092" s="53">
        <v>44944</v>
      </c>
      <c r="F1092" s="51">
        <f>Messy_HR_Dataset_Detailed!$E1092-Messy_HR_Dataset_Detailed!$D1092</f>
        <v>152</v>
      </c>
      <c r="G1092" s="54">
        <f>(Messy_HR_Dataset_Detailed!$E1092-Messy_HR_Dataset_Detailed!$D1092)/365.25</f>
        <v>0.41615331964407942</v>
      </c>
      <c r="H1092" s="52" t="s">
        <v>6186</v>
      </c>
      <c r="I1092" s="52" t="s">
        <v>7075</v>
      </c>
      <c r="J1092" s="55" t="s">
        <v>7076</v>
      </c>
      <c r="K1092" s="52" t="s">
        <v>113</v>
      </c>
      <c r="L1092" s="52" t="s">
        <v>38</v>
      </c>
      <c r="M1092" s="52" t="s">
        <v>39</v>
      </c>
      <c r="N1092" s="52" t="s">
        <v>67</v>
      </c>
      <c r="O1092" s="52" t="s">
        <v>56</v>
      </c>
      <c r="P1092" s="52" t="s">
        <v>121</v>
      </c>
      <c r="Q1092" s="52" t="s">
        <v>165</v>
      </c>
      <c r="R1092" s="52" t="s">
        <v>57</v>
      </c>
      <c r="S1092" s="53">
        <v>26917</v>
      </c>
      <c r="T1092" s="52" t="s">
        <v>44</v>
      </c>
      <c r="U1092" s="52" t="s">
        <v>81</v>
      </c>
      <c r="V1092" s="52" t="s">
        <v>59</v>
      </c>
      <c r="W1092" s="51">
        <v>87974</v>
      </c>
      <c r="X1092" s="52" t="s">
        <v>48</v>
      </c>
      <c r="Y1092" s="51">
        <v>2</v>
      </c>
      <c r="Z1092" s="51">
        <v>2553</v>
      </c>
      <c r="AA1092" s="53" t="s">
        <v>1656</v>
      </c>
      <c r="AB1092" s="51">
        <v>2</v>
      </c>
      <c r="AC1092" s="51">
        <v>2</v>
      </c>
      <c r="AD1092" s="53">
        <v>44837</v>
      </c>
      <c r="AE1092" s="52" t="s">
        <v>76</v>
      </c>
      <c r="AF1092" s="52" t="s">
        <v>61</v>
      </c>
      <c r="AG1092" s="52" t="s">
        <v>52</v>
      </c>
      <c r="AH1092" s="52" t="s">
        <v>7077</v>
      </c>
      <c r="AI1092" s="52" t="s">
        <v>7078</v>
      </c>
      <c r="AJ1092" s="51">
        <v>2</v>
      </c>
      <c r="AK1092" s="56">
        <v>414.08</v>
      </c>
    </row>
    <row r="1093" spans="1:37" x14ac:dyDescent="0.25">
      <c r="A1093" s="51">
        <v>2127</v>
      </c>
      <c r="B1093" s="52" t="s">
        <v>3891</v>
      </c>
      <c r="C1093" s="52" t="s">
        <v>3036</v>
      </c>
      <c r="D1093" s="53">
        <v>44760</v>
      </c>
      <c r="E1093" s="53">
        <v>45055</v>
      </c>
      <c r="F1093" s="51">
        <f>Messy_HR_Dataset_Detailed!$E1093-Messy_HR_Dataset_Detailed!$D1093</f>
        <v>295</v>
      </c>
      <c r="G1093" s="54">
        <f>(Messy_HR_Dataset_Detailed!$E1093-Messy_HR_Dataset_Detailed!$D1093)/365.25</f>
        <v>0.8076659822039699</v>
      </c>
      <c r="H1093" s="52" t="s">
        <v>6186</v>
      </c>
      <c r="I1093" s="52" t="s">
        <v>7079</v>
      </c>
      <c r="J1093" s="55" t="s">
        <v>7080</v>
      </c>
      <c r="K1093" s="52" t="s">
        <v>65</v>
      </c>
      <c r="L1093" s="52" t="s">
        <v>38</v>
      </c>
      <c r="M1093" s="52" t="s">
        <v>56</v>
      </c>
      <c r="N1093" s="52" t="s">
        <v>55</v>
      </c>
      <c r="O1093" s="52" t="s">
        <v>66</v>
      </c>
      <c r="P1093" s="52" t="s">
        <v>174</v>
      </c>
      <c r="Q1093" s="52" t="s">
        <v>165</v>
      </c>
      <c r="R1093" s="52" t="s">
        <v>96</v>
      </c>
      <c r="S1093" s="53">
        <v>33307</v>
      </c>
      <c r="T1093" s="52" t="s">
        <v>44</v>
      </c>
      <c r="U1093" s="52" t="s">
        <v>109</v>
      </c>
      <c r="V1093" s="52" t="s">
        <v>59</v>
      </c>
      <c r="W1093" s="51">
        <v>2505</v>
      </c>
      <c r="X1093" s="52" t="s">
        <v>48</v>
      </c>
      <c r="Y1093" s="51">
        <v>1</v>
      </c>
      <c r="Z1093" s="51">
        <v>2554</v>
      </c>
      <c r="AA1093" s="53" t="s">
        <v>303</v>
      </c>
      <c r="AB1093" s="51">
        <v>5</v>
      </c>
      <c r="AC1093" s="51">
        <v>1</v>
      </c>
      <c r="AD1093" s="53">
        <v>45136</v>
      </c>
      <c r="AE1093" s="52" t="s">
        <v>156</v>
      </c>
      <c r="AF1093" s="52" t="s">
        <v>61</v>
      </c>
      <c r="AG1093" s="52" t="s">
        <v>77</v>
      </c>
      <c r="AH1093" s="52" t="s">
        <v>7081</v>
      </c>
      <c r="AI1093" s="52" t="s">
        <v>7082</v>
      </c>
      <c r="AJ1093" s="51">
        <v>5</v>
      </c>
      <c r="AK1093" s="56">
        <v>889.09</v>
      </c>
    </row>
    <row r="1094" spans="1:37" x14ac:dyDescent="0.25">
      <c r="A1094" s="51">
        <v>2128</v>
      </c>
      <c r="B1094" s="52" t="s">
        <v>2536</v>
      </c>
      <c r="C1094" s="52" t="s">
        <v>360</v>
      </c>
      <c r="D1094" s="53">
        <v>43691</v>
      </c>
      <c r="E1094" s="53">
        <v>44329</v>
      </c>
      <c r="F1094" s="51">
        <f>Messy_HR_Dataset_Detailed!$E1094-Messy_HR_Dataset_Detailed!$D1094</f>
        <v>638</v>
      </c>
      <c r="G1094" s="54">
        <f>(Messy_HR_Dataset_Detailed!$E1094-Messy_HR_Dataset_Detailed!$D1094)/365.25</f>
        <v>1.7467488021902806</v>
      </c>
      <c r="H1094" s="52" t="s">
        <v>6909</v>
      </c>
      <c r="I1094" s="52" t="s">
        <v>7083</v>
      </c>
      <c r="J1094" s="55" t="s">
        <v>7084</v>
      </c>
      <c r="K1094" s="52" t="s">
        <v>84</v>
      </c>
      <c r="L1094" s="52" t="s">
        <v>38</v>
      </c>
      <c r="M1094" s="52" t="s">
        <v>66</v>
      </c>
      <c r="N1094" s="52" t="s">
        <v>55</v>
      </c>
      <c r="O1094" s="52" t="s">
        <v>41</v>
      </c>
      <c r="P1094" s="52" t="s">
        <v>121</v>
      </c>
      <c r="Q1094" s="52" t="s">
        <v>165</v>
      </c>
      <c r="R1094" s="52" t="s">
        <v>608</v>
      </c>
      <c r="S1094" s="53" t="s">
        <v>7085</v>
      </c>
      <c r="T1094" s="52" t="s">
        <v>44</v>
      </c>
      <c r="U1094" s="52" t="s">
        <v>234</v>
      </c>
      <c r="V1094" s="52" t="s">
        <v>59</v>
      </c>
      <c r="W1094" s="51">
        <v>6633</v>
      </c>
      <c r="X1094" s="52" t="s">
        <v>48</v>
      </c>
      <c r="Y1094" s="51">
        <v>2</v>
      </c>
      <c r="Z1094" s="51">
        <v>2555</v>
      </c>
      <c r="AA1094" s="53" t="s">
        <v>459</v>
      </c>
      <c r="AB1094" s="51">
        <v>5</v>
      </c>
      <c r="AC1094" s="51">
        <v>1</v>
      </c>
      <c r="AD1094" s="53">
        <v>44944</v>
      </c>
      <c r="AE1094" s="52" t="s">
        <v>83</v>
      </c>
      <c r="AF1094" s="52" t="s">
        <v>51</v>
      </c>
      <c r="AG1094" s="52" t="s">
        <v>89</v>
      </c>
      <c r="AH1094" s="52" t="s">
        <v>7086</v>
      </c>
      <c r="AI1094" s="52" t="s">
        <v>7087</v>
      </c>
      <c r="AJ1094" s="51">
        <v>3</v>
      </c>
      <c r="AK1094" s="56">
        <v>650.08000000000004</v>
      </c>
    </row>
    <row r="1095" spans="1:37" x14ac:dyDescent="0.25">
      <c r="A1095" s="51">
        <v>2129</v>
      </c>
      <c r="B1095" s="52" t="s">
        <v>3890</v>
      </c>
      <c r="C1095" s="52" t="s">
        <v>5006</v>
      </c>
      <c r="D1095" s="53">
        <v>44175</v>
      </c>
      <c r="E1095" s="53">
        <v>44711</v>
      </c>
      <c r="F1095" s="51">
        <f>Messy_HR_Dataset_Detailed!$E1095-Messy_HR_Dataset_Detailed!$D1095</f>
        <v>536</v>
      </c>
      <c r="G1095" s="54">
        <f>(Messy_HR_Dataset_Detailed!$E1095-Messy_HR_Dataset_Detailed!$D1095)/365.25</f>
        <v>1.4674880219028064</v>
      </c>
      <c r="H1095" s="52" t="s">
        <v>6369</v>
      </c>
      <c r="I1095" s="52" t="s">
        <v>2928</v>
      </c>
      <c r="J1095" s="55" t="s">
        <v>7088</v>
      </c>
      <c r="K1095" s="52" t="s">
        <v>37</v>
      </c>
      <c r="L1095" s="52" t="s">
        <v>38</v>
      </c>
      <c r="M1095" s="52" t="s">
        <v>56</v>
      </c>
      <c r="N1095" s="52" t="s">
        <v>55</v>
      </c>
      <c r="O1095" s="52" t="s">
        <v>66</v>
      </c>
      <c r="P1095" s="52" t="s">
        <v>174</v>
      </c>
      <c r="Q1095" s="52" t="s">
        <v>68</v>
      </c>
      <c r="R1095" s="52" t="s">
        <v>248</v>
      </c>
      <c r="S1095" s="53" t="s">
        <v>7089</v>
      </c>
      <c r="T1095" s="52" t="s">
        <v>44</v>
      </c>
      <c r="U1095" s="52" t="s">
        <v>250</v>
      </c>
      <c r="V1095" s="52" t="s">
        <v>59</v>
      </c>
      <c r="W1095" s="51">
        <v>73638</v>
      </c>
      <c r="X1095" s="52" t="s">
        <v>48</v>
      </c>
      <c r="Y1095" s="51">
        <v>2</v>
      </c>
      <c r="Z1095" s="51">
        <v>2556</v>
      </c>
      <c r="AA1095" s="53">
        <v>44928</v>
      </c>
      <c r="AB1095" s="51">
        <v>4</v>
      </c>
      <c r="AC1095" s="51">
        <v>1</v>
      </c>
      <c r="AD1095" s="53">
        <v>44792</v>
      </c>
      <c r="AE1095" s="52" t="s">
        <v>60</v>
      </c>
      <c r="AF1095" s="52" t="s">
        <v>51</v>
      </c>
      <c r="AG1095" s="52" t="s">
        <v>89</v>
      </c>
      <c r="AH1095" s="52" t="s">
        <v>7090</v>
      </c>
      <c r="AI1095" s="52" t="s">
        <v>7091</v>
      </c>
      <c r="AJ1095" s="51">
        <v>5</v>
      </c>
      <c r="AK1095" s="56">
        <v>283.57</v>
      </c>
    </row>
    <row r="1096" spans="1:37" x14ac:dyDescent="0.25">
      <c r="A1096" s="51">
        <v>2131</v>
      </c>
      <c r="B1096" s="52" t="s">
        <v>3313</v>
      </c>
      <c r="C1096" s="52" t="s">
        <v>2436</v>
      </c>
      <c r="D1096" s="53">
        <v>44519</v>
      </c>
      <c r="E1096" s="53">
        <v>44557</v>
      </c>
      <c r="F1096" s="51">
        <f>Messy_HR_Dataset_Detailed!$E1096-Messy_HR_Dataset_Detailed!$D1096</f>
        <v>38</v>
      </c>
      <c r="G1096" s="54">
        <f>(Messy_HR_Dataset_Detailed!$E1096-Messy_HR_Dataset_Detailed!$D1096)/365.25</f>
        <v>0.10403832991101986</v>
      </c>
      <c r="H1096" s="52" t="s">
        <v>2392</v>
      </c>
      <c r="I1096" s="52" t="s">
        <v>7092</v>
      </c>
      <c r="J1096" s="55" t="s">
        <v>7093</v>
      </c>
      <c r="K1096" s="52" t="s">
        <v>94</v>
      </c>
      <c r="L1096" s="52" t="s">
        <v>38</v>
      </c>
      <c r="M1096" s="52" t="s">
        <v>66</v>
      </c>
      <c r="N1096" s="52" t="s">
        <v>67</v>
      </c>
      <c r="O1096" s="52" t="s">
        <v>66</v>
      </c>
      <c r="P1096" s="52" t="s">
        <v>95</v>
      </c>
      <c r="Q1096" s="52" t="s">
        <v>2397</v>
      </c>
      <c r="R1096" s="52" t="s">
        <v>85</v>
      </c>
      <c r="S1096" s="53" t="s">
        <v>7094</v>
      </c>
      <c r="T1096" s="52" t="s">
        <v>44</v>
      </c>
      <c r="U1096" s="52" t="s">
        <v>223</v>
      </c>
      <c r="V1096" s="52" t="s">
        <v>46</v>
      </c>
      <c r="W1096" s="51">
        <v>87152</v>
      </c>
      <c r="X1096" s="52" t="s">
        <v>48</v>
      </c>
      <c r="Y1096" s="51">
        <v>4</v>
      </c>
      <c r="Z1096" s="51">
        <v>2558</v>
      </c>
      <c r="AA1096" s="53" t="s">
        <v>425</v>
      </c>
      <c r="AB1096" s="51">
        <v>2</v>
      </c>
      <c r="AC1096" s="51">
        <v>4</v>
      </c>
      <c r="AD1096" s="53">
        <v>44872</v>
      </c>
      <c r="AE1096" s="52" t="s">
        <v>83</v>
      </c>
      <c r="AF1096" s="52" t="s">
        <v>51</v>
      </c>
      <c r="AG1096" s="52" t="s">
        <v>52</v>
      </c>
      <c r="AH1096" s="52" t="s">
        <v>7095</v>
      </c>
      <c r="AI1096" s="52" t="s">
        <v>7096</v>
      </c>
      <c r="AJ1096" s="51">
        <v>2</v>
      </c>
      <c r="AK1096" s="56">
        <v>900.85</v>
      </c>
    </row>
    <row r="1097" spans="1:37" x14ac:dyDescent="0.25">
      <c r="A1097" s="51">
        <v>2133</v>
      </c>
      <c r="B1097" s="52" t="s">
        <v>3799</v>
      </c>
      <c r="C1097" s="52" t="s">
        <v>3016</v>
      </c>
      <c r="D1097" s="53">
        <v>44377</v>
      </c>
      <c r="E1097" s="53">
        <v>44405</v>
      </c>
      <c r="F1097" s="51">
        <f>Messy_HR_Dataset_Detailed!$E1097-Messy_HR_Dataset_Detailed!$D1097</f>
        <v>28</v>
      </c>
      <c r="G1097" s="54">
        <f>(Messy_HR_Dataset_Detailed!$E1097-Messy_HR_Dataset_Detailed!$D1097)/365.25</f>
        <v>7.665982203969883E-2</v>
      </c>
      <c r="H1097" s="52" t="s">
        <v>6180</v>
      </c>
      <c r="I1097" s="52" t="s">
        <v>7098</v>
      </c>
      <c r="J1097" s="55" t="s">
        <v>7099</v>
      </c>
      <c r="K1097" s="52" t="s">
        <v>94</v>
      </c>
      <c r="L1097" s="52" t="s">
        <v>38</v>
      </c>
      <c r="M1097" s="52" t="s">
        <v>56</v>
      </c>
      <c r="N1097" s="52" t="s">
        <v>55</v>
      </c>
      <c r="O1097" s="52" t="s">
        <v>56</v>
      </c>
      <c r="P1097" s="52" t="s">
        <v>174</v>
      </c>
      <c r="Q1097" s="52" t="s">
        <v>165</v>
      </c>
      <c r="R1097" s="52" t="s">
        <v>85</v>
      </c>
      <c r="S1097" s="53">
        <v>28246</v>
      </c>
      <c r="T1097" s="52" t="s">
        <v>44</v>
      </c>
      <c r="U1097" s="52" t="s">
        <v>724</v>
      </c>
      <c r="V1097" s="52" t="s">
        <v>59</v>
      </c>
      <c r="W1097" s="51">
        <v>43352</v>
      </c>
      <c r="X1097" s="52" t="s">
        <v>48</v>
      </c>
      <c r="Y1097" s="51">
        <v>4</v>
      </c>
      <c r="Z1097" s="51">
        <v>2560</v>
      </c>
      <c r="AA1097" s="53" t="s">
        <v>909</v>
      </c>
      <c r="AB1097" s="51">
        <v>5</v>
      </c>
      <c r="AC1097" s="51">
        <v>1</v>
      </c>
      <c r="AD1097" s="53">
        <v>45141</v>
      </c>
      <c r="AE1097" s="52" t="s">
        <v>156</v>
      </c>
      <c r="AF1097" s="52" t="s">
        <v>61</v>
      </c>
      <c r="AG1097" s="52" t="s">
        <v>52</v>
      </c>
      <c r="AH1097" s="52" t="s">
        <v>7100</v>
      </c>
      <c r="AI1097" s="52" t="s">
        <v>7101</v>
      </c>
      <c r="AJ1097" s="51">
        <v>5</v>
      </c>
      <c r="AK1097" s="56">
        <v>981.9</v>
      </c>
    </row>
    <row r="1098" spans="1:37" x14ac:dyDescent="0.25">
      <c r="A1098" s="51">
        <v>2135</v>
      </c>
      <c r="B1098" s="52" t="s">
        <v>2512</v>
      </c>
      <c r="C1098" s="52" t="s">
        <v>4222</v>
      </c>
      <c r="D1098" s="53">
        <v>44298</v>
      </c>
      <c r="E1098" s="53">
        <v>44991</v>
      </c>
      <c r="F1098" s="51">
        <f>Messy_HR_Dataset_Detailed!$E1098-Messy_HR_Dataset_Detailed!$D1098</f>
        <v>693</v>
      </c>
      <c r="G1098" s="54">
        <f>(Messy_HR_Dataset_Detailed!$E1098-Messy_HR_Dataset_Detailed!$D1098)/365.25</f>
        <v>1.8973305954825461</v>
      </c>
      <c r="H1098" s="52" t="s">
        <v>6186</v>
      </c>
      <c r="I1098" s="52" t="s">
        <v>5455</v>
      </c>
      <c r="J1098" s="55" t="s">
        <v>7102</v>
      </c>
      <c r="K1098" s="52" t="s">
        <v>65</v>
      </c>
      <c r="L1098" s="52" t="s">
        <v>38</v>
      </c>
      <c r="M1098" s="52" t="s">
        <v>39</v>
      </c>
      <c r="N1098" s="52" t="s">
        <v>67</v>
      </c>
      <c r="O1098" s="52" t="s">
        <v>66</v>
      </c>
      <c r="P1098" s="52" t="s">
        <v>133</v>
      </c>
      <c r="Q1098" s="52" t="s">
        <v>165</v>
      </c>
      <c r="R1098" s="52" t="s">
        <v>85</v>
      </c>
      <c r="S1098" s="53" t="s">
        <v>7103</v>
      </c>
      <c r="T1098" s="52" t="s">
        <v>44</v>
      </c>
      <c r="U1098" s="52" t="s">
        <v>98</v>
      </c>
      <c r="V1098" s="52" t="s">
        <v>59</v>
      </c>
      <c r="W1098" s="51">
        <v>83544</v>
      </c>
      <c r="X1098" s="52" t="s">
        <v>48</v>
      </c>
      <c r="Y1098" s="51">
        <v>4</v>
      </c>
      <c r="Z1098" s="51">
        <v>2562</v>
      </c>
      <c r="AA1098" s="53" t="s">
        <v>492</v>
      </c>
      <c r="AB1098" s="51">
        <v>1</v>
      </c>
      <c r="AC1098" s="51">
        <v>4</v>
      </c>
      <c r="AD1098" s="53">
        <v>45116</v>
      </c>
      <c r="AE1098" s="52" t="s">
        <v>60</v>
      </c>
      <c r="AF1098" s="52" t="s">
        <v>51</v>
      </c>
      <c r="AG1098" s="52" t="s">
        <v>52</v>
      </c>
      <c r="AH1098" s="52" t="s">
        <v>7104</v>
      </c>
      <c r="AI1098" s="52" t="s">
        <v>7105</v>
      </c>
      <c r="AJ1098" s="51">
        <v>1</v>
      </c>
      <c r="AK1098" s="56">
        <v>657.23</v>
      </c>
    </row>
    <row r="1099" spans="1:37" x14ac:dyDescent="0.25">
      <c r="A1099" s="51">
        <v>2137</v>
      </c>
      <c r="B1099" s="52" t="s">
        <v>6384</v>
      </c>
      <c r="C1099" s="52" t="s">
        <v>5212</v>
      </c>
      <c r="D1099" s="53">
        <v>43769</v>
      </c>
      <c r="E1099" s="53">
        <v>43891</v>
      </c>
      <c r="F1099" s="51">
        <f>Messy_HR_Dataset_Detailed!$E1099-Messy_HR_Dataset_Detailed!$D1099</f>
        <v>122</v>
      </c>
      <c r="G1099" s="54">
        <f>(Messy_HR_Dataset_Detailed!$E1099-Messy_HR_Dataset_Detailed!$D1099)/365.25</f>
        <v>0.33401779603011633</v>
      </c>
      <c r="H1099" s="52" t="s">
        <v>6369</v>
      </c>
      <c r="I1099" s="52" t="s">
        <v>7106</v>
      </c>
      <c r="J1099" s="55" t="s">
        <v>7107</v>
      </c>
      <c r="K1099" s="52" t="s">
        <v>37</v>
      </c>
      <c r="L1099" s="52" t="s">
        <v>38</v>
      </c>
      <c r="M1099" s="52" t="s">
        <v>39</v>
      </c>
      <c r="N1099" s="52" t="s">
        <v>67</v>
      </c>
      <c r="O1099" s="52" t="s">
        <v>66</v>
      </c>
      <c r="P1099" s="52" t="s">
        <v>174</v>
      </c>
      <c r="Q1099" s="52" t="s">
        <v>68</v>
      </c>
      <c r="R1099" s="52" t="s">
        <v>80</v>
      </c>
      <c r="S1099" s="53">
        <v>35010</v>
      </c>
      <c r="T1099" s="52" t="s">
        <v>44</v>
      </c>
      <c r="U1099" s="52" t="s">
        <v>307</v>
      </c>
      <c r="V1099" s="52" t="s">
        <v>59</v>
      </c>
      <c r="W1099" s="51">
        <v>36351</v>
      </c>
      <c r="X1099" s="52" t="s">
        <v>48</v>
      </c>
      <c r="Y1099" s="51">
        <v>1</v>
      </c>
      <c r="Z1099" s="51">
        <v>2564</v>
      </c>
      <c r="AA1099" s="53">
        <v>44877</v>
      </c>
      <c r="AB1099" s="51">
        <v>1</v>
      </c>
      <c r="AC1099" s="51">
        <v>4</v>
      </c>
      <c r="AD1099" s="53">
        <v>45125</v>
      </c>
      <c r="AE1099" s="52" t="s">
        <v>50</v>
      </c>
      <c r="AF1099" s="52" t="s">
        <v>51</v>
      </c>
      <c r="AG1099" s="52" t="s">
        <v>77</v>
      </c>
      <c r="AH1099" s="52" t="s">
        <v>7108</v>
      </c>
      <c r="AI1099" s="52" t="s">
        <v>1119</v>
      </c>
      <c r="AJ1099" s="51">
        <v>4</v>
      </c>
      <c r="AK1099" s="56">
        <v>624.9</v>
      </c>
    </row>
    <row r="1100" spans="1:37" x14ac:dyDescent="0.25">
      <c r="A1100" s="51">
        <v>2140</v>
      </c>
      <c r="B1100" s="52" t="s">
        <v>7110</v>
      </c>
      <c r="C1100" s="52" t="s">
        <v>3871</v>
      </c>
      <c r="D1100" s="53">
        <v>44917</v>
      </c>
      <c r="E1100" s="53">
        <v>45133</v>
      </c>
      <c r="F1100" s="51">
        <f>Messy_HR_Dataset_Detailed!$E1100-Messy_HR_Dataset_Detailed!$D1100</f>
        <v>216</v>
      </c>
      <c r="G1100" s="54">
        <f>(Messy_HR_Dataset_Detailed!$E1100-Messy_HR_Dataset_Detailed!$D1100)/365.25</f>
        <v>0.59137577002053388</v>
      </c>
      <c r="H1100" s="52" t="s">
        <v>6180</v>
      </c>
      <c r="I1100" s="52" t="s">
        <v>7111</v>
      </c>
      <c r="J1100" s="55" t="s">
        <v>7112</v>
      </c>
      <c r="K1100" s="52" t="s">
        <v>37</v>
      </c>
      <c r="L1100" s="52" t="s">
        <v>38</v>
      </c>
      <c r="M1100" s="52" t="s">
        <v>66</v>
      </c>
      <c r="N1100" s="52" t="s">
        <v>67</v>
      </c>
      <c r="O1100" s="52" t="s">
        <v>56</v>
      </c>
      <c r="P1100" s="52" t="s">
        <v>174</v>
      </c>
      <c r="Q1100" s="52" t="s">
        <v>165</v>
      </c>
      <c r="R1100" s="52" t="s">
        <v>85</v>
      </c>
      <c r="S1100" s="53" t="s">
        <v>7113</v>
      </c>
      <c r="T1100" s="52" t="s">
        <v>44</v>
      </c>
      <c r="U1100" s="52" t="s">
        <v>234</v>
      </c>
      <c r="V1100" s="52" t="s">
        <v>59</v>
      </c>
      <c r="W1100" s="51">
        <v>51819</v>
      </c>
      <c r="X1100" s="52" t="s">
        <v>48</v>
      </c>
      <c r="Y1100" s="51">
        <v>5</v>
      </c>
      <c r="Z1100" s="51">
        <v>2567</v>
      </c>
      <c r="AA1100" s="53" t="s">
        <v>1294</v>
      </c>
      <c r="AB1100" s="51">
        <v>4</v>
      </c>
      <c r="AC1100" s="51">
        <v>3</v>
      </c>
      <c r="AD1100" s="53">
        <v>44858</v>
      </c>
      <c r="AE1100" s="52" t="s">
        <v>156</v>
      </c>
      <c r="AF1100" s="52" t="s">
        <v>51</v>
      </c>
      <c r="AG1100" s="52" t="s">
        <v>52</v>
      </c>
      <c r="AH1100" s="52" t="s">
        <v>7114</v>
      </c>
      <c r="AI1100" s="52" t="s">
        <v>7115</v>
      </c>
      <c r="AJ1100" s="51">
        <v>2</v>
      </c>
      <c r="AK1100" s="56">
        <v>660.4</v>
      </c>
    </row>
    <row r="1101" spans="1:37" x14ac:dyDescent="0.25">
      <c r="A1101" s="51">
        <v>2142</v>
      </c>
      <c r="B1101" s="52" t="s">
        <v>947</v>
      </c>
      <c r="C1101" s="52" t="s">
        <v>6219</v>
      </c>
      <c r="D1101" s="53">
        <v>44476</v>
      </c>
      <c r="E1101" s="53">
        <v>44561</v>
      </c>
      <c r="F1101" s="51">
        <f>Messy_HR_Dataset_Detailed!$E1101-Messy_HR_Dataset_Detailed!$D1101</f>
        <v>85</v>
      </c>
      <c r="G1101" s="54">
        <f>(Messy_HR_Dataset_Detailed!$E1101-Messy_HR_Dataset_Detailed!$D1101)/365.25</f>
        <v>0.2327173169062286</v>
      </c>
      <c r="H1101" s="52" t="s">
        <v>6186</v>
      </c>
      <c r="I1101" s="52" t="s">
        <v>7116</v>
      </c>
      <c r="J1101" s="55" t="s">
        <v>7117</v>
      </c>
      <c r="K1101" s="52" t="s">
        <v>132</v>
      </c>
      <c r="L1101" s="52" t="s">
        <v>38</v>
      </c>
      <c r="M1101" s="52" t="s">
        <v>66</v>
      </c>
      <c r="N1101" s="52" t="s">
        <v>40</v>
      </c>
      <c r="O1101" s="52" t="s">
        <v>41</v>
      </c>
      <c r="P1101" s="52" t="s">
        <v>133</v>
      </c>
      <c r="Q1101" s="52" t="s">
        <v>165</v>
      </c>
      <c r="R1101" s="52" t="s">
        <v>80</v>
      </c>
      <c r="S1101" s="53" t="s">
        <v>7118</v>
      </c>
      <c r="T1101" s="52" t="s">
        <v>44</v>
      </c>
      <c r="U1101" s="52" t="s">
        <v>81</v>
      </c>
      <c r="V1101" s="52" t="s">
        <v>59</v>
      </c>
      <c r="W1101" s="51">
        <v>53854</v>
      </c>
      <c r="X1101" s="52" t="s">
        <v>48</v>
      </c>
      <c r="Y1101" s="51">
        <v>2</v>
      </c>
      <c r="Z1101" s="51">
        <v>2569</v>
      </c>
      <c r="AA1101" s="53" t="s">
        <v>851</v>
      </c>
      <c r="AB1101" s="51">
        <v>3</v>
      </c>
      <c r="AC1101" s="51">
        <v>4</v>
      </c>
      <c r="AD1101" s="53">
        <v>44941</v>
      </c>
      <c r="AE1101" s="52" t="s">
        <v>76</v>
      </c>
      <c r="AF1101" s="52" t="s">
        <v>51</v>
      </c>
      <c r="AG1101" s="52" t="s">
        <v>77</v>
      </c>
      <c r="AH1101" s="52" t="s">
        <v>7119</v>
      </c>
      <c r="AI1101" s="52" t="s">
        <v>7120</v>
      </c>
      <c r="AJ1101" s="51">
        <v>2</v>
      </c>
      <c r="AK1101" s="56">
        <v>694.21</v>
      </c>
    </row>
    <row r="1102" spans="1:37" x14ac:dyDescent="0.25">
      <c r="A1102" s="51">
        <v>2143</v>
      </c>
      <c r="B1102" s="52" t="s">
        <v>1742</v>
      </c>
      <c r="C1102" s="52" t="s">
        <v>1547</v>
      </c>
      <c r="D1102" s="53">
        <v>43632</v>
      </c>
      <c r="E1102" s="53">
        <v>45067</v>
      </c>
      <c r="F1102" s="51">
        <f>Messy_HR_Dataset_Detailed!$E1102-Messy_HR_Dataset_Detailed!$D1102</f>
        <v>1435</v>
      </c>
      <c r="G1102" s="54">
        <f>(Messy_HR_Dataset_Detailed!$E1102-Messy_HR_Dataset_Detailed!$D1102)/365.25</f>
        <v>3.9288158795345653</v>
      </c>
      <c r="H1102" s="52" t="s">
        <v>6909</v>
      </c>
      <c r="I1102" s="52" t="s">
        <v>7121</v>
      </c>
      <c r="J1102" s="55" t="s">
        <v>7122</v>
      </c>
      <c r="K1102" s="52" t="s">
        <v>113</v>
      </c>
      <c r="L1102" s="52" t="s">
        <v>38</v>
      </c>
      <c r="M1102" s="52" t="s">
        <v>39</v>
      </c>
      <c r="N1102" s="52" t="s">
        <v>55</v>
      </c>
      <c r="O1102" s="52" t="s">
        <v>66</v>
      </c>
      <c r="P1102" s="52" t="s">
        <v>174</v>
      </c>
      <c r="Q1102" s="52" t="s">
        <v>165</v>
      </c>
      <c r="R1102" s="52" t="s">
        <v>85</v>
      </c>
      <c r="S1102" s="53" t="s">
        <v>733</v>
      </c>
      <c r="T1102" s="52" t="s">
        <v>44</v>
      </c>
      <c r="U1102" s="52" t="s">
        <v>81</v>
      </c>
      <c r="V1102" s="52" t="s">
        <v>59</v>
      </c>
      <c r="W1102" s="51">
        <v>60717</v>
      </c>
      <c r="X1102" s="52" t="s">
        <v>48</v>
      </c>
      <c r="Y1102" s="51">
        <v>4</v>
      </c>
      <c r="Z1102" s="51">
        <v>2570</v>
      </c>
      <c r="AA1102" s="53" t="s">
        <v>1669</v>
      </c>
      <c r="AB1102" s="51">
        <v>3</v>
      </c>
      <c r="AC1102" s="51">
        <v>3</v>
      </c>
      <c r="AD1102" s="53">
        <v>45069</v>
      </c>
      <c r="AE1102" s="52" t="s">
        <v>60</v>
      </c>
      <c r="AF1102" s="52" t="s">
        <v>51</v>
      </c>
      <c r="AG1102" s="52" t="s">
        <v>62</v>
      </c>
      <c r="AH1102" s="52" t="s">
        <v>7123</v>
      </c>
      <c r="AI1102" s="52" t="s">
        <v>7124</v>
      </c>
      <c r="AJ1102" s="51">
        <v>2</v>
      </c>
      <c r="AK1102" s="56">
        <v>737.84</v>
      </c>
    </row>
    <row r="1103" spans="1:37" x14ac:dyDescent="0.25">
      <c r="A1103" s="51">
        <v>2144</v>
      </c>
      <c r="B1103" s="52" t="s">
        <v>4967</v>
      </c>
      <c r="C1103" s="52" t="s">
        <v>3613</v>
      </c>
      <c r="D1103" s="53">
        <v>44272</v>
      </c>
      <c r="E1103" s="53">
        <v>44812</v>
      </c>
      <c r="F1103" s="51">
        <f>Messy_HR_Dataset_Detailed!$E1103-Messy_HR_Dataset_Detailed!$D1103</f>
        <v>540</v>
      </c>
      <c r="G1103" s="54">
        <f>(Messy_HR_Dataset_Detailed!$E1103-Messy_HR_Dataset_Detailed!$D1103)/365.25</f>
        <v>1.4784394250513346</v>
      </c>
      <c r="H1103" s="52" t="s">
        <v>2379</v>
      </c>
      <c r="I1103" s="52" t="s">
        <v>7125</v>
      </c>
      <c r="J1103" s="55" t="s">
        <v>7126</v>
      </c>
      <c r="K1103" s="52" t="s">
        <v>125</v>
      </c>
      <c r="L1103" s="52" t="s">
        <v>38</v>
      </c>
      <c r="M1103" s="52" t="s">
        <v>56</v>
      </c>
      <c r="N1103" s="52" t="s">
        <v>55</v>
      </c>
      <c r="O1103" s="52" t="s">
        <v>66</v>
      </c>
      <c r="P1103" s="52" t="s">
        <v>133</v>
      </c>
      <c r="Q1103" s="52" t="s">
        <v>165</v>
      </c>
      <c r="R1103" s="52" t="s">
        <v>85</v>
      </c>
      <c r="S1103" s="53">
        <v>32814</v>
      </c>
      <c r="T1103" s="52" t="s">
        <v>44</v>
      </c>
      <c r="U1103" s="52" t="s">
        <v>98</v>
      </c>
      <c r="V1103" s="52" t="s">
        <v>46</v>
      </c>
      <c r="W1103" s="51">
        <v>30960</v>
      </c>
      <c r="X1103" s="52" t="s">
        <v>48</v>
      </c>
      <c r="Y1103" s="51">
        <v>2</v>
      </c>
      <c r="Z1103" s="51">
        <v>2571</v>
      </c>
      <c r="AA1103" s="53" t="s">
        <v>444</v>
      </c>
      <c r="AB1103" s="51">
        <v>3</v>
      </c>
      <c r="AC1103" s="51">
        <v>3</v>
      </c>
      <c r="AD1103" s="53">
        <v>44788</v>
      </c>
      <c r="AE1103" s="52" t="s">
        <v>83</v>
      </c>
      <c r="AF1103" s="52" t="s">
        <v>51</v>
      </c>
      <c r="AG1103" s="52" t="s">
        <v>52</v>
      </c>
      <c r="AH1103" s="52" t="s">
        <v>7127</v>
      </c>
      <c r="AI1103" s="52" t="s">
        <v>7128</v>
      </c>
      <c r="AJ1103" s="51">
        <v>2</v>
      </c>
      <c r="AK1103" s="56">
        <v>919.95</v>
      </c>
    </row>
    <row r="1104" spans="1:37" x14ac:dyDescent="0.25">
      <c r="A1104" s="51">
        <v>2145</v>
      </c>
      <c r="B1104" s="52" t="s">
        <v>7129</v>
      </c>
      <c r="C1104" s="52" t="s">
        <v>3003</v>
      </c>
      <c r="D1104" s="53">
        <v>44780</v>
      </c>
      <c r="E1104" s="53">
        <v>45042</v>
      </c>
      <c r="F1104" s="51">
        <f>Messy_HR_Dataset_Detailed!$E1104-Messy_HR_Dataset_Detailed!$D1104</f>
        <v>262</v>
      </c>
      <c r="G1104" s="54">
        <f>(Messy_HR_Dataset_Detailed!$E1104-Messy_HR_Dataset_Detailed!$D1104)/365.25</f>
        <v>0.71731690622861055</v>
      </c>
      <c r="H1104" s="52" t="s">
        <v>4464</v>
      </c>
      <c r="I1104" s="52" t="s">
        <v>7130</v>
      </c>
      <c r="J1104" s="55" t="s">
        <v>7131</v>
      </c>
      <c r="K1104" s="52" t="s">
        <v>164</v>
      </c>
      <c r="L1104" s="52" t="s">
        <v>38</v>
      </c>
      <c r="M1104" s="52" t="s">
        <v>39</v>
      </c>
      <c r="N1104" s="52" t="s">
        <v>55</v>
      </c>
      <c r="O1104" s="52" t="s">
        <v>41</v>
      </c>
      <c r="P1104" s="52" t="s">
        <v>121</v>
      </c>
      <c r="Q1104" s="52" t="s">
        <v>165</v>
      </c>
      <c r="R1104" s="52" t="s">
        <v>107</v>
      </c>
      <c r="S1104" s="53" t="s">
        <v>7132</v>
      </c>
      <c r="T1104" s="52" t="s">
        <v>44</v>
      </c>
      <c r="U1104" s="52" t="s">
        <v>98</v>
      </c>
      <c r="V1104" s="52" t="s">
        <v>59</v>
      </c>
      <c r="W1104" s="51">
        <v>81338</v>
      </c>
      <c r="X1104" s="52" t="s">
        <v>48</v>
      </c>
      <c r="Y1104" s="51">
        <v>4</v>
      </c>
      <c r="Z1104" s="51">
        <v>2572</v>
      </c>
      <c r="AA1104" s="53" t="s">
        <v>909</v>
      </c>
      <c r="AB1104" s="51">
        <v>1</v>
      </c>
      <c r="AC1104" s="51">
        <v>1</v>
      </c>
      <c r="AD1104" s="53">
        <v>44806</v>
      </c>
      <c r="AE1104" s="52" t="s">
        <v>83</v>
      </c>
      <c r="AF1104" s="52" t="s">
        <v>51</v>
      </c>
      <c r="AG1104" s="52" t="s">
        <v>77</v>
      </c>
      <c r="AH1104" s="52" t="s">
        <v>7133</v>
      </c>
      <c r="AI1104" s="52" t="s">
        <v>7134</v>
      </c>
      <c r="AJ1104" s="51">
        <v>5</v>
      </c>
      <c r="AK1104" s="56">
        <v>797.82</v>
      </c>
    </row>
    <row r="1105" spans="1:37" x14ac:dyDescent="0.25">
      <c r="A1105" s="51">
        <v>2146</v>
      </c>
      <c r="B1105" s="52" t="s">
        <v>7135</v>
      </c>
      <c r="C1105" s="52" t="s">
        <v>7136</v>
      </c>
      <c r="D1105" s="53">
        <v>43847</v>
      </c>
      <c r="E1105" s="53">
        <v>44985</v>
      </c>
      <c r="F1105" s="51">
        <f>Messy_HR_Dataset_Detailed!$E1105-Messy_HR_Dataset_Detailed!$D1105</f>
        <v>1138</v>
      </c>
      <c r="G1105" s="54">
        <f>(Messy_HR_Dataset_Detailed!$E1105-Messy_HR_Dataset_Detailed!$D1105)/365.25</f>
        <v>3.1156741957563314</v>
      </c>
      <c r="H1105" s="52" t="s">
        <v>64</v>
      </c>
      <c r="I1105" s="52" t="s">
        <v>7137</v>
      </c>
      <c r="J1105" s="55" t="s">
        <v>7138</v>
      </c>
      <c r="K1105" s="52" t="s">
        <v>113</v>
      </c>
      <c r="L1105" s="52" t="s">
        <v>752</v>
      </c>
      <c r="M1105" s="52" t="s">
        <v>39</v>
      </c>
      <c r="N1105" s="52" t="s">
        <v>55</v>
      </c>
      <c r="O1105" s="52" t="s">
        <v>41</v>
      </c>
      <c r="P1105" s="52" t="s">
        <v>174</v>
      </c>
      <c r="Q1105" s="52" t="s">
        <v>68</v>
      </c>
      <c r="R1105" s="52" t="s">
        <v>85</v>
      </c>
      <c r="S1105" s="53">
        <v>31809</v>
      </c>
      <c r="T1105" s="52" t="s">
        <v>7139</v>
      </c>
      <c r="U1105" s="52" t="s">
        <v>81</v>
      </c>
      <c r="V1105" s="52" t="s">
        <v>46</v>
      </c>
      <c r="W1105" s="51">
        <v>21851</v>
      </c>
      <c r="X1105" s="52" t="s">
        <v>48</v>
      </c>
      <c r="Y1105" s="51">
        <v>4</v>
      </c>
      <c r="Z1105" s="51">
        <v>2573</v>
      </c>
      <c r="AA1105" s="53" t="s">
        <v>279</v>
      </c>
      <c r="AB1105" s="51">
        <v>1</v>
      </c>
      <c r="AC1105" s="51">
        <v>4</v>
      </c>
      <c r="AD1105" s="53">
        <v>44831</v>
      </c>
      <c r="AE1105" s="52" t="s">
        <v>60</v>
      </c>
      <c r="AF1105" s="52" t="s">
        <v>51</v>
      </c>
      <c r="AG1105" s="52" t="s">
        <v>89</v>
      </c>
      <c r="AH1105" s="52" t="s">
        <v>7140</v>
      </c>
      <c r="AI1105" s="52" t="s">
        <v>7141</v>
      </c>
      <c r="AJ1105" s="51">
        <v>2</v>
      </c>
      <c r="AK1105" s="56">
        <v>806.47</v>
      </c>
    </row>
    <row r="1106" spans="1:37" x14ac:dyDescent="0.25">
      <c r="A1106" s="51">
        <v>2147</v>
      </c>
      <c r="B1106" s="52" t="s">
        <v>2630</v>
      </c>
      <c r="C1106" s="52" t="s">
        <v>7142</v>
      </c>
      <c r="D1106" s="53">
        <v>44723</v>
      </c>
      <c r="E1106" s="53">
        <v>44977</v>
      </c>
      <c r="F1106" s="51">
        <f>Messy_HR_Dataset_Detailed!$E1106-Messy_HR_Dataset_Detailed!$D1106</f>
        <v>254</v>
      </c>
      <c r="G1106" s="54">
        <f>(Messy_HR_Dataset_Detailed!$E1106-Messy_HR_Dataset_Detailed!$D1106)/365.25</f>
        <v>0.69541409993155368</v>
      </c>
      <c r="H1106" s="52" t="s">
        <v>64</v>
      </c>
      <c r="I1106" s="52" t="s">
        <v>7143</v>
      </c>
      <c r="J1106" s="55" t="s">
        <v>7144</v>
      </c>
      <c r="K1106" s="52" t="s">
        <v>54</v>
      </c>
      <c r="L1106" s="52" t="s">
        <v>38</v>
      </c>
      <c r="M1106" s="52" t="s">
        <v>66</v>
      </c>
      <c r="N1106" s="52" t="s">
        <v>40</v>
      </c>
      <c r="O1106" s="52" t="s">
        <v>66</v>
      </c>
      <c r="P1106" s="52" t="s">
        <v>95</v>
      </c>
      <c r="Q1106" s="52" t="s">
        <v>68</v>
      </c>
      <c r="R1106" s="52" t="s">
        <v>953</v>
      </c>
      <c r="S1106" s="53" t="s">
        <v>7145</v>
      </c>
      <c r="T1106" s="52" t="s">
        <v>7146</v>
      </c>
      <c r="U1106" s="52" t="s">
        <v>109</v>
      </c>
      <c r="V1106" s="52" t="s">
        <v>59</v>
      </c>
      <c r="W1106" s="51">
        <v>84111</v>
      </c>
      <c r="X1106" s="52" t="s">
        <v>48</v>
      </c>
      <c r="Y1106" s="51">
        <v>2</v>
      </c>
      <c r="Z1106" s="51">
        <v>2574</v>
      </c>
      <c r="AA1106" s="53" t="s">
        <v>1315</v>
      </c>
      <c r="AB1106" s="51">
        <v>3</v>
      </c>
      <c r="AC1106" s="51">
        <v>1</v>
      </c>
      <c r="AD1106" s="53">
        <v>45125</v>
      </c>
      <c r="AE1106" s="52" t="s">
        <v>83</v>
      </c>
      <c r="AF1106" s="52" t="s">
        <v>61</v>
      </c>
      <c r="AG1106" s="52" t="s">
        <v>52</v>
      </c>
      <c r="AH1106" s="52" t="s">
        <v>7147</v>
      </c>
      <c r="AI1106" s="52" t="s">
        <v>7148</v>
      </c>
      <c r="AJ1106" s="51">
        <v>1</v>
      </c>
      <c r="AK1106" s="56">
        <v>376.59</v>
      </c>
    </row>
    <row r="1107" spans="1:37" x14ac:dyDescent="0.25">
      <c r="A1107" s="51">
        <v>2148</v>
      </c>
      <c r="B1107" s="52" t="s">
        <v>5568</v>
      </c>
      <c r="C1107" s="52" t="s">
        <v>4908</v>
      </c>
      <c r="D1107" s="53">
        <v>44258</v>
      </c>
      <c r="E1107" s="53">
        <v>44956</v>
      </c>
      <c r="F1107" s="51">
        <f>Messy_HR_Dataset_Detailed!$E1107-Messy_HR_Dataset_Detailed!$D1107</f>
        <v>698</v>
      </c>
      <c r="G1107" s="54">
        <f>(Messy_HR_Dataset_Detailed!$E1107-Messy_HR_Dataset_Detailed!$D1107)/365.25</f>
        <v>1.9110198494182067</v>
      </c>
      <c r="H1107" s="52" t="s">
        <v>64</v>
      </c>
      <c r="I1107" s="52" t="s">
        <v>7149</v>
      </c>
      <c r="J1107" s="55" t="s">
        <v>7150</v>
      </c>
      <c r="K1107" s="52" t="s">
        <v>164</v>
      </c>
      <c r="L1107" s="52" t="s">
        <v>38</v>
      </c>
      <c r="M1107" s="52" t="s">
        <v>39</v>
      </c>
      <c r="N1107" s="52" t="s">
        <v>40</v>
      </c>
      <c r="O1107" s="52" t="s">
        <v>41</v>
      </c>
      <c r="P1107" s="52" t="s">
        <v>133</v>
      </c>
      <c r="Q1107" s="52" t="s">
        <v>68</v>
      </c>
      <c r="R1107" s="52" t="s">
        <v>142</v>
      </c>
      <c r="S1107" s="53" t="s">
        <v>292</v>
      </c>
      <c r="T1107" s="52" t="s">
        <v>7151</v>
      </c>
      <c r="U1107" s="52" t="s">
        <v>145</v>
      </c>
      <c r="V1107" s="52" t="s">
        <v>59</v>
      </c>
      <c r="W1107" s="51">
        <v>83706</v>
      </c>
      <c r="X1107" s="52" t="s">
        <v>48</v>
      </c>
      <c r="Y1107" s="51">
        <v>4</v>
      </c>
      <c r="Z1107" s="51">
        <v>2575</v>
      </c>
      <c r="AA1107" s="53" t="s">
        <v>2026</v>
      </c>
      <c r="AB1107" s="51">
        <v>4</v>
      </c>
      <c r="AC1107" s="51">
        <v>3</v>
      </c>
      <c r="AD1107" s="53">
        <v>44983</v>
      </c>
      <c r="AE1107" s="52" t="s">
        <v>156</v>
      </c>
      <c r="AF1107" s="52" t="s">
        <v>51</v>
      </c>
      <c r="AG1107" s="52" t="s">
        <v>62</v>
      </c>
      <c r="AH1107" s="52" t="s">
        <v>7152</v>
      </c>
      <c r="AI1107" s="52" t="s">
        <v>7153</v>
      </c>
      <c r="AJ1107" s="51">
        <v>2</v>
      </c>
      <c r="AK1107" s="56">
        <v>157.16999999999999</v>
      </c>
    </row>
    <row r="1108" spans="1:37" x14ac:dyDescent="0.25">
      <c r="A1108" s="51">
        <v>2149</v>
      </c>
      <c r="B1108" s="52" t="s">
        <v>7154</v>
      </c>
      <c r="C1108" s="52" t="s">
        <v>3715</v>
      </c>
      <c r="D1108" s="53">
        <v>43937</v>
      </c>
      <c r="E1108" s="53">
        <v>44270</v>
      </c>
      <c r="F1108" s="51">
        <f>Messy_HR_Dataset_Detailed!$E1108-Messy_HR_Dataset_Detailed!$D1108</f>
        <v>333</v>
      </c>
      <c r="G1108" s="54">
        <f>(Messy_HR_Dataset_Detailed!$E1108-Messy_HR_Dataset_Detailed!$D1108)/365.25</f>
        <v>0.9117043121149897</v>
      </c>
      <c r="H1108" s="52" t="s">
        <v>64</v>
      </c>
      <c r="I1108" s="52" t="s">
        <v>7155</v>
      </c>
      <c r="J1108" s="55" t="s">
        <v>7156</v>
      </c>
      <c r="K1108" s="52" t="s">
        <v>37</v>
      </c>
      <c r="L1108" s="52" t="s">
        <v>38</v>
      </c>
      <c r="M1108" s="52" t="s">
        <v>39</v>
      </c>
      <c r="N1108" s="52" t="s">
        <v>67</v>
      </c>
      <c r="O1108" s="52" t="s">
        <v>56</v>
      </c>
      <c r="P1108" s="52" t="s">
        <v>121</v>
      </c>
      <c r="Q1108" s="52" t="s">
        <v>68</v>
      </c>
      <c r="R1108" s="52" t="s">
        <v>69</v>
      </c>
      <c r="S1108" s="53" t="s">
        <v>7157</v>
      </c>
      <c r="T1108" s="52" t="s">
        <v>7158</v>
      </c>
      <c r="U1108" s="52" t="s">
        <v>5</v>
      </c>
      <c r="V1108" s="52" t="s">
        <v>46</v>
      </c>
      <c r="W1108" s="51">
        <v>59102</v>
      </c>
      <c r="X1108" s="52" t="s">
        <v>48</v>
      </c>
      <c r="Y1108" s="51">
        <v>1</v>
      </c>
      <c r="Z1108" s="51">
        <v>2576</v>
      </c>
      <c r="AA1108" s="53" t="s">
        <v>1408</v>
      </c>
      <c r="AB1108" s="51">
        <v>2</v>
      </c>
      <c r="AC1108" s="51">
        <v>4</v>
      </c>
      <c r="AD1108" s="53">
        <v>44980</v>
      </c>
      <c r="AE1108" s="52" t="s">
        <v>50</v>
      </c>
      <c r="AF1108" s="52" t="s">
        <v>61</v>
      </c>
      <c r="AG1108" s="52" t="s">
        <v>62</v>
      </c>
      <c r="AH1108" s="52" t="s">
        <v>7159</v>
      </c>
      <c r="AI1108" s="52" t="s">
        <v>7160</v>
      </c>
      <c r="AJ1108" s="51">
        <v>2</v>
      </c>
      <c r="AK1108" s="56">
        <v>608.82000000000005</v>
      </c>
    </row>
    <row r="1109" spans="1:37" x14ac:dyDescent="0.25">
      <c r="A1109" s="51">
        <v>2150</v>
      </c>
      <c r="B1109" s="52" t="s">
        <v>2159</v>
      </c>
      <c r="C1109" s="52" t="s">
        <v>7161</v>
      </c>
      <c r="D1109" s="53">
        <v>44826</v>
      </c>
      <c r="E1109" s="53">
        <v>44954</v>
      </c>
      <c r="F1109" s="51">
        <f>Messy_HR_Dataset_Detailed!$E1109-Messy_HR_Dataset_Detailed!$D1109</f>
        <v>128</v>
      </c>
      <c r="G1109" s="54">
        <f>(Messy_HR_Dataset_Detailed!$E1109-Messy_HR_Dataset_Detailed!$D1109)/365.25</f>
        <v>0.35044490075290896</v>
      </c>
      <c r="H1109" s="52" t="s">
        <v>64</v>
      </c>
      <c r="I1109" s="52" t="s">
        <v>7162</v>
      </c>
      <c r="J1109" s="55" t="s">
        <v>7163</v>
      </c>
      <c r="K1109" s="52" t="s">
        <v>164</v>
      </c>
      <c r="L1109" s="52" t="s">
        <v>38</v>
      </c>
      <c r="M1109" s="52" t="s">
        <v>66</v>
      </c>
      <c r="N1109" s="52" t="s">
        <v>55</v>
      </c>
      <c r="O1109" s="52" t="s">
        <v>41</v>
      </c>
      <c r="P1109" s="52" t="s">
        <v>174</v>
      </c>
      <c r="Q1109" s="52" t="s">
        <v>68</v>
      </c>
      <c r="R1109" s="52" t="s">
        <v>320</v>
      </c>
      <c r="S1109" s="53" t="s">
        <v>7164</v>
      </c>
      <c r="T1109" s="52" t="s">
        <v>7165</v>
      </c>
      <c r="U1109" s="52" t="s">
        <v>159</v>
      </c>
      <c r="V1109" s="52" t="s">
        <v>46</v>
      </c>
      <c r="W1109" s="51">
        <v>98052</v>
      </c>
      <c r="X1109" s="52" t="s">
        <v>48</v>
      </c>
      <c r="Y1109" s="51">
        <v>2</v>
      </c>
      <c r="Z1109" s="51">
        <v>2577</v>
      </c>
      <c r="AA1109" s="53" t="s">
        <v>294</v>
      </c>
      <c r="AB1109" s="51">
        <v>5</v>
      </c>
      <c r="AC1109" s="51">
        <v>2</v>
      </c>
      <c r="AD1109" s="53">
        <v>45111</v>
      </c>
      <c r="AE1109" s="52" t="s">
        <v>156</v>
      </c>
      <c r="AF1109" s="52" t="s">
        <v>51</v>
      </c>
      <c r="AG1109" s="52" t="s">
        <v>52</v>
      </c>
      <c r="AH1109" s="52" t="s">
        <v>493</v>
      </c>
      <c r="AI1109" s="52" t="s">
        <v>7166</v>
      </c>
      <c r="AJ1109" s="51">
        <v>5</v>
      </c>
      <c r="AK1109" s="56">
        <v>928.48</v>
      </c>
    </row>
    <row r="1110" spans="1:37" x14ac:dyDescent="0.25">
      <c r="A1110" s="51">
        <v>2153</v>
      </c>
      <c r="B1110" s="52" t="s">
        <v>5775</v>
      </c>
      <c r="C1110" s="52" t="s">
        <v>7168</v>
      </c>
      <c r="D1110" s="53">
        <v>43950</v>
      </c>
      <c r="E1110" s="53">
        <v>44489</v>
      </c>
      <c r="F1110" s="51">
        <f>Messy_HR_Dataset_Detailed!$E1110-Messy_HR_Dataset_Detailed!$D1110</f>
        <v>539</v>
      </c>
      <c r="G1110" s="54">
        <f>(Messy_HR_Dataset_Detailed!$E1110-Messy_HR_Dataset_Detailed!$D1110)/365.25</f>
        <v>1.4757015742642026</v>
      </c>
      <c r="H1110" s="52" t="s">
        <v>64</v>
      </c>
      <c r="I1110" s="52" t="s">
        <v>7169</v>
      </c>
      <c r="J1110" s="55" t="s">
        <v>7170</v>
      </c>
      <c r="K1110" s="52" t="s">
        <v>84</v>
      </c>
      <c r="L1110" s="52" t="s">
        <v>38</v>
      </c>
      <c r="M1110" s="52" t="s">
        <v>66</v>
      </c>
      <c r="N1110" s="52" t="s">
        <v>55</v>
      </c>
      <c r="O1110" s="52" t="s">
        <v>56</v>
      </c>
      <c r="P1110" s="52" t="s">
        <v>121</v>
      </c>
      <c r="Q1110" s="52" t="s">
        <v>68</v>
      </c>
      <c r="R1110" s="52" t="s">
        <v>43</v>
      </c>
      <c r="S1110" s="53">
        <v>19909</v>
      </c>
      <c r="T1110" s="52" t="s">
        <v>7171</v>
      </c>
      <c r="U1110" s="52" t="s">
        <v>1262</v>
      </c>
      <c r="V1110" s="52" t="s">
        <v>59</v>
      </c>
      <c r="W1110" s="51">
        <v>3062</v>
      </c>
      <c r="X1110" s="52" t="s">
        <v>48</v>
      </c>
      <c r="Y1110" s="51">
        <v>2</v>
      </c>
      <c r="Z1110" s="51">
        <v>2580</v>
      </c>
      <c r="AA1110" s="53" t="s">
        <v>135</v>
      </c>
      <c r="AB1110" s="51">
        <v>1</v>
      </c>
      <c r="AC1110" s="51">
        <v>2</v>
      </c>
      <c r="AD1110" s="53">
        <v>44992</v>
      </c>
      <c r="AE1110" s="52" t="s">
        <v>156</v>
      </c>
      <c r="AF1110" s="52" t="s">
        <v>51</v>
      </c>
      <c r="AG1110" s="52" t="s">
        <v>62</v>
      </c>
      <c r="AH1110" s="52" t="s">
        <v>7172</v>
      </c>
      <c r="AI1110" s="52" t="s">
        <v>7173</v>
      </c>
      <c r="AJ1110" s="51">
        <v>1</v>
      </c>
      <c r="AK1110" s="56">
        <v>227.13</v>
      </c>
    </row>
    <row r="1111" spans="1:37" x14ac:dyDescent="0.25">
      <c r="A1111" s="51">
        <v>2160</v>
      </c>
      <c r="B1111" s="52" t="s">
        <v>5270</v>
      </c>
      <c r="C1111" s="52" t="s">
        <v>616</v>
      </c>
      <c r="D1111" s="53">
        <v>43712</v>
      </c>
      <c r="E1111" s="53">
        <v>43934</v>
      </c>
      <c r="F1111" s="51">
        <f>Messy_HR_Dataset_Detailed!$E1111-Messy_HR_Dataset_Detailed!$D1111</f>
        <v>222</v>
      </c>
      <c r="G1111" s="54">
        <f>(Messy_HR_Dataset_Detailed!$E1111-Messy_HR_Dataset_Detailed!$D1111)/365.25</f>
        <v>0.6078028747433265</v>
      </c>
      <c r="H1111" s="52" t="s">
        <v>64</v>
      </c>
      <c r="I1111" s="52" t="s">
        <v>7179</v>
      </c>
      <c r="J1111" s="55" t="s">
        <v>7180</v>
      </c>
      <c r="K1111" s="52" t="s">
        <v>113</v>
      </c>
      <c r="L1111" s="52" t="s">
        <v>38</v>
      </c>
      <c r="M1111" s="52" t="s">
        <v>66</v>
      </c>
      <c r="N1111" s="52" t="s">
        <v>55</v>
      </c>
      <c r="O1111" s="52" t="s">
        <v>56</v>
      </c>
      <c r="P1111" s="52" t="s">
        <v>95</v>
      </c>
      <c r="Q1111" s="52" t="s">
        <v>68</v>
      </c>
      <c r="R1111" s="52" t="s">
        <v>85</v>
      </c>
      <c r="S1111" s="53" t="s">
        <v>7181</v>
      </c>
      <c r="T1111" s="52" t="s">
        <v>44</v>
      </c>
      <c r="U1111" s="52" t="s">
        <v>98</v>
      </c>
      <c r="V1111" s="52" t="s">
        <v>59</v>
      </c>
      <c r="W1111" s="51">
        <v>69470</v>
      </c>
      <c r="X1111" s="52" t="s">
        <v>48</v>
      </c>
      <c r="Y1111" s="51">
        <v>5</v>
      </c>
      <c r="Z1111" s="51">
        <v>2587</v>
      </c>
      <c r="AA1111" s="53" t="s">
        <v>3445</v>
      </c>
      <c r="AB1111" s="51">
        <v>4</v>
      </c>
      <c r="AC1111" s="51">
        <v>4</v>
      </c>
      <c r="AD1111" s="53">
        <v>44953</v>
      </c>
      <c r="AE1111" s="52" t="s">
        <v>76</v>
      </c>
      <c r="AF1111" s="52" t="s">
        <v>51</v>
      </c>
      <c r="AG1111" s="52" t="s">
        <v>52</v>
      </c>
      <c r="AH1111" s="52" t="s">
        <v>5250</v>
      </c>
      <c r="AI1111" s="52" t="s">
        <v>7182</v>
      </c>
      <c r="AJ1111" s="51">
        <v>3</v>
      </c>
      <c r="AK1111" s="56">
        <v>583.69000000000005</v>
      </c>
    </row>
    <row r="1112" spans="1:37" x14ac:dyDescent="0.25">
      <c r="A1112" s="51">
        <v>2163</v>
      </c>
      <c r="B1112" s="52" t="s">
        <v>1045</v>
      </c>
      <c r="C1112" s="52" t="s">
        <v>7183</v>
      </c>
      <c r="D1112" s="53">
        <v>44939</v>
      </c>
      <c r="E1112" s="53">
        <v>44969</v>
      </c>
      <c r="F1112" s="51">
        <f>Messy_HR_Dataset_Detailed!$E1112-Messy_HR_Dataset_Detailed!$D1112</f>
        <v>30</v>
      </c>
      <c r="G1112" s="54">
        <f>(Messy_HR_Dataset_Detailed!$E1112-Messy_HR_Dataset_Detailed!$D1112)/365.25</f>
        <v>8.2135523613963035E-2</v>
      </c>
      <c r="H1112" s="52" t="s">
        <v>64</v>
      </c>
      <c r="I1112" s="52" t="s">
        <v>7184</v>
      </c>
      <c r="J1112" s="55" t="s">
        <v>7185</v>
      </c>
      <c r="K1112" s="52" t="s">
        <v>37</v>
      </c>
      <c r="L1112" s="52" t="s">
        <v>38</v>
      </c>
      <c r="M1112" s="52" t="s">
        <v>56</v>
      </c>
      <c r="N1112" s="52" t="s">
        <v>55</v>
      </c>
      <c r="O1112" s="52" t="s">
        <v>66</v>
      </c>
      <c r="P1112" s="52" t="s">
        <v>133</v>
      </c>
      <c r="Q1112" s="52" t="s">
        <v>68</v>
      </c>
      <c r="R1112" s="52" t="s">
        <v>107</v>
      </c>
      <c r="S1112" s="53">
        <v>35978</v>
      </c>
      <c r="T1112" s="52" t="s">
        <v>7167</v>
      </c>
      <c r="U1112" s="52" t="s">
        <v>109</v>
      </c>
      <c r="V1112" s="52" t="s">
        <v>59</v>
      </c>
      <c r="W1112" s="51">
        <v>47626</v>
      </c>
      <c r="X1112" s="52" t="s">
        <v>48</v>
      </c>
      <c r="Y1112" s="51">
        <v>5</v>
      </c>
      <c r="Z1112" s="51">
        <v>2590</v>
      </c>
      <c r="AA1112" s="53" t="s">
        <v>1021</v>
      </c>
      <c r="AB1112" s="51">
        <v>1</v>
      </c>
      <c r="AC1112" s="51">
        <v>1</v>
      </c>
      <c r="AD1112" s="53">
        <v>45091</v>
      </c>
      <c r="AE1112" s="52" t="s">
        <v>50</v>
      </c>
      <c r="AF1112" s="52" t="s">
        <v>61</v>
      </c>
      <c r="AG1112" s="52" t="s">
        <v>62</v>
      </c>
      <c r="AH1112" s="52" t="s">
        <v>7186</v>
      </c>
      <c r="AI1112" s="52" t="s">
        <v>7187</v>
      </c>
      <c r="AJ1112" s="51">
        <v>3</v>
      </c>
      <c r="AK1112" s="56">
        <v>606.76</v>
      </c>
    </row>
    <row r="1113" spans="1:37" x14ac:dyDescent="0.25">
      <c r="A1113" s="51">
        <v>2166</v>
      </c>
      <c r="B1113" s="52" t="s">
        <v>4241</v>
      </c>
      <c r="C1113" s="52" t="s">
        <v>5002</v>
      </c>
      <c r="D1113" s="53">
        <v>43435</v>
      </c>
      <c r="E1113" s="53">
        <v>44370</v>
      </c>
      <c r="F1113" s="51">
        <f>Messy_HR_Dataset_Detailed!$E1113-Messy_HR_Dataset_Detailed!$D1113</f>
        <v>935</v>
      </c>
      <c r="G1113" s="54">
        <f>(Messy_HR_Dataset_Detailed!$E1113-Messy_HR_Dataset_Detailed!$D1113)/365.25</f>
        <v>2.5598904859685145</v>
      </c>
      <c r="H1113" s="52" t="s">
        <v>64</v>
      </c>
      <c r="I1113" s="52" t="s">
        <v>7189</v>
      </c>
      <c r="J1113" s="55" t="s">
        <v>7190</v>
      </c>
      <c r="K1113" s="52" t="s">
        <v>132</v>
      </c>
      <c r="L1113" s="52" t="s">
        <v>38</v>
      </c>
      <c r="M1113" s="52" t="s">
        <v>39</v>
      </c>
      <c r="N1113" s="52" t="s">
        <v>55</v>
      </c>
      <c r="O1113" s="52" t="s">
        <v>41</v>
      </c>
      <c r="P1113" s="52" t="s">
        <v>174</v>
      </c>
      <c r="Q1113" s="52" t="s">
        <v>68</v>
      </c>
      <c r="R1113" s="52" t="s">
        <v>80</v>
      </c>
      <c r="S1113" s="53">
        <v>26513</v>
      </c>
      <c r="T1113" s="52" t="s">
        <v>7177</v>
      </c>
      <c r="U1113" s="52" t="s">
        <v>81</v>
      </c>
      <c r="V1113" s="52" t="s">
        <v>59</v>
      </c>
      <c r="W1113" s="51">
        <v>64576</v>
      </c>
      <c r="X1113" s="52" t="s">
        <v>48</v>
      </c>
      <c r="Y1113" s="51">
        <v>1</v>
      </c>
      <c r="Z1113" s="51">
        <v>2593</v>
      </c>
      <c r="AA1113" s="53">
        <v>45020</v>
      </c>
      <c r="AB1113" s="51">
        <v>3</v>
      </c>
      <c r="AC1113" s="51">
        <v>1</v>
      </c>
      <c r="AD1113" s="53">
        <v>44789</v>
      </c>
      <c r="AE1113" s="52" t="s">
        <v>156</v>
      </c>
      <c r="AF1113" s="52" t="s">
        <v>51</v>
      </c>
      <c r="AG1113" s="52" t="s">
        <v>52</v>
      </c>
      <c r="AH1113" s="52" t="s">
        <v>7191</v>
      </c>
      <c r="AI1113" s="52" t="s">
        <v>7192</v>
      </c>
      <c r="AJ1113" s="51">
        <v>3</v>
      </c>
      <c r="AK1113" s="56">
        <v>659.82</v>
      </c>
    </row>
    <row r="1114" spans="1:37" x14ac:dyDescent="0.25">
      <c r="A1114" s="51">
        <v>2169</v>
      </c>
      <c r="B1114" s="52" t="s">
        <v>7193</v>
      </c>
      <c r="C1114" s="52" t="s">
        <v>5746</v>
      </c>
      <c r="D1114" s="53">
        <v>44485</v>
      </c>
      <c r="E1114" s="53">
        <v>44685</v>
      </c>
      <c r="F1114" s="51">
        <f>Messy_HR_Dataset_Detailed!$E1114-Messy_HR_Dataset_Detailed!$D1114</f>
        <v>200</v>
      </c>
      <c r="G1114" s="54">
        <f>(Messy_HR_Dataset_Detailed!$E1114-Messy_HR_Dataset_Detailed!$D1114)/365.25</f>
        <v>0.54757015742642023</v>
      </c>
      <c r="H1114" s="52" t="s">
        <v>64</v>
      </c>
      <c r="I1114" s="52" t="s">
        <v>7194</v>
      </c>
      <c r="J1114" s="55" t="s">
        <v>7195</v>
      </c>
      <c r="K1114" s="52" t="s">
        <v>94</v>
      </c>
      <c r="L1114" s="52" t="s">
        <v>38</v>
      </c>
      <c r="M1114" s="52" t="s">
        <v>39</v>
      </c>
      <c r="N1114" s="52" t="s">
        <v>55</v>
      </c>
      <c r="O1114" s="52" t="s">
        <v>66</v>
      </c>
      <c r="P1114" s="52" t="s">
        <v>174</v>
      </c>
      <c r="Q1114" s="52" t="s">
        <v>68</v>
      </c>
      <c r="R1114" s="52" t="s">
        <v>6885</v>
      </c>
      <c r="S1114" s="53" t="s">
        <v>7196</v>
      </c>
      <c r="T1114" s="52" t="s">
        <v>7151</v>
      </c>
      <c r="U1114" s="52" t="s">
        <v>625</v>
      </c>
      <c r="V1114" s="52" t="s">
        <v>59</v>
      </c>
      <c r="W1114" s="51">
        <v>68985</v>
      </c>
      <c r="X1114" s="52" t="s">
        <v>48</v>
      </c>
      <c r="Y1114" s="51">
        <v>2</v>
      </c>
      <c r="Z1114" s="51">
        <v>2596</v>
      </c>
      <c r="AA1114" s="53">
        <v>45083</v>
      </c>
      <c r="AB1114" s="51">
        <v>4</v>
      </c>
      <c r="AC1114" s="51">
        <v>1</v>
      </c>
      <c r="AD1114" s="53">
        <v>44979</v>
      </c>
      <c r="AE1114" s="52" t="s">
        <v>156</v>
      </c>
      <c r="AF1114" s="52" t="s">
        <v>61</v>
      </c>
      <c r="AG1114" s="52" t="s">
        <v>62</v>
      </c>
      <c r="AH1114" s="52" t="s">
        <v>7197</v>
      </c>
      <c r="AI1114" s="52" t="s">
        <v>7198</v>
      </c>
      <c r="AJ1114" s="51">
        <v>2</v>
      </c>
      <c r="AK1114" s="56">
        <v>114.28</v>
      </c>
    </row>
    <row r="1115" spans="1:37" x14ac:dyDescent="0.25">
      <c r="A1115" s="51">
        <v>2172</v>
      </c>
      <c r="B1115" s="52" t="s">
        <v>7199</v>
      </c>
      <c r="C1115" s="52" t="s">
        <v>5360</v>
      </c>
      <c r="D1115" s="53">
        <v>44647</v>
      </c>
      <c r="E1115" s="53">
        <v>45091</v>
      </c>
      <c r="F1115" s="51">
        <f>Messy_HR_Dataset_Detailed!$E1115-Messy_HR_Dataset_Detailed!$D1115</f>
        <v>444</v>
      </c>
      <c r="G1115" s="54">
        <f>(Messy_HR_Dataset_Detailed!$E1115-Messy_HR_Dataset_Detailed!$D1115)/365.25</f>
        <v>1.215605749486653</v>
      </c>
      <c r="H1115" s="52" t="s">
        <v>3573</v>
      </c>
      <c r="I1115" s="52" t="s">
        <v>7200</v>
      </c>
      <c r="J1115" s="55" t="s">
        <v>7201</v>
      </c>
      <c r="K1115" s="52" t="s">
        <v>84</v>
      </c>
      <c r="L1115" s="52" t="s">
        <v>38</v>
      </c>
      <c r="M1115" s="52" t="s">
        <v>39</v>
      </c>
      <c r="N1115" s="52" t="s">
        <v>55</v>
      </c>
      <c r="O1115" s="52" t="s">
        <v>41</v>
      </c>
      <c r="P1115" s="52" t="s">
        <v>174</v>
      </c>
      <c r="Q1115" s="52" t="s">
        <v>68</v>
      </c>
      <c r="R1115" s="52" t="s">
        <v>508</v>
      </c>
      <c r="S1115" s="53">
        <v>15652</v>
      </c>
      <c r="T1115" s="52" t="s">
        <v>7151</v>
      </c>
      <c r="U1115" s="52" t="s">
        <v>1068</v>
      </c>
      <c r="V1115" s="52" t="s">
        <v>46</v>
      </c>
      <c r="W1115" s="51">
        <v>40513</v>
      </c>
      <c r="X1115" s="52" t="s">
        <v>48</v>
      </c>
      <c r="Y1115" s="51">
        <v>2</v>
      </c>
      <c r="Z1115" s="51">
        <v>2599</v>
      </c>
      <c r="AA1115" s="53" t="s">
        <v>489</v>
      </c>
      <c r="AB1115" s="51">
        <v>1</v>
      </c>
      <c r="AC1115" s="51">
        <v>4</v>
      </c>
      <c r="AD1115" s="53">
        <v>44970</v>
      </c>
      <c r="AE1115" s="52" t="s">
        <v>60</v>
      </c>
      <c r="AF1115" s="52" t="s">
        <v>61</v>
      </c>
      <c r="AG1115" s="52" t="s">
        <v>52</v>
      </c>
      <c r="AH1115" s="52" t="s">
        <v>7202</v>
      </c>
      <c r="AI1115" s="52" t="s">
        <v>7203</v>
      </c>
      <c r="AJ1115" s="51">
        <v>2</v>
      </c>
      <c r="AK1115" s="56">
        <v>288.93</v>
      </c>
    </row>
    <row r="1116" spans="1:37" x14ac:dyDescent="0.25">
      <c r="A1116" s="51">
        <v>2174</v>
      </c>
      <c r="B1116" s="52" t="s">
        <v>5673</v>
      </c>
      <c r="C1116" s="52" t="s">
        <v>1147</v>
      </c>
      <c r="D1116" s="53">
        <v>43798</v>
      </c>
      <c r="E1116" s="53">
        <v>43942</v>
      </c>
      <c r="F1116" s="51">
        <f>Messy_HR_Dataset_Detailed!$E1116-Messy_HR_Dataset_Detailed!$D1116</f>
        <v>144</v>
      </c>
      <c r="G1116" s="54">
        <f>(Messy_HR_Dataset_Detailed!$E1116-Messy_HR_Dataset_Detailed!$D1116)/365.25</f>
        <v>0.3942505133470226</v>
      </c>
      <c r="H1116" s="52" t="s">
        <v>3573</v>
      </c>
      <c r="I1116" s="52" t="s">
        <v>7204</v>
      </c>
      <c r="J1116" s="55" t="s">
        <v>7205</v>
      </c>
      <c r="K1116" s="52" t="s">
        <v>125</v>
      </c>
      <c r="L1116" s="52" t="s">
        <v>38</v>
      </c>
      <c r="M1116" s="52" t="s">
        <v>66</v>
      </c>
      <c r="N1116" s="52" t="s">
        <v>40</v>
      </c>
      <c r="O1116" s="52" t="s">
        <v>56</v>
      </c>
      <c r="P1116" s="52" t="s">
        <v>95</v>
      </c>
      <c r="Q1116" s="52" t="s">
        <v>68</v>
      </c>
      <c r="R1116" s="52" t="s">
        <v>80</v>
      </c>
      <c r="S1116" s="53">
        <v>36925</v>
      </c>
      <c r="T1116" s="52" t="s">
        <v>7165</v>
      </c>
      <c r="U1116" s="52" t="s">
        <v>81</v>
      </c>
      <c r="V1116" s="52" t="s">
        <v>46</v>
      </c>
      <c r="W1116" s="51">
        <v>44158</v>
      </c>
      <c r="X1116" s="52" t="s">
        <v>48</v>
      </c>
      <c r="Y1116" s="51">
        <v>1</v>
      </c>
      <c r="Z1116" s="51">
        <v>2601</v>
      </c>
      <c r="AA1116" s="53">
        <v>44722</v>
      </c>
      <c r="AB1116" s="51">
        <v>3</v>
      </c>
      <c r="AC1116" s="51">
        <v>5</v>
      </c>
      <c r="AD1116" s="53">
        <v>45106</v>
      </c>
      <c r="AE1116" s="52" t="s">
        <v>156</v>
      </c>
      <c r="AF1116" s="52" t="s">
        <v>61</v>
      </c>
      <c r="AG1116" s="52" t="s">
        <v>52</v>
      </c>
      <c r="AH1116" s="52" t="s">
        <v>7206</v>
      </c>
      <c r="AI1116" s="52" t="s">
        <v>7207</v>
      </c>
      <c r="AJ1116" s="51">
        <v>5</v>
      </c>
      <c r="AK1116" s="56">
        <v>944.24</v>
      </c>
    </row>
    <row r="1117" spans="1:37" x14ac:dyDescent="0.25">
      <c r="A1117" s="51">
        <v>2175</v>
      </c>
      <c r="B1117" s="52" t="s">
        <v>2738</v>
      </c>
      <c r="C1117" s="52" t="s">
        <v>6469</v>
      </c>
      <c r="D1117" s="53">
        <v>43571</v>
      </c>
      <c r="E1117" s="53">
        <v>44778</v>
      </c>
      <c r="F1117" s="51">
        <f>Messy_HR_Dataset_Detailed!$E1117-Messy_HR_Dataset_Detailed!$D1117</f>
        <v>1207</v>
      </c>
      <c r="G1117" s="54">
        <f>(Messy_HR_Dataset_Detailed!$E1117-Messy_HR_Dataset_Detailed!$D1117)/365.25</f>
        <v>3.3045859000684463</v>
      </c>
      <c r="H1117" s="52" t="s">
        <v>3580</v>
      </c>
      <c r="I1117" s="52" t="s">
        <v>7208</v>
      </c>
      <c r="J1117" s="55" t="s">
        <v>7209</v>
      </c>
      <c r="K1117" s="52" t="s">
        <v>54</v>
      </c>
      <c r="L1117" s="52" t="s">
        <v>38</v>
      </c>
      <c r="M1117" s="52" t="s">
        <v>66</v>
      </c>
      <c r="N1117" s="52" t="s">
        <v>40</v>
      </c>
      <c r="O1117" s="52" t="s">
        <v>66</v>
      </c>
      <c r="P1117" s="52" t="s">
        <v>95</v>
      </c>
      <c r="Q1117" s="52" t="s">
        <v>2588</v>
      </c>
      <c r="R1117" s="52" t="s">
        <v>320</v>
      </c>
      <c r="S1117" s="53">
        <v>30140</v>
      </c>
      <c r="T1117" s="52" t="s">
        <v>44</v>
      </c>
      <c r="U1117" s="52" t="s">
        <v>74</v>
      </c>
      <c r="V1117" s="52" t="s">
        <v>46</v>
      </c>
      <c r="W1117" s="51">
        <v>27947</v>
      </c>
      <c r="X1117" s="52" t="s">
        <v>48</v>
      </c>
      <c r="Y1117" s="51">
        <v>2</v>
      </c>
      <c r="Z1117" s="51">
        <v>2602</v>
      </c>
      <c r="AA1117" s="53">
        <v>45201</v>
      </c>
      <c r="AB1117" s="51">
        <v>5</v>
      </c>
      <c r="AC1117" s="51">
        <v>5</v>
      </c>
      <c r="AD1117" s="53">
        <v>44920</v>
      </c>
      <c r="AE1117" s="52" t="s">
        <v>50</v>
      </c>
      <c r="AF1117" s="52" t="s">
        <v>51</v>
      </c>
      <c r="AG1117" s="52" t="s">
        <v>52</v>
      </c>
      <c r="AH1117" s="52" t="s">
        <v>7210</v>
      </c>
      <c r="AI1117" s="52" t="s">
        <v>4015</v>
      </c>
      <c r="AJ1117" s="51">
        <v>4</v>
      </c>
      <c r="AK1117" s="56">
        <v>364.41</v>
      </c>
    </row>
    <row r="1118" spans="1:37" x14ac:dyDescent="0.25">
      <c r="A1118" s="51">
        <v>2176</v>
      </c>
      <c r="B1118" s="52" t="s">
        <v>1504</v>
      </c>
      <c r="C1118" s="52" t="s">
        <v>935</v>
      </c>
      <c r="D1118" s="53">
        <v>43529</v>
      </c>
      <c r="E1118" s="53">
        <v>43750</v>
      </c>
      <c r="F1118" s="51">
        <f>Messy_HR_Dataset_Detailed!$E1118-Messy_HR_Dataset_Detailed!$D1118</f>
        <v>221</v>
      </c>
      <c r="G1118" s="54">
        <f>(Messy_HR_Dataset_Detailed!$E1118-Messy_HR_Dataset_Detailed!$D1118)/365.25</f>
        <v>0.60506502395619444</v>
      </c>
      <c r="H1118" s="52" t="s">
        <v>64</v>
      </c>
      <c r="I1118" s="52" t="s">
        <v>7211</v>
      </c>
      <c r="J1118" s="55" t="s">
        <v>7212</v>
      </c>
      <c r="K1118" s="52" t="s">
        <v>113</v>
      </c>
      <c r="L1118" s="52" t="s">
        <v>38</v>
      </c>
      <c r="M1118" s="52" t="s">
        <v>56</v>
      </c>
      <c r="N1118" s="52" t="s">
        <v>55</v>
      </c>
      <c r="O1118" s="52" t="s">
        <v>66</v>
      </c>
      <c r="P1118" s="52" t="s">
        <v>95</v>
      </c>
      <c r="Q1118" s="52" t="s">
        <v>68</v>
      </c>
      <c r="R1118" s="52" t="s">
        <v>142</v>
      </c>
      <c r="S1118" s="53">
        <v>36378</v>
      </c>
      <c r="T1118" s="52" t="s">
        <v>44</v>
      </c>
      <c r="U1118" s="52" t="s">
        <v>145</v>
      </c>
      <c r="V1118" s="52" t="s">
        <v>59</v>
      </c>
      <c r="W1118" s="51">
        <v>18574</v>
      </c>
      <c r="X1118" s="52" t="s">
        <v>48</v>
      </c>
      <c r="Y1118" s="51">
        <v>2</v>
      </c>
      <c r="Z1118" s="51">
        <v>2603</v>
      </c>
      <c r="AA1118" s="53">
        <v>44663</v>
      </c>
      <c r="AB1118" s="51">
        <v>4</v>
      </c>
      <c r="AC1118" s="51">
        <v>1</v>
      </c>
      <c r="AD1118" s="53">
        <v>44854</v>
      </c>
      <c r="AE1118" s="52" t="s">
        <v>156</v>
      </c>
      <c r="AF1118" s="52" t="s">
        <v>51</v>
      </c>
      <c r="AG1118" s="52" t="s">
        <v>89</v>
      </c>
      <c r="AH1118" s="52" t="s">
        <v>7213</v>
      </c>
      <c r="AI1118" s="52" t="s">
        <v>7214</v>
      </c>
      <c r="AJ1118" s="51">
        <v>5</v>
      </c>
      <c r="AK1118" s="56">
        <v>605.84</v>
      </c>
    </row>
    <row r="1119" spans="1:37" x14ac:dyDescent="0.25">
      <c r="A1119" s="51">
        <v>2177</v>
      </c>
      <c r="B1119" s="52" t="s">
        <v>5265</v>
      </c>
      <c r="C1119" s="52" t="s">
        <v>7215</v>
      </c>
      <c r="D1119" s="53">
        <v>43454</v>
      </c>
      <c r="E1119" s="53">
        <v>43980</v>
      </c>
      <c r="F1119" s="51">
        <f>Messy_HR_Dataset_Detailed!$E1119-Messy_HR_Dataset_Detailed!$D1119</f>
        <v>526</v>
      </c>
      <c r="G1119" s="54">
        <f>(Messy_HR_Dataset_Detailed!$E1119-Messy_HR_Dataset_Detailed!$D1119)/365.25</f>
        <v>1.4401095140314852</v>
      </c>
      <c r="H1119" s="52" t="s">
        <v>64</v>
      </c>
      <c r="I1119" s="52" t="s">
        <v>7216</v>
      </c>
      <c r="J1119" s="55" t="s">
        <v>7217</v>
      </c>
      <c r="K1119" s="52" t="s">
        <v>65</v>
      </c>
      <c r="L1119" s="52" t="s">
        <v>38</v>
      </c>
      <c r="M1119" s="52" t="s">
        <v>39</v>
      </c>
      <c r="N1119" s="52" t="s">
        <v>40</v>
      </c>
      <c r="O1119" s="52" t="s">
        <v>66</v>
      </c>
      <c r="P1119" s="52" t="s">
        <v>174</v>
      </c>
      <c r="Q1119" s="52" t="s">
        <v>68</v>
      </c>
      <c r="R1119" s="52" t="s">
        <v>57</v>
      </c>
      <c r="S1119" s="53">
        <v>32053</v>
      </c>
      <c r="T1119" s="52" t="s">
        <v>44</v>
      </c>
      <c r="U1119" s="52" t="s">
        <v>109</v>
      </c>
      <c r="V1119" s="52" t="s">
        <v>59</v>
      </c>
      <c r="W1119" s="51">
        <v>68833</v>
      </c>
      <c r="X1119" s="52" t="s">
        <v>48</v>
      </c>
      <c r="Y1119" s="51">
        <v>5</v>
      </c>
      <c r="Z1119" s="51">
        <v>2604</v>
      </c>
      <c r="AA1119" s="53" t="s">
        <v>697</v>
      </c>
      <c r="AB1119" s="51">
        <v>1</v>
      </c>
      <c r="AC1119" s="51">
        <v>1</v>
      </c>
      <c r="AD1119" s="53">
        <v>44866</v>
      </c>
      <c r="AE1119" s="52" t="s">
        <v>50</v>
      </c>
      <c r="AF1119" s="52" t="s">
        <v>51</v>
      </c>
      <c r="AG1119" s="52" t="s">
        <v>52</v>
      </c>
      <c r="AH1119" s="52" t="s">
        <v>7218</v>
      </c>
      <c r="AI1119" s="52" t="s">
        <v>7219</v>
      </c>
      <c r="AJ1119" s="51">
        <v>5</v>
      </c>
      <c r="AK1119" s="56">
        <v>990.59</v>
      </c>
    </row>
    <row r="1120" spans="1:37" x14ac:dyDescent="0.25">
      <c r="A1120" s="51">
        <v>2178</v>
      </c>
      <c r="B1120" s="52" t="s">
        <v>5029</v>
      </c>
      <c r="C1120" s="52" t="s">
        <v>7220</v>
      </c>
      <c r="D1120" s="53">
        <v>44263</v>
      </c>
      <c r="E1120" s="53">
        <v>45075</v>
      </c>
      <c r="F1120" s="51">
        <f>Messy_HR_Dataset_Detailed!$E1120-Messy_HR_Dataset_Detailed!$D1120</f>
        <v>812</v>
      </c>
      <c r="G1120" s="54">
        <f>(Messy_HR_Dataset_Detailed!$E1120-Messy_HR_Dataset_Detailed!$D1120)/365.25</f>
        <v>2.2231348391512662</v>
      </c>
      <c r="H1120" s="52" t="s">
        <v>64</v>
      </c>
      <c r="I1120" s="52" t="s">
        <v>7221</v>
      </c>
      <c r="J1120" s="55" t="s">
        <v>7222</v>
      </c>
      <c r="K1120" s="52" t="s">
        <v>84</v>
      </c>
      <c r="L1120" s="52" t="s">
        <v>38</v>
      </c>
      <c r="M1120" s="52" t="s">
        <v>66</v>
      </c>
      <c r="N1120" s="52" t="s">
        <v>40</v>
      </c>
      <c r="O1120" s="52" t="s">
        <v>56</v>
      </c>
      <c r="P1120" s="52" t="s">
        <v>133</v>
      </c>
      <c r="Q1120" s="52" t="s">
        <v>68</v>
      </c>
      <c r="R1120" s="52" t="s">
        <v>320</v>
      </c>
      <c r="S1120" s="53">
        <v>25150</v>
      </c>
      <c r="T1120" s="52" t="s">
        <v>7167</v>
      </c>
      <c r="U1120" s="52" t="s">
        <v>5</v>
      </c>
      <c r="V1120" s="52" t="s">
        <v>59</v>
      </c>
      <c r="W1120" s="51">
        <v>29838</v>
      </c>
      <c r="X1120" s="52" t="s">
        <v>48</v>
      </c>
      <c r="Y1120" s="51">
        <v>4</v>
      </c>
      <c r="Z1120" s="51">
        <v>2605</v>
      </c>
      <c r="AA1120" s="53" t="s">
        <v>2702</v>
      </c>
      <c r="AB1120" s="51">
        <v>3</v>
      </c>
      <c r="AC1120" s="51">
        <v>4</v>
      </c>
      <c r="AD1120" s="53">
        <v>44879</v>
      </c>
      <c r="AE1120" s="52" t="s">
        <v>76</v>
      </c>
      <c r="AF1120" s="52" t="s">
        <v>61</v>
      </c>
      <c r="AG1120" s="52" t="s">
        <v>77</v>
      </c>
      <c r="AH1120" s="52" t="s">
        <v>7223</v>
      </c>
      <c r="AI1120" s="52" t="s">
        <v>7224</v>
      </c>
      <c r="AJ1120" s="51">
        <v>4</v>
      </c>
      <c r="AK1120" s="56">
        <v>549.19000000000005</v>
      </c>
    </row>
    <row r="1121" spans="1:37" x14ac:dyDescent="0.25">
      <c r="A1121" s="51">
        <v>2182</v>
      </c>
      <c r="B1121" s="52" t="s">
        <v>1250</v>
      </c>
      <c r="C1121" s="52" t="s">
        <v>7225</v>
      </c>
      <c r="D1121" s="53">
        <v>43805</v>
      </c>
      <c r="E1121" s="53">
        <v>44395</v>
      </c>
      <c r="F1121" s="51">
        <f>Messy_HR_Dataset_Detailed!$E1121-Messy_HR_Dataset_Detailed!$D1121</f>
        <v>590</v>
      </c>
      <c r="G1121" s="54">
        <f>(Messy_HR_Dataset_Detailed!$E1121-Messy_HR_Dataset_Detailed!$D1121)/365.25</f>
        <v>1.6153319644079398</v>
      </c>
      <c r="H1121" s="52" t="s">
        <v>64</v>
      </c>
      <c r="I1121" s="52" t="s">
        <v>7226</v>
      </c>
      <c r="J1121" s="55" t="s">
        <v>7227</v>
      </c>
      <c r="K1121" s="52" t="s">
        <v>132</v>
      </c>
      <c r="L1121" s="52" t="s">
        <v>38</v>
      </c>
      <c r="M1121" s="52" t="s">
        <v>56</v>
      </c>
      <c r="N1121" s="52" t="s">
        <v>67</v>
      </c>
      <c r="O1121" s="52" t="s">
        <v>41</v>
      </c>
      <c r="P1121" s="52" t="s">
        <v>133</v>
      </c>
      <c r="Q1121" s="52" t="s">
        <v>68</v>
      </c>
      <c r="R1121" s="52" t="s">
        <v>69</v>
      </c>
      <c r="S1121" s="53" t="s">
        <v>7228</v>
      </c>
      <c r="T1121" s="52" t="s">
        <v>7177</v>
      </c>
      <c r="U1121" s="52" t="s">
        <v>625</v>
      </c>
      <c r="V1121" s="52" t="s">
        <v>59</v>
      </c>
      <c r="W1121" s="51">
        <v>55114</v>
      </c>
      <c r="X1121" s="52" t="s">
        <v>48</v>
      </c>
      <c r="Y1121" s="51">
        <v>2</v>
      </c>
      <c r="Z1121" s="51">
        <v>2609</v>
      </c>
      <c r="AA1121" s="53" t="s">
        <v>177</v>
      </c>
      <c r="AB1121" s="51">
        <v>3</v>
      </c>
      <c r="AC1121" s="51">
        <v>3</v>
      </c>
      <c r="AD1121" s="53">
        <v>44808</v>
      </c>
      <c r="AE1121" s="52" t="s">
        <v>156</v>
      </c>
      <c r="AF1121" s="52" t="s">
        <v>61</v>
      </c>
      <c r="AG1121" s="52" t="s">
        <v>89</v>
      </c>
      <c r="AH1121" s="52" t="s">
        <v>7229</v>
      </c>
      <c r="AI1121" s="52" t="s">
        <v>7230</v>
      </c>
      <c r="AJ1121" s="51">
        <v>1</v>
      </c>
      <c r="AK1121" s="56">
        <v>484.08</v>
      </c>
    </row>
    <row r="1122" spans="1:37" x14ac:dyDescent="0.25">
      <c r="A1122" s="51">
        <v>2183</v>
      </c>
      <c r="B1122" s="52" t="s">
        <v>5430</v>
      </c>
      <c r="C1122" s="52" t="s">
        <v>1952</v>
      </c>
      <c r="D1122" s="53">
        <v>44827</v>
      </c>
      <c r="E1122" s="53">
        <v>44951</v>
      </c>
      <c r="F1122" s="51">
        <f>Messy_HR_Dataset_Detailed!$E1122-Messy_HR_Dataset_Detailed!$D1122</f>
        <v>124</v>
      </c>
      <c r="G1122" s="54">
        <f>(Messy_HR_Dataset_Detailed!$E1122-Messy_HR_Dataset_Detailed!$D1122)/365.25</f>
        <v>0.33949349760438058</v>
      </c>
      <c r="H1122" s="52" t="s">
        <v>64</v>
      </c>
      <c r="I1122" s="52" t="s">
        <v>7231</v>
      </c>
      <c r="J1122" s="55" t="s">
        <v>7232</v>
      </c>
      <c r="K1122" s="52" t="s">
        <v>79</v>
      </c>
      <c r="L1122" s="52" t="s">
        <v>38</v>
      </c>
      <c r="M1122" s="52" t="s">
        <v>66</v>
      </c>
      <c r="N1122" s="52" t="s">
        <v>67</v>
      </c>
      <c r="O1122" s="52" t="s">
        <v>66</v>
      </c>
      <c r="P1122" s="52" t="s">
        <v>133</v>
      </c>
      <c r="Q1122" s="52" t="s">
        <v>68</v>
      </c>
      <c r="R1122" s="52" t="s">
        <v>80</v>
      </c>
      <c r="S1122" s="53" t="s">
        <v>7233</v>
      </c>
      <c r="T1122" s="52" t="s">
        <v>7177</v>
      </c>
      <c r="U1122" s="52" t="s">
        <v>234</v>
      </c>
      <c r="V1122" s="52" t="s">
        <v>59</v>
      </c>
      <c r="W1122" s="51">
        <v>90224</v>
      </c>
      <c r="X1122" s="52" t="s">
        <v>48</v>
      </c>
      <c r="Y1122" s="51">
        <v>2</v>
      </c>
      <c r="Z1122" s="51">
        <v>2610</v>
      </c>
      <c r="AA1122" s="53">
        <v>44662</v>
      </c>
      <c r="AB1122" s="51">
        <v>5</v>
      </c>
      <c r="AC1122" s="51">
        <v>1</v>
      </c>
      <c r="AD1122" s="53">
        <v>45102</v>
      </c>
      <c r="AE1122" s="52" t="s">
        <v>60</v>
      </c>
      <c r="AF1122" s="52" t="s">
        <v>61</v>
      </c>
      <c r="AG1122" s="52" t="s">
        <v>89</v>
      </c>
      <c r="AH1122" s="52" t="s">
        <v>6414</v>
      </c>
      <c r="AI1122" s="52" t="s">
        <v>7234</v>
      </c>
      <c r="AJ1122" s="51">
        <v>5</v>
      </c>
      <c r="AK1122" s="56">
        <v>184.63</v>
      </c>
    </row>
    <row r="1123" spans="1:37" x14ac:dyDescent="0.25">
      <c r="A1123" s="51">
        <v>2184</v>
      </c>
      <c r="B1123" s="52" t="s">
        <v>7235</v>
      </c>
      <c r="C1123" s="52" t="s">
        <v>1303</v>
      </c>
      <c r="D1123" s="53">
        <v>43825</v>
      </c>
      <c r="E1123" s="53">
        <v>44716</v>
      </c>
      <c r="F1123" s="51">
        <f>Messy_HR_Dataset_Detailed!$E1123-Messy_HR_Dataset_Detailed!$D1123</f>
        <v>891</v>
      </c>
      <c r="G1123" s="54">
        <f>(Messy_HR_Dataset_Detailed!$E1123-Messy_HR_Dataset_Detailed!$D1123)/365.25</f>
        <v>2.4394250513347022</v>
      </c>
      <c r="H1123" s="52" t="s">
        <v>64</v>
      </c>
      <c r="I1123" s="52" t="s">
        <v>7236</v>
      </c>
      <c r="J1123" s="55" t="s">
        <v>7237</v>
      </c>
      <c r="K1123" s="52" t="s">
        <v>164</v>
      </c>
      <c r="L1123" s="52" t="s">
        <v>38</v>
      </c>
      <c r="M1123" s="52" t="s">
        <v>56</v>
      </c>
      <c r="N1123" s="52" t="s">
        <v>55</v>
      </c>
      <c r="O1123" s="52" t="s">
        <v>41</v>
      </c>
      <c r="P1123" s="52" t="s">
        <v>174</v>
      </c>
      <c r="Q1123" s="52" t="s">
        <v>68</v>
      </c>
      <c r="R1123" s="52" t="s">
        <v>320</v>
      </c>
      <c r="S1123" s="53" t="s">
        <v>7238</v>
      </c>
      <c r="T1123" s="52" t="s">
        <v>7177</v>
      </c>
      <c r="U1123" s="52" t="s">
        <v>250</v>
      </c>
      <c r="V1123" s="52" t="s">
        <v>59</v>
      </c>
      <c r="W1123" s="51">
        <v>22260</v>
      </c>
      <c r="X1123" s="52" t="s">
        <v>48</v>
      </c>
      <c r="Y1123" s="51">
        <v>2</v>
      </c>
      <c r="Z1123" s="51">
        <v>2611</v>
      </c>
      <c r="AA1123" s="53" t="s">
        <v>643</v>
      </c>
      <c r="AB1123" s="51">
        <v>5</v>
      </c>
      <c r="AC1123" s="51">
        <v>3</v>
      </c>
      <c r="AD1123" s="53">
        <v>44863</v>
      </c>
      <c r="AE1123" s="52" t="s">
        <v>60</v>
      </c>
      <c r="AF1123" s="52" t="s">
        <v>51</v>
      </c>
      <c r="AG1123" s="52" t="s">
        <v>52</v>
      </c>
      <c r="AH1123" s="52" t="s">
        <v>7239</v>
      </c>
      <c r="AI1123" s="52" t="s">
        <v>7240</v>
      </c>
      <c r="AJ1123" s="51">
        <v>3</v>
      </c>
      <c r="AK1123" s="56">
        <v>793.77</v>
      </c>
    </row>
    <row r="1124" spans="1:37" x14ac:dyDescent="0.25">
      <c r="A1124" s="51">
        <v>2185</v>
      </c>
      <c r="B1124" s="52" t="s">
        <v>7241</v>
      </c>
      <c r="C1124" s="52" t="s">
        <v>2066</v>
      </c>
      <c r="D1124" s="53">
        <v>43339</v>
      </c>
      <c r="E1124" s="53">
        <v>43818</v>
      </c>
      <c r="F1124" s="51">
        <f>Messy_HR_Dataset_Detailed!$E1124-Messy_HR_Dataset_Detailed!$D1124</f>
        <v>479</v>
      </c>
      <c r="G1124" s="54">
        <f>(Messy_HR_Dataset_Detailed!$E1124-Messy_HR_Dataset_Detailed!$D1124)/365.25</f>
        <v>1.3114305270362765</v>
      </c>
      <c r="H1124" s="52" t="s">
        <v>64</v>
      </c>
      <c r="I1124" s="52" t="s">
        <v>7242</v>
      </c>
      <c r="J1124" s="55" t="s">
        <v>7243</v>
      </c>
      <c r="K1124" s="52" t="s">
        <v>94</v>
      </c>
      <c r="L1124" s="52" t="s">
        <v>38</v>
      </c>
      <c r="M1124" s="52" t="s">
        <v>56</v>
      </c>
      <c r="N1124" s="52" t="s">
        <v>67</v>
      </c>
      <c r="O1124" s="52" t="s">
        <v>56</v>
      </c>
      <c r="P1124" s="52" t="s">
        <v>133</v>
      </c>
      <c r="Q1124" s="52" t="s">
        <v>68</v>
      </c>
      <c r="R1124" s="52" t="s">
        <v>85</v>
      </c>
      <c r="S1124" s="53">
        <v>23018</v>
      </c>
      <c r="T1124" s="52" t="s">
        <v>7151</v>
      </c>
      <c r="U1124" s="52" t="s">
        <v>192</v>
      </c>
      <c r="V1124" s="52" t="s">
        <v>59</v>
      </c>
      <c r="W1124" s="51">
        <v>95112</v>
      </c>
      <c r="X1124" s="52" t="s">
        <v>48</v>
      </c>
      <c r="Y1124" s="51">
        <v>4</v>
      </c>
      <c r="Z1124" s="51">
        <v>2612</v>
      </c>
      <c r="AA1124" s="53" t="s">
        <v>1138</v>
      </c>
      <c r="AB1124" s="51">
        <v>2</v>
      </c>
      <c r="AC1124" s="51">
        <v>2</v>
      </c>
      <c r="AD1124" s="53">
        <v>45039</v>
      </c>
      <c r="AE1124" s="52" t="s">
        <v>60</v>
      </c>
      <c r="AF1124" s="52" t="s">
        <v>51</v>
      </c>
      <c r="AG1124" s="52" t="s">
        <v>77</v>
      </c>
      <c r="AH1124" s="52" t="s">
        <v>7244</v>
      </c>
      <c r="AI1124" s="52" t="s">
        <v>7245</v>
      </c>
      <c r="AJ1124" s="51">
        <v>3</v>
      </c>
      <c r="AK1124" s="56">
        <v>301.02</v>
      </c>
    </row>
    <row r="1125" spans="1:37" x14ac:dyDescent="0.25">
      <c r="A1125" s="51">
        <v>2186</v>
      </c>
      <c r="B1125" s="52" t="s">
        <v>7246</v>
      </c>
      <c r="C1125" s="52" t="s">
        <v>505</v>
      </c>
      <c r="D1125" s="53">
        <v>44907</v>
      </c>
      <c r="E1125" s="53">
        <v>44992</v>
      </c>
      <c r="F1125" s="51">
        <f>Messy_HR_Dataset_Detailed!$E1125-Messy_HR_Dataset_Detailed!$D1125</f>
        <v>85</v>
      </c>
      <c r="G1125" s="54">
        <f>(Messy_HR_Dataset_Detailed!$E1125-Messy_HR_Dataset_Detailed!$D1125)/365.25</f>
        <v>0.2327173169062286</v>
      </c>
      <c r="H1125" s="52" t="s">
        <v>64</v>
      </c>
      <c r="I1125" s="52" t="s">
        <v>7247</v>
      </c>
      <c r="J1125" s="55" t="s">
        <v>7248</v>
      </c>
      <c r="K1125" s="52" t="s">
        <v>113</v>
      </c>
      <c r="L1125" s="52" t="s">
        <v>38</v>
      </c>
      <c r="M1125" s="52" t="s">
        <v>56</v>
      </c>
      <c r="N1125" s="52" t="s">
        <v>67</v>
      </c>
      <c r="O1125" s="52" t="s">
        <v>66</v>
      </c>
      <c r="P1125" s="52" t="s">
        <v>121</v>
      </c>
      <c r="Q1125" s="52" t="s">
        <v>68</v>
      </c>
      <c r="R1125" s="52" t="s">
        <v>248</v>
      </c>
      <c r="S1125" s="53" t="s">
        <v>7249</v>
      </c>
      <c r="T1125" s="52" t="s">
        <v>7151</v>
      </c>
      <c r="U1125" s="52" t="s">
        <v>423</v>
      </c>
      <c r="V1125" s="52" t="s">
        <v>59</v>
      </c>
      <c r="W1125" s="51">
        <v>13814</v>
      </c>
      <c r="X1125" s="52" t="s">
        <v>48</v>
      </c>
      <c r="Y1125" s="51">
        <v>5</v>
      </c>
      <c r="Z1125" s="51">
        <v>2613</v>
      </c>
      <c r="AA1125" s="53">
        <v>45019</v>
      </c>
      <c r="AB1125" s="51">
        <v>2</v>
      </c>
      <c r="AC1125" s="51">
        <v>1</v>
      </c>
      <c r="AD1125" s="53">
        <v>44862</v>
      </c>
      <c r="AE1125" s="52" t="s">
        <v>50</v>
      </c>
      <c r="AF1125" s="52" t="s">
        <v>51</v>
      </c>
      <c r="AG1125" s="52" t="s">
        <v>52</v>
      </c>
      <c r="AH1125" s="52" t="s">
        <v>7250</v>
      </c>
      <c r="AI1125" s="52" t="s">
        <v>7251</v>
      </c>
      <c r="AJ1125" s="51">
        <v>3</v>
      </c>
      <c r="AK1125" s="56">
        <v>253.86</v>
      </c>
    </row>
    <row r="1126" spans="1:37" x14ac:dyDescent="0.25">
      <c r="A1126" s="51">
        <v>2189</v>
      </c>
      <c r="B1126" s="52" t="s">
        <v>5012</v>
      </c>
      <c r="C1126" s="52" t="s">
        <v>5749</v>
      </c>
      <c r="D1126" s="53">
        <v>43691</v>
      </c>
      <c r="E1126" s="53">
        <v>44808</v>
      </c>
      <c r="F1126" s="51">
        <f>Messy_HR_Dataset_Detailed!$E1126-Messy_HR_Dataset_Detailed!$D1126</f>
        <v>1117</v>
      </c>
      <c r="G1126" s="54">
        <f>(Messy_HR_Dataset_Detailed!$E1126-Messy_HR_Dataset_Detailed!$D1126)/365.25</f>
        <v>3.0581793292265571</v>
      </c>
      <c r="H1126" s="52" t="s">
        <v>3573</v>
      </c>
      <c r="I1126" s="52" t="s">
        <v>7252</v>
      </c>
      <c r="J1126" s="55" t="s">
        <v>7253</v>
      </c>
      <c r="K1126" s="52" t="s">
        <v>37</v>
      </c>
      <c r="L1126" s="52" t="s">
        <v>38</v>
      </c>
      <c r="M1126" s="52" t="s">
        <v>66</v>
      </c>
      <c r="N1126" s="52" t="s">
        <v>55</v>
      </c>
      <c r="O1126" s="52" t="s">
        <v>56</v>
      </c>
      <c r="P1126" s="52" t="s">
        <v>95</v>
      </c>
      <c r="Q1126" s="52" t="s">
        <v>68</v>
      </c>
      <c r="R1126" s="52" t="s">
        <v>107</v>
      </c>
      <c r="S1126" s="53" t="s">
        <v>7254</v>
      </c>
      <c r="T1126" s="52" t="s">
        <v>7165</v>
      </c>
      <c r="U1126" s="52" t="s">
        <v>109</v>
      </c>
      <c r="V1126" s="52" t="s">
        <v>46</v>
      </c>
      <c r="W1126" s="51">
        <v>62733</v>
      </c>
      <c r="X1126" s="52" t="s">
        <v>48</v>
      </c>
      <c r="Y1126" s="51">
        <v>1</v>
      </c>
      <c r="Z1126" s="51">
        <v>2616</v>
      </c>
      <c r="AA1126" s="53">
        <v>44904</v>
      </c>
      <c r="AB1126" s="51">
        <v>3</v>
      </c>
      <c r="AC1126" s="51">
        <v>1</v>
      </c>
      <c r="AD1126" s="53">
        <v>45032</v>
      </c>
      <c r="AE1126" s="52" t="s">
        <v>60</v>
      </c>
      <c r="AF1126" s="52" t="s">
        <v>61</v>
      </c>
      <c r="AG1126" s="52" t="s">
        <v>52</v>
      </c>
      <c r="AH1126" s="52" t="s">
        <v>5317</v>
      </c>
      <c r="AI1126" s="52" t="s">
        <v>7255</v>
      </c>
      <c r="AJ1126" s="51">
        <v>5</v>
      </c>
      <c r="AK1126" s="56">
        <v>428.33</v>
      </c>
    </row>
    <row r="1127" spans="1:37" x14ac:dyDescent="0.25">
      <c r="A1127" s="51">
        <v>2190</v>
      </c>
      <c r="B1127" s="52" t="s">
        <v>2793</v>
      </c>
      <c r="C1127" s="52" t="s">
        <v>4083</v>
      </c>
      <c r="D1127" s="53">
        <v>44045</v>
      </c>
      <c r="E1127" s="53">
        <v>44925</v>
      </c>
      <c r="F1127" s="51">
        <f>Messy_HR_Dataset_Detailed!$E1127-Messy_HR_Dataset_Detailed!$D1127</f>
        <v>880</v>
      </c>
      <c r="G1127" s="54">
        <f>(Messy_HR_Dataset_Detailed!$E1127-Messy_HR_Dataset_Detailed!$D1127)/365.25</f>
        <v>2.409308692676249</v>
      </c>
      <c r="H1127" s="52" t="s">
        <v>3573</v>
      </c>
      <c r="I1127" s="52" t="s">
        <v>7256</v>
      </c>
      <c r="J1127" s="55" t="s">
        <v>7257</v>
      </c>
      <c r="K1127" s="52" t="s">
        <v>125</v>
      </c>
      <c r="L1127" s="52" t="s">
        <v>38</v>
      </c>
      <c r="M1127" s="52" t="s">
        <v>66</v>
      </c>
      <c r="N1127" s="52" t="s">
        <v>40</v>
      </c>
      <c r="O1127" s="52" t="s">
        <v>66</v>
      </c>
      <c r="P1127" s="52" t="s">
        <v>133</v>
      </c>
      <c r="Q1127" s="52" t="s">
        <v>68</v>
      </c>
      <c r="R1127" s="52" t="s">
        <v>344</v>
      </c>
      <c r="S1127" s="53" t="s">
        <v>7258</v>
      </c>
      <c r="T1127" s="52" t="s">
        <v>7165</v>
      </c>
      <c r="U1127" s="52" t="s">
        <v>234</v>
      </c>
      <c r="V1127" s="52" t="s">
        <v>46</v>
      </c>
      <c r="W1127" s="51">
        <v>78047</v>
      </c>
      <c r="X1127" s="52" t="s">
        <v>48</v>
      </c>
      <c r="Y1127" s="51">
        <v>4</v>
      </c>
      <c r="Z1127" s="51">
        <v>2617</v>
      </c>
      <c r="AA1127" s="53" t="s">
        <v>4019</v>
      </c>
      <c r="AB1127" s="51">
        <v>4</v>
      </c>
      <c r="AC1127" s="51">
        <v>4</v>
      </c>
      <c r="AD1127" s="53">
        <v>45131</v>
      </c>
      <c r="AE1127" s="52" t="s">
        <v>76</v>
      </c>
      <c r="AF1127" s="52" t="s">
        <v>61</v>
      </c>
      <c r="AG1127" s="52" t="s">
        <v>77</v>
      </c>
      <c r="AH1127" s="52" t="s">
        <v>7259</v>
      </c>
      <c r="AI1127" s="52" t="s">
        <v>7260</v>
      </c>
      <c r="AJ1127" s="51">
        <v>2</v>
      </c>
      <c r="AK1127" s="56">
        <v>806.47</v>
      </c>
    </row>
    <row r="1128" spans="1:37" x14ac:dyDescent="0.25">
      <c r="A1128" s="51">
        <v>2192</v>
      </c>
      <c r="B1128" s="52" t="s">
        <v>6242</v>
      </c>
      <c r="C1128" s="52" t="s">
        <v>2356</v>
      </c>
      <c r="D1128" s="53">
        <v>43999</v>
      </c>
      <c r="E1128" s="53">
        <v>44600</v>
      </c>
      <c r="F1128" s="51">
        <f>Messy_HR_Dataset_Detailed!$E1128-Messy_HR_Dataset_Detailed!$D1128</f>
        <v>601</v>
      </c>
      <c r="G1128" s="54">
        <f>(Messy_HR_Dataset_Detailed!$E1128-Messy_HR_Dataset_Detailed!$D1128)/365.25</f>
        <v>1.6454483230663928</v>
      </c>
      <c r="H1128" s="52" t="s">
        <v>64</v>
      </c>
      <c r="I1128" s="52" t="s">
        <v>7262</v>
      </c>
      <c r="J1128" s="55" t="s">
        <v>7263</v>
      </c>
      <c r="K1128" s="52" t="s">
        <v>94</v>
      </c>
      <c r="L1128" s="52" t="s">
        <v>38</v>
      </c>
      <c r="M1128" s="52" t="s">
        <v>39</v>
      </c>
      <c r="N1128" s="52" t="s">
        <v>55</v>
      </c>
      <c r="O1128" s="52" t="s">
        <v>41</v>
      </c>
      <c r="P1128" s="52" t="s">
        <v>95</v>
      </c>
      <c r="Q1128" s="52" t="s">
        <v>68</v>
      </c>
      <c r="R1128" s="52" t="s">
        <v>85</v>
      </c>
      <c r="S1128" s="53">
        <v>16957</v>
      </c>
      <c r="T1128" s="52" t="s">
        <v>44</v>
      </c>
      <c r="U1128" s="52" t="s">
        <v>81</v>
      </c>
      <c r="V1128" s="52" t="s">
        <v>59</v>
      </c>
      <c r="W1128" s="51">
        <v>36412</v>
      </c>
      <c r="X1128" s="52" t="s">
        <v>48</v>
      </c>
      <c r="Y1128" s="51">
        <v>5</v>
      </c>
      <c r="Z1128" s="51">
        <v>2619</v>
      </c>
      <c r="AA1128" s="53" t="s">
        <v>2898</v>
      </c>
      <c r="AB1128" s="51">
        <v>1</v>
      </c>
      <c r="AC1128" s="51">
        <v>2</v>
      </c>
      <c r="AD1128" s="53">
        <v>44925</v>
      </c>
      <c r="AE1128" s="52" t="s">
        <v>83</v>
      </c>
      <c r="AF1128" s="52" t="s">
        <v>51</v>
      </c>
      <c r="AG1128" s="52" t="s">
        <v>77</v>
      </c>
      <c r="AH1128" s="52" t="s">
        <v>4830</v>
      </c>
      <c r="AI1128" s="52" t="s">
        <v>7264</v>
      </c>
      <c r="AJ1128" s="51">
        <v>3</v>
      </c>
      <c r="AK1128" s="56">
        <v>440.24</v>
      </c>
    </row>
    <row r="1129" spans="1:37" x14ac:dyDescent="0.25">
      <c r="A1129" s="51">
        <v>2196</v>
      </c>
      <c r="B1129" s="52" t="s">
        <v>702</v>
      </c>
      <c r="C1129" s="52" t="s">
        <v>1525</v>
      </c>
      <c r="D1129" s="53">
        <v>43972</v>
      </c>
      <c r="E1129" s="53">
        <v>44360</v>
      </c>
      <c r="F1129" s="51">
        <f>Messy_HR_Dataset_Detailed!$E1129-Messy_HR_Dataset_Detailed!$D1129</f>
        <v>388</v>
      </c>
      <c r="G1129" s="54">
        <f>(Messy_HR_Dataset_Detailed!$E1129-Messy_HR_Dataset_Detailed!$D1129)/365.25</f>
        <v>1.0622861054072552</v>
      </c>
      <c r="H1129" s="52" t="s">
        <v>64</v>
      </c>
      <c r="I1129" s="52" t="s">
        <v>7266</v>
      </c>
      <c r="J1129" s="55" t="s">
        <v>7267</v>
      </c>
      <c r="K1129" s="52" t="s">
        <v>37</v>
      </c>
      <c r="L1129" s="52" t="s">
        <v>38</v>
      </c>
      <c r="M1129" s="52" t="s">
        <v>39</v>
      </c>
      <c r="N1129" s="52" t="s">
        <v>40</v>
      </c>
      <c r="O1129" s="52" t="s">
        <v>66</v>
      </c>
      <c r="P1129" s="52" t="s">
        <v>95</v>
      </c>
      <c r="Q1129" s="52" t="s">
        <v>68</v>
      </c>
      <c r="R1129" s="52" t="s">
        <v>85</v>
      </c>
      <c r="S1129" s="53" t="s">
        <v>2579</v>
      </c>
      <c r="T1129" s="52" t="s">
        <v>7167</v>
      </c>
      <c r="U1129" s="52" t="s">
        <v>293</v>
      </c>
      <c r="V1129" s="52" t="s">
        <v>59</v>
      </c>
      <c r="W1129" s="51">
        <v>55592</v>
      </c>
      <c r="X1129" s="52" t="s">
        <v>48</v>
      </c>
      <c r="Y1129" s="51">
        <v>2</v>
      </c>
      <c r="Z1129" s="51">
        <v>2623</v>
      </c>
      <c r="AA1129" s="53">
        <v>44845</v>
      </c>
      <c r="AB1129" s="51">
        <v>2</v>
      </c>
      <c r="AC1129" s="51">
        <v>5</v>
      </c>
      <c r="AD1129" s="53">
        <v>44801</v>
      </c>
      <c r="AE1129" s="52" t="s">
        <v>50</v>
      </c>
      <c r="AF1129" s="52" t="s">
        <v>51</v>
      </c>
      <c r="AG1129" s="52" t="s">
        <v>62</v>
      </c>
      <c r="AH1129" s="52" t="s">
        <v>7268</v>
      </c>
      <c r="AI1129" s="52" t="s">
        <v>7269</v>
      </c>
      <c r="AJ1129" s="51">
        <v>4</v>
      </c>
      <c r="AK1129" s="56">
        <v>310.27999999999997</v>
      </c>
    </row>
    <row r="1130" spans="1:37" x14ac:dyDescent="0.25">
      <c r="A1130" s="51">
        <v>2197</v>
      </c>
      <c r="B1130" s="52" t="s">
        <v>5567</v>
      </c>
      <c r="C1130" s="52" t="s">
        <v>3587</v>
      </c>
      <c r="D1130" s="53">
        <v>45088</v>
      </c>
      <c r="E1130" s="53">
        <v>45135</v>
      </c>
      <c r="F1130" s="51">
        <f>Messy_HR_Dataset_Detailed!$E1130-Messy_HR_Dataset_Detailed!$D1130</f>
        <v>47</v>
      </c>
      <c r="G1130" s="54">
        <f>(Messy_HR_Dataset_Detailed!$E1130-Messy_HR_Dataset_Detailed!$D1130)/365.25</f>
        <v>0.12867898699520877</v>
      </c>
      <c r="H1130" s="52" t="s">
        <v>64</v>
      </c>
      <c r="I1130" s="52" t="s">
        <v>7270</v>
      </c>
      <c r="J1130" s="55" t="s">
        <v>7271</v>
      </c>
      <c r="K1130" s="52" t="s">
        <v>125</v>
      </c>
      <c r="L1130" s="52" t="s">
        <v>38</v>
      </c>
      <c r="M1130" s="52" t="s">
        <v>56</v>
      </c>
      <c r="N1130" s="52" t="s">
        <v>40</v>
      </c>
      <c r="O1130" s="52" t="s">
        <v>41</v>
      </c>
      <c r="P1130" s="52" t="s">
        <v>133</v>
      </c>
      <c r="Q1130" s="52" t="s">
        <v>68</v>
      </c>
      <c r="R1130" s="52" t="s">
        <v>320</v>
      </c>
      <c r="S1130" s="53" t="s">
        <v>7272</v>
      </c>
      <c r="T1130" s="52" t="s">
        <v>7174</v>
      </c>
      <c r="U1130" s="52" t="s">
        <v>5</v>
      </c>
      <c r="V1130" s="52" t="s">
        <v>59</v>
      </c>
      <c r="W1130" s="51">
        <v>12964</v>
      </c>
      <c r="X1130" s="52" t="s">
        <v>48</v>
      </c>
      <c r="Y1130" s="51">
        <v>2</v>
      </c>
      <c r="Z1130" s="51">
        <v>2624</v>
      </c>
      <c r="AA1130" s="53" t="s">
        <v>2635</v>
      </c>
      <c r="AB1130" s="51">
        <v>1</v>
      </c>
      <c r="AC1130" s="51">
        <v>4</v>
      </c>
      <c r="AD1130" s="53">
        <v>44869</v>
      </c>
      <c r="AE1130" s="52" t="s">
        <v>60</v>
      </c>
      <c r="AF1130" s="52" t="s">
        <v>51</v>
      </c>
      <c r="AG1130" s="52" t="s">
        <v>62</v>
      </c>
      <c r="AH1130" s="52" t="s">
        <v>7273</v>
      </c>
      <c r="AI1130" s="52" t="s">
        <v>7274</v>
      </c>
      <c r="AJ1130" s="51">
        <v>2</v>
      </c>
      <c r="AK1130" s="56">
        <v>227.91</v>
      </c>
    </row>
    <row r="1131" spans="1:37" x14ac:dyDescent="0.25">
      <c r="A1131" s="51">
        <v>2198</v>
      </c>
      <c r="B1131" s="52" t="s">
        <v>7275</v>
      </c>
      <c r="C1131" s="52" t="s">
        <v>3876</v>
      </c>
      <c r="D1131" s="53">
        <v>44892</v>
      </c>
      <c r="E1131" s="53">
        <v>45065</v>
      </c>
      <c r="F1131" s="51">
        <f>Messy_HR_Dataset_Detailed!$E1131-Messy_HR_Dataset_Detailed!$D1131</f>
        <v>173</v>
      </c>
      <c r="G1131" s="54">
        <f>(Messy_HR_Dataset_Detailed!$E1131-Messy_HR_Dataset_Detailed!$D1131)/365.25</f>
        <v>0.47364818617385351</v>
      </c>
      <c r="H1131" s="52" t="s">
        <v>64</v>
      </c>
      <c r="I1131" s="52" t="s">
        <v>7276</v>
      </c>
      <c r="J1131" s="55" t="s">
        <v>7277</v>
      </c>
      <c r="K1131" s="52" t="s">
        <v>54</v>
      </c>
      <c r="L1131" s="52" t="s">
        <v>38</v>
      </c>
      <c r="M1131" s="52" t="s">
        <v>66</v>
      </c>
      <c r="N1131" s="52" t="s">
        <v>67</v>
      </c>
      <c r="O1131" s="52" t="s">
        <v>66</v>
      </c>
      <c r="P1131" s="52" t="s">
        <v>133</v>
      </c>
      <c r="Q1131" s="52" t="s">
        <v>68</v>
      </c>
      <c r="R1131" s="52" t="s">
        <v>142</v>
      </c>
      <c r="S1131" s="53">
        <v>15960</v>
      </c>
      <c r="T1131" s="52" t="s">
        <v>7177</v>
      </c>
      <c r="U1131" s="52" t="s">
        <v>192</v>
      </c>
      <c r="V1131" s="52" t="s">
        <v>59</v>
      </c>
      <c r="W1131" s="51">
        <v>88783</v>
      </c>
      <c r="X1131" s="52" t="s">
        <v>48</v>
      </c>
      <c r="Y1131" s="51">
        <v>2</v>
      </c>
      <c r="Z1131" s="51">
        <v>2625</v>
      </c>
      <c r="AA1131" s="53">
        <v>44875</v>
      </c>
      <c r="AB1131" s="51">
        <v>5</v>
      </c>
      <c r="AC1131" s="51">
        <v>5</v>
      </c>
      <c r="AD1131" s="53">
        <v>44835</v>
      </c>
      <c r="AE1131" s="52" t="s">
        <v>83</v>
      </c>
      <c r="AF1131" s="52" t="s">
        <v>51</v>
      </c>
      <c r="AG1131" s="52" t="s">
        <v>52</v>
      </c>
      <c r="AH1131" s="52" t="s">
        <v>7278</v>
      </c>
      <c r="AI1131" s="52" t="s">
        <v>7279</v>
      </c>
      <c r="AJ1131" s="51">
        <v>3</v>
      </c>
      <c r="AK1131" s="56">
        <v>379.25</v>
      </c>
    </row>
    <row r="1132" spans="1:37" x14ac:dyDescent="0.25">
      <c r="A1132" s="51">
        <v>2199</v>
      </c>
      <c r="B1132" s="52" t="s">
        <v>3432</v>
      </c>
      <c r="C1132" s="52" t="s">
        <v>3689</v>
      </c>
      <c r="D1132" s="53">
        <v>43892</v>
      </c>
      <c r="E1132" s="53">
        <v>44708</v>
      </c>
      <c r="F1132" s="51">
        <f>Messy_HR_Dataset_Detailed!$E1132-Messy_HR_Dataset_Detailed!$D1132</f>
        <v>816</v>
      </c>
      <c r="G1132" s="54">
        <f>(Messy_HR_Dataset_Detailed!$E1132-Messy_HR_Dataset_Detailed!$D1132)/365.25</f>
        <v>2.2340862422997945</v>
      </c>
      <c r="H1132" s="52" t="s">
        <v>64</v>
      </c>
      <c r="I1132" s="52" t="s">
        <v>7280</v>
      </c>
      <c r="J1132" s="55" t="s">
        <v>7281</v>
      </c>
      <c r="K1132" s="52" t="s">
        <v>132</v>
      </c>
      <c r="L1132" s="52" t="s">
        <v>38</v>
      </c>
      <c r="M1132" s="52" t="s">
        <v>66</v>
      </c>
      <c r="N1132" s="52" t="s">
        <v>40</v>
      </c>
      <c r="O1132" s="52" t="s">
        <v>41</v>
      </c>
      <c r="P1132" s="52" t="s">
        <v>121</v>
      </c>
      <c r="Q1132" s="52" t="s">
        <v>68</v>
      </c>
      <c r="R1132" s="52" t="s">
        <v>175</v>
      </c>
      <c r="S1132" s="53">
        <v>27859</v>
      </c>
      <c r="T1132" s="52" t="s">
        <v>7177</v>
      </c>
      <c r="U1132" s="52" t="s">
        <v>250</v>
      </c>
      <c r="V1132" s="52" t="s">
        <v>59</v>
      </c>
      <c r="W1132" s="51">
        <v>11087</v>
      </c>
      <c r="X1132" s="52" t="s">
        <v>48</v>
      </c>
      <c r="Y1132" s="51">
        <v>4</v>
      </c>
      <c r="Z1132" s="51">
        <v>2626</v>
      </c>
      <c r="AA1132" s="53" t="s">
        <v>397</v>
      </c>
      <c r="AB1132" s="51">
        <v>1</v>
      </c>
      <c r="AC1132" s="51">
        <v>4</v>
      </c>
      <c r="AD1132" s="53">
        <v>44931</v>
      </c>
      <c r="AE1132" s="52" t="s">
        <v>83</v>
      </c>
      <c r="AF1132" s="52" t="s">
        <v>51</v>
      </c>
      <c r="AG1132" s="52" t="s">
        <v>62</v>
      </c>
      <c r="AH1132" s="52" t="s">
        <v>7282</v>
      </c>
      <c r="AI1132" s="52" t="s">
        <v>7283</v>
      </c>
      <c r="AJ1132" s="51">
        <v>3</v>
      </c>
      <c r="AK1132" s="56">
        <v>197.3</v>
      </c>
    </row>
    <row r="1133" spans="1:37" x14ac:dyDescent="0.25">
      <c r="A1133" s="51">
        <v>2200</v>
      </c>
      <c r="B1133" s="52" t="s">
        <v>7284</v>
      </c>
      <c r="C1133" s="52" t="s">
        <v>968</v>
      </c>
      <c r="D1133" s="53">
        <v>44955</v>
      </c>
      <c r="E1133" s="53">
        <v>45070</v>
      </c>
      <c r="F1133" s="51">
        <f>Messy_HR_Dataset_Detailed!$E1133-Messy_HR_Dataset_Detailed!$D1133</f>
        <v>115</v>
      </c>
      <c r="G1133" s="54">
        <f>(Messy_HR_Dataset_Detailed!$E1133-Messy_HR_Dataset_Detailed!$D1133)/365.25</f>
        <v>0.31485284052019163</v>
      </c>
      <c r="H1133" s="52" t="s">
        <v>64</v>
      </c>
      <c r="I1133" s="52" t="s">
        <v>7285</v>
      </c>
      <c r="J1133" s="55" t="s">
        <v>7286</v>
      </c>
      <c r="K1133" s="52" t="s">
        <v>79</v>
      </c>
      <c r="L1133" s="52" t="s">
        <v>38</v>
      </c>
      <c r="M1133" s="52" t="s">
        <v>66</v>
      </c>
      <c r="N1133" s="52" t="s">
        <v>40</v>
      </c>
      <c r="O1133" s="52" t="s">
        <v>56</v>
      </c>
      <c r="P1133" s="52" t="s">
        <v>133</v>
      </c>
      <c r="Q1133" s="52" t="s">
        <v>68</v>
      </c>
      <c r="R1133" s="52" t="s">
        <v>320</v>
      </c>
      <c r="S1133" s="53" t="s">
        <v>7287</v>
      </c>
      <c r="T1133" s="52" t="s">
        <v>7177</v>
      </c>
      <c r="U1133" s="52" t="s">
        <v>234</v>
      </c>
      <c r="V1133" s="52" t="s">
        <v>59</v>
      </c>
      <c r="W1133" s="51">
        <v>43552</v>
      </c>
      <c r="X1133" s="52" t="s">
        <v>48</v>
      </c>
      <c r="Y1133" s="51">
        <v>4</v>
      </c>
      <c r="Z1133" s="51">
        <v>2627</v>
      </c>
      <c r="AA1133" s="53" t="s">
        <v>2056</v>
      </c>
      <c r="AB1133" s="51">
        <v>5</v>
      </c>
      <c r="AC1133" s="51">
        <v>3</v>
      </c>
      <c r="AD1133" s="53">
        <v>44791</v>
      </c>
      <c r="AE1133" s="52" t="s">
        <v>60</v>
      </c>
      <c r="AF1133" s="52" t="s">
        <v>51</v>
      </c>
      <c r="AG1133" s="52" t="s">
        <v>77</v>
      </c>
      <c r="AH1133" s="52" t="s">
        <v>7288</v>
      </c>
      <c r="AI1133" s="52" t="s">
        <v>7289</v>
      </c>
      <c r="AJ1133" s="51">
        <v>4</v>
      </c>
      <c r="AK1133" s="56">
        <v>862.64</v>
      </c>
    </row>
    <row r="1134" spans="1:37" x14ac:dyDescent="0.25">
      <c r="A1134" s="51">
        <v>2202</v>
      </c>
      <c r="B1134" s="52" t="s">
        <v>4382</v>
      </c>
      <c r="C1134" s="52" t="s">
        <v>1698</v>
      </c>
      <c r="D1134" s="53">
        <v>45004</v>
      </c>
      <c r="E1134" s="53">
        <v>45118</v>
      </c>
      <c r="F1134" s="51">
        <f>Messy_HR_Dataset_Detailed!$E1134-Messy_HR_Dataset_Detailed!$D1134</f>
        <v>114</v>
      </c>
      <c r="G1134" s="54">
        <f>(Messy_HR_Dataset_Detailed!$E1134-Messy_HR_Dataset_Detailed!$D1134)/365.25</f>
        <v>0.31211498973305957</v>
      </c>
      <c r="H1134" s="52" t="s">
        <v>64</v>
      </c>
      <c r="I1134" s="52" t="s">
        <v>1110</v>
      </c>
      <c r="J1134" s="55" t="s">
        <v>7291</v>
      </c>
      <c r="K1134" s="52" t="s">
        <v>37</v>
      </c>
      <c r="L1134" s="52" t="s">
        <v>38</v>
      </c>
      <c r="M1134" s="52" t="s">
        <v>39</v>
      </c>
      <c r="N1134" s="52" t="s">
        <v>67</v>
      </c>
      <c r="O1134" s="52" t="s">
        <v>41</v>
      </c>
      <c r="P1134" s="52" t="s">
        <v>133</v>
      </c>
      <c r="Q1134" s="52" t="s">
        <v>68</v>
      </c>
      <c r="R1134" s="52" t="s">
        <v>804</v>
      </c>
      <c r="S1134" s="53">
        <v>27486</v>
      </c>
      <c r="T1134" s="52" t="s">
        <v>7151</v>
      </c>
      <c r="U1134" s="52" t="s">
        <v>81</v>
      </c>
      <c r="V1134" s="52" t="s">
        <v>59</v>
      </c>
      <c r="W1134" s="51">
        <v>12650</v>
      </c>
      <c r="X1134" s="52" t="s">
        <v>48</v>
      </c>
      <c r="Y1134" s="51">
        <v>1</v>
      </c>
      <c r="Z1134" s="51">
        <v>2629</v>
      </c>
      <c r="AA1134" s="53" t="s">
        <v>2133</v>
      </c>
      <c r="AB1134" s="51">
        <v>1</v>
      </c>
      <c r="AC1134" s="51">
        <v>5</v>
      </c>
      <c r="AD1134" s="53">
        <v>44931</v>
      </c>
      <c r="AE1134" s="52" t="s">
        <v>156</v>
      </c>
      <c r="AF1134" s="52" t="s">
        <v>61</v>
      </c>
      <c r="AG1134" s="52" t="s">
        <v>77</v>
      </c>
      <c r="AH1134" s="52" t="s">
        <v>7292</v>
      </c>
      <c r="AI1134" s="52" t="s">
        <v>7293</v>
      </c>
      <c r="AJ1134" s="51">
        <v>4</v>
      </c>
      <c r="AK1134" s="56">
        <v>750.65</v>
      </c>
    </row>
    <row r="1135" spans="1:37" x14ac:dyDescent="0.25">
      <c r="A1135" s="51">
        <v>2203</v>
      </c>
      <c r="B1135" s="52" t="s">
        <v>2659</v>
      </c>
      <c r="C1135" s="52" t="s">
        <v>2381</v>
      </c>
      <c r="D1135" s="53">
        <v>44722</v>
      </c>
      <c r="E1135" s="53">
        <v>44971</v>
      </c>
      <c r="F1135" s="51">
        <f>Messy_HR_Dataset_Detailed!$E1135-Messy_HR_Dataset_Detailed!$D1135</f>
        <v>249</v>
      </c>
      <c r="G1135" s="54">
        <f>(Messy_HR_Dataset_Detailed!$E1135-Messy_HR_Dataset_Detailed!$D1135)/365.25</f>
        <v>0.68172484599589322</v>
      </c>
      <c r="H1135" s="52" t="s">
        <v>64</v>
      </c>
      <c r="I1135" s="52" t="s">
        <v>7294</v>
      </c>
      <c r="J1135" s="55" t="s">
        <v>7295</v>
      </c>
      <c r="K1135" s="52" t="s">
        <v>54</v>
      </c>
      <c r="L1135" s="52" t="s">
        <v>38</v>
      </c>
      <c r="M1135" s="52" t="s">
        <v>56</v>
      </c>
      <c r="N1135" s="52" t="s">
        <v>67</v>
      </c>
      <c r="O1135" s="52" t="s">
        <v>66</v>
      </c>
      <c r="P1135" s="52" t="s">
        <v>95</v>
      </c>
      <c r="Q1135" s="52" t="s">
        <v>68</v>
      </c>
      <c r="R1135" s="52" t="s">
        <v>85</v>
      </c>
      <c r="S1135" s="53">
        <v>34435</v>
      </c>
      <c r="T1135" s="52" t="s">
        <v>7151</v>
      </c>
      <c r="U1135" s="52" t="s">
        <v>81</v>
      </c>
      <c r="V1135" s="52" t="s">
        <v>59</v>
      </c>
      <c r="W1135" s="51">
        <v>34069</v>
      </c>
      <c r="X1135" s="52" t="s">
        <v>48</v>
      </c>
      <c r="Y1135" s="51">
        <v>5</v>
      </c>
      <c r="Z1135" s="51">
        <v>2630</v>
      </c>
      <c r="AA1135" s="53">
        <v>44660</v>
      </c>
      <c r="AB1135" s="51">
        <v>1</v>
      </c>
      <c r="AC1135" s="51">
        <v>5</v>
      </c>
      <c r="AD1135" s="53">
        <v>44811</v>
      </c>
      <c r="AE1135" s="52" t="s">
        <v>83</v>
      </c>
      <c r="AF1135" s="52" t="s">
        <v>61</v>
      </c>
      <c r="AG1135" s="52" t="s">
        <v>62</v>
      </c>
      <c r="AH1135" s="52" t="s">
        <v>1060</v>
      </c>
      <c r="AI1135" s="52" t="s">
        <v>7296</v>
      </c>
      <c r="AJ1135" s="51">
        <v>4</v>
      </c>
      <c r="AK1135" s="56">
        <v>424.19</v>
      </c>
    </row>
    <row r="1136" spans="1:37" x14ac:dyDescent="0.25">
      <c r="A1136" s="51">
        <v>2208</v>
      </c>
      <c r="B1136" s="52" t="s">
        <v>1724</v>
      </c>
      <c r="C1136" s="52" t="s">
        <v>4552</v>
      </c>
      <c r="D1136" s="53">
        <v>43586</v>
      </c>
      <c r="E1136" s="53">
        <v>44973</v>
      </c>
      <c r="F1136" s="51">
        <f>Messy_HR_Dataset_Detailed!$E1136-Messy_HR_Dataset_Detailed!$D1136</f>
        <v>1387</v>
      </c>
      <c r="G1136" s="54">
        <f>(Messy_HR_Dataset_Detailed!$E1136-Messy_HR_Dataset_Detailed!$D1136)/365.25</f>
        <v>3.7973990417522243</v>
      </c>
      <c r="H1136" s="52" t="s">
        <v>3580</v>
      </c>
      <c r="I1136" s="52" t="s">
        <v>7298</v>
      </c>
      <c r="J1136" s="55" t="s">
        <v>7299</v>
      </c>
      <c r="K1136" s="52" t="s">
        <v>125</v>
      </c>
      <c r="L1136" s="52" t="s">
        <v>38</v>
      </c>
      <c r="M1136" s="52" t="s">
        <v>66</v>
      </c>
      <c r="N1136" s="52" t="s">
        <v>67</v>
      </c>
      <c r="O1136" s="52" t="s">
        <v>41</v>
      </c>
      <c r="P1136" s="52" t="s">
        <v>174</v>
      </c>
      <c r="Q1136" s="52" t="s">
        <v>2588</v>
      </c>
      <c r="R1136" s="52" t="s">
        <v>80</v>
      </c>
      <c r="S1136" s="53" t="s">
        <v>7300</v>
      </c>
      <c r="T1136" s="52" t="s">
        <v>44</v>
      </c>
      <c r="U1136" s="52" t="s">
        <v>666</v>
      </c>
      <c r="V1136" s="52" t="s">
        <v>46</v>
      </c>
      <c r="W1136" s="51">
        <v>86499</v>
      </c>
      <c r="X1136" s="52" t="s">
        <v>48</v>
      </c>
      <c r="Y1136" s="51">
        <v>1</v>
      </c>
      <c r="Z1136" s="51">
        <v>2635</v>
      </c>
      <c r="AA1136" s="53" t="s">
        <v>1344</v>
      </c>
      <c r="AB1136" s="51">
        <v>3</v>
      </c>
      <c r="AC1136" s="51">
        <v>1</v>
      </c>
      <c r="AD1136" s="53">
        <v>44960</v>
      </c>
      <c r="AE1136" s="52" t="s">
        <v>156</v>
      </c>
      <c r="AF1136" s="52" t="s">
        <v>61</v>
      </c>
      <c r="AG1136" s="52" t="s">
        <v>89</v>
      </c>
      <c r="AH1136" s="52" t="s">
        <v>5392</v>
      </c>
      <c r="AI1136" s="52" t="s">
        <v>3194</v>
      </c>
      <c r="AJ1136" s="51">
        <v>2</v>
      </c>
      <c r="AK1136" s="56">
        <v>136.6</v>
      </c>
    </row>
    <row r="1137" spans="1:37" x14ac:dyDescent="0.25">
      <c r="A1137" s="51">
        <v>2209</v>
      </c>
      <c r="B1137" s="52" t="s">
        <v>5747</v>
      </c>
      <c r="C1137" s="52" t="s">
        <v>3656</v>
      </c>
      <c r="D1137" s="53">
        <v>43356</v>
      </c>
      <c r="E1137" s="53">
        <v>44139</v>
      </c>
      <c r="F1137" s="51">
        <f>Messy_HR_Dataset_Detailed!$E1137-Messy_HR_Dataset_Detailed!$D1137</f>
        <v>783</v>
      </c>
      <c r="G1137" s="54">
        <f>(Messy_HR_Dataset_Detailed!$E1137-Messy_HR_Dataset_Detailed!$D1137)/365.25</f>
        <v>2.1437371663244353</v>
      </c>
      <c r="H1137" s="52" t="s">
        <v>64</v>
      </c>
      <c r="I1137" s="52" t="s">
        <v>7301</v>
      </c>
      <c r="J1137" s="55" t="s">
        <v>7302</v>
      </c>
      <c r="K1137" s="52" t="s">
        <v>164</v>
      </c>
      <c r="L1137" s="52" t="s">
        <v>38</v>
      </c>
      <c r="M1137" s="52" t="s">
        <v>66</v>
      </c>
      <c r="N1137" s="52" t="s">
        <v>67</v>
      </c>
      <c r="O1137" s="52" t="s">
        <v>41</v>
      </c>
      <c r="P1137" s="52" t="s">
        <v>121</v>
      </c>
      <c r="Q1137" s="52" t="s">
        <v>68</v>
      </c>
      <c r="R1137" s="52" t="s">
        <v>96</v>
      </c>
      <c r="S1137" s="53" t="s">
        <v>7303</v>
      </c>
      <c r="T1137" s="52" t="s">
        <v>44</v>
      </c>
      <c r="U1137" s="52" t="s">
        <v>98</v>
      </c>
      <c r="V1137" s="52" t="s">
        <v>59</v>
      </c>
      <c r="W1137" s="51">
        <v>12113</v>
      </c>
      <c r="X1137" s="52" t="s">
        <v>48</v>
      </c>
      <c r="Y1137" s="51">
        <v>5</v>
      </c>
      <c r="Z1137" s="51">
        <v>2636</v>
      </c>
      <c r="AA1137" s="53" t="s">
        <v>3660</v>
      </c>
      <c r="AB1137" s="51">
        <v>5</v>
      </c>
      <c r="AC1137" s="51">
        <v>3</v>
      </c>
      <c r="AD1137" s="53">
        <v>45121</v>
      </c>
      <c r="AE1137" s="52" t="s">
        <v>156</v>
      </c>
      <c r="AF1137" s="52" t="s">
        <v>51</v>
      </c>
      <c r="AG1137" s="52" t="s">
        <v>89</v>
      </c>
      <c r="AH1137" s="52" t="s">
        <v>7304</v>
      </c>
      <c r="AI1137" s="52" t="s">
        <v>7305</v>
      </c>
      <c r="AJ1137" s="51">
        <v>4</v>
      </c>
      <c r="AK1137" s="56">
        <v>483.54</v>
      </c>
    </row>
    <row r="1138" spans="1:37" x14ac:dyDescent="0.25">
      <c r="A1138" s="51">
        <v>2211</v>
      </c>
      <c r="B1138" s="52" t="s">
        <v>7306</v>
      </c>
      <c r="C1138" s="52" t="s">
        <v>5161</v>
      </c>
      <c r="D1138" s="53">
        <v>44520</v>
      </c>
      <c r="E1138" s="53">
        <v>45002</v>
      </c>
      <c r="F1138" s="51">
        <f>Messy_HR_Dataset_Detailed!$E1138-Messy_HR_Dataset_Detailed!$D1138</f>
        <v>482</v>
      </c>
      <c r="G1138" s="54">
        <f>(Messy_HR_Dataset_Detailed!$E1138-Messy_HR_Dataset_Detailed!$D1138)/365.25</f>
        <v>1.3196440793976729</v>
      </c>
      <c r="H1138" s="52" t="s">
        <v>64</v>
      </c>
      <c r="I1138" s="52" t="s">
        <v>7307</v>
      </c>
      <c r="J1138" s="55" t="s">
        <v>7308</v>
      </c>
      <c r="K1138" s="52" t="s">
        <v>113</v>
      </c>
      <c r="L1138" s="52" t="s">
        <v>38</v>
      </c>
      <c r="M1138" s="52" t="s">
        <v>39</v>
      </c>
      <c r="N1138" s="52" t="s">
        <v>67</v>
      </c>
      <c r="O1138" s="52" t="s">
        <v>66</v>
      </c>
      <c r="P1138" s="52" t="s">
        <v>174</v>
      </c>
      <c r="Q1138" s="52" t="s">
        <v>68</v>
      </c>
      <c r="R1138" s="52" t="s">
        <v>344</v>
      </c>
      <c r="S1138" s="53">
        <v>21094</v>
      </c>
      <c r="T1138" s="52" t="s">
        <v>7167</v>
      </c>
      <c r="U1138" s="52" t="s">
        <v>5</v>
      </c>
      <c r="V1138" s="52" t="s">
        <v>59</v>
      </c>
      <c r="W1138" s="51">
        <v>16470</v>
      </c>
      <c r="X1138" s="52" t="s">
        <v>48</v>
      </c>
      <c r="Y1138" s="51">
        <v>2</v>
      </c>
      <c r="Z1138" s="51">
        <v>2638</v>
      </c>
      <c r="AA1138" s="53" t="s">
        <v>3672</v>
      </c>
      <c r="AB1138" s="51">
        <v>1</v>
      </c>
      <c r="AC1138" s="51">
        <v>2</v>
      </c>
      <c r="AD1138" s="53">
        <v>45074</v>
      </c>
      <c r="AE1138" s="52" t="s">
        <v>83</v>
      </c>
      <c r="AF1138" s="52" t="s">
        <v>61</v>
      </c>
      <c r="AG1138" s="52" t="s">
        <v>89</v>
      </c>
      <c r="AH1138" s="52" t="s">
        <v>7309</v>
      </c>
      <c r="AI1138" s="52" t="s">
        <v>7310</v>
      </c>
      <c r="AJ1138" s="51">
        <v>2</v>
      </c>
      <c r="AK1138" s="56">
        <v>152.85</v>
      </c>
    </row>
    <row r="1139" spans="1:37" x14ac:dyDescent="0.25">
      <c r="A1139" s="51">
        <v>2213</v>
      </c>
      <c r="B1139" s="52" t="s">
        <v>6479</v>
      </c>
      <c r="C1139" s="52" t="s">
        <v>1094</v>
      </c>
      <c r="D1139" s="53">
        <v>44436</v>
      </c>
      <c r="E1139" s="53">
        <v>44810</v>
      </c>
      <c r="F1139" s="51">
        <f>Messy_HR_Dataset_Detailed!$E1139-Messy_HR_Dataset_Detailed!$D1139</f>
        <v>374</v>
      </c>
      <c r="G1139" s="54">
        <f>(Messy_HR_Dataset_Detailed!$E1139-Messy_HR_Dataset_Detailed!$D1139)/365.25</f>
        <v>1.0239561943874058</v>
      </c>
      <c r="H1139" s="52" t="s">
        <v>64</v>
      </c>
      <c r="I1139" s="52" t="s">
        <v>7311</v>
      </c>
      <c r="J1139" s="55" t="s">
        <v>7312</v>
      </c>
      <c r="K1139" s="52" t="s">
        <v>84</v>
      </c>
      <c r="L1139" s="52" t="s">
        <v>38</v>
      </c>
      <c r="M1139" s="52" t="s">
        <v>39</v>
      </c>
      <c r="N1139" s="52" t="s">
        <v>67</v>
      </c>
      <c r="O1139" s="52" t="s">
        <v>66</v>
      </c>
      <c r="P1139" s="52" t="s">
        <v>174</v>
      </c>
      <c r="Q1139" s="52" t="s">
        <v>68</v>
      </c>
      <c r="R1139" s="52" t="s">
        <v>320</v>
      </c>
      <c r="S1139" s="53">
        <v>22808</v>
      </c>
      <c r="T1139" s="52" t="s">
        <v>7167</v>
      </c>
      <c r="U1139" s="52" t="s">
        <v>234</v>
      </c>
      <c r="V1139" s="52" t="s">
        <v>59</v>
      </c>
      <c r="W1139" s="51">
        <v>9642</v>
      </c>
      <c r="X1139" s="52" t="s">
        <v>48</v>
      </c>
      <c r="Y1139" s="51">
        <v>4</v>
      </c>
      <c r="Z1139" s="51">
        <v>2640</v>
      </c>
      <c r="AA1139" s="53" t="s">
        <v>1373</v>
      </c>
      <c r="AB1139" s="51">
        <v>1</v>
      </c>
      <c r="AC1139" s="51">
        <v>5</v>
      </c>
      <c r="AD1139" s="53">
        <v>44977</v>
      </c>
      <c r="AE1139" s="52" t="s">
        <v>76</v>
      </c>
      <c r="AF1139" s="52" t="s">
        <v>51</v>
      </c>
      <c r="AG1139" s="52" t="s">
        <v>52</v>
      </c>
      <c r="AH1139" s="52" t="s">
        <v>7313</v>
      </c>
      <c r="AI1139" s="52" t="s">
        <v>7314</v>
      </c>
      <c r="AJ1139" s="51">
        <v>4</v>
      </c>
      <c r="AK1139" s="56">
        <v>237.14</v>
      </c>
    </row>
    <row r="1140" spans="1:37" x14ac:dyDescent="0.25">
      <c r="A1140" s="51">
        <v>2214</v>
      </c>
      <c r="B1140" s="52" t="s">
        <v>5747</v>
      </c>
      <c r="C1140" s="52" t="s">
        <v>2803</v>
      </c>
      <c r="D1140" s="53">
        <v>44314</v>
      </c>
      <c r="E1140" s="53">
        <v>44642</v>
      </c>
      <c r="F1140" s="51">
        <f>Messy_HR_Dataset_Detailed!$E1140-Messy_HR_Dataset_Detailed!$D1140</f>
        <v>328</v>
      </c>
      <c r="G1140" s="54">
        <f>(Messy_HR_Dataset_Detailed!$E1140-Messy_HR_Dataset_Detailed!$D1140)/365.25</f>
        <v>0.89801505817932925</v>
      </c>
      <c r="H1140" s="52" t="s">
        <v>64</v>
      </c>
      <c r="I1140" s="52" t="s">
        <v>7315</v>
      </c>
      <c r="J1140" s="55" t="s">
        <v>7316</v>
      </c>
      <c r="K1140" s="52" t="s">
        <v>37</v>
      </c>
      <c r="L1140" s="52" t="s">
        <v>38</v>
      </c>
      <c r="M1140" s="52" t="s">
        <v>66</v>
      </c>
      <c r="N1140" s="52" t="s">
        <v>55</v>
      </c>
      <c r="O1140" s="52" t="s">
        <v>66</v>
      </c>
      <c r="P1140" s="52" t="s">
        <v>174</v>
      </c>
      <c r="Q1140" s="52" t="s">
        <v>68</v>
      </c>
      <c r="R1140" s="52" t="s">
        <v>57</v>
      </c>
      <c r="S1140" s="53" t="s">
        <v>7317</v>
      </c>
      <c r="T1140" s="52" t="s">
        <v>7167</v>
      </c>
      <c r="U1140" s="52" t="s">
        <v>365</v>
      </c>
      <c r="V1140" s="52" t="s">
        <v>59</v>
      </c>
      <c r="W1140" s="51">
        <v>23897</v>
      </c>
      <c r="X1140" s="52" t="s">
        <v>48</v>
      </c>
      <c r="Y1140" s="51">
        <v>2</v>
      </c>
      <c r="Z1140" s="51">
        <v>2641</v>
      </c>
      <c r="AA1140" s="53" t="s">
        <v>82</v>
      </c>
      <c r="AB1140" s="51">
        <v>2</v>
      </c>
      <c r="AC1140" s="51">
        <v>3</v>
      </c>
      <c r="AD1140" s="53">
        <v>44798</v>
      </c>
      <c r="AE1140" s="52" t="s">
        <v>83</v>
      </c>
      <c r="AF1140" s="52" t="s">
        <v>51</v>
      </c>
      <c r="AG1140" s="52" t="s">
        <v>89</v>
      </c>
      <c r="AH1140" s="52" t="s">
        <v>7318</v>
      </c>
      <c r="AI1140" s="52" t="s">
        <v>7319</v>
      </c>
      <c r="AJ1140" s="51">
        <v>5</v>
      </c>
      <c r="AK1140" s="56">
        <v>637.84</v>
      </c>
    </row>
    <row r="1141" spans="1:37" x14ac:dyDescent="0.25">
      <c r="A1141" s="51">
        <v>2215</v>
      </c>
      <c r="B1141" s="52" t="s">
        <v>2724</v>
      </c>
      <c r="C1141" s="52" t="s">
        <v>4595</v>
      </c>
      <c r="D1141" s="53">
        <v>44727</v>
      </c>
      <c r="E1141" s="53">
        <v>45051</v>
      </c>
      <c r="F1141" s="51">
        <f>Messy_HR_Dataset_Detailed!$E1141-Messy_HR_Dataset_Detailed!$D1141</f>
        <v>324</v>
      </c>
      <c r="G1141" s="54">
        <f>(Messy_HR_Dataset_Detailed!$E1141-Messy_HR_Dataset_Detailed!$D1141)/365.25</f>
        <v>0.88706365503080087</v>
      </c>
      <c r="H1141" s="52" t="s">
        <v>64</v>
      </c>
      <c r="I1141" s="52" t="s">
        <v>7320</v>
      </c>
      <c r="J1141" s="55" t="s">
        <v>7321</v>
      </c>
      <c r="K1141" s="52" t="s">
        <v>125</v>
      </c>
      <c r="L1141" s="52" t="s">
        <v>38</v>
      </c>
      <c r="M1141" s="52" t="s">
        <v>66</v>
      </c>
      <c r="N1141" s="52" t="s">
        <v>40</v>
      </c>
      <c r="O1141" s="52" t="s">
        <v>66</v>
      </c>
      <c r="P1141" s="52" t="s">
        <v>174</v>
      </c>
      <c r="Q1141" s="52" t="s">
        <v>68</v>
      </c>
      <c r="R1141" s="52" t="s">
        <v>85</v>
      </c>
      <c r="S1141" s="53" t="s">
        <v>7322</v>
      </c>
      <c r="T1141" s="52" t="s">
        <v>7174</v>
      </c>
      <c r="U1141" s="52" t="s">
        <v>81</v>
      </c>
      <c r="V1141" s="52" t="s">
        <v>59</v>
      </c>
      <c r="W1141" s="51">
        <v>65470</v>
      </c>
      <c r="X1141" s="52" t="s">
        <v>48</v>
      </c>
      <c r="Y1141" s="51">
        <v>4</v>
      </c>
      <c r="Z1141" s="51">
        <v>2642</v>
      </c>
      <c r="AA1141" s="53">
        <v>44816</v>
      </c>
      <c r="AB1141" s="51">
        <v>2</v>
      </c>
      <c r="AC1141" s="51">
        <v>3</v>
      </c>
      <c r="AD1141" s="53">
        <v>45108</v>
      </c>
      <c r="AE1141" s="52" t="s">
        <v>76</v>
      </c>
      <c r="AF1141" s="52" t="s">
        <v>51</v>
      </c>
      <c r="AG1141" s="52" t="s">
        <v>77</v>
      </c>
      <c r="AH1141" s="52" t="s">
        <v>7323</v>
      </c>
      <c r="AI1141" s="52" t="s">
        <v>7324</v>
      </c>
      <c r="AJ1141" s="51">
        <v>1</v>
      </c>
      <c r="AK1141" s="56">
        <v>889.73</v>
      </c>
    </row>
    <row r="1142" spans="1:37" x14ac:dyDescent="0.25">
      <c r="A1142" s="51">
        <v>2216</v>
      </c>
      <c r="B1142" s="52" t="s">
        <v>4815</v>
      </c>
      <c r="C1142" s="52" t="s">
        <v>3594</v>
      </c>
      <c r="D1142" s="53">
        <v>44666</v>
      </c>
      <c r="E1142" s="53">
        <v>44844</v>
      </c>
      <c r="F1142" s="51">
        <f>Messy_HR_Dataset_Detailed!$E1142-Messy_HR_Dataset_Detailed!$D1142</f>
        <v>178</v>
      </c>
      <c r="G1142" s="54">
        <f>(Messy_HR_Dataset_Detailed!$E1142-Messy_HR_Dataset_Detailed!$D1142)/365.25</f>
        <v>0.48733744010951402</v>
      </c>
      <c r="H1142" s="52" t="s">
        <v>64</v>
      </c>
      <c r="I1142" s="52" t="s">
        <v>7325</v>
      </c>
      <c r="J1142" s="55" t="s">
        <v>7326</v>
      </c>
      <c r="K1142" s="52" t="s">
        <v>54</v>
      </c>
      <c r="L1142" s="52" t="s">
        <v>38</v>
      </c>
      <c r="M1142" s="52" t="s">
        <v>66</v>
      </c>
      <c r="N1142" s="52" t="s">
        <v>55</v>
      </c>
      <c r="O1142" s="52" t="s">
        <v>41</v>
      </c>
      <c r="P1142" s="52" t="s">
        <v>174</v>
      </c>
      <c r="Q1142" s="52" t="s">
        <v>68</v>
      </c>
      <c r="R1142" s="52" t="s">
        <v>320</v>
      </c>
      <c r="S1142" s="53" t="s">
        <v>7327</v>
      </c>
      <c r="T1142" s="52" t="s">
        <v>7177</v>
      </c>
      <c r="U1142" s="52" t="s">
        <v>2092</v>
      </c>
      <c r="V1142" s="52" t="s">
        <v>59</v>
      </c>
      <c r="W1142" s="51">
        <v>60277</v>
      </c>
      <c r="X1142" s="52" t="s">
        <v>48</v>
      </c>
      <c r="Y1142" s="51">
        <v>5</v>
      </c>
      <c r="Z1142" s="51">
        <v>2643</v>
      </c>
      <c r="AA1142" s="53">
        <v>44931</v>
      </c>
      <c r="AB1142" s="51">
        <v>4</v>
      </c>
      <c r="AC1142" s="51">
        <v>3</v>
      </c>
      <c r="AD1142" s="53">
        <v>45092</v>
      </c>
      <c r="AE1142" s="52" t="s">
        <v>76</v>
      </c>
      <c r="AF1142" s="52" t="s">
        <v>51</v>
      </c>
      <c r="AG1142" s="52" t="s">
        <v>52</v>
      </c>
      <c r="AH1142" s="52" t="s">
        <v>7328</v>
      </c>
      <c r="AI1142" s="52" t="s">
        <v>7329</v>
      </c>
      <c r="AJ1142" s="51">
        <v>2</v>
      </c>
      <c r="AK1142" s="56">
        <v>357.94</v>
      </c>
    </row>
    <row r="1143" spans="1:37" x14ac:dyDescent="0.25">
      <c r="A1143" s="51">
        <v>2217</v>
      </c>
      <c r="B1143" s="52" t="s">
        <v>245</v>
      </c>
      <c r="C1143" s="52" t="s">
        <v>631</v>
      </c>
      <c r="D1143" s="53">
        <v>44031</v>
      </c>
      <c r="E1143" s="53">
        <v>44296</v>
      </c>
      <c r="F1143" s="51">
        <f>Messy_HR_Dataset_Detailed!$E1143-Messy_HR_Dataset_Detailed!$D1143</f>
        <v>265</v>
      </c>
      <c r="G1143" s="54">
        <f>(Messy_HR_Dataset_Detailed!$E1143-Messy_HR_Dataset_Detailed!$D1143)/365.25</f>
        <v>0.72553045859000687</v>
      </c>
      <c r="H1143" s="52" t="s">
        <v>64</v>
      </c>
      <c r="I1143" s="52" t="s">
        <v>7330</v>
      </c>
      <c r="J1143" s="55" t="s">
        <v>7331</v>
      </c>
      <c r="K1143" s="52" t="s">
        <v>132</v>
      </c>
      <c r="L1143" s="52" t="s">
        <v>38</v>
      </c>
      <c r="M1143" s="52" t="s">
        <v>66</v>
      </c>
      <c r="N1143" s="52" t="s">
        <v>40</v>
      </c>
      <c r="O1143" s="52" t="s">
        <v>56</v>
      </c>
      <c r="P1143" s="52" t="s">
        <v>95</v>
      </c>
      <c r="Q1143" s="52" t="s">
        <v>68</v>
      </c>
      <c r="R1143" s="52" t="s">
        <v>57</v>
      </c>
      <c r="S1143" s="53" t="s">
        <v>7332</v>
      </c>
      <c r="T1143" s="52" t="s">
        <v>7177</v>
      </c>
      <c r="U1143" s="52" t="s">
        <v>159</v>
      </c>
      <c r="V1143" s="52" t="s">
        <v>59</v>
      </c>
      <c r="W1143" s="51">
        <v>25859</v>
      </c>
      <c r="X1143" s="52" t="s">
        <v>48</v>
      </c>
      <c r="Y1143" s="51">
        <v>5</v>
      </c>
      <c r="Z1143" s="51">
        <v>2644</v>
      </c>
      <c r="AA1143" s="53" t="s">
        <v>4048</v>
      </c>
      <c r="AB1143" s="51">
        <v>4</v>
      </c>
      <c r="AC1143" s="51">
        <v>1</v>
      </c>
      <c r="AD1143" s="53">
        <v>45017</v>
      </c>
      <c r="AE1143" s="52" t="s">
        <v>60</v>
      </c>
      <c r="AF1143" s="52" t="s">
        <v>51</v>
      </c>
      <c r="AG1143" s="52" t="s">
        <v>62</v>
      </c>
      <c r="AH1143" s="52" t="s">
        <v>7333</v>
      </c>
      <c r="AI1143" s="52" t="s">
        <v>7334</v>
      </c>
      <c r="AJ1143" s="51">
        <v>1</v>
      </c>
      <c r="AK1143" s="56">
        <v>150.96</v>
      </c>
    </row>
    <row r="1144" spans="1:37" x14ac:dyDescent="0.25">
      <c r="A1144" s="51">
        <v>2222</v>
      </c>
      <c r="B1144" s="52" t="s">
        <v>1479</v>
      </c>
      <c r="C1144" s="52" t="s">
        <v>5594</v>
      </c>
      <c r="D1144" s="53">
        <v>44102</v>
      </c>
      <c r="E1144" s="53">
        <v>45079</v>
      </c>
      <c r="F1144" s="51">
        <f>Messy_HR_Dataset_Detailed!$E1144-Messy_HR_Dataset_Detailed!$D1144</f>
        <v>977</v>
      </c>
      <c r="G1144" s="54">
        <f>(Messy_HR_Dataset_Detailed!$E1144-Messy_HR_Dataset_Detailed!$D1144)/365.25</f>
        <v>2.6748802190280632</v>
      </c>
      <c r="H1144" s="52" t="s">
        <v>64</v>
      </c>
      <c r="I1144" s="52" t="s">
        <v>7335</v>
      </c>
      <c r="J1144" s="55" t="s">
        <v>7336</v>
      </c>
      <c r="K1144" s="52" t="s">
        <v>65</v>
      </c>
      <c r="L1144" s="52" t="s">
        <v>38</v>
      </c>
      <c r="M1144" s="52" t="s">
        <v>56</v>
      </c>
      <c r="N1144" s="52" t="s">
        <v>55</v>
      </c>
      <c r="O1144" s="52" t="s">
        <v>66</v>
      </c>
      <c r="P1144" s="52" t="s">
        <v>133</v>
      </c>
      <c r="Q1144" s="52" t="s">
        <v>68</v>
      </c>
      <c r="R1144" s="52" t="s">
        <v>175</v>
      </c>
      <c r="S1144" s="53" t="s">
        <v>7337</v>
      </c>
      <c r="T1144" s="52" t="s">
        <v>7175</v>
      </c>
      <c r="U1144" s="52" t="s">
        <v>176</v>
      </c>
      <c r="V1144" s="52" t="s">
        <v>46</v>
      </c>
      <c r="W1144" s="51">
        <v>59871</v>
      </c>
      <c r="X1144" s="52" t="s">
        <v>48</v>
      </c>
      <c r="Y1144" s="51">
        <v>4</v>
      </c>
      <c r="Z1144" s="51">
        <v>2649</v>
      </c>
      <c r="AA1144" s="53" t="s">
        <v>436</v>
      </c>
      <c r="AB1144" s="51">
        <v>4</v>
      </c>
      <c r="AC1144" s="51">
        <v>4</v>
      </c>
      <c r="AD1144" s="53">
        <v>44829</v>
      </c>
      <c r="AE1144" s="52" t="s">
        <v>156</v>
      </c>
      <c r="AF1144" s="52" t="s">
        <v>51</v>
      </c>
      <c r="AG1144" s="52" t="s">
        <v>89</v>
      </c>
      <c r="AH1144" s="52" t="s">
        <v>7338</v>
      </c>
      <c r="AI1144" s="52" t="s">
        <v>7339</v>
      </c>
      <c r="AJ1144" s="51">
        <v>1</v>
      </c>
      <c r="AK1144" s="56">
        <v>836.76</v>
      </c>
    </row>
    <row r="1145" spans="1:37" x14ac:dyDescent="0.25">
      <c r="A1145" s="51">
        <v>2225</v>
      </c>
      <c r="B1145" s="52" t="s">
        <v>2799</v>
      </c>
      <c r="C1145" s="52" t="s">
        <v>2970</v>
      </c>
      <c r="D1145" s="53">
        <v>45116</v>
      </c>
      <c r="E1145" s="53">
        <v>45121</v>
      </c>
      <c r="F1145" s="51">
        <f>Messy_HR_Dataset_Detailed!$E1145-Messy_HR_Dataset_Detailed!$D1145</f>
        <v>5</v>
      </c>
      <c r="G1145" s="54">
        <f>(Messy_HR_Dataset_Detailed!$E1145-Messy_HR_Dataset_Detailed!$D1145)/365.25</f>
        <v>1.3689253935660506E-2</v>
      </c>
      <c r="H1145" s="52" t="s">
        <v>3573</v>
      </c>
      <c r="I1145" s="52" t="s">
        <v>7340</v>
      </c>
      <c r="J1145" s="55" t="s">
        <v>7341</v>
      </c>
      <c r="K1145" s="52" t="s">
        <v>125</v>
      </c>
      <c r="L1145" s="52" t="s">
        <v>38</v>
      </c>
      <c r="M1145" s="52" t="s">
        <v>39</v>
      </c>
      <c r="N1145" s="52" t="s">
        <v>40</v>
      </c>
      <c r="O1145" s="52" t="s">
        <v>41</v>
      </c>
      <c r="P1145" s="52" t="s">
        <v>174</v>
      </c>
      <c r="Q1145" s="52" t="s">
        <v>68</v>
      </c>
      <c r="R1145" s="52" t="s">
        <v>69</v>
      </c>
      <c r="S1145" s="53">
        <v>19939</v>
      </c>
      <c r="T1145" s="52" t="s">
        <v>44</v>
      </c>
      <c r="U1145" s="52" t="s">
        <v>250</v>
      </c>
      <c r="V1145" s="52" t="s">
        <v>46</v>
      </c>
      <c r="W1145" s="51">
        <v>15228</v>
      </c>
      <c r="X1145" s="52" t="s">
        <v>48</v>
      </c>
      <c r="Y1145" s="51">
        <v>4</v>
      </c>
      <c r="Z1145" s="51">
        <v>2652</v>
      </c>
      <c r="AA1145" s="53">
        <v>44876</v>
      </c>
      <c r="AB1145" s="51">
        <v>1</v>
      </c>
      <c r="AC1145" s="51">
        <v>4</v>
      </c>
      <c r="AD1145" s="53">
        <v>44857</v>
      </c>
      <c r="AE1145" s="52" t="s">
        <v>60</v>
      </c>
      <c r="AF1145" s="52" t="s">
        <v>61</v>
      </c>
      <c r="AG1145" s="52" t="s">
        <v>62</v>
      </c>
      <c r="AH1145" s="52" t="s">
        <v>1098</v>
      </c>
      <c r="AI1145" s="52" t="s">
        <v>7342</v>
      </c>
      <c r="AJ1145" s="51">
        <v>1</v>
      </c>
      <c r="AK1145" s="56">
        <v>424.44</v>
      </c>
    </row>
    <row r="1146" spans="1:37" x14ac:dyDescent="0.25">
      <c r="A1146" s="51">
        <v>2226</v>
      </c>
      <c r="B1146" s="52" t="s">
        <v>7343</v>
      </c>
      <c r="C1146" s="52" t="s">
        <v>398</v>
      </c>
      <c r="D1146" s="53">
        <v>45036</v>
      </c>
      <c r="E1146" s="53">
        <v>45054</v>
      </c>
      <c r="F1146" s="51">
        <f>Messy_HR_Dataset_Detailed!$E1146-Messy_HR_Dataset_Detailed!$D1146</f>
        <v>18</v>
      </c>
      <c r="G1146" s="54">
        <f>(Messy_HR_Dataset_Detailed!$E1146-Messy_HR_Dataset_Detailed!$D1146)/365.25</f>
        <v>4.9281314168377825E-2</v>
      </c>
      <c r="H1146" s="52" t="s">
        <v>64</v>
      </c>
      <c r="I1146" s="52" t="s">
        <v>7344</v>
      </c>
      <c r="J1146" s="55" t="s">
        <v>7345</v>
      </c>
      <c r="K1146" s="52" t="s">
        <v>164</v>
      </c>
      <c r="L1146" s="52" t="s">
        <v>38</v>
      </c>
      <c r="M1146" s="52" t="s">
        <v>66</v>
      </c>
      <c r="N1146" s="52" t="s">
        <v>40</v>
      </c>
      <c r="O1146" s="52" t="s">
        <v>56</v>
      </c>
      <c r="P1146" s="52" t="s">
        <v>133</v>
      </c>
      <c r="Q1146" s="52" t="s">
        <v>68</v>
      </c>
      <c r="R1146" s="52" t="s">
        <v>320</v>
      </c>
      <c r="S1146" s="53" t="s">
        <v>7346</v>
      </c>
      <c r="T1146" s="52" t="s">
        <v>44</v>
      </c>
      <c r="U1146" s="52" t="s">
        <v>223</v>
      </c>
      <c r="V1146" s="52" t="s">
        <v>59</v>
      </c>
      <c r="W1146" s="51">
        <v>25594</v>
      </c>
      <c r="X1146" s="52" t="s">
        <v>48</v>
      </c>
      <c r="Y1146" s="51">
        <v>1</v>
      </c>
      <c r="Z1146" s="51">
        <v>2653</v>
      </c>
      <c r="AA1146" s="53" t="s">
        <v>1564</v>
      </c>
      <c r="AB1146" s="51">
        <v>4</v>
      </c>
      <c r="AC1146" s="51">
        <v>5</v>
      </c>
      <c r="AD1146" s="53">
        <v>44950</v>
      </c>
      <c r="AE1146" s="52" t="s">
        <v>83</v>
      </c>
      <c r="AF1146" s="52" t="s">
        <v>51</v>
      </c>
      <c r="AG1146" s="52" t="s">
        <v>62</v>
      </c>
      <c r="AH1146" s="52" t="s">
        <v>7347</v>
      </c>
      <c r="AI1146" s="52" t="s">
        <v>7348</v>
      </c>
      <c r="AJ1146" s="51">
        <v>3</v>
      </c>
      <c r="AK1146" s="56">
        <v>139.71</v>
      </c>
    </row>
    <row r="1147" spans="1:37" x14ac:dyDescent="0.25">
      <c r="A1147" s="51">
        <v>2227</v>
      </c>
      <c r="B1147" s="52" t="s">
        <v>7349</v>
      </c>
      <c r="C1147" s="52" t="s">
        <v>1819</v>
      </c>
      <c r="D1147" s="53">
        <v>43699</v>
      </c>
      <c r="E1147" s="53">
        <v>43837</v>
      </c>
      <c r="F1147" s="51">
        <f>Messy_HR_Dataset_Detailed!$E1147-Messy_HR_Dataset_Detailed!$D1147</f>
        <v>138</v>
      </c>
      <c r="G1147" s="54">
        <f>(Messy_HR_Dataset_Detailed!$E1147-Messy_HR_Dataset_Detailed!$D1147)/365.25</f>
        <v>0.37782340862422997</v>
      </c>
      <c r="H1147" s="52" t="s">
        <v>64</v>
      </c>
      <c r="I1147" s="52" t="s">
        <v>2921</v>
      </c>
      <c r="J1147" s="55" t="s">
        <v>7350</v>
      </c>
      <c r="K1147" s="52" t="s">
        <v>94</v>
      </c>
      <c r="L1147" s="52" t="s">
        <v>38</v>
      </c>
      <c r="M1147" s="52" t="s">
        <v>66</v>
      </c>
      <c r="N1147" s="52" t="s">
        <v>40</v>
      </c>
      <c r="O1147" s="52" t="s">
        <v>41</v>
      </c>
      <c r="P1147" s="52" t="s">
        <v>121</v>
      </c>
      <c r="Q1147" s="52" t="s">
        <v>68</v>
      </c>
      <c r="R1147" s="52" t="s">
        <v>80</v>
      </c>
      <c r="S1147" s="53">
        <v>20339</v>
      </c>
      <c r="T1147" s="52" t="s">
        <v>44</v>
      </c>
      <c r="U1147" s="52" t="s">
        <v>223</v>
      </c>
      <c r="V1147" s="52" t="s">
        <v>59</v>
      </c>
      <c r="W1147" s="51">
        <v>97492</v>
      </c>
      <c r="X1147" s="52" t="s">
        <v>48</v>
      </c>
      <c r="Y1147" s="51">
        <v>4</v>
      </c>
      <c r="Z1147" s="51">
        <v>2654</v>
      </c>
      <c r="AA1147" s="53">
        <v>45110</v>
      </c>
      <c r="AB1147" s="51">
        <v>4</v>
      </c>
      <c r="AC1147" s="51">
        <v>1</v>
      </c>
      <c r="AD1147" s="53">
        <v>45003</v>
      </c>
      <c r="AE1147" s="52" t="s">
        <v>156</v>
      </c>
      <c r="AF1147" s="52" t="s">
        <v>61</v>
      </c>
      <c r="AG1147" s="52" t="s">
        <v>89</v>
      </c>
      <c r="AH1147" s="52" t="s">
        <v>7351</v>
      </c>
      <c r="AI1147" s="52" t="s">
        <v>7352</v>
      </c>
      <c r="AJ1147" s="51">
        <v>3</v>
      </c>
      <c r="AK1147" s="56">
        <v>428.13</v>
      </c>
    </row>
    <row r="1148" spans="1:37" x14ac:dyDescent="0.25">
      <c r="A1148" s="51">
        <v>2228</v>
      </c>
      <c r="B1148" s="52" t="s">
        <v>5169</v>
      </c>
      <c r="C1148" s="52" t="s">
        <v>4428</v>
      </c>
      <c r="D1148" s="53">
        <v>44775</v>
      </c>
      <c r="E1148" s="53">
        <v>45023</v>
      </c>
      <c r="F1148" s="51">
        <f>Messy_HR_Dataset_Detailed!$E1148-Messy_HR_Dataset_Detailed!$D1148</f>
        <v>248</v>
      </c>
      <c r="G1148" s="54">
        <f>(Messy_HR_Dataset_Detailed!$E1148-Messy_HR_Dataset_Detailed!$D1148)/365.25</f>
        <v>0.67898699520876116</v>
      </c>
      <c r="H1148" s="52" t="s">
        <v>64</v>
      </c>
      <c r="I1148" s="52" t="s">
        <v>7353</v>
      </c>
      <c r="J1148" s="55" t="s">
        <v>7354</v>
      </c>
      <c r="K1148" s="52" t="s">
        <v>113</v>
      </c>
      <c r="L1148" s="52" t="s">
        <v>38</v>
      </c>
      <c r="M1148" s="52" t="s">
        <v>39</v>
      </c>
      <c r="N1148" s="52" t="s">
        <v>55</v>
      </c>
      <c r="O1148" s="52" t="s">
        <v>56</v>
      </c>
      <c r="P1148" s="52" t="s">
        <v>174</v>
      </c>
      <c r="Q1148" s="52" t="s">
        <v>68</v>
      </c>
      <c r="R1148" s="52" t="s">
        <v>80</v>
      </c>
      <c r="S1148" s="53">
        <v>23600</v>
      </c>
      <c r="T1148" s="52" t="s">
        <v>7167</v>
      </c>
      <c r="U1148" s="52" t="s">
        <v>250</v>
      </c>
      <c r="V1148" s="52" t="s">
        <v>59</v>
      </c>
      <c r="W1148" s="51">
        <v>48881</v>
      </c>
      <c r="X1148" s="52" t="s">
        <v>48</v>
      </c>
      <c r="Y1148" s="51">
        <v>2</v>
      </c>
      <c r="Z1148" s="51">
        <v>2655</v>
      </c>
      <c r="AA1148" s="53" t="s">
        <v>832</v>
      </c>
      <c r="AB1148" s="51">
        <v>2</v>
      </c>
      <c r="AC1148" s="51">
        <v>5</v>
      </c>
      <c r="AD1148" s="53">
        <v>45077</v>
      </c>
      <c r="AE1148" s="52" t="s">
        <v>76</v>
      </c>
      <c r="AF1148" s="52" t="s">
        <v>61</v>
      </c>
      <c r="AG1148" s="52" t="s">
        <v>62</v>
      </c>
      <c r="AH1148" s="52" t="s">
        <v>7355</v>
      </c>
      <c r="AI1148" s="52" t="s">
        <v>7356</v>
      </c>
      <c r="AJ1148" s="51">
        <v>3</v>
      </c>
      <c r="AK1148" s="56">
        <v>972.66</v>
      </c>
    </row>
    <row r="1149" spans="1:37" x14ac:dyDescent="0.25">
      <c r="A1149" s="51">
        <v>2229</v>
      </c>
      <c r="B1149" s="52" t="s">
        <v>4719</v>
      </c>
      <c r="C1149" s="52" t="s">
        <v>934</v>
      </c>
      <c r="D1149" s="53">
        <v>43404</v>
      </c>
      <c r="E1149" s="53">
        <v>43853</v>
      </c>
      <c r="F1149" s="51">
        <f>Messy_HR_Dataset_Detailed!$E1149-Messy_HR_Dataset_Detailed!$D1149</f>
        <v>449</v>
      </c>
      <c r="G1149" s="54">
        <f>(Messy_HR_Dataset_Detailed!$E1149-Messy_HR_Dataset_Detailed!$D1149)/365.25</f>
        <v>1.2292950034223136</v>
      </c>
      <c r="H1149" s="52" t="s">
        <v>64</v>
      </c>
      <c r="I1149" s="52" t="s">
        <v>7357</v>
      </c>
      <c r="J1149" s="55" t="s">
        <v>7358</v>
      </c>
      <c r="K1149" s="52" t="s">
        <v>65</v>
      </c>
      <c r="L1149" s="52" t="s">
        <v>38</v>
      </c>
      <c r="M1149" s="52" t="s">
        <v>56</v>
      </c>
      <c r="N1149" s="52" t="s">
        <v>67</v>
      </c>
      <c r="O1149" s="52" t="s">
        <v>56</v>
      </c>
      <c r="P1149" s="52" t="s">
        <v>174</v>
      </c>
      <c r="Q1149" s="52" t="s">
        <v>68</v>
      </c>
      <c r="R1149" s="52" t="s">
        <v>57</v>
      </c>
      <c r="S1149" s="53">
        <v>21095</v>
      </c>
      <c r="T1149" s="52" t="s">
        <v>7167</v>
      </c>
      <c r="U1149" s="52" t="s">
        <v>145</v>
      </c>
      <c r="V1149" s="52" t="s">
        <v>59</v>
      </c>
      <c r="W1149" s="51">
        <v>71509</v>
      </c>
      <c r="X1149" s="52" t="s">
        <v>48</v>
      </c>
      <c r="Y1149" s="51">
        <v>4</v>
      </c>
      <c r="Z1149" s="51">
        <v>2656</v>
      </c>
      <c r="AA1149" s="53" t="s">
        <v>2231</v>
      </c>
      <c r="AB1149" s="51">
        <v>5</v>
      </c>
      <c r="AC1149" s="51">
        <v>4</v>
      </c>
      <c r="AD1149" s="53">
        <v>44982</v>
      </c>
      <c r="AE1149" s="52" t="s">
        <v>156</v>
      </c>
      <c r="AF1149" s="52" t="s">
        <v>61</v>
      </c>
      <c r="AG1149" s="52" t="s">
        <v>52</v>
      </c>
      <c r="AH1149" s="52" t="s">
        <v>7359</v>
      </c>
      <c r="AI1149" s="52" t="s">
        <v>7360</v>
      </c>
      <c r="AJ1149" s="51">
        <v>1</v>
      </c>
      <c r="AK1149" s="56">
        <v>877.57</v>
      </c>
    </row>
    <row r="1150" spans="1:37" x14ac:dyDescent="0.25">
      <c r="A1150" s="51">
        <v>2230</v>
      </c>
      <c r="B1150" s="52" t="s">
        <v>7361</v>
      </c>
      <c r="C1150" s="52" t="s">
        <v>1420</v>
      </c>
      <c r="D1150" s="53">
        <v>44523</v>
      </c>
      <c r="E1150" s="53">
        <v>44762</v>
      </c>
      <c r="F1150" s="51">
        <f>Messy_HR_Dataset_Detailed!$E1150-Messy_HR_Dataset_Detailed!$D1150</f>
        <v>239</v>
      </c>
      <c r="G1150" s="54">
        <f>(Messy_HR_Dataset_Detailed!$E1150-Messy_HR_Dataset_Detailed!$D1150)/365.25</f>
        <v>0.65434633812457221</v>
      </c>
      <c r="H1150" s="52" t="s">
        <v>64</v>
      </c>
      <c r="I1150" s="52" t="s">
        <v>7362</v>
      </c>
      <c r="J1150" s="55" t="s">
        <v>7363</v>
      </c>
      <c r="K1150" s="52" t="s">
        <v>84</v>
      </c>
      <c r="L1150" s="52" t="s">
        <v>38</v>
      </c>
      <c r="M1150" s="52" t="s">
        <v>39</v>
      </c>
      <c r="N1150" s="52" t="s">
        <v>67</v>
      </c>
      <c r="O1150" s="52" t="s">
        <v>41</v>
      </c>
      <c r="P1150" s="52" t="s">
        <v>174</v>
      </c>
      <c r="Q1150" s="52" t="s">
        <v>68</v>
      </c>
      <c r="R1150" s="52" t="s">
        <v>3104</v>
      </c>
      <c r="S1150" s="53">
        <v>34856</v>
      </c>
      <c r="T1150" s="52" t="s">
        <v>7167</v>
      </c>
      <c r="U1150" s="52" t="s">
        <v>250</v>
      </c>
      <c r="V1150" s="52" t="s">
        <v>59</v>
      </c>
      <c r="W1150" s="51">
        <v>27097</v>
      </c>
      <c r="X1150" s="52" t="s">
        <v>48</v>
      </c>
      <c r="Y1150" s="51">
        <v>2</v>
      </c>
      <c r="Z1150" s="51">
        <v>2657</v>
      </c>
      <c r="AA1150" s="53">
        <v>45019</v>
      </c>
      <c r="AB1150" s="51">
        <v>4</v>
      </c>
      <c r="AC1150" s="51">
        <v>3</v>
      </c>
      <c r="AD1150" s="53">
        <v>45054</v>
      </c>
      <c r="AE1150" s="52" t="s">
        <v>76</v>
      </c>
      <c r="AF1150" s="52" t="s">
        <v>61</v>
      </c>
      <c r="AG1150" s="52" t="s">
        <v>52</v>
      </c>
      <c r="AH1150" s="52" t="s">
        <v>2407</v>
      </c>
      <c r="AI1150" s="52" t="s">
        <v>7364</v>
      </c>
      <c r="AJ1150" s="51">
        <v>3</v>
      </c>
      <c r="AK1150" s="56">
        <v>751.13</v>
      </c>
    </row>
    <row r="1151" spans="1:37" x14ac:dyDescent="0.25">
      <c r="A1151" s="51">
        <v>2231</v>
      </c>
      <c r="B1151" s="52" t="s">
        <v>5706</v>
      </c>
      <c r="C1151" s="52" t="s">
        <v>4517</v>
      </c>
      <c r="D1151" s="53">
        <v>45108</v>
      </c>
      <c r="E1151" s="53">
        <v>45128</v>
      </c>
      <c r="F1151" s="51">
        <f>Messy_HR_Dataset_Detailed!$E1151-Messy_HR_Dataset_Detailed!$D1151</f>
        <v>20</v>
      </c>
      <c r="G1151" s="54">
        <f>(Messy_HR_Dataset_Detailed!$E1151-Messy_HR_Dataset_Detailed!$D1151)/365.25</f>
        <v>5.4757015742642023E-2</v>
      </c>
      <c r="H1151" s="52" t="s">
        <v>64</v>
      </c>
      <c r="I1151" s="52" t="s">
        <v>7365</v>
      </c>
      <c r="J1151" s="55" t="s">
        <v>7366</v>
      </c>
      <c r="K1151" s="52" t="s">
        <v>37</v>
      </c>
      <c r="L1151" s="52" t="s">
        <v>38</v>
      </c>
      <c r="M1151" s="52" t="s">
        <v>66</v>
      </c>
      <c r="N1151" s="52" t="s">
        <v>55</v>
      </c>
      <c r="O1151" s="52" t="s">
        <v>41</v>
      </c>
      <c r="P1151" s="52" t="s">
        <v>95</v>
      </c>
      <c r="Q1151" s="52" t="s">
        <v>68</v>
      </c>
      <c r="R1151" s="52" t="s">
        <v>107</v>
      </c>
      <c r="S1151" s="53" t="s">
        <v>7367</v>
      </c>
      <c r="T1151" s="52" t="s">
        <v>7167</v>
      </c>
      <c r="U1151" s="52" t="s">
        <v>98</v>
      </c>
      <c r="V1151" s="52" t="s">
        <v>59</v>
      </c>
      <c r="W1151" s="51">
        <v>74016</v>
      </c>
      <c r="X1151" s="52" t="s">
        <v>48</v>
      </c>
      <c r="Y1151" s="51">
        <v>2</v>
      </c>
      <c r="Z1151" s="51">
        <v>2658</v>
      </c>
      <c r="AA1151" s="53" t="s">
        <v>393</v>
      </c>
      <c r="AB1151" s="51">
        <v>3</v>
      </c>
      <c r="AC1151" s="51">
        <v>1</v>
      </c>
      <c r="AD1151" s="53">
        <v>45106</v>
      </c>
      <c r="AE1151" s="52" t="s">
        <v>83</v>
      </c>
      <c r="AF1151" s="52" t="s">
        <v>61</v>
      </c>
      <c r="AG1151" s="52" t="s">
        <v>89</v>
      </c>
      <c r="AH1151" s="52" t="s">
        <v>1337</v>
      </c>
      <c r="AI1151" s="52" t="s">
        <v>7368</v>
      </c>
      <c r="AJ1151" s="51">
        <v>1</v>
      </c>
      <c r="AK1151" s="56">
        <v>471.89</v>
      </c>
    </row>
    <row r="1152" spans="1:37" x14ac:dyDescent="0.25">
      <c r="A1152" s="51">
        <v>2236</v>
      </c>
      <c r="B1152" s="52" t="s">
        <v>5851</v>
      </c>
      <c r="C1152" s="52" t="s">
        <v>1750</v>
      </c>
      <c r="D1152" s="53">
        <v>44932</v>
      </c>
      <c r="E1152" s="53">
        <v>45041</v>
      </c>
      <c r="F1152" s="51">
        <f>Messy_HR_Dataset_Detailed!$E1152-Messy_HR_Dataset_Detailed!$D1152</f>
        <v>109</v>
      </c>
      <c r="G1152" s="54">
        <f>(Messy_HR_Dataset_Detailed!$E1152-Messy_HR_Dataset_Detailed!$D1152)/365.25</f>
        <v>0.29842573579739906</v>
      </c>
      <c r="H1152" s="52" t="s">
        <v>64</v>
      </c>
      <c r="I1152" s="52" t="s">
        <v>7369</v>
      </c>
      <c r="J1152" s="55" t="s">
        <v>7370</v>
      </c>
      <c r="K1152" s="52" t="s">
        <v>164</v>
      </c>
      <c r="L1152" s="52" t="s">
        <v>38</v>
      </c>
      <c r="M1152" s="52" t="s">
        <v>56</v>
      </c>
      <c r="N1152" s="52" t="s">
        <v>67</v>
      </c>
      <c r="O1152" s="52" t="s">
        <v>56</v>
      </c>
      <c r="P1152" s="52" t="s">
        <v>121</v>
      </c>
      <c r="Q1152" s="52" t="s">
        <v>68</v>
      </c>
      <c r="R1152" s="52" t="s">
        <v>142</v>
      </c>
      <c r="S1152" s="53" t="s">
        <v>7371</v>
      </c>
      <c r="T1152" s="52" t="s">
        <v>7151</v>
      </c>
      <c r="U1152" s="52" t="s">
        <v>98</v>
      </c>
      <c r="V1152" s="52" t="s">
        <v>59</v>
      </c>
      <c r="W1152" s="51">
        <v>51278</v>
      </c>
      <c r="X1152" s="52" t="s">
        <v>48</v>
      </c>
      <c r="Y1152" s="51">
        <v>5</v>
      </c>
      <c r="Z1152" s="51">
        <v>2663</v>
      </c>
      <c r="AA1152" s="53">
        <v>44750</v>
      </c>
      <c r="AB1152" s="51">
        <v>3</v>
      </c>
      <c r="AC1152" s="51">
        <v>4</v>
      </c>
      <c r="AD1152" s="53">
        <v>44912</v>
      </c>
      <c r="AE1152" s="52" t="s">
        <v>60</v>
      </c>
      <c r="AF1152" s="52" t="s">
        <v>61</v>
      </c>
      <c r="AG1152" s="52" t="s">
        <v>89</v>
      </c>
      <c r="AH1152" s="52" t="s">
        <v>7372</v>
      </c>
      <c r="AI1152" s="52" t="s">
        <v>7373</v>
      </c>
      <c r="AJ1152" s="51">
        <v>4</v>
      </c>
      <c r="AK1152" s="56">
        <v>819.64</v>
      </c>
    </row>
    <row r="1153" spans="1:37" x14ac:dyDescent="0.25">
      <c r="A1153" s="51">
        <v>2239</v>
      </c>
      <c r="B1153" s="52" t="s">
        <v>3100</v>
      </c>
      <c r="C1153" s="52" t="s">
        <v>616</v>
      </c>
      <c r="D1153" s="53">
        <v>43411</v>
      </c>
      <c r="E1153" s="53">
        <v>44569</v>
      </c>
      <c r="F1153" s="51">
        <f>Messy_HR_Dataset_Detailed!$E1153-Messy_HR_Dataset_Detailed!$D1153</f>
        <v>1158</v>
      </c>
      <c r="G1153" s="54">
        <f>(Messy_HR_Dataset_Detailed!$E1153-Messy_HR_Dataset_Detailed!$D1153)/365.25</f>
        <v>3.1704312114989732</v>
      </c>
      <c r="H1153" s="52" t="s">
        <v>64</v>
      </c>
      <c r="I1153" s="52" t="s">
        <v>7373</v>
      </c>
      <c r="J1153" s="55" t="s">
        <v>7374</v>
      </c>
      <c r="K1153" s="52" t="s">
        <v>65</v>
      </c>
      <c r="L1153" s="52" t="s">
        <v>38</v>
      </c>
      <c r="M1153" s="52" t="s">
        <v>56</v>
      </c>
      <c r="N1153" s="52" t="s">
        <v>40</v>
      </c>
      <c r="O1153" s="52" t="s">
        <v>66</v>
      </c>
      <c r="P1153" s="52" t="s">
        <v>133</v>
      </c>
      <c r="Q1153" s="52" t="s">
        <v>68</v>
      </c>
      <c r="R1153" s="52" t="s">
        <v>508</v>
      </c>
      <c r="S1153" s="53" t="s">
        <v>7375</v>
      </c>
      <c r="T1153" s="52" t="s">
        <v>7165</v>
      </c>
      <c r="U1153" s="52" t="s">
        <v>1068</v>
      </c>
      <c r="V1153" s="52" t="s">
        <v>46</v>
      </c>
      <c r="W1153" s="51">
        <v>91544</v>
      </c>
      <c r="X1153" s="52" t="s">
        <v>48</v>
      </c>
      <c r="Y1153" s="51">
        <v>4</v>
      </c>
      <c r="Z1153" s="51">
        <v>2666</v>
      </c>
      <c r="AA1153" s="53" t="s">
        <v>864</v>
      </c>
      <c r="AB1153" s="51">
        <v>5</v>
      </c>
      <c r="AC1153" s="51">
        <v>5</v>
      </c>
      <c r="AD1153" s="53">
        <v>44959</v>
      </c>
      <c r="AE1153" s="52" t="s">
        <v>76</v>
      </c>
      <c r="AF1153" s="52" t="s">
        <v>51</v>
      </c>
      <c r="AG1153" s="52" t="s">
        <v>52</v>
      </c>
      <c r="AH1153" s="52" t="s">
        <v>7376</v>
      </c>
      <c r="AI1153" s="52" t="s">
        <v>7377</v>
      </c>
      <c r="AJ1153" s="51">
        <v>2</v>
      </c>
      <c r="AK1153" s="56">
        <v>460.62</v>
      </c>
    </row>
    <row r="1154" spans="1:37" x14ac:dyDescent="0.25">
      <c r="A1154" s="51">
        <v>2240</v>
      </c>
      <c r="B1154" s="52" t="s">
        <v>7378</v>
      </c>
      <c r="C1154" s="52" t="s">
        <v>3668</v>
      </c>
      <c r="D1154" s="53">
        <v>43741</v>
      </c>
      <c r="E1154" s="53">
        <v>44433</v>
      </c>
      <c r="F1154" s="51">
        <f>Messy_HR_Dataset_Detailed!$E1154-Messy_HR_Dataset_Detailed!$D1154</f>
        <v>692</v>
      </c>
      <c r="G1154" s="54">
        <f>(Messy_HR_Dataset_Detailed!$E1154-Messy_HR_Dataset_Detailed!$D1154)/365.25</f>
        <v>1.8945927446954141</v>
      </c>
      <c r="H1154" s="52" t="s">
        <v>3573</v>
      </c>
      <c r="I1154" s="52" t="s">
        <v>7379</v>
      </c>
      <c r="J1154" s="55" t="s">
        <v>7380</v>
      </c>
      <c r="K1154" s="52" t="s">
        <v>84</v>
      </c>
      <c r="L1154" s="52" t="s">
        <v>38</v>
      </c>
      <c r="M1154" s="52" t="s">
        <v>66</v>
      </c>
      <c r="N1154" s="52" t="s">
        <v>67</v>
      </c>
      <c r="O1154" s="52" t="s">
        <v>56</v>
      </c>
      <c r="P1154" s="52" t="s">
        <v>133</v>
      </c>
      <c r="Q1154" s="52" t="s">
        <v>68</v>
      </c>
      <c r="R1154" s="52" t="s">
        <v>953</v>
      </c>
      <c r="S1154" s="53">
        <v>23964</v>
      </c>
      <c r="T1154" s="52" t="s">
        <v>7165</v>
      </c>
      <c r="U1154" s="52" t="s">
        <v>109</v>
      </c>
      <c r="V1154" s="52" t="s">
        <v>46</v>
      </c>
      <c r="W1154" s="51">
        <v>9760</v>
      </c>
      <c r="X1154" s="52" t="s">
        <v>48</v>
      </c>
      <c r="Y1154" s="51">
        <v>2</v>
      </c>
      <c r="Z1154" s="51">
        <v>2667</v>
      </c>
      <c r="AA1154" s="53" t="s">
        <v>1104</v>
      </c>
      <c r="AB1154" s="51">
        <v>3</v>
      </c>
      <c r="AC1154" s="51">
        <v>2</v>
      </c>
      <c r="AD1154" s="53">
        <v>44962</v>
      </c>
      <c r="AE1154" s="52" t="s">
        <v>50</v>
      </c>
      <c r="AF1154" s="52" t="s">
        <v>61</v>
      </c>
      <c r="AG1154" s="52" t="s">
        <v>89</v>
      </c>
      <c r="AH1154" s="52" t="s">
        <v>7381</v>
      </c>
      <c r="AI1154" s="52" t="s">
        <v>7382</v>
      </c>
      <c r="AJ1154" s="51">
        <v>4</v>
      </c>
      <c r="AK1154" s="56">
        <v>821.39</v>
      </c>
    </row>
    <row r="1155" spans="1:37" x14ac:dyDescent="0.25">
      <c r="A1155" s="51">
        <v>2241</v>
      </c>
      <c r="B1155" s="52" t="s">
        <v>1228</v>
      </c>
      <c r="C1155" s="52" t="s">
        <v>3029</v>
      </c>
      <c r="D1155" s="53">
        <v>44785</v>
      </c>
      <c r="E1155" s="53">
        <v>45032</v>
      </c>
      <c r="F1155" s="51">
        <f>Messy_HR_Dataset_Detailed!$E1155-Messy_HR_Dataset_Detailed!$D1155</f>
        <v>247</v>
      </c>
      <c r="G1155" s="54">
        <f>(Messy_HR_Dataset_Detailed!$E1155-Messy_HR_Dataset_Detailed!$D1155)/365.25</f>
        <v>0.67624914442162898</v>
      </c>
      <c r="H1155" s="52" t="s">
        <v>3573</v>
      </c>
      <c r="I1155" s="52" t="s">
        <v>7383</v>
      </c>
      <c r="J1155" s="55" t="s">
        <v>7384</v>
      </c>
      <c r="K1155" s="52" t="s">
        <v>37</v>
      </c>
      <c r="L1155" s="52" t="s">
        <v>38</v>
      </c>
      <c r="M1155" s="52" t="s">
        <v>39</v>
      </c>
      <c r="N1155" s="52" t="s">
        <v>40</v>
      </c>
      <c r="O1155" s="52" t="s">
        <v>56</v>
      </c>
      <c r="P1155" s="52" t="s">
        <v>121</v>
      </c>
      <c r="Q1155" s="52" t="s">
        <v>68</v>
      </c>
      <c r="R1155" s="52" t="s">
        <v>80</v>
      </c>
      <c r="S1155" s="53">
        <v>28835</v>
      </c>
      <c r="T1155" s="52" t="s">
        <v>44</v>
      </c>
      <c r="U1155" s="52" t="s">
        <v>98</v>
      </c>
      <c r="V1155" s="52" t="s">
        <v>46</v>
      </c>
      <c r="W1155" s="51">
        <v>94176</v>
      </c>
      <c r="X1155" s="52" t="s">
        <v>48</v>
      </c>
      <c r="Y1155" s="51">
        <v>2</v>
      </c>
      <c r="Z1155" s="51">
        <v>2668</v>
      </c>
      <c r="AA1155" s="53" t="s">
        <v>3672</v>
      </c>
      <c r="AB1155" s="51">
        <v>4</v>
      </c>
      <c r="AC1155" s="51">
        <v>4</v>
      </c>
      <c r="AD1155" s="53">
        <v>44945</v>
      </c>
      <c r="AE1155" s="52" t="s">
        <v>76</v>
      </c>
      <c r="AF1155" s="52" t="s">
        <v>51</v>
      </c>
      <c r="AG1155" s="52" t="s">
        <v>89</v>
      </c>
      <c r="AH1155" s="52" t="s">
        <v>7385</v>
      </c>
      <c r="AI1155" s="52" t="s">
        <v>7386</v>
      </c>
      <c r="AJ1155" s="51">
        <v>3</v>
      </c>
      <c r="AK1155" s="56">
        <v>968.31</v>
      </c>
    </row>
    <row r="1156" spans="1:37" x14ac:dyDescent="0.25">
      <c r="A1156" s="51">
        <v>2245</v>
      </c>
      <c r="B1156" s="52" t="s">
        <v>7387</v>
      </c>
      <c r="C1156" s="52" t="s">
        <v>6902</v>
      </c>
      <c r="D1156" s="53">
        <v>43930</v>
      </c>
      <c r="E1156" s="53">
        <v>45052</v>
      </c>
      <c r="F1156" s="51">
        <f>Messy_HR_Dataset_Detailed!$E1156-Messy_HR_Dataset_Detailed!$D1156</f>
        <v>1122</v>
      </c>
      <c r="G1156" s="54">
        <f>(Messy_HR_Dataset_Detailed!$E1156-Messy_HR_Dataset_Detailed!$D1156)/365.25</f>
        <v>3.0718685831622174</v>
      </c>
      <c r="H1156" s="52" t="s">
        <v>64</v>
      </c>
      <c r="I1156" s="52" t="s">
        <v>7388</v>
      </c>
      <c r="J1156" s="55" t="s">
        <v>7389</v>
      </c>
      <c r="K1156" s="52" t="s">
        <v>113</v>
      </c>
      <c r="L1156" s="52" t="s">
        <v>38</v>
      </c>
      <c r="M1156" s="52" t="s">
        <v>39</v>
      </c>
      <c r="N1156" s="52" t="s">
        <v>55</v>
      </c>
      <c r="O1156" s="52" t="s">
        <v>66</v>
      </c>
      <c r="P1156" s="52" t="s">
        <v>95</v>
      </c>
      <c r="Q1156" s="52" t="s">
        <v>68</v>
      </c>
      <c r="R1156" s="52" t="s">
        <v>238</v>
      </c>
      <c r="S1156" s="53" t="s">
        <v>7390</v>
      </c>
      <c r="T1156" s="52" t="s">
        <v>7167</v>
      </c>
      <c r="U1156" s="52" t="s">
        <v>109</v>
      </c>
      <c r="V1156" s="52" t="s">
        <v>59</v>
      </c>
      <c r="W1156" s="51">
        <v>3413</v>
      </c>
      <c r="X1156" s="52" t="s">
        <v>48</v>
      </c>
      <c r="Y1156" s="51">
        <v>1</v>
      </c>
      <c r="Z1156" s="51">
        <v>2672</v>
      </c>
      <c r="AA1156" s="53">
        <v>45022</v>
      </c>
      <c r="AB1156" s="51">
        <v>5</v>
      </c>
      <c r="AC1156" s="51">
        <v>2</v>
      </c>
      <c r="AD1156" s="53">
        <v>45125</v>
      </c>
      <c r="AE1156" s="52" t="s">
        <v>76</v>
      </c>
      <c r="AF1156" s="52" t="s">
        <v>51</v>
      </c>
      <c r="AG1156" s="52" t="s">
        <v>62</v>
      </c>
      <c r="AH1156" s="52" t="s">
        <v>7391</v>
      </c>
      <c r="AI1156" s="52" t="s">
        <v>7392</v>
      </c>
      <c r="AJ1156" s="51">
        <v>2</v>
      </c>
      <c r="AK1156" s="56">
        <v>118.43</v>
      </c>
    </row>
    <row r="1157" spans="1:37" x14ac:dyDescent="0.25">
      <c r="A1157" s="51">
        <v>2248</v>
      </c>
      <c r="B1157" s="52" t="s">
        <v>288</v>
      </c>
      <c r="C1157" s="52" t="s">
        <v>7393</v>
      </c>
      <c r="D1157" s="53">
        <v>44164</v>
      </c>
      <c r="E1157" s="53">
        <v>44758</v>
      </c>
      <c r="F1157" s="51">
        <f>Messy_HR_Dataset_Detailed!$E1157-Messy_HR_Dataset_Detailed!$D1157</f>
        <v>594</v>
      </c>
      <c r="G1157" s="54">
        <f>(Messy_HR_Dataset_Detailed!$E1157-Messy_HR_Dataset_Detailed!$D1157)/365.25</f>
        <v>1.6262833675564681</v>
      </c>
      <c r="H1157" s="52" t="s">
        <v>64</v>
      </c>
      <c r="I1157" s="52" t="s">
        <v>7394</v>
      </c>
      <c r="J1157" s="55" t="s">
        <v>7395</v>
      </c>
      <c r="K1157" s="52" t="s">
        <v>37</v>
      </c>
      <c r="L1157" s="52" t="s">
        <v>38</v>
      </c>
      <c r="M1157" s="52" t="s">
        <v>56</v>
      </c>
      <c r="N1157" s="52" t="s">
        <v>40</v>
      </c>
      <c r="O1157" s="52" t="s">
        <v>56</v>
      </c>
      <c r="P1157" s="52" t="s">
        <v>121</v>
      </c>
      <c r="Q1157" s="52" t="s">
        <v>68</v>
      </c>
      <c r="R1157" s="52" t="s">
        <v>107</v>
      </c>
      <c r="S1157" s="53">
        <v>16989</v>
      </c>
      <c r="T1157" s="52" t="s">
        <v>7174</v>
      </c>
      <c r="U1157" s="52" t="s">
        <v>109</v>
      </c>
      <c r="V1157" s="52" t="s">
        <v>59</v>
      </c>
      <c r="W1157" s="51">
        <v>11366</v>
      </c>
      <c r="X1157" s="52" t="s">
        <v>48</v>
      </c>
      <c r="Y1157" s="51">
        <v>5</v>
      </c>
      <c r="Z1157" s="51">
        <v>2675</v>
      </c>
      <c r="AA1157" s="53" t="s">
        <v>3175</v>
      </c>
      <c r="AB1157" s="51">
        <v>2</v>
      </c>
      <c r="AC1157" s="51">
        <v>4</v>
      </c>
      <c r="AD1157" s="53">
        <v>44841</v>
      </c>
      <c r="AE1157" s="52" t="s">
        <v>60</v>
      </c>
      <c r="AF1157" s="52" t="s">
        <v>51</v>
      </c>
      <c r="AG1157" s="52" t="s">
        <v>77</v>
      </c>
      <c r="AH1157" s="52" t="s">
        <v>7396</v>
      </c>
      <c r="AI1157" s="52" t="s">
        <v>7397</v>
      </c>
      <c r="AJ1157" s="51">
        <v>3</v>
      </c>
      <c r="AK1157" s="56">
        <v>475.75</v>
      </c>
    </row>
    <row r="1158" spans="1:37" x14ac:dyDescent="0.25">
      <c r="A1158" s="51">
        <v>2249</v>
      </c>
      <c r="B1158" s="52" t="s">
        <v>7398</v>
      </c>
      <c r="C1158" s="52" t="s">
        <v>2356</v>
      </c>
      <c r="D1158" s="53">
        <v>43544</v>
      </c>
      <c r="E1158" s="53">
        <v>44097</v>
      </c>
      <c r="F1158" s="51">
        <f>Messy_HR_Dataset_Detailed!$E1158-Messy_HR_Dataset_Detailed!$D1158</f>
        <v>553</v>
      </c>
      <c r="G1158" s="54">
        <f>(Messy_HR_Dataset_Detailed!$E1158-Messy_HR_Dataset_Detailed!$D1158)/365.25</f>
        <v>1.514031485284052</v>
      </c>
      <c r="H1158" s="52" t="s">
        <v>64</v>
      </c>
      <c r="I1158" s="52" t="s">
        <v>7399</v>
      </c>
      <c r="J1158" s="55" t="s">
        <v>7400</v>
      </c>
      <c r="K1158" s="52" t="s">
        <v>125</v>
      </c>
      <c r="L1158" s="52" t="s">
        <v>38</v>
      </c>
      <c r="M1158" s="52" t="s">
        <v>56</v>
      </c>
      <c r="N1158" s="52" t="s">
        <v>40</v>
      </c>
      <c r="O1158" s="52" t="s">
        <v>56</v>
      </c>
      <c r="P1158" s="52" t="s">
        <v>121</v>
      </c>
      <c r="Q1158" s="52" t="s">
        <v>68</v>
      </c>
      <c r="R1158" s="52" t="s">
        <v>107</v>
      </c>
      <c r="S1158" s="53">
        <v>26306</v>
      </c>
      <c r="T1158" s="52" t="s">
        <v>7174</v>
      </c>
      <c r="U1158" s="52" t="s">
        <v>109</v>
      </c>
      <c r="V1158" s="52" t="s">
        <v>59</v>
      </c>
      <c r="W1158" s="51">
        <v>19248</v>
      </c>
      <c r="X1158" s="52" t="s">
        <v>48</v>
      </c>
      <c r="Y1158" s="51">
        <v>2</v>
      </c>
      <c r="Z1158" s="51">
        <v>2676</v>
      </c>
      <c r="AA1158" s="53" t="s">
        <v>1656</v>
      </c>
      <c r="AB1158" s="51">
        <v>4</v>
      </c>
      <c r="AC1158" s="51">
        <v>3</v>
      </c>
      <c r="AD1158" s="53">
        <v>44845</v>
      </c>
      <c r="AE1158" s="52" t="s">
        <v>50</v>
      </c>
      <c r="AF1158" s="52" t="s">
        <v>61</v>
      </c>
      <c r="AG1158" s="52" t="s">
        <v>52</v>
      </c>
      <c r="AH1158" s="52" t="s">
        <v>7401</v>
      </c>
      <c r="AI1158" s="52" t="s">
        <v>7402</v>
      </c>
      <c r="AJ1158" s="51">
        <v>3</v>
      </c>
      <c r="AK1158" s="56">
        <v>188.07</v>
      </c>
    </row>
    <row r="1159" spans="1:37" x14ac:dyDescent="0.25">
      <c r="A1159" s="51">
        <v>2250</v>
      </c>
      <c r="B1159" s="52" t="s">
        <v>4407</v>
      </c>
      <c r="C1159" s="52" t="s">
        <v>53</v>
      </c>
      <c r="D1159" s="53">
        <v>43540</v>
      </c>
      <c r="E1159" s="53">
        <v>44569</v>
      </c>
      <c r="F1159" s="51">
        <f>Messy_HR_Dataset_Detailed!$E1159-Messy_HR_Dataset_Detailed!$D1159</f>
        <v>1029</v>
      </c>
      <c r="G1159" s="54">
        <f>(Messy_HR_Dataset_Detailed!$E1159-Messy_HR_Dataset_Detailed!$D1159)/365.25</f>
        <v>2.817248459958932</v>
      </c>
      <c r="H1159" s="52" t="s">
        <v>64</v>
      </c>
      <c r="I1159" s="52" t="s">
        <v>7403</v>
      </c>
      <c r="J1159" s="55" t="s">
        <v>7404</v>
      </c>
      <c r="K1159" s="52" t="s">
        <v>54</v>
      </c>
      <c r="L1159" s="52" t="s">
        <v>38</v>
      </c>
      <c r="M1159" s="52" t="s">
        <v>39</v>
      </c>
      <c r="N1159" s="52" t="s">
        <v>67</v>
      </c>
      <c r="O1159" s="52" t="s">
        <v>66</v>
      </c>
      <c r="P1159" s="52" t="s">
        <v>121</v>
      </c>
      <c r="Q1159" s="52" t="s">
        <v>68</v>
      </c>
      <c r="R1159" s="52" t="s">
        <v>142</v>
      </c>
      <c r="S1159" s="53" t="s">
        <v>7405</v>
      </c>
      <c r="T1159" s="52" t="s">
        <v>7177</v>
      </c>
      <c r="U1159" s="52" t="s">
        <v>185</v>
      </c>
      <c r="V1159" s="52" t="s">
        <v>59</v>
      </c>
      <c r="W1159" s="51">
        <v>8371</v>
      </c>
      <c r="X1159" s="52" t="s">
        <v>48</v>
      </c>
      <c r="Y1159" s="51">
        <v>1</v>
      </c>
      <c r="Z1159" s="51">
        <v>2677</v>
      </c>
      <c r="AA1159" s="53" t="s">
        <v>366</v>
      </c>
      <c r="AB1159" s="51">
        <v>2</v>
      </c>
      <c r="AC1159" s="51">
        <v>1</v>
      </c>
      <c r="AD1159" s="53">
        <v>44925</v>
      </c>
      <c r="AE1159" s="52" t="s">
        <v>83</v>
      </c>
      <c r="AF1159" s="52" t="s">
        <v>61</v>
      </c>
      <c r="AG1159" s="52" t="s">
        <v>62</v>
      </c>
      <c r="AH1159" s="52" t="s">
        <v>7406</v>
      </c>
      <c r="AI1159" s="52" t="s">
        <v>7407</v>
      </c>
      <c r="AJ1159" s="51">
        <v>4</v>
      </c>
      <c r="AK1159" s="56">
        <v>843.69</v>
      </c>
    </row>
    <row r="1160" spans="1:37" x14ac:dyDescent="0.25">
      <c r="A1160" s="51">
        <v>2253</v>
      </c>
      <c r="B1160" s="52" t="s">
        <v>78</v>
      </c>
      <c r="C1160" s="52" t="s">
        <v>2313</v>
      </c>
      <c r="D1160" s="53">
        <v>44190</v>
      </c>
      <c r="E1160" s="53">
        <v>44473</v>
      </c>
      <c r="F1160" s="51">
        <f>Messy_HR_Dataset_Detailed!$E1160-Messy_HR_Dataset_Detailed!$D1160</f>
        <v>283</v>
      </c>
      <c r="G1160" s="54">
        <f>(Messy_HR_Dataset_Detailed!$E1160-Messy_HR_Dataset_Detailed!$D1160)/365.25</f>
        <v>0.77481177275838464</v>
      </c>
      <c r="H1160" s="52" t="s">
        <v>64</v>
      </c>
      <c r="I1160" s="52" t="s">
        <v>7408</v>
      </c>
      <c r="J1160" s="55" t="s">
        <v>7409</v>
      </c>
      <c r="K1160" s="52" t="s">
        <v>164</v>
      </c>
      <c r="L1160" s="52" t="s">
        <v>38</v>
      </c>
      <c r="M1160" s="52" t="s">
        <v>39</v>
      </c>
      <c r="N1160" s="52" t="s">
        <v>55</v>
      </c>
      <c r="O1160" s="52" t="s">
        <v>66</v>
      </c>
      <c r="P1160" s="52" t="s">
        <v>95</v>
      </c>
      <c r="Q1160" s="52" t="s">
        <v>68</v>
      </c>
      <c r="R1160" s="52" t="s">
        <v>953</v>
      </c>
      <c r="S1160" s="53" t="s">
        <v>7410</v>
      </c>
      <c r="T1160" s="52" t="s">
        <v>7151</v>
      </c>
      <c r="U1160" s="52" t="s">
        <v>109</v>
      </c>
      <c r="V1160" s="52" t="s">
        <v>59</v>
      </c>
      <c r="W1160" s="51">
        <v>30228</v>
      </c>
      <c r="X1160" s="52" t="s">
        <v>48</v>
      </c>
      <c r="Y1160" s="51">
        <v>2</v>
      </c>
      <c r="Z1160" s="51">
        <v>2680</v>
      </c>
      <c r="AA1160" s="53" t="s">
        <v>3998</v>
      </c>
      <c r="AB1160" s="51">
        <v>1</v>
      </c>
      <c r="AC1160" s="51">
        <v>4</v>
      </c>
      <c r="AD1160" s="53">
        <v>45057</v>
      </c>
      <c r="AE1160" s="52" t="s">
        <v>60</v>
      </c>
      <c r="AF1160" s="52" t="s">
        <v>51</v>
      </c>
      <c r="AG1160" s="52" t="s">
        <v>52</v>
      </c>
      <c r="AH1160" s="52" t="s">
        <v>3431</v>
      </c>
      <c r="AI1160" s="52" t="s">
        <v>7411</v>
      </c>
      <c r="AJ1160" s="51">
        <v>2</v>
      </c>
      <c r="AK1160" s="56">
        <v>400.81</v>
      </c>
    </row>
    <row r="1161" spans="1:37" x14ac:dyDescent="0.25">
      <c r="A1161" s="51">
        <v>2254</v>
      </c>
      <c r="B1161" s="52" t="s">
        <v>5201</v>
      </c>
      <c r="C1161" s="52" t="s">
        <v>868</v>
      </c>
      <c r="D1161" s="53">
        <v>43998</v>
      </c>
      <c r="E1161" s="53">
        <v>44421</v>
      </c>
      <c r="F1161" s="51">
        <f>Messy_HR_Dataset_Detailed!$E1161-Messy_HR_Dataset_Detailed!$D1161</f>
        <v>423</v>
      </c>
      <c r="G1161" s="54">
        <f>(Messy_HR_Dataset_Detailed!$E1161-Messy_HR_Dataset_Detailed!$D1161)/365.25</f>
        <v>1.1581108829568789</v>
      </c>
      <c r="H1161" s="52" t="s">
        <v>64</v>
      </c>
      <c r="I1161" s="52" t="s">
        <v>7412</v>
      </c>
      <c r="J1161" s="55" t="s">
        <v>7413</v>
      </c>
      <c r="K1161" s="52" t="s">
        <v>94</v>
      </c>
      <c r="L1161" s="52" t="s">
        <v>38</v>
      </c>
      <c r="M1161" s="52" t="s">
        <v>56</v>
      </c>
      <c r="N1161" s="52" t="s">
        <v>40</v>
      </c>
      <c r="O1161" s="52" t="s">
        <v>66</v>
      </c>
      <c r="P1161" s="52" t="s">
        <v>95</v>
      </c>
      <c r="Q1161" s="52" t="s">
        <v>68</v>
      </c>
      <c r="R1161" s="52" t="s">
        <v>85</v>
      </c>
      <c r="S1161" s="53">
        <v>30774</v>
      </c>
      <c r="T1161" s="52" t="s">
        <v>7151</v>
      </c>
      <c r="U1161" s="52" t="s">
        <v>98</v>
      </c>
      <c r="V1161" s="52" t="s">
        <v>59</v>
      </c>
      <c r="W1161" s="51">
        <v>47652</v>
      </c>
      <c r="X1161" s="52" t="s">
        <v>48</v>
      </c>
      <c r="Y1161" s="51">
        <v>1</v>
      </c>
      <c r="Z1161" s="51">
        <v>2681</v>
      </c>
      <c r="AA1161" s="53" t="s">
        <v>5795</v>
      </c>
      <c r="AB1161" s="51">
        <v>3</v>
      </c>
      <c r="AC1161" s="51">
        <v>3</v>
      </c>
      <c r="AD1161" s="53">
        <v>44952</v>
      </c>
      <c r="AE1161" s="52" t="s">
        <v>50</v>
      </c>
      <c r="AF1161" s="52" t="s">
        <v>51</v>
      </c>
      <c r="AG1161" s="52" t="s">
        <v>77</v>
      </c>
      <c r="AH1161" s="52" t="s">
        <v>7414</v>
      </c>
      <c r="AI1161" s="52" t="s">
        <v>7415</v>
      </c>
      <c r="AJ1161" s="51">
        <v>1</v>
      </c>
      <c r="AK1161" s="56">
        <v>318.38</v>
      </c>
    </row>
    <row r="1162" spans="1:37" x14ac:dyDescent="0.25">
      <c r="A1162" s="51">
        <v>2257</v>
      </c>
      <c r="B1162" s="52" t="s">
        <v>6034</v>
      </c>
      <c r="C1162" s="52" t="s">
        <v>4656</v>
      </c>
      <c r="D1162" s="53">
        <v>44599</v>
      </c>
      <c r="E1162" s="53">
        <v>44987</v>
      </c>
      <c r="F1162" s="51">
        <f>Messy_HR_Dataset_Detailed!$E1162-Messy_HR_Dataset_Detailed!$D1162</f>
        <v>388</v>
      </c>
      <c r="G1162" s="54">
        <f>(Messy_HR_Dataset_Detailed!$E1162-Messy_HR_Dataset_Detailed!$D1162)/365.25</f>
        <v>1.0622861054072552</v>
      </c>
      <c r="H1162" s="52" t="s">
        <v>3573</v>
      </c>
      <c r="I1162" s="52" t="s">
        <v>7416</v>
      </c>
      <c r="J1162" s="55" t="s">
        <v>7417</v>
      </c>
      <c r="K1162" s="52" t="s">
        <v>84</v>
      </c>
      <c r="L1162" s="52" t="s">
        <v>38</v>
      </c>
      <c r="M1162" s="52" t="s">
        <v>66</v>
      </c>
      <c r="N1162" s="52" t="s">
        <v>40</v>
      </c>
      <c r="O1162" s="52" t="s">
        <v>56</v>
      </c>
      <c r="P1162" s="52" t="s">
        <v>133</v>
      </c>
      <c r="Q1162" s="52" t="s">
        <v>68</v>
      </c>
      <c r="R1162" s="52" t="s">
        <v>69</v>
      </c>
      <c r="S1162" s="53">
        <v>30507</v>
      </c>
      <c r="T1162" s="52" t="s">
        <v>44</v>
      </c>
      <c r="U1162" s="52" t="s">
        <v>250</v>
      </c>
      <c r="V1162" s="52" t="s">
        <v>46</v>
      </c>
      <c r="W1162" s="51">
        <v>60915</v>
      </c>
      <c r="X1162" s="52" t="s">
        <v>48</v>
      </c>
      <c r="Y1162" s="51">
        <v>5</v>
      </c>
      <c r="Z1162" s="51">
        <v>2684</v>
      </c>
      <c r="AA1162" s="53" t="s">
        <v>662</v>
      </c>
      <c r="AB1162" s="51">
        <v>3</v>
      </c>
      <c r="AC1162" s="51">
        <v>4</v>
      </c>
      <c r="AD1162" s="53">
        <v>44949</v>
      </c>
      <c r="AE1162" s="52" t="s">
        <v>156</v>
      </c>
      <c r="AF1162" s="52" t="s">
        <v>51</v>
      </c>
      <c r="AG1162" s="52" t="s">
        <v>89</v>
      </c>
      <c r="AH1162" s="52" t="s">
        <v>7418</v>
      </c>
      <c r="AI1162" s="52" t="s">
        <v>7419</v>
      </c>
      <c r="AJ1162" s="51">
        <v>5</v>
      </c>
      <c r="AK1162" s="56">
        <v>776.58</v>
      </c>
    </row>
    <row r="1163" spans="1:37" x14ac:dyDescent="0.25">
      <c r="A1163" s="51">
        <v>2258</v>
      </c>
      <c r="B1163" s="52" t="s">
        <v>1914</v>
      </c>
      <c r="C1163" s="52" t="s">
        <v>2788</v>
      </c>
      <c r="D1163" s="53">
        <v>44523</v>
      </c>
      <c r="E1163" s="53">
        <v>44649</v>
      </c>
      <c r="F1163" s="51">
        <f>Messy_HR_Dataset_Detailed!$E1163-Messy_HR_Dataset_Detailed!$D1163</f>
        <v>126</v>
      </c>
      <c r="G1163" s="54">
        <f>(Messy_HR_Dataset_Detailed!$E1163-Messy_HR_Dataset_Detailed!$D1163)/365.25</f>
        <v>0.34496919917864477</v>
      </c>
      <c r="H1163" s="52" t="s">
        <v>3573</v>
      </c>
      <c r="I1163" s="52" t="s">
        <v>7420</v>
      </c>
      <c r="J1163" s="55" t="s">
        <v>7421</v>
      </c>
      <c r="K1163" s="52" t="s">
        <v>37</v>
      </c>
      <c r="L1163" s="52" t="s">
        <v>38</v>
      </c>
      <c r="M1163" s="52" t="s">
        <v>66</v>
      </c>
      <c r="N1163" s="52" t="s">
        <v>67</v>
      </c>
      <c r="O1163" s="52" t="s">
        <v>41</v>
      </c>
      <c r="P1163" s="52" t="s">
        <v>121</v>
      </c>
      <c r="Q1163" s="52" t="s">
        <v>68</v>
      </c>
      <c r="R1163" s="52" t="s">
        <v>69</v>
      </c>
      <c r="S1163" s="53">
        <v>23597</v>
      </c>
      <c r="T1163" s="52" t="s">
        <v>44</v>
      </c>
      <c r="U1163" s="52" t="s">
        <v>5</v>
      </c>
      <c r="V1163" s="52" t="s">
        <v>46</v>
      </c>
      <c r="W1163" s="51">
        <v>9417</v>
      </c>
      <c r="X1163" s="52" t="s">
        <v>48</v>
      </c>
      <c r="Y1163" s="51">
        <v>2</v>
      </c>
      <c r="Z1163" s="51">
        <v>2685</v>
      </c>
      <c r="AA1163" s="53">
        <v>45176</v>
      </c>
      <c r="AB1163" s="51">
        <v>3</v>
      </c>
      <c r="AC1163" s="51">
        <v>1</v>
      </c>
      <c r="AD1163" s="53">
        <v>44964</v>
      </c>
      <c r="AE1163" s="52" t="s">
        <v>76</v>
      </c>
      <c r="AF1163" s="52" t="s">
        <v>61</v>
      </c>
      <c r="AG1163" s="52" t="s">
        <v>89</v>
      </c>
      <c r="AH1163" s="52" t="s">
        <v>7422</v>
      </c>
      <c r="AI1163" s="52" t="s">
        <v>7423</v>
      </c>
      <c r="AJ1163" s="51">
        <v>4</v>
      </c>
      <c r="AK1163" s="56">
        <v>231.34</v>
      </c>
    </row>
    <row r="1164" spans="1:37" x14ac:dyDescent="0.25">
      <c r="A1164" s="51">
        <v>2263</v>
      </c>
      <c r="B1164" s="52" t="s">
        <v>4623</v>
      </c>
      <c r="C1164" s="52" t="s">
        <v>7426</v>
      </c>
      <c r="D1164" s="53">
        <v>44663</v>
      </c>
      <c r="E1164" s="53">
        <v>44806</v>
      </c>
      <c r="F1164" s="51">
        <f>Messy_HR_Dataset_Detailed!$E1164-Messy_HR_Dataset_Detailed!$D1164</f>
        <v>143</v>
      </c>
      <c r="G1164" s="54">
        <f>(Messy_HR_Dataset_Detailed!$E1164-Messy_HR_Dataset_Detailed!$D1164)/365.25</f>
        <v>0.39151266255989048</v>
      </c>
      <c r="H1164" s="52" t="s">
        <v>64</v>
      </c>
      <c r="I1164" s="52" t="s">
        <v>7427</v>
      </c>
      <c r="J1164" s="55" t="s">
        <v>7428</v>
      </c>
      <c r="K1164" s="52" t="s">
        <v>84</v>
      </c>
      <c r="L1164" s="52" t="s">
        <v>38</v>
      </c>
      <c r="M1164" s="52" t="s">
        <v>56</v>
      </c>
      <c r="N1164" s="52" t="s">
        <v>67</v>
      </c>
      <c r="O1164" s="52" t="s">
        <v>56</v>
      </c>
      <c r="P1164" s="52" t="s">
        <v>95</v>
      </c>
      <c r="Q1164" s="52" t="s">
        <v>68</v>
      </c>
      <c r="R1164" s="52" t="s">
        <v>175</v>
      </c>
      <c r="S1164" s="53" t="s">
        <v>7429</v>
      </c>
      <c r="T1164" s="52" t="s">
        <v>7167</v>
      </c>
      <c r="U1164" s="52" t="s">
        <v>978</v>
      </c>
      <c r="V1164" s="52" t="s">
        <v>59</v>
      </c>
      <c r="W1164" s="51">
        <v>28406</v>
      </c>
      <c r="X1164" s="52" t="s">
        <v>48</v>
      </c>
      <c r="Y1164" s="51">
        <v>4</v>
      </c>
      <c r="Z1164" s="51">
        <v>2690</v>
      </c>
      <c r="AA1164" s="53" t="s">
        <v>2415</v>
      </c>
      <c r="AB1164" s="51">
        <v>1</v>
      </c>
      <c r="AC1164" s="51">
        <v>3</v>
      </c>
      <c r="AD1164" s="53">
        <v>44980</v>
      </c>
      <c r="AE1164" s="52" t="s">
        <v>83</v>
      </c>
      <c r="AF1164" s="52" t="s">
        <v>61</v>
      </c>
      <c r="AG1164" s="52" t="s">
        <v>77</v>
      </c>
      <c r="AH1164" s="52" t="s">
        <v>7430</v>
      </c>
      <c r="AI1164" s="52" t="s">
        <v>7431</v>
      </c>
      <c r="AJ1164" s="51">
        <v>1</v>
      </c>
      <c r="AK1164" s="56">
        <v>134.11000000000001</v>
      </c>
    </row>
    <row r="1165" spans="1:37" x14ac:dyDescent="0.25">
      <c r="A1165" s="51">
        <v>2265</v>
      </c>
      <c r="B1165" s="52" t="s">
        <v>7074</v>
      </c>
      <c r="C1165" s="52" t="s">
        <v>370</v>
      </c>
      <c r="D1165" s="53">
        <v>44044</v>
      </c>
      <c r="E1165" s="53">
        <v>44835</v>
      </c>
      <c r="F1165" s="51">
        <f>Messy_HR_Dataset_Detailed!$E1165-Messy_HR_Dataset_Detailed!$D1165</f>
        <v>791</v>
      </c>
      <c r="G1165" s="54">
        <f>(Messy_HR_Dataset_Detailed!$E1165-Messy_HR_Dataset_Detailed!$D1165)/365.25</f>
        <v>2.1656399726214923</v>
      </c>
      <c r="H1165" s="52" t="s">
        <v>64</v>
      </c>
      <c r="I1165" s="52" t="s">
        <v>7432</v>
      </c>
      <c r="J1165" s="55" t="s">
        <v>7433</v>
      </c>
      <c r="K1165" s="52" t="s">
        <v>125</v>
      </c>
      <c r="L1165" s="52" t="s">
        <v>38</v>
      </c>
      <c r="M1165" s="52" t="s">
        <v>66</v>
      </c>
      <c r="N1165" s="52" t="s">
        <v>55</v>
      </c>
      <c r="O1165" s="52" t="s">
        <v>66</v>
      </c>
      <c r="P1165" s="52" t="s">
        <v>174</v>
      </c>
      <c r="Q1165" s="52" t="s">
        <v>68</v>
      </c>
      <c r="R1165" s="52" t="s">
        <v>804</v>
      </c>
      <c r="S1165" s="53" t="s">
        <v>7434</v>
      </c>
      <c r="T1165" s="52" t="s">
        <v>7177</v>
      </c>
      <c r="U1165" s="52" t="s">
        <v>234</v>
      </c>
      <c r="V1165" s="52" t="s">
        <v>59</v>
      </c>
      <c r="W1165" s="51">
        <v>97985</v>
      </c>
      <c r="X1165" s="52" t="s">
        <v>48</v>
      </c>
      <c r="Y1165" s="51">
        <v>4</v>
      </c>
      <c r="Z1165" s="51">
        <v>2692</v>
      </c>
      <c r="AA1165" s="53">
        <v>45021</v>
      </c>
      <c r="AB1165" s="51">
        <v>4</v>
      </c>
      <c r="AC1165" s="51">
        <v>5</v>
      </c>
      <c r="AD1165" s="53">
        <v>45076</v>
      </c>
      <c r="AE1165" s="52" t="s">
        <v>156</v>
      </c>
      <c r="AF1165" s="52" t="s">
        <v>61</v>
      </c>
      <c r="AG1165" s="52" t="s">
        <v>77</v>
      </c>
      <c r="AH1165" s="52" t="s">
        <v>7435</v>
      </c>
      <c r="AI1165" s="52" t="s">
        <v>7032</v>
      </c>
      <c r="AJ1165" s="51">
        <v>1</v>
      </c>
      <c r="AK1165" s="56">
        <v>614.11</v>
      </c>
    </row>
    <row r="1166" spans="1:37" x14ac:dyDescent="0.25">
      <c r="A1166" s="51">
        <v>2267</v>
      </c>
      <c r="B1166" s="52" t="s">
        <v>7436</v>
      </c>
      <c r="C1166" s="52" t="s">
        <v>6977</v>
      </c>
      <c r="D1166" s="53">
        <v>45072</v>
      </c>
      <c r="E1166" s="53">
        <v>45121</v>
      </c>
      <c r="F1166" s="51">
        <f>Messy_HR_Dataset_Detailed!$E1166-Messy_HR_Dataset_Detailed!$D1166</f>
        <v>49</v>
      </c>
      <c r="G1166" s="54">
        <f>(Messy_HR_Dataset_Detailed!$E1166-Messy_HR_Dataset_Detailed!$D1166)/365.25</f>
        <v>0.13415468856947296</v>
      </c>
      <c r="H1166" s="52" t="s">
        <v>64</v>
      </c>
      <c r="I1166" s="52" t="s">
        <v>7437</v>
      </c>
      <c r="J1166" s="55" t="s">
        <v>7438</v>
      </c>
      <c r="K1166" s="52" t="s">
        <v>132</v>
      </c>
      <c r="L1166" s="52" t="s">
        <v>38</v>
      </c>
      <c r="M1166" s="52" t="s">
        <v>66</v>
      </c>
      <c r="N1166" s="52" t="s">
        <v>40</v>
      </c>
      <c r="O1166" s="52" t="s">
        <v>66</v>
      </c>
      <c r="P1166" s="52" t="s">
        <v>95</v>
      </c>
      <c r="Q1166" s="52" t="s">
        <v>68</v>
      </c>
      <c r="R1166" s="52" t="s">
        <v>107</v>
      </c>
      <c r="S1166" s="53" t="s">
        <v>7439</v>
      </c>
      <c r="T1166" s="52" t="s">
        <v>7151</v>
      </c>
      <c r="U1166" s="52" t="s">
        <v>185</v>
      </c>
      <c r="V1166" s="52" t="s">
        <v>59</v>
      </c>
      <c r="W1166" s="51">
        <v>16500</v>
      </c>
      <c r="X1166" s="52" t="s">
        <v>48</v>
      </c>
      <c r="Y1166" s="51">
        <v>4</v>
      </c>
      <c r="Z1166" s="51">
        <v>2694</v>
      </c>
      <c r="AA1166" s="53" t="s">
        <v>303</v>
      </c>
      <c r="AB1166" s="51">
        <v>3</v>
      </c>
      <c r="AC1166" s="51">
        <v>4</v>
      </c>
      <c r="AD1166" s="53">
        <v>44781</v>
      </c>
      <c r="AE1166" s="52" t="s">
        <v>60</v>
      </c>
      <c r="AF1166" s="52" t="s">
        <v>61</v>
      </c>
      <c r="AG1166" s="52" t="s">
        <v>52</v>
      </c>
      <c r="AH1166" s="52" t="s">
        <v>7440</v>
      </c>
      <c r="AI1166" s="52" t="s">
        <v>7441</v>
      </c>
      <c r="AJ1166" s="51">
        <v>2</v>
      </c>
      <c r="AK1166" s="56">
        <v>167.34</v>
      </c>
    </row>
    <row r="1167" spans="1:37" x14ac:dyDescent="0.25">
      <c r="A1167" s="51">
        <v>2268</v>
      </c>
      <c r="B1167" s="52" t="s">
        <v>4589</v>
      </c>
      <c r="C1167" s="52" t="s">
        <v>5099</v>
      </c>
      <c r="D1167" s="53">
        <v>44434</v>
      </c>
      <c r="E1167" s="53">
        <v>44890</v>
      </c>
      <c r="F1167" s="51">
        <f>Messy_HR_Dataset_Detailed!$E1167-Messy_HR_Dataset_Detailed!$D1167</f>
        <v>456</v>
      </c>
      <c r="G1167" s="54">
        <f>(Messy_HR_Dataset_Detailed!$E1167-Messy_HR_Dataset_Detailed!$D1167)/365.25</f>
        <v>1.2484599589322383</v>
      </c>
      <c r="H1167" s="52" t="s">
        <v>64</v>
      </c>
      <c r="I1167" s="52" t="s">
        <v>7442</v>
      </c>
      <c r="J1167" s="55" t="s">
        <v>7443</v>
      </c>
      <c r="K1167" s="52" t="s">
        <v>79</v>
      </c>
      <c r="L1167" s="52" t="s">
        <v>38</v>
      </c>
      <c r="M1167" s="52" t="s">
        <v>66</v>
      </c>
      <c r="N1167" s="52" t="s">
        <v>55</v>
      </c>
      <c r="O1167" s="52" t="s">
        <v>41</v>
      </c>
      <c r="P1167" s="52" t="s">
        <v>133</v>
      </c>
      <c r="Q1167" s="52" t="s">
        <v>68</v>
      </c>
      <c r="R1167" s="52" t="s">
        <v>804</v>
      </c>
      <c r="S1167" s="53" t="s">
        <v>7444</v>
      </c>
      <c r="T1167" s="52" t="s">
        <v>7151</v>
      </c>
      <c r="U1167" s="52" t="s">
        <v>81</v>
      </c>
      <c r="V1167" s="52" t="s">
        <v>59</v>
      </c>
      <c r="W1167" s="51">
        <v>70237</v>
      </c>
      <c r="X1167" s="52" t="s">
        <v>48</v>
      </c>
      <c r="Y1167" s="51">
        <v>2</v>
      </c>
      <c r="Z1167" s="51">
        <v>2695</v>
      </c>
      <c r="AA1167" s="53">
        <v>44663</v>
      </c>
      <c r="AB1167" s="51">
        <v>5</v>
      </c>
      <c r="AC1167" s="51">
        <v>2</v>
      </c>
      <c r="AD1167" s="53">
        <v>44951</v>
      </c>
      <c r="AE1167" s="52" t="s">
        <v>60</v>
      </c>
      <c r="AF1167" s="52" t="s">
        <v>61</v>
      </c>
      <c r="AG1167" s="52" t="s">
        <v>89</v>
      </c>
      <c r="AH1167" s="52" t="s">
        <v>7445</v>
      </c>
      <c r="AI1167" s="52" t="s">
        <v>7446</v>
      </c>
      <c r="AJ1167" s="51">
        <v>2</v>
      </c>
      <c r="AK1167" s="56">
        <v>123.83</v>
      </c>
    </row>
    <row r="1168" spans="1:37" x14ac:dyDescent="0.25">
      <c r="A1168" s="51">
        <v>2269</v>
      </c>
      <c r="B1168" s="52" t="s">
        <v>1914</v>
      </c>
      <c r="C1168" s="52" t="s">
        <v>5594</v>
      </c>
      <c r="D1168" s="53">
        <v>44885</v>
      </c>
      <c r="E1168" s="53">
        <v>44965</v>
      </c>
      <c r="F1168" s="51">
        <f>Messy_HR_Dataset_Detailed!$E1168-Messy_HR_Dataset_Detailed!$D1168</f>
        <v>80</v>
      </c>
      <c r="G1168" s="54">
        <f>(Messy_HR_Dataset_Detailed!$E1168-Messy_HR_Dataset_Detailed!$D1168)/365.25</f>
        <v>0.21902806297056809</v>
      </c>
      <c r="H1168" s="52" t="s">
        <v>64</v>
      </c>
      <c r="I1168" s="52" t="s">
        <v>7447</v>
      </c>
      <c r="J1168" s="55" t="s">
        <v>7448</v>
      </c>
      <c r="K1168" s="52" t="s">
        <v>164</v>
      </c>
      <c r="L1168" s="52" t="s">
        <v>38</v>
      </c>
      <c r="M1168" s="52" t="s">
        <v>39</v>
      </c>
      <c r="N1168" s="52" t="s">
        <v>55</v>
      </c>
      <c r="O1168" s="52" t="s">
        <v>41</v>
      </c>
      <c r="P1168" s="52" t="s">
        <v>133</v>
      </c>
      <c r="Q1168" s="52" t="s">
        <v>68</v>
      </c>
      <c r="R1168" s="52" t="s">
        <v>175</v>
      </c>
      <c r="S1168" s="53">
        <v>19605</v>
      </c>
      <c r="T1168" s="52" t="s">
        <v>7151</v>
      </c>
      <c r="U1168" s="52" t="s">
        <v>250</v>
      </c>
      <c r="V1168" s="52" t="s">
        <v>59</v>
      </c>
      <c r="W1168" s="51">
        <v>18726</v>
      </c>
      <c r="X1168" s="52" t="s">
        <v>48</v>
      </c>
      <c r="Y1168" s="51">
        <v>4</v>
      </c>
      <c r="Z1168" s="51">
        <v>2696</v>
      </c>
      <c r="AA1168" s="53" t="s">
        <v>544</v>
      </c>
      <c r="AB1168" s="51">
        <v>3</v>
      </c>
      <c r="AC1168" s="51">
        <v>1</v>
      </c>
      <c r="AD1168" s="53">
        <v>45014</v>
      </c>
      <c r="AE1168" s="52" t="s">
        <v>83</v>
      </c>
      <c r="AF1168" s="52" t="s">
        <v>61</v>
      </c>
      <c r="AG1168" s="52" t="s">
        <v>62</v>
      </c>
      <c r="AH1168" s="52" t="s">
        <v>2668</v>
      </c>
      <c r="AI1168" s="52" t="s">
        <v>7449</v>
      </c>
      <c r="AJ1168" s="51">
        <v>2</v>
      </c>
      <c r="AK1168" s="56">
        <v>932.48</v>
      </c>
    </row>
    <row r="1169" spans="1:37" x14ac:dyDescent="0.25">
      <c r="A1169" s="51">
        <v>2273</v>
      </c>
      <c r="B1169" s="52" t="s">
        <v>1287</v>
      </c>
      <c r="C1169" s="52" t="s">
        <v>1400</v>
      </c>
      <c r="D1169" s="53">
        <v>44936</v>
      </c>
      <c r="E1169" s="53">
        <v>45144</v>
      </c>
      <c r="F1169" s="51">
        <f>Messy_HR_Dataset_Detailed!$E1169-Messy_HR_Dataset_Detailed!$D1169</f>
        <v>208</v>
      </c>
      <c r="G1169" s="54">
        <f>(Messy_HR_Dataset_Detailed!$E1169-Messy_HR_Dataset_Detailed!$D1169)/365.25</f>
        <v>0.56947296372347711</v>
      </c>
      <c r="H1169" s="52" t="s">
        <v>3573</v>
      </c>
      <c r="I1169" s="52" t="s">
        <v>7451</v>
      </c>
      <c r="J1169" s="55" t="s">
        <v>7452</v>
      </c>
      <c r="K1169" s="52" t="s">
        <v>84</v>
      </c>
      <c r="L1169" s="52" t="s">
        <v>38</v>
      </c>
      <c r="M1169" s="52" t="s">
        <v>66</v>
      </c>
      <c r="N1169" s="52" t="s">
        <v>67</v>
      </c>
      <c r="O1169" s="52" t="s">
        <v>41</v>
      </c>
      <c r="P1169" s="52" t="s">
        <v>121</v>
      </c>
      <c r="Q1169" s="52" t="s">
        <v>68</v>
      </c>
      <c r="R1169" s="52" t="s">
        <v>175</v>
      </c>
      <c r="S1169" s="53">
        <v>33612</v>
      </c>
      <c r="T1169" s="52" t="s">
        <v>44</v>
      </c>
      <c r="U1169" s="52" t="s">
        <v>250</v>
      </c>
      <c r="V1169" s="52" t="s">
        <v>46</v>
      </c>
      <c r="W1169" s="51">
        <v>20560</v>
      </c>
      <c r="X1169" s="52" t="s">
        <v>48</v>
      </c>
      <c r="Y1169" s="51">
        <v>4</v>
      </c>
      <c r="Z1169" s="51">
        <v>2700</v>
      </c>
      <c r="AA1169" s="53" t="s">
        <v>1987</v>
      </c>
      <c r="AB1169" s="51">
        <v>3</v>
      </c>
      <c r="AC1169" s="51">
        <v>5</v>
      </c>
      <c r="AD1169" s="53">
        <v>45106</v>
      </c>
      <c r="AE1169" s="52" t="s">
        <v>83</v>
      </c>
      <c r="AF1169" s="52" t="s">
        <v>61</v>
      </c>
      <c r="AG1169" s="52" t="s">
        <v>52</v>
      </c>
      <c r="AH1169" s="52" t="s">
        <v>7453</v>
      </c>
      <c r="AI1169" s="52" t="s">
        <v>7454</v>
      </c>
      <c r="AJ1169" s="51">
        <v>1</v>
      </c>
      <c r="AK1169" s="56">
        <v>272.58999999999997</v>
      </c>
    </row>
    <row r="1170" spans="1:37" x14ac:dyDescent="0.25">
      <c r="A1170" s="51">
        <v>2277</v>
      </c>
      <c r="B1170" s="52" t="s">
        <v>6200</v>
      </c>
      <c r="C1170" s="52" t="s">
        <v>596</v>
      </c>
      <c r="D1170" s="53">
        <v>43857</v>
      </c>
      <c r="E1170" s="53">
        <v>44731</v>
      </c>
      <c r="F1170" s="51">
        <f>Messy_HR_Dataset_Detailed!$E1170-Messy_HR_Dataset_Detailed!$D1170</f>
        <v>874</v>
      </c>
      <c r="G1170" s="54">
        <f>(Messy_HR_Dataset_Detailed!$E1170-Messy_HR_Dataset_Detailed!$D1170)/365.25</f>
        <v>2.3928815879534566</v>
      </c>
      <c r="H1170" s="52" t="s">
        <v>64</v>
      </c>
      <c r="I1170" s="52" t="s">
        <v>7456</v>
      </c>
      <c r="J1170" s="55" t="s">
        <v>7457</v>
      </c>
      <c r="K1170" s="52" t="s">
        <v>54</v>
      </c>
      <c r="L1170" s="52" t="s">
        <v>38</v>
      </c>
      <c r="M1170" s="52" t="s">
        <v>56</v>
      </c>
      <c r="N1170" s="52" t="s">
        <v>55</v>
      </c>
      <c r="O1170" s="52" t="s">
        <v>66</v>
      </c>
      <c r="P1170" s="52" t="s">
        <v>174</v>
      </c>
      <c r="Q1170" s="52" t="s">
        <v>68</v>
      </c>
      <c r="R1170" s="52" t="s">
        <v>85</v>
      </c>
      <c r="S1170" s="53" t="s">
        <v>7458</v>
      </c>
      <c r="T1170" s="52" t="s">
        <v>7167</v>
      </c>
      <c r="U1170" s="52" t="s">
        <v>98</v>
      </c>
      <c r="V1170" s="52" t="s">
        <v>59</v>
      </c>
      <c r="W1170" s="51">
        <v>39020</v>
      </c>
      <c r="X1170" s="52" t="s">
        <v>48</v>
      </c>
      <c r="Y1170" s="51">
        <v>4</v>
      </c>
      <c r="Z1170" s="51">
        <v>2704</v>
      </c>
      <c r="AA1170" s="53" t="s">
        <v>662</v>
      </c>
      <c r="AB1170" s="51">
        <v>2</v>
      </c>
      <c r="AC1170" s="51">
        <v>4</v>
      </c>
      <c r="AD1170" s="53">
        <v>44905</v>
      </c>
      <c r="AE1170" s="52" t="s">
        <v>50</v>
      </c>
      <c r="AF1170" s="52" t="s">
        <v>51</v>
      </c>
      <c r="AG1170" s="52" t="s">
        <v>62</v>
      </c>
      <c r="AH1170" s="52" t="s">
        <v>7459</v>
      </c>
      <c r="AI1170" s="52" t="s">
        <v>7460</v>
      </c>
      <c r="AJ1170" s="51">
        <v>2</v>
      </c>
      <c r="AK1170" s="56">
        <v>499.97</v>
      </c>
    </row>
    <row r="1171" spans="1:37" x14ac:dyDescent="0.25">
      <c r="A1171" s="51">
        <v>2279</v>
      </c>
      <c r="B1171" s="52" t="s">
        <v>7461</v>
      </c>
      <c r="C1171" s="52" t="s">
        <v>1607</v>
      </c>
      <c r="D1171" s="53">
        <v>43447</v>
      </c>
      <c r="E1171" s="53">
        <v>43478</v>
      </c>
      <c r="F1171" s="51">
        <f>Messy_HR_Dataset_Detailed!$E1171-Messy_HR_Dataset_Detailed!$D1171</f>
        <v>31</v>
      </c>
      <c r="G1171" s="54">
        <f>(Messy_HR_Dataset_Detailed!$E1171-Messy_HR_Dataset_Detailed!$D1171)/365.25</f>
        <v>8.4873374401095145E-2</v>
      </c>
      <c r="H1171" s="52" t="s">
        <v>64</v>
      </c>
      <c r="I1171" s="52" t="s">
        <v>7462</v>
      </c>
      <c r="J1171" s="55" t="s">
        <v>7463</v>
      </c>
      <c r="K1171" s="52" t="s">
        <v>113</v>
      </c>
      <c r="L1171" s="52" t="s">
        <v>38</v>
      </c>
      <c r="M1171" s="52" t="s">
        <v>56</v>
      </c>
      <c r="N1171" s="52" t="s">
        <v>55</v>
      </c>
      <c r="O1171" s="52" t="s">
        <v>56</v>
      </c>
      <c r="P1171" s="52" t="s">
        <v>95</v>
      </c>
      <c r="Q1171" s="52" t="s">
        <v>68</v>
      </c>
      <c r="R1171" s="52" t="s">
        <v>85</v>
      </c>
      <c r="S1171" s="53" t="s">
        <v>7464</v>
      </c>
      <c r="T1171" s="52" t="s">
        <v>7178</v>
      </c>
      <c r="U1171" s="52" t="s">
        <v>472</v>
      </c>
      <c r="V1171" s="52" t="s">
        <v>59</v>
      </c>
      <c r="W1171" s="51">
        <v>39922</v>
      </c>
      <c r="X1171" s="52" t="s">
        <v>48</v>
      </c>
      <c r="Y1171" s="51">
        <v>2</v>
      </c>
      <c r="Z1171" s="51">
        <v>2706</v>
      </c>
      <c r="AA1171" s="53" t="s">
        <v>4479</v>
      </c>
      <c r="AB1171" s="51">
        <v>3</v>
      </c>
      <c r="AC1171" s="51">
        <v>2</v>
      </c>
      <c r="AD1171" s="53">
        <v>45013</v>
      </c>
      <c r="AE1171" s="52" t="s">
        <v>50</v>
      </c>
      <c r="AF1171" s="52" t="s">
        <v>51</v>
      </c>
      <c r="AG1171" s="52" t="s">
        <v>52</v>
      </c>
      <c r="AH1171" s="52" t="s">
        <v>7465</v>
      </c>
      <c r="AI1171" s="52" t="s">
        <v>7466</v>
      </c>
      <c r="AJ1171" s="51">
        <v>5</v>
      </c>
      <c r="AK1171" s="56">
        <v>258.38</v>
      </c>
    </row>
    <row r="1172" spans="1:37" x14ac:dyDescent="0.25">
      <c r="A1172" s="51">
        <v>2281</v>
      </c>
      <c r="B1172" s="52" t="s">
        <v>7467</v>
      </c>
      <c r="C1172" s="52" t="s">
        <v>2068</v>
      </c>
      <c r="D1172" s="53">
        <v>44720</v>
      </c>
      <c r="E1172" s="53">
        <v>44780</v>
      </c>
      <c r="F1172" s="51">
        <f>Messy_HR_Dataset_Detailed!$E1172-Messy_HR_Dataset_Detailed!$D1172</f>
        <v>60</v>
      </c>
      <c r="G1172" s="54">
        <f>(Messy_HR_Dataset_Detailed!$E1172-Messy_HR_Dataset_Detailed!$D1172)/365.25</f>
        <v>0.16427104722792607</v>
      </c>
      <c r="H1172" s="52" t="s">
        <v>64</v>
      </c>
      <c r="I1172" s="52" t="s">
        <v>7468</v>
      </c>
      <c r="J1172" s="55" t="s">
        <v>7469</v>
      </c>
      <c r="K1172" s="52" t="s">
        <v>164</v>
      </c>
      <c r="L1172" s="52" t="s">
        <v>38</v>
      </c>
      <c r="M1172" s="52" t="s">
        <v>66</v>
      </c>
      <c r="N1172" s="52" t="s">
        <v>40</v>
      </c>
      <c r="O1172" s="52" t="s">
        <v>56</v>
      </c>
      <c r="P1172" s="52" t="s">
        <v>95</v>
      </c>
      <c r="Q1172" s="52" t="s">
        <v>68</v>
      </c>
      <c r="R1172" s="52" t="s">
        <v>80</v>
      </c>
      <c r="S1172" s="53" t="s">
        <v>7470</v>
      </c>
      <c r="T1172" s="52" t="s">
        <v>7177</v>
      </c>
      <c r="U1172" s="52" t="s">
        <v>234</v>
      </c>
      <c r="V1172" s="52" t="s">
        <v>59</v>
      </c>
      <c r="W1172" s="51">
        <v>47846</v>
      </c>
      <c r="X1172" s="52" t="s">
        <v>48</v>
      </c>
      <c r="Y1172" s="51">
        <v>2</v>
      </c>
      <c r="Z1172" s="51">
        <v>2708</v>
      </c>
      <c r="AA1172" s="53" t="s">
        <v>4803</v>
      </c>
      <c r="AB1172" s="51">
        <v>1</v>
      </c>
      <c r="AC1172" s="51">
        <v>3</v>
      </c>
      <c r="AD1172" s="53">
        <v>44899</v>
      </c>
      <c r="AE1172" s="52" t="s">
        <v>50</v>
      </c>
      <c r="AF1172" s="52" t="s">
        <v>51</v>
      </c>
      <c r="AG1172" s="52" t="s">
        <v>52</v>
      </c>
      <c r="AH1172" s="52" t="s">
        <v>7471</v>
      </c>
      <c r="AI1172" s="52" t="s">
        <v>7472</v>
      </c>
      <c r="AJ1172" s="51">
        <v>5</v>
      </c>
      <c r="AK1172" s="56">
        <v>294.23</v>
      </c>
    </row>
    <row r="1173" spans="1:37" x14ac:dyDescent="0.25">
      <c r="A1173" s="51">
        <v>2287</v>
      </c>
      <c r="B1173" s="52" t="s">
        <v>4594</v>
      </c>
      <c r="C1173" s="52" t="s">
        <v>3495</v>
      </c>
      <c r="D1173" s="53">
        <v>44980</v>
      </c>
      <c r="E1173" s="53">
        <v>45036</v>
      </c>
      <c r="F1173" s="51">
        <f>Messy_HR_Dataset_Detailed!$E1173-Messy_HR_Dataset_Detailed!$D1173</f>
        <v>56</v>
      </c>
      <c r="G1173" s="54">
        <f>(Messy_HR_Dataset_Detailed!$E1173-Messy_HR_Dataset_Detailed!$D1173)/365.25</f>
        <v>0.15331964407939766</v>
      </c>
      <c r="H1173" s="52" t="s">
        <v>64</v>
      </c>
      <c r="I1173" s="52" t="s">
        <v>7473</v>
      </c>
      <c r="J1173" s="55" t="s">
        <v>7474</v>
      </c>
      <c r="K1173" s="52" t="s">
        <v>113</v>
      </c>
      <c r="L1173" s="52" t="s">
        <v>38</v>
      </c>
      <c r="M1173" s="52" t="s">
        <v>56</v>
      </c>
      <c r="N1173" s="52" t="s">
        <v>40</v>
      </c>
      <c r="O1173" s="52" t="s">
        <v>41</v>
      </c>
      <c r="P1173" s="52" t="s">
        <v>121</v>
      </c>
      <c r="Q1173" s="52" t="s">
        <v>68</v>
      </c>
      <c r="R1173" s="52" t="s">
        <v>85</v>
      </c>
      <c r="S1173" s="53">
        <v>26610</v>
      </c>
      <c r="T1173" s="52" t="s">
        <v>7165</v>
      </c>
      <c r="U1173" s="52" t="s">
        <v>293</v>
      </c>
      <c r="V1173" s="52" t="s">
        <v>59</v>
      </c>
      <c r="W1173" s="51">
        <v>3780</v>
      </c>
      <c r="X1173" s="52" t="s">
        <v>48</v>
      </c>
      <c r="Y1173" s="51">
        <v>1</v>
      </c>
      <c r="Z1173" s="51">
        <v>2714</v>
      </c>
      <c r="AA1173" s="53" t="s">
        <v>2097</v>
      </c>
      <c r="AB1173" s="51">
        <v>3</v>
      </c>
      <c r="AC1173" s="51">
        <v>1</v>
      </c>
      <c r="AD1173" s="53">
        <v>44934</v>
      </c>
      <c r="AE1173" s="52" t="s">
        <v>83</v>
      </c>
      <c r="AF1173" s="52" t="s">
        <v>51</v>
      </c>
      <c r="AG1173" s="52" t="s">
        <v>62</v>
      </c>
      <c r="AH1173" s="52" t="s">
        <v>7475</v>
      </c>
      <c r="AI1173" s="52" t="s">
        <v>7476</v>
      </c>
      <c r="AJ1173" s="51">
        <v>5</v>
      </c>
      <c r="AK1173" s="56">
        <v>831.09</v>
      </c>
    </row>
    <row r="1174" spans="1:37" x14ac:dyDescent="0.25">
      <c r="A1174" s="51">
        <v>2292</v>
      </c>
      <c r="B1174" s="52" t="s">
        <v>5058</v>
      </c>
      <c r="C1174" s="52" t="s">
        <v>5168</v>
      </c>
      <c r="D1174" s="53">
        <v>44732</v>
      </c>
      <c r="E1174" s="53">
        <v>45008</v>
      </c>
      <c r="F1174" s="51">
        <f>Messy_HR_Dataset_Detailed!$E1174-Messy_HR_Dataset_Detailed!$D1174</f>
        <v>276</v>
      </c>
      <c r="G1174" s="54">
        <f>(Messy_HR_Dataset_Detailed!$E1174-Messy_HR_Dataset_Detailed!$D1174)/365.25</f>
        <v>0.75564681724845995</v>
      </c>
      <c r="H1174" s="52" t="s">
        <v>64</v>
      </c>
      <c r="I1174" s="52" t="s">
        <v>7477</v>
      </c>
      <c r="J1174" s="55" t="s">
        <v>7478</v>
      </c>
      <c r="K1174" s="52" t="s">
        <v>113</v>
      </c>
      <c r="L1174" s="52" t="s">
        <v>38</v>
      </c>
      <c r="M1174" s="52" t="s">
        <v>39</v>
      </c>
      <c r="N1174" s="52" t="s">
        <v>40</v>
      </c>
      <c r="O1174" s="52" t="s">
        <v>41</v>
      </c>
      <c r="P1174" s="52" t="s">
        <v>174</v>
      </c>
      <c r="Q1174" s="52" t="s">
        <v>68</v>
      </c>
      <c r="R1174" s="52" t="s">
        <v>43</v>
      </c>
      <c r="S1174" s="53">
        <v>35371</v>
      </c>
      <c r="T1174" s="52" t="s">
        <v>7167</v>
      </c>
      <c r="U1174" s="52" t="s">
        <v>1522</v>
      </c>
      <c r="V1174" s="52" t="s">
        <v>59</v>
      </c>
      <c r="W1174" s="51">
        <v>35738</v>
      </c>
      <c r="X1174" s="52" t="s">
        <v>48</v>
      </c>
      <c r="Y1174" s="51">
        <v>4</v>
      </c>
      <c r="Z1174" s="51">
        <v>2719</v>
      </c>
      <c r="AA1174" s="53">
        <v>44815</v>
      </c>
      <c r="AB1174" s="51">
        <v>5</v>
      </c>
      <c r="AC1174" s="51">
        <v>5</v>
      </c>
      <c r="AD1174" s="53">
        <v>45132</v>
      </c>
      <c r="AE1174" s="52" t="s">
        <v>50</v>
      </c>
      <c r="AF1174" s="52" t="s">
        <v>51</v>
      </c>
      <c r="AG1174" s="52" t="s">
        <v>89</v>
      </c>
      <c r="AH1174" s="52" t="s">
        <v>7479</v>
      </c>
      <c r="AI1174" s="52" t="s">
        <v>7480</v>
      </c>
      <c r="AJ1174" s="51">
        <v>5</v>
      </c>
      <c r="AK1174" s="56">
        <v>992.93</v>
      </c>
    </row>
    <row r="1175" spans="1:37" x14ac:dyDescent="0.25">
      <c r="A1175" s="51">
        <v>2293</v>
      </c>
      <c r="B1175" s="52" t="s">
        <v>7481</v>
      </c>
      <c r="C1175" s="52" t="s">
        <v>3155</v>
      </c>
      <c r="D1175" s="53">
        <v>44569</v>
      </c>
      <c r="E1175" s="53">
        <v>44807</v>
      </c>
      <c r="F1175" s="51">
        <f>Messy_HR_Dataset_Detailed!$E1175-Messy_HR_Dataset_Detailed!$D1175</f>
        <v>238</v>
      </c>
      <c r="G1175" s="54">
        <f>(Messy_HR_Dataset_Detailed!$E1175-Messy_HR_Dataset_Detailed!$D1175)/365.25</f>
        <v>0.65160848733744015</v>
      </c>
      <c r="H1175" s="52" t="s">
        <v>64</v>
      </c>
      <c r="I1175" s="52" t="s">
        <v>7482</v>
      </c>
      <c r="J1175" s="55" t="s">
        <v>7483</v>
      </c>
      <c r="K1175" s="52" t="s">
        <v>65</v>
      </c>
      <c r="L1175" s="52" t="s">
        <v>38</v>
      </c>
      <c r="M1175" s="52" t="s">
        <v>39</v>
      </c>
      <c r="N1175" s="52" t="s">
        <v>55</v>
      </c>
      <c r="O1175" s="52" t="s">
        <v>41</v>
      </c>
      <c r="P1175" s="52" t="s">
        <v>133</v>
      </c>
      <c r="Q1175" s="52" t="s">
        <v>68</v>
      </c>
      <c r="R1175" s="52" t="s">
        <v>85</v>
      </c>
      <c r="S1175" s="53" t="s">
        <v>7484</v>
      </c>
      <c r="T1175" s="52" t="s">
        <v>7178</v>
      </c>
      <c r="U1175" s="52" t="s">
        <v>600</v>
      </c>
      <c r="V1175" s="52" t="s">
        <v>46</v>
      </c>
      <c r="W1175" s="51">
        <v>26500</v>
      </c>
      <c r="X1175" s="52" t="s">
        <v>48</v>
      </c>
      <c r="Y1175" s="51">
        <v>4</v>
      </c>
      <c r="Z1175" s="51">
        <v>2720</v>
      </c>
      <c r="AA1175" s="53">
        <v>44907</v>
      </c>
      <c r="AB1175" s="51">
        <v>3</v>
      </c>
      <c r="AC1175" s="51">
        <v>3</v>
      </c>
      <c r="AD1175" s="53">
        <v>45055</v>
      </c>
      <c r="AE1175" s="52" t="s">
        <v>60</v>
      </c>
      <c r="AF1175" s="52" t="s">
        <v>61</v>
      </c>
      <c r="AG1175" s="52" t="s">
        <v>52</v>
      </c>
      <c r="AH1175" s="52" t="s">
        <v>7485</v>
      </c>
      <c r="AI1175" s="52" t="s">
        <v>7486</v>
      </c>
      <c r="AJ1175" s="51">
        <v>2</v>
      </c>
      <c r="AK1175" s="56">
        <v>960.4</v>
      </c>
    </row>
    <row r="1176" spans="1:37" x14ac:dyDescent="0.25">
      <c r="A1176" s="51">
        <v>2296</v>
      </c>
      <c r="B1176" s="52" t="s">
        <v>1713</v>
      </c>
      <c r="C1176" s="52" t="s">
        <v>4129</v>
      </c>
      <c r="D1176" s="53">
        <v>44328</v>
      </c>
      <c r="E1176" s="53">
        <v>44743</v>
      </c>
      <c r="F1176" s="51">
        <f>Messy_HR_Dataset_Detailed!$E1176-Messy_HR_Dataset_Detailed!$D1176</f>
        <v>415</v>
      </c>
      <c r="G1176" s="54">
        <f>(Messy_HR_Dataset_Detailed!$E1176-Messy_HR_Dataset_Detailed!$D1176)/365.25</f>
        <v>1.1362080766598219</v>
      </c>
      <c r="H1176" s="52" t="s">
        <v>64</v>
      </c>
      <c r="I1176" s="52" t="s">
        <v>7487</v>
      </c>
      <c r="J1176" s="55" t="s">
        <v>7488</v>
      </c>
      <c r="K1176" s="52" t="s">
        <v>125</v>
      </c>
      <c r="L1176" s="52" t="s">
        <v>38</v>
      </c>
      <c r="M1176" s="52" t="s">
        <v>56</v>
      </c>
      <c r="N1176" s="52" t="s">
        <v>40</v>
      </c>
      <c r="O1176" s="52" t="s">
        <v>41</v>
      </c>
      <c r="P1176" s="52" t="s">
        <v>174</v>
      </c>
      <c r="Q1176" s="52" t="s">
        <v>68</v>
      </c>
      <c r="R1176" s="52" t="s">
        <v>85</v>
      </c>
      <c r="S1176" s="53" t="s">
        <v>7489</v>
      </c>
      <c r="T1176" s="52" t="s">
        <v>7177</v>
      </c>
      <c r="U1176" s="52" t="s">
        <v>98</v>
      </c>
      <c r="V1176" s="52" t="s">
        <v>59</v>
      </c>
      <c r="W1176" s="51">
        <v>37293</v>
      </c>
      <c r="X1176" s="52" t="s">
        <v>48</v>
      </c>
      <c r="Y1176" s="51">
        <v>2</v>
      </c>
      <c r="Z1176" s="51">
        <v>2723</v>
      </c>
      <c r="AA1176" s="53" t="s">
        <v>747</v>
      </c>
      <c r="AB1176" s="51">
        <v>3</v>
      </c>
      <c r="AC1176" s="51">
        <v>1</v>
      </c>
      <c r="AD1176" s="53">
        <v>45129</v>
      </c>
      <c r="AE1176" s="52" t="s">
        <v>50</v>
      </c>
      <c r="AF1176" s="52" t="s">
        <v>61</v>
      </c>
      <c r="AG1176" s="52" t="s">
        <v>62</v>
      </c>
      <c r="AH1176" s="52" t="s">
        <v>3771</v>
      </c>
      <c r="AI1176" s="52" t="s">
        <v>7490</v>
      </c>
      <c r="AJ1176" s="51">
        <v>3</v>
      </c>
      <c r="AK1176" s="56">
        <v>763.23</v>
      </c>
    </row>
    <row r="1177" spans="1:37" x14ac:dyDescent="0.25">
      <c r="A1177" s="51">
        <v>2297</v>
      </c>
      <c r="B1177" s="52" t="s">
        <v>1479</v>
      </c>
      <c r="C1177" s="52" t="s">
        <v>4340</v>
      </c>
      <c r="D1177" s="53">
        <v>44927</v>
      </c>
      <c r="E1177" s="53">
        <v>45112</v>
      </c>
      <c r="F1177" s="51">
        <f>Messy_HR_Dataset_Detailed!$E1177-Messy_HR_Dataset_Detailed!$D1177</f>
        <v>185</v>
      </c>
      <c r="G1177" s="54">
        <f>(Messy_HR_Dataset_Detailed!$E1177-Messy_HR_Dataset_Detailed!$D1177)/365.25</f>
        <v>0.50650239561943877</v>
      </c>
      <c r="H1177" s="52" t="s">
        <v>64</v>
      </c>
      <c r="I1177" s="52" t="s">
        <v>7491</v>
      </c>
      <c r="J1177" s="55" t="s">
        <v>7492</v>
      </c>
      <c r="K1177" s="52" t="s">
        <v>54</v>
      </c>
      <c r="L1177" s="52" t="s">
        <v>38</v>
      </c>
      <c r="M1177" s="52" t="s">
        <v>56</v>
      </c>
      <c r="N1177" s="52" t="s">
        <v>67</v>
      </c>
      <c r="O1177" s="52" t="s">
        <v>41</v>
      </c>
      <c r="P1177" s="52" t="s">
        <v>95</v>
      </c>
      <c r="Q1177" s="52" t="s">
        <v>68</v>
      </c>
      <c r="R1177" s="52" t="s">
        <v>344</v>
      </c>
      <c r="S1177" s="53" t="s">
        <v>7493</v>
      </c>
      <c r="T1177" s="52" t="s">
        <v>7151</v>
      </c>
      <c r="U1177" s="52" t="s">
        <v>234</v>
      </c>
      <c r="V1177" s="52" t="s">
        <v>59</v>
      </c>
      <c r="W1177" s="51">
        <v>96396</v>
      </c>
      <c r="X1177" s="52" t="s">
        <v>48</v>
      </c>
      <c r="Y1177" s="51">
        <v>1</v>
      </c>
      <c r="Z1177" s="51">
        <v>2724</v>
      </c>
      <c r="AA1177" s="53">
        <v>44927</v>
      </c>
      <c r="AB1177" s="51">
        <v>5</v>
      </c>
      <c r="AC1177" s="51">
        <v>3</v>
      </c>
      <c r="AD1177" s="53">
        <v>45080</v>
      </c>
      <c r="AE1177" s="52" t="s">
        <v>50</v>
      </c>
      <c r="AF1177" s="52" t="s">
        <v>61</v>
      </c>
      <c r="AG1177" s="52" t="s">
        <v>77</v>
      </c>
      <c r="AH1177" s="52" t="s">
        <v>7494</v>
      </c>
      <c r="AI1177" s="52" t="s">
        <v>7495</v>
      </c>
      <c r="AJ1177" s="51">
        <v>2</v>
      </c>
      <c r="AK1177" s="56">
        <v>611.51</v>
      </c>
    </row>
    <row r="1178" spans="1:37" x14ac:dyDescent="0.25">
      <c r="A1178" s="51">
        <v>2299</v>
      </c>
      <c r="B1178" s="52" t="s">
        <v>981</v>
      </c>
      <c r="C1178" s="52" t="s">
        <v>2602</v>
      </c>
      <c r="D1178" s="53">
        <v>44328</v>
      </c>
      <c r="E1178" s="53">
        <v>44507</v>
      </c>
      <c r="F1178" s="51">
        <f>Messy_HR_Dataset_Detailed!$E1178-Messy_HR_Dataset_Detailed!$D1178</f>
        <v>179</v>
      </c>
      <c r="G1178" s="54">
        <f>(Messy_HR_Dataset_Detailed!$E1178-Messy_HR_Dataset_Detailed!$D1178)/365.25</f>
        <v>0.49007529089664614</v>
      </c>
      <c r="H1178" s="52" t="s">
        <v>64</v>
      </c>
      <c r="I1178" s="52" t="s">
        <v>7496</v>
      </c>
      <c r="J1178" s="55" t="s">
        <v>7497</v>
      </c>
      <c r="K1178" s="52" t="s">
        <v>79</v>
      </c>
      <c r="L1178" s="52" t="s">
        <v>38</v>
      </c>
      <c r="M1178" s="52" t="s">
        <v>39</v>
      </c>
      <c r="N1178" s="52" t="s">
        <v>67</v>
      </c>
      <c r="O1178" s="52" t="s">
        <v>66</v>
      </c>
      <c r="P1178" s="52" t="s">
        <v>133</v>
      </c>
      <c r="Q1178" s="52" t="s">
        <v>68</v>
      </c>
      <c r="R1178" s="52" t="s">
        <v>320</v>
      </c>
      <c r="S1178" s="53" t="s">
        <v>7498</v>
      </c>
      <c r="T1178" s="52" t="s">
        <v>7175</v>
      </c>
      <c r="U1178" s="52" t="s">
        <v>365</v>
      </c>
      <c r="V1178" s="52" t="s">
        <v>59</v>
      </c>
      <c r="W1178" s="51">
        <v>20036</v>
      </c>
      <c r="X1178" s="52" t="s">
        <v>48</v>
      </c>
      <c r="Y1178" s="51">
        <v>2</v>
      </c>
      <c r="Z1178" s="51">
        <v>2726</v>
      </c>
      <c r="AA1178" s="53" t="s">
        <v>2939</v>
      </c>
      <c r="AB1178" s="51">
        <v>2</v>
      </c>
      <c r="AC1178" s="51">
        <v>4</v>
      </c>
      <c r="AD1178" s="53">
        <v>44942</v>
      </c>
      <c r="AE1178" s="52" t="s">
        <v>60</v>
      </c>
      <c r="AF1178" s="52" t="s">
        <v>61</v>
      </c>
      <c r="AG1178" s="52" t="s">
        <v>89</v>
      </c>
      <c r="AH1178" s="52" t="s">
        <v>7499</v>
      </c>
      <c r="AI1178" s="52" t="s">
        <v>7500</v>
      </c>
      <c r="AJ1178" s="51">
        <v>3</v>
      </c>
      <c r="AK1178" s="56">
        <v>502.39</v>
      </c>
    </row>
    <row r="1179" spans="1:37" x14ac:dyDescent="0.25">
      <c r="A1179" s="51">
        <v>2300</v>
      </c>
      <c r="B1179" s="52" t="s">
        <v>34</v>
      </c>
      <c r="C1179" s="52" t="s">
        <v>1046</v>
      </c>
      <c r="D1179" s="53">
        <v>43875</v>
      </c>
      <c r="E1179" s="53">
        <v>44551</v>
      </c>
      <c r="F1179" s="51">
        <f>Messy_HR_Dataset_Detailed!$E1179-Messy_HR_Dataset_Detailed!$D1179</f>
        <v>676</v>
      </c>
      <c r="G1179" s="54">
        <f>(Messy_HR_Dataset_Detailed!$E1179-Messy_HR_Dataset_Detailed!$D1179)/365.25</f>
        <v>1.8507871321013005</v>
      </c>
      <c r="H1179" s="52" t="s">
        <v>64</v>
      </c>
      <c r="I1179" s="52" t="s">
        <v>7501</v>
      </c>
      <c r="J1179" s="55" t="s">
        <v>7502</v>
      </c>
      <c r="K1179" s="52" t="s">
        <v>164</v>
      </c>
      <c r="L1179" s="52" t="s">
        <v>38</v>
      </c>
      <c r="M1179" s="52" t="s">
        <v>39</v>
      </c>
      <c r="N1179" s="52" t="s">
        <v>40</v>
      </c>
      <c r="O1179" s="52" t="s">
        <v>66</v>
      </c>
      <c r="P1179" s="52" t="s">
        <v>121</v>
      </c>
      <c r="Q1179" s="52" t="s">
        <v>68</v>
      </c>
      <c r="R1179" s="52" t="s">
        <v>80</v>
      </c>
      <c r="S1179" s="53">
        <v>31026</v>
      </c>
      <c r="T1179" s="52" t="s">
        <v>7175</v>
      </c>
      <c r="U1179" s="52" t="s">
        <v>159</v>
      </c>
      <c r="V1179" s="52" t="s">
        <v>59</v>
      </c>
      <c r="W1179" s="51">
        <v>83448</v>
      </c>
      <c r="X1179" s="52" t="s">
        <v>48</v>
      </c>
      <c r="Y1179" s="51">
        <v>5</v>
      </c>
      <c r="Z1179" s="51">
        <v>2727</v>
      </c>
      <c r="AA1179" s="53" t="s">
        <v>3821</v>
      </c>
      <c r="AB1179" s="51">
        <v>1</v>
      </c>
      <c r="AC1179" s="51">
        <v>3</v>
      </c>
      <c r="AD1179" s="53">
        <v>44926</v>
      </c>
      <c r="AE1179" s="52" t="s">
        <v>156</v>
      </c>
      <c r="AF1179" s="52" t="s">
        <v>51</v>
      </c>
      <c r="AG1179" s="52" t="s">
        <v>62</v>
      </c>
      <c r="AH1179" s="52" t="s">
        <v>7503</v>
      </c>
      <c r="AI1179" s="52" t="s">
        <v>7504</v>
      </c>
      <c r="AJ1179" s="51">
        <v>2</v>
      </c>
      <c r="AK1179" s="56">
        <v>687.99</v>
      </c>
    </row>
    <row r="1180" spans="1:37" x14ac:dyDescent="0.25">
      <c r="A1180" s="51">
        <v>2301</v>
      </c>
      <c r="B1180" s="52" t="s">
        <v>2428</v>
      </c>
      <c r="C1180" s="52" t="s">
        <v>6535</v>
      </c>
      <c r="D1180" s="53">
        <v>43959</v>
      </c>
      <c r="E1180" s="53">
        <v>45013</v>
      </c>
      <c r="F1180" s="51">
        <f>Messy_HR_Dataset_Detailed!$E1180-Messy_HR_Dataset_Detailed!$D1180</f>
        <v>1054</v>
      </c>
      <c r="G1180" s="54">
        <f>(Messy_HR_Dataset_Detailed!$E1180-Messy_HR_Dataset_Detailed!$D1180)/365.25</f>
        <v>2.8856947296372346</v>
      </c>
      <c r="H1180" s="52" t="s">
        <v>64</v>
      </c>
      <c r="I1180" s="52" t="s">
        <v>7505</v>
      </c>
      <c r="J1180" s="55" t="s">
        <v>7506</v>
      </c>
      <c r="K1180" s="52" t="s">
        <v>94</v>
      </c>
      <c r="L1180" s="52" t="s">
        <v>38</v>
      </c>
      <c r="M1180" s="52" t="s">
        <v>66</v>
      </c>
      <c r="N1180" s="52" t="s">
        <v>67</v>
      </c>
      <c r="O1180" s="52" t="s">
        <v>66</v>
      </c>
      <c r="P1180" s="52" t="s">
        <v>95</v>
      </c>
      <c r="Q1180" s="52" t="s">
        <v>68</v>
      </c>
      <c r="R1180" s="52" t="s">
        <v>142</v>
      </c>
      <c r="S1180" s="53">
        <v>20645</v>
      </c>
      <c r="T1180" s="52" t="s">
        <v>7165</v>
      </c>
      <c r="U1180" s="52" t="s">
        <v>234</v>
      </c>
      <c r="V1180" s="52" t="s">
        <v>59</v>
      </c>
      <c r="W1180" s="51">
        <v>16416</v>
      </c>
      <c r="X1180" s="52" t="s">
        <v>48</v>
      </c>
      <c r="Y1180" s="51">
        <v>2</v>
      </c>
      <c r="Z1180" s="51">
        <v>2728</v>
      </c>
      <c r="AA1180" s="53">
        <v>44632</v>
      </c>
      <c r="AB1180" s="51">
        <v>3</v>
      </c>
      <c r="AC1180" s="51">
        <v>2</v>
      </c>
      <c r="AD1180" s="53">
        <v>44953</v>
      </c>
      <c r="AE1180" s="52" t="s">
        <v>76</v>
      </c>
      <c r="AF1180" s="52" t="s">
        <v>51</v>
      </c>
      <c r="AG1180" s="52" t="s">
        <v>77</v>
      </c>
      <c r="AH1180" s="52" t="s">
        <v>7507</v>
      </c>
      <c r="AI1180" s="52" t="s">
        <v>7508</v>
      </c>
      <c r="AJ1180" s="51">
        <v>5</v>
      </c>
      <c r="AK1180" s="56">
        <v>877.47</v>
      </c>
    </row>
    <row r="1181" spans="1:37" x14ac:dyDescent="0.25">
      <c r="A1181" s="51">
        <v>2305</v>
      </c>
      <c r="B1181" s="52" t="s">
        <v>2614</v>
      </c>
      <c r="C1181" s="52" t="s">
        <v>1571</v>
      </c>
      <c r="D1181" s="53">
        <v>44804</v>
      </c>
      <c r="E1181" s="53">
        <v>45043</v>
      </c>
      <c r="F1181" s="51">
        <f>Messy_HR_Dataset_Detailed!$E1181-Messy_HR_Dataset_Detailed!$D1181</f>
        <v>239</v>
      </c>
      <c r="G1181" s="54">
        <f>(Messy_HR_Dataset_Detailed!$E1181-Messy_HR_Dataset_Detailed!$D1181)/365.25</f>
        <v>0.65434633812457221</v>
      </c>
      <c r="H1181" s="52" t="s">
        <v>64</v>
      </c>
      <c r="I1181" s="52" t="s">
        <v>7509</v>
      </c>
      <c r="J1181" s="55" t="s">
        <v>7510</v>
      </c>
      <c r="K1181" s="52" t="s">
        <v>164</v>
      </c>
      <c r="L1181" s="52" t="s">
        <v>38</v>
      </c>
      <c r="M1181" s="52" t="s">
        <v>39</v>
      </c>
      <c r="N1181" s="52" t="s">
        <v>55</v>
      </c>
      <c r="O1181" s="52" t="s">
        <v>66</v>
      </c>
      <c r="P1181" s="52" t="s">
        <v>133</v>
      </c>
      <c r="Q1181" s="52" t="s">
        <v>68</v>
      </c>
      <c r="R1181" s="52" t="s">
        <v>300</v>
      </c>
      <c r="S1181" s="53">
        <v>32693</v>
      </c>
      <c r="T1181" s="52" t="s">
        <v>7176</v>
      </c>
      <c r="U1181" s="52" t="s">
        <v>3025</v>
      </c>
      <c r="V1181" s="52" t="s">
        <v>59</v>
      </c>
      <c r="W1181" s="51">
        <v>37938</v>
      </c>
      <c r="X1181" s="52" t="s">
        <v>48</v>
      </c>
      <c r="Y1181" s="51">
        <v>2</v>
      </c>
      <c r="Z1181" s="51">
        <v>2732</v>
      </c>
      <c r="AA1181" s="53">
        <v>44662</v>
      </c>
      <c r="AB1181" s="51">
        <v>1</v>
      </c>
      <c r="AC1181" s="51">
        <v>5</v>
      </c>
      <c r="AD1181" s="53">
        <v>44980</v>
      </c>
      <c r="AE1181" s="52" t="s">
        <v>60</v>
      </c>
      <c r="AF1181" s="52" t="s">
        <v>51</v>
      </c>
      <c r="AG1181" s="52" t="s">
        <v>77</v>
      </c>
      <c r="AH1181" s="52" t="s">
        <v>5194</v>
      </c>
      <c r="AI1181" s="52" t="s">
        <v>7511</v>
      </c>
      <c r="AJ1181" s="51">
        <v>3</v>
      </c>
      <c r="AK1181" s="56">
        <v>147.28</v>
      </c>
    </row>
    <row r="1182" spans="1:37" x14ac:dyDescent="0.25">
      <c r="A1182" s="51">
        <v>2310</v>
      </c>
      <c r="B1182" s="52" t="s">
        <v>2952</v>
      </c>
      <c r="C1182" s="52" t="s">
        <v>5823</v>
      </c>
      <c r="D1182" s="53">
        <v>44428</v>
      </c>
      <c r="E1182" s="53">
        <v>44478</v>
      </c>
      <c r="F1182" s="51">
        <f>Messy_HR_Dataset_Detailed!$E1182-Messy_HR_Dataset_Detailed!$D1182</f>
        <v>50</v>
      </c>
      <c r="G1182" s="54">
        <f>(Messy_HR_Dataset_Detailed!$E1182-Messy_HR_Dataset_Detailed!$D1182)/365.25</f>
        <v>0.13689253935660506</v>
      </c>
      <c r="H1182" s="52" t="s">
        <v>64</v>
      </c>
      <c r="I1182" s="52" t="s">
        <v>5315</v>
      </c>
      <c r="J1182" s="55" t="s">
        <v>7513</v>
      </c>
      <c r="K1182" s="52" t="s">
        <v>37</v>
      </c>
      <c r="L1182" s="52" t="s">
        <v>38</v>
      </c>
      <c r="M1182" s="52" t="s">
        <v>66</v>
      </c>
      <c r="N1182" s="52" t="s">
        <v>40</v>
      </c>
      <c r="O1182" s="52" t="s">
        <v>41</v>
      </c>
      <c r="P1182" s="52" t="s">
        <v>133</v>
      </c>
      <c r="Q1182" s="52" t="s">
        <v>68</v>
      </c>
      <c r="R1182" s="52" t="s">
        <v>80</v>
      </c>
      <c r="S1182" s="53" t="s">
        <v>5239</v>
      </c>
      <c r="T1182" s="52" t="s">
        <v>7146</v>
      </c>
      <c r="U1182" s="52" t="s">
        <v>98</v>
      </c>
      <c r="V1182" s="52" t="s">
        <v>59</v>
      </c>
      <c r="W1182" s="51">
        <v>84906</v>
      </c>
      <c r="X1182" s="52" t="s">
        <v>48</v>
      </c>
      <c r="Y1182" s="51">
        <v>4</v>
      </c>
      <c r="Z1182" s="51">
        <v>2737</v>
      </c>
      <c r="AA1182" s="53" t="s">
        <v>4173</v>
      </c>
      <c r="AB1182" s="51">
        <v>5</v>
      </c>
      <c r="AC1182" s="51">
        <v>5</v>
      </c>
      <c r="AD1182" s="53">
        <v>45034</v>
      </c>
      <c r="AE1182" s="52" t="s">
        <v>156</v>
      </c>
      <c r="AF1182" s="52" t="s">
        <v>51</v>
      </c>
      <c r="AG1182" s="52" t="s">
        <v>52</v>
      </c>
      <c r="AH1182" s="52" t="s">
        <v>7514</v>
      </c>
      <c r="AI1182" s="52" t="s">
        <v>7515</v>
      </c>
      <c r="AJ1182" s="51">
        <v>5</v>
      </c>
      <c r="AK1182" s="56">
        <v>317.55</v>
      </c>
    </row>
    <row r="1183" spans="1:37" x14ac:dyDescent="0.25">
      <c r="A1183" s="51">
        <v>2311</v>
      </c>
      <c r="B1183" s="52" t="s">
        <v>2029</v>
      </c>
      <c r="C1183" s="52" t="s">
        <v>1351</v>
      </c>
      <c r="D1183" s="53">
        <v>43503</v>
      </c>
      <c r="E1183" s="53">
        <v>43549</v>
      </c>
      <c r="F1183" s="51">
        <f>Messy_HR_Dataset_Detailed!$E1183-Messy_HR_Dataset_Detailed!$D1183</f>
        <v>46</v>
      </c>
      <c r="G1183" s="54">
        <f>(Messy_HR_Dataset_Detailed!$E1183-Messy_HR_Dataset_Detailed!$D1183)/365.25</f>
        <v>0.12594113620807665</v>
      </c>
      <c r="H1183" s="52" t="s">
        <v>64</v>
      </c>
      <c r="I1183" s="52" t="s">
        <v>7516</v>
      </c>
      <c r="J1183" s="55" t="s">
        <v>7517</v>
      </c>
      <c r="K1183" s="52" t="s">
        <v>125</v>
      </c>
      <c r="L1183" s="52" t="s">
        <v>38</v>
      </c>
      <c r="M1183" s="52" t="s">
        <v>66</v>
      </c>
      <c r="N1183" s="52" t="s">
        <v>40</v>
      </c>
      <c r="O1183" s="52" t="s">
        <v>66</v>
      </c>
      <c r="P1183" s="52" t="s">
        <v>95</v>
      </c>
      <c r="Q1183" s="52" t="s">
        <v>68</v>
      </c>
      <c r="R1183" s="52" t="s">
        <v>85</v>
      </c>
      <c r="S1183" s="53" t="s">
        <v>7518</v>
      </c>
      <c r="T1183" s="52" t="s">
        <v>7177</v>
      </c>
      <c r="U1183" s="52" t="s">
        <v>81</v>
      </c>
      <c r="V1183" s="52" t="s">
        <v>59</v>
      </c>
      <c r="W1183" s="51">
        <v>86185</v>
      </c>
      <c r="X1183" s="52" t="s">
        <v>48</v>
      </c>
      <c r="Y1183" s="51">
        <v>5</v>
      </c>
      <c r="Z1183" s="51">
        <v>2738</v>
      </c>
      <c r="AA1183" s="53" t="s">
        <v>2354</v>
      </c>
      <c r="AB1183" s="51">
        <v>4</v>
      </c>
      <c r="AC1183" s="51">
        <v>3</v>
      </c>
      <c r="AD1183" s="53">
        <v>44835</v>
      </c>
      <c r="AE1183" s="52" t="s">
        <v>156</v>
      </c>
      <c r="AF1183" s="52" t="s">
        <v>51</v>
      </c>
      <c r="AG1183" s="52" t="s">
        <v>62</v>
      </c>
      <c r="AH1183" s="52" t="s">
        <v>7519</v>
      </c>
      <c r="AI1183" s="52" t="s">
        <v>7520</v>
      </c>
      <c r="AJ1183" s="51">
        <v>5</v>
      </c>
      <c r="AK1183" s="56">
        <v>880.42</v>
      </c>
    </row>
    <row r="1184" spans="1:37" x14ac:dyDescent="0.25">
      <c r="A1184" s="51">
        <v>2312</v>
      </c>
      <c r="B1184" s="52" t="s">
        <v>1017</v>
      </c>
      <c r="C1184" s="52" t="s">
        <v>5399</v>
      </c>
      <c r="D1184" s="53">
        <v>44245</v>
      </c>
      <c r="E1184" s="53">
        <v>44526</v>
      </c>
      <c r="F1184" s="51">
        <f>Messy_HR_Dataset_Detailed!$E1184-Messy_HR_Dataset_Detailed!$D1184</f>
        <v>281</v>
      </c>
      <c r="G1184" s="54">
        <f>(Messy_HR_Dataset_Detailed!$E1184-Messy_HR_Dataset_Detailed!$D1184)/365.25</f>
        <v>0.76933607118412051</v>
      </c>
      <c r="H1184" s="52" t="s">
        <v>64</v>
      </c>
      <c r="I1184" s="52" t="s">
        <v>7521</v>
      </c>
      <c r="J1184" s="55" t="s">
        <v>7522</v>
      </c>
      <c r="K1184" s="52" t="s">
        <v>54</v>
      </c>
      <c r="L1184" s="52" t="s">
        <v>38</v>
      </c>
      <c r="M1184" s="52" t="s">
        <v>39</v>
      </c>
      <c r="N1184" s="52" t="s">
        <v>55</v>
      </c>
      <c r="O1184" s="52" t="s">
        <v>56</v>
      </c>
      <c r="P1184" s="52" t="s">
        <v>121</v>
      </c>
      <c r="Q1184" s="52" t="s">
        <v>68</v>
      </c>
      <c r="R1184" s="52" t="s">
        <v>80</v>
      </c>
      <c r="S1184" s="53" t="s">
        <v>7523</v>
      </c>
      <c r="T1184" s="52" t="s">
        <v>7151</v>
      </c>
      <c r="U1184" s="52" t="s">
        <v>98</v>
      </c>
      <c r="V1184" s="52" t="s">
        <v>59</v>
      </c>
      <c r="W1184" s="51">
        <v>82332</v>
      </c>
      <c r="X1184" s="52" t="s">
        <v>48</v>
      </c>
      <c r="Y1184" s="51">
        <v>4</v>
      </c>
      <c r="Z1184" s="51">
        <v>2739</v>
      </c>
      <c r="AA1184" s="53" t="s">
        <v>810</v>
      </c>
      <c r="AB1184" s="51">
        <v>1</v>
      </c>
      <c r="AC1184" s="51">
        <v>2</v>
      </c>
      <c r="AD1184" s="53">
        <v>44794</v>
      </c>
      <c r="AE1184" s="52" t="s">
        <v>60</v>
      </c>
      <c r="AF1184" s="52" t="s">
        <v>51</v>
      </c>
      <c r="AG1184" s="52" t="s">
        <v>77</v>
      </c>
      <c r="AH1184" s="52" t="s">
        <v>7524</v>
      </c>
      <c r="AI1184" s="52" t="s">
        <v>7525</v>
      </c>
      <c r="AJ1184" s="51">
        <v>1</v>
      </c>
      <c r="AK1184" s="56">
        <v>457.71</v>
      </c>
    </row>
    <row r="1185" spans="1:37" x14ac:dyDescent="0.25">
      <c r="A1185" s="51">
        <v>2314</v>
      </c>
      <c r="B1185" s="52" t="s">
        <v>907</v>
      </c>
      <c r="C1185" s="52" t="s">
        <v>3402</v>
      </c>
      <c r="D1185" s="53">
        <v>44406</v>
      </c>
      <c r="E1185" s="53">
        <v>44686</v>
      </c>
      <c r="F1185" s="51">
        <f>Messy_HR_Dataset_Detailed!$E1185-Messy_HR_Dataset_Detailed!$D1185</f>
        <v>280</v>
      </c>
      <c r="G1185" s="54">
        <f>(Messy_HR_Dataset_Detailed!$E1185-Messy_HR_Dataset_Detailed!$D1185)/365.25</f>
        <v>0.76659822039698833</v>
      </c>
      <c r="H1185" s="52" t="s">
        <v>64</v>
      </c>
      <c r="I1185" s="52" t="s">
        <v>7526</v>
      </c>
      <c r="J1185" s="55" t="s">
        <v>7527</v>
      </c>
      <c r="K1185" s="52" t="s">
        <v>79</v>
      </c>
      <c r="L1185" s="52" t="s">
        <v>38</v>
      </c>
      <c r="M1185" s="52" t="s">
        <v>66</v>
      </c>
      <c r="N1185" s="52" t="s">
        <v>55</v>
      </c>
      <c r="O1185" s="52" t="s">
        <v>56</v>
      </c>
      <c r="P1185" s="52" t="s">
        <v>121</v>
      </c>
      <c r="Q1185" s="52" t="s">
        <v>68</v>
      </c>
      <c r="R1185" s="52" t="s">
        <v>320</v>
      </c>
      <c r="S1185" s="53" t="s">
        <v>7528</v>
      </c>
      <c r="T1185" s="52" t="s">
        <v>7175</v>
      </c>
      <c r="U1185" s="52" t="s">
        <v>98</v>
      </c>
      <c r="V1185" s="52" t="s">
        <v>59</v>
      </c>
      <c r="W1185" s="51">
        <v>88627</v>
      </c>
      <c r="X1185" s="52" t="s">
        <v>48</v>
      </c>
      <c r="Y1185" s="51">
        <v>4</v>
      </c>
      <c r="Z1185" s="51">
        <v>2741</v>
      </c>
      <c r="AA1185" s="53">
        <v>44814</v>
      </c>
      <c r="AB1185" s="51">
        <v>4</v>
      </c>
      <c r="AC1185" s="51">
        <v>3</v>
      </c>
      <c r="AD1185" s="53">
        <v>44830</v>
      </c>
      <c r="AE1185" s="52" t="s">
        <v>83</v>
      </c>
      <c r="AF1185" s="52" t="s">
        <v>61</v>
      </c>
      <c r="AG1185" s="52" t="s">
        <v>52</v>
      </c>
      <c r="AH1185" s="52" t="s">
        <v>7529</v>
      </c>
      <c r="AI1185" s="52" t="s">
        <v>7530</v>
      </c>
      <c r="AJ1185" s="51">
        <v>5</v>
      </c>
      <c r="AK1185" s="56">
        <v>573.08000000000004</v>
      </c>
    </row>
    <row r="1186" spans="1:37" x14ac:dyDescent="0.25">
      <c r="A1186" s="51">
        <v>2315</v>
      </c>
      <c r="B1186" s="52" t="s">
        <v>7531</v>
      </c>
      <c r="C1186" s="52" t="s">
        <v>1495</v>
      </c>
      <c r="D1186" s="53">
        <v>44674</v>
      </c>
      <c r="E1186" s="53">
        <v>44911</v>
      </c>
      <c r="F1186" s="51">
        <f>Messy_HR_Dataset_Detailed!$E1186-Messy_HR_Dataset_Detailed!$D1186</f>
        <v>237</v>
      </c>
      <c r="G1186" s="54">
        <f>(Messy_HR_Dataset_Detailed!$E1186-Messy_HR_Dataset_Detailed!$D1186)/365.25</f>
        <v>0.64887063655030797</v>
      </c>
      <c r="H1186" s="52" t="s">
        <v>64</v>
      </c>
      <c r="I1186" s="52" t="s">
        <v>7532</v>
      </c>
      <c r="J1186" s="55" t="s">
        <v>7533</v>
      </c>
      <c r="K1186" s="52" t="s">
        <v>164</v>
      </c>
      <c r="L1186" s="52" t="s">
        <v>38</v>
      </c>
      <c r="M1186" s="52" t="s">
        <v>66</v>
      </c>
      <c r="N1186" s="52" t="s">
        <v>67</v>
      </c>
      <c r="O1186" s="52" t="s">
        <v>66</v>
      </c>
      <c r="P1186" s="52" t="s">
        <v>133</v>
      </c>
      <c r="Q1186" s="52" t="s">
        <v>68</v>
      </c>
      <c r="R1186" s="52" t="s">
        <v>85</v>
      </c>
      <c r="S1186" s="53">
        <v>33491</v>
      </c>
      <c r="T1186" s="52" t="s">
        <v>7171</v>
      </c>
      <c r="U1186" s="52" t="s">
        <v>234</v>
      </c>
      <c r="V1186" s="52" t="s">
        <v>59</v>
      </c>
      <c r="W1186" s="51">
        <v>47497</v>
      </c>
      <c r="X1186" s="52" t="s">
        <v>48</v>
      </c>
      <c r="Y1186" s="51">
        <v>2</v>
      </c>
      <c r="Z1186" s="51">
        <v>2742</v>
      </c>
      <c r="AA1186" s="53" t="s">
        <v>82</v>
      </c>
      <c r="AB1186" s="51">
        <v>5</v>
      </c>
      <c r="AC1186" s="51">
        <v>3</v>
      </c>
      <c r="AD1186" s="53">
        <v>44809</v>
      </c>
      <c r="AE1186" s="52" t="s">
        <v>156</v>
      </c>
      <c r="AF1186" s="52" t="s">
        <v>51</v>
      </c>
      <c r="AG1186" s="52" t="s">
        <v>62</v>
      </c>
      <c r="AH1186" s="52" t="s">
        <v>7534</v>
      </c>
      <c r="AI1186" s="52" t="s">
        <v>7535</v>
      </c>
      <c r="AJ1186" s="51">
        <v>4</v>
      </c>
      <c r="AK1186" s="56">
        <v>785.39</v>
      </c>
    </row>
    <row r="1187" spans="1:37" x14ac:dyDescent="0.25">
      <c r="A1187" s="51">
        <v>2316</v>
      </c>
      <c r="B1187" s="52" t="s">
        <v>1045</v>
      </c>
      <c r="C1187" s="52" t="s">
        <v>7536</v>
      </c>
      <c r="D1187" s="53">
        <v>44408</v>
      </c>
      <c r="E1187" s="53">
        <v>44658</v>
      </c>
      <c r="F1187" s="51">
        <f>Messy_HR_Dataset_Detailed!$E1187-Messy_HR_Dataset_Detailed!$D1187</f>
        <v>250</v>
      </c>
      <c r="G1187" s="54">
        <f>(Messy_HR_Dataset_Detailed!$E1187-Messy_HR_Dataset_Detailed!$D1187)/365.25</f>
        <v>0.68446269678302529</v>
      </c>
      <c r="H1187" s="52" t="s">
        <v>64</v>
      </c>
      <c r="I1187" s="52" t="s">
        <v>7537</v>
      </c>
      <c r="J1187" s="55" t="s">
        <v>7538</v>
      </c>
      <c r="K1187" s="52" t="s">
        <v>94</v>
      </c>
      <c r="L1187" s="52" t="s">
        <v>38</v>
      </c>
      <c r="M1187" s="52" t="s">
        <v>66</v>
      </c>
      <c r="N1187" s="52" t="s">
        <v>67</v>
      </c>
      <c r="O1187" s="52" t="s">
        <v>41</v>
      </c>
      <c r="P1187" s="52" t="s">
        <v>174</v>
      </c>
      <c r="Q1187" s="52" t="s">
        <v>68</v>
      </c>
      <c r="R1187" s="52" t="s">
        <v>85</v>
      </c>
      <c r="S1187" s="53" t="s">
        <v>7539</v>
      </c>
      <c r="T1187" s="52" t="s">
        <v>7165</v>
      </c>
      <c r="U1187" s="52" t="s">
        <v>600</v>
      </c>
      <c r="V1187" s="52" t="s">
        <v>59</v>
      </c>
      <c r="W1187" s="51">
        <v>16234</v>
      </c>
      <c r="X1187" s="52" t="s">
        <v>48</v>
      </c>
      <c r="Y1187" s="51">
        <v>4</v>
      </c>
      <c r="Z1187" s="51">
        <v>2743</v>
      </c>
      <c r="AA1187" s="53" t="s">
        <v>3998</v>
      </c>
      <c r="AB1187" s="51">
        <v>3</v>
      </c>
      <c r="AC1187" s="51">
        <v>2</v>
      </c>
      <c r="AD1187" s="53">
        <v>45036</v>
      </c>
      <c r="AE1187" s="52" t="s">
        <v>83</v>
      </c>
      <c r="AF1187" s="52" t="s">
        <v>51</v>
      </c>
      <c r="AG1187" s="52" t="s">
        <v>52</v>
      </c>
      <c r="AH1187" s="52" t="s">
        <v>7540</v>
      </c>
      <c r="AI1187" s="52" t="s">
        <v>7541</v>
      </c>
      <c r="AJ1187" s="51">
        <v>3</v>
      </c>
      <c r="AK1187" s="56">
        <v>437.36</v>
      </c>
    </row>
    <row r="1188" spans="1:37" x14ac:dyDescent="0.25">
      <c r="A1188" s="51">
        <v>2319</v>
      </c>
      <c r="B1188" s="52" t="s">
        <v>2273</v>
      </c>
      <c r="C1188" s="52" t="s">
        <v>3328</v>
      </c>
      <c r="D1188" s="53">
        <v>44128</v>
      </c>
      <c r="E1188" s="53">
        <v>45024</v>
      </c>
      <c r="F1188" s="51">
        <f>Messy_HR_Dataset_Detailed!$E1188-Messy_HR_Dataset_Detailed!$D1188</f>
        <v>896</v>
      </c>
      <c r="G1188" s="54">
        <f>(Messy_HR_Dataset_Detailed!$E1188-Messy_HR_Dataset_Detailed!$D1188)/365.25</f>
        <v>2.4531143052703626</v>
      </c>
      <c r="H1188" s="52" t="s">
        <v>3573</v>
      </c>
      <c r="I1188" s="52" t="s">
        <v>7542</v>
      </c>
      <c r="J1188" s="55" t="s">
        <v>7543</v>
      </c>
      <c r="K1188" s="52" t="s">
        <v>84</v>
      </c>
      <c r="L1188" s="52" t="s">
        <v>752</v>
      </c>
      <c r="M1188" s="52" t="s">
        <v>66</v>
      </c>
      <c r="N1188" s="52" t="s">
        <v>55</v>
      </c>
      <c r="O1188" s="52" t="s">
        <v>66</v>
      </c>
      <c r="P1188" s="52" t="s">
        <v>95</v>
      </c>
      <c r="Q1188" s="52" t="s">
        <v>68</v>
      </c>
      <c r="R1188" s="52" t="s">
        <v>175</v>
      </c>
      <c r="S1188" s="53" t="s">
        <v>7544</v>
      </c>
      <c r="T1188" s="52" t="s">
        <v>44</v>
      </c>
      <c r="U1188" s="52" t="s">
        <v>5</v>
      </c>
      <c r="V1188" s="52" t="s">
        <v>46</v>
      </c>
      <c r="W1188" s="51">
        <v>39119</v>
      </c>
      <c r="X1188" s="52" t="s">
        <v>48</v>
      </c>
      <c r="Y1188" s="51">
        <v>5</v>
      </c>
      <c r="Z1188" s="51">
        <v>2746</v>
      </c>
      <c r="AA1188" s="53" t="s">
        <v>3156</v>
      </c>
      <c r="AB1188" s="51">
        <v>4</v>
      </c>
      <c r="AC1188" s="51">
        <v>4</v>
      </c>
      <c r="AD1188" s="53">
        <v>44969</v>
      </c>
      <c r="AE1188" s="52" t="s">
        <v>76</v>
      </c>
      <c r="AF1188" s="52" t="s">
        <v>61</v>
      </c>
      <c r="AG1188" s="52" t="s">
        <v>62</v>
      </c>
      <c r="AH1188" s="52" t="s">
        <v>7545</v>
      </c>
      <c r="AI1188" s="52" t="s">
        <v>7546</v>
      </c>
      <c r="AJ1188" s="51">
        <v>5</v>
      </c>
      <c r="AK1188" s="56">
        <v>399.23</v>
      </c>
    </row>
    <row r="1189" spans="1:37" x14ac:dyDescent="0.25">
      <c r="A1189" s="51">
        <v>2320</v>
      </c>
      <c r="B1189" s="52" t="s">
        <v>7547</v>
      </c>
      <c r="C1189" s="52" t="s">
        <v>7548</v>
      </c>
      <c r="D1189" s="53">
        <v>43330</v>
      </c>
      <c r="E1189" s="53">
        <v>43524</v>
      </c>
      <c r="F1189" s="51">
        <f>Messy_HR_Dataset_Detailed!$E1189-Messy_HR_Dataset_Detailed!$D1189</f>
        <v>194</v>
      </c>
      <c r="G1189" s="54">
        <f>(Messy_HR_Dataset_Detailed!$E1189-Messy_HR_Dataset_Detailed!$D1189)/365.25</f>
        <v>0.53114305270362761</v>
      </c>
      <c r="H1189" s="52" t="s">
        <v>36</v>
      </c>
      <c r="I1189" s="52" t="s">
        <v>7549</v>
      </c>
      <c r="J1189" s="55" t="s">
        <v>7550</v>
      </c>
      <c r="K1189" s="52" t="s">
        <v>125</v>
      </c>
      <c r="L1189" s="52" t="s">
        <v>38</v>
      </c>
      <c r="M1189" s="52" t="s">
        <v>56</v>
      </c>
      <c r="N1189" s="52" t="s">
        <v>67</v>
      </c>
      <c r="O1189" s="52" t="s">
        <v>56</v>
      </c>
      <c r="P1189" s="52" t="s">
        <v>174</v>
      </c>
      <c r="Q1189" s="52" t="s">
        <v>42</v>
      </c>
      <c r="R1189" s="52" t="s">
        <v>80</v>
      </c>
      <c r="S1189" s="53" t="s">
        <v>7551</v>
      </c>
      <c r="T1189" s="52" t="s">
        <v>44</v>
      </c>
      <c r="U1189" s="52" t="s">
        <v>159</v>
      </c>
      <c r="V1189" s="52" t="s">
        <v>46</v>
      </c>
      <c r="W1189" s="51">
        <v>2109</v>
      </c>
      <c r="X1189" s="52" t="s">
        <v>48</v>
      </c>
      <c r="Y1189" s="51">
        <v>4</v>
      </c>
      <c r="Z1189" s="51">
        <v>2747</v>
      </c>
      <c r="AA1189" s="53" t="s">
        <v>544</v>
      </c>
      <c r="AB1189" s="51">
        <v>3</v>
      </c>
      <c r="AC1189" s="51">
        <v>1</v>
      </c>
      <c r="AD1189" s="53">
        <v>44849</v>
      </c>
      <c r="AE1189" s="52" t="s">
        <v>83</v>
      </c>
      <c r="AF1189" s="52" t="s">
        <v>61</v>
      </c>
      <c r="AG1189" s="52" t="s">
        <v>52</v>
      </c>
      <c r="AH1189" s="52" t="s">
        <v>7552</v>
      </c>
      <c r="AI1189" s="52" t="s">
        <v>7553</v>
      </c>
      <c r="AJ1189" s="51">
        <v>2</v>
      </c>
      <c r="AK1189" s="56">
        <v>677.74</v>
      </c>
    </row>
    <row r="1190" spans="1:37" x14ac:dyDescent="0.25">
      <c r="A1190" s="51">
        <v>2322</v>
      </c>
      <c r="B1190" s="52" t="s">
        <v>7554</v>
      </c>
      <c r="C1190" s="52" t="s">
        <v>7555</v>
      </c>
      <c r="D1190" s="53">
        <v>43419</v>
      </c>
      <c r="E1190" s="53">
        <v>43423</v>
      </c>
      <c r="F1190" s="51">
        <f>Messy_HR_Dataset_Detailed!$E1190-Messy_HR_Dataset_Detailed!$D1190</f>
        <v>4</v>
      </c>
      <c r="G1190" s="54">
        <f>(Messy_HR_Dataset_Detailed!$E1190-Messy_HR_Dataset_Detailed!$D1190)/365.25</f>
        <v>1.0951403148528405E-2</v>
      </c>
      <c r="H1190" s="52" t="s">
        <v>36</v>
      </c>
      <c r="I1190" s="52" t="s">
        <v>7556</v>
      </c>
      <c r="J1190" s="55" t="s">
        <v>7557</v>
      </c>
      <c r="K1190" s="52" t="s">
        <v>84</v>
      </c>
      <c r="L1190" s="52" t="s">
        <v>752</v>
      </c>
      <c r="M1190" s="52" t="s">
        <v>66</v>
      </c>
      <c r="N1190" s="52" t="s">
        <v>67</v>
      </c>
      <c r="O1190" s="52" t="s">
        <v>56</v>
      </c>
      <c r="P1190" s="52" t="s">
        <v>133</v>
      </c>
      <c r="Q1190" s="52" t="s">
        <v>42</v>
      </c>
      <c r="R1190" s="52" t="s">
        <v>1016</v>
      </c>
      <c r="S1190" s="53">
        <v>18114</v>
      </c>
      <c r="T1190" s="52" t="s">
        <v>44</v>
      </c>
      <c r="U1190" s="52" t="s">
        <v>412</v>
      </c>
      <c r="V1190" s="52" t="s">
        <v>46</v>
      </c>
      <c r="W1190" s="51">
        <v>1760</v>
      </c>
      <c r="X1190" s="52" t="s">
        <v>48</v>
      </c>
      <c r="Y1190" s="51">
        <v>5</v>
      </c>
      <c r="Z1190" s="51">
        <v>2749</v>
      </c>
      <c r="AA1190" s="53" t="s">
        <v>1824</v>
      </c>
      <c r="AB1190" s="51">
        <v>5</v>
      </c>
      <c r="AC1190" s="51">
        <v>3</v>
      </c>
      <c r="AD1190" s="53">
        <v>44884</v>
      </c>
      <c r="AE1190" s="52" t="s">
        <v>60</v>
      </c>
      <c r="AF1190" s="52" t="s">
        <v>61</v>
      </c>
      <c r="AG1190" s="52" t="s">
        <v>52</v>
      </c>
      <c r="AH1190" s="52" t="s">
        <v>577</v>
      </c>
      <c r="AI1190" s="52" t="s">
        <v>7558</v>
      </c>
      <c r="AJ1190" s="51">
        <v>5</v>
      </c>
      <c r="AK1190" s="56">
        <v>149.65</v>
      </c>
    </row>
    <row r="1191" spans="1:37" x14ac:dyDescent="0.25">
      <c r="A1191" s="51">
        <v>2324</v>
      </c>
      <c r="B1191" s="52" t="s">
        <v>7559</v>
      </c>
      <c r="C1191" s="52" t="s">
        <v>7560</v>
      </c>
      <c r="D1191" s="53">
        <v>43400</v>
      </c>
      <c r="E1191" s="53">
        <v>43656</v>
      </c>
      <c r="F1191" s="51">
        <f>Messy_HR_Dataset_Detailed!$E1191-Messy_HR_Dataset_Detailed!$D1191</f>
        <v>256</v>
      </c>
      <c r="G1191" s="54">
        <f>(Messy_HR_Dataset_Detailed!$E1191-Messy_HR_Dataset_Detailed!$D1191)/365.25</f>
        <v>0.70088980150581792</v>
      </c>
      <c r="H1191" s="52" t="s">
        <v>738</v>
      </c>
      <c r="I1191" s="52" t="s">
        <v>7561</v>
      </c>
      <c r="J1191" s="55" t="s">
        <v>7562</v>
      </c>
      <c r="K1191" s="52" t="s">
        <v>113</v>
      </c>
      <c r="L1191" s="52" t="s">
        <v>1816</v>
      </c>
      <c r="M1191" s="52" t="s">
        <v>66</v>
      </c>
      <c r="N1191" s="52" t="s">
        <v>67</v>
      </c>
      <c r="O1191" s="52" t="s">
        <v>56</v>
      </c>
      <c r="P1191" s="52" t="s">
        <v>133</v>
      </c>
      <c r="Q1191" s="52" t="s">
        <v>42</v>
      </c>
      <c r="R1191" s="52" t="s">
        <v>85</v>
      </c>
      <c r="S1191" s="53" t="s">
        <v>7563</v>
      </c>
      <c r="T1191" s="52" t="s">
        <v>44</v>
      </c>
      <c r="U1191" s="52" t="s">
        <v>81</v>
      </c>
      <c r="V1191" s="52" t="s">
        <v>59</v>
      </c>
      <c r="W1191" s="51">
        <v>1770</v>
      </c>
      <c r="X1191" s="52" t="s">
        <v>48</v>
      </c>
      <c r="Y1191" s="51">
        <v>5</v>
      </c>
      <c r="Z1191" s="51">
        <v>2751</v>
      </c>
      <c r="AA1191" s="53" t="s">
        <v>734</v>
      </c>
      <c r="AB1191" s="51">
        <v>3</v>
      </c>
      <c r="AC1191" s="51">
        <v>1</v>
      </c>
      <c r="AD1191" s="53">
        <v>44972</v>
      </c>
      <c r="AE1191" s="52" t="s">
        <v>156</v>
      </c>
      <c r="AF1191" s="52" t="s">
        <v>61</v>
      </c>
      <c r="AG1191" s="52" t="s">
        <v>62</v>
      </c>
      <c r="AH1191" s="52" t="s">
        <v>1166</v>
      </c>
      <c r="AI1191" s="52" t="s">
        <v>7564</v>
      </c>
      <c r="AJ1191" s="51">
        <v>2</v>
      </c>
      <c r="AK1191" s="56">
        <v>585.76</v>
      </c>
    </row>
    <row r="1192" spans="1:37" x14ac:dyDescent="0.25">
      <c r="A1192" s="51">
        <v>2325</v>
      </c>
      <c r="B1192" s="52" t="s">
        <v>7565</v>
      </c>
      <c r="C1192" s="52" t="s">
        <v>7566</v>
      </c>
      <c r="D1192" s="53">
        <v>44855</v>
      </c>
      <c r="E1192" s="53">
        <v>45055</v>
      </c>
      <c r="F1192" s="51">
        <f>Messy_HR_Dataset_Detailed!$E1192-Messy_HR_Dataset_Detailed!$D1192</f>
        <v>200</v>
      </c>
      <c r="G1192" s="54">
        <f>(Messy_HR_Dataset_Detailed!$E1192-Messy_HR_Dataset_Detailed!$D1192)/365.25</f>
        <v>0.54757015742642023</v>
      </c>
      <c r="H1192" s="52" t="s">
        <v>36</v>
      </c>
      <c r="I1192" s="52" t="s">
        <v>7567</v>
      </c>
      <c r="J1192" s="55" t="s">
        <v>7568</v>
      </c>
      <c r="K1192" s="52" t="s">
        <v>79</v>
      </c>
      <c r="L1192" s="52" t="s">
        <v>38</v>
      </c>
      <c r="M1192" s="52" t="s">
        <v>56</v>
      </c>
      <c r="N1192" s="52" t="s">
        <v>55</v>
      </c>
      <c r="O1192" s="52" t="s">
        <v>41</v>
      </c>
      <c r="P1192" s="52" t="s">
        <v>95</v>
      </c>
      <c r="Q1192" s="52" t="s">
        <v>42</v>
      </c>
      <c r="R1192" s="52" t="s">
        <v>80</v>
      </c>
      <c r="S1192" s="53" t="s">
        <v>3388</v>
      </c>
      <c r="T1192" s="52" t="s">
        <v>44</v>
      </c>
      <c r="U1192" s="52" t="s">
        <v>307</v>
      </c>
      <c r="V1192" s="52" t="s">
        <v>59</v>
      </c>
      <c r="W1192" s="51">
        <v>2478</v>
      </c>
      <c r="X1192" s="52" t="s">
        <v>48</v>
      </c>
      <c r="Y1192" s="51">
        <v>4</v>
      </c>
      <c r="Z1192" s="51">
        <v>2752</v>
      </c>
      <c r="AA1192" s="53">
        <v>45112</v>
      </c>
      <c r="AB1192" s="51">
        <v>3</v>
      </c>
      <c r="AC1192" s="51">
        <v>5</v>
      </c>
      <c r="AD1192" s="53">
        <v>44901</v>
      </c>
      <c r="AE1192" s="52" t="s">
        <v>60</v>
      </c>
      <c r="AF1192" s="52" t="s">
        <v>51</v>
      </c>
      <c r="AG1192" s="52" t="s">
        <v>62</v>
      </c>
      <c r="AH1192" s="52" t="s">
        <v>7569</v>
      </c>
      <c r="AI1192" s="52" t="s">
        <v>7570</v>
      </c>
      <c r="AJ1192" s="51">
        <v>5</v>
      </c>
      <c r="AK1192" s="56">
        <v>450.64</v>
      </c>
    </row>
    <row r="1193" spans="1:37" x14ac:dyDescent="0.25">
      <c r="A1193" s="51">
        <v>2326</v>
      </c>
      <c r="B1193" s="52" t="s">
        <v>5544</v>
      </c>
      <c r="C1193" s="52" t="s">
        <v>7571</v>
      </c>
      <c r="D1193" s="53">
        <v>44939</v>
      </c>
      <c r="E1193" s="53">
        <v>45070</v>
      </c>
      <c r="F1193" s="51">
        <f>Messy_HR_Dataset_Detailed!$E1193-Messy_HR_Dataset_Detailed!$D1193</f>
        <v>131</v>
      </c>
      <c r="G1193" s="54">
        <f>(Messy_HR_Dataset_Detailed!$E1193-Messy_HR_Dataset_Detailed!$D1193)/365.25</f>
        <v>0.35865845311430528</v>
      </c>
      <c r="H1193" s="52" t="s">
        <v>36</v>
      </c>
      <c r="I1193" s="52" t="s">
        <v>7572</v>
      </c>
      <c r="J1193" s="55" t="s">
        <v>7573</v>
      </c>
      <c r="K1193" s="52" t="s">
        <v>37</v>
      </c>
      <c r="L1193" s="52" t="s">
        <v>38</v>
      </c>
      <c r="M1193" s="52" t="s">
        <v>39</v>
      </c>
      <c r="N1193" s="52" t="s">
        <v>67</v>
      </c>
      <c r="O1193" s="52" t="s">
        <v>56</v>
      </c>
      <c r="P1193" s="52" t="s">
        <v>174</v>
      </c>
      <c r="Q1193" s="52" t="s">
        <v>42</v>
      </c>
      <c r="R1193" s="52" t="s">
        <v>85</v>
      </c>
      <c r="S1193" s="53">
        <v>30992</v>
      </c>
      <c r="T1193" s="52" t="s">
        <v>44</v>
      </c>
      <c r="U1193" s="52" t="s">
        <v>87</v>
      </c>
      <c r="V1193" s="52" t="s">
        <v>46</v>
      </c>
      <c r="W1193" s="51">
        <v>2189</v>
      </c>
      <c r="X1193" s="52" t="s">
        <v>48</v>
      </c>
      <c r="Y1193" s="51">
        <v>4</v>
      </c>
      <c r="Z1193" s="51">
        <v>2753</v>
      </c>
      <c r="AA1193" s="53">
        <v>45051</v>
      </c>
      <c r="AB1193" s="51">
        <v>3</v>
      </c>
      <c r="AC1193" s="51">
        <v>1</v>
      </c>
      <c r="AD1193" s="53">
        <v>44852</v>
      </c>
      <c r="AE1193" s="52" t="s">
        <v>156</v>
      </c>
      <c r="AF1193" s="52" t="s">
        <v>51</v>
      </c>
      <c r="AG1193" s="52" t="s">
        <v>77</v>
      </c>
      <c r="AH1193" s="52" t="s">
        <v>7574</v>
      </c>
      <c r="AI1193" s="52" t="s">
        <v>7575</v>
      </c>
      <c r="AJ1193" s="51">
        <v>1</v>
      </c>
      <c r="AK1193" s="56">
        <v>437.7</v>
      </c>
    </row>
    <row r="1194" spans="1:37" x14ac:dyDescent="0.25">
      <c r="A1194" s="51">
        <v>2330</v>
      </c>
      <c r="B1194" s="52" t="s">
        <v>2194</v>
      </c>
      <c r="C1194" s="52" t="s">
        <v>7576</v>
      </c>
      <c r="D1194" s="53">
        <v>45108</v>
      </c>
      <c r="E1194" s="53">
        <v>45142</v>
      </c>
      <c r="F1194" s="51">
        <f>Messy_HR_Dataset_Detailed!$E1194-Messy_HR_Dataset_Detailed!$D1194</f>
        <v>34</v>
      </c>
      <c r="G1194" s="54">
        <f>(Messy_HR_Dataset_Detailed!$E1194-Messy_HR_Dataset_Detailed!$D1194)/365.25</f>
        <v>9.3086926762491445E-2</v>
      </c>
      <c r="H1194" s="52" t="s">
        <v>738</v>
      </c>
      <c r="I1194" s="52" t="s">
        <v>7577</v>
      </c>
      <c r="J1194" s="55" t="s">
        <v>7578</v>
      </c>
      <c r="K1194" s="52" t="s">
        <v>84</v>
      </c>
      <c r="L1194" s="52" t="s">
        <v>199</v>
      </c>
      <c r="M1194" s="52" t="s">
        <v>56</v>
      </c>
      <c r="N1194" s="52" t="s">
        <v>40</v>
      </c>
      <c r="O1194" s="52" t="s">
        <v>56</v>
      </c>
      <c r="P1194" s="52" t="s">
        <v>133</v>
      </c>
      <c r="Q1194" s="52" t="s">
        <v>42</v>
      </c>
      <c r="R1194" s="52" t="s">
        <v>175</v>
      </c>
      <c r="S1194" s="53" t="s">
        <v>7579</v>
      </c>
      <c r="T1194" s="52" t="s">
        <v>44</v>
      </c>
      <c r="U1194" s="52" t="s">
        <v>176</v>
      </c>
      <c r="V1194" s="52" t="s">
        <v>46</v>
      </c>
      <c r="W1194" s="51">
        <v>2145</v>
      </c>
      <c r="X1194" s="52" t="s">
        <v>48</v>
      </c>
      <c r="Y1194" s="51">
        <v>2</v>
      </c>
      <c r="Z1194" s="51">
        <v>2757</v>
      </c>
      <c r="AA1194" s="53" t="s">
        <v>336</v>
      </c>
      <c r="AB1194" s="51">
        <v>3</v>
      </c>
      <c r="AC1194" s="51">
        <v>4</v>
      </c>
      <c r="AD1194" s="53">
        <v>44914</v>
      </c>
      <c r="AE1194" s="52" t="s">
        <v>83</v>
      </c>
      <c r="AF1194" s="52" t="s">
        <v>61</v>
      </c>
      <c r="AG1194" s="52" t="s">
        <v>52</v>
      </c>
      <c r="AH1194" s="52" t="s">
        <v>1239</v>
      </c>
      <c r="AI1194" s="52" t="s">
        <v>7580</v>
      </c>
      <c r="AJ1194" s="51">
        <v>1</v>
      </c>
      <c r="AK1194" s="56">
        <v>519.35</v>
      </c>
    </row>
    <row r="1195" spans="1:37" x14ac:dyDescent="0.25">
      <c r="A1195" s="51">
        <v>2331</v>
      </c>
      <c r="B1195" s="52" t="s">
        <v>7581</v>
      </c>
      <c r="C1195" s="52" t="s">
        <v>7582</v>
      </c>
      <c r="D1195" s="53">
        <v>43454</v>
      </c>
      <c r="E1195" s="53">
        <v>45090</v>
      </c>
      <c r="F1195" s="51">
        <f>Messy_HR_Dataset_Detailed!$E1195-Messy_HR_Dataset_Detailed!$D1195</f>
        <v>1636</v>
      </c>
      <c r="G1195" s="54">
        <f>(Messy_HR_Dataset_Detailed!$E1195-Messy_HR_Dataset_Detailed!$D1195)/365.25</f>
        <v>4.4791238877481181</v>
      </c>
      <c r="H1195" s="52" t="s">
        <v>36</v>
      </c>
      <c r="I1195" s="52" t="s">
        <v>7583</v>
      </c>
      <c r="J1195" s="55" t="s">
        <v>7584</v>
      </c>
      <c r="K1195" s="52" t="s">
        <v>79</v>
      </c>
      <c r="L1195" s="52" t="s">
        <v>2303</v>
      </c>
      <c r="M1195" s="52" t="s">
        <v>56</v>
      </c>
      <c r="N1195" s="52" t="s">
        <v>55</v>
      </c>
      <c r="O1195" s="52" t="s">
        <v>66</v>
      </c>
      <c r="P1195" s="52" t="s">
        <v>95</v>
      </c>
      <c r="Q1195" s="52" t="s">
        <v>42</v>
      </c>
      <c r="R1195" s="52" t="s">
        <v>320</v>
      </c>
      <c r="S1195" s="53">
        <v>17138</v>
      </c>
      <c r="T1195" s="52" t="s">
        <v>44</v>
      </c>
      <c r="U1195" s="52" t="s">
        <v>159</v>
      </c>
      <c r="V1195" s="52" t="s">
        <v>59</v>
      </c>
      <c r="W1195" s="51">
        <v>2050</v>
      </c>
      <c r="X1195" s="52" t="s">
        <v>48</v>
      </c>
      <c r="Y1195" s="51">
        <v>2</v>
      </c>
      <c r="Z1195" s="51">
        <v>2758</v>
      </c>
      <c r="AA1195" s="53" t="s">
        <v>2259</v>
      </c>
      <c r="AB1195" s="51">
        <v>1</v>
      </c>
      <c r="AC1195" s="51">
        <v>3</v>
      </c>
      <c r="AD1195" s="53">
        <v>45063</v>
      </c>
      <c r="AE1195" s="52" t="s">
        <v>83</v>
      </c>
      <c r="AF1195" s="52" t="s">
        <v>61</v>
      </c>
      <c r="AG1195" s="52" t="s">
        <v>62</v>
      </c>
      <c r="AH1195" s="52" t="s">
        <v>7585</v>
      </c>
      <c r="AI1195" s="52" t="s">
        <v>7586</v>
      </c>
      <c r="AJ1195" s="51">
        <v>4</v>
      </c>
      <c r="AK1195" s="56">
        <v>100.17</v>
      </c>
    </row>
    <row r="1196" spans="1:37" x14ac:dyDescent="0.25">
      <c r="A1196" s="51">
        <v>2333</v>
      </c>
      <c r="B1196" s="52" t="s">
        <v>7587</v>
      </c>
      <c r="C1196" s="52" t="s">
        <v>7588</v>
      </c>
      <c r="D1196" s="53">
        <v>44171</v>
      </c>
      <c r="E1196" s="53">
        <v>44799</v>
      </c>
      <c r="F1196" s="51">
        <f>Messy_HR_Dataset_Detailed!$E1196-Messy_HR_Dataset_Detailed!$D1196</f>
        <v>628</v>
      </c>
      <c r="G1196" s="54">
        <f>(Messy_HR_Dataset_Detailed!$E1196-Messy_HR_Dataset_Detailed!$D1196)/365.25</f>
        <v>1.7193702943189597</v>
      </c>
      <c r="H1196" s="52" t="s">
        <v>738</v>
      </c>
      <c r="I1196" s="52" t="s">
        <v>7589</v>
      </c>
      <c r="J1196" s="55" t="s">
        <v>7590</v>
      </c>
      <c r="K1196" s="52" t="s">
        <v>84</v>
      </c>
      <c r="L1196" s="52" t="s">
        <v>38</v>
      </c>
      <c r="M1196" s="52" t="s">
        <v>56</v>
      </c>
      <c r="N1196" s="52" t="s">
        <v>67</v>
      </c>
      <c r="O1196" s="52" t="s">
        <v>41</v>
      </c>
      <c r="P1196" s="52" t="s">
        <v>174</v>
      </c>
      <c r="Q1196" s="52" t="s">
        <v>42</v>
      </c>
      <c r="R1196" s="52" t="s">
        <v>238</v>
      </c>
      <c r="S1196" s="53" t="s">
        <v>7591</v>
      </c>
      <c r="T1196" s="52" t="s">
        <v>44</v>
      </c>
      <c r="U1196" s="52" t="s">
        <v>109</v>
      </c>
      <c r="V1196" s="52" t="s">
        <v>59</v>
      </c>
      <c r="W1196" s="51">
        <v>2062</v>
      </c>
      <c r="X1196" s="52" t="s">
        <v>48</v>
      </c>
      <c r="Y1196" s="51">
        <v>2</v>
      </c>
      <c r="Z1196" s="51">
        <v>2760</v>
      </c>
      <c r="AA1196" s="53" t="s">
        <v>2365</v>
      </c>
      <c r="AB1196" s="51">
        <v>2</v>
      </c>
      <c r="AC1196" s="51">
        <v>1</v>
      </c>
      <c r="AD1196" s="53">
        <v>45049</v>
      </c>
      <c r="AE1196" s="52" t="s">
        <v>50</v>
      </c>
      <c r="AF1196" s="52" t="s">
        <v>51</v>
      </c>
      <c r="AG1196" s="52" t="s">
        <v>77</v>
      </c>
      <c r="AH1196" s="52" t="s">
        <v>7592</v>
      </c>
      <c r="AI1196" s="52" t="s">
        <v>7593</v>
      </c>
      <c r="AJ1196" s="51">
        <v>3</v>
      </c>
      <c r="AK1196" s="56">
        <v>287.58999999999997</v>
      </c>
    </row>
    <row r="1197" spans="1:37" x14ac:dyDescent="0.25">
      <c r="A1197" s="51">
        <v>2334</v>
      </c>
      <c r="B1197" s="52" t="s">
        <v>5470</v>
      </c>
      <c r="C1197" s="52" t="s">
        <v>7594</v>
      </c>
      <c r="D1197" s="53">
        <v>44543</v>
      </c>
      <c r="E1197" s="53">
        <v>44723</v>
      </c>
      <c r="F1197" s="51">
        <f>Messy_HR_Dataset_Detailed!$E1197-Messy_HR_Dataset_Detailed!$D1197</f>
        <v>180</v>
      </c>
      <c r="G1197" s="54">
        <f>(Messy_HR_Dataset_Detailed!$E1197-Messy_HR_Dataset_Detailed!$D1197)/365.25</f>
        <v>0.49281314168377821</v>
      </c>
      <c r="H1197" s="52" t="s">
        <v>36</v>
      </c>
      <c r="I1197" s="52" t="s">
        <v>7595</v>
      </c>
      <c r="J1197" s="55" t="s">
        <v>7596</v>
      </c>
      <c r="K1197" s="52" t="s">
        <v>54</v>
      </c>
      <c r="L1197" s="52" t="s">
        <v>38</v>
      </c>
      <c r="M1197" s="52" t="s">
        <v>39</v>
      </c>
      <c r="N1197" s="52" t="s">
        <v>40</v>
      </c>
      <c r="O1197" s="52" t="s">
        <v>41</v>
      </c>
      <c r="P1197" s="52" t="s">
        <v>121</v>
      </c>
      <c r="Q1197" s="52" t="s">
        <v>42</v>
      </c>
      <c r="R1197" s="52" t="s">
        <v>320</v>
      </c>
      <c r="S1197" s="53">
        <v>35613</v>
      </c>
      <c r="T1197" s="52" t="s">
        <v>44</v>
      </c>
      <c r="U1197" s="52" t="s">
        <v>81</v>
      </c>
      <c r="V1197" s="52" t="s">
        <v>46</v>
      </c>
      <c r="W1197" s="51">
        <v>2121</v>
      </c>
      <c r="X1197" s="52" t="s">
        <v>48</v>
      </c>
      <c r="Y1197" s="51">
        <v>4</v>
      </c>
      <c r="Z1197" s="51">
        <v>2761</v>
      </c>
      <c r="AA1197" s="53" t="s">
        <v>2259</v>
      </c>
      <c r="AB1197" s="51">
        <v>1</v>
      </c>
      <c r="AC1197" s="51">
        <v>4</v>
      </c>
      <c r="AD1197" s="53">
        <v>44891</v>
      </c>
      <c r="AE1197" s="52" t="s">
        <v>76</v>
      </c>
      <c r="AF1197" s="52" t="s">
        <v>61</v>
      </c>
      <c r="AG1197" s="52" t="s">
        <v>62</v>
      </c>
      <c r="AH1197" s="52" t="s">
        <v>7597</v>
      </c>
      <c r="AI1197" s="52" t="s">
        <v>7598</v>
      </c>
      <c r="AJ1197" s="51">
        <v>4</v>
      </c>
      <c r="AK1197" s="56">
        <v>653.32000000000005</v>
      </c>
    </row>
    <row r="1198" spans="1:37" x14ac:dyDescent="0.25">
      <c r="A1198" s="51">
        <v>2335</v>
      </c>
      <c r="B1198" s="52" t="s">
        <v>6282</v>
      </c>
      <c r="C1198" s="52" t="s">
        <v>7599</v>
      </c>
      <c r="D1198" s="53">
        <v>44374</v>
      </c>
      <c r="E1198" s="53">
        <v>44563</v>
      </c>
      <c r="F1198" s="51">
        <f>Messy_HR_Dataset_Detailed!$E1198-Messy_HR_Dataset_Detailed!$D1198</f>
        <v>189</v>
      </c>
      <c r="G1198" s="54">
        <f>(Messy_HR_Dataset_Detailed!$E1198-Messy_HR_Dataset_Detailed!$D1198)/365.25</f>
        <v>0.51745379876796715</v>
      </c>
      <c r="H1198" s="52" t="s">
        <v>738</v>
      </c>
      <c r="I1198" s="52" t="s">
        <v>7600</v>
      </c>
      <c r="J1198" s="55" t="s">
        <v>7601</v>
      </c>
      <c r="K1198" s="52" t="s">
        <v>37</v>
      </c>
      <c r="L1198" s="52" t="s">
        <v>752</v>
      </c>
      <c r="M1198" s="52" t="s">
        <v>56</v>
      </c>
      <c r="N1198" s="52" t="s">
        <v>55</v>
      </c>
      <c r="O1198" s="52" t="s">
        <v>41</v>
      </c>
      <c r="P1198" s="52" t="s">
        <v>121</v>
      </c>
      <c r="Q1198" s="52" t="s">
        <v>42</v>
      </c>
      <c r="R1198" s="52" t="s">
        <v>85</v>
      </c>
      <c r="S1198" s="53">
        <v>16327</v>
      </c>
      <c r="T1198" s="52" t="s">
        <v>44</v>
      </c>
      <c r="U1198" s="52" t="s">
        <v>81</v>
      </c>
      <c r="V1198" s="52" t="s">
        <v>46</v>
      </c>
      <c r="W1198" s="51">
        <v>2343</v>
      </c>
      <c r="X1198" s="52" t="s">
        <v>48</v>
      </c>
      <c r="Y1198" s="51">
        <v>4</v>
      </c>
      <c r="Z1198" s="51">
        <v>2762</v>
      </c>
      <c r="AA1198" s="53">
        <v>45139</v>
      </c>
      <c r="AB1198" s="51">
        <v>3</v>
      </c>
      <c r="AC1198" s="51">
        <v>1</v>
      </c>
      <c r="AD1198" s="53">
        <v>45042</v>
      </c>
      <c r="AE1198" s="52" t="s">
        <v>50</v>
      </c>
      <c r="AF1198" s="52" t="s">
        <v>51</v>
      </c>
      <c r="AG1198" s="52" t="s">
        <v>52</v>
      </c>
      <c r="AH1198" s="52" t="s">
        <v>7602</v>
      </c>
      <c r="AI1198" s="52" t="s">
        <v>7603</v>
      </c>
      <c r="AJ1198" s="51">
        <v>3</v>
      </c>
      <c r="AK1198" s="56">
        <v>254.85</v>
      </c>
    </row>
    <row r="1199" spans="1:37" x14ac:dyDescent="0.25">
      <c r="A1199" s="51">
        <v>2337</v>
      </c>
      <c r="B1199" s="52" t="s">
        <v>7604</v>
      </c>
      <c r="C1199" s="52" t="s">
        <v>7605</v>
      </c>
      <c r="D1199" s="53">
        <v>44891</v>
      </c>
      <c r="E1199" s="53">
        <v>44939</v>
      </c>
      <c r="F1199" s="51">
        <f>Messy_HR_Dataset_Detailed!$E1199-Messy_HR_Dataset_Detailed!$D1199</f>
        <v>48</v>
      </c>
      <c r="G1199" s="54">
        <f>(Messy_HR_Dataset_Detailed!$E1199-Messy_HR_Dataset_Detailed!$D1199)/365.25</f>
        <v>0.13141683778234087</v>
      </c>
      <c r="H1199" s="52" t="s">
        <v>36</v>
      </c>
      <c r="I1199" s="52" t="s">
        <v>7606</v>
      </c>
      <c r="J1199" s="55" t="s">
        <v>7607</v>
      </c>
      <c r="K1199" s="52" t="s">
        <v>94</v>
      </c>
      <c r="L1199" s="52" t="s">
        <v>38</v>
      </c>
      <c r="M1199" s="52" t="s">
        <v>56</v>
      </c>
      <c r="N1199" s="52" t="s">
        <v>40</v>
      </c>
      <c r="O1199" s="52" t="s">
        <v>66</v>
      </c>
      <c r="P1199" s="52" t="s">
        <v>95</v>
      </c>
      <c r="Q1199" s="52" t="s">
        <v>42</v>
      </c>
      <c r="R1199" s="52" t="s">
        <v>107</v>
      </c>
      <c r="S1199" s="53" t="s">
        <v>7608</v>
      </c>
      <c r="T1199" s="52" t="s">
        <v>44</v>
      </c>
      <c r="U1199" s="52" t="s">
        <v>109</v>
      </c>
      <c r="V1199" s="52" t="s">
        <v>59</v>
      </c>
      <c r="W1199" s="51">
        <v>1810</v>
      </c>
      <c r="X1199" s="52" t="s">
        <v>48</v>
      </c>
      <c r="Y1199" s="51">
        <v>2</v>
      </c>
      <c r="Z1199" s="51">
        <v>2764</v>
      </c>
      <c r="AA1199" s="53" t="s">
        <v>393</v>
      </c>
      <c r="AB1199" s="51">
        <v>2</v>
      </c>
      <c r="AC1199" s="51">
        <v>4</v>
      </c>
      <c r="AD1199" s="53">
        <v>45091</v>
      </c>
      <c r="AE1199" s="52" t="s">
        <v>156</v>
      </c>
      <c r="AF1199" s="52" t="s">
        <v>61</v>
      </c>
      <c r="AG1199" s="52" t="s">
        <v>62</v>
      </c>
      <c r="AH1199" s="52" t="s">
        <v>4288</v>
      </c>
      <c r="AI1199" s="52" t="s">
        <v>7609</v>
      </c>
      <c r="AJ1199" s="51">
        <v>5</v>
      </c>
      <c r="AK1199" s="56">
        <v>755.77</v>
      </c>
    </row>
    <row r="1200" spans="1:37" x14ac:dyDescent="0.25">
      <c r="A1200" s="51">
        <v>2339</v>
      </c>
      <c r="B1200" s="52" t="s">
        <v>5526</v>
      </c>
      <c r="C1200" s="52" t="s">
        <v>7610</v>
      </c>
      <c r="D1200" s="53">
        <v>43334</v>
      </c>
      <c r="E1200" s="53">
        <v>44665</v>
      </c>
      <c r="F1200" s="51">
        <f>Messy_HR_Dataset_Detailed!$E1200-Messy_HR_Dataset_Detailed!$D1200</f>
        <v>1331</v>
      </c>
      <c r="G1200" s="54">
        <f>(Messy_HR_Dataset_Detailed!$E1200-Messy_HR_Dataset_Detailed!$D1200)/365.25</f>
        <v>3.6440793976728267</v>
      </c>
      <c r="H1200" s="52" t="s">
        <v>738</v>
      </c>
      <c r="I1200" s="52" t="s">
        <v>7611</v>
      </c>
      <c r="J1200" s="55" t="s">
        <v>7612</v>
      </c>
      <c r="K1200" s="52" t="s">
        <v>54</v>
      </c>
      <c r="L1200" s="52" t="s">
        <v>752</v>
      </c>
      <c r="M1200" s="52" t="s">
        <v>56</v>
      </c>
      <c r="N1200" s="52" t="s">
        <v>55</v>
      </c>
      <c r="O1200" s="52" t="s">
        <v>66</v>
      </c>
      <c r="P1200" s="52" t="s">
        <v>95</v>
      </c>
      <c r="Q1200" s="52" t="s">
        <v>42</v>
      </c>
      <c r="R1200" s="52" t="s">
        <v>107</v>
      </c>
      <c r="S1200" s="53" t="s">
        <v>7613</v>
      </c>
      <c r="T1200" s="52" t="s">
        <v>44</v>
      </c>
      <c r="U1200" s="52" t="s">
        <v>109</v>
      </c>
      <c r="V1200" s="52" t="s">
        <v>46</v>
      </c>
      <c r="W1200" s="51">
        <v>2021</v>
      </c>
      <c r="X1200" s="52" t="s">
        <v>48</v>
      </c>
      <c r="Y1200" s="51">
        <v>2</v>
      </c>
      <c r="Z1200" s="51">
        <v>2766</v>
      </c>
      <c r="AA1200" s="53" t="s">
        <v>4027</v>
      </c>
      <c r="AB1200" s="51">
        <v>3</v>
      </c>
      <c r="AC1200" s="51">
        <v>5</v>
      </c>
      <c r="AD1200" s="53">
        <v>45010</v>
      </c>
      <c r="AE1200" s="52" t="s">
        <v>83</v>
      </c>
      <c r="AF1200" s="52" t="s">
        <v>61</v>
      </c>
      <c r="AG1200" s="52" t="s">
        <v>77</v>
      </c>
      <c r="AH1200" s="52" t="s">
        <v>7614</v>
      </c>
      <c r="AI1200" s="52" t="s">
        <v>7615</v>
      </c>
      <c r="AJ1200" s="51">
        <v>1</v>
      </c>
      <c r="AK1200" s="56">
        <v>440.14</v>
      </c>
    </row>
    <row r="1201" spans="1:37" x14ac:dyDescent="0.25">
      <c r="A1201" s="51">
        <v>2344</v>
      </c>
      <c r="B1201" s="52" t="s">
        <v>427</v>
      </c>
      <c r="C1201" s="52" t="s">
        <v>3319</v>
      </c>
      <c r="D1201" s="53">
        <v>44020</v>
      </c>
      <c r="E1201" s="53">
        <v>44463</v>
      </c>
      <c r="F1201" s="51">
        <f>Messy_HR_Dataset_Detailed!$E1201-Messy_HR_Dataset_Detailed!$D1201</f>
        <v>443</v>
      </c>
      <c r="G1201" s="54">
        <f>(Messy_HR_Dataset_Detailed!$E1201-Messy_HR_Dataset_Detailed!$D1201)/365.25</f>
        <v>1.2128678986995209</v>
      </c>
      <c r="H1201" s="52" t="s">
        <v>36</v>
      </c>
      <c r="I1201" s="52" t="s">
        <v>7616</v>
      </c>
      <c r="J1201" s="55" t="s">
        <v>7617</v>
      </c>
      <c r="K1201" s="52" t="s">
        <v>84</v>
      </c>
      <c r="L1201" s="52" t="s">
        <v>2303</v>
      </c>
      <c r="M1201" s="52" t="s">
        <v>66</v>
      </c>
      <c r="N1201" s="52" t="s">
        <v>55</v>
      </c>
      <c r="O1201" s="52" t="s">
        <v>41</v>
      </c>
      <c r="P1201" s="52" t="s">
        <v>133</v>
      </c>
      <c r="Q1201" s="52" t="s">
        <v>42</v>
      </c>
      <c r="R1201" s="52" t="s">
        <v>320</v>
      </c>
      <c r="S1201" s="53">
        <v>18539</v>
      </c>
      <c r="T1201" s="52" t="s">
        <v>44</v>
      </c>
      <c r="U1201" s="52" t="s">
        <v>81</v>
      </c>
      <c r="V1201" s="52" t="s">
        <v>59</v>
      </c>
      <c r="W1201" s="51">
        <v>37659</v>
      </c>
      <c r="X1201" s="52" t="s">
        <v>48</v>
      </c>
      <c r="Y1201" s="51">
        <v>5</v>
      </c>
      <c r="Z1201" s="51">
        <v>2771</v>
      </c>
      <c r="AA1201" s="53" t="s">
        <v>473</v>
      </c>
      <c r="AB1201" s="51">
        <v>2</v>
      </c>
      <c r="AC1201" s="51">
        <v>4</v>
      </c>
      <c r="AD1201" s="53">
        <v>44906</v>
      </c>
      <c r="AE1201" s="52" t="s">
        <v>83</v>
      </c>
      <c r="AF1201" s="52" t="s">
        <v>51</v>
      </c>
      <c r="AG1201" s="52" t="s">
        <v>62</v>
      </c>
      <c r="AH1201" s="52" t="s">
        <v>7618</v>
      </c>
      <c r="AI1201" s="52" t="s">
        <v>7619</v>
      </c>
      <c r="AJ1201" s="51">
        <v>5</v>
      </c>
      <c r="AK1201" s="56">
        <v>255.16</v>
      </c>
    </row>
    <row r="1202" spans="1:37" x14ac:dyDescent="0.25">
      <c r="A1202" s="51">
        <v>2350</v>
      </c>
      <c r="B1202" s="52" t="s">
        <v>190</v>
      </c>
      <c r="C1202" s="52" t="s">
        <v>1503</v>
      </c>
      <c r="D1202" s="53">
        <v>43950</v>
      </c>
      <c r="E1202" s="53">
        <v>44887</v>
      </c>
      <c r="F1202" s="51">
        <f>Messy_HR_Dataset_Detailed!$E1202-Messy_HR_Dataset_Detailed!$D1202</f>
        <v>937</v>
      </c>
      <c r="G1202" s="54">
        <f>(Messy_HR_Dataset_Detailed!$E1202-Messy_HR_Dataset_Detailed!$D1202)/365.25</f>
        <v>2.5653661875427791</v>
      </c>
      <c r="H1202" s="52" t="s">
        <v>36</v>
      </c>
      <c r="I1202" s="52" t="s">
        <v>7620</v>
      </c>
      <c r="J1202" s="55" t="s">
        <v>7621</v>
      </c>
      <c r="K1202" s="52" t="s">
        <v>164</v>
      </c>
      <c r="L1202" s="52" t="s">
        <v>38</v>
      </c>
      <c r="M1202" s="52" t="s">
        <v>56</v>
      </c>
      <c r="N1202" s="52" t="s">
        <v>67</v>
      </c>
      <c r="O1202" s="52" t="s">
        <v>66</v>
      </c>
      <c r="P1202" s="52" t="s">
        <v>174</v>
      </c>
      <c r="Q1202" s="52" t="s">
        <v>42</v>
      </c>
      <c r="R1202" s="52" t="s">
        <v>80</v>
      </c>
      <c r="S1202" s="53" t="s">
        <v>7622</v>
      </c>
      <c r="T1202" s="52" t="s">
        <v>44</v>
      </c>
      <c r="U1202" s="52" t="s">
        <v>81</v>
      </c>
      <c r="V1202" s="52" t="s">
        <v>59</v>
      </c>
      <c r="W1202" s="51">
        <v>37852</v>
      </c>
      <c r="X1202" s="52" t="s">
        <v>48</v>
      </c>
      <c r="Y1202" s="51">
        <v>5</v>
      </c>
      <c r="Z1202" s="51">
        <v>2777</v>
      </c>
      <c r="AA1202" s="53">
        <v>44965</v>
      </c>
      <c r="AB1202" s="51">
        <v>5</v>
      </c>
      <c r="AC1202" s="51">
        <v>1</v>
      </c>
      <c r="AD1202" s="53">
        <v>45132</v>
      </c>
      <c r="AE1202" s="52" t="s">
        <v>156</v>
      </c>
      <c r="AF1202" s="52" t="s">
        <v>51</v>
      </c>
      <c r="AG1202" s="52" t="s">
        <v>52</v>
      </c>
      <c r="AH1202" s="52" t="s">
        <v>7623</v>
      </c>
      <c r="AI1202" s="52" t="s">
        <v>7624</v>
      </c>
      <c r="AJ1202" s="51">
        <v>2</v>
      </c>
      <c r="AK1202" s="56">
        <v>458.37</v>
      </c>
    </row>
    <row r="1203" spans="1:37" x14ac:dyDescent="0.25">
      <c r="A1203" s="51">
        <v>2352</v>
      </c>
      <c r="B1203" s="52" t="s">
        <v>4207</v>
      </c>
      <c r="C1203" s="52" t="s">
        <v>842</v>
      </c>
      <c r="D1203" s="53">
        <v>44538</v>
      </c>
      <c r="E1203" s="53">
        <v>44732</v>
      </c>
      <c r="F1203" s="51">
        <f>Messy_HR_Dataset_Detailed!$E1203-Messy_HR_Dataset_Detailed!$D1203</f>
        <v>194</v>
      </c>
      <c r="G1203" s="54">
        <f>(Messy_HR_Dataset_Detailed!$E1203-Messy_HR_Dataset_Detailed!$D1203)/365.25</f>
        <v>0.53114305270362761</v>
      </c>
      <c r="H1203" s="52" t="s">
        <v>36</v>
      </c>
      <c r="I1203" s="52" t="s">
        <v>7625</v>
      </c>
      <c r="J1203" s="55" t="s">
        <v>7626</v>
      </c>
      <c r="K1203" s="52" t="s">
        <v>113</v>
      </c>
      <c r="L1203" s="52" t="s">
        <v>38</v>
      </c>
      <c r="M1203" s="52" t="s">
        <v>39</v>
      </c>
      <c r="N1203" s="52" t="s">
        <v>55</v>
      </c>
      <c r="O1203" s="52" t="s">
        <v>56</v>
      </c>
      <c r="P1203" s="52" t="s">
        <v>121</v>
      </c>
      <c r="Q1203" s="52" t="s">
        <v>42</v>
      </c>
      <c r="R1203" s="52" t="s">
        <v>85</v>
      </c>
      <c r="S1203" s="53" t="s">
        <v>7627</v>
      </c>
      <c r="T1203" s="52" t="s">
        <v>44</v>
      </c>
      <c r="U1203" s="52" t="s">
        <v>81</v>
      </c>
      <c r="V1203" s="52" t="s">
        <v>59</v>
      </c>
      <c r="W1203" s="51">
        <v>88158</v>
      </c>
      <c r="X1203" s="52" t="s">
        <v>48</v>
      </c>
      <c r="Y1203" s="51">
        <v>2</v>
      </c>
      <c r="Z1203" s="51">
        <v>2779</v>
      </c>
      <c r="AA1203" s="53" t="s">
        <v>1021</v>
      </c>
      <c r="AB1203" s="51">
        <v>4</v>
      </c>
      <c r="AC1203" s="51">
        <v>1</v>
      </c>
      <c r="AD1203" s="53">
        <v>44970</v>
      </c>
      <c r="AE1203" s="52" t="s">
        <v>50</v>
      </c>
      <c r="AF1203" s="52" t="s">
        <v>51</v>
      </c>
      <c r="AG1203" s="52" t="s">
        <v>77</v>
      </c>
      <c r="AH1203" s="52" t="s">
        <v>7628</v>
      </c>
      <c r="AI1203" s="52" t="s">
        <v>7629</v>
      </c>
      <c r="AJ1203" s="51">
        <v>3</v>
      </c>
      <c r="AK1203" s="56">
        <v>330.68</v>
      </c>
    </row>
    <row r="1204" spans="1:37" x14ac:dyDescent="0.25">
      <c r="A1204" s="51">
        <v>2353</v>
      </c>
      <c r="B1204" s="52" t="s">
        <v>7261</v>
      </c>
      <c r="C1204" s="52" t="s">
        <v>1470</v>
      </c>
      <c r="D1204" s="53">
        <v>44664</v>
      </c>
      <c r="E1204" s="53">
        <v>45142</v>
      </c>
      <c r="F1204" s="51">
        <f>Messy_HR_Dataset_Detailed!$E1204-Messy_HR_Dataset_Detailed!$D1204</f>
        <v>478</v>
      </c>
      <c r="G1204" s="54">
        <f>(Messy_HR_Dataset_Detailed!$E1204-Messy_HR_Dataset_Detailed!$D1204)/365.25</f>
        <v>1.3086926762491444</v>
      </c>
      <c r="H1204" s="52" t="s">
        <v>36</v>
      </c>
      <c r="I1204" s="52" t="s">
        <v>7630</v>
      </c>
      <c r="J1204" s="55" t="s">
        <v>7631</v>
      </c>
      <c r="K1204" s="52" t="s">
        <v>65</v>
      </c>
      <c r="L1204" s="52" t="s">
        <v>38</v>
      </c>
      <c r="M1204" s="52" t="s">
        <v>39</v>
      </c>
      <c r="N1204" s="52" t="s">
        <v>67</v>
      </c>
      <c r="O1204" s="52" t="s">
        <v>56</v>
      </c>
      <c r="P1204" s="52" t="s">
        <v>133</v>
      </c>
      <c r="Q1204" s="52" t="s">
        <v>42</v>
      </c>
      <c r="R1204" s="52" t="s">
        <v>80</v>
      </c>
      <c r="S1204" s="53" t="s">
        <v>7632</v>
      </c>
      <c r="T1204" s="52" t="s">
        <v>44</v>
      </c>
      <c r="U1204" s="52" t="s">
        <v>234</v>
      </c>
      <c r="V1204" s="52" t="s">
        <v>59</v>
      </c>
      <c r="W1204" s="51">
        <v>18034</v>
      </c>
      <c r="X1204" s="52" t="s">
        <v>48</v>
      </c>
      <c r="Y1204" s="51">
        <v>4</v>
      </c>
      <c r="Z1204" s="51">
        <v>2780</v>
      </c>
      <c r="AA1204" s="53" t="s">
        <v>832</v>
      </c>
      <c r="AB1204" s="51">
        <v>3</v>
      </c>
      <c r="AC1204" s="51">
        <v>5</v>
      </c>
      <c r="AD1204" s="53">
        <v>44919</v>
      </c>
      <c r="AE1204" s="52" t="s">
        <v>156</v>
      </c>
      <c r="AF1204" s="52" t="s">
        <v>51</v>
      </c>
      <c r="AG1204" s="52" t="s">
        <v>62</v>
      </c>
      <c r="AH1204" s="52" t="s">
        <v>7633</v>
      </c>
      <c r="AI1204" s="52" t="s">
        <v>7634</v>
      </c>
      <c r="AJ1204" s="51">
        <v>3</v>
      </c>
      <c r="AK1204" s="56">
        <v>625.69000000000005</v>
      </c>
    </row>
    <row r="1205" spans="1:37" x14ac:dyDescent="0.25">
      <c r="A1205" s="51">
        <v>2354</v>
      </c>
      <c r="B1205" s="52" t="s">
        <v>5697</v>
      </c>
      <c r="C1205" s="52" t="s">
        <v>259</v>
      </c>
      <c r="D1205" s="53">
        <v>44188</v>
      </c>
      <c r="E1205" s="53">
        <v>44765</v>
      </c>
      <c r="F1205" s="51">
        <f>Messy_HR_Dataset_Detailed!$E1205-Messy_HR_Dataset_Detailed!$D1205</f>
        <v>577</v>
      </c>
      <c r="G1205" s="54">
        <f>(Messy_HR_Dataset_Detailed!$E1205-Messy_HR_Dataset_Detailed!$D1205)/365.25</f>
        <v>1.5797399041752225</v>
      </c>
      <c r="H1205" s="52" t="s">
        <v>36</v>
      </c>
      <c r="I1205" s="52" t="s">
        <v>7635</v>
      </c>
      <c r="J1205" s="55" t="s">
        <v>7636</v>
      </c>
      <c r="K1205" s="52" t="s">
        <v>84</v>
      </c>
      <c r="L1205" s="52" t="s">
        <v>752</v>
      </c>
      <c r="M1205" s="52" t="s">
        <v>39</v>
      </c>
      <c r="N1205" s="52" t="s">
        <v>55</v>
      </c>
      <c r="O1205" s="52" t="s">
        <v>56</v>
      </c>
      <c r="P1205" s="52" t="s">
        <v>133</v>
      </c>
      <c r="Q1205" s="52" t="s">
        <v>42</v>
      </c>
      <c r="R1205" s="52" t="s">
        <v>85</v>
      </c>
      <c r="S1205" s="53" t="s">
        <v>7637</v>
      </c>
      <c r="T1205" s="52" t="s">
        <v>44</v>
      </c>
      <c r="U1205" s="52" t="s">
        <v>223</v>
      </c>
      <c r="V1205" s="52" t="s">
        <v>59</v>
      </c>
      <c r="W1205" s="51">
        <v>47540</v>
      </c>
      <c r="X1205" s="52" t="s">
        <v>48</v>
      </c>
      <c r="Y1205" s="51">
        <v>4</v>
      </c>
      <c r="Z1205" s="51">
        <v>2781</v>
      </c>
      <c r="AA1205" s="53">
        <v>45262</v>
      </c>
      <c r="AB1205" s="51">
        <v>1</v>
      </c>
      <c r="AC1205" s="51">
        <v>2</v>
      </c>
      <c r="AD1205" s="53">
        <v>44877</v>
      </c>
      <c r="AE1205" s="52" t="s">
        <v>50</v>
      </c>
      <c r="AF1205" s="52" t="s">
        <v>51</v>
      </c>
      <c r="AG1205" s="52" t="s">
        <v>77</v>
      </c>
      <c r="AH1205" s="52" t="s">
        <v>7638</v>
      </c>
      <c r="AI1205" s="52" t="s">
        <v>7639</v>
      </c>
      <c r="AJ1205" s="51">
        <v>5</v>
      </c>
      <c r="AK1205" s="56">
        <v>437.26</v>
      </c>
    </row>
    <row r="1206" spans="1:37" x14ac:dyDescent="0.25">
      <c r="A1206" s="51">
        <v>2356</v>
      </c>
      <c r="B1206" s="52" t="s">
        <v>1136</v>
      </c>
      <c r="C1206" s="52" t="s">
        <v>1730</v>
      </c>
      <c r="D1206" s="53">
        <v>45088</v>
      </c>
      <c r="E1206" s="53">
        <v>45137</v>
      </c>
      <c r="F1206" s="51">
        <f>Messy_HR_Dataset_Detailed!$E1206-Messy_HR_Dataset_Detailed!$D1206</f>
        <v>49</v>
      </c>
      <c r="G1206" s="54">
        <f>(Messy_HR_Dataset_Detailed!$E1206-Messy_HR_Dataset_Detailed!$D1206)/365.25</f>
        <v>0.13415468856947296</v>
      </c>
      <c r="H1206" s="52" t="s">
        <v>738</v>
      </c>
      <c r="I1206" s="52" t="s">
        <v>7640</v>
      </c>
      <c r="J1206" s="55" t="s">
        <v>7641</v>
      </c>
      <c r="K1206" s="52" t="s">
        <v>125</v>
      </c>
      <c r="L1206" s="52" t="s">
        <v>38</v>
      </c>
      <c r="M1206" s="52" t="s">
        <v>56</v>
      </c>
      <c r="N1206" s="52" t="s">
        <v>55</v>
      </c>
      <c r="O1206" s="52" t="s">
        <v>41</v>
      </c>
      <c r="P1206" s="52" t="s">
        <v>121</v>
      </c>
      <c r="Q1206" s="52" t="s">
        <v>42</v>
      </c>
      <c r="R1206" s="52" t="s">
        <v>320</v>
      </c>
      <c r="S1206" s="53" t="s">
        <v>7642</v>
      </c>
      <c r="T1206" s="52" t="s">
        <v>44</v>
      </c>
      <c r="U1206" s="52" t="s">
        <v>98</v>
      </c>
      <c r="V1206" s="52" t="s">
        <v>59</v>
      </c>
      <c r="W1206" s="51">
        <v>68300</v>
      </c>
      <c r="X1206" s="52" t="s">
        <v>48</v>
      </c>
      <c r="Y1206" s="51">
        <v>1</v>
      </c>
      <c r="Z1206" s="51">
        <v>2783</v>
      </c>
      <c r="AA1206" s="53">
        <v>45078</v>
      </c>
      <c r="AB1206" s="51">
        <v>3</v>
      </c>
      <c r="AC1206" s="51">
        <v>1</v>
      </c>
      <c r="AD1206" s="53">
        <v>45066</v>
      </c>
      <c r="AE1206" s="52" t="s">
        <v>83</v>
      </c>
      <c r="AF1206" s="52" t="s">
        <v>61</v>
      </c>
      <c r="AG1206" s="52" t="s">
        <v>62</v>
      </c>
      <c r="AH1206" s="52" t="s">
        <v>7643</v>
      </c>
      <c r="AI1206" s="52" t="s">
        <v>6433</v>
      </c>
      <c r="AJ1206" s="51">
        <v>4</v>
      </c>
      <c r="AK1206" s="56">
        <v>880.21</v>
      </c>
    </row>
    <row r="1207" spans="1:37" x14ac:dyDescent="0.25">
      <c r="A1207" s="51">
        <v>2357</v>
      </c>
      <c r="B1207" s="52" t="s">
        <v>7644</v>
      </c>
      <c r="C1207" s="52" t="s">
        <v>7645</v>
      </c>
      <c r="D1207" s="53">
        <v>44336</v>
      </c>
      <c r="E1207" s="53">
        <v>44957</v>
      </c>
      <c r="F1207" s="51">
        <f>Messy_HR_Dataset_Detailed!$E1207-Messy_HR_Dataset_Detailed!$D1207</f>
        <v>621</v>
      </c>
      <c r="G1207" s="54">
        <f>(Messy_HR_Dataset_Detailed!$E1207-Messy_HR_Dataset_Detailed!$D1207)/365.25</f>
        <v>1.700205338809035</v>
      </c>
      <c r="H1207" s="52" t="s">
        <v>738</v>
      </c>
      <c r="I1207" s="52" t="s">
        <v>7646</v>
      </c>
      <c r="J1207" s="55" t="s">
        <v>7647</v>
      </c>
      <c r="K1207" s="52" t="s">
        <v>79</v>
      </c>
      <c r="L1207" s="52" t="s">
        <v>38</v>
      </c>
      <c r="M1207" s="52" t="s">
        <v>39</v>
      </c>
      <c r="N1207" s="52" t="s">
        <v>67</v>
      </c>
      <c r="O1207" s="52" t="s">
        <v>66</v>
      </c>
      <c r="P1207" s="52" t="s">
        <v>95</v>
      </c>
      <c r="Q1207" s="52" t="s">
        <v>42</v>
      </c>
      <c r="R1207" s="52" t="s">
        <v>85</v>
      </c>
      <c r="S1207" s="53">
        <v>29801</v>
      </c>
      <c r="T1207" s="52" t="s">
        <v>44</v>
      </c>
      <c r="U1207" s="52" t="s">
        <v>234</v>
      </c>
      <c r="V1207" s="52" t="s">
        <v>59</v>
      </c>
      <c r="W1207" s="51">
        <v>85699</v>
      </c>
      <c r="X1207" s="52" t="s">
        <v>48</v>
      </c>
      <c r="Y1207" s="51">
        <v>2</v>
      </c>
      <c r="Z1207" s="51">
        <v>2784</v>
      </c>
      <c r="AA1207" s="53">
        <v>45170</v>
      </c>
      <c r="AB1207" s="51">
        <v>4</v>
      </c>
      <c r="AC1207" s="51">
        <v>3</v>
      </c>
      <c r="AD1207" s="53">
        <v>44812</v>
      </c>
      <c r="AE1207" s="52" t="s">
        <v>60</v>
      </c>
      <c r="AF1207" s="52" t="s">
        <v>51</v>
      </c>
      <c r="AG1207" s="52" t="s">
        <v>77</v>
      </c>
      <c r="AH1207" s="52" t="s">
        <v>7648</v>
      </c>
      <c r="AI1207" s="52" t="s">
        <v>7649</v>
      </c>
      <c r="AJ1207" s="51">
        <v>5</v>
      </c>
      <c r="AK1207" s="56">
        <v>427.99</v>
      </c>
    </row>
    <row r="1208" spans="1:37" x14ac:dyDescent="0.25">
      <c r="A1208" s="51">
        <v>2361</v>
      </c>
      <c r="B1208" s="52" t="s">
        <v>2666</v>
      </c>
      <c r="C1208" s="52" t="s">
        <v>4176</v>
      </c>
      <c r="D1208" s="53">
        <v>45080</v>
      </c>
      <c r="E1208" s="53">
        <v>45121</v>
      </c>
      <c r="F1208" s="51">
        <f>Messy_HR_Dataset_Detailed!$E1208-Messy_HR_Dataset_Detailed!$D1208</f>
        <v>41</v>
      </c>
      <c r="G1208" s="54">
        <f>(Messy_HR_Dataset_Detailed!$E1208-Messy_HR_Dataset_Detailed!$D1208)/365.25</f>
        <v>0.11225188227241616</v>
      </c>
      <c r="H1208" s="52" t="s">
        <v>738</v>
      </c>
      <c r="I1208" s="52" t="s">
        <v>7650</v>
      </c>
      <c r="J1208" s="55" t="s">
        <v>7651</v>
      </c>
      <c r="K1208" s="52" t="s">
        <v>113</v>
      </c>
      <c r="L1208" s="52" t="s">
        <v>752</v>
      </c>
      <c r="M1208" s="52" t="s">
        <v>39</v>
      </c>
      <c r="N1208" s="52" t="s">
        <v>40</v>
      </c>
      <c r="O1208" s="52" t="s">
        <v>66</v>
      </c>
      <c r="P1208" s="52" t="s">
        <v>95</v>
      </c>
      <c r="Q1208" s="52" t="s">
        <v>42</v>
      </c>
      <c r="R1208" s="52" t="s">
        <v>175</v>
      </c>
      <c r="S1208" s="53">
        <v>18081</v>
      </c>
      <c r="T1208" s="52" t="s">
        <v>44</v>
      </c>
      <c r="U1208" s="52" t="s">
        <v>5</v>
      </c>
      <c r="V1208" s="52" t="s">
        <v>46</v>
      </c>
      <c r="W1208" s="51">
        <v>87242</v>
      </c>
      <c r="X1208" s="52" t="s">
        <v>48</v>
      </c>
      <c r="Y1208" s="51">
        <v>1</v>
      </c>
      <c r="Z1208" s="51">
        <v>2788</v>
      </c>
      <c r="AA1208" s="53" t="s">
        <v>5772</v>
      </c>
      <c r="AB1208" s="51">
        <v>4</v>
      </c>
      <c r="AC1208" s="51">
        <v>1</v>
      </c>
      <c r="AD1208" s="53">
        <v>44947</v>
      </c>
      <c r="AE1208" s="52" t="s">
        <v>76</v>
      </c>
      <c r="AF1208" s="52" t="s">
        <v>61</v>
      </c>
      <c r="AG1208" s="52" t="s">
        <v>62</v>
      </c>
      <c r="AH1208" s="52" t="s">
        <v>7652</v>
      </c>
      <c r="AI1208" s="52" t="s">
        <v>7653</v>
      </c>
      <c r="AJ1208" s="51">
        <v>5</v>
      </c>
      <c r="AK1208" s="56">
        <v>161.15</v>
      </c>
    </row>
    <row r="1209" spans="1:37" x14ac:dyDescent="0.25">
      <c r="A1209" s="51">
        <v>2362</v>
      </c>
      <c r="B1209" s="52" t="s">
        <v>7654</v>
      </c>
      <c r="C1209" s="52" t="s">
        <v>1958</v>
      </c>
      <c r="D1209" s="53">
        <v>44312</v>
      </c>
      <c r="E1209" s="53">
        <v>44383</v>
      </c>
      <c r="F1209" s="51">
        <f>Messy_HR_Dataset_Detailed!$E1209-Messy_HR_Dataset_Detailed!$D1209</f>
        <v>71</v>
      </c>
      <c r="G1209" s="54">
        <f>(Messy_HR_Dataset_Detailed!$E1209-Messy_HR_Dataset_Detailed!$D1209)/365.25</f>
        <v>0.19438740588637921</v>
      </c>
      <c r="H1209" s="52" t="s">
        <v>36</v>
      </c>
      <c r="I1209" s="52" t="s">
        <v>7655</v>
      </c>
      <c r="J1209" s="55" t="s">
        <v>7656</v>
      </c>
      <c r="K1209" s="52" t="s">
        <v>37</v>
      </c>
      <c r="L1209" s="52" t="s">
        <v>38</v>
      </c>
      <c r="M1209" s="52" t="s">
        <v>39</v>
      </c>
      <c r="N1209" s="52" t="s">
        <v>67</v>
      </c>
      <c r="O1209" s="52" t="s">
        <v>41</v>
      </c>
      <c r="P1209" s="52" t="s">
        <v>133</v>
      </c>
      <c r="Q1209" s="52" t="s">
        <v>42</v>
      </c>
      <c r="R1209" s="52" t="s">
        <v>608</v>
      </c>
      <c r="S1209" s="53">
        <v>15437</v>
      </c>
      <c r="T1209" s="52" t="s">
        <v>44</v>
      </c>
      <c r="U1209" s="52" t="s">
        <v>250</v>
      </c>
      <c r="V1209" s="52" t="s">
        <v>59</v>
      </c>
      <c r="W1209" s="51">
        <v>31575</v>
      </c>
      <c r="X1209" s="52" t="s">
        <v>48</v>
      </c>
      <c r="Y1209" s="51">
        <v>4</v>
      </c>
      <c r="Z1209" s="51">
        <v>2789</v>
      </c>
      <c r="AA1209" s="53">
        <v>44632</v>
      </c>
      <c r="AB1209" s="51">
        <v>1</v>
      </c>
      <c r="AC1209" s="51">
        <v>2</v>
      </c>
      <c r="AD1209" s="53">
        <v>45083</v>
      </c>
      <c r="AE1209" s="52" t="s">
        <v>76</v>
      </c>
      <c r="AF1209" s="52" t="s">
        <v>51</v>
      </c>
      <c r="AG1209" s="52" t="s">
        <v>77</v>
      </c>
      <c r="AH1209" s="52" t="s">
        <v>7657</v>
      </c>
      <c r="AI1209" s="52" t="s">
        <v>7658</v>
      </c>
      <c r="AJ1209" s="51">
        <v>4</v>
      </c>
      <c r="AK1209" s="56">
        <v>899.17</v>
      </c>
    </row>
    <row r="1210" spans="1:37" x14ac:dyDescent="0.25">
      <c r="A1210" s="51">
        <v>2363</v>
      </c>
      <c r="B1210" s="52" t="s">
        <v>4198</v>
      </c>
      <c r="C1210" s="52" t="s">
        <v>1618</v>
      </c>
      <c r="D1210" s="53">
        <v>43585</v>
      </c>
      <c r="E1210" s="53">
        <v>43747</v>
      </c>
      <c r="F1210" s="51">
        <f>Messy_HR_Dataset_Detailed!$E1210-Messy_HR_Dataset_Detailed!$D1210</f>
        <v>162</v>
      </c>
      <c r="G1210" s="54">
        <f>(Messy_HR_Dataset_Detailed!$E1210-Messy_HR_Dataset_Detailed!$D1210)/365.25</f>
        <v>0.44353182751540043</v>
      </c>
      <c r="H1210" s="52" t="s">
        <v>36</v>
      </c>
      <c r="I1210" s="52" t="s">
        <v>7659</v>
      </c>
      <c r="J1210" s="55" t="s">
        <v>7660</v>
      </c>
      <c r="K1210" s="52" t="s">
        <v>54</v>
      </c>
      <c r="L1210" s="52" t="s">
        <v>38</v>
      </c>
      <c r="M1210" s="52" t="s">
        <v>39</v>
      </c>
      <c r="N1210" s="52" t="s">
        <v>67</v>
      </c>
      <c r="O1210" s="52" t="s">
        <v>56</v>
      </c>
      <c r="P1210" s="52" t="s">
        <v>95</v>
      </c>
      <c r="Q1210" s="52" t="s">
        <v>42</v>
      </c>
      <c r="R1210" s="52" t="s">
        <v>344</v>
      </c>
      <c r="S1210" s="53">
        <v>21770</v>
      </c>
      <c r="T1210" s="52" t="s">
        <v>44</v>
      </c>
      <c r="U1210" s="52" t="s">
        <v>81</v>
      </c>
      <c r="V1210" s="52" t="s">
        <v>59</v>
      </c>
      <c r="W1210" s="51">
        <v>64694</v>
      </c>
      <c r="X1210" s="52" t="s">
        <v>48</v>
      </c>
      <c r="Y1210" s="51">
        <v>4</v>
      </c>
      <c r="Z1210" s="51">
        <v>2790</v>
      </c>
      <c r="AA1210" s="53">
        <v>44986</v>
      </c>
      <c r="AB1210" s="51">
        <v>1</v>
      </c>
      <c r="AC1210" s="51">
        <v>5</v>
      </c>
      <c r="AD1210" s="53">
        <v>44824</v>
      </c>
      <c r="AE1210" s="52" t="s">
        <v>156</v>
      </c>
      <c r="AF1210" s="52" t="s">
        <v>61</v>
      </c>
      <c r="AG1210" s="52" t="s">
        <v>62</v>
      </c>
      <c r="AH1210" s="52" t="s">
        <v>5004</v>
      </c>
      <c r="AI1210" s="52" t="s">
        <v>7661</v>
      </c>
      <c r="AJ1210" s="51">
        <v>1</v>
      </c>
      <c r="AK1210" s="56">
        <v>438.31</v>
      </c>
    </row>
    <row r="1211" spans="1:37" x14ac:dyDescent="0.25">
      <c r="A1211" s="51">
        <v>2364</v>
      </c>
      <c r="B1211" s="52" t="s">
        <v>7662</v>
      </c>
      <c r="C1211" s="52" t="s">
        <v>1775</v>
      </c>
      <c r="D1211" s="53">
        <v>44381</v>
      </c>
      <c r="E1211" s="53">
        <v>45102</v>
      </c>
      <c r="F1211" s="51">
        <f>Messy_HR_Dataset_Detailed!$E1211-Messy_HR_Dataset_Detailed!$D1211</f>
        <v>721</v>
      </c>
      <c r="G1211" s="54">
        <f>(Messy_HR_Dataset_Detailed!$E1211-Messy_HR_Dataset_Detailed!$D1211)/365.25</f>
        <v>1.9739904175222451</v>
      </c>
      <c r="H1211" s="52" t="s">
        <v>36</v>
      </c>
      <c r="I1211" s="52" t="s">
        <v>7663</v>
      </c>
      <c r="J1211" s="55" t="s">
        <v>7664</v>
      </c>
      <c r="K1211" s="52" t="s">
        <v>132</v>
      </c>
      <c r="L1211" s="52" t="s">
        <v>38</v>
      </c>
      <c r="M1211" s="52" t="s">
        <v>39</v>
      </c>
      <c r="N1211" s="52" t="s">
        <v>67</v>
      </c>
      <c r="O1211" s="52" t="s">
        <v>41</v>
      </c>
      <c r="P1211" s="52" t="s">
        <v>95</v>
      </c>
      <c r="Q1211" s="52" t="s">
        <v>42</v>
      </c>
      <c r="R1211" s="52" t="s">
        <v>85</v>
      </c>
      <c r="S1211" s="53" t="s">
        <v>7665</v>
      </c>
      <c r="T1211" s="52" t="s">
        <v>44</v>
      </c>
      <c r="U1211" s="52" t="s">
        <v>192</v>
      </c>
      <c r="V1211" s="52" t="s">
        <v>59</v>
      </c>
      <c r="W1211" s="51">
        <v>43706</v>
      </c>
      <c r="X1211" s="52" t="s">
        <v>48</v>
      </c>
      <c r="Y1211" s="51">
        <v>2</v>
      </c>
      <c r="Z1211" s="51">
        <v>2791</v>
      </c>
      <c r="AA1211" s="53" t="s">
        <v>235</v>
      </c>
      <c r="AB1211" s="51">
        <v>1</v>
      </c>
      <c r="AC1211" s="51">
        <v>3</v>
      </c>
      <c r="AD1211" s="53">
        <v>45024</v>
      </c>
      <c r="AE1211" s="52" t="s">
        <v>156</v>
      </c>
      <c r="AF1211" s="52" t="s">
        <v>51</v>
      </c>
      <c r="AG1211" s="52" t="s">
        <v>89</v>
      </c>
      <c r="AH1211" s="52" t="s">
        <v>7666</v>
      </c>
      <c r="AI1211" s="52" t="s">
        <v>7667</v>
      </c>
      <c r="AJ1211" s="51">
        <v>3</v>
      </c>
      <c r="AK1211" s="56">
        <v>903.18</v>
      </c>
    </row>
    <row r="1212" spans="1:37" x14ac:dyDescent="0.25">
      <c r="A1212" s="51">
        <v>2368</v>
      </c>
      <c r="B1212" s="52" t="s">
        <v>5748</v>
      </c>
      <c r="C1212" s="52" t="s">
        <v>7424</v>
      </c>
      <c r="D1212" s="53">
        <v>44752</v>
      </c>
      <c r="E1212" s="53">
        <v>44815</v>
      </c>
      <c r="F1212" s="51">
        <f>Messy_HR_Dataset_Detailed!$E1212-Messy_HR_Dataset_Detailed!$D1212</f>
        <v>63</v>
      </c>
      <c r="G1212" s="54">
        <f>(Messy_HR_Dataset_Detailed!$E1212-Messy_HR_Dataset_Detailed!$D1212)/365.25</f>
        <v>0.17248459958932238</v>
      </c>
      <c r="H1212" s="52" t="s">
        <v>36</v>
      </c>
      <c r="I1212" s="52" t="s">
        <v>7668</v>
      </c>
      <c r="J1212" s="55" t="s">
        <v>7669</v>
      </c>
      <c r="K1212" s="52" t="s">
        <v>125</v>
      </c>
      <c r="L1212" s="52" t="s">
        <v>38</v>
      </c>
      <c r="M1212" s="52" t="s">
        <v>56</v>
      </c>
      <c r="N1212" s="52" t="s">
        <v>40</v>
      </c>
      <c r="O1212" s="52" t="s">
        <v>41</v>
      </c>
      <c r="P1212" s="52" t="s">
        <v>174</v>
      </c>
      <c r="Q1212" s="52" t="s">
        <v>42</v>
      </c>
      <c r="R1212" s="52" t="s">
        <v>96</v>
      </c>
      <c r="S1212" s="53" t="s">
        <v>7670</v>
      </c>
      <c r="T1212" s="52" t="s">
        <v>44</v>
      </c>
      <c r="U1212" s="52" t="s">
        <v>717</v>
      </c>
      <c r="V1212" s="52" t="s">
        <v>46</v>
      </c>
      <c r="W1212" s="51">
        <v>74746</v>
      </c>
      <c r="X1212" s="52" t="s">
        <v>48</v>
      </c>
      <c r="Y1212" s="51">
        <v>4</v>
      </c>
      <c r="Z1212" s="51">
        <v>2795</v>
      </c>
      <c r="AA1212" s="53">
        <v>45083</v>
      </c>
      <c r="AB1212" s="51">
        <v>5</v>
      </c>
      <c r="AC1212" s="51">
        <v>1</v>
      </c>
      <c r="AD1212" s="53">
        <v>45046</v>
      </c>
      <c r="AE1212" s="52" t="s">
        <v>60</v>
      </c>
      <c r="AF1212" s="52" t="s">
        <v>51</v>
      </c>
      <c r="AG1212" s="52" t="s">
        <v>52</v>
      </c>
      <c r="AH1212" s="52" t="s">
        <v>7671</v>
      </c>
      <c r="AI1212" s="52" t="s">
        <v>7672</v>
      </c>
      <c r="AJ1212" s="51">
        <v>4</v>
      </c>
      <c r="AK1212" s="56">
        <v>457.74</v>
      </c>
    </row>
    <row r="1213" spans="1:37" x14ac:dyDescent="0.25">
      <c r="A1213" s="51">
        <v>2369</v>
      </c>
      <c r="B1213" s="52" t="s">
        <v>7673</v>
      </c>
      <c r="C1213" s="52" t="s">
        <v>5190</v>
      </c>
      <c r="D1213" s="53">
        <v>44823</v>
      </c>
      <c r="E1213" s="53">
        <v>45094</v>
      </c>
      <c r="F1213" s="51">
        <f>Messy_HR_Dataset_Detailed!$E1213-Messy_HR_Dataset_Detailed!$D1213</f>
        <v>271</v>
      </c>
      <c r="G1213" s="54">
        <f>(Messy_HR_Dataset_Detailed!$E1213-Messy_HR_Dataset_Detailed!$D1213)/365.25</f>
        <v>0.7419575633127995</v>
      </c>
      <c r="H1213" s="52" t="s">
        <v>36</v>
      </c>
      <c r="I1213" s="52" t="s">
        <v>7674</v>
      </c>
      <c r="J1213" s="55" t="s">
        <v>7675</v>
      </c>
      <c r="K1213" s="52" t="s">
        <v>79</v>
      </c>
      <c r="L1213" s="52" t="s">
        <v>38</v>
      </c>
      <c r="M1213" s="52" t="s">
        <v>39</v>
      </c>
      <c r="N1213" s="52" t="s">
        <v>55</v>
      </c>
      <c r="O1213" s="52" t="s">
        <v>66</v>
      </c>
      <c r="P1213" s="52" t="s">
        <v>174</v>
      </c>
      <c r="Q1213" s="52" t="s">
        <v>42</v>
      </c>
      <c r="R1213" s="52" t="s">
        <v>107</v>
      </c>
      <c r="S1213" s="53">
        <v>33247</v>
      </c>
      <c r="T1213" s="52" t="s">
        <v>44</v>
      </c>
      <c r="U1213" s="52" t="s">
        <v>2763</v>
      </c>
      <c r="V1213" s="52" t="s">
        <v>46</v>
      </c>
      <c r="W1213" s="51">
        <v>96469</v>
      </c>
      <c r="X1213" s="52" t="s">
        <v>48</v>
      </c>
      <c r="Y1213" s="51">
        <v>1</v>
      </c>
      <c r="Z1213" s="51">
        <v>2796</v>
      </c>
      <c r="AA1213" s="53">
        <v>45054</v>
      </c>
      <c r="AB1213" s="51">
        <v>2</v>
      </c>
      <c r="AC1213" s="51">
        <v>4</v>
      </c>
      <c r="AD1213" s="53">
        <v>44853</v>
      </c>
      <c r="AE1213" s="52" t="s">
        <v>156</v>
      </c>
      <c r="AF1213" s="52" t="s">
        <v>61</v>
      </c>
      <c r="AG1213" s="52" t="s">
        <v>62</v>
      </c>
      <c r="AH1213" s="52" t="s">
        <v>7676</v>
      </c>
      <c r="AI1213" s="52" t="s">
        <v>7677</v>
      </c>
      <c r="AJ1213" s="51">
        <v>2</v>
      </c>
      <c r="AK1213" s="56">
        <v>840.27</v>
      </c>
    </row>
    <row r="1214" spans="1:37" x14ac:dyDescent="0.25">
      <c r="A1214" s="51">
        <v>2372</v>
      </c>
      <c r="B1214" s="52" t="s">
        <v>3629</v>
      </c>
      <c r="C1214" s="52" t="s">
        <v>2284</v>
      </c>
      <c r="D1214" s="53">
        <v>44306</v>
      </c>
      <c r="E1214" s="53">
        <v>44821</v>
      </c>
      <c r="F1214" s="51">
        <f>Messy_HR_Dataset_Detailed!$E1214-Messy_HR_Dataset_Detailed!$D1214</f>
        <v>515</v>
      </c>
      <c r="G1214" s="54">
        <f>(Messy_HR_Dataset_Detailed!$E1214-Messy_HR_Dataset_Detailed!$D1214)/365.25</f>
        <v>1.4099931553730323</v>
      </c>
      <c r="H1214" s="52" t="s">
        <v>36</v>
      </c>
      <c r="I1214" s="52" t="s">
        <v>7678</v>
      </c>
      <c r="J1214" s="55" t="s">
        <v>7679</v>
      </c>
      <c r="K1214" s="52" t="s">
        <v>37</v>
      </c>
      <c r="L1214" s="52" t="s">
        <v>38</v>
      </c>
      <c r="M1214" s="52" t="s">
        <v>56</v>
      </c>
      <c r="N1214" s="52" t="s">
        <v>55</v>
      </c>
      <c r="O1214" s="52" t="s">
        <v>56</v>
      </c>
      <c r="P1214" s="52" t="s">
        <v>121</v>
      </c>
      <c r="Q1214" s="52" t="s">
        <v>42</v>
      </c>
      <c r="R1214" s="52" t="s">
        <v>107</v>
      </c>
      <c r="S1214" s="53" t="s">
        <v>7680</v>
      </c>
      <c r="T1214" s="52" t="s">
        <v>44</v>
      </c>
      <c r="U1214" s="52" t="s">
        <v>109</v>
      </c>
      <c r="V1214" s="52" t="s">
        <v>59</v>
      </c>
      <c r="W1214" s="51">
        <v>54859</v>
      </c>
      <c r="X1214" s="52" t="s">
        <v>48</v>
      </c>
      <c r="Y1214" s="51">
        <v>2</v>
      </c>
      <c r="Z1214" s="51">
        <v>2799</v>
      </c>
      <c r="AA1214" s="53">
        <v>44928</v>
      </c>
      <c r="AB1214" s="51">
        <v>2</v>
      </c>
      <c r="AC1214" s="51">
        <v>1</v>
      </c>
      <c r="AD1214" s="53">
        <v>45135</v>
      </c>
      <c r="AE1214" s="52" t="s">
        <v>156</v>
      </c>
      <c r="AF1214" s="52" t="s">
        <v>51</v>
      </c>
      <c r="AG1214" s="52" t="s">
        <v>62</v>
      </c>
      <c r="AH1214" s="52" t="s">
        <v>7681</v>
      </c>
      <c r="AI1214" s="52" t="s">
        <v>7682</v>
      </c>
      <c r="AJ1214" s="51">
        <v>1</v>
      </c>
      <c r="AK1214" s="56">
        <v>543.46</v>
      </c>
    </row>
    <row r="1215" spans="1:37" x14ac:dyDescent="0.25">
      <c r="A1215" s="51">
        <v>2380</v>
      </c>
      <c r="B1215" s="52" t="s">
        <v>6916</v>
      </c>
      <c r="C1215" s="52" t="s">
        <v>2108</v>
      </c>
      <c r="D1215" s="53">
        <v>44383</v>
      </c>
      <c r="E1215" s="53">
        <v>44933</v>
      </c>
      <c r="F1215" s="51">
        <f>Messy_HR_Dataset_Detailed!$E1215-Messy_HR_Dataset_Detailed!$D1215</f>
        <v>550</v>
      </c>
      <c r="G1215" s="54">
        <f>(Messy_HR_Dataset_Detailed!$E1215-Messy_HR_Dataset_Detailed!$D1215)/365.25</f>
        <v>1.5058179329226558</v>
      </c>
      <c r="H1215" s="52" t="s">
        <v>738</v>
      </c>
      <c r="I1215" s="52" t="s">
        <v>7683</v>
      </c>
      <c r="J1215" s="55" t="s">
        <v>7684</v>
      </c>
      <c r="K1215" s="52" t="s">
        <v>84</v>
      </c>
      <c r="L1215" s="52" t="s">
        <v>752</v>
      </c>
      <c r="M1215" s="52" t="s">
        <v>56</v>
      </c>
      <c r="N1215" s="52" t="s">
        <v>55</v>
      </c>
      <c r="O1215" s="52" t="s">
        <v>56</v>
      </c>
      <c r="P1215" s="52" t="s">
        <v>95</v>
      </c>
      <c r="Q1215" s="52" t="s">
        <v>42</v>
      </c>
      <c r="R1215" s="52" t="s">
        <v>320</v>
      </c>
      <c r="S1215" s="53" t="s">
        <v>7685</v>
      </c>
      <c r="T1215" s="52" t="s">
        <v>44</v>
      </c>
      <c r="U1215" s="52" t="s">
        <v>87</v>
      </c>
      <c r="V1215" s="52" t="s">
        <v>46</v>
      </c>
      <c r="W1215" s="51">
        <v>55399</v>
      </c>
      <c r="X1215" s="52" t="s">
        <v>48</v>
      </c>
      <c r="Y1215" s="51">
        <v>2</v>
      </c>
      <c r="Z1215" s="51">
        <v>2807</v>
      </c>
      <c r="AA1215" s="53" t="s">
        <v>421</v>
      </c>
      <c r="AB1215" s="51">
        <v>3</v>
      </c>
      <c r="AC1215" s="51">
        <v>2</v>
      </c>
      <c r="AD1215" s="53">
        <v>45032</v>
      </c>
      <c r="AE1215" s="52" t="s">
        <v>60</v>
      </c>
      <c r="AF1215" s="52" t="s">
        <v>51</v>
      </c>
      <c r="AG1215" s="52" t="s">
        <v>89</v>
      </c>
      <c r="AH1215" s="52" t="s">
        <v>7686</v>
      </c>
      <c r="AI1215" s="52" t="s">
        <v>7687</v>
      </c>
      <c r="AJ1215" s="51">
        <v>4</v>
      </c>
      <c r="AK1215" s="56">
        <v>977.46</v>
      </c>
    </row>
    <row r="1216" spans="1:37" x14ac:dyDescent="0.25">
      <c r="A1216" s="51">
        <v>2383</v>
      </c>
      <c r="B1216" s="52" t="s">
        <v>5305</v>
      </c>
      <c r="C1216" s="52" t="s">
        <v>4215</v>
      </c>
      <c r="D1216" s="53">
        <v>44882</v>
      </c>
      <c r="E1216" s="53">
        <v>44965</v>
      </c>
      <c r="F1216" s="51">
        <f>Messy_HR_Dataset_Detailed!$E1216-Messy_HR_Dataset_Detailed!$D1216</f>
        <v>83</v>
      </c>
      <c r="G1216" s="54">
        <f>(Messy_HR_Dataset_Detailed!$E1216-Messy_HR_Dataset_Detailed!$D1216)/365.25</f>
        <v>0.22724161533196441</v>
      </c>
      <c r="H1216" s="52" t="s">
        <v>36</v>
      </c>
      <c r="I1216" s="52" t="s">
        <v>7688</v>
      </c>
      <c r="J1216" s="55" t="s">
        <v>7689</v>
      </c>
      <c r="K1216" s="52" t="s">
        <v>113</v>
      </c>
      <c r="L1216" s="52" t="s">
        <v>38</v>
      </c>
      <c r="M1216" s="52" t="s">
        <v>66</v>
      </c>
      <c r="N1216" s="52" t="s">
        <v>55</v>
      </c>
      <c r="O1216" s="52" t="s">
        <v>56</v>
      </c>
      <c r="P1216" s="52" t="s">
        <v>121</v>
      </c>
      <c r="Q1216" s="52" t="s">
        <v>42</v>
      </c>
      <c r="R1216" s="52" t="s">
        <v>85</v>
      </c>
      <c r="S1216" s="53">
        <v>21827</v>
      </c>
      <c r="T1216" s="52" t="s">
        <v>44</v>
      </c>
      <c r="U1216" s="52" t="s">
        <v>81</v>
      </c>
      <c r="V1216" s="52" t="s">
        <v>59</v>
      </c>
      <c r="W1216" s="51">
        <v>72285</v>
      </c>
      <c r="X1216" s="52" t="s">
        <v>48</v>
      </c>
      <c r="Y1216" s="51">
        <v>4</v>
      </c>
      <c r="Z1216" s="51">
        <v>2810</v>
      </c>
      <c r="AA1216" s="53" t="s">
        <v>3156</v>
      </c>
      <c r="AB1216" s="51">
        <v>2</v>
      </c>
      <c r="AC1216" s="51">
        <v>5</v>
      </c>
      <c r="AD1216" s="53">
        <v>45021</v>
      </c>
      <c r="AE1216" s="52" t="s">
        <v>83</v>
      </c>
      <c r="AF1216" s="52" t="s">
        <v>51</v>
      </c>
      <c r="AG1216" s="52" t="s">
        <v>62</v>
      </c>
      <c r="AH1216" s="52" t="s">
        <v>7690</v>
      </c>
      <c r="AI1216" s="52" t="s">
        <v>7691</v>
      </c>
      <c r="AJ1216" s="51">
        <v>3</v>
      </c>
      <c r="AK1216" s="56">
        <v>964.33</v>
      </c>
    </row>
    <row r="1217" spans="1:37" x14ac:dyDescent="0.25">
      <c r="A1217" s="51">
        <v>2384</v>
      </c>
      <c r="B1217" s="52" t="s">
        <v>5089</v>
      </c>
      <c r="C1217" s="52" t="s">
        <v>5920</v>
      </c>
      <c r="D1217" s="53">
        <v>43325</v>
      </c>
      <c r="E1217" s="53">
        <v>43979</v>
      </c>
      <c r="F1217" s="51">
        <f>Messy_HR_Dataset_Detailed!$E1217-Messy_HR_Dataset_Detailed!$D1217</f>
        <v>654</v>
      </c>
      <c r="G1217" s="54">
        <f>(Messy_HR_Dataset_Detailed!$E1217-Messy_HR_Dataset_Detailed!$D1217)/365.25</f>
        <v>1.7905544147843941</v>
      </c>
      <c r="H1217" s="52" t="s">
        <v>36</v>
      </c>
      <c r="I1217" s="52" t="s">
        <v>7692</v>
      </c>
      <c r="J1217" s="55" t="s">
        <v>7693</v>
      </c>
      <c r="K1217" s="52" t="s">
        <v>65</v>
      </c>
      <c r="L1217" s="52" t="s">
        <v>38</v>
      </c>
      <c r="M1217" s="52" t="s">
        <v>56</v>
      </c>
      <c r="N1217" s="52" t="s">
        <v>55</v>
      </c>
      <c r="O1217" s="52" t="s">
        <v>66</v>
      </c>
      <c r="P1217" s="52" t="s">
        <v>174</v>
      </c>
      <c r="Q1217" s="52" t="s">
        <v>42</v>
      </c>
      <c r="R1217" s="52" t="s">
        <v>85</v>
      </c>
      <c r="S1217" s="53">
        <v>35156</v>
      </c>
      <c r="T1217" s="52" t="s">
        <v>44</v>
      </c>
      <c r="U1217" s="52" t="s">
        <v>81</v>
      </c>
      <c r="V1217" s="52" t="s">
        <v>59</v>
      </c>
      <c r="W1217" s="51">
        <v>82960</v>
      </c>
      <c r="X1217" s="52" t="s">
        <v>48</v>
      </c>
      <c r="Y1217" s="51">
        <v>2</v>
      </c>
      <c r="Z1217" s="51">
        <v>2811</v>
      </c>
      <c r="AA1217" s="53" t="s">
        <v>3451</v>
      </c>
      <c r="AB1217" s="51">
        <v>3</v>
      </c>
      <c r="AC1217" s="51">
        <v>4</v>
      </c>
      <c r="AD1217" s="53">
        <v>44869</v>
      </c>
      <c r="AE1217" s="52" t="s">
        <v>83</v>
      </c>
      <c r="AF1217" s="52" t="s">
        <v>61</v>
      </c>
      <c r="AG1217" s="52" t="s">
        <v>77</v>
      </c>
      <c r="AH1217" s="52" t="s">
        <v>7694</v>
      </c>
      <c r="AI1217" s="52" t="s">
        <v>7695</v>
      </c>
      <c r="AJ1217" s="51">
        <v>3</v>
      </c>
      <c r="AK1217" s="56">
        <v>589.88</v>
      </c>
    </row>
    <row r="1218" spans="1:37" x14ac:dyDescent="0.25">
      <c r="A1218" s="51">
        <v>2385</v>
      </c>
      <c r="B1218" s="52" t="s">
        <v>3222</v>
      </c>
      <c r="C1218" s="52" t="s">
        <v>5647</v>
      </c>
      <c r="D1218" s="53">
        <v>44379</v>
      </c>
      <c r="E1218" s="53">
        <v>45116</v>
      </c>
      <c r="F1218" s="51">
        <f>Messy_HR_Dataset_Detailed!$E1218-Messy_HR_Dataset_Detailed!$D1218</f>
        <v>737</v>
      </c>
      <c r="G1218" s="54">
        <f>(Messy_HR_Dataset_Detailed!$E1218-Messy_HR_Dataset_Detailed!$D1218)/365.25</f>
        <v>2.0177960301163584</v>
      </c>
      <c r="H1218" s="52" t="s">
        <v>36</v>
      </c>
      <c r="I1218" s="52" t="s">
        <v>7696</v>
      </c>
      <c r="J1218" s="55" t="s">
        <v>7697</v>
      </c>
      <c r="K1218" s="52" t="s">
        <v>84</v>
      </c>
      <c r="L1218" s="52" t="s">
        <v>2303</v>
      </c>
      <c r="M1218" s="52" t="s">
        <v>56</v>
      </c>
      <c r="N1218" s="52" t="s">
        <v>67</v>
      </c>
      <c r="O1218" s="52" t="s">
        <v>41</v>
      </c>
      <c r="P1218" s="52" t="s">
        <v>121</v>
      </c>
      <c r="Q1218" s="52" t="s">
        <v>42</v>
      </c>
      <c r="R1218" s="52" t="s">
        <v>96</v>
      </c>
      <c r="S1218" s="53" t="s">
        <v>7698</v>
      </c>
      <c r="T1218" s="52" t="s">
        <v>44</v>
      </c>
      <c r="U1218" s="52" t="s">
        <v>250</v>
      </c>
      <c r="V1218" s="52" t="s">
        <v>59</v>
      </c>
      <c r="W1218" s="51">
        <v>44272</v>
      </c>
      <c r="X1218" s="52" t="s">
        <v>48</v>
      </c>
      <c r="Y1218" s="51">
        <v>4</v>
      </c>
      <c r="Z1218" s="51">
        <v>2812</v>
      </c>
      <c r="AA1218" s="53" t="s">
        <v>821</v>
      </c>
      <c r="AB1218" s="51">
        <v>3</v>
      </c>
      <c r="AC1218" s="51">
        <v>2</v>
      </c>
      <c r="AD1218" s="53">
        <v>44890</v>
      </c>
      <c r="AE1218" s="52" t="s">
        <v>50</v>
      </c>
      <c r="AF1218" s="52" t="s">
        <v>61</v>
      </c>
      <c r="AG1218" s="52" t="s">
        <v>62</v>
      </c>
      <c r="AH1218" s="52" t="s">
        <v>7699</v>
      </c>
      <c r="AI1218" s="52" t="s">
        <v>7700</v>
      </c>
      <c r="AJ1218" s="51">
        <v>4</v>
      </c>
      <c r="AK1218" s="56">
        <v>663.36</v>
      </c>
    </row>
    <row r="1219" spans="1:37" x14ac:dyDescent="0.25">
      <c r="A1219" s="51">
        <v>2391</v>
      </c>
      <c r="B1219" s="52" t="s">
        <v>5189</v>
      </c>
      <c r="C1219" s="52" t="s">
        <v>2836</v>
      </c>
      <c r="D1219" s="53">
        <v>45135</v>
      </c>
      <c r="E1219" s="53">
        <v>45137</v>
      </c>
      <c r="F1219" s="51">
        <f>Messy_HR_Dataset_Detailed!$E1219-Messy_HR_Dataset_Detailed!$D1219</f>
        <v>2</v>
      </c>
      <c r="G1219" s="54">
        <f>(Messy_HR_Dataset_Detailed!$E1219-Messy_HR_Dataset_Detailed!$D1219)/365.25</f>
        <v>5.4757015742642025E-3</v>
      </c>
      <c r="H1219" s="52" t="s">
        <v>36</v>
      </c>
      <c r="I1219" s="52" t="s">
        <v>7701</v>
      </c>
      <c r="J1219" s="55" t="s">
        <v>7702</v>
      </c>
      <c r="K1219" s="52" t="s">
        <v>164</v>
      </c>
      <c r="L1219" s="52" t="s">
        <v>38</v>
      </c>
      <c r="M1219" s="52" t="s">
        <v>56</v>
      </c>
      <c r="N1219" s="52" t="s">
        <v>67</v>
      </c>
      <c r="O1219" s="52" t="s">
        <v>41</v>
      </c>
      <c r="P1219" s="52" t="s">
        <v>95</v>
      </c>
      <c r="Q1219" s="52" t="s">
        <v>42</v>
      </c>
      <c r="R1219" s="52" t="s">
        <v>238</v>
      </c>
      <c r="S1219" s="53" t="s">
        <v>7703</v>
      </c>
      <c r="T1219" s="52" t="s">
        <v>44</v>
      </c>
      <c r="U1219" s="52" t="s">
        <v>109</v>
      </c>
      <c r="V1219" s="52" t="s">
        <v>59</v>
      </c>
      <c r="W1219" s="51">
        <v>9992</v>
      </c>
      <c r="X1219" s="52" t="s">
        <v>99</v>
      </c>
      <c r="Y1219" s="51">
        <v>2</v>
      </c>
      <c r="Z1219" s="51">
        <v>2818</v>
      </c>
      <c r="AA1219" s="53" t="s">
        <v>1344</v>
      </c>
      <c r="AB1219" s="51">
        <v>4</v>
      </c>
      <c r="AC1219" s="51">
        <v>3</v>
      </c>
      <c r="AD1219" s="53">
        <v>44984</v>
      </c>
      <c r="AE1219" s="52" t="s">
        <v>83</v>
      </c>
      <c r="AF1219" s="52" t="s">
        <v>61</v>
      </c>
      <c r="AG1219" s="52" t="s">
        <v>77</v>
      </c>
      <c r="AH1219" s="52" t="s">
        <v>7704</v>
      </c>
      <c r="AI1219" s="52" t="s">
        <v>7705</v>
      </c>
      <c r="AJ1219" s="51">
        <v>5</v>
      </c>
      <c r="AK1219" s="56">
        <v>453.51</v>
      </c>
    </row>
    <row r="1220" spans="1:37" x14ac:dyDescent="0.25">
      <c r="A1220" s="51">
        <v>2394</v>
      </c>
      <c r="B1220" s="52" t="s">
        <v>7706</v>
      </c>
      <c r="C1220" s="52" t="s">
        <v>7707</v>
      </c>
      <c r="D1220" s="53">
        <v>43716</v>
      </c>
      <c r="E1220" s="53">
        <v>44449</v>
      </c>
      <c r="F1220" s="51">
        <f>Messy_HR_Dataset_Detailed!$E1220-Messy_HR_Dataset_Detailed!$D1220</f>
        <v>733</v>
      </c>
      <c r="G1220" s="54">
        <f>(Messy_HR_Dataset_Detailed!$E1220-Messy_HR_Dataset_Detailed!$D1220)/365.25</f>
        <v>2.0068446269678302</v>
      </c>
      <c r="H1220" s="52" t="s">
        <v>36</v>
      </c>
      <c r="I1220" s="52" t="s">
        <v>7708</v>
      </c>
      <c r="J1220" s="55" t="s">
        <v>7709</v>
      </c>
      <c r="K1220" s="52" t="s">
        <v>65</v>
      </c>
      <c r="L1220" s="52" t="s">
        <v>38</v>
      </c>
      <c r="M1220" s="52" t="s">
        <v>66</v>
      </c>
      <c r="N1220" s="52" t="s">
        <v>67</v>
      </c>
      <c r="O1220" s="52" t="s">
        <v>41</v>
      </c>
      <c r="P1220" s="52" t="s">
        <v>133</v>
      </c>
      <c r="Q1220" s="52" t="s">
        <v>42</v>
      </c>
      <c r="R1220" s="52" t="s">
        <v>85</v>
      </c>
      <c r="S1220" s="53" t="s">
        <v>7710</v>
      </c>
      <c r="T1220" s="52" t="s">
        <v>44</v>
      </c>
      <c r="U1220" s="52" t="s">
        <v>98</v>
      </c>
      <c r="V1220" s="52" t="s">
        <v>59</v>
      </c>
      <c r="W1220" s="51">
        <v>36681</v>
      </c>
      <c r="X1220" s="52" t="s">
        <v>48</v>
      </c>
      <c r="Y1220" s="51">
        <v>2</v>
      </c>
      <c r="Z1220" s="51">
        <v>2821</v>
      </c>
      <c r="AA1220" s="53">
        <v>45264</v>
      </c>
      <c r="AB1220" s="51">
        <v>2</v>
      </c>
      <c r="AC1220" s="51">
        <v>5</v>
      </c>
      <c r="AD1220" s="53">
        <v>44991</v>
      </c>
      <c r="AE1220" s="52" t="s">
        <v>83</v>
      </c>
      <c r="AF1220" s="52" t="s">
        <v>51</v>
      </c>
      <c r="AG1220" s="52" t="s">
        <v>62</v>
      </c>
      <c r="AH1220" s="52" t="s">
        <v>7711</v>
      </c>
      <c r="AI1220" s="52" t="s">
        <v>7712</v>
      </c>
      <c r="AJ1220" s="51">
        <v>5</v>
      </c>
      <c r="AK1220" s="56">
        <v>841.22</v>
      </c>
    </row>
    <row r="1221" spans="1:37" x14ac:dyDescent="0.25">
      <c r="A1221" s="51">
        <v>2399</v>
      </c>
      <c r="B1221" s="52" t="s">
        <v>3622</v>
      </c>
      <c r="C1221" s="52" t="s">
        <v>4290</v>
      </c>
      <c r="D1221" s="53">
        <v>44784</v>
      </c>
      <c r="E1221" s="53">
        <v>44896</v>
      </c>
      <c r="F1221" s="51">
        <f>Messy_HR_Dataset_Detailed!$E1221-Messy_HR_Dataset_Detailed!$D1221</f>
        <v>112</v>
      </c>
      <c r="G1221" s="54">
        <f>(Messy_HR_Dataset_Detailed!$E1221-Messy_HR_Dataset_Detailed!$D1221)/365.25</f>
        <v>0.30663928815879532</v>
      </c>
      <c r="H1221" s="52" t="s">
        <v>738</v>
      </c>
      <c r="I1221" s="52" t="s">
        <v>7714</v>
      </c>
      <c r="J1221" s="55" t="s">
        <v>7715</v>
      </c>
      <c r="K1221" s="52" t="s">
        <v>79</v>
      </c>
      <c r="L1221" s="52" t="s">
        <v>1816</v>
      </c>
      <c r="M1221" s="52" t="s">
        <v>39</v>
      </c>
      <c r="N1221" s="52" t="s">
        <v>67</v>
      </c>
      <c r="O1221" s="52" t="s">
        <v>66</v>
      </c>
      <c r="P1221" s="52" t="s">
        <v>95</v>
      </c>
      <c r="Q1221" s="52" t="s">
        <v>42</v>
      </c>
      <c r="R1221" s="52" t="s">
        <v>80</v>
      </c>
      <c r="S1221" s="53" t="s">
        <v>7716</v>
      </c>
      <c r="T1221" s="52" t="s">
        <v>44</v>
      </c>
      <c r="U1221" s="52" t="s">
        <v>98</v>
      </c>
      <c r="V1221" s="52" t="s">
        <v>46</v>
      </c>
      <c r="W1221" s="51">
        <v>96266</v>
      </c>
      <c r="X1221" s="52" t="s">
        <v>48</v>
      </c>
      <c r="Y1221" s="51">
        <v>5</v>
      </c>
      <c r="Z1221" s="51">
        <v>2826</v>
      </c>
      <c r="AA1221" s="53" t="s">
        <v>1202</v>
      </c>
      <c r="AB1221" s="51">
        <v>4</v>
      </c>
      <c r="AC1221" s="51">
        <v>3</v>
      </c>
      <c r="AD1221" s="53">
        <v>45120</v>
      </c>
      <c r="AE1221" s="52" t="s">
        <v>60</v>
      </c>
      <c r="AF1221" s="52" t="s">
        <v>51</v>
      </c>
      <c r="AG1221" s="52" t="s">
        <v>52</v>
      </c>
      <c r="AH1221" s="52" t="s">
        <v>7717</v>
      </c>
      <c r="AI1221" s="52" t="s">
        <v>7718</v>
      </c>
      <c r="AJ1221" s="51">
        <v>2</v>
      </c>
      <c r="AK1221" s="56">
        <v>656.05</v>
      </c>
    </row>
    <row r="1222" spans="1:37" x14ac:dyDescent="0.25">
      <c r="A1222" s="51">
        <v>2400</v>
      </c>
      <c r="B1222" s="52" t="s">
        <v>4051</v>
      </c>
      <c r="C1222" s="52" t="s">
        <v>4377</v>
      </c>
      <c r="D1222" s="53">
        <v>43880</v>
      </c>
      <c r="E1222" s="53">
        <v>44905</v>
      </c>
      <c r="F1222" s="51">
        <f>Messy_HR_Dataset_Detailed!$E1222-Messy_HR_Dataset_Detailed!$D1222</f>
        <v>1025</v>
      </c>
      <c r="G1222" s="54">
        <f>(Messy_HR_Dataset_Detailed!$E1222-Messy_HR_Dataset_Detailed!$D1222)/365.25</f>
        <v>2.8062970568104038</v>
      </c>
      <c r="H1222" s="52" t="s">
        <v>738</v>
      </c>
      <c r="I1222" s="52" t="s">
        <v>7719</v>
      </c>
      <c r="J1222" s="55" t="s">
        <v>7720</v>
      </c>
      <c r="K1222" s="52" t="s">
        <v>164</v>
      </c>
      <c r="L1222" s="52" t="s">
        <v>752</v>
      </c>
      <c r="M1222" s="52" t="s">
        <v>66</v>
      </c>
      <c r="N1222" s="52" t="s">
        <v>55</v>
      </c>
      <c r="O1222" s="52" t="s">
        <v>66</v>
      </c>
      <c r="P1222" s="52" t="s">
        <v>95</v>
      </c>
      <c r="Q1222" s="52" t="s">
        <v>42</v>
      </c>
      <c r="R1222" s="52" t="s">
        <v>85</v>
      </c>
      <c r="S1222" s="53">
        <v>29472</v>
      </c>
      <c r="T1222" s="52" t="s">
        <v>44</v>
      </c>
      <c r="U1222" s="52" t="s">
        <v>87</v>
      </c>
      <c r="V1222" s="52" t="s">
        <v>46</v>
      </c>
      <c r="W1222" s="51">
        <v>23357</v>
      </c>
      <c r="X1222" s="52" t="s">
        <v>48</v>
      </c>
      <c r="Y1222" s="51">
        <v>4</v>
      </c>
      <c r="Z1222" s="51">
        <v>2827</v>
      </c>
      <c r="AA1222" s="53" t="s">
        <v>1156</v>
      </c>
      <c r="AB1222" s="51">
        <v>4</v>
      </c>
      <c r="AC1222" s="51">
        <v>4</v>
      </c>
      <c r="AD1222" s="53">
        <v>44811</v>
      </c>
      <c r="AE1222" s="52" t="s">
        <v>50</v>
      </c>
      <c r="AF1222" s="52" t="s">
        <v>51</v>
      </c>
      <c r="AG1222" s="52" t="s">
        <v>62</v>
      </c>
      <c r="AH1222" s="52" t="s">
        <v>7721</v>
      </c>
      <c r="AI1222" s="52" t="s">
        <v>7722</v>
      </c>
      <c r="AJ1222" s="51">
        <v>1</v>
      </c>
      <c r="AK1222" s="56">
        <v>629.85</v>
      </c>
    </row>
    <row r="1223" spans="1:37" x14ac:dyDescent="0.25">
      <c r="A1223" s="51">
        <v>2401</v>
      </c>
      <c r="B1223" s="52" t="s">
        <v>233</v>
      </c>
      <c r="C1223" s="52" t="s">
        <v>1844</v>
      </c>
      <c r="D1223" s="53">
        <v>44484</v>
      </c>
      <c r="E1223" s="53">
        <v>45011</v>
      </c>
      <c r="F1223" s="51">
        <f>Messy_HR_Dataset_Detailed!$E1223-Messy_HR_Dataset_Detailed!$D1223</f>
        <v>527</v>
      </c>
      <c r="G1223" s="54">
        <f>(Messy_HR_Dataset_Detailed!$E1223-Messy_HR_Dataset_Detailed!$D1223)/365.25</f>
        <v>1.4428473648186173</v>
      </c>
      <c r="H1223" s="52" t="s">
        <v>738</v>
      </c>
      <c r="I1223" s="52" t="s">
        <v>7723</v>
      </c>
      <c r="J1223" s="55" t="s">
        <v>7724</v>
      </c>
      <c r="K1223" s="52" t="s">
        <v>94</v>
      </c>
      <c r="L1223" s="52" t="s">
        <v>752</v>
      </c>
      <c r="M1223" s="52" t="s">
        <v>66</v>
      </c>
      <c r="N1223" s="52" t="s">
        <v>55</v>
      </c>
      <c r="O1223" s="52" t="s">
        <v>41</v>
      </c>
      <c r="P1223" s="52" t="s">
        <v>133</v>
      </c>
      <c r="Q1223" s="52" t="s">
        <v>42</v>
      </c>
      <c r="R1223" s="52" t="s">
        <v>85</v>
      </c>
      <c r="S1223" s="53">
        <v>16381</v>
      </c>
      <c r="T1223" s="52" t="s">
        <v>44</v>
      </c>
      <c r="U1223" s="52" t="s">
        <v>98</v>
      </c>
      <c r="V1223" s="52" t="s">
        <v>46</v>
      </c>
      <c r="W1223" s="51">
        <v>95784</v>
      </c>
      <c r="X1223" s="52" t="s">
        <v>48</v>
      </c>
      <c r="Y1223" s="51">
        <v>2</v>
      </c>
      <c r="Z1223" s="51">
        <v>2828</v>
      </c>
      <c r="AA1223" s="53" t="s">
        <v>988</v>
      </c>
      <c r="AB1223" s="51">
        <v>5</v>
      </c>
      <c r="AC1223" s="51">
        <v>5</v>
      </c>
      <c r="AD1223" s="53">
        <v>44956</v>
      </c>
      <c r="AE1223" s="52" t="s">
        <v>156</v>
      </c>
      <c r="AF1223" s="52" t="s">
        <v>51</v>
      </c>
      <c r="AG1223" s="52" t="s">
        <v>77</v>
      </c>
      <c r="AH1223" s="52" t="s">
        <v>7725</v>
      </c>
      <c r="AI1223" s="52" t="s">
        <v>7726</v>
      </c>
      <c r="AJ1223" s="51">
        <v>3</v>
      </c>
      <c r="AK1223" s="56">
        <v>915.92</v>
      </c>
    </row>
    <row r="1224" spans="1:37" x14ac:dyDescent="0.25">
      <c r="A1224" s="51">
        <v>2403</v>
      </c>
      <c r="B1224" s="52" t="s">
        <v>5202</v>
      </c>
      <c r="C1224" s="52" t="s">
        <v>2767</v>
      </c>
      <c r="D1224" s="53">
        <v>44742</v>
      </c>
      <c r="E1224" s="53">
        <v>44960</v>
      </c>
      <c r="F1224" s="51">
        <f>Messy_HR_Dataset_Detailed!$E1224-Messy_HR_Dataset_Detailed!$D1224</f>
        <v>218</v>
      </c>
      <c r="G1224" s="54">
        <f>(Messy_HR_Dataset_Detailed!$E1224-Messy_HR_Dataset_Detailed!$D1224)/365.25</f>
        <v>0.59685147159479812</v>
      </c>
      <c r="H1224" s="52" t="s">
        <v>36</v>
      </c>
      <c r="I1224" s="52" t="s">
        <v>7727</v>
      </c>
      <c r="J1224" s="55" t="s">
        <v>7728</v>
      </c>
      <c r="K1224" s="52" t="s">
        <v>113</v>
      </c>
      <c r="L1224" s="52" t="s">
        <v>38</v>
      </c>
      <c r="M1224" s="52" t="s">
        <v>66</v>
      </c>
      <c r="N1224" s="52" t="s">
        <v>67</v>
      </c>
      <c r="O1224" s="52" t="s">
        <v>56</v>
      </c>
      <c r="P1224" s="52" t="s">
        <v>121</v>
      </c>
      <c r="Q1224" s="52" t="s">
        <v>42</v>
      </c>
      <c r="R1224" s="52" t="s">
        <v>96</v>
      </c>
      <c r="S1224" s="53" t="s">
        <v>7729</v>
      </c>
      <c r="T1224" s="52" t="s">
        <v>44</v>
      </c>
      <c r="U1224" s="52" t="s">
        <v>625</v>
      </c>
      <c r="V1224" s="52" t="s">
        <v>59</v>
      </c>
      <c r="W1224" s="51">
        <v>62490</v>
      </c>
      <c r="X1224" s="52" t="s">
        <v>48</v>
      </c>
      <c r="Y1224" s="51">
        <v>1</v>
      </c>
      <c r="Z1224" s="51">
        <v>2830</v>
      </c>
      <c r="AA1224" s="53">
        <v>44816</v>
      </c>
      <c r="AB1224" s="51">
        <v>1</v>
      </c>
      <c r="AC1224" s="51">
        <v>2</v>
      </c>
      <c r="AD1224" s="53">
        <v>44901</v>
      </c>
      <c r="AE1224" s="52" t="s">
        <v>76</v>
      </c>
      <c r="AF1224" s="52" t="s">
        <v>61</v>
      </c>
      <c r="AG1224" s="52" t="s">
        <v>77</v>
      </c>
      <c r="AH1224" s="52" t="s">
        <v>5637</v>
      </c>
      <c r="AI1224" s="52" t="s">
        <v>7730</v>
      </c>
      <c r="AJ1224" s="51">
        <v>1</v>
      </c>
      <c r="AK1224" s="56">
        <v>266.42</v>
      </c>
    </row>
    <row r="1225" spans="1:37" x14ac:dyDescent="0.25">
      <c r="A1225" s="51">
        <v>2407</v>
      </c>
      <c r="B1225" s="52" t="s">
        <v>1096</v>
      </c>
      <c r="C1225" s="52" t="s">
        <v>2815</v>
      </c>
      <c r="D1225" s="53">
        <v>43375</v>
      </c>
      <c r="E1225" s="53">
        <v>44091</v>
      </c>
      <c r="F1225" s="51">
        <f>Messy_HR_Dataset_Detailed!$E1225-Messy_HR_Dataset_Detailed!$D1225</f>
        <v>716</v>
      </c>
      <c r="G1225" s="54">
        <f>(Messy_HR_Dataset_Detailed!$E1225-Messy_HR_Dataset_Detailed!$D1225)/365.25</f>
        <v>1.9603011635865846</v>
      </c>
      <c r="H1225" s="52" t="s">
        <v>36</v>
      </c>
      <c r="I1225" s="52" t="s">
        <v>7732</v>
      </c>
      <c r="J1225" s="55" t="s">
        <v>7733</v>
      </c>
      <c r="K1225" s="52" t="s">
        <v>125</v>
      </c>
      <c r="L1225" s="52" t="s">
        <v>38</v>
      </c>
      <c r="M1225" s="52" t="s">
        <v>66</v>
      </c>
      <c r="N1225" s="52" t="s">
        <v>55</v>
      </c>
      <c r="O1225" s="52" t="s">
        <v>66</v>
      </c>
      <c r="P1225" s="52" t="s">
        <v>95</v>
      </c>
      <c r="Q1225" s="52" t="s">
        <v>42</v>
      </c>
      <c r="R1225" s="52" t="s">
        <v>80</v>
      </c>
      <c r="S1225" s="53" t="s">
        <v>7734</v>
      </c>
      <c r="T1225" s="52" t="s">
        <v>44</v>
      </c>
      <c r="U1225" s="52" t="s">
        <v>98</v>
      </c>
      <c r="V1225" s="52" t="s">
        <v>46</v>
      </c>
      <c r="W1225" s="51">
        <v>95191</v>
      </c>
      <c r="X1225" s="52" t="s">
        <v>48</v>
      </c>
      <c r="Y1225" s="51">
        <v>5</v>
      </c>
      <c r="Z1225" s="51">
        <v>2834</v>
      </c>
      <c r="AA1225" s="53" t="s">
        <v>336</v>
      </c>
      <c r="AB1225" s="51">
        <v>5</v>
      </c>
      <c r="AC1225" s="51">
        <v>3</v>
      </c>
      <c r="AD1225" s="53">
        <v>45087</v>
      </c>
      <c r="AE1225" s="52" t="s">
        <v>83</v>
      </c>
      <c r="AF1225" s="52" t="s">
        <v>61</v>
      </c>
      <c r="AG1225" s="52" t="s">
        <v>77</v>
      </c>
      <c r="AH1225" s="52" t="s">
        <v>7735</v>
      </c>
      <c r="AI1225" s="52" t="s">
        <v>7736</v>
      </c>
      <c r="AJ1225" s="51">
        <v>4</v>
      </c>
      <c r="AK1225" s="56">
        <v>149.66999999999999</v>
      </c>
    </row>
    <row r="1226" spans="1:37" x14ac:dyDescent="0.25">
      <c r="A1226" s="51">
        <v>2408</v>
      </c>
      <c r="B1226" s="52" t="s">
        <v>7737</v>
      </c>
      <c r="C1226" s="52" t="s">
        <v>6843</v>
      </c>
      <c r="D1226" s="53">
        <v>44394</v>
      </c>
      <c r="E1226" s="53">
        <v>44984</v>
      </c>
      <c r="F1226" s="51">
        <f>Messy_HR_Dataset_Detailed!$E1226-Messy_HR_Dataset_Detailed!$D1226</f>
        <v>590</v>
      </c>
      <c r="G1226" s="54">
        <f>(Messy_HR_Dataset_Detailed!$E1226-Messy_HR_Dataset_Detailed!$D1226)/365.25</f>
        <v>1.6153319644079398</v>
      </c>
      <c r="H1226" s="52" t="s">
        <v>36</v>
      </c>
      <c r="I1226" s="52" t="s">
        <v>7738</v>
      </c>
      <c r="J1226" s="55" t="s">
        <v>7739</v>
      </c>
      <c r="K1226" s="52" t="s">
        <v>54</v>
      </c>
      <c r="L1226" s="52" t="s">
        <v>38</v>
      </c>
      <c r="M1226" s="52" t="s">
        <v>39</v>
      </c>
      <c r="N1226" s="52" t="s">
        <v>40</v>
      </c>
      <c r="O1226" s="52" t="s">
        <v>56</v>
      </c>
      <c r="P1226" s="52" t="s">
        <v>121</v>
      </c>
      <c r="Q1226" s="52" t="s">
        <v>42</v>
      </c>
      <c r="R1226" s="52" t="s">
        <v>107</v>
      </c>
      <c r="S1226" s="53">
        <v>35007</v>
      </c>
      <c r="T1226" s="52" t="s">
        <v>44</v>
      </c>
      <c r="U1226" s="52" t="s">
        <v>423</v>
      </c>
      <c r="V1226" s="52" t="s">
        <v>46</v>
      </c>
      <c r="W1226" s="51">
        <v>81501</v>
      </c>
      <c r="X1226" s="52" t="s">
        <v>48</v>
      </c>
      <c r="Y1226" s="51">
        <v>5</v>
      </c>
      <c r="Z1226" s="51">
        <v>2835</v>
      </c>
      <c r="AA1226" s="53" t="s">
        <v>255</v>
      </c>
      <c r="AB1226" s="51">
        <v>4</v>
      </c>
      <c r="AC1226" s="51">
        <v>5</v>
      </c>
      <c r="AD1226" s="53">
        <v>44887</v>
      </c>
      <c r="AE1226" s="52" t="s">
        <v>60</v>
      </c>
      <c r="AF1226" s="52" t="s">
        <v>51</v>
      </c>
      <c r="AG1226" s="52" t="s">
        <v>77</v>
      </c>
      <c r="AH1226" s="52" t="s">
        <v>7455</v>
      </c>
      <c r="AI1226" s="52" t="s">
        <v>7740</v>
      </c>
      <c r="AJ1226" s="51">
        <v>4</v>
      </c>
      <c r="AK1226" s="56">
        <v>939.72</v>
      </c>
    </row>
    <row r="1227" spans="1:37" x14ac:dyDescent="0.25">
      <c r="A1227" s="51">
        <v>2410</v>
      </c>
      <c r="B1227" s="52" t="s">
        <v>1073</v>
      </c>
      <c r="C1227" s="52" t="s">
        <v>3124</v>
      </c>
      <c r="D1227" s="53">
        <v>44275</v>
      </c>
      <c r="E1227" s="53">
        <v>44975</v>
      </c>
      <c r="F1227" s="51">
        <f>Messy_HR_Dataset_Detailed!$E1227-Messy_HR_Dataset_Detailed!$D1227</f>
        <v>700</v>
      </c>
      <c r="G1227" s="54">
        <f>(Messy_HR_Dataset_Detailed!$E1227-Messy_HR_Dataset_Detailed!$D1227)/365.25</f>
        <v>1.9164955509924708</v>
      </c>
      <c r="H1227" s="52" t="s">
        <v>36</v>
      </c>
      <c r="I1227" s="52" t="s">
        <v>7741</v>
      </c>
      <c r="J1227" s="55" t="s">
        <v>7742</v>
      </c>
      <c r="K1227" s="52" t="s">
        <v>79</v>
      </c>
      <c r="L1227" s="52" t="s">
        <v>38</v>
      </c>
      <c r="M1227" s="52" t="s">
        <v>56</v>
      </c>
      <c r="N1227" s="52" t="s">
        <v>40</v>
      </c>
      <c r="O1227" s="52" t="s">
        <v>41</v>
      </c>
      <c r="P1227" s="52" t="s">
        <v>95</v>
      </c>
      <c r="Q1227" s="52" t="s">
        <v>42</v>
      </c>
      <c r="R1227" s="52" t="s">
        <v>142</v>
      </c>
      <c r="S1227" s="53">
        <v>16352</v>
      </c>
      <c r="T1227" s="52" t="s">
        <v>44</v>
      </c>
      <c r="U1227" s="52" t="s">
        <v>1522</v>
      </c>
      <c r="V1227" s="52" t="s">
        <v>59</v>
      </c>
      <c r="W1227" s="51">
        <v>32946</v>
      </c>
      <c r="X1227" s="52" t="s">
        <v>48</v>
      </c>
      <c r="Y1227" s="51">
        <v>4</v>
      </c>
      <c r="Z1227" s="51">
        <v>2837</v>
      </c>
      <c r="AA1227" s="53">
        <v>44781</v>
      </c>
      <c r="AB1227" s="51">
        <v>4</v>
      </c>
      <c r="AC1227" s="51">
        <v>1</v>
      </c>
      <c r="AD1227" s="53">
        <v>45085</v>
      </c>
      <c r="AE1227" s="52" t="s">
        <v>156</v>
      </c>
      <c r="AF1227" s="52" t="s">
        <v>61</v>
      </c>
      <c r="AG1227" s="52" t="s">
        <v>62</v>
      </c>
      <c r="AH1227" s="52" t="s">
        <v>7743</v>
      </c>
      <c r="AI1227" s="52" t="s">
        <v>7744</v>
      </c>
      <c r="AJ1227" s="51">
        <v>1</v>
      </c>
      <c r="AK1227" s="56">
        <v>945.59</v>
      </c>
    </row>
    <row r="1228" spans="1:37" x14ac:dyDescent="0.25">
      <c r="A1228" s="51">
        <v>2411</v>
      </c>
      <c r="B1228" s="52" t="s">
        <v>7745</v>
      </c>
      <c r="C1228" s="52" t="s">
        <v>471</v>
      </c>
      <c r="D1228" s="53">
        <v>44448</v>
      </c>
      <c r="E1228" s="53">
        <v>44505</v>
      </c>
      <c r="F1228" s="51">
        <f>Messy_HR_Dataset_Detailed!$E1228-Messy_HR_Dataset_Detailed!$D1228</f>
        <v>57</v>
      </c>
      <c r="G1228" s="54">
        <f>(Messy_HR_Dataset_Detailed!$E1228-Messy_HR_Dataset_Detailed!$D1228)/365.25</f>
        <v>0.15605749486652978</v>
      </c>
      <c r="H1228" s="52" t="s">
        <v>36</v>
      </c>
      <c r="I1228" s="52" t="s">
        <v>7746</v>
      </c>
      <c r="J1228" s="55" t="s">
        <v>7747</v>
      </c>
      <c r="K1228" s="52" t="s">
        <v>164</v>
      </c>
      <c r="L1228" s="52" t="s">
        <v>38</v>
      </c>
      <c r="M1228" s="52" t="s">
        <v>56</v>
      </c>
      <c r="N1228" s="52" t="s">
        <v>55</v>
      </c>
      <c r="O1228" s="52" t="s">
        <v>41</v>
      </c>
      <c r="P1228" s="52" t="s">
        <v>174</v>
      </c>
      <c r="Q1228" s="52" t="s">
        <v>42</v>
      </c>
      <c r="R1228" s="52" t="s">
        <v>69</v>
      </c>
      <c r="S1228" s="53" t="s">
        <v>7748</v>
      </c>
      <c r="T1228" s="52" t="s">
        <v>44</v>
      </c>
      <c r="U1228" s="52" t="s">
        <v>185</v>
      </c>
      <c r="V1228" s="52" t="s">
        <v>59</v>
      </c>
      <c r="W1228" s="51">
        <v>93005</v>
      </c>
      <c r="X1228" s="52" t="s">
        <v>48</v>
      </c>
      <c r="Y1228" s="51">
        <v>5</v>
      </c>
      <c r="Z1228" s="51">
        <v>2838</v>
      </c>
      <c r="AA1228" s="53">
        <v>44992</v>
      </c>
      <c r="AB1228" s="51">
        <v>4</v>
      </c>
      <c r="AC1228" s="51">
        <v>4</v>
      </c>
      <c r="AD1228" s="53">
        <v>45064</v>
      </c>
      <c r="AE1228" s="52" t="s">
        <v>156</v>
      </c>
      <c r="AF1228" s="52" t="s">
        <v>51</v>
      </c>
      <c r="AG1228" s="52" t="s">
        <v>77</v>
      </c>
      <c r="AH1228" s="52" t="s">
        <v>7749</v>
      </c>
      <c r="AI1228" s="52" t="s">
        <v>7750</v>
      </c>
      <c r="AJ1228" s="51">
        <v>4</v>
      </c>
      <c r="AK1228" s="56">
        <v>539.05999999999995</v>
      </c>
    </row>
    <row r="1229" spans="1:37" x14ac:dyDescent="0.25">
      <c r="A1229" s="51">
        <v>2412</v>
      </c>
      <c r="B1229" s="52" t="s">
        <v>7751</v>
      </c>
      <c r="C1229" s="52" t="s">
        <v>5006</v>
      </c>
      <c r="D1229" s="53">
        <v>43805</v>
      </c>
      <c r="E1229" s="53">
        <v>44648</v>
      </c>
      <c r="F1229" s="51">
        <f>Messy_HR_Dataset_Detailed!$E1229-Messy_HR_Dataset_Detailed!$D1229</f>
        <v>843</v>
      </c>
      <c r="G1229" s="54">
        <f>(Messy_HR_Dataset_Detailed!$E1229-Messy_HR_Dataset_Detailed!$D1229)/365.25</f>
        <v>2.3080082135523612</v>
      </c>
      <c r="H1229" s="52" t="s">
        <v>36</v>
      </c>
      <c r="I1229" s="52" t="s">
        <v>7752</v>
      </c>
      <c r="J1229" s="55" t="s">
        <v>7753</v>
      </c>
      <c r="K1229" s="52" t="s">
        <v>94</v>
      </c>
      <c r="L1229" s="52" t="s">
        <v>38</v>
      </c>
      <c r="M1229" s="52" t="s">
        <v>56</v>
      </c>
      <c r="N1229" s="52" t="s">
        <v>40</v>
      </c>
      <c r="O1229" s="52" t="s">
        <v>56</v>
      </c>
      <c r="P1229" s="52" t="s">
        <v>174</v>
      </c>
      <c r="Q1229" s="52" t="s">
        <v>42</v>
      </c>
      <c r="R1229" s="52" t="s">
        <v>80</v>
      </c>
      <c r="S1229" s="53">
        <v>25363</v>
      </c>
      <c r="T1229" s="52" t="s">
        <v>44</v>
      </c>
      <c r="U1229" s="52" t="s">
        <v>234</v>
      </c>
      <c r="V1229" s="52" t="s">
        <v>59</v>
      </c>
      <c r="W1229" s="51">
        <v>72072</v>
      </c>
      <c r="X1229" s="52" t="s">
        <v>48</v>
      </c>
      <c r="Y1229" s="51">
        <v>1</v>
      </c>
      <c r="Z1229" s="51">
        <v>2839</v>
      </c>
      <c r="AA1229" s="53" t="s">
        <v>397</v>
      </c>
      <c r="AB1229" s="51">
        <v>1</v>
      </c>
      <c r="AC1229" s="51">
        <v>4</v>
      </c>
      <c r="AD1229" s="53">
        <v>44780</v>
      </c>
      <c r="AE1229" s="52" t="s">
        <v>60</v>
      </c>
      <c r="AF1229" s="52" t="s">
        <v>61</v>
      </c>
      <c r="AG1229" s="52" t="s">
        <v>62</v>
      </c>
      <c r="AH1229" s="52" t="s">
        <v>7754</v>
      </c>
      <c r="AI1229" s="52" t="s">
        <v>7755</v>
      </c>
      <c r="AJ1229" s="51">
        <v>2</v>
      </c>
      <c r="AK1229" s="56">
        <v>837.22</v>
      </c>
    </row>
    <row r="1230" spans="1:37" x14ac:dyDescent="0.25">
      <c r="A1230" s="51">
        <v>2413</v>
      </c>
      <c r="B1230" s="52" t="s">
        <v>3081</v>
      </c>
      <c r="C1230" s="52" t="s">
        <v>1958</v>
      </c>
      <c r="D1230" s="53">
        <v>45042</v>
      </c>
      <c r="E1230" s="53">
        <v>45065</v>
      </c>
      <c r="F1230" s="51">
        <f>Messy_HR_Dataset_Detailed!$E1230-Messy_HR_Dataset_Detailed!$D1230</f>
        <v>23</v>
      </c>
      <c r="G1230" s="54">
        <f>(Messy_HR_Dataset_Detailed!$E1230-Messy_HR_Dataset_Detailed!$D1230)/365.25</f>
        <v>6.2970568104038324E-2</v>
      </c>
      <c r="H1230" s="52" t="s">
        <v>36</v>
      </c>
      <c r="I1230" s="52" t="s">
        <v>7756</v>
      </c>
      <c r="J1230" s="55" t="s">
        <v>7757</v>
      </c>
      <c r="K1230" s="52" t="s">
        <v>113</v>
      </c>
      <c r="L1230" s="52" t="s">
        <v>38</v>
      </c>
      <c r="M1230" s="52" t="s">
        <v>39</v>
      </c>
      <c r="N1230" s="52" t="s">
        <v>67</v>
      </c>
      <c r="O1230" s="52" t="s">
        <v>56</v>
      </c>
      <c r="P1230" s="52" t="s">
        <v>174</v>
      </c>
      <c r="Q1230" s="52" t="s">
        <v>42</v>
      </c>
      <c r="R1230" s="52" t="s">
        <v>238</v>
      </c>
      <c r="S1230" s="53" t="s">
        <v>7758</v>
      </c>
      <c r="T1230" s="52" t="s">
        <v>44</v>
      </c>
      <c r="U1230" s="52" t="s">
        <v>109</v>
      </c>
      <c r="V1230" s="52" t="s">
        <v>59</v>
      </c>
      <c r="W1230" s="51">
        <v>74671</v>
      </c>
      <c r="X1230" s="52" t="s">
        <v>48</v>
      </c>
      <c r="Y1230" s="51">
        <v>2</v>
      </c>
      <c r="Z1230" s="51">
        <v>2840</v>
      </c>
      <c r="AA1230" s="53">
        <v>45112</v>
      </c>
      <c r="AB1230" s="51">
        <v>3</v>
      </c>
      <c r="AC1230" s="51">
        <v>2</v>
      </c>
      <c r="AD1230" s="53">
        <v>44838</v>
      </c>
      <c r="AE1230" s="52" t="s">
        <v>60</v>
      </c>
      <c r="AF1230" s="52" t="s">
        <v>51</v>
      </c>
      <c r="AG1230" s="52" t="s">
        <v>62</v>
      </c>
      <c r="AH1230" s="52" t="s">
        <v>7759</v>
      </c>
      <c r="AI1230" s="52" t="s">
        <v>7760</v>
      </c>
      <c r="AJ1230" s="51">
        <v>3</v>
      </c>
      <c r="AK1230" s="56">
        <v>360.08</v>
      </c>
    </row>
    <row r="1231" spans="1:37" x14ac:dyDescent="0.25">
      <c r="A1231" s="51">
        <v>2415</v>
      </c>
      <c r="B1231" s="52" t="s">
        <v>684</v>
      </c>
      <c r="C1231" s="52" t="s">
        <v>3089</v>
      </c>
      <c r="D1231" s="53">
        <v>44123</v>
      </c>
      <c r="E1231" s="53">
        <v>44985</v>
      </c>
      <c r="F1231" s="51">
        <f>Messy_HR_Dataset_Detailed!$E1231-Messy_HR_Dataset_Detailed!$D1231</f>
        <v>862</v>
      </c>
      <c r="G1231" s="54">
        <f>(Messy_HR_Dataset_Detailed!$E1231-Messy_HR_Dataset_Detailed!$D1231)/365.25</f>
        <v>2.3600273785078714</v>
      </c>
      <c r="H1231" s="52" t="s">
        <v>36</v>
      </c>
      <c r="I1231" s="52" t="s">
        <v>7761</v>
      </c>
      <c r="J1231" s="55" t="s">
        <v>7762</v>
      </c>
      <c r="K1231" s="52" t="s">
        <v>84</v>
      </c>
      <c r="L1231" s="52" t="s">
        <v>752</v>
      </c>
      <c r="M1231" s="52" t="s">
        <v>56</v>
      </c>
      <c r="N1231" s="52" t="s">
        <v>67</v>
      </c>
      <c r="O1231" s="52" t="s">
        <v>41</v>
      </c>
      <c r="P1231" s="52" t="s">
        <v>174</v>
      </c>
      <c r="Q1231" s="52" t="s">
        <v>42</v>
      </c>
      <c r="R1231" s="52" t="s">
        <v>80</v>
      </c>
      <c r="S1231" s="53" t="s">
        <v>7763</v>
      </c>
      <c r="T1231" s="52" t="s">
        <v>44</v>
      </c>
      <c r="U1231" s="52" t="s">
        <v>81</v>
      </c>
      <c r="V1231" s="52" t="s">
        <v>46</v>
      </c>
      <c r="W1231" s="51">
        <v>90492</v>
      </c>
      <c r="X1231" s="52" t="s">
        <v>48</v>
      </c>
      <c r="Y1231" s="51">
        <v>1</v>
      </c>
      <c r="Z1231" s="51">
        <v>2842</v>
      </c>
      <c r="AA1231" s="53">
        <v>44845</v>
      </c>
      <c r="AB1231" s="51">
        <v>2</v>
      </c>
      <c r="AC1231" s="51">
        <v>1</v>
      </c>
      <c r="AD1231" s="53">
        <v>44917</v>
      </c>
      <c r="AE1231" s="52" t="s">
        <v>76</v>
      </c>
      <c r="AF1231" s="52" t="s">
        <v>51</v>
      </c>
      <c r="AG1231" s="52" t="s">
        <v>52</v>
      </c>
      <c r="AH1231" s="52" t="s">
        <v>7764</v>
      </c>
      <c r="AI1231" s="52" t="s">
        <v>7765</v>
      </c>
      <c r="AJ1231" s="51">
        <v>4</v>
      </c>
      <c r="AK1231" s="56">
        <v>577.78</v>
      </c>
    </row>
    <row r="1232" spans="1:37" x14ac:dyDescent="0.25">
      <c r="A1232" s="51">
        <v>2417</v>
      </c>
      <c r="B1232" s="52" t="s">
        <v>2098</v>
      </c>
      <c r="C1232" s="52" t="s">
        <v>3495</v>
      </c>
      <c r="D1232" s="53">
        <v>44195</v>
      </c>
      <c r="E1232" s="53">
        <v>45132</v>
      </c>
      <c r="F1232" s="51">
        <f>Messy_HR_Dataset_Detailed!$E1232-Messy_HR_Dataset_Detailed!$D1232</f>
        <v>937</v>
      </c>
      <c r="G1232" s="54">
        <f>(Messy_HR_Dataset_Detailed!$E1232-Messy_HR_Dataset_Detailed!$D1232)/365.25</f>
        <v>2.5653661875427791</v>
      </c>
      <c r="H1232" s="52" t="s">
        <v>738</v>
      </c>
      <c r="I1232" s="52" t="s">
        <v>7767</v>
      </c>
      <c r="J1232" s="55" t="s">
        <v>7768</v>
      </c>
      <c r="K1232" s="52" t="s">
        <v>79</v>
      </c>
      <c r="L1232" s="52" t="s">
        <v>1816</v>
      </c>
      <c r="M1232" s="52" t="s">
        <v>39</v>
      </c>
      <c r="N1232" s="52" t="s">
        <v>55</v>
      </c>
      <c r="O1232" s="52" t="s">
        <v>56</v>
      </c>
      <c r="P1232" s="52" t="s">
        <v>133</v>
      </c>
      <c r="Q1232" s="52" t="s">
        <v>42</v>
      </c>
      <c r="R1232" s="52" t="s">
        <v>107</v>
      </c>
      <c r="S1232" s="53">
        <v>15531</v>
      </c>
      <c r="T1232" s="52" t="s">
        <v>44</v>
      </c>
      <c r="U1232" s="52" t="s">
        <v>98</v>
      </c>
      <c r="V1232" s="52" t="s">
        <v>59</v>
      </c>
      <c r="W1232" s="51">
        <v>31828</v>
      </c>
      <c r="X1232" s="52" t="s">
        <v>48</v>
      </c>
      <c r="Y1232" s="51">
        <v>5</v>
      </c>
      <c r="Z1232" s="51">
        <v>2844</v>
      </c>
      <c r="AA1232" s="53" t="s">
        <v>564</v>
      </c>
      <c r="AB1232" s="51">
        <v>2</v>
      </c>
      <c r="AC1232" s="51">
        <v>5</v>
      </c>
      <c r="AD1232" s="53">
        <v>44801</v>
      </c>
      <c r="AE1232" s="52" t="s">
        <v>50</v>
      </c>
      <c r="AF1232" s="52" t="s">
        <v>51</v>
      </c>
      <c r="AG1232" s="52" t="s">
        <v>89</v>
      </c>
      <c r="AH1232" s="52" t="s">
        <v>7769</v>
      </c>
      <c r="AI1232" s="52" t="s">
        <v>7770</v>
      </c>
      <c r="AJ1232" s="51">
        <v>5</v>
      </c>
      <c r="AK1232" s="56">
        <v>336.98</v>
      </c>
    </row>
    <row r="1233" spans="1:37" x14ac:dyDescent="0.25">
      <c r="A1233" s="51">
        <v>2419</v>
      </c>
      <c r="B1233" s="52" t="s">
        <v>4392</v>
      </c>
      <c r="C1233" s="52" t="s">
        <v>5316</v>
      </c>
      <c r="D1233" s="53">
        <v>43752</v>
      </c>
      <c r="E1233" s="53">
        <v>44792</v>
      </c>
      <c r="F1233" s="51">
        <f>Messy_HR_Dataset_Detailed!$E1233-Messy_HR_Dataset_Detailed!$D1233</f>
        <v>1040</v>
      </c>
      <c r="G1233" s="54">
        <f>(Messy_HR_Dataset_Detailed!$E1233-Messy_HR_Dataset_Detailed!$D1233)/365.25</f>
        <v>2.8473648186173852</v>
      </c>
      <c r="H1233" s="52" t="s">
        <v>738</v>
      </c>
      <c r="I1233" s="52" t="s">
        <v>7771</v>
      </c>
      <c r="J1233" s="55" t="s">
        <v>7772</v>
      </c>
      <c r="K1233" s="52" t="s">
        <v>84</v>
      </c>
      <c r="L1233" s="52" t="s">
        <v>752</v>
      </c>
      <c r="M1233" s="52" t="s">
        <v>39</v>
      </c>
      <c r="N1233" s="52" t="s">
        <v>40</v>
      </c>
      <c r="O1233" s="52" t="s">
        <v>66</v>
      </c>
      <c r="P1233" s="52" t="s">
        <v>121</v>
      </c>
      <c r="Q1233" s="52" t="s">
        <v>42</v>
      </c>
      <c r="R1233" s="52" t="s">
        <v>608</v>
      </c>
      <c r="S1233" s="53">
        <v>20129</v>
      </c>
      <c r="T1233" s="52" t="s">
        <v>44</v>
      </c>
      <c r="U1233" s="52" t="s">
        <v>98</v>
      </c>
      <c r="V1233" s="52" t="s">
        <v>46</v>
      </c>
      <c r="W1233" s="51">
        <v>31642</v>
      </c>
      <c r="X1233" s="52" t="s">
        <v>48</v>
      </c>
      <c r="Y1233" s="51">
        <v>5</v>
      </c>
      <c r="Z1233" s="51">
        <v>2846</v>
      </c>
      <c r="AA1233" s="53">
        <v>45050</v>
      </c>
      <c r="AB1233" s="51">
        <v>1</v>
      </c>
      <c r="AC1233" s="51">
        <v>1</v>
      </c>
      <c r="AD1233" s="53">
        <v>44806</v>
      </c>
      <c r="AE1233" s="52" t="s">
        <v>156</v>
      </c>
      <c r="AF1233" s="52" t="s">
        <v>51</v>
      </c>
      <c r="AG1233" s="52" t="s">
        <v>62</v>
      </c>
      <c r="AH1233" s="52" t="s">
        <v>7773</v>
      </c>
      <c r="AI1233" s="52" t="s">
        <v>7774</v>
      </c>
      <c r="AJ1233" s="51">
        <v>2</v>
      </c>
      <c r="AK1233" s="56">
        <v>326.54000000000002</v>
      </c>
    </row>
    <row r="1234" spans="1:37" x14ac:dyDescent="0.25">
      <c r="A1234" s="51">
        <v>2420</v>
      </c>
      <c r="B1234" s="52" t="s">
        <v>3768</v>
      </c>
      <c r="C1234" s="52" t="s">
        <v>3187</v>
      </c>
      <c r="D1234" s="53">
        <v>44246</v>
      </c>
      <c r="E1234" s="53">
        <v>44457</v>
      </c>
      <c r="F1234" s="51">
        <f>Messy_HR_Dataset_Detailed!$E1234-Messy_HR_Dataset_Detailed!$D1234</f>
        <v>211</v>
      </c>
      <c r="G1234" s="54">
        <f>(Messy_HR_Dataset_Detailed!$E1234-Messy_HR_Dataset_Detailed!$D1234)/365.25</f>
        <v>0.57768651608487342</v>
      </c>
      <c r="H1234" s="52" t="s">
        <v>738</v>
      </c>
      <c r="I1234" s="52" t="s">
        <v>7775</v>
      </c>
      <c r="J1234" s="55" t="s">
        <v>7776</v>
      </c>
      <c r="K1234" s="52" t="s">
        <v>37</v>
      </c>
      <c r="L1234" s="52" t="s">
        <v>199</v>
      </c>
      <c r="M1234" s="52" t="s">
        <v>56</v>
      </c>
      <c r="N1234" s="52" t="s">
        <v>40</v>
      </c>
      <c r="O1234" s="52" t="s">
        <v>66</v>
      </c>
      <c r="P1234" s="52" t="s">
        <v>95</v>
      </c>
      <c r="Q1234" s="52" t="s">
        <v>42</v>
      </c>
      <c r="R1234" s="52" t="s">
        <v>804</v>
      </c>
      <c r="S1234" s="53" t="s">
        <v>7777</v>
      </c>
      <c r="T1234" s="52" t="s">
        <v>44</v>
      </c>
      <c r="U1234" s="52" t="s">
        <v>81</v>
      </c>
      <c r="V1234" s="52" t="s">
        <v>46</v>
      </c>
      <c r="W1234" s="51">
        <v>81717</v>
      </c>
      <c r="X1234" s="52" t="s">
        <v>48</v>
      </c>
      <c r="Y1234" s="51">
        <v>2</v>
      </c>
      <c r="Z1234" s="51">
        <v>2847</v>
      </c>
      <c r="AA1234" s="53">
        <v>44573</v>
      </c>
      <c r="AB1234" s="51">
        <v>1</v>
      </c>
      <c r="AC1234" s="51">
        <v>2</v>
      </c>
      <c r="AD1234" s="53">
        <v>45123</v>
      </c>
      <c r="AE1234" s="52" t="s">
        <v>60</v>
      </c>
      <c r="AF1234" s="52" t="s">
        <v>51</v>
      </c>
      <c r="AG1234" s="52" t="s">
        <v>77</v>
      </c>
      <c r="AH1234" s="52" t="s">
        <v>7778</v>
      </c>
      <c r="AI1234" s="52" t="s">
        <v>7779</v>
      </c>
      <c r="AJ1234" s="51">
        <v>3</v>
      </c>
      <c r="AK1234" s="56">
        <v>762.23</v>
      </c>
    </row>
    <row r="1235" spans="1:37" x14ac:dyDescent="0.25">
      <c r="A1235" s="51">
        <v>2421</v>
      </c>
      <c r="B1235" s="52" t="s">
        <v>5976</v>
      </c>
      <c r="C1235" s="52" t="s">
        <v>171</v>
      </c>
      <c r="D1235" s="53">
        <v>44633</v>
      </c>
      <c r="E1235" s="53">
        <v>44806</v>
      </c>
      <c r="F1235" s="51">
        <f>Messy_HR_Dataset_Detailed!$E1235-Messy_HR_Dataset_Detailed!$D1235</f>
        <v>173</v>
      </c>
      <c r="G1235" s="54">
        <f>(Messy_HR_Dataset_Detailed!$E1235-Messy_HR_Dataset_Detailed!$D1235)/365.25</f>
        <v>0.47364818617385351</v>
      </c>
      <c r="H1235" s="52" t="s">
        <v>36</v>
      </c>
      <c r="I1235" s="52" t="s">
        <v>7780</v>
      </c>
      <c r="J1235" s="55" t="s">
        <v>7781</v>
      </c>
      <c r="K1235" s="52" t="s">
        <v>84</v>
      </c>
      <c r="L1235" s="52" t="s">
        <v>2303</v>
      </c>
      <c r="M1235" s="52" t="s">
        <v>66</v>
      </c>
      <c r="N1235" s="52" t="s">
        <v>55</v>
      </c>
      <c r="O1235" s="52" t="s">
        <v>41</v>
      </c>
      <c r="P1235" s="52" t="s">
        <v>95</v>
      </c>
      <c r="Q1235" s="52" t="s">
        <v>42</v>
      </c>
      <c r="R1235" s="52" t="s">
        <v>175</v>
      </c>
      <c r="S1235" s="53" t="s">
        <v>7782</v>
      </c>
      <c r="T1235" s="52" t="s">
        <v>44</v>
      </c>
      <c r="U1235" s="52" t="s">
        <v>423</v>
      </c>
      <c r="V1235" s="52" t="s">
        <v>59</v>
      </c>
      <c r="W1235" s="51">
        <v>59518</v>
      </c>
      <c r="X1235" s="52" t="s">
        <v>99</v>
      </c>
      <c r="Y1235" s="51">
        <v>1</v>
      </c>
      <c r="Z1235" s="51">
        <v>2848</v>
      </c>
      <c r="AA1235" s="53">
        <v>44873</v>
      </c>
      <c r="AB1235" s="51">
        <v>2</v>
      </c>
      <c r="AC1235" s="51">
        <v>1</v>
      </c>
      <c r="AD1235" s="53">
        <v>45128</v>
      </c>
      <c r="AE1235" s="52" t="s">
        <v>60</v>
      </c>
      <c r="AF1235" s="52" t="s">
        <v>51</v>
      </c>
      <c r="AG1235" s="52" t="s">
        <v>52</v>
      </c>
      <c r="AH1235" s="52" t="s">
        <v>4325</v>
      </c>
      <c r="AI1235" s="52" t="s">
        <v>7783</v>
      </c>
      <c r="AJ1235" s="51">
        <v>2</v>
      </c>
      <c r="AK1235" s="56">
        <v>510.12</v>
      </c>
    </row>
    <row r="1236" spans="1:37" x14ac:dyDescent="0.25">
      <c r="A1236" s="51">
        <v>2423</v>
      </c>
      <c r="B1236" s="52" t="s">
        <v>6738</v>
      </c>
      <c r="C1236" s="52" t="s">
        <v>196</v>
      </c>
      <c r="D1236" s="53">
        <v>44840</v>
      </c>
      <c r="E1236" s="53">
        <v>44850</v>
      </c>
      <c r="F1236" s="51">
        <f>Messy_HR_Dataset_Detailed!$E1236-Messy_HR_Dataset_Detailed!$D1236</f>
        <v>10</v>
      </c>
      <c r="G1236" s="54">
        <f>(Messy_HR_Dataset_Detailed!$E1236-Messy_HR_Dataset_Detailed!$D1236)/365.25</f>
        <v>2.7378507871321012E-2</v>
      </c>
      <c r="H1236" s="52" t="s">
        <v>36</v>
      </c>
      <c r="I1236" s="52" t="s">
        <v>7784</v>
      </c>
      <c r="J1236" s="55" t="s">
        <v>7785</v>
      </c>
      <c r="K1236" s="52" t="s">
        <v>54</v>
      </c>
      <c r="L1236" s="52" t="s">
        <v>38</v>
      </c>
      <c r="M1236" s="52" t="s">
        <v>66</v>
      </c>
      <c r="N1236" s="52" t="s">
        <v>40</v>
      </c>
      <c r="O1236" s="52" t="s">
        <v>56</v>
      </c>
      <c r="P1236" s="52" t="s">
        <v>133</v>
      </c>
      <c r="Q1236" s="52" t="s">
        <v>42</v>
      </c>
      <c r="R1236" s="52" t="s">
        <v>80</v>
      </c>
      <c r="S1236" s="53" t="s">
        <v>7786</v>
      </c>
      <c r="T1236" s="52" t="s">
        <v>44</v>
      </c>
      <c r="U1236" s="52" t="s">
        <v>98</v>
      </c>
      <c r="V1236" s="52" t="s">
        <v>59</v>
      </c>
      <c r="W1236" s="51">
        <v>6816</v>
      </c>
      <c r="X1236" s="52" t="s">
        <v>99</v>
      </c>
      <c r="Y1236" s="51">
        <v>1</v>
      </c>
      <c r="Z1236" s="51">
        <v>2850</v>
      </c>
      <c r="AA1236" s="53" t="s">
        <v>489</v>
      </c>
      <c r="AB1236" s="51">
        <v>4</v>
      </c>
      <c r="AC1236" s="51">
        <v>1</v>
      </c>
      <c r="AD1236" s="53">
        <v>45042</v>
      </c>
      <c r="AE1236" s="52" t="s">
        <v>83</v>
      </c>
      <c r="AF1236" s="52" t="s">
        <v>61</v>
      </c>
      <c r="AG1236" s="52" t="s">
        <v>89</v>
      </c>
      <c r="AH1236" s="52" t="s">
        <v>7787</v>
      </c>
      <c r="AI1236" s="52" t="s">
        <v>7788</v>
      </c>
      <c r="AJ1236" s="51">
        <v>2</v>
      </c>
      <c r="AK1236" s="56">
        <v>634.36</v>
      </c>
    </row>
    <row r="1237" spans="1:37" x14ac:dyDescent="0.25">
      <c r="A1237" s="51">
        <v>2426</v>
      </c>
      <c r="B1237" s="52" t="s">
        <v>2226</v>
      </c>
      <c r="C1237" s="52" t="s">
        <v>1541</v>
      </c>
      <c r="D1237" s="53">
        <v>44881</v>
      </c>
      <c r="E1237" s="53">
        <v>45006</v>
      </c>
      <c r="F1237" s="51">
        <f>Messy_HR_Dataset_Detailed!$E1237-Messy_HR_Dataset_Detailed!$D1237</f>
        <v>125</v>
      </c>
      <c r="G1237" s="54">
        <f>(Messy_HR_Dataset_Detailed!$E1237-Messy_HR_Dataset_Detailed!$D1237)/365.25</f>
        <v>0.34223134839151265</v>
      </c>
      <c r="H1237" s="52" t="s">
        <v>36</v>
      </c>
      <c r="I1237" s="52" t="s">
        <v>7789</v>
      </c>
      <c r="J1237" s="55" t="s">
        <v>7790</v>
      </c>
      <c r="K1237" s="52" t="s">
        <v>65</v>
      </c>
      <c r="L1237" s="52" t="s">
        <v>2303</v>
      </c>
      <c r="M1237" s="52" t="s">
        <v>39</v>
      </c>
      <c r="N1237" s="52" t="s">
        <v>67</v>
      </c>
      <c r="O1237" s="52" t="s">
        <v>56</v>
      </c>
      <c r="P1237" s="52" t="s">
        <v>174</v>
      </c>
      <c r="Q1237" s="52" t="s">
        <v>42</v>
      </c>
      <c r="R1237" s="52" t="s">
        <v>80</v>
      </c>
      <c r="S1237" s="53">
        <v>34489</v>
      </c>
      <c r="T1237" s="52" t="s">
        <v>44</v>
      </c>
      <c r="U1237" s="52" t="s">
        <v>223</v>
      </c>
      <c r="V1237" s="52" t="s">
        <v>59</v>
      </c>
      <c r="W1237" s="51">
        <v>70147</v>
      </c>
      <c r="X1237" s="52" t="s">
        <v>242</v>
      </c>
      <c r="Y1237" s="51">
        <v>5</v>
      </c>
      <c r="Z1237" s="51">
        <v>2853</v>
      </c>
      <c r="AA1237" s="53" t="s">
        <v>1494</v>
      </c>
      <c r="AB1237" s="51">
        <v>5</v>
      </c>
      <c r="AC1237" s="51">
        <v>1</v>
      </c>
      <c r="AD1237" s="53">
        <v>44927</v>
      </c>
      <c r="AE1237" s="52" t="s">
        <v>50</v>
      </c>
      <c r="AF1237" s="52" t="s">
        <v>51</v>
      </c>
      <c r="AG1237" s="52" t="s">
        <v>89</v>
      </c>
      <c r="AH1237" s="52" t="s">
        <v>7791</v>
      </c>
      <c r="AI1237" s="52" t="s">
        <v>7792</v>
      </c>
      <c r="AJ1237" s="51">
        <v>1</v>
      </c>
      <c r="AK1237" s="56">
        <v>835.07</v>
      </c>
    </row>
    <row r="1238" spans="1:37" x14ac:dyDescent="0.25">
      <c r="A1238" s="51">
        <v>2427</v>
      </c>
      <c r="B1238" s="52" t="s">
        <v>7793</v>
      </c>
      <c r="C1238" s="52" t="s">
        <v>241</v>
      </c>
      <c r="D1238" s="53">
        <v>44775</v>
      </c>
      <c r="E1238" s="53">
        <v>45134</v>
      </c>
      <c r="F1238" s="51">
        <f>Messy_HR_Dataset_Detailed!$E1238-Messy_HR_Dataset_Detailed!$D1238</f>
        <v>359</v>
      </c>
      <c r="G1238" s="54">
        <f>(Messy_HR_Dataset_Detailed!$E1238-Messy_HR_Dataset_Detailed!$D1238)/365.25</f>
        <v>0.98288843258042435</v>
      </c>
      <c r="H1238" s="52" t="s">
        <v>36</v>
      </c>
      <c r="I1238" s="52" t="s">
        <v>7794</v>
      </c>
      <c r="J1238" s="55" t="s">
        <v>7795</v>
      </c>
      <c r="K1238" s="52" t="s">
        <v>164</v>
      </c>
      <c r="L1238" s="52" t="s">
        <v>38</v>
      </c>
      <c r="M1238" s="52" t="s">
        <v>56</v>
      </c>
      <c r="N1238" s="52" t="s">
        <v>55</v>
      </c>
      <c r="O1238" s="52" t="s">
        <v>66</v>
      </c>
      <c r="P1238" s="52" t="s">
        <v>121</v>
      </c>
      <c r="Q1238" s="52" t="s">
        <v>42</v>
      </c>
      <c r="R1238" s="52" t="s">
        <v>114</v>
      </c>
      <c r="S1238" s="53" t="s">
        <v>7796</v>
      </c>
      <c r="T1238" s="52" t="s">
        <v>44</v>
      </c>
      <c r="U1238" s="52" t="s">
        <v>114</v>
      </c>
      <c r="V1238" s="52" t="s">
        <v>46</v>
      </c>
      <c r="W1238" s="51">
        <v>76409</v>
      </c>
      <c r="X1238" s="52" t="s">
        <v>242</v>
      </c>
      <c r="Y1238" s="51">
        <v>2</v>
      </c>
      <c r="Z1238" s="51">
        <v>2854</v>
      </c>
      <c r="AA1238" s="53">
        <v>45049</v>
      </c>
      <c r="AB1238" s="51">
        <v>1</v>
      </c>
      <c r="AC1238" s="51">
        <v>3</v>
      </c>
      <c r="AD1238" s="53">
        <v>45034</v>
      </c>
      <c r="AE1238" s="52" t="s">
        <v>76</v>
      </c>
      <c r="AF1238" s="52" t="s">
        <v>61</v>
      </c>
      <c r="AG1238" s="52" t="s">
        <v>62</v>
      </c>
      <c r="AH1238" s="52" t="s">
        <v>7797</v>
      </c>
      <c r="AI1238" s="52" t="s">
        <v>7798</v>
      </c>
      <c r="AJ1238" s="51">
        <v>4</v>
      </c>
      <c r="AK1238" s="56">
        <v>670.82</v>
      </c>
    </row>
    <row r="1239" spans="1:37" x14ac:dyDescent="0.25">
      <c r="A1239" s="51">
        <v>2430</v>
      </c>
      <c r="B1239" s="52" t="s">
        <v>3215</v>
      </c>
      <c r="C1239" s="52" t="s">
        <v>6495</v>
      </c>
      <c r="D1239" s="53">
        <v>43665</v>
      </c>
      <c r="E1239" s="53">
        <v>44781</v>
      </c>
      <c r="F1239" s="51">
        <f>Messy_HR_Dataset_Detailed!$E1239-Messy_HR_Dataset_Detailed!$D1239</f>
        <v>1116</v>
      </c>
      <c r="G1239" s="54">
        <f>(Messy_HR_Dataset_Detailed!$E1239-Messy_HR_Dataset_Detailed!$D1239)/365.25</f>
        <v>3.055441478439425</v>
      </c>
      <c r="H1239" s="52" t="s">
        <v>36</v>
      </c>
      <c r="I1239" s="52" t="s">
        <v>7799</v>
      </c>
      <c r="J1239" s="55" t="s">
        <v>7800</v>
      </c>
      <c r="K1239" s="52" t="s">
        <v>94</v>
      </c>
      <c r="L1239" s="52" t="s">
        <v>38</v>
      </c>
      <c r="M1239" s="52" t="s">
        <v>66</v>
      </c>
      <c r="N1239" s="52" t="s">
        <v>55</v>
      </c>
      <c r="O1239" s="52" t="s">
        <v>56</v>
      </c>
      <c r="P1239" s="52" t="s">
        <v>95</v>
      </c>
      <c r="Q1239" s="52" t="s">
        <v>42</v>
      </c>
      <c r="R1239" s="52" t="s">
        <v>80</v>
      </c>
      <c r="S1239" s="53">
        <v>27040</v>
      </c>
      <c r="T1239" s="52" t="s">
        <v>44</v>
      </c>
      <c r="U1239" s="52" t="s">
        <v>81</v>
      </c>
      <c r="V1239" s="52" t="s">
        <v>59</v>
      </c>
      <c r="W1239" s="51">
        <v>93847</v>
      </c>
      <c r="X1239" s="52" t="s">
        <v>48</v>
      </c>
      <c r="Y1239" s="51">
        <v>2</v>
      </c>
      <c r="Z1239" s="51">
        <v>2857</v>
      </c>
      <c r="AA1239" s="53" t="s">
        <v>676</v>
      </c>
      <c r="AB1239" s="51">
        <v>5</v>
      </c>
      <c r="AC1239" s="51">
        <v>2</v>
      </c>
      <c r="AD1239" s="53">
        <v>44920</v>
      </c>
      <c r="AE1239" s="52" t="s">
        <v>60</v>
      </c>
      <c r="AF1239" s="52" t="s">
        <v>51</v>
      </c>
      <c r="AG1239" s="52" t="s">
        <v>77</v>
      </c>
      <c r="AH1239" s="52" t="s">
        <v>7801</v>
      </c>
      <c r="AI1239" s="52" t="s">
        <v>7802</v>
      </c>
      <c r="AJ1239" s="51">
        <v>3</v>
      </c>
      <c r="AK1239" s="56">
        <v>229.18</v>
      </c>
    </row>
    <row r="1240" spans="1:37" x14ac:dyDescent="0.25">
      <c r="A1240" s="51">
        <v>2431</v>
      </c>
      <c r="B1240" s="52" t="s">
        <v>5154</v>
      </c>
      <c r="C1240" s="52" t="s">
        <v>1920</v>
      </c>
      <c r="D1240" s="53">
        <v>44441</v>
      </c>
      <c r="E1240" s="53">
        <v>44879</v>
      </c>
      <c r="F1240" s="51">
        <f>Messy_HR_Dataset_Detailed!$E1240-Messy_HR_Dataset_Detailed!$D1240</f>
        <v>438</v>
      </c>
      <c r="G1240" s="54">
        <f>(Messy_HR_Dataset_Detailed!$E1240-Messy_HR_Dataset_Detailed!$D1240)/365.25</f>
        <v>1.1991786447638604</v>
      </c>
      <c r="H1240" s="52" t="s">
        <v>36</v>
      </c>
      <c r="I1240" s="52" t="s">
        <v>7803</v>
      </c>
      <c r="J1240" s="55" t="s">
        <v>7804</v>
      </c>
      <c r="K1240" s="52" t="s">
        <v>84</v>
      </c>
      <c r="L1240" s="52" t="s">
        <v>38</v>
      </c>
      <c r="M1240" s="52" t="s">
        <v>66</v>
      </c>
      <c r="N1240" s="52" t="s">
        <v>40</v>
      </c>
      <c r="O1240" s="52" t="s">
        <v>41</v>
      </c>
      <c r="P1240" s="52" t="s">
        <v>133</v>
      </c>
      <c r="Q1240" s="52" t="s">
        <v>42</v>
      </c>
      <c r="R1240" s="52" t="s">
        <v>107</v>
      </c>
      <c r="S1240" s="53" t="s">
        <v>7805</v>
      </c>
      <c r="T1240" s="52" t="s">
        <v>44</v>
      </c>
      <c r="U1240" s="52" t="s">
        <v>109</v>
      </c>
      <c r="V1240" s="52" t="s">
        <v>59</v>
      </c>
      <c r="W1240" s="51">
        <v>22983</v>
      </c>
      <c r="X1240" s="52" t="s">
        <v>48</v>
      </c>
      <c r="Y1240" s="51">
        <v>5</v>
      </c>
      <c r="Z1240" s="51">
        <v>2858</v>
      </c>
      <c r="AA1240" s="53">
        <v>45267</v>
      </c>
      <c r="AB1240" s="51">
        <v>1</v>
      </c>
      <c r="AC1240" s="51">
        <v>2</v>
      </c>
      <c r="AD1240" s="53">
        <v>44875</v>
      </c>
      <c r="AE1240" s="52" t="s">
        <v>76</v>
      </c>
      <c r="AF1240" s="52" t="s">
        <v>51</v>
      </c>
      <c r="AG1240" s="52" t="s">
        <v>52</v>
      </c>
      <c r="AH1240" s="52" t="s">
        <v>7806</v>
      </c>
      <c r="AI1240" s="52" t="s">
        <v>7807</v>
      </c>
      <c r="AJ1240" s="51">
        <v>3</v>
      </c>
      <c r="AK1240" s="56">
        <v>851.72</v>
      </c>
    </row>
    <row r="1241" spans="1:37" x14ac:dyDescent="0.25">
      <c r="A1241" s="51">
        <v>2433</v>
      </c>
      <c r="B1241" s="52" t="s">
        <v>1749</v>
      </c>
      <c r="C1241" s="52" t="s">
        <v>3290</v>
      </c>
      <c r="D1241" s="53">
        <v>45029</v>
      </c>
      <c r="E1241" s="53">
        <v>45072</v>
      </c>
      <c r="F1241" s="51">
        <f>Messy_HR_Dataset_Detailed!$E1241-Messy_HR_Dataset_Detailed!$D1241</f>
        <v>43</v>
      </c>
      <c r="G1241" s="54">
        <f>(Messy_HR_Dataset_Detailed!$E1241-Messy_HR_Dataset_Detailed!$D1241)/365.25</f>
        <v>0.11772758384668036</v>
      </c>
      <c r="H1241" s="52" t="s">
        <v>36</v>
      </c>
      <c r="I1241" s="52" t="s">
        <v>7808</v>
      </c>
      <c r="J1241" s="55" t="s">
        <v>7809</v>
      </c>
      <c r="K1241" s="52" t="s">
        <v>54</v>
      </c>
      <c r="L1241" s="52" t="s">
        <v>38</v>
      </c>
      <c r="M1241" s="52" t="s">
        <v>56</v>
      </c>
      <c r="N1241" s="52" t="s">
        <v>40</v>
      </c>
      <c r="O1241" s="52" t="s">
        <v>56</v>
      </c>
      <c r="P1241" s="52" t="s">
        <v>174</v>
      </c>
      <c r="Q1241" s="52" t="s">
        <v>42</v>
      </c>
      <c r="R1241" s="52" t="s">
        <v>80</v>
      </c>
      <c r="S1241" s="53" t="s">
        <v>7810</v>
      </c>
      <c r="T1241" s="52" t="s">
        <v>44</v>
      </c>
      <c r="U1241" s="52" t="s">
        <v>81</v>
      </c>
      <c r="V1241" s="52" t="s">
        <v>59</v>
      </c>
      <c r="W1241" s="51">
        <v>54190</v>
      </c>
      <c r="X1241" s="52" t="s">
        <v>48</v>
      </c>
      <c r="Y1241" s="51">
        <v>2</v>
      </c>
      <c r="Z1241" s="51">
        <v>2860</v>
      </c>
      <c r="AA1241" s="53" t="s">
        <v>747</v>
      </c>
      <c r="AB1241" s="51">
        <v>2</v>
      </c>
      <c r="AC1241" s="51">
        <v>1</v>
      </c>
      <c r="AD1241" s="53">
        <v>44817</v>
      </c>
      <c r="AE1241" s="52" t="s">
        <v>50</v>
      </c>
      <c r="AF1241" s="52" t="s">
        <v>61</v>
      </c>
      <c r="AG1241" s="52" t="s">
        <v>89</v>
      </c>
      <c r="AH1241" s="52" t="s">
        <v>784</v>
      </c>
      <c r="AI1241" s="52" t="s">
        <v>7811</v>
      </c>
      <c r="AJ1241" s="51">
        <v>3</v>
      </c>
      <c r="AK1241" s="56">
        <v>587.16</v>
      </c>
    </row>
    <row r="1242" spans="1:37" x14ac:dyDescent="0.25">
      <c r="A1242" s="51">
        <v>2435</v>
      </c>
      <c r="B1242" s="52" t="s">
        <v>714</v>
      </c>
      <c r="C1242" s="52" t="s">
        <v>1312</v>
      </c>
      <c r="D1242" s="53">
        <v>43914</v>
      </c>
      <c r="E1242" s="53">
        <v>44644</v>
      </c>
      <c r="F1242" s="51">
        <f>Messy_HR_Dataset_Detailed!$E1242-Messy_HR_Dataset_Detailed!$D1242</f>
        <v>730</v>
      </c>
      <c r="G1242" s="54">
        <f>(Messy_HR_Dataset_Detailed!$E1242-Messy_HR_Dataset_Detailed!$D1242)/365.25</f>
        <v>1.998631074606434</v>
      </c>
      <c r="H1242" s="52" t="s">
        <v>738</v>
      </c>
      <c r="I1242" s="52" t="s">
        <v>7812</v>
      </c>
      <c r="J1242" s="55" t="s">
        <v>7813</v>
      </c>
      <c r="K1242" s="52" t="s">
        <v>125</v>
      </c>
      <c r="L1242" s="52" t="s">
        <v>38</v>
      </c>
      <c r="M1242" s="52" t="s">
        <v>56</v>
      </c>
      <c r="N1242" s="52" t="s">
        <v>67</v>
      </c>
      <c r="O1242" s="52" t="s">
        <v>56</v>
      </c>
      <c r="P1242" s="52" t="s">
        <v>174</v>
      </c>
      <c r="Q1242" s="52" t="s">
        <v>42</v>
      </c>
      <c r="R1242" s="52" t="s">
        <v>107</v>
      </c>
      <c r="S1242" s="53" t="s">
        <v>7814</v>
      </c>
      <c r="T1242" s="52" t="s">
        <v>44</v>
      </c>
      <c r="U1242" s="52" t="s">
        <v>109</v>
      </c>
      <c r="V1242" s="52" t="s">
        <v>59</v>
      </c>
      <c r="W1242" s="51">
        <v>13985</v>
      </c>
      <c r="X1242" s="52" t="s">
        <v>48</v>
      </c>
      <c r="Y1242" s="51">
        <v>4</v>
      </c>
      <c r="Z1242" s="51">
        <v>2862</v>
      </c>
      <c r="AA1242" s="53">
        <v>45202</v>
      </c>
      <c r="AB1242" s="51">
        <v>1</v>
      </c>
      <c r="AC1242" s="51">
        <v>2</v>
      </c>
      <c r="AD1242" s="53">
        <v>45027</v>
      </c>
      <c r="AE1242" s="52" t="s">
        <v>156</v>
      </c>
      <c r="AF1242" s="52" t="s">
        <v>51</v>
      </c>
      <c r="AG1242" s="52" t="s">
        <v>62</v>
      </c>
      <c r="AH1242" s="52" t="s">
        <v>7815</v>
      </c>
      <c r="AI1242" s="52" t="s">
        <v>7816</v>
      </c>
      <c r="AJ1242" s="51">
        <v>3</v>
      </c>
      <c r="AK1242" s="56">
        <v>192.39</v>
      </c>
    </row>
    <row r="1243" spans="1:37" x14ac:dyDescent="0.25">
      <c r="A1243" s="51">
        <v>2438</v>
      </c>
      <c r="B1243" s="52" t="s">
        <v>7818</v>
      </c>
      <c r="C1243" s="52" t="s">
        <v>360</v>
      </c>
      <c r="D1243" s="53">
        <v>44691</v>
      </c>
      <c r="E1243" s="53">
        <v>44851</v>
      </c>
      <c r="F1243" s="51">
        <f>Messy_HR_Dataset_Detailed!$E1243-Messy_HR_Dataset_Detailed!$D1243</f>
        <v>160</v>
      </c>
      <c r="G1243" s="54">
        <f>(Messy_HR_Dataset_Detailed!$E1243-Messy_HR_Dataset_Detailed!$D1243)/365.25</f>
        <v>0.43805612594113619</v>
      </c>
      <c r="H1243" s="52" t="s">
        <v>738</v>
      </c>
      <c r="I1243" s="52" t="s">
        <v>7819</v>
      </c>
      <c r="J1243" s="55" t="s">
        <v>7820</v>
      </c>
      <c r="K1243" s="52" t="s">
        <v>79</v>
      </c>
      <c r="L1243" s="52" t="s">
        <v>752</v>
      </c>
      <c r="M1243" s="52" t="s">
        <v>56</v>
      </c>
      <c r="N1243" s="52" t="s">
        <v>40</v>
      </c>
      <c r="O1243" s="52" t="s">
        <v>56</v>
      </c>
      <c r="P1243" s="52" t="s">
        <v>174</v>
      </c>
      <c r="Q1243" s="52" t="s">
        <v>42</v>
      </c>
      <c r="R1243" s="52" t="s">
        <v>80</v>
      </c>
      <c r="S1243" s="53" t="s">
        <v>7821</v>
      </c>
      <c r="T1243" s="52" t="s">
        <v>44</v>
      </c>
      <c r="U1243" s="52" t="s">
        <v>234</v>
      </c>
      <c r="V1243" s="52" t="s">
        <v>46</v>
      </c>
      <c r="W1243" s="51">
        <v>26583</v>
      </c>
      <c r="X1243" s="52" t="s">
        <v>48</v>
      </c>
      <c r="Y1243" s="51">
        <v>1</v>
      </c>
      <c r="Z1243" s="51">
        <v>2865</v>
      </c>
      <c r="AA1243" s="53" t="s">
        <v>397</v>
      </c>
      <c r="AB1243" s="51">
        <v>2</v>
      </c>
      <c r="AC1243" s="51">
        <v>2</v>
      </c>
      <c r="AD1243" s="53">
        <v>45007</v>
      </c>
      <c r="AE1243" s="52" t="s">
        <v>60</v>
      </c>
      <c r="AF1243" s="52" t="s">
        <v>61</v>
      </c>
      <c r="AG1243" s="52" t="s">
        <v>89</v>
      </c>
      <c r="AH1243" s="52" t="s">
        <v>5914</v>
      </c>
      <c r="AI1243" s="52" t="s">
        <v>7822</v>
      </c>
      <c r="AJ1243" s="51">
        <v>4</v>
      </c>
      <c r="AK1243" s="56">
        <v>653.99</v>
      </c>
    </row>
    <row r="1244" spans="1:37" x14ac:dyDescent="0.25">
      <c r="A1244" s="51">
        <v>2443</v>
      </c>
      <c r="B1244" s="52" t="s">
        <v>5744</v>
      </c>
      <c r="C1244" s="52" t="s">
        <v>3601</v>
      </c>
      <c r="D1244" s="53">
        <v>45133</v>
      </c>
      <c r="E1244" s="53">
        <v>45138</v>
      </c>
      <c r="F1244" s="51">
        <f>Messy_HR_Dataset_Detailed!$E1244-Messy_HR_Dataset_Detailed!$D1244</f>
        <v>5</v>
      </c>
      <c r="G1244" s="54">
        <f>(Messy_HR_Dataset_Detailed!$E1244-Messy_HR_Dataset_Detailed!$D1244)/365.25</f>
        <v>1.3689253935660506E-2</v>
      </c>
      <c r="H1244" s="52" t="s">
        <v>36</v>
      </c>
      <c r="I1244" s="52" t="s">
        <v>7823</v>
      </c>
      <c r="J1244" s="55" t="s">
        <v>7824</v>
      </c>
      <c r="K1244" s="52" t="s">
        <v>94</v>
      </c>
      <c r="L1244" s="52" t="s">
        <v>38</v>
      </c>
      <c r="M1244" s="52" t="s">
        <v>56</v>
      </c>
      <c r="N1244" s="52" t="s">
        <v>67</v>
      </c>
      <c r="O1244" s="52" t="s">
        <v>56</v>
      </c>
      <c r="P1244" s="52" t="s">
        <v>133</v>
      </c>
      <c r="Q1244" s="52" t="s">
        <v>42</v>
      </c>
      <c r="R1244" s="52" t="s">
        <v>2025</v>
      </c>
      <c r="S1244" s="53">
        <v>18484</v>
      </c>
      <c r="T1244" s="52" t="s">
        <v>44</v>
      </c>
      <c r="U1244" s="52" t="s">
        <v>724</v>
      </c>
      <c r="V1244" s="52" t="s">
        <v>59</v>
      </c>
      <c r="W1244" s="51">
        <v>32806</v>
      </c>
      <c r="X1244" s="52" t="s">
        <v>48</v>
      </c>
      <c r="Y1244" s="51">
        <v>4</v>
      </c>
      <c r="Z1244" s="51">
        <v>2870</v>
      </c>
      <c r="AA1244" s="53" t="s">
        <v>651</v>
      </c>
      <c r="AB1244" s="51">
        <v>5</v>
      </c>
      <c r="AC1244" s="51">
        <v>3</v>
      </c>
      <c r="AD1244" s="53">
        <v>44981</v>
      </c>
      <c r="AE1244" s="52" t="s">
        <v>76</v>
      </c>
      <c r="AF1244" s="52" t="s">
        <v>51</v>
      </c>
      <c r="AG1244" s="52" t="s">
        <v>89</v>
      </c>
      <c r="AH1244" s="52" t="s">
        <v>7825</v>
      </c>
      <c r="AI1244" s="52" t="s">
        <v>7826</v>
      </c>
      <c r="AJ1244" s="51">
        <v>5</v>
      </c>
      <c r="AK1244" s="56">
        <v>413.42</v>
      </c>
    </row>
    <row r="1245" spans="1:37" x14ac:dyDescent="0.25">
      <c r="A1245" s="51">
        <v>2444</v>
      </c>
      <c r="B1245" s="52" t="s">
        <v>4643</v>
      </c>
      <c r="C1245" s="52" t="s">
        <v>2490</v>
      </c>
      <c r="D1245" s="53">
        <v>44631</v>
      </c>
      <c r="E1245" s="53">
        <v>44775</v>
      </c>
      <c r="F1245" s="51">
        <f>Messy_HR_Dataset_Detailed!$E1245-Messy_HR_Dataset_Detailed!$D1245</f>
        <v>144</v>
      </c>
      <c r="G1245" s="54">
        <f>(Messy_HR_Dataset_Detailed!$E1245-Messy_HR_Dataset_Detailed!$D1245)/365.25</f>
        <v>0.3942505133470226</v>
      </c>
      <c r="H1245" s="52" t="s">
        <v>36</v>
      </c>
      <c r="I1245" s="52" t="s">
        <v>7827</v>
      </c>
      <c r="J1245" s="55" t="s">
        <v>7828</v>
      </c>
      <c r="K1245" s="52" t="s">
        <v>113</v>
      </c>
      <c r="L1245" s="52" t="s">
        <v>38</v>
      </c>
      <c r="M1245" s="52" t="s">
        <v>39</v>
      </c>
      <c r="N1245" s="52" t="s">
        <v>55</v>
      </c>
      <c r="O1245" s="52" t="s">
        <v>56</v>
      </c>
      <c r="P1245" s="52" t="s">
        <v>121</v>
      </c>
      <c r="Q1245" s="52" t="s">
        <v>42</v>
      </c>
      <c r="R1245" s="52" t="s">
        <v>344</v>
      </c>
      <c r="S1245" s="53" t="s">
        <v>7829</v>
      </c>
      <c r="T1245" s="52" t="s">
        <v>44</v>
      </c>
      <c r="U1245" s="52" t="s">
        <v>423</v>
      </c>
      <c r="V1245" s="52" t="s">
        <v>59</v>
      </c>
      <c r="W1245" s="51">
        <v>46150</v>
      </c>
      <c r="X1245" s="52" t="s">
        <v>48</v>
      </c>
      <c r="Y1245" s="51">
        <v>5</v>
      </c>
      <c r="Z1245" s="51">
        <v>2871</v>
      </c>
      <c r="AA1245" s="53" t="s">
        <v>1130</v>
      </c>
      <c r="AB1245" s="51">
        <v>2</v>
      </c>
      <c r="AC1245" s="51">
        <v>5</v>
      </c>
      <c r="AD1245" s="53">
        <v>44850</v>
      </c>
      <c r="AE1245" s="52" t="s">
        <v>156</v>
      </c>
      <c r="AF1245" s="52" t="s">
        <v>61</v>
      </c>
      <c r="AG1245" s="52" t="s">
        <v>62</v>
      </c>
      <c r="AH1245" s="52" t="s">
        <v>2955</v>
      </c>
      <c r="AI1245" s="52" t="s">
        <v>7830</v>
      </c>
      <c r="AJ1245" s="51">
        <v>5</v>
      </c>
      <c r="AK1245" s="56">
        <v>900.02</v>
      </c>
    </row>
    <row r="1246" spans="1:37" x14ac:dyDescent="0.25">
      <c r="A1246" s="51">
        <v>2445</v>
      </c>
      <c r="B1246" s="52" t="s">
        <v>4611</v>
      </c>
      <c r="C1246" s="52" t="s">
        <v>360</v>
      </c>
      <c r="D1246" s="53">
        <v>44011</v>
      </c>
      <c r="E1246" s="53">
        <v>44336</v>
      </c>
      <c r="F1246" s="51">
        <f>Messy_HR_Dataset_Detailed!$E1246-Messy_HR_Dataset_Detailed!$D1246</f>
        <v>325</v>
      </c>
      <c r="G1246" s="54">
        <f>(Messy_HR_Dataset_Detailed!$E1246-Messy_HR_Dataset_Detailed!$D1246)/365.25</f>
        <v>0.88980150581793294</v>
      </c>
      <c r="H1246" s="52" t="s">
        <v>36</v>
      </c>
      <c r="I1246" s="52" t="s">
        <v>7831</v>
      </c>
      <c r="J1246" s="55" t="s">
        <v>7832</v>
      </c>
      <c r="K1246" s="52" t="s">
        <v>65</v>
      </c>
      <c r="L1246" s="52" t="s">
        <v>38</v>
      </c>
      <c r="M1246" s="52" t="s">
        <v>39</v>
      </c>
      <c r="N1246" s="52" t="s">
        <v>67</v>
      </c>
      <c r="O1246" s="52" t="s">
        <v>66</v>
      </c>
      <c r="P1246" s="52" t="s">
        <v>174</v>
      </c>
      <c r="Q1246" s="52" t="s">
        <v>42</v>
      </c>
      <c r="R1246" s="52" t="s">
        <v>320</v>
      </c>
      <c r="S1246" s="53">
        <v>24543</v>
      </c>
      <c r="T1246" s="52" t="s">
        <v>44</v>
      </c>
      <c r="U1246" s="52" t="s">
        <v>223</v>
      </c>
      <c r="V1246" s="52" t="s">
        <v>59</v>
      </c>
      <c r="W1246" s="51">
        <v>97145</v>
      </c>
      <c r="X1246" s="52" t="s">
        <v>48</v>
      </c>
      <c r="Y1246" s="51">
        <v>2</v>
      </c>
      <c r="Z1246" s="51">
        <v>2872</v>
      </c>
      <c r="AA1246" s="53">
        <v>45144</v>
      </c>
      <c r="AB1246" s="51">
        <v>3</v>
      </c>
      <c r="AC1246" s="51">
        <v>5</v>
      </c>
      <c r="AD1246" s="53">
        <v>45005</v>
      </c>
      <c r="AE1246" s="52" t="s">
        <v>156</v>
      </c>
      <c r="AF1246" s="52" t="s">
        <v>51</v>
      </c>
      <c r="AG1246" s="52" t="s">
        <v>89</v>
      </c>
      <c r="AH1246" s="52" t="s">
        <v>7833</v>
      </c>
      <c r="AI1246" s="52" t="s">
        <v>7834</v>
      </c>
      <c r="AJ1246" s="51">
        <v>3</v>
      </c>
      <c r="AK1246" s="56">
        <v>573.84</v>
      </c>
    </row>
    <row r="1247" spans="1:37" x14ac:dyDescent="0.25">
      <c r="A1247" s="51">
        <v>2448</v>
      </c>
      <c r="B1247" s="52" t="s">
        <v>3407</v>
      </c>
      <c r="C1247" s="52" t="s">
        <v>310</v>
      </c>
      <c r="D1247" s="53">
        <v>44190</v>
      </c>
      <c r="E1247" s="53">
        <v>44452</v>
      </c>
      <c r="F1247" s="51">
        <f>Messy_HR_Dataset_Detailed!$E1247-Messy_HR_Dataset_Detailed!$D1247</f>
        <v>262</v>
      </c>
      <c r="G1247" s="54">
        <f>(Messy_HR_Dataset_Detailed!$E1247-Messy_HR_Dataset_Detailed!$D1247)/365.25</f>
        <v>0.71731690622861055</v>
      </c>
      <c r="H1247" s="52" t="s">
        <v>36</v>
      </c>
      <c r="I1247" s="52" t="s">
        <v>7835</v>
      </c>
      <c r="J1247" s="55" t="s">
        <v>7836</v>
      </c>
      <c r="K1247" s="52" t="s">
        <v>125</v>
      </c>
      <c r="L1247" s="52" t="s">
        <v>38</v>
      </c>
      <c r="M1247" s="52" t="s">
        <v>66</v>
      </c>
      <c r="N1247" s="52" t="s">
        <v>40</v>
      </c>
      <c r="O1247" s="52" t="s">
        <v>41</v>
      </c>
      <c r="P1247" s="52" t="s">
        <v>95</v>
      </c>
      <c r="Q1247" s="52" t="s">
        <v>42</v>
      </c>
      <c r="R1247" s="52" t="s">
        <v>80</v>
      </c>
      <c r="S1247" s="53">
        <v>29651</v>
      </c>
      <c r="T1247" s="52" t="s">
        <v>44</v>
      </c>
      <c r="U1247" s="52" t="s">
        <v>625</v>
      </c>
      <c r="V1247" s="52" t="s">
        <v>46</v>
      </c>
      <c r="W1247" s="51">
        <v>60773</v>
      </c>
      <c r="X1247" s="52" t="s">
        <v>48</v>
      </c>
      <c r="Y1247" s="51">
        <v>4</v>
      </c>
      <c r="Z1247" s="51">
        <v>2875</v>
      </c>
      <c r="AA1247" s="53">
        <v>45266</v>
      </c>
      <c r="AB1247" s="51">
        <v>3</v>
      </c>
      <c r="AC1247" s="51">
        <v>5</v>
      </c>
      <c r="AD1247" s="53">
        <v>44821</v>
      </c>
      <c r="AE1247" s="52" t="s">
        <v>76</v>
      </c>
      <c r="AF1247" s="52" t="s">
        <v>61</v>
      </c>
      <c r="AG1247" s="52" t="s">
        <v>62</v>
      </c>
      <c r="AH1247" s="52" t="s">
        <v>1224</v>
      </c>
      <c r="AI1247" s="52" t="s">
        <v>7837</v>
      </c>
      <c r="AJ1247" s="51">
        <v>1</v>
      </c>
      <c r="AK1247" s="56">
        <v>892.56</v>
      </c>
    </row>
    <row r="1248" spans="1:37" x14ac:dyDescent="0.25">
      <c r="A1248" s="51">
        <v>2450</v>
      </c>
      <c r="B1248" s="52" t="s">
        <v>7838</v>
      </c>
      <c r="C1248" s="52" t="s">
        <v>1607</v>
      </c>
      <c r="D1248" s="53">
        <v>44876</v>
      </c>
      <c r="E1248" s="53">
        <v>44902</v>
      </c>
      <c r="F1248" s="51">
        <f>Messy_HR_Dataset_Detailed!$E1248-Messy_HR_Dataset_Detailed!$D1248</f>
        <v>26</v>
      </c>
      <c r="G1248" s="54">
        <f>(Messy_HR_Dataset_Detailed!$E1248-Messy_HR_Dataset_Detailed!$D1248)/365.25</f>
        <v>7.1184120465434639E-2</v>
      </c>
      <c r="H1248" s="52" t="s">
        <v>36</v>
      </c>
      <c r="I1248" s="52" t="s">
        <v>7839</v>
      </c>
      <c r="J1248" s="55" t="s">
        <v>7840</v>
      </c>
      <c r="K1248" s="52" t="s">
        <v>132</v>
      </c>
      <c r="L1248" s="52" t="s">
        <v>38</v>
      </c>
      <c r="M1248" s="52" t="s">
        <v>39</v>
      </c>
      <c r="N1248" s="52" t="s">
        <v>67</v>
      </c>
      <c r="O1248" s="52" t="s">
        <v>56</v>
      </c>
      <c r="P1248" s="52" t="s">
        <v>121</v>
      </c>
      <c r="Q1248" s="52" t="s">
        <v>42</v>
      </c>
      <c r="R1248" s="52" t="s">
        <v>175</v>
      </c>
      <c r="S1248" s="53" t="s">
        <v>7841</v>
      </c>
      <c r="T1248" s="52" t="s">
        <v>44</v>
      </c>
      <c r="U1248" s="52" t="s">
        <v>250</v>
      </c>
      <c r="V1248" s="52" t="s">
        <v>46</v>
      </c>
      <c r="W1248" s="51">
        <v>51590</v>
      </c>
      <c r="X1248" s="52" t="s">
        <v>48</v>
      </c>
      <c r="Y1248" s="51">
        <v>2</v>
      </c>
      <c r="Z1248" s="51">
        <v>2877</v>
      </c>
      <c r="AA1248" s="53">
        <v>44960</v>
      </c>
      <c r="AB1248" s="51">
        <v>2</v>
      </c>
      <c r="AC1248" s="51">
        <v>4</v>
      </c>
      <c r="AD1248" s="53">
        <v>44905</v>
      </c>
      <c r="AE1248" s="52" t="s">
        <v>60</v>
      </c>
      <c r="AF1248" s="52" t="s">
        <v>51</v>
      </c>
      <c r="AG1248" s="52" t="s">
        <v>52</v>
      </c>
      <c r="AH1248" s="52" t="s">
        <v>7842</v>
      </c>
      <c r="AI1248" s="52" t="s">
        <v>7843</v>
      </c>
      <c r="AJ1248" s="51">
        <v>4</v>
      </c>
      <c r="AK1248" s="56">
        <v>664.5</v>
      </c>
    </row>
    <row r="1249" spans="1:37" x14ac:dyDescent="0.25">
      <c r="A1249" s="51">
        <v>2451</v>
      </c>
      <c r="B1249" s="52" t="s">
        <v>3891</v>
      </c>
      <c r="C1249" s="52" t="s">
        <v>3023</v>
      </c>
      <c r="D1249" s="53">
        <v>44320</v>
      </c>
      <c r="E1249" s="53">
        <v>44481</v>
      </c>
      <c r="F1249" s="51">
        <f>Messy_HR_Dataset_Detailed!$E1249-Messy_HR_Dataset_Detailed!$D1249</f>
        <v>161</v>
      </c>
      <c r="G1249" s="54">
        <f>(Messy_HR_Dataset_Detailed!$E1249-Messy_HR_Dataset_Detailed!$D1249)/365.25</f>
        <v>0.44079397672826831</v>
      </c>
      <c r="H1249" s="52" t="s">
        <v>36</v>
      </c>
      <c r="I1249" s="52" t="s">
        <v>7844</v>
      </c>
      <c r="J1249" s="55" t="s">
        <v>7845</v>
      </c>
      <c r="K1249" s="52" t="s">
        <v>79</v>
      </c>
      <c r="L1249" s="52" t="s">
        <v>38</v>
      </c>
      <c r="M1249" s="52" t="s">
        <v>56</v>
      </c>
      <c r="N1249" s="52" t="s">
        <v>55</v>
      </c>
      <c r="O1249" s="52" t="s">
        <v>56</v>
      </c>
      <c r="P1249" s="52" t="s">
        <v>121</v>
      </c>
      <c r="Q1249" s="52" t="s">
        <v>42</v>
      </c>
      <c r="R1249" s="52" t="s">
        <v>69</v>
      </c>
      <c r="S1249" s="53">
        <v>21132</v>
      </c>
      <c r="T1249" s="52" t="s">
        <v>44</v>
      </c>
      <c r="U1249" s="52" t="s">
        <v>4759</v>
      </c>
      <c r="V1249" s="52" t="s">
        <v>59</v>
      </c>
      <c r="W1249" s="51">
        <v>26501</v>
      </c>
      <c r="X1249" s="52" t="s">
        <v>48</v>
      </c>
      <c r="Y1249" s="51">
        <v>2</v>
      </c>
      <c r="Z1249" s="51">
        <v>2878</v>
      </c>
      <c r="AA1249" s="53">
        <v>44816</v>
      </c>
      <c r="AB1249" s="51">
        <v>2</v>
      </c>
      <c r="AC1249" s="51">
        <v>3</v>
      </c>
      <c r="AD1249" s="53">
        <v>44896</v>
      </c>
      <c r="AE1249" s="52" t="s">
        <v>76</v>
      </c>
      <c r="AF1249" s="52" t="s">
        <v>51</v>
      </c>
      <c r="AG1249" s="52" t="s">
        <v>62</v>
      </c>
      <c r="AH1249" s="52" t="s">
        <v>7846</v>
      </c>
      <c r="AI1249" s="52" t="s">
        <v>7847</v>
      </c>
      <c r="AJ1249" s="51">
        <v>5</v>
      </c>
      <c r="AK1249" s="56">
        <v>925.8</v>
      </c>
    </row>
    <row r="1250" spans="1:37" x14ac:dyDescent="0.25">
      <c r="A1250" s="51">
        <v>2453</v>
      </c>
      <c r="B1250" s="52" t="s">
        <v>3342</v>
      </c>
      <c r="C1250" s="52" t="s">
        <v>624</v>
      </c>
      <c r="D1250" s="53">
        <v>44358</v>
      </c>
      <c r="E1250" s="53">
        <v>44898</v>
      </c>
      <c r="F1250" s="51">
        <f>Messy_HR_Dataset_Detailed!$E1250-Messy_HR_Dataset_Detailed!$D1250</f>
        <v>540</v>
      </c>
      <c r="G1250" s="54">
        <f>(Messy_HR_Dataset_Detailed!$E1250-Messy_HR_Dataset_Detailed!$D1250)/365.25</f>
        <v>1.4784394250513346</v>
      </c>
      <c r="H1250" s="52" t="s">
        <v>36</v>
      </c>
      <c r="I1250" s="52" t="s">
        <v>7848</v>
      </c>
      <c r="J1250" s="55" t="s">
        <v>7849</v>
      </c>
      <c r="K1250" s="52" t="s">
        <v>94</v>
      </c>
      <c r="L1250" s="52" t="s">
        <v>38</v>
      </c>
      <c r="M1250" s="52" t="s">
        <v>39</v>
      </c>
      <c r="N1250" s="52" t="s">
        <v>55</v>
      </c>
      <c r="O1250" s="52" t="s">
        <v>41</v>
      </c>
      <c r="P1250" s="52" t="s">
        <v>133</v>
      </c>
      <c r="Q1250" s="52" t="s">
        <v>42</v>
      </c>
      <c r="R1250" s="52" t="s">
        <v>80</v>
      </c>
      <c r="S1250" s="53" t="s">
        <v>7850</v>
      </c>
      <c r="T1250" s="52" t="s">
        <v>44</v>
      </c>
      <c r="U1250" s="52" t="s">
        <v>3640</v>
      </c>
      <c r="V1250" s="52" t="s">
        <v>46</v>
      </c>
      <c r="W1250" s="51">
        <v>89647</v>
      </c>
      <c r="X1250" s="52" t="s">
        <v>48</v>
      </c>
      <c r="Y1250" s="51">
        <v>4</v>
      </c>
      <c r="Z1250" s="51">
        <v>2880</v>
      </c>
      <c r="AA1250" s="53" t="s">
        <v>421</v>
      </c>
      <c r="AB1250" s="51">
        <v>1</v>
      </c>
      <c r="AC1250" s="51">
        <v>1</v>
      </c>
      <c r="AD1250" s="53">
        <v>44972</v>
      </c>
      <c r="AE1250" s="52" t="s">
        <v>76</v>
      </c>
      <c r="AF1250" s="52" t="s">
        <v>51</v>
      </c>
      <c r="AG1250" s="52" t="s">
        <v>52</v>
      </c>
      <c r="AH1250" s="52" t="s">
        <v>7435</v>
      </c>
      <c r="AI1250" s="52" t="s">
        <v>7851</v>
      </c>
      <c r="AJ1250" s="51">
        <v>4</v>
      </c>
      <c r="AK1250" s="56">
        <v>932.34</v>
      </c>
    </row>
    <row r="1251" spans="1:37" x14ac:dyDescent="0.25">
      <c r="A1251" s="51">
        <v>2455</v>
      </c>
      <c r="B1251" s="52" t="s">
        <v>7852</v>
      </c>
      <c r="C1251" s="52" t="s">
        <v>1548</v>
      </c>
      <c r="D1251" s="53">
        <v>43606</v>
      </c>
      <c r="E1251" s="53">
        <v>43835</v>
      </c>
      <c r="F1251" s="51">
        <f>Messy_HR_Dataset_Detailed!$E1251-Messy_HR_Dataset_Detailed!$D1251</f>
        <v>229</v>
      </c>
      <c r="G1251" s="54">
        <f>(Messy_HR_Dataset_Detailed!$E1251-Messy_HR_Dataset_Detailed!$D1251)/365.25</f>
        <v>0.6269678302532512</v>
      </c>
      <c r="H1251" s="52" t="s">
        <v>36</v>
      </c>
      <c r="I1251" s="52" t="s">
        <v>7853</v>
      </c>
      <c r="J1251" s="55" t="s">
        <v>7854</v>
      </c>
      <c r="K1251" s="52" t="s">
        <v>65</v>
      </c>
      <c r="L1251" s="52" t="s">
        <v>752</v>
      </c>
      <c r="M1251" s="52" t="s">
        <v>56</v>
      </c>
      <c r="N1251" s="52" t="s">
        <v>67</v>
      </c>
      <c r="O1251" s="52" t="s">
        <v>66</v>
      </c>
      <c r="P1251" s="52" t="s">
        <v>133</v>
      </c>
      <c r="Q1251" s="52" t="s">
        <v>42</v>
      </c>
      <c r="R1251" s="52" t="s">
        <v>300</v>
      </c>
      <c r="S1251" s="53" t="s">
        <v>4314</v>
      </c>
      <c r="T1251" s="52" t="s">
        <v>44</v>
      </c>
      <c r="U1251" s="52" t="s">
        <v>966</v>
      </c>
      <c r="V1251" s="52" t="s">
        <v>59</v>
      </c>
      <c r="W1251" s="51">
        <v>85827</v>
      </c>
      <c r="X1251" s="52" t="s">
        <v>48</v>
      </c>
      <c r="Y1251" s="51">
        <v>4</v>
      </c>
      <c r="Z1251" s="51">
        <v>2882</v>
      </c>
      <c r="AA1251" s="53">
        <v>45200</v>
      </c>
      <c r="AB1251" s="51">
        <v>3</v>
      </c>
      <c r="AC1251" s="51">
        <v>2</v>
      </c>
      <c r="AD1251" s="53">
        <v>45037</v>
      </c>
      <c r="AE1251" s="52" t="s">
        <v>50</v>
      </c>
      <c r="AF1251" s="52" t="s">
        <v>51</v>
      </c>
      <c r="AG1251" s="52" t="s">
        <v>52</v>
      </c>
      <c r="AH1251" s="52" t="s">
        <v>7855</v>
      </c>
      <c r="AI1251" s="52" t="s">
        <v>7856</v>
      </c>
      <c r="AJ1251" s="51">
        <v>4</v>
      </c>
      <c r="AK1251" s="56">
        <v>835.35</v>
      </c>
    </row>
    <row r="1252" spans="1:37" x14ac:dyDescent="0.25">
      <c r="A1252" s="51">
        <v>2458</v>
      </c>
      <c r="B1252" s="52" t="s">
        <v>3957</v>
      </c>
      <c r="C1252" s="52" t="s">
        <v>1977</v>
      </c>
      <c r="D1252" s="53">
        <v>44665</v>
      </c>
      <c r="E1252" s="53">
        <v>44844</v>
      </c>
      <c r="F1252" s="51">
        <f>Messy_HR_Dataset_Detailed!$E1252-Messy_HR_Dataset_Detailed!$D1252</f>
        <v>179</v>
      </c>
      <c r="G1252" s="54">
        <f>(Messy_HR_Dataset_Detailed!$E1252-Messy_HR_Dataset_Detailed!$D1252)/365.25</f>
        <v>0.49007529089664614</v>
      </c>
      <c r="H1252" s="52" t="s">
        <v>738</v>
      </c>
      <c r="I1252" s="52" t="s">
        <v>7857</v>
      </c>
      <c r="J1252" s="55" t="s">
        <v>7858</v>
      </c>
      <c r="K1252" s="52" t="s">
        <v>54</v>
      </c>
      <c r="L1252" s="52" t="s">
        <v>1816</v>
      </c>
      <c r="M1252" s="52" t="s">
        <v>66</v>
      </c>
      <c r="N1252" s="52" t="s">
        <v>67</v>
      </c>
      <c r="O1252" s="52" t="s">
        <v>56</v>
      </c>
      <c r="P1252" s="52" t="s">
        <v>174</v>
      </c>
      <c r="Q1252" s="52" t="s">
        <v>42</v>
      </c>
      <c r="R1252" s="52" t="s">
        <v>85</v>
      </c>
      <c r="S1252" s="53" t="s">
        <v>7859</v>
      </c>
      <c r="T1252" s="52" t="s">
        <v>44</v>
      </c>
      <c r="U1252" s="52" t="s">
        <v>365</v>
      </c>
      <c r="V1252" s="52" t="s">
        <v>59</v>
      </c>
      <c r="W1252" s="51">
        <v>61247</v>
      </c>
      <c r="X1252" s="52" t="s">
        <v>48</v>
      </c>
      <c r="Y1252" s="51">
        <v>1</v>
      </c>
      <c r="Z1252" s="51">
        <v>2885</v>
      </c>
      <c r="AA1252" s="53" t="s">
        <v>2774</v>
      </c>
      <c r="AB1252" s="51">
        <v>1</v>
      </c>
      <c r="AC1252" s="51">
        <v>5</v>
      </c>
      <c r="AD1252" s="53">
        <v>44924</v>
      </c>
      <c r="AE1252" s="52" t="s">
        <v>156</v>
      </c>
      <c r="AF1252" s="52" t="s">
        <v>61</v>
      </c>
      <c r="AG1252" s="52" t="s">
        <v>89</v>
      </c>
      <c r="AH1252" s="52" t="s">
        <v>7860</v>
      </c>
      <c r="AI1252" s="52" t="s">
        <v>6930</v>
      </c>
      <c r="AJ1252" s="51">
        <v>1</v>
      </c>
      <c r="AK1252" s="56">
        <v>176.13</v>
      </c>
    </row>
    <row r="1253" spans="1:37" x14ac:dyDescent="0.25">
      <c r="A1253" s="51">
        <v>2460</v>
      </c>
      <c r="B1253" s="52" t="s">
        <v>6932</v>
      </c>
      <c r="C1253" s="52" t="s">
        <v>1384</v>
      </c>
      <c r="D1253" s="53">
        <v>43858</v>
      </c>
      <c r="E1253" s="53">
        <v>44607</v>
      </c>
      <c r="F1253" s="51">
        <f>Messy_HR_Dataset_Detailed!$E1253-Messy_HR_Dataset_Detailed!$D1253</f>
        <v>749</v>
      </c>
      <c r="G1253" s="54">
        <f>(Messy_HR_Dataset_Detailed!$E1253-Messy_HR_Dataset_Detailed!$D1253)/365.25</f>
        <v>2.0506502395619437</v>
      </c>
      <c r="H1253" s="52" t="s">
        <v>738</v>
      </c>
      <c r="I1253" s="52" t="s">
        <v>7861</v>
      </c>
      <c r="J1253" s="55" t="s">
        <v>7862</v>
      </c>
      <c r="K1253" s="52" t="s">
        <v>79</v>
      </c>
      <c r="L1253" s="52" t="s">
        <v>752</v>
      </c>
      <c r="M1253" s="52" t="s">
        <v>66</v>
      </c>
      <c r="N1253" s="52" t="s">
        <v>55</v>
      </c>
      <c r="O1253" s="52" t="s">
        <v>41</v>
      </c>
      <c r="P1253" s="52" t="s">
        <v>174</v>
      </c>
      <c r="Q1253" s="52" t="s">
        <v>42</v>
      </c>
      <c r="R1253" s="52" t="s">
        <v>300</v>
      </c>
      <c r="S1253" s="53" t="s">
        <v>2105</v>
      </c>
      <c r="T1253" s="52" t="s">
        <v>44</v>
      </c>
      <c r="U1253" s="52" t="s">
        <v>3025</v>
      </c>
      <c r="V1253" s="52" t="s">
        <v>46</v>
      </c>
      <c r="W1253" s="51">
        <v>22862</v>
      </c>
      <c r="X1253" s="52" t="s">
        <v>48</v>
      </c>
      <c r="Y1253" s="51">
        <v>5</v>
      </c>
      <c r="Z1253" s="51">
        <v>2887</v>
      </c>
      <c r="AA1253" s="53" t="s">
        <v>1824</v>
      </c>
      <c r="AB1253" s="51">
        <v>5</v>
      </c>
      <c r="AC1253" s="51">
        <v>1</v>
      </c>
      <c r="AD1253" s="53">
        <v>45031</v>
      </c>
      <c r="AE1253" s="52" t="s">
        <v>156</v>
      </c>
      <c r="AF1253" s="52" t="s">
        <v>51</v>
      </c>
      <c r="AG1253" s="52" t="s">
        <v>77</v>
      </c>
      <c r="AH1253" s="52" t="s">
        <v>7863</v>
      </c>
      <c r="AI1253" s="52" t="s">
        <v>7864</v>
      </c>
      <c r="AJ1253" s="51">
        <v>5</v>
      </c>
      <c r="AK1253" s="56">
        <v>411.52</v>
      </c>
    </row>
    <row r="1254" spans="1:37" x14ac:dyDescent="0.25">
      <c r="A1254" s="51">
        <v>2461</v>
      </c>
      <c r="B1254" s="52" t="s">
        <v>316</v>
      </c>
      <c r="C1254" s="52" t="s">
        <v>1286</v>
      </c>
      <c r="D1254" s="53">
        <v>44303</v>
      </c>
      <c r="E1254" s="53">
        <v>44638</v>
      </c>
      <c r="F1254" s="51">
        <f>Messy_HR_Dataset_Detailed!$E1254-Messy_HR_Dataset_Detailed!$D1254</f>
        <v>335</v>
      </c>
      <c r="G1254" s="54">
        <f>(Messy_HR_Dataset_Detailed!$E1254-Messy_HR_Dataset_Detailed!$D1254)/365.25</f>
        <v>0.91718001368925395</v>
      </c>
      <c r="H1254" s="52" t="s">
        <v>738</v>
      </c>
      <c r="I1254" s="52" t="s">
        <v>7865</v>
      </c>
      <c r="J1254" s="55" t="s">
        <v>7866</v>
      </c>
      <c r="K1254" s="52" t="s">
        <v>164</v>
      </c>
      <c r="L1254" s="52" t="s">
        <v>199</v>
      </c>
      <c r="M1254" s="52" t="s">
        <v>39</v>
      </c>
      <c r="N1254" s="52" t="s">
        <v>55</v>
      </c>
      <c r="O1254" s="52" t="s">
        <v>41</v>
      </c>
      <c r="P1254" s="52" t="s">
        <v>133</v>
      </c>
      <c r="Q1254" s="52" t="s">
        <v>42</v>
      </c>
      <c r="R1254" s="52" t="s">
        <v>608</v>
      </c>
      <c r="S1254" s="53" t="s">
        <v>7867</v>
      </c>
      <c r="T1254" s="52" t="s">
        <v>44</v>
      </c>
      <c r="U1254" s="52" t="s">
        <v>234</v>
      </c>
      <c r="V1254" s="52" t="s">
        <v>46</v>
      </c>
      <c r="W1254" s="51">
        <v>74469</v>
      </c>
      <c r="X1254" s="52" t="s">
        <v>48</v>
      </c>
      <c r="Y1254" s="51">
        <v>5</v>
      </c>
      <c r="Z1254" s="51">
        <v>2888</v>
      </c>
      <c r="AA1254" s="53">
        <v>44932</v>
      </c>
      <c r="AB1254" s="51">
        <v>5</v>
      </c>
      <c r="AC1254" s="51">
        <v>2</v>
      </c>
      <c r="AD1254" s="53">
        <v>45002</v>
      </c>
      <c r="AE1254" s="52" t="s">
        <v>60</v>
      </c>
      <c r="AF1254" s="52" t="s">
        <v>61</v>
      </c>
      <c r="AG1254" s="52" t="s">
        <v>77</v>
      </c>
      <c r="AH1254" s="52" t="s">
        <v>7868</v>
      </c>
      <c r="AI1254" s="52" t="s">
        <v>4774</v>
      </c>
      <c r="AJ1254" s="51">
        <v>4</v>
      </c>
      <c r="AK1254" s="56">
        <v>119.5</v>
      </c>
    </row>
    <row r="1255" spans="1:37" x14ac:dyDescent="0.25">
      <c r="A1255" s="51">
        <v>2462</v>
      </c>
      <c r="B1255" s="52" t="s">
        <v>6014</v>
      </c>
      <c r="C1255" s="52" t="s">
        <v>757</v>
      </c>
      <c r="D1255" s="53">
        <v>43737</v>
      </c>
      <c r="E1255" s="53">
        <v>45105</v>
      </c>
      <c r="F1255" s="51">
        <f>Messy_HR_Dataset_Detailed!$E1255-Messy_HR_Dataset_Detailed!$D1255</f>
        <v>1368</v>
      </c>
      <c r="G1255" s="54">
        <f>(Messy_HR_Dataset_Detailed!$E1255-Messy_HR_Dataset_Detailed!$D1255)/365.25</f>
        <v>3.7453798767967146</v>
      </c>
      <c r="H1255" s="52" t="s">
        <v>738</v>
      </c>
      <c r="I1255" s="52" t="s">
        <v>7869</v>
      </c>
      <c r="J1255" s="55" t="s">
        <v>7870</v>
      </c>
      <c r="K1255" s="52" t="s">
        <v>94</v>
      </c>
      <c r="L1255" s="52" t="s">
        <v>199</v>
      </c>
      <c r="M1255" s="52" t="s">
        <v>56</v>
      </c>
      <c r="N1255" s="52" t="s">
        <v>55</v>
      </c>
      <c r="O1255" s="52" t="s">
        <v>41</v>
      </c>
      <c r="P1255" s="52" t="s">
        <v>121</v>
      </c>
      <c r="Q1255" s="52" t="s">
        <v>42</v>
      </c>
      <c r="R1255" s="52" t="s">
        <v>238</v>
      </c>
      <c r="S1255" s="53" t="s">
        <v>7871</v>
      </c>
      <c r="T1255" s="52" t="s">
        <v>44</v>
      </c>
      <c r="U1255" s="52" t="s">
        <v>109</v>
      </c>
      <c r="V1255" s="52" t="s">
        <v>46</v>
      </c>
      <c r="W1255" s="51">
        <v>53693</v>
      </c>
      <c r="X1255" s="52" t="s">
        <v>48</v>
      </c>
      <c r="Y1255" s="51">
        <v>1</v>
      </c>
      <c r="Z1255" s="51">
        <v>2889</v>
      </c>
      <c r="AA1255" s="53">
        <v>45205</v>
      </c>
      <c r="AB1255" s="51">
        <v>2</v>
      </c>
      <c r="AC1255" s="51">
        <v>2</v>
      </c>
      <c r="AD1255" s="53">
        <v>44847</v>
      </c>
      <c r="AE1255" s="52" t="s">
        <v>60</v>
      </c>
      <c r="AF1255" s="52" t="s">
        <v>51</v>
      </c>
      <c r="AG1255" s="52" t="s">
        <v>89</v>
      </c>
      <c r="AH1255" s="52" t="s">
        <v>7210</v>
      </c>
      <c r="AI1255" s="52" t="s">
        <v>7872</v>
      </c>
      <c r="AJ1255" s="51">
        <v>2</v>
      </c>
      <c r="AK1255" s="56">
        <v>817.04</v>
      </c>
    </row>
    <row r="1256" spans="1:37" x14ac:dyDescent="0.25">
      <c r="A1256" s="51">
        <v>2464</v>
      </c>
      <c r="B1256" s="52" t="s">
        <v>7873</v>
      </c>
      <c r="C1256" s="52" t="s">
        <v>4656</v>
      </c>
      <c r="D1256" s="53">
        <v>44419</v>
      </c>
      <c r="E1256" s="53">
        <v>44507</v>
      </c>
      <c r="F1256" s="51">
        <f>Messy_HR_Dataset_Detailed!$E1256-Messy_HR_Dataset_Detailed!$D1256</f>
        <v>88</v>
      </c>
      <c r="G1256" s="54">
        <f>(Messy_HR_Dataset_Detailed!$E1256-Messy_HR_Dataset_Detailed!$D1256)/365.25</f>
        <v>0.24093086926762491</v>
      </c>
      <c r="H1256" s="52" t="s">
        <v>36</v>
      </c>
      <c r="I1256" s="52" t="s">
        <v>7874</v>
      </c>
      <c r="J1256" s="55" t="s">
        <v>7875</v>
      </c>
      <c r="K1256" s="52" t="s">
        <v>164</v>
      </c>
      <c r="L1256" s="52" t="s">
        <v>38</v>
      </c>
      <c r="M1256" s="52" t="s">
        <v>39</v>
      </c>
      <c r="N1256" s="52" t="s">
        <v>55</v>
      </c>
      <c r="O1256" s="52" t="s">
        <v>41</v>
      </c>
      <c r="P1256" s="52" t="s">
        <v>121</v>
      </c>
      <c r="Q1256" s="52" t="s">
        <v>42</v>
      </c>
      <c r="R1256" s="52" t="s">
        <v>320</v>
      </c>
      <c r="S1256" s="53" t="s">
        <v>7876</v>
      </c>
      <c r="T1256" s="52" t="s">
        <v>44</v>
      </c>
      <c r="U1256" s="52" t="s">
        <v>81</v>
      </c>
      <c r="V1256" s="52" t="s">
        <v>59</v>
      </c>
      <c r="W1256" s="51">
        <v>7700</v>
      </c>
      <c r="X1256" s="52" t="s">
        <v>48</v>
      </c>
      <c r="Y1256" s="51">
        <v>1</v>
      </c>
      <c r="Z1256" s="51">
        <v>2891</v>
      </c>
      <c r="AA1256" s="53" t="s">
        <v>71</v>
      </c>
      <c r="AB1256" s="51">
        <v>5</v>
      </c>
      <c r="AC1256" s="51">
        <v>2</v>
      </c>
      <c r="AD1256" s="53">
        <v>44926</v>
      </c>
      <c r="AE1256" s="52" t="s">
        <v>83</v>
      </c>
      <c r="AF1256" s="52" t="s">
        <v>61</v>
      </c>
      <c r="AG1256" s="52" t="s">
        <v>62</v>
      </c>
      <c r="AH1256" s="52" t="s">
        <v>7877</v>
      </c>
      <c r="AI1256" s="52" t="s">
        <v>7878</v>
      </c>
      <c r="AJ1256" s="51">
        <v>4</v>
      </c>
      <c r="AK1256" s="56">
        <v>767.51</v>
      </c>
    </row>
    <row r="1257" spans="1:37" x14ac:dyDescent="0.25">
      <c r="A1257" s="51">
        <v>2465</v>
      </c>
      <c r="B1257" s="52" t="s">
        <v>478</v>
      </c>
      <c r="C1257" s="52" t="s">
        <v>674</v>
      </c>
      <c r="D1257" s="53">
        <v>44296</v>
      </c>
      <c r="E1257" s="53">
        <v>44866</v>
      </c>
      <c r="F1257" s="51">
        <f>Messy_HR_Dataset_Detailed!$E1257-Messy_HR_Dataset_Detailed!$D1257</f>
        <v>570</v>
      </c>
      <c r="G1257" s="54">
        <f>(Messy_HR_Dataset_Detailed!$E1257-Messy_HR_Dataset_Detailed!$D1257)/365.25</f>
        <v>1.5605749486652978</v>
      </c>
      <c r="H1257" s="52" t="s">
        <v>36</v>
      </c>
      <c r="I1257" s="52" t="s">
        <v>7879</v>
      </c>
      <c r="J1257" s="55" t="s">
        <v>7880</v>
      </c>
      <c r="K1257" s="52" t="s">
        <v>94</v>
      </c>
      <c r="L1257" s="52" t="s">
        <v>38</v>
      </c>
      <c r="M1257" s="52" t="s">
        <v>39</v>
      </c>
      <c r="N1257" s="52" t="s">
        <v>55</v>
      </c>
      <c r="O1257" s="52" t="s">
        <v>66</v>
      </c>
      <c r="P1257" s="52" t="s">
        <v>121</v>
      </c>
      <c r="Q1257" s="52" t="s">
        <v>42</v>
      </c>
      <c r="R1257" s="52" t="s">
        <v>344</v>
      </c>
      <c r="S1257" s="53">
        <v>22079</v>
      </c>
      <c r="T1257" s="52" t="s">
        <v>44</v>
      </c>
      <c r="U1257" s="52" t="s">
        <v>159</v>
      </c>
      <c r="V1257" s="52" t="s">
        <v>59</v>
      </c>
      <c r="W1257" s="51">
        <v>26250</v>
      </c>
      <c r="X1257" s="52" t="s">
        <v>48</v>
      </c>
      <c r="Y1257" s="51">
        <v>2</v>
      </c>
      <c r="Z1257" s="51">
        <v>2892</v>
      </c>
      <c r="AA1257" s="53">
        <v>45048</v>
      </c>
      <c r="AB1257" s="51">
        <v>2</v>
      </c>
      <c r="AC1257" s="51">
        <v>1</v>
      </c>
      <c r="AD1257" s="53">
        <v>44783</v>
      </c>
      <c r="AE1257" s="52" t="s">
        <v>83</v>
      </c>
      <c r="AF1257" s="52" t="s">
        <v>61</v>
      </c>
      <c r="AG1257" s="52" t="s">
        <v>89</v>
      </c>
      <c r="AH1257" s="52" t="s">
        <v>7881</v>
      </c>
      <c r="AI1257" s="52" t="s">
        <v>7882</v>
      </c>
      <c r="AJ1257" s="51">
        <v>5</v>
      </c>
      <c r="AK1257" s="56">
        <v>990.52</v>
      </c>
    </row>
    <row r="1258" spans="1:37" x14ac:dyDescent="0.25">
      <c r="A1258" s="51">
        <v>2468</v>
      </c>
      <c r="B1258" s="52" t="s">
        <v>4791</v>
      </c>
      <c r="C1258" s="52" t="s">
        <v>7883</v>
      </c>
      <c r="D1258" s="53">
        <v>45020</v>
      </c>
      <c r="E1258" s="53">
        <v>45097</v>
      </c>
      <c r="F1258" s="51">
        <f>Messy_HR_Dataset_Detailed!$E1258-Messy_HR_Dataset_Detailed!$D1258</f>
        <v>77</v>
      </c>
      <c r="G1258" s="54">
        <f>(Messy_HR_Dataset_Detailed!$E1258-Messy_HR_Dataset_Detailed!$D1258)/365.25</f>
        <v>0.21081451060917181</v>
      </c>
      <c r="H1258" s="52" t="s">
        <v>36</v>
      </c>
      <c r="I1258" s="52" t="s">
        <v>7884</v>
      </c>
      <c r="J1258" s="55" t="s">
        <v>7885</v>
      </c>
      <c r="K1258" s="52" t="s">
        <v>84</v>
      </c>
      <c r="L1258" s="52" t="s">
        <v>2303</v>
      </c>
      <c r="M1258" s="52" t="s">
        <v>66</v>
      </c>
      <c r="N1258" s="52" t="s">
        <v>55</v>
      </c>
      <c r="O1258" s="52" t="s">
        <v>41</v>
      </c>
      <c r="P1258" s="52" t="s">
        <v>174</v>
      </c>
      <c r="Q1258" s="52" t="s">
        <v>42</v>
      </c>
      <c r="R1258" s="52" t="s">
        <v>85</v>
      </c>
      <c r="S1258" s="53">
        <v>36103</v>
      </c>
      <c r="T1258" s="52" t="s">
        <v>44</v>
      </c>
      <c r="U1258" s="52" t="s">
        <v>600</v>
      </c>
      <c r="V1258" s="52" t="s">
        <v>59</v>
      </c>
      <c r="W1258" s="51">
        <v>9647</v>
      </c>
      <c r="X1258" s="52" t="s">
        <v>48</v>
      </c>
      <c r="Y1258" s="51">
        <v>2</v>
      </c>
      <c r="Z1258" s="51">
        <v>2895</v>
      </c>
      <c r="AA1258" s="53" t="s">
        <v>1130</v>
      </c>
      <c r="AB1258" s="51">
        <v>1</v>
      </c>
      <c r="AC1258" s="51">
        <v>2</v>
      </c>
      <c r="AD1258" s="53">
        <v>44880</v>
      </c>
      <c r="AE1258" s="52" t="s">
        <v>76</v>
      </c>
      <c r="AF1258" s="52" t="s">
        <v>61</v>
      </c>
      <c r="AG1258" s="52" t="s">
        <v>62</v>
      </c>
      <c r="AH1258" s="52" t="s">
        <v>7886</v>
      </c>
      <c r="AI1258" s="52" t="s">
        <v>3490</v>
      </c>
      <c r="AJ1258" s="51">
        <v>4</v>
      </c>
      <c r="AK1258" s="56">
        <v>555.6</v>
      </c>
    </row>
    <row r="1259" spans="1:37" x14ac:dyDescent="0.25">
      <c r="A1259" s="51">
        <v>2470</v>
      </c>
      <c r="B1259" s="52" t="s">
        <v>7887</v>
      </c>
      <c r="C1259" s="52" t="s">
        <v>7426</v>
      </c>
      <c r="D1259" s="53">
        <v>44624</v>
      </c>
      <c r="E1259" s="53">
        <v>45109</v>
      </c>
      <c r="F1259" s="51">
        <f>Messy_HR_Dataset_Detailed!$E1259-Messy_HR_Dataset_Detailed!$D1259</f>
        <v>485</v>
      </c>
      <c r="G1259" s="54">
        <f>(Messy_HR_Dataset_Detailed!$E1259-Messy_HR_Dataset_Detailed!$D1259)/365.25</f>
        <v>1.3278576317590691</v>
      </c>
      <c r="H1259" s="52" t="s">
        <v>36</v>
      </c>
      <c r="I1259" s="52" t="s">
        <v>7888</v>
      </c>
      <c r="J1259" s="55" t="s">
        <v>7889</v>
      </c>
      <c r="K1259" s="52" t="s">
        <v>125</v>
      </c>
      <c r="L1259" s="52" t="s">
        <v>38</v>
      </c>
      <c r="M1259" s="52" t="s">
        <v>66</v>
      </c>
      <c r="N1259" s="52" t="s">
        <v>40</v>
      </c>
      <c r="O1259" s="52" t="s">
        <v>56</v>
      </c>
      <c r="P1259" s="52" t="s">
        <v>174</v>
      </c>
      <c r="Q1259" s="52" t="s">
        <v>42</v>
      </c>
      <c r="R1259" s="52" t="s">
        <v>85</v>
      </c>
      <c r="S1259" s="53">
        <v>23290</v>
      </c>
      <c r="T1259" s="52" t="s">
        <v>44</v>
      </c>
      <c r="U1259" s="52" t="s">
        <v>302</v>
      </c>
      <c r="V1259" s="52" t="s">
        <v>46</v>
      </c>
      <c r="W1259" s="51">
        <v>48860</v>
      </c>
      <c r="X1259" s="52" t="s">
        <v>48</v>
      </c>
      <c r="Y1259" s="51">
        <v>4</v>
      </c>
      <c r="Z1259" s="51">
        <v>2897</v>
      </c>
      <c r="AA1259" s="53">
        <v>45020</v>
      </c>
      <c r="AB1259" s="51">
        <v>3</v>
      </c>
      <c r="AC1259" s="51">
        <v>5</v>
      </c>
      <c r="AD1259" s="53">
        <v>44891</v>
      </c>
      <c r="AE1259" s="52" t="s">
        <v>50</v>
      </c>
      <c r="AF1259" s="52" t="s">
        <v>51</v>
      </c>
      <c r="AG1259" s="52" t="s">
        <v>89</v>
      </c>
      <c r="AH1259" s="52" t="s">
        <v>7890</v>
      </c>
      <c r="AI1259" s="52" t="s">
        <v>7891</v>
      </c>
      <c r="AJ1259" s="51">
        <v>2</v>
      </c>
      <c r="AK1259" s="56">
        <v>926.17</v>
      </c>
    </row>
    <row r="1260" spans="1:37" x14ac:dyDescent="0.25">
      <c r="A1260" s="51">
        <v>2472</v>
      </c>
      <c r="B1260" s="52" t="s">
        <v>7892</v>
      </c>
      <c r="C1260" s="52" t="s">
        <v>3376</v>
      </c>
      <c r="D1260" s="53">
        <v>44085</v>
      </c>
      <c r="E1260" s="53">
        <v>44651</v>
      </c>
      <c r="F1260" s="51">
        <f>Messy_HR_Dataset_Detailed!$E1260-Messy_HR_Dataset_Detailed!$D1260</f>
        <v>566</v>
      </c>
      <c r="G1260" s="54">
        <f>(Messy_HR_Dataset_Detailed!$E1260-Messy_HR_Dataset_Detailed!$D1260)/365.25</f>
        <v>1.5496235455167693</v>
      </c>
      <c r="H1260" s="52" t="s">
        <v>36</v>
      </c>
      <c r="I1260" s="52" t="s">
        <v>7893</v>
      </c>
      <c r="J1260" s="55" t="s">
        <v>7894</v>
      </c>
      <c r="K1260" s="52" t="s">
        <v>132</v>
      </c>
      <c r="L1260" s="52" t="s">
        <v>38</v>
      </c>
      <c r="M1260" s="52" t="s">
        <v>56</v>
      </c>
      <c r="N1260" s="52" t="s">
        <v>67</v>
      </c>
      <c r="O1260" s="52" t="s">
        <v>56</v>
      </c>
      <c r="P1260" s="52" t="s">
        <v>121</v>
      </c>
      <c r="Q1260" s="52" t="s">
        <v>42</v>
      </c>
      <c r="R1260" s="52" t="s">
        <v>175</v>
      </c>
      <c r="S1260" s="53" t="s">
        <v>7895</v>
      </c>
      <c r="T1260" s="52" t="s">
        <v>44</v>
      </c>
      <c r="U1260" s="52" t="s">
        <v>176</v>
      </c>
      <c r="V1260" s="52" t="s">
        <v>59</v>
      </c>
      <c r="W1260" s="51">
        <v>26846</v>
      </c>
      <c r="X1260" s="52" t="s">
        <v>48</v>
      </c>
      <c r="Y1260" s="51">
        <v>5</v>
      </c>
      <c r="Z1260" s="51">
        <v>2899</v>
      </c>
      <c r="AA1260" s="53" t="s">
        <v>2133</v>
      </c>
      <c r="AB1260" s="51">
        <v>1</v>
      </c>
      <c r="AC1260" s="51">
        <v>5</v>
      </c>
      <c r="AD1260" s="53">
        <v>45011</v>
      </c>
      <c r="AE1260" s="52" t="s">
        <v>50</v>
      </c>
      <c r="AF1260" s="52" t="s">
        <v>51</v>
      </c>
      <c r="AG1260" s="52" t="s">
        <v>77</v>
      </c>
      <c r="AH1260" s="52" t="s">
        <v>7896</v>
      </c>
      <c r="AI1260" s="52" t="s">
        <v>7897</v>
      </c>
      <c r="AJ1260" s="51">
        <v>5</v>
      </c>
      <c r="AK1260" s="56">
        <v>128.80000000000001</v>
      </c>
    </row>
    <row r="1261" spans="1:37" x14ac:dyDescent="0.25">
      <c r="A1261" s="51">
        <v>2473</v>
      </c>
      <c r="B1261" s="52" t="s">
        <v>4815</v>
      </c>
      <c r="C1261" s="52" t="s">
        <v>7898</v>
      </c>
      <c r="D1261" s="53">
        <v>44500</v>
      </c>
      <c r="E1261" s="53">
        <v>45119</v>
      </c>
      <c r="F1261" s="51">
        <f>Messy_HR_Dataset_Detailed!$E1261-Messy_HR_Dataset_Detailed!$D1261</f>
        <v>619</v>
      </c>
      <c r="G1261" s="54">
        <f>(Messy_HR_Dataset_Detailed!$E1261-Messy_HR_Dataset_Detailed!$D1261)/365.25</f>
        <v>1.6947296372347707</v>
      </c>
      <c r="H1261" s="52" t="s">
        <v>36</v>
      </c>
      <c r="I1261" s="52" t="s">
        <v>7899</v>
      </c>
      <c r="J1261" s="55" t="s">
        <v>7900</v>
      </c>
      <c r="K1261" s="52" t="s">
        <v>79</v>
      </c>
      <c r="L1261" s="52" t="s">
        <v>38</v>
      </c>
      <c r="M1261" s="52" t="s">
        <v>56</v>
      </c>
      <c r="N1261" s="52" t="s">
        <v>67</v>
      </c>
      <c r="O1261" s="52" t="s">
        <v>41</v>
      </c>
      <c r="P1261" s="52" t="s">
        <v>121</v>
      </c>
      <c r="Q1261" s="52" t="s">
        <v>42</v>
      </c>
      <c r="R1261" s="52" t="s">
        <v>80</v>
      </c>
      <c r="S1261" s="53">
        <v>19003</v>
      </c>
      <c r="T1261" s="52" t="s">
        <v>44</v>
      </c>
      <c r="U1261" s="52" t="s">
        <v>666</v>
      </c>
      <c r="V1261" s="52" t="s">
        <v>59</v>
      </c>
      <c r="W1261" s="51">
        <v>32806</v>
      </c>
      <c r="X1261" s="52" t="s">
        <v>99</v>
      </c>
      <c r="Y1261" s="51">
        <v>2</v>
      </c>
      <c r="Z1261" s="51">
        <v>2900</v>
      </c>
      <c r="AA1261" s="53" t="s">
        <v>2415</v>
      </c>
      <c r="AB1261" s="51">
        <v>1</v>
      </c>
      <c r="AC1261" s="51">
        <v>4</v>
      </c>
      <c r="AD1261" s="53">
        <v>44942</v>
      </c>
      <c r="AE1261" s="52" t="s">
        <v>60</v>
      </c>
      <c r="AF1261" s="52" t="s">
        <v>61</v>
      </c>
      <c r="AG1261" s="52" t="s">
        <v>89</v>
      </c>
      <c r="AH1261" s="52" t="s">
        <v>7901</v>
      </c>
      <c r="AI1261" s="52" t="s">
        <v>7902</v>
      </c>
      <c r="AJ1261" s="51">
        <v>4</v>
      </c>
      <c r="AK1261" s="56">
        <v>255.02</v>
      </c>
    </row>
    <row r="1262" spans="1:37" x14ac:dyDescent="0.25">
      <c r="A1262" s="51">
        <v>2474</v>
      </c>
      <c r="B1262" s="52" t="s">
        <v>7903</v>
      </c>
      <c r="C1262" s="52" t="s">
        <v>2986</v>
      </c>
      <c r="D1262" s="53">
        <v>43394</v>
      </c>
      <c r="E1262" s="53">
        <v>43579</v>
      </c>
      <c r="F1262" s="51">
        <f>Messy_HR_Dataset_Detailed!$E1262-Messy_HR_Dataset_Detailed!$D1262</f>
        <v>185</v>
      </c>
      <c r="G1262" s="54">
        <f>(Messy_HR_Dataset_Detailed!$E1262-Messy_HR_Dataset_Detailed!$D1262)/365.25</f>
        <v>0.50650239561943877</v>
      </c>
      <c r="H1262" s="52" t="s">
        <v>36</v>
      </c>
      <c r="I1262" s="52" t="s">
        <v>7904</v>
      </c>
      <c r="J1262" s="55" t="s">
        <v>7905</v>
      </c>
      <c r="K1262" s="52" t="s">
        <v>164</v>
      </c>
      <c r="L1262" s="52" t="s">
        <v>38</v>
      </c>
      <c r="M1262" s="52" t="s">
        <v>56</v>
      </c>
      <c r="N1262" s="52" t="s">
        <v>55</v>
      </c>
      <c r="O1262" s="52" t="s">
        <v>56</v>
      </c>
      <c r="P1262" s="52" t="s">
        <v>95</v>
      </c>
      <c r="Q1262" s="52" t="s">
        <v>42</v>
      </c>
      <c r="R1262" s="52" t="s">
        <v>320</v>
      </c>
      <c r="S1262" s="53" t="s">
        <v>7906</v>
      </c>
      <c r="T1262" s="52" t="s">
        <v>44</v>
      </c>
      <c r="U1262" s="52" t="s">
        <v>234</v>
      </c>
      <c r="V1262" s="52" t="s">
        <v>46</v>
      </c>
      <c r="W1262" s="51">
        <v>52065</v>
      </c>
      <c r="X1262" s="52" t="s">
        <v>48</v>
      </c>
      <c r="Y1262" s="51">
        <v>4</v>
      </c>
      <c r="Z1262" s="51">
        <v>2901</v>
      </c>
      <c r="AA1262" s="53" t="s">
        <v>1403</v>
      </c>
      <c r="AB1262" s="51">
        <v>1</v>
      </c>
      <c r="AC1262" s="51">
        <v>4</v>
      </c>
      <c r="AD1262" s="53">
        <v>45120</v>
      </c>
      <c r="AE1262" s="52" t="s">
        <v>50</v>
      </c>
      <c r="AF1262" s="52" t="s">
        <v>51</v>
      </c>
      <c r="AG1262" s="52" t="s">
        <v>62</v>
      </c>
      <c r="AH1262" s="52" t="s">
        <v>7907</v>
      </c>
      <c r="AI1262" s="52" t="s">
        <v>7908</v>
      </c>
      <c r="AJ1262" s="51">
        <v>4</v>
      </c>
      <c r="AK1262" s="56">
        <v>674.34</v>
      </c>
    </row>
    <row r="1263" spans="1:37" x14ac:dyDescent="0.25">
      <c r="A1263" s="51">
        <v>2476</v>
      </c>
      <c r="B1263" s="52" t="s">
        <v>4354</v>
      </c>
      <c r="C1263" s="52" t="s">
        <v>2985</v>
      </c>
      <c r="D1263" s="53">
        <v>44966</v>
      </c>
      <c r="E1263" s="53">
        <v>45053</v>
      </c>
      <c r="F1263" s="51">
        <f>Messy_HR_Dataset_Detailed!$E1263-Messy_HR_Dataset_Detailed!$D1263</f>
        <v>87</v>
      </c>
      <c r="G1263" s="54">
        <f>(Messy_HR_Dataset_Detailed!$E1263-Messy_HR_Dataset_Detailed!$D1263)/365.25</f>
        <v>0.23819301848049282</v>
      </c>
      <c r="H1263" s="52" t="s">
        <v>36</v>
      </c>
      <c r="I1263" s="52" t="s">
        <v>7909</v>
      </c>
      <c r="J1263" s="55" t="s">
        <v>7910</v>
      </c>
      <c r="K1263" s="52" t="s">
        <v>113</v>
      </c>
      <c r="L1263" s="52" t="s">
        <v>38</v>
      </c>
      <c r="M1263" s="52" t="s">
        <v>56</v>
      </c>
      <c r="N1263" s="52" t="s">
        <v>55</v>
      </c>
      <c r="O1263" s="52" t="s">
        <v>66</v>
      </c>
      <c r="P1263" s="52" t="s">
        <v>121</v>
      </c>
      <c r="Q1263" s="52" t="s">
        <v>42</v>
      </c>
      <c r="R1263" s="52" t="s">
        <v>107</v>
      </c>
      <c r="S1263" s="53" t="s">
        <v>7911</v>
      </c>
      <c r="T1263" s="52" t="s">
        <v>44</v>
      </c>
      <c r="U1263" s="52" t="s">
        <v>109</v>
      </c>
      <c r="V1263" s="52" t="s">
        <v>59</v>
      </c>
      <c r="W1263" s="51">
        <v>14416</v>
      </c>
      <c r="X1263" s="52" t="s">
        <v>242</v>
      </c>
      <c r="Y1263" s="51">
        <v>5</v>
      </c>
      <c r="Z1263" s="51">
        <v>2903</v>
      </c>
      <c r="AA1263" s="53">
        <v>44812</v>
      </c>
      <c r="AB1263" s="51">
        <v>3</v>
      </c>
      <c r="AC1263" s="51">
        <v>3</v>
      </c>
      <c r="AD1263" s="53">
        <v>45099</v>
      </c>
      <c r="AE1263" s="52" t="s">
        <v>60</v>
      </c>
      <c r="AF1263" s="52" t="s">
        <v>61</v>
      </c>
      <c r="AG1263" s="52" t="s">
        <v>52</v>
      </c>
      <c r="AH1263" s="52" t="s">
        <v>7912</v>
      </c>
      <c r="AI1263" s="52" t="s">
        <v>7913</v>
      </c>
      <c r="AJ1263" s="51">
        <v>2</v>
      </c>
      <c r="AK1263" s="56">
        <v>906.63</v>
      </c>
    </row>
    <row r="1264" spans="1:37" x14ac:dyDescent="0.25">
      <c r="A1264" s="51">
        <v>2477</v>
      </c>
      <c r="B1264" s="52" t="s">
        <v>7914</v>
      </c>
      <c r="C1264" s="52" t="s">
        <v>692</v>
      </c>
      <c r="D1264" s="53">
        <v>43876</v>
      </c>
      <c r="E1264" s="53">
        <v>44124</v>
      </c>
      <c r="F1264" s="51">
        <f>Messy_HR_Dataset_Detailed!$E1264-Messy_HR_Dataset_Detailed!$D1264</f>
        <v>248</v>
      </c>
      <c r="G1264" s="54">
        <f>(Messy_HR_Dataset_Detailed!$E1264-Messy_HR_Dataset_Detailed!$D1264)/365.25</f>
        <v>0.67898699520876116</v>
      </c>
      <c r="H1264" s="52" t="s">
        <v>36</v>
      </c>
      <c r="I1264" s="52" t="s">
        <v>7915</v>
      </c>
      <c r="J1264" s="55" t="s">
        <v>7916</v>
      </c>
      <c r="K1264" s="52" t="s">
        <v>65</v>
      </c>
      <c r="L1264" s="52" t="s">
        <v>752</v>
      </c>
      <c r="M1264" s="52" t="s">
        <v>66</v>
      </c>
      <c r="N1264" s="52" t="s">
        <v>55</v>
      </c>
      <c r="O1264" s="52" t="s">
        <v>56</v>
      </c>
      <c r="P1264" s="52" t="s">
        <v>133</v>
      </c>
      <c r="Q1264" s="52" t="s">
        <v>42</v>
      </c>
      <c r="R1264" s="52" t="s">
        <v>175</v>
      </c>
      <c r="S1264" s="53">
        <v>16932</v>
      </c>
      <c r="T1264" s="52" t="s">
        <v>44</v>
      </c>
      <c r="U1264" s="52" t="s">
        <v>98</v>
      </c>
      <c r="V1264" s="52" t="s">
        <v>46</v>
      </c>
      <c r="W1264" s="51">
        <v>84227</v>
      </c>
      <c r="X1264" s="52" t="s">
        <v>99</v>
      </c>
      <c r="Y1264" s="51">
        <v>4</v>
      </c>
      <c r="Z1264" s="51">
        <v>2904</v>
      </c>
      <c r="AA1264" s="53" t="s">
        <v>409</v>
      </c>
      <c r="AB1264" s="51">
        <v>4</v>
      </c>
      <c r="AC1264" s="51">
        <v>2</v>
      </c>
      <c r="AD1264" s="53">
        <v>45052</v>
      </c>
      <c r="AE1264" s="52" t="s">
        <v>83</v>
      </c>
      <c r="AF1264" s="52" t="s">
        <v>61</v>
      </c>
      <c r="AG1264" s="52" t="s">
        <v>52</v>
      </c>
      <c r="AH1264" s="52" t="s">
        <v>7917</v>
      </c>
      <c r="AI1264" s="52" t="s">
        <v>7918</v>
      </c>
      <c r="AJ1264" s="51">
        <v>4</v>
      </c>
      <c r="AK1264" s="56">
        <v>986.01</v>
      </c>
    </row>
    <row r="1265" spans="1:37" x14ac:dyDescent="0.25">
      <c r="A1265" s="51">
        <v>2487</v>
      </c>
      <c r="B1265" s="52" t="s">
        <v>7450</v>
      </c>
      <c r="C1265" s="52" t="s">
        <v>6006</v>
      </c>
      <c r="D1265" s="53">
        <v>43832</v>
      </c>
      <c r="E1265" s="53">
        <v>45141</v>
      </c>
      <c r="F1265" s="51">
        <f>Messy_HR_Dataset_Detailed!$E1265-Messy_HR_Dataset_Detailed!$D1265</f>
        <v>1309</v>
      </c>
      <c r="G1265" s="54">
        <f>(Messy_HR_Dataset_Detailed!$E1265-Messy_HR_Dataset_Detailed!$D1265)/365.25</f>
        <v>3.5838466803559208</v>
      </c>
      <c r="H1265" s="52" t="s">
        <v>36</v>
      </c>
      <c r="I1265" s="52" t="s">
        <v>3989</v>
      </c>
      <c r="J1265" s="55" t="s">
        <v>7921</v>
      </c>
      <c r="K1265" s="52" t="s">
        <v>113</v>
      </c>
      <c r="L1265" s="52" t="s">
        <v>38</v>
      </c>
      <c r="M1265" s="52" t="s">
        <v>66</v>
      </c>
      <c r="N1265" s="52" t="s">
        <v>40</v>
      </c>
      <c r="O1265" s="52" t="s">
        <v>56</v>
      </c>
      <c r="P1265" s="52" t="s">
        <v>133</v>
      </c>
      <c r="Q1265" s="52" t="s">
        <v>42</v>
      </c>
      <c r="R1265" s="52" t="s">
        <v>142</v>
      </c>
      <c r="S1265" s="53">
        <v>26341</v>
      </c>
      <c r="T1265" s="52" t="s">
        <v>44</v>
      </c>
      <c r="U1265" s="52" t="s">
        <v>81</v>
      </c>
      <c r="V1265" s="52" t="s">
        <v>59</v>
      </c>
      <c r="W1265" s="51">
        <v>56864</v>
      </c>
      <c r="X1265" s="52" t="s">
        <v>99</v>
      </c>
      <c r="Y1265" s="51">
        <v>2</v>
      </c>
      <c r="Z1265" s="51">
        <v>2914</v>
      </c>
      <c r="AA1265" s="53" t="s">
        <v>5772</v>
      </c>
      <c r="AB1265" s="51">
        <v>5</v>
      </c>
      <c r="AC1265" s="51">
        <v>3</v>
      </c>
      <c r="AD1265" s="53">
        <v>44849</v>
      </c>
      <c r="AE1265" s="52" t="s">
        <v>156</v>
      </c>
      <c r="AF1265" s="52" t="s">
        <v>51</v>
      </c>
      <c r="AG1265" s="52" t="s">
        <v>52</v>
      </c>
      <c r="AH1265" s="52" t="s">
        <v>7922</v>
      </c>
      <c r="AI1265" s="52" t="s">
        <v>7923</v>
      </c>
      <c r="AJ1265" s="51">
        <v>1</v>
      </c>
      <c r="AK1265" s="56">
        <v>194.13</v>
      </c>
    </row>
    <row r="1266" spans="1:37" x14ac:dyDescent="0.25">
      <c r="A1266" s="51">
        <v>2488</v>
      </c>
      <c r="B1266" s="52" t="s">
        <v>3432</v>
      </c>
      <c r="C1266" s="52" t="s">
        <v>3288</v>
      </c>
      <c r="D1266" s="53">
        <v>44681</v>
      </c>
      <c r="E1266" s="53">
        <v>45140</v>
      </c>
      <c r="F1266" s="51">
        <f>Messy_HR_Dataset_Detailed!$E1266-Messy_HR_Dataset_Detailed!$D1266</f>
        <v>459</v>
      </c>
      <c r="G1266" s="54">
        <f>(Messy_HR_Dataset_Detailed!$E1266-Messy_HR_Dataset_Detailed!$D1266)/365.25</f>
        <v>1.2566735112936345</v>
      </c>
      <c r="H1266" s="52" t="s">
        <v>36</v>
      </c>
      <c r="I1266" s="52" t="s">
        <v>7924</v>
      </c>
      <c r="J1266" s="55" t="s">
        <v>7925</v>
      </c>
      <c r="K1266" s="52" t="s">
        <v>65</v>
      </c>
      <c r="L1266" s="52" t="s">
        <v>2303</v>
      </c>
      <c r="M1266" s="52" t="s">
        <v>66</v>
      </c>
      <c r="N1266" s="52" t="s">
        <v>67</v>
      </c>
      <c r="O1266" s="52" t="s">
        <v>56</v>
      </c>
      <c r="P1266" s="52" t="s">
        <v>95</v>
      </c>
      <c r="Q1266" s="52" t="s">
        <v>42</v>
      </c>
      <c r="R1266" s="52" t="s">
        <v>85</v>
      </c>
      <c r="S1266" s="53">
        <v>33672</v>
      </c>
      <c r="T1266" s="52" t="s">
        <v>44</v>
      </c>
      <c r="U1266" s="52" t="s">
        <v>98</v>
      </c>
      <c r="V1266" s="52" t="s">
        <v>59</v>
      </c>
      <c r="W1266" s="51">
        <v>14468</v>
      </c>
      <c r="X1266" s="52" t="s">
        <v>99</v>
      </c>
      <c r="Y1266" s="51">
        <v>1</v>
      </c>
      <c r="Z1266" s="51">
        <v>2915</v>
      </c>
      <c r="AA1266" s="53" t="s">
        <v>177</v>
      </c>
      <c r="AB1266" s="51">
        <v>3</v>
      </c>
      <c r="AC1266" s="51">
        <v>4</v>
      </c>
      <c r="AD1266" s="53">
        <v>45010</v>
      </c>
      <c r="AE1266" s="52" t="s">
        <v>83</v>
      </c>
      <c r="AF1266" s="52" t="s">
        <v>51</v>
      </c>
      <c r="AG1266" s="52" t="s">
        <v>62</v>
      </c>
      <c r="AH1266" s="52" t="s">
        <v>7926</v>
      </c>
      <c r="AI1266" s="52" t="s">
        <v>7927</v>
      </c>
      <c r="AJ1266" s="51">
        <v>2</v>
      </c>
      <c r="AK1266" s="56">
        <v>993.79</v>
      </c>
    </row>
    <row r="1267" spans="1:37" x14ac:dyDescent="0.25">
      <c r="A1267" s="51">
        <v>2489</v>
      </c>
      <c r="B1267" s="52" t="s">
        <v>72</v>
      </c>
      <c r="C1267" s="52" t="s">
        <v>1074</v>
      </c>
      <c r="D1267" s="53">
        <v>44016</v>
      </c>
      <c r="E1267" s="53">
        <v>44262</v>
      </c>
      <c r="F1267" s="51">
        <f>Messy_HR_Dataset_Detailed!$E1267-Messy_HR_Dataset_Detailed!$D1267</f>
        <v>246</v>
      </c>
      <c r="G1267" s="54">
        <f>(Messy_HR_Dataset_Detailed!$E1267-Messy_HR_Dataset_Detailed!$D1267)/365.25</f>
        <v>0.67351129363449691</v>
      </c>
      <c r="H1267" s="52" t="s">
        <v>36</v>
      </c>
      <c r="I1267" s="52" t="s">
        <v>7928</v>
      </c>
      <c r="J1267" s="55" t="s">
        <v>7929</v>
      </c>
      <c r="K1267" s="52" t="s">
        <v>84</v>
      </c>
      <c r="L1267" s="52" t="s">
        <v>2303</v>
      </c>
      <c r="M1267" s="52" t="s">
        <v>56</v>
      </c>
      <c r="N1267" s="52" t="s">
        <v>40</v>
      </c>
      <c r="O1267" s="52" t="s">
        <v>41</v>
      </c>
      <c r="P1267" s="52" t="s">
        <v>121</v>
      </c>
      <c r="Q1267" s="52" t="s">
        <v>42</v>
      </c>
      <c r="R1267" s="52" t="s">
        <v>69</v>
      </c>
      <c r="S1267" s="53" t="s">
        <v>7930</v>
      </c>
      <c r="T1267" s="52" t="s">
        <v>44</v>
      </c>
      <c r="U1267" s="52" t="s">
        <v>412</v>
      </c>
      <c r="V1267" s="52" t="s">
        <v>59</v>
      </c>
      <c r="W1267" s="51">
        <v>92604</v>
      </c>
      <c r="X1267" s="52" t="s">
        <v>242</v>
      </c>
      <c r="Y1267" s="51">
        <v>2</v>
      </c>
      <c r="Z1267" s="51">
        <v>2916</v>
      </c>
      <c r="AA1267" s="53" t="s">
        <v>467</v>
      </c>
      <c r="AB1267" s="51">
        <v>4</v>
      </c>
      <c r="AC1267" s="51">
        <v>4</v>
      </c>
      <c r="AD1267" s="53">
        <v>44843</v>
      </c>
      <c r="AE1267" s="52" t="s">
        <v>83</v>
      </c>
      <c r="AF1267" s="52" t="s">
        <v>51</v>
      </c>
      <c r="AG1267" s="52" t="s">
        <v>62</v>
      </c>
      <c r="AH1267" s="52" t="s">
        <v>7931</v>
      </c>
      <c r="AI1267" s="52" t="s">
        <v>7932</v>
      </c>
      <c r="AJ1267" s="51">
        <v>2</v>
      </c>
      <c r="AK1267" s="56">
        <v>932.4</v>
      </c>
    </row>
    <row r="1268" spans="1:37" x14ac:dyDescent="0.25">
      <c r="A1268" s="51">
        <v>2491</v>
      </c>
      <c r="B1268" s="52" t="s">
        <v>4240</v>
      </c>
      <c r="C1268" s="52" t="s">
        <v>908</v>
      </c>
      <c r="D1268" s="53">
        <v>43456</v>
      </c>
      <c r="E1268" s="53">
        <v>44763</v>
      </c>
      <c r="F1268" s="51">
        <f>Messy_HR_Dataset_Detailed!$E1268-Messy_HR_Dataset_Detailed!$D1268</f>
        <v>1307</v>
      </c>
      <c r="G1268" s="54">
        <f>(Messy_HR_Dataset_Detailed!$E1268-Messy_HR_Dataset_Detailed!$D1268)/365.25</f>
        <v>3.5783709787816562</v>
      </c>
      <c r="H1268" s="52" t="s">
        <v>36</v>
      </c>
      <c r="I1268" s="52" t="s">
        <v>7933</v>
      </c>
      <c r="J1268" s="55" t="s">
        <v>7934</v>
      </c>
      <c r="K1268" s="52" t="s">
        <v>125</v>
      </c>
      <c r="L1268" s="52" t="s">
        <v>38</v>
      </c>
      <c r="M1268" s="52" t="s">
        <v>56</v>
      </c>
      <c r="N1268" s="52" t="s">
        <v>67</v>
      </c>
      <c r="O1268" s="52" t="s">
        <v>66</v>
      </c>
      <c r="P1268" s="52" t="s">
        <v>133</v>
      </c>
      <c r="Q1268" s="52" t="s">
        <v>42</v>
      </c>
      <c r="R1268" s="52" t="s">
        <v>85</v>
      </c>
      <c r="S1268" s="53">
        <v>29072</v>
      </c>
      <c r="T1268" s="52" t="s">
        <v>44</v>
      </c>
      <c r="U1268" s="52" t="s">
        <v>159</v>
      </c>
      <c r="V1268" s="52" t="s">
        <v>46</v>
      </c>
      <c r="W1268" s="51">
        <v>2719</v>
      </c>
      <c r="X1268" s="52" t="s">
        <v>99</v>
      </c>
      <c r="Y1268" s="51">
        <v>4</v>
      </c>
      <c r="Z1268" s="51">
        <v>2918</v>
      </c>
      <c r="AA1268" s="53">
        <v>44877</v>
      </c>
      <c r="AB1268" s="51">
        <v>4</v>
      </c>
      <c r="AC1268" s="51">
        <v>3</v>
      </c>
      <c r="AD1268" s="53">
        <v>44801</v>
      </c>
      <c r="AE1268" s="52" t="s">
        <v>76</v>
      </c>
      <c r="AF1268" s="52" t="s">
        <v>61</v>
      </c>
      <c r="AG1268" s="52" t="s">
        <v>52</v>
      </c>
      <c r="AH1268" s="52" t="s">
        <v>7935</v>
      </c>
      <c r="AI1268" s="52" t="s">
        <v>7936</v>
      </c>
      <c r="AJ1268" s="51">
        <v>1</v>
      </c>
      <c r="AK1268" s="56">
        <v>333.03</v>
      </c>
    </row>
    <row r="1269" spans="1:37" x14ac:dyDescent="0.25">
      <c r="A1269" s="51">
        <v>2494</v>
      </c>
      <c r="B1269" s="52" t="s">
        <v>2793</v>
      </c>
      <c r="C1269" s="52" t="s">
        <v>1390</v>
      </c>
      <c r="D1269" s="53">
        <v>43365</v>
      </c>
      <c r="E1269" s="53">
        <v>43748</v>
      </c>
      <c r="F1269" s="51">
        <f>Messy_HR_Dataset_Detailed!$E1269-Messy_HR_Dataset_Detailed!$D1269</f>
        <v>383</v>
      </c>
      <c r="G1269" s="54">
        <f>(Messy_HR_Dataset_Detailed!$E1269-Messy_HR_Dataset_Detailed!$D1269)/365.25</f>
        <v>1.0485968514715949</v>
      </c>
      <c r="H1269" s="52" t="s">
        <v>36</v>
      </c>
      <c r="I1269" s="52" t="s">
        <v>7937</v>
      </c>
      <c r="J1269" s="55" t="s">
        <v>7938</v>
      </c>
      <c r="K1269" s="52" t="s">
        <v>79</v>
      </c>
      <c r="L1269" s="52" t="s">
        <v>38</v>
      </c>
      <c r="M1269" s="52" t="s">
        <v>66</v>
      </c>
      <c r="N1269" s="52" t="s">
        <v>67</v>
      </c>
      <c r="O1269" s="52" t="s">
        <v>56</v>
      </c>
      <c r="P1269" s="52" t="s">
        <v>133</v>
      </c>
      <c r="Q1269" s="52" t="s">
        <v>42</v>
      </c>
      <c r="R1269" s="52" t="s">
        <v>57</v>
      </c>
      <c r="S1269" s="53">
        <v>21040</v>
      </c>
      <c r="T1269" s="52" t="s">
        <v>44</v>
      </c>
      <c r="U1269" s="52" t="s">
        <v>159</v>
      </c>
      <c r="V1269" s="52" t="s">
        <v>46</v>
      </c>
      <c r="W1269" s="51">
        <v>66834</v>
      </c>
      <c r="X1269" s="52" t="s">
        <v>99</v>
      </c>
      <c r="Y1269" s="51">
        <v>2</v>
      </c>
      <c r="Z1269" s="51">
        <v>2921</v>
      </c>
      <c r="AA1269" s="53" t="s">
        <v>2231</v>
      </c>
      <c r="AB1269" s="51">
        <v>5</v>
      </c>
      <c r="AC1269" s="51">
        <v>2</v>
      </c>
      <c r="AD1269" s="53">
        <v>44937</v>
      </c>
      <c r="AE1269" s="52" t="s">
        <v>60</v>
      </c>
      <c r="AF1269" s="52" t="s">
        <v>61</v>
      </c>
      <c r="AG1269" s="52" t="s">
        <v>62</v>
      </c>
      <c r="AH1269" s="52" t="s">
        <v>7939</v>
      </c>
      <c r="AI1269" s="52" t="s">
        <v>7940</v>
      </c>
      <c r="AJ1269" s="51">
        <v>1</v>
      </c>
      <c r="AK1269" s="56">
        <v>465.54</v>
      </c>
    </row>
    <row r="1270" spans="1:37" x14ac:dyDescent="0.25">
      <c r="A1270" s="51">
        <v>2495</v>
      </c>
      <c r="B1270" s="52" t="s">
        <v>4030</v>
      </c>
      <c r="C1270" s="52" t="s">
        <v>1741</v>
      </c>
      <c r="D1270" s="53">
        <v>44848</v>
      </c>
      <c r="E1270" s="53">
        <v>45113</v>
      </c>
      <c r="F1270" s="51">
        <f>Messy_HR_Dataset_Detailed!$E1270-Messy_HR_Dataset_Detailed!$D1270</f>
        <v>265</v>
      </c>
      <c r="G1270" s="54">
        <f>(Messy_HR_Dataset_Detailed!$E1270-Messy_HR_Dataset_Detailed!$D1270)/365.25</f>
        <v>0.72553045859000687</v>
      </c>
      <c r="H1270" s="52" t="s">
        <v>36</v>
      </c>
      <c r="I1270" s="52" t="s">
        <v>7941</v>
      </c>
      <c r="J1270" s="55" t="s">
        <v>7942</v>
      </c>
      <c r="K1270" s="52" t="s">
        <v>84</v>
      </c>
      <c r="L1270" s="52" t="s">
        <v>38</v>
      </c>
      <c r="M1270" s="52" t="s">
        <v>56</v>
      </c>
      <c r="N1270" s="52" t="s">
        <v>67</v>
      </c>
      <c r="O1270" s="52" t="s">
        <v>66</v>
      </c>
      <c r="P1270" s="52" t="s">
        <v>95</v>
      </c>
      <c r="Q1270" s="52" t="s">
        <v>42</v>
      </c>
      <c r="R1270" s="52" t="s">
        <v>80</v>
      </c>
      <c r="S1270" s="53" t="s">
        <v>7943</v>
      </c>
      <c r="T1270" s="52" t="s">
        <v>44</v>
      </c>
      <c r="U1270" s="52" t="s">
        <v>81</v>
      </c>
      <c r="V1270" s="52" t="s">
        <v>46</v>
      </c>
      <c r="W1270" s="51">
        <v>69281</v>
      </c>
      <c r="X1270" s="52" t="s">
        <v>99</v>
      </c>
      <c r="Y1270" s="51">
        <v>5</v>
      </c>
      <c r="Z1270" s="51">
        <v>2922</v>
      </c>
      <c r="AA1270" s="53" t="s">
        <v>177</v>
      </c>
      <c r="AB1270" s="51">
        <v>4</v>
      </c>
      <c r="AC1270" s="51">
        <v>2</v>
      </c>
      <c r="AD1270" s="53">
        <v>45065</v>
      </c>
      <c r="AE1270" s="52" t="s">
        <v>83</v>
      </c>
      <c r="AF1270" s="52" t="s">
        <v>61</v>
      </c>
      <c r="AG1270" s="52" t="s">
        <v>62</v>
      </c>
      <c r="AH1270" s="52" t="s">
        <v>7944</v>
      </c>
      <c r="AI1270" s="52" t="s">
        <v>7945</v>
      </c>
      <c r="AJ1270" s="51">
        <v>1</v>
      </c>
      <c r="AK1270" s="56">
        <v>713.3</v>
      </c>
    </row>
    <row r="1271" spans="1:37" x14ac:dyDescent="0.25">
      <c r="A1271" s="51">
        <v>2496</v>
      </c>
      <c r="B1271" s="52" t="s">
        <v>439</v>
      </c>
      <c r="C1271" s="52" t="s">
        <v>3069</v>
      </c>
      <c r="D1271" s="53">
        <v>44604</v>
      </c>
      <c r="E1271" s="53">
        <v>44826</v>
      </c>
      <c r="F1271" s="51">
        <f>Messy_HR_Dataset_Detailed!$E1271-Messy_HR_Dataset_Detailed!$D1271</f>
        <v>222</v>
      </c>
      <c r="G1271" s="54">
        <f>(Messy_HR_Dataset_Detailed!$E1271-Messy_HR_Dataset_Detailed!$D1271)/365.25</f>
        <v>0.6078028747433265</v>
      </c>
      <c r="H1271" s="52" t="s">
        <v>36</v>
      </c>
      <c r="I1271" s="52" t="s">
        <v>7946</v>
      </c>
      <c r="J1271" s="55" t="s">
        <v>7947</v>
      </c>
      <c r="K1271" s="52" t="s">
        <v>37</v>
      </c>
      <c r="L1271" s="52" t="s">
        <v>38</v>
      </c>
      <c r="M1271" s="52" t="s">
        <v>56</v>
      </c>
      <c r="N1271" s="52" t="s">
        <v>55</v>
      </c>
      <c r="O1271" s="52" t="s">
        <v>56</v>
      </c>
      <c r="P1271" s="52" t="s">
        <v>174</v>
      </c>
      <c r="Q1271" s="52" t="s">
        <v>42</v>
      </c>
      <c r="R1271" s="52" t="s">
        <v>85</v>
      </c>
      <c r="S1271" s="53">
        <v>29227</v>
      </c>
      <c r="T1271" s="52" t="s">
        <v>44</v>
      </c>
      <c r="U1271" s="52" t="s">
        <v>98</v>
      </c>
      <c r="V1271" s="52" t="s">
        <v>46</v>
      </c>
      <c r="W1271" s="51">
        <v>79321</v>
      </c>
      <c r="X1271" s="52" t="s">
        <v>242</v>
      </c>
      <c r="Y1271" s="51">
        <v>4</v>
      </c>
      <c r="Z1271" s="51">
        <v>2923</v>
      </c>
      <c r="AA1271" s="53">
        <v>45082</v>
      </c>
      <c r="AB1271" s="51">
        <v>5</v>
      </c>
      <c r="AC1271" s="51">
        <v>1</v>
      </c>
      <c r="AD1271" s="53">
        <v>44849</v>
      </c>
      <c r="AE1271" s="52" t="s">
        <v>83</v>
      </c>
      <c r="AF1271" s="52" t="s">
        <v>51</v>
      </c>
      <c r="AG1271" s="52" t="s">
        <v>52</v>
      </c>
      <c r="AH1271" s="52" t="s">
        <v>7948</v>
      </c>
      <c r="AI1271" s="52" t="s">
        <v>7949</v>
      </c>
      <c r="AJ1271" s="51">
        <v>4</v>
      </c>
      <c r="AK1271" s="56">
        <v>632.73</v>
      </c>
    </row>
    <row r="1272" spans="1:37" x14ac:dyDescent="0.25">
      <c r="A1272" s="51">
        <v>2497</v>
      </c>
      <c r="B1272" s="52" t="s">
        <v>2575</v>
      </c>
      <c r="C1272" s="52" t="s">
        <v>5783</v>
      </c>
      <c r="D1272" s="53">
        <v>44278</v>
      </c>
      <c r="E1272" s="53">
        <v>45127</v>
      </c>
      <c r="F1272" s="51">
        <f>Messy_HR_Dataset_Detailed!$E1272-Messy_HR_Dataset_Detailed!$D1272</f>
        <v>849</v>
      </c>
      <c r="G1272" s="54">
        <f>(Messy_HR_Dataset_Detailed!$E1272-Messy_HR_Dataset_Detailed!$D1272)/365.25</f>
        <v>2.324435318275154</v>
      </c>
      <c r="H1272" s="52" t="s">
        <v>36</v>
      </c>
      <c r="I1272" s="52" t="s">
        <v>7950</v>
      </c>
      <c r="J1272" s="55" t="s">
        <v>7951</v>
      </c>
      <c r="K1272" s="52" t="s">
        <v>54</v>
      </c>
      <c r="L1272" s="52" t="s">
        <v>752</v>
      </c>
      <c r="M1272" s="52" t="s">
        <v>39</v>
      </c>
      <c r="N1272" s="52" t="s">
        <v>67</v>
      </c>
      <c r="O1272" s="52" t="s">
        <v>56</v>
      </c>
      <c r="P1272" s="52" t="s">
        <v>133</v>
      </c>
      <c r="Q1272" s="52" t="s">
        <v>42</v>
      </c>
      <c r="R1272" s="52" t="s">
        <v>85</v>
      </c>
      <c r="S1272" s="53" t="s">
        <v>7952</v>
      </c>
      <c r="T1272" s="52" t="s">
        <v>44</v>
      </c>
      <c r="U1272" s="52" t="s">
        <v>234</v>
      </c>
      <c r="V1272" s="52" t="s">
        <v>59</v>
      </c>
      <c r="W1272" s="51">
        <v>84575</v>
      </c>
      <c r="X1272" s="52" t="s">
        <v>99</v>
      </c>
      <c r="Y1272" s="51">
        <v>5</v>
      </c>
      <c r="Z1272" s="51">
        <v>2924</v>
      </c>
      <c r="AA1272" s="53" t="s">
        <v>2864</v>
      </c>
      <c r="AB1272" s="51">
        <v>5</v>
      </c>
      <c r="AC1272" s="51">
        <v>4</v>
      </c>
      <c r="AD1272" s="53">
        <v>44865</v>
      </c>
      <c r="AE1272" s="52" t="s">
        <v>83</v>
      </c>
      <c r="AF1272" s="52" t="s">
        <v>61</v>
      </c>
      <c r="AG1272" s="52" t="s">
        <v>52</v>
      </c>
      <c r="AH1272" s="52" t="s">
        <v>7391</v>
      </c>
      <c r="AI1272" s="52" t="s">
        <v>7953</v>
      </c>
      <c r="AJ1272" s="51">
        <v>1</v>
      </c>
      <c r="AK1272" s="56">
        <v>244.84</v>
      </c>
    </row>
    <row r="1273" spans="1:37" x14ac:dyDescent="0.25">
      <c r="A1273" s="51">
        <v>2498</v>
      </c>
      <c r="B1273" s="52" t="s">
        <v>7265</v>
      </c>
      <c r="C1273" s="52" t="s">
        <v>7954</v>
      </c>
      <c r="D1273" s="53">
        <v>43342</v>
      </c>
      <c r="E1273" s="53">
        <v>44388</v>
      </c>
      <c r="F1273" s="51">
        <f>Messy_HR_Dataset_Detailed!$E1273-Messy_HR_Dataset_Detailed!$D1273</f>
        <v>1046</v>
      </c>
      <c r="G1273" s="54">
        <f>(Messy_HR_Dataset_Detailed!$E1273-Messy_HR_Dataset_Detailed!$D1273)/365.25</f>
        <v>2.8637919233401781</v>
      </c>
      <c r="H1273" s="52" t="s">
        <v>738</v>
      </c>
      <c r="I1273" s="52" t="s">
        <v>7955</v>
      </c>
      <c r="J1273" s="55" t="s">
        <v>7956</v>
      </c>
      <c r="K1273" s="52" t="s">
        <v>37</v>
      </c>
      <c r="L1273" s="52" t="s">
        <v>38</v>
      </c>
      <c r="M1273" s="52" t="s">
        <v>56</v>
      </c>
      <c r="N1273" s="52" t="s">
        <v>67</v>
      </c>
      <c r="O1273" s="52" t="s">
        <v>41</v>
      </c>
      <c r="P1273" s="52" t="s">
        <v>95</v>
      </c>
      <c r="Q1273" s="52" t="s">
        <v>42</v>
      </c>
      <c r="R1273" s="52" t="s">
        <v>69</v>
      </c>
      <c r="S1273" s="53" t="s">
        <v>7957</v>
      </c>
      <c r="T1273" s="52" t="s">
        <v>44</v>
      </c>
      <c r="U1273" s="52" t="s">
        <v>412</v>
      </c>
      <c r="V1273" s="52" t="s">
        <v>59</v>
      </c>
      <c r="W1273" s="51">
        <v>65881</v>
      </c>
      <c r="X1273" s="52" t="s">
        <v>99</v>
      </c>
      <c r="Y1273" s="51">
        <v>4</v>
      </c>
      <c r="Z1273" s="51">
        <v>2925</v>
      </c>
      <c r="AA1273" s="53" t="s">
        <v>122</v>
      </c>
      <c r="AB1273" s="51">
        <v>1</v>
      </c>
      <c r="AC1273" s="51">
        <v>3</v>
      </c>
      <c r="AD1273" s="53">
        <v>45030</v>
      </c>
      <c r="AE1273" s="52" t="s">
        <v>156</v>
      </c>
      <c r="AF1273" s="52" t="s">
        <v>61</v>
      </c>
      <c r="AG1273" s="52" t="s">
        <v>52</v>
      </c>
      <c r="AH1273" s="52" t="s">
        <v>7958</v>
      </c>
      <c r="AI1273" s="52" t="s">
        <v>7959</v>
      </c>
      <c r="AJ1273" s="51">
        <v>4</v>
      </c>
      <c r="AK1273" s="56">
        <v>689.93</v>
      </c>
    </row>
    <row r="1274" spans="1:37" x14ac:dyDescent="0.25">
      <c r="A1274" s="51">
        <v>2499</v>
      </c>
      <c r="B1274" s="52" t="s">
        <v>7960</v>
      </c>
      <c r="C1274" s="52" t="s">
        <v>6868</v>
      </c>
      <c r="D1274" s="53">
        <v>44905</v>
      </c>
      <c r="E1274" s="53">
        <v>45109</v>
      </c>
      <c r="F1274" s="51">
        <f>Messy_HR_Dataset_Detailed!$E1274-Messy_HR_Dataset_Detailed!$D1274</f>
        <v>204</v>
      </c>
      <c r="G1274" s="54">
        <f>(Messy_HR_Dataset_Detailed!$E1274-Messy_HR_Dataset_Detailed!$D1274)/365.25</f>
        <v>0.55852156057494862</v>
      </c>
      <c r="H1274" s="52" t="s">
        <v>738</v>
      </c>
      <c r="I1274" s="52" t="s">
        <v>7961</v>
      </c>
      <c r="J1274" s="55" t="s">
        <v>7962</v>
      </c>
      <c r="K1274" s="52" t="s">
        <v>125</v>
      </c>
      <c r="L1274" s="52" t="s">
        <v>1816</v>
      </c>
      <c r="M1274" s="52" t="s">
        <v>56</v>
      </c>
      <c r="N1274" s="52" t="s">
        <v>67</v>
      </c>
      <c r="O1274" s="52" t="s">
        <v>41</v>
      </c>
      <c r="P1274" s="52" t="s">
        <v>174</v>
      </c>
      <c r="Q1274" s="52" t="s">
        <v>42</v>
      </c>
      <c r="R1274" s="52" t="s">
        <v>85</v>
      </c>
      <c r="S1274" s="53">
        <v>36384</v>
      </c>
      <c r="T1274" s="52" t="s">
        <v>44</v>
      </c>
      <c r="U1274" s="52" t="s">
        <v>87</v>
      </c>
      <c r="V1274" s="52" t="s">
        <v>59</v>
      </c>
      <c r="W1274" s="51">
        <v>27671</v>
      </c>
      <c r="X1274" s="52" t="s">
        <v>242</v>
      </c>
      <c r="Y1274" s="51">
        <v>5</v>
      </c>
      <c r="Z1274" s="51">
        <v>2926</v>
      </c>
      <c r="AA1274" s="53">
        <v>44843</v>
      </c>
      <c r="AB1274" s="51">
        <v>1</v>
      </c>
      <c r="AC1274" s="51">
        <v>1</v>
      </c>
      <c r="AD1274" s="53">
        <v>45002</v>
      </c>
      <c r="AE1274" s="52" t="s">
        <v>83</v>
      </c>
      <c r="AF1274" s="52" t="s">
        <v>51</v>
      </c>
      <c r="AG1274" s="52" t="s">
        <v>52</v>
      </c>
      <c r="AH1274" s="52" t="s">
        <v>7963</v>
      </c>
      <c r="AI1274" s="52" t="s">
        <v>7964</v>
      </c>
      <c r="AJ1274" s="51">
        <v>3</v>
      </c>
      <c r="AK1274" s="56">
        <v>459.59</v>
      </c>
    </row>
    <row r="1275" spans="1:37" x14ac:dyDescent="0.25">
      <c r="A1275" s="51">
        <v>2500</v>
      </c>
      <c r="B1275" s="52" t="s">
        <v>7188</v>
      </c>
      <c r="C1275" s="52" t="s">
        <v>7965</v>
      </c>
      <c r="D1275" s="53">
        <v>44961</v>
      </c>
      <c r="E1275" s="53">
        <v>45132</v>
      </c>
      <c r="F1275" s="51">
        <f>Messy_HR_Dataset_Detailed!$E1275-Messy_HR_Dataset_Detailed!$D1275</f>
        <v>171</v>
      </c>
      <c r="G1275" s="54">
        <f>(Messy_HR_Dataset_Detailed!$E1275-Messy_HR_Dataset_Detailed!$D1275)/365.25</f>
        <v>0.46817248459958932</v>
      </c>
      <c r="H1275" s="52" t="s">
        <v>738</v>
      </c>
      <c r="I1275" s="52" t="s">
        <v>5855</v>
      </c>
      <c r="J1275" s="55" t="s">
        <v>7966</v>
      </c>
      <c r="K1275" s="52" t="s">
        <v>54</v>
      </c>
      <c r="L1275" s="52" t="s">
        <v>1816</v>
      </c>
      <c r="M1275" s="52" t="s">
        <v>56</v>
      </c>
      <c r="N1275" s="52" t="s">
        <v>55</v>
      </c>
      <c r="O1275" s="52" t="s">
        <v>56</v>
      </c>
      <c r="P1275" s="52" t="s">
        <v>174</v>
      </c>
      <c r="Q1275" s="52" t="s">
        <v>42</v>
      </c>
      <c r="R1275" s="52" t="s">
        <v>69</v>
      </c>
      <c r="S1275" s="53" t="s">
        <v>7967</v>
      </c>
      <c r="T1275" s="52" t="s">
        <v>44</v>
      </c>
      <c r="U1275" s="52" t="s">
        <v>5</v>
      </c>
      <c r="V1275" s="52" t="s">
        <v>59</v>
      </c>
      <c r="W1275" s="51">
        <v>53549</v>
      </c>
      <c r="X1275" s="52" t="s">
        <v>99</v>
      </c>
      <c r="Y1275" s="51">
        <v>1</v>
      </c>
      <c r="Z1275" s="51">
        <v>2927</v>
      </c>
      <c r="AA1275" s="53" t="s">
        <v>1494</v>
      </c>
      <c r="AB1275" s="51">
        <v>4</v>
      </c>
      <c r="AC1275" s="51">
        <v>2</v>
      </c>
      <c r="AD1275" s="53">
        <v>44849</v>
      </c>
      <c r="AE1275" s="52" t="s">
        <v>83</v>
      </c>
      <c r="AF1275" s="52" t="s">
        <v>61</v>
      </c>
      <c r="AG1275" s="52" t="s">
        <v>52</v>
      </c>
      <c r="AH1275" s="52" t="s">
        <v>7968</v>
      </c>
      <c r="AI1275" s="52" t="s">
        <v>7969</v>
      </c>
      <c r="AJ1275" s="51">
        <v>4</v>
      </c>
      <c r="AK1275" s="56">
        <v>597.54</v>
      </c>
    </row>
    <row r="1276" spans="1:37" x14ac:dyDescent="0.25">
      <c r="A1276" s="51">
        <v>2502</v>
      </c>
      <c r="B1276" s="52" t="s">
        <v>4082</v>
      </c>
      <c r="C1276" s="52" t="s">
        <v>2195</v>
      </c>
      <c r="D1276" s="53">
        <v>44062</v>
      </c>
      <c r="E1276" s="53">
        <v>44514</v>
      </c>
      <c r="F1276" s="51">
        <f>Messy_HR_Dataset_Detailed!$E1276-Messy_HR_Dataset_Detailed!$D1276</f>
        <v>452</v>
      </c>
      <c r="G1276" s="54">
        <f>(Messy_HR_Dataset_Detailed!$E1276-Messy_HR_Dataset_Detailed!$D1276)/365.25</f>
        <v>1.2375085557837098</v>
      </c>
      <c r="H1276" s="52" t="s">
        <v>738</v>
      </c>
      <c r="I1276" s="52" t="s">
        <v>7970</v>
      </c>
      <c r="J1276" s="55" t="s">
        <v>7971</v>
      </c>
      <c r="K1276" s="52" t="s">
        <v>79</v>
      </c>
      <c r="L1276" s="52" t="s">
        <v>752</v>
      </c>
      <c r="M1276" s="52" t="s">
        <v>66</v>
      </c>
      <c r="N1276" s="52" t="s">
        <v>67</v>
      </c>
      <c r="O1276" s="52" t="s">
        <v>41</v>
      </c>
      <c r="P1276" s="52" t="s">
        <v>174</v>
      </c>
      <c r="Q1276" s="52" t="s">
        <v>42</v>
      </c>
      <c r="R1276" s="52" t="s">
        <v>85</v>
      </c>
      <c r="S1276" s="53">
        <v>31538</v>
      </c>
      <c r="T1276" s="52" t="s">
        <v>44</v>
      </c>
      <c r="U1276" s="52" t="s">
        <v>81</v>
      </c>
      <c r="V1276" s="52" t="s">
        <v>46</v>
      </c>
      <c r="W1276" s="51">
        <v>70404</v>
      </c>
      <c r="X1276" s="52" t="s">
        <v>242</v>
      </c>
      <c r="Y1276" s="51">
        <v>2</v>
      </c>
      <c r="Z1276" s="51">
        <v>2929</v>
      </c>
      <c r="AA1276" s="53" t="s">
        <v>473</v>
      </c>
      <c r="AB1276" s="51">
        <v>1</v>
      </c>
      <c r="AC1276" s="51">
        <v>3</v>
      </c>
      <c r="AD1276" s="53">
        <v>44827</v>
      </c>
      <c r="AE1276" s="52" t="s">
        <v>76</v>
      </c>
      <c r="AF1276" s="52" t="s">
        <v>51</v>
      </c>
      <c r="AG1276" s="52" t="s">
        <v>89</v>
      </c>
      <c r="AH1276" s="52" t="s">
        <v>7972</v>
      </c>
      <c r="AI1276" s="52" t="s">
        <v>7973</v>
      </c>
      <c r="AJ1276" s="51">
        <v>5</v>
      </c>
      <c r="AK1276" s="56">
        <v>120.14</v>
      </c>
    </row>
    <row r="1277" spans="1:37" x14ac:dyDescent="0.25">
      <c r="A1277" s="51">
        <v>2504</v>
      </c>
      <c r="B1277" s="52" t="s">
        <v>1486</v>
      </c>
      <c r="C1277" s="52" t="s">
        <v>5490</v>
      </c>
      <c r="D1277" s="53">
        <v>43859</v>
      </c>
      <c r="E1277" s="53">
        <v>44205</v>
      </c>
      <c r="F1277" s="51">
        <f>Messy_HR_Dataset_Detailed!$E1277-Messy_HR_Dataset_Detailed!$D1277</f>
        <v>346</v>
      </c>
      <c r="G1277" s="54">
        <f>(Messy_HR_Dataset_Detailed!$E1277-Messy_HR_Dataset_Detailed!$D1277)/365.25</f>
        <v>0.94729637234770703</v>
      </c>
      <c r="H1277" s="52" t="s">
        <v>36</v>
      </c>
      <c r="I1277" s="52" t="s">
        <v>7974</v>
      </c>
      <c r="J1277" s="55" t="s">
        <v>7975</v>
      </c>
      <c r="K1277" s="52" t="s">
        <v>132</v>
      </c>
      <c r="L1277" s="52" t="s">
        <v>2303</v>
      </c>
      <c r="M1277" s="52" t="s">
        <v>66</v>
      </c>
      <c r="N1277" s="52" t="s">
        <v>67</v>
      </c>
      <c r="O1277" s="52" t="s">
        <v>41</v>
      </c>
      <c r="P1277" s="52" t="s">
        <v>133</v>
      </c>
      <c r="Q1277" s="52" t="s">
        <v>42</v>
      </c>
      <c r="R1277" s="52" t="s">
        <v>85</v>
      </c>
      <c r="S1277" s="53">
        <v>25514</v>
      </c>
      <c r="T1277" s="52" t="s">
        <v>44</v>
      </c>
      <c r="U1277" s="52" t="s">
        <v>98</v>
      </c>
      <c r="V1277" s="52" t="s">
        <v>59</v>
      </c>
      <c r="W1277" s="51">
        <v>12946</v>
      </c>
      <c r="X1277" s="52" t="s">
        <v>99</v>
      </c>
      <c r="Y1277" s="51">
        <v>2</v>
      </c>
      <c r="Z1277" s="51">
        <v>2931</v>
      </c>
      <c r="AA1277" s="53" t="s">
        <v>4173</v>
      </c>
      <c r="AB1277" s="51">
        <v>5</v>
      </c>
      <c r="AC1277" s="51">
        <v>4</v>
      </c>
      <c r="AD1277" s="53">
        <v>45130</v>
      </c>
      <c r="AE1277" s="52" t="s">
        <v>50</v>
      </c>
      <c r="AF1277" s="52" t="s">
        <v>61</v>
      </c>
      <c r="AG1277" s="52" t="s">
        <v>89</v>
      </c>
      <c r="AH1277" s="52" t="s">
        <v>7976</v>
      </c>
      <c r="AI1277" s="52" t="s">
        <v>7977</v>
      </c>
      <c r="AJ1277" s="51">
        <v>1</v>
      </c>
      <c r="AK1277" s="56">
        <v>485.84</v>
      </c>
    </row>
    <row r="1278" spans="1:37" x14ac:dyDescent="0.25">
      <c r="A1278" s="51">
        <v>2505</v>
      </c>
      <c r="B1278" s="52" t="s">
        <v>7978</v>
      </c>
      <c r="C1278" s="52" t="s">
        <v>1775</v>
      </c>
      <c r="D1278" s="53">
        <v>44427</v>
      </c>
      <c r="E1278" s="53">
        <v>45071</v>
      </c>
      <c r="F1278" s="51">
        <f>Messy_HR_Dataset_Detailed!$E1278-Messy_HR_Dataset_Detailed!$D1278</f>
        <v>644</v>
      </c>
      <c r="G1278" s="54">
        <f>(Messy_HR_Dataset_Detailed!$E1278-Messy_HR_Dataset_Detailed!$D1278)/365.25</f>
        <v>1.7631759069130732</v>
      </c>
      <c r="H1278" s="52" t="s">
        <v>36</v>
      </c>
      <c r="I1278" s="52" t="s">
        <v>7979</v>
      </c>
      <c r="J1278" s="55" t="s">
        <v>7980</v>
      </c>
      <c r="K1278" s="52" t="s">
        <v>79</v>
      </c>
      <c r="L1278" s="52" t="s">
        <v>2303</v>
      </c>
      <c r="M1278" s="52" t="s">
        <v>56</v>
      </c>
      <c r="N1278" s="52" t="s">
        <v>55</v>
      </c>
      <c r="O1278" s="52" t="s">
        <v>66</v>
      </c>
      <c r="P1278" s="52" t="s">
        <v>95</v>
      </c>
      <c r="Q1278" s="52" t="s">
        <v>42</v>
      </c>
      <c r="R1278" s="52" t="s">
        <v>43</v>
      </c>
      <c r="S1278" s="53" t="s">
        <v>7981</v>
      </c>
      <c r="T1278" s="52" t="s">
        <v>44</v>
      </c>
      <c r="U1278" s="52" t="s">
        <v>1522</v>
      </c>
      <c r="V1278" s="52" t="s">
        <v>59</v>
      </c>
      <c r="W1278" s="51">
        <v>6449</v>
      </c>
      <c r="X1278" s="52" t="s">
        <v>48</v>
      </c>
      <c r="Y1278" s="51">
        <v>4</v>
      </c>
      <c r="Z1278" s="51">
        <v>2932</v>
      </c>
      <c r="AA1278" s="53" t="s">
        <v>3672</v>
      </c>
      <c r="AB1278" s="51">
        <v>4</v>
      </c>
      <c r="AC1278" s="51">
        <v>4</v>
      </c>
      <c r="AD1278" s="53">
        <v>45063</v>
      </c>
      <c r="AE1278" s="52" t="s">
        <v>156</v>
      </c>
      <c r="AF1278" s="52" t="s">
        <v>61</v>
      </c>
      <c r="AG1278" s="52" t="s">
        <v>77</v>
      </c>
      <c r="AH1278" s="52" t="s">
        <v>7982</v>
      </c>
      <c r="AI1278" s="52" t="s">
        <v>7983</v>
      </c>
      <c r="AJ1278" s="51">
        <v>2</v>
      </c>
      <c r="AK1278" s="56">
        <v>275.36</v>
      </c>
    </row>
    <row r="1279" spans="1:37" x14ac:dyDescent="0.25">
      <c r="A1279" s="51">
        <v>2507</v>
      </c>
      <c r="B1279" s="52" t="s">
        <v>7984</v>
      </c>
      <c r="C1279" s="52" t="s">
        <v>548</v>
      </c>
      <c r="D1279" s="53">
        <v>44493</v>
      </c>
      <c r="E1279" s="53">
        <v>44802</v>
      </c>
      <c r="F1279" s="51">
        <f>Messy_HR_Dataset_Detailed!$E1279-Messy_HR_Dataset_Detailed!$D1279</f>
        <v>309</v>
      </c>
      <c r="G1279" s="54">
        <f>(Messy_HR_Dataset_Detailed!$E1279-Messy_HR_Dataset_Detailed!$D1279)/365.25</f>
        <v>0.8459958932238193</v>
      </c>
      <c r="H1279" s="52" t="s">
        <v>36</v>
      </c>
      <c r="I1279" s="52" t="s">
        <v>7985</v>
      </c>
      <c r="J1279" s="55" t="s">
        <v>7986</v>
      </c>
      <c r="K1279" s="52" t="s">
        <v>94</v>
      </c>
      <c r="L1279" s="52" t="s">
        <v>38</v>
      </c>
      <c r="M1279" s="52" t="s">
        <v>39</v>
      </c>
      <c r="N1279" s="52" t="s">
        <v>67</v>
      </c>
      <c r="O1279" s="52" t="s">
        <v>41</v>
      </c>
      <c r="P1279" s="52" t="s">
        <v>121</v>
      </c>
      <c r="Q1279" s="52" t="s">
        <v>42</v>
      </c>
      <c r="R1279" s="52" t="s">
        <v>85</v>
      </c>
      <c r="S1279" s="53" t="s">
        <v>7987</v>
      </c>
      <c r="T1279" s="52" t="s">
        <v>44</v>
      </c>
      <c r="U1279" s="52" t="s">
        <v>81</v>
      </c>
      <c r="V1279" s="52" t="s">
        <v>59</v>
      </c>
      <c r="W1279" s="51">
        <v>63659</v>
      </c>
      <c r="X1279" s="52" t="s">
        <v>48</v>
      </c>
      <c r="Y1279" s="51">
        <v>2</v>
      </c>
      <c r="Z1279" s="51">
        <v>2934</v>
      </c>
      <c r="AA1279" s="53" t="s">
        <v>273</v>
      </c>
      <c r="AB1279" s="51">
        <v>4</v>
      </c>
      <c r="AC1279" s="51">
        <v>3</v>
      </c>
      <c r="AD1279" s="53">
        <v>44999</v>
      </c>
      <c r="AE1279" s="52" t="s">
        <v>83</v>
      </c>
      <c r="AF1279" s="52" t="s">
        <v>51</v>
      </c>
      <c r="AG1279" s="52" t="s">
        <v>89</v>
      </c>
      <c r="AH1279" s="52" t="s">
        <v>7988</v>
      </c>
      <c r="AI1279" s="52" t="s">
        <v>7989</v>
      </c>
      <c r="AJ1279" s="51">
        <v>4</v>
      </c>
      <c r="AK1279" s="56">
        <v>927.08</v>
      </c>
    </row>
    <row r="1280" spans="1:37" x14ac:dyDescent="0.25">
      <c r="A1280" s="51">
        <v>2508</v>
      </c>
      <c r="B1280" s="52" t="s">
        <v>3195</v>
      </c>
      <c r="C1280" s="52" t="s">
        <v>4443</v>
      </c>
      <c r="D1280" s="53">
        <v>44107</v>
      </c>
      <c r="E1280" s="53">
        <v>45052</v>
      </c>
      <c r="F1280" s="51">
        <f>Messy_HR_Dataset_Detailed!$E1280-Messy_HR_Dataset_Detailed!$D1280</f>
        <v>945</v>
      </c>
      <c r="G1280" s="54">
        <f>(Messy_HR_Dataset_Detailed!$E1280-Messy_HR_Dataset_Detailed!$D1280)/365.25</f>
        <v>2.5872689938398357</v>
      </c>
      <c r="H1280" s="52" t="s">
        <v>36</v>
      </c>
      <c r="I1280" s="52" t="s">
        <v>7990</v>
      </c>
      <c r="J1280" s="55" t="s">
        <v>7991</v>
      </c>
      <c r="K1280" s="52" t="s">
        <v>113</v>
      </c>
      <c r="L1280" s="52" t="s">
        <v>38</v>
      </c>
      <c r="M1280" s="52" t="s">
        <v>39</v>
      </c>
      <c r="N1280" s="52" t="s">
        <v>67</v>
      </c>
      <c r="O1280" s="52" t="s">
        <v>56</v>
      </c>
      <c r="P1280" s="52" t="s">
        <v>95</v>
      </c>
      <c r="Q1280" s="52" t="s">
        <v>42</v>
      </c>
      <c r="R1280" s="52" t="s">
        <v>320</v>
      </c>
      <c r="S1280" s="53">
        <v>34954</v>
      </c>
      <c r="T1280" s="52" t="s">
        <v>44</v>
      </c>
      <c r="U1280" s="52" t="s">
        <v>365</v>
      </c>
      <c r="V1280" s="52" t="s">
        <v>59</v>
      </c>
      <c r="W1280" s="51">
        <v>6131</v>
      </c>
      <c r="X1280" s="52" t="s">
        <v>48</v>
      </c>
      <c r="Y1280" s="51">
        <v>5</v>
      </c>
      <c r="Z1280" s="51">
        <v>2935</v>
      </c>
      <c r="AA1280" s="53" t="s">
        <v>262</v>
      </c>
      <c r="AB1280" s="51">
        <v>5</v>
      </c>
      <c r="AC1280" s="51">
        <v>1</v>
      </c>
      <c r="AD1280" s="53">
        <v>45132</v>
      </c>
      <c r="AE1280" s="52" t="s">
        <v>156</v>
      </c>
      <c r="AF1280" s="52" t="s">
        <v>61</v>
      </c>
      <c r="AG1280" s="52" t="s">
        <v>89</v>
      </c>
      <c r="AH1280" s="52" t="s">
        <v>1239</v>
      </c>
      <c r="AI1280" s="52" t="s">
        <v>7992</v>
      </c>
      <c r="AJ1280" s="51">
        <v>4</v>
      </c>
      <c r="AK1280" s="56">
        <v>395.52</v>
      </c>
    </row>
    <row r="1281" spans="1:37" x14ac:dyDescent="0.25">
      <c r="A1281" s="51">
        <v>2511</v>
      </c>
      <c r="B1281" s="52" t="s">
        <v>3779</v>
      </c>
      <c r="C1281" s="52" t="s">
        <v>4672</v>
      </c>
      <c r="D1281" s="53">
        <v>44934</v>
      </c>
      <c r="E1281" s="53">
        <v>45056</v>
      </c>
      <c r="F1281" s="51">
        <f>Messy_HR_Dataset_Detailed!$E1281-Messy_HR_Dataset_Detailed!$D1281</f>
        <v>122</v>
      </c>
      <c r="G1281" s="54">
        <f>(Messy_HR_Dataset_Detailed!$E1281-Messy_HR_Dataset_Detailed!$D1281)/365.25</f>
        <v>0.33401779603011633</v>
      </c>
      <c r="H1281" s="52" t="s">
        <v>36</v>
      </c>
      <c r="I1281" s="52" t="s">
        <v>7993</v>
      </c>
      <c r="J1281" s="55" t="s">
        <v>7994</v>
      </c>
      <c r="K1281" s="52" t="s">
        <v>37</v>
      </c>
      <c r="L1281" s="52" t="s">
        <v>38</v>
      </c>
      <c r="M1281" s="52" t="s">
        <v>66</v>
      </c>
      <c r="N1281" s="52" t="s">
        <v>40</v>
      </c>
      <c r="O1281" s="52" t="s">
        <v>66</v>
      </c>
      <c r="P1281" s="52" t="s">
        <v>95</v>
      </c>
      <c r="Q1281" s="52" t="s">
        <v>42</v>
      </c>
      <c r="R1281" s="52" t="s">
        <v>57</v>
      </c>
      <c r="S1281" s="53">
        <v>26615</v>
      </c>
      <c r="T1281" s="52" t="s">
        <v>44</v>
      </c>
      <c r="U1281" s="52" t="s">
        <v>159</v>
      </c>
      <c r="V1281" s="52" t="s">
        <v>59</v>
      </c>
      <c r="W1281" s="51">
        <v>43780</v>
      </c>
      <c r="X1281" s="52" t="s">
        <v>242</v>
      </c>
      <c r="Y1281" s="51">
        <v>1</v>
      </c>
      <c r="Z1281" s="51">
        <v>2938</v>
      </c>
      <c r="AA1281" s="53" t="s">
        <v>3175</v>
      </c>
      <c r="AB1281" s="51">
        <v>2</v>
      </c>
      <c r="AC1281" s="51">
        <v>5</v>
      </c>
      <c r="AD1281" s="53">
        <v>45064</v>
      </c>
      <c r="AE1281" s="52" t="s">
        <v>156</v>
      </c>
      <c r="AF1281" s="52" t="s">
        <v>51</v>
      </c>
      <c r="AG1281" s="52" t="s">
        <v>89</v>
      </c>
      <c r="AH1281" s="52" t="s">
        <v>7995</v>
      </c>
      <c r="AI1281" s="52" t="s">
        <v>7996</v>
      </c>
      <c r="AJ1281" s="51">
        <v>2</v>
      </c>
      <c r="AK1281" s="56">
        <v>478.07</v>
      </c>
    </row>
    <row r="1282" spans="1:37" x14ac:dyDescent="0.25">
      <c r="A1282" s="51">
        <v>2512</v>
      </c>
      <c r="B1282" s="52" t="s">
        <v>2320</v>
      </c>
      <c r="C1282" s="52" t="s">
        <v>220</v>
      </c>
      <c r="D1282" s="53">
        <v>44768</v>
      </c>
      <c r="E1282" s="53">
        <v>44873</v>
      </c>
      <c r="F1282" s="51">
        <f>Messy_HR_Dataset_Detailed!$E1282-Messy_HR_Dataset_Detailed!$D1282</f>
        <v>105</v>
      </c>
      <c r="G1282" s="54">
        <f>(Messy_HR_Dataset_Detailed!$E1282-Messy_HR_Dataset_Detailed!$D1282)/365.25</f>
        <v>0.28747433264887062</v>
      </c>
      <c r="H1282" s="52" t="s">
        <v>36</v>
      </c>
      <c r="I1282" s="52" t="s">
        <v>7997</v>
      </c>
      <c r="J1282" s="55" t="s">
        <v>7998</v>
      </c>
      <c r="K1282" s="52" t="s">
        <v>125</v>
      </c>
      <c r="L1282" s="52" t="s">
        <v>38</v>
      </c>
      <c r="M1282" s="52" t="s">
        <v>39</v>
      </c>
      <c r="N1282" s="52" t="s">
        <v>67</v>
      </c>
      <c r="O1282" s="52" t="s">
        <v>66</v>
      </c>
      <c r="P1282" s="52" t="s">
        <v>121</v>
      </c>
      <c r="Q1282" s="52" t="s">
        <v>42</v>
      </c>
      <c r="R1282" s="52" t="s">
        <v>96</v>
      </c>
      <c r="S1282" s="53" t="s">
        <v>7999</v>
      </c>
      <c r="T1282" s="52" t="s">
        <v>44</v>
      </c>
      <c r="U1282" s="52" t="s">
        <v>625</v>
      </c>
      <c r="V1282" s="52" t="s">
        <v>46</v>
      </c>
      <c r="W1282" s="51">
        <v>40426</v>
      </c>
      <c r="X1282" s="52" t="s">
        <v>242</v>
      </c>
      <c r="Y1282" s="51">
        <v>2</v>
      </c>
      <c r="Z1282" s="51">
        <v>2939</v>
      </c>
      <c r="AA1282" s="53" t="s">
        <v>3451</v>
      </c>
      <c r="AB1282" s="51">
        <v>4</v>
      </c>
      <c r="AC1282" s="51">
        <v>3</v>
      </c>
      <c r="AD1282" s="53">
        <v>44810</v>
      </c>
      <c r="AE1282" s="52" t="s">
        <v>76</v>
      </c>
      <c r="AF1282" s="52" t="s">
        <v>61</v>
      </c>
      <c r="AG1282" s="52" t="s">
        <v>77</v>
      </c>
      <c r="AH1282" s="52" t="s">
        <v>8000</v>
      </c>
      <c r="AI1282" s="52" t="s">
        <v>8001</v>
      </c>
      <c r="AJ1282" s="51">
        <v>3</v>
      </c>
      <c r="AK1282" s="56">
        <v>285.5</v>
      </c>
    </row>
    <row r="1283" spans="1:37" x14ac:dyDescent="0.25">
      <c r="A1283" s="51">
        <v>2513</v>
      </c>
      <c r="B1283" s="52" t="s">
        <v>3474</v>
      </c>
      <c r="C1283" s="52" t="s">
        <v>2490</v>
      </c>
      <c r="D1283" s="53">
        <v>44074</v>
      </c>
      <c r="E1283" s="53">
        <v>45086</v>
      </c>
      <c r="F1283" s="51">
        <f>Messy_HR_Dataset_Detailed!$E1283-Messy_HR_Dataset_Detailed!$D1283</f>
        <v>1012</v>
      </c>
      <c r="G1283" s="54">
        <f>(Messy_HR_Dataset_Detailed!$E1283-Messy_HR_Dataset_Detailed!$D1283)/365.25</f>
        <v>2.7707049965776864</v>
      </c>
      <c r="H1283" s="52" t="s">
        <v>36</v>
      </c>
      <c r="I1283" s="52" t="s">
        <v>8002</v>
      </c>
      <c r="J1283" s="55" t="s">
        <v>8003</v>
      </c>
      <c r="K1283" s="52" t="s">
        <v>54</v>
      </c>
      <c r="L1283" s="52" t="s">
        <v>38</v>
      </c>
      <c r="M1283" s="52" t="s">
        <v>39</v>
      </c>
      <c r="N1283" s="52" t="s">
        <v>55</v>
      </c>
      <c r="O1283" s="52" t="s">
        <v>56</v>
      </c>
      <c r="P1283" s="52" t="s">
        <v>121</v>
      </c>
      <c r="Q1283" s="52" t="s">
        <v>42</v>
      </c>
      <c r="R1283" s="52" t="s">
        <v>508</v>
      </c>
      <c r="S1283" s="53">
        <v>26431</v>
      </c>
      <c r="T1283" s="52" t="s">
        <v>44</v>
      </c>
      <c r="U1283" s="52" t="s">
        <v>5</v>
      </c>
      <c r="V1283" s="52" t="s">
        <v>46</v>
      </c>
      <c r="W1283" s="51">
        <v>2982</v>
      </c>
      <c r="X1283" s="52" t="s">
        <v>242</v>
      </c>
      <c r="Y1283" s="51">
        <v>5</v>
      </c>
      <c r="Z1283" s="51">
        <v>2940</v>
      </c>
      <c r="AA1283" s="53" t="s">
        <v>1471</v>
      </c>
      <c r="AB1283" s="51">
        <v>5</v>
      </c>
      <c r="AC1283" s="51">
        <v>1</v>
      </c>
      <c r="AD1283" s="53">
        <v>45091</v>
      </c>
      <c r="AE1283" s="52" t="s">
        <v>156</v>
      </c>
      <c r="AF1283" s="52" t="s">
        <v>61</v>
      </c>
      <c r="AG1283" s="52" t="s">
        <v>89</v>
      </c>
      <c r="AH1283" s="52" t="s">
        <v>7512</v>
      </c>
      <c r="AI1283" s="52" t="s">
        <v>8004</v>
      </c>
      <c r="AJ1283" s="51">
        <v>2</v>
      </c>
      <c r="AK1283" s="56">
        <v>490.26</v>
      </c>
    </row>
    <row r="1284" spans="1:37" x14ac:dyDescent="0.25">
      <c r="A1284" s="51">
        <v>2514</v>
      </c>
      <c r="B1284" s="52" t="s">
        <v>8005</v>
      </c>
      <c r="C1284" s="52" t="s">
        <v>5802</v>
      </c>
      <c r="D1284" s="53">
        <v>44870</v>
      </c>
      <c r="E1284" s="53">
        <v>44979</v>
      </c>
      <c r="F1284" s="51">
        <f>Messy_HR_Dataset_Detailed!$E1284-Messy_HR_Dataset_Detailed!$D1284</f>
        <v>109</v>
      </c>
      <c r="G1284" s="54">
        <f>(Messy_HR_Dataset_Detailed!$E1284-Messy_HR_Dataset_Detailed!$D1284)/365.25</f>
        <v>0.29842573579739906</v>
      </c>
      <c r="H1284" s="52" t="s">
        <v>36</v>
      </c>
      <c r="I1284" s="52" t="s">
        <v>8006</v>
      </c>
      <c r="J1284" s="55" t="s">
        <v>8007</v>
      </c>
      <c r="K1284" s="52" t="s">
        <v>132</v>
      </c>
      <c r="L1284" s="52" t="s">
        <v>38</v>
      </c>
      <c r="M1284" s="52" t="s">
        <v>56</v>
      </c>
      <c r="N1284" s="52" t="s">
        <v>67</v>
      </c>
      <c r="O1284" s="52" t="s">
        <v>66</v>
      </c>
      <c r="P1284" s="52" t="s">
        <v>95</v>
      </c>
      <c r="Q1284" s="52" t="s">
        <v>42</v>
      </c>
      <c r="R1284" s="52" t="s">
        <v>107</v>
      </c>
      <c r="S1284" s="53" t="s">
        <v>8008</v>
      </c>
      <c r="T1284" s="52" t="s">
        <v>44</v>
      </c>
      <c r="U1284" s="52" t="s">
        <v>109</v>
      </c>
      <c r="V1284" s="52" t="s">
        <v>59</v>
      </c>
      <c r="W1284" s="51">
        <v>16333</v>
      </c>
      <c r="X1284" s="52" t="s">
        <v>242</v>
      </c>
      <c r="Y1284" s="51">
        <v>2</v>
      </c>
      <c r="Z1284" s="51">
        <v>2941</v>
      </c>
      <c r="AA1284" s="53" t="s">
        <v>186</v>
      </c>
      <c r="AB1284" s="51">
        <v>5</v>
      </c>
      <c r="AC1284" s="51">
        <v>2</v>
      </c>
      <c r="AD1284" s="53">
        <v>44876</v>
      </c>
      <c r="AE1284" s="52" t="s">
        <v>60</v>
      </c>
      <c r="AF1284" s="52" t="s">
        <v>51</v>
      </c>
      <c r="AG1284" s="52" t="s">
        <v>77</v>
      </c>
      <c r="AH1284" s="52" t="s">
        <v>8009</v>
      </c>
      <c r="AI1284" s="52" t="s">
        <v>8010</v>
      </c>
      <c r="AJ1284" s="51">
        <v>3</v>
      </c>
      <c r="AK1284" s="56">
        <v>828.68</v>
      </c>
    </row>
    <row r="1285" spans="1:37" x14ac:dyDescent="0.25">
      <c r="A1285" s="51">
        <v>2515</v>
      </c>
      <c r="B1285" s="52" t="s">
        <v>8011</v>
      </c>
      <c r="C1285" s="52" t="s">
        <v>3762</v>
      </c>
      <c r="D1285" s="53">
        <v>43615</v>
      </c>
      <c r="E1285" s="53">
        <v>43838</v>
      </c>
      <c r="F1285" s="51">
        <f>Messy_HR_Dataset_Detailed!$E1285-Messy_HR_Dataset_Detailed!$D1285</f>
        <v>223</v>
      </c>
      <c r="G1285" s="54">
        <f>(Messy_HR_Dataset_Detailed!$E1285-Messy_HR_Dataset_Detailed!$D1285)/365.25</f>
        <v>0.61054072553045857</v>
      </c>
      <c r="H1285" s="52" t="s">
        <v>36</v>
      </c>
      <c r="I1285" s="52" t="s">
        <v>8012</v>
      </c>
      <c r="J1285" s="55" t="s">
        <v>8013</v>
      </c>
      <c r="K1285" s="52" t="s">
        <v>79</v>
      </c>
      <c r="L1285" s="52" t="s">
        <v>38</v>
      </c>
      <c r="M1285" s="52" t="s">
        <v>66</v>
      </c>
      <c r="N1285" s="52" t="s">
        <v>40</v>
      </c>
      <c r="O1285" s="52" t="s">
        <v>56</v>
      </c>
      <c r="P1285" s="52" t="s">
        <v>133</v>
      </c>
      <c r="Q1285" s="52" t="s">
        <v>42</v>
      </c>
      <c r="R1285" s="52" t="s">
        <v>69</v>
      </c>
      <c r="S1285" s="53">
        <v>17901</v>
      </c>
      <c r="T1285" s="52" t="s">
        <v>44</v>
      </c>
      <c r="U1285" s="52" t="s">
        <v>98</v>
      </c>
      <c r="V1285" s="52" t="s">
        <v>46</v>
      </c>
      <c r="W1285" s="51">
        <v>21328</v>
      </c>
      <c r="X1285" s="52" t="s">
        <v>242</v>
      </c>
      <c r="Y1285" s="51">
        <v>2</v>
      </c>
      <c r="Z1285" s="51">
        <v>2942</v>
      </c>
      <c r="AA1285" s="53" t="s">
        <v>3117</v>
      </c>
      <c r="AB1285" s="51">
        <v>3</v>
      </c>
      <c r="AC1285" s="51">
        <v>3</v>
      </c>
      <c r="AD1285" s="53">
        <v>44977</v>
      </c>
      <c r="AE1285" s="52" t="s">
        <v>83</v>
      </c>
      <c r="AF1285" s="52" t="s">
        <v>61</v>
      </c>
      <c r="AG1285" s="52" t="s">
        <v>62</v>
      </c>
      <c r="AH1285" s="52" t="s">
        <v>8014</v>
      </c>
      <c r="AI1285" s="52" t="s">
        <v>8015</v>
      </c>
      <c r="AJ1285" s="51">
        <v>2</v>
      </c>
      <c r="AK1285" s="56">
        <v>858.29</v>
      </c>
    </row>
    <row r="1286" spans="1:37" x14ac:dyDescent="0.25">
      <c r="A1286" s="51">
        <v>2518</v>
      </c>
      <c r="B1286" s="52" t="s">
        <v>2601</v>
      </c>
      <c r="C1286" s="52" t="s">
        <v>3131</v>
      </c>
      <c r="D1286" s="53">
        <v>43711</v>
      </c>
      <c r="E1286" s="53">
        <v>44638</v>
      </c>
      <c r="F1286" s="51">
        <f>Messy_HR_Dataset_Detailed!$E1286-Messy_HR_Dataset_Detailed!$D1286</f>
        <v>927</v>
      </c>
      <c r="G1286" s="54">
        <f>(Messy_HR_Dataset_Detailed!$E1286-Messy_HR_Dataset_Detailed!$D1286)/365.25</f>
        <v>2.537987679671458</v>
      </c>
      <c r="H1286" s="52" t="s">
        <v>36</v>
      </c>
      <c r="I1286" s="52" t="s">
        <v>8017</v>
      </c>
      <c r="J1286" s="55" t="s">
        <v>8018</v>
      </c>
      <c r="K1286" s="52" t="s">
        <v>113</v>
      </c>
      <c r="L1286" s="52" t="s">
        <v>752</v>
      </c>
      <c r="M1286" s="52" t="s">
        <v>66</v>
      </c>
      <c r="N1286" s="52" t="s">
        <v>67</v>
      </c>
      <c r="O1286" s="52" t="s">
        <v>41</v>
      </c>
      <c r="P1286" s="52" t="s">
        <v>174</v>
      </c>
      <c r="Q1286" s="52" t="s">
        <v>42</v>
      </c>
      <c r="R1286" s="52" t="s">
        <v>57</v>
      </c>
      <c r="S1286" s="53" t="s">
        <v>8019</v>
      </c>
      <c r="T1286" s="52" t="s">
        <v>44</v>
      </c>
      <c r="U1286" s="52" t="s">
        <v>234</v>
      </c>
      <c r="V1286" s="52" t="s">
        <v>59</v>
      </c>
      <c r="W1286" s="51">
        <v>26477</v>
      </c>
      <c r="X1286" s="52" t="s">
        <v>242</v>
      </c>
      <c r="Y1286" s="51">
        <v>4</v>
      </c>
      <c r="Z1286" s="51">
        <v>2945</v>
      </c>
      <c r="AA1286" s="53" t="s">
        <v>3027</v>
      </c>
      <c r="AB1286" s="51">
        <v>4</v>
      </c>
      <c r="AC1286" s="51">
        <v>2</v>
      </c>
      <c r="AD1286" s="53">
        <v>45108</v>
      </c>
      <c r="AE1286" s="52" t="s">
        <v>156</v>
      </c>
      <c r="AF1286" s="52" t="s">
        <v>61</v>
      </c>
      <c r="AG1286" s="52" t="s">
        <v>52</v>
      </c>
      <c r="AH1286" s="52" t="s">
        <v>8020</v>
      </c>
      <c r="AI1286" s="52" t="s">
        <v>8021</v>
      </c>
      <c r="AJ1286" s="51">
        <v>5</v>
      </c>
      <c r="AK1286" s="56">
        <v>826.82</v>
      </c>
    </row>
    <row r="1287" spans="1:37" x14ac:dyDescent="0.25">
      <c r="A1287" s="51">
        <v>2521</v>
      </c>
      <c r="B1287" s="52" t="s">
        <v>3407</v>
      </c>
      <c r="C1287" s="52" t="s">
        <v>338</v>
      </c>
      <c r="D1287" s="53">
        <v>43746</v>
      </c>
      <c r="E1287" s="53">
        <v>45093</v>
      </c>
      <c r="F1287" s="51">
        <f>Messy_HR_Dataset_Detailed!$E1287-Messy_HR_Dataset_Detailed!$D1287</f>
        <v>1347</v>
      </c>
      <c r="G1287" s="54">
        <f>(Messy_HR_Dataset_Detailed!$E1287-Messy_HR_Dataset_Detailed!$D1287)/365.25</f>
        <v>3.6878850102669403</v>
      </c>
      <c r="H1287" s="52" t="s">
        <v>738</v>
      </c>
      <c r="I1287" s="52" t="s">
        <v>8022</v>
      </c>
      <c r="J1287" s="55" t="s">
        <v>8023</v>
      </c>
      <c r="K1287" s="52" t="s">
        <v>125</v>
      </c>
      <c r="L1287" s="52" t="s">
        <v>1816</v>
      </c>
      <c r="M1287" s="52" t="s">
        <v>39</v>
      </c>
      <c r="N1287" s="52" t="s">
        <v>67</v>
      </c>
      <c r="O1287" s="52" t="s">
        <v>41</v>
      </c>
      <c r="P1287" s="52" t="s">
        <v>95</v>
      </c>
      <c r="Q1287" s="52" t="s">
        <v>42</v>
      </c>
      <c r="R1287" s="52" t="s">
        <v>300</v>
      </c>
      <c r="S1287" s="53" t="s">
        <v>8024</v>
      </c>
      <c r="T1287" s="52" t="s">
        <v>44</v>
      </c>
      <c r="U1287" s="52" t="s">
        <v>250</v>
      </c>
      <c r="V1287" s="52" t="s">
        <v>59</v>
      </c>
      <c r="W1287" s="51">
        <v>10150</v>
      </c>
      <c r="X1287" s="52" t="s">
        <v>242</v>
      </c>
      <c r="Y1287" s="51">
        <v>2</v>
      </c>
      <c r="Z1287" s="51">
        <v>2948</v>
      </c>
      <c r="AA1287" s="53">
        <v>44661</v>
      </c>
      <c r="AB1287" s="51">
        <v>2</v>
      </c>
      <c r="AC1287" s="51">
        <v>4</v>
      </c>
      <c r="AD1287" s="53">
        <v>44866</v>
      </c>
      <c r="AE1287" s="52" t="s">
        <v>83</v>
      </c>
      <c r="AF1287" s="52" t="s">
        <v>51</v>
      </c>
      <c r="AG1287" s="52" t="s">
        <v>52</v>
      </c>
      <c r="AH1287" s="52" t="s">
        <v>8025</v>
      </c>
      <c r="AI1287" s="52" t="s">
        <v>8026</v>
      </c>
      <c r="AJ1287" s="51">
        <v>1</v>
      </c>
      <c r="AK1287" s="56">
        <v>482.47</v>
      </c>
    </row>
    <row r="1288" spans="1:37" x14ac:dyDescent="0.25">
      <c r="A1288" s="51">
        <v>2522</v>
      </c>
      <c r="B1288" s="52" t="s">
        <v>8027</v>
      </c>
      <c r="C1288" s="52" t="s">
        <v>2760</v>
      </c>
      <c r="D1288" s="53">
        <v>44350</v>
      </c>
      <c r="E1288" s="53">
        <v>45030</v>
      </c>
      <c r="F1288" s="51">
        <f>Messy_HR_Dataset_Detailed!$E1288-Messy_HR_Dataset_Detailed!$D1288</f>
        <v>680</v>
      </c>
      <c r="G1288" s="54">
        <f>(Messy_HR_Dataset_Detailed!$E1288-Messy_HR_Dataset_Detailed!$D1288)/365.25</f>
        <v>1.8617385352498288</v>
      </c>
      <c r="H1288" s="52" t="s">
        <v>738</v>
      </c>
      <c r="I1288" s="52" t="s">
        <v>8028</v>
      </c>
      <c r="J1288" s="55" t="s">
        <v>8029</v>
      </c>
      <c r="K1288" s="52" t="s">
        <v>54</v>
      </c>
      <c r="L1288" s="52" t="s">
        <v>1816</v>
      </c>
      <c r="M1288" s="52" t="s">
        <v>39</v>
      </c>
      <c r="N1288" s="52" t="s">
        <v>55</v>
      </c>
      <c r="O1288" s="52" t="s">
        <v>41</v>
      </c>
      <c r="P1288" s="52" t="s">
        <v>174</v>
      </c>
      <c r="Q1288" s="52" t="s">
        <v>42</v>
      </c>
      <c r="R1288" s="52" t="s">
        <v>142</v>
      </c>
      <c r="S1288" s="53">
        <v>20921</v>
      </c>
      <c r="T1288" s="52" t="s">
        <v>44</v>
      </c>
      <c r="U1288" s="52" t="s">
        <v>145</v>
      </c>
      <c r="V1288" s="52" t="s">
        <v>46</v>
      </c>
      <c r="W1288" s="51">
        <v>92718</v>
      </c>
      <c r="X1288" s="52" t="s">
        <v>48</v>
      </c>
      <c r="Y1288" s="51">
        <v>4</v>
      </c>
      <c r="Z1288" s="51">
        <v>2949</v>
      </c>
      <c r="AA1288" s="53">
        <v>44959</v>
      </c>
      <c r="AB1288" s="51">
        <v>2</v>
      </c>
      <c r="AC1288" s="51">
        <v>2</v>
      </c>
      <c r="AD1288" s="53">
        <v>44994</v>
      </c>
      <c r="AE1288" s="52" t="s">
        <v>156</v>
      </c>
      <c r="AF1288" s="52" t="s">
        <v>51</v>
      </c>
      <c r="AG1288" s="52" t="s">
        <v>89</v>
      </c>
      <c r="AH1288" s="52" t="s">
        <v>8030</v>
      </c>
      <c r="AI1288" s="52" t="s">
        <v>8031</v>
      </c>
      <c r="AJ1288" s="51">
        <v>3</v>
      </c>
      <c r="AK1288" s="56">
        <v>310.41000000000003</v>
      </c>
    </row>
    <row r="1289" spans="1:37" x14ac:dyDescent="0.25">
      <c r="A1289" s="51">
        <v>2523</v>
      </c>
      <c r="B1289" s="52" t="s">
        <v>2380</v>
      </c>
      <c r="C1289" s="52" t="s">
        <v>919</v>
      </c>
      <c r="D1289" s="53">
        <v>43357</v>
      </c>
      <c r="E1289" s="53">
        <v>43469</v>
      </c>
      <c r="F1289" s="51">
        <f>Messy_HR_Dataset_Detailed!$E1289-Messy_HR_Dataset_Detailed!$D1289</f>
        <v>112</v>
      </c>
      <c r="G1289" s="54">
        <f>(Messy_HR_Dataset_Detailed!$E1289-Messy_HR_Dataset_Detailed!$D1289)/365.25</f>
        <v>0.30663928815879532</v>
      </c>
      <c r="H1289" s="52" t="s">
        <v>738</v>
      </c>
      <c r="I1289" s="52" t="s">
        <v>8032</v>
      </c>
      <c r="J1289" s="55" t="s">
        <v>8033</v>
      </c>
      <c r="K1289" s="52" t="s">
        <v>132</v>
      </c>
      <c r="L1289" s="52" t="s">
        <v>752</v>
      </c>
      <c r="M1289" s="52" t="s">
        <v>56</v>
      </c>
      <c r="N1289" s="52" t="s">
        <v>40</v>
      </c>
      <c r="O1289" s="52" t="s">
        <v>41</v>
      </c>
      <c r="P1289" s="52" t="s">
        <v>95</v>
      </c>
      <c r="Q1289" s="52" t="s">
        <v>42</v>
      </c>
      <c r="R1289" s="52" t="s">
        <v>711</v>
      </c>
      <c r="S1289" s="53">
        <v>15797</v>
      </c>
      <c r="T1289" s="52" t="s">
        <v>44</v>
      </c>
      <c r="U1289" s="52" t="s">
        <v>250</v>
      </c>
      <c r="V1289" s="52" t="s">
        <v>46</v>
      </c>
      <c r="W1289" s="51">
        <v>75308</v>
      </c>
      <c r="X1289" s="52" t="s">
        <v>242</v>
      </c>
      <c r="Y1289" s="51">
        <v>4</v>
      </c>
      <c r="Z1289" s="51">
        <v>2950</v>
      </c>
      <c r="AA1289" s="53" t="s">
        <v>1380</v>
      </c>
      <c r="AB1289" s="51">
        <v>3</v>
      </c>
      <c r="AC1289" s="51">
        <v>3</v>
      </c>
      <c r="AD1289" s="53">
        <v>45004</v>
      </c>
      <c r="AE1289" s="52" t="s">
        <v>83</v>
      </c>
      <c r="AF1289" s="52" t="s">
        <v>51</v>
      </c>
      <c r="AG1289" s="52" t="s">
        <v>77</v>
      </c>
      <c r="AH1289" s="52" t="s">
        <v>3270</v>
      </c>
      <c r="AI1289" s="52" t="s">
        <v>8034</v>
      </c>
      <c r="AJ1289" s="51">
        <v>2</v>
      </c>
      <c r="AK1289" s="56">
        <v>331.52</v>
      </c>
    </row>
    <row r="1290" spans="1:37" x14ac:dyDescent="0.25">
      <c r="A1290" s="51">
        <v>2527</v>
      </c>
      <c r="B1290" s="52" t="s">
        <v>417</v>
      </c>
      <c r="C1290" s="52" t="s">
        <v>6769</v>
      </c>
      <c r="D1290" s="53">
        <v>43668</v>
      </c>
      <c r="E1290" s="53">
        <v>44487</v>
      </c>
      <c r="F1290" s="51">
        <f>Messy_HR_Dataset_Detailed!$E1290-Messy_HR_Dataset_Detailed!$D1290</f>
        <v>819</v>
      </c>
      <c r="G1290" s="54">
        <f>(Messy_HR_Dataset_Detailed!$E1290-Messy_HR_Dataset_Detailed!$D1290)/365.25</f>
        <v>2.2422997946611911</v>
      </c>
      <c r="H1290" s="52" t="s">
        <v>36</v>
      </c>
      <c r="I1290" s="52" t="s">
        <v>8035</v>
      </c>
      <c r="J1290" s="55" t="s">
        <v>8036</v>
      </c>
      <c r="K1290" s="52" t="s">
        <v>94</v>
      </c>
      <c r="L1290" s="52" t="s">
        <v>38</v>
      </c>
      <c r="M1290" s="52" t="s">
        <v>56</v>
      </c>
      <c r="N1290" s="52" t="s">
        <v>67</v>
      </c>
      <c r="O1290" s="52" t="s">
        <v>56</v>
      </c>
      <c r="P1290" s="52" t="s">
        <v>174</v>
      </c>
      <c r="Q1290" s="52" t="s">
        <v>42</v>
      </c>
      <c r="R1290" s="52" t="s">
        <v>85</v>
      </c>
      <c r="S1290" s="53">
        <v>20370</v>
      </c>
      <c r="T1290" s="52" t="s">
        <v>44</v>
      </c>
      <c r="U1290" s="52" t="s">
        <v>176</v>
      </c>
      <c r="V1290" s="52" t="s">
        <v>46</v>
      </c>
      <c r="W1290" s="51">
        <v>10422</v>
      </c>
      <c r="X1290" s="52" t="s">
        <v>48</v>
      </c>
      <c r="Y1290" s="51">
        <v>2</v>
      </c>
      <c r="Z1290" s="51">
        <v>2954</v>
      </c>
      <c r="AA1290" s="53" t="s">
        <v>1583</v>
      </c>
      <c r="AB1290" s="51">
        <v>5</v>
      </c>
      <c r="AC1290" s="51">
        <v>2</v>
      </c>
      <c r="AD1290" s="53">
        <v>44857</v>
      </c>
      <c r="AE1290" s="52" t="s">
        <v>76</v>
      </c>
      <c r="AF1290" s="52" t="s">
        <v>61</v>
      </c>
      <c r="AG1290" s="52" t="s">
        <v>89</v>
      </c>
      <c r="AH1290" s="52" t="s">
        <v>8037</v>
      </c>
      <c r="AI1290" s="52" t="s">
        <v>8038</v>
      </c>
      <c r="AJ1290" s="51">
        <v>2</v>
      </c>
      <c r="AK1290" s="56">
        <v>833.13</v>
      </c>
    </row>
    <row r="1291" spans="1:37" x14ac:dyDescent="0.25">
      <c r="A1291" s="51">
        <v>2528</v>
      </c>
      <c r="B1291" s="52" t="s">
        <v>7109</v>
      </c>
      <c r="C1291" s="52" t="s">
        <v>1395</v>
      </c>
      <c r="D1291" s="53">
        <v>44095</v>
      </c>
      <c r="E1291" s="53">
        <v>45007</v>
      </c>
      <c r="F1291" s="51">
        <f>Messy_HR_Dataset_Detailed!$E1291-Messy_HR_Dataset_Detailed!$D1291</f>
        <v>912</v>
      </c>
      <c r="G1291" s="54">
        <f>(Messy_HR_Dataset_Detailed!$E1291-Messy_HR_Dataset_Detailed!$D1291)/365.25</f>
        <v>2.4969199178644765</v>
      </c>
      <c r="H1291" s="52" t="s">
        <v>36</v>
      </c>
      <c r="I1291" s="52" t="s">
        <v>8039</v>
      </c>
      <c r="J1291" s="55" t="s">
        <v>8040</v>
      </c>
      <c r="K1291" s="52" t="s">
        <v>164</v>
      </c>
      <c r="L1291" s="52" t="s">
        <v>38</v>
      </c>
      <c r="M1291" s="52" t="s">
        <v>66</v>
      </c>
      <c r="N1291" s="52" t="s">
        <v>55</v>
      </c>
      <c r="O1291" s="52" t="s">
        <v>56</v>
      </c>
      <c r="P1291" s="52" t="s">
        <v>133</v>
      </c>
      <c r="Q1291" s="52" t="s">
        <v>42</v>
      </c>
      <c r="R1291" s="52" t="s">
        <v>80</v>
      </c>
      <c r="S1291" s="53" t="s">
        <v>8041</v>
      </c>
      <c r="T1291" s="52" t="s">
        <v>44</v>
      </c>
      <c r="U1291" s="52" t="s">
        <v>98</v>
      </c>
      <c r="V1291" s="52" t="s">
        <v>59</v>
      </c>
      <c r="W1291" s="51">
        <v>17669</v>
      </c>
      <c r="X1291" s="52" t="s">
        <v>48</v>
      </c>
      <c r="Y1291" s="51">
        <v>1</v>
      </c>
      <c r="Z1291" s="51">
        <v>2955</v>
      </c>
      <c r="AA1291" s="53">
        <v>45266</v>
      </c>
      <c r="AB1291" s="51">
        <v>5</v>
      </c>
      <c r="AC1291" s="51">
        <v>2</v>
      </c>
      <c r="AD1291" s="53">
        <v>45081</v>
      </c>
      <c r="AE1291" s="52" t="s">
        <v>76</v>
      </c>
      <c r="AF1291" s="52" t="s">
        <v>61</v>
      </c>
      <c r="AG1291" s="52" t="s">
        <v>52</v>
      </c>
      <c r="AH1291" s="52" t="s">
        <v>4642</v>
      </c>
      <c r="AI1291" s="52" t="s">
        <v>8042</v>
      </c>
      <c r="AJ1291" s="51">
        <v>5</v>
      </c>
      <c r="AK1291" s="56">
        <v>191.49</v>
      </c>
    </row>
    <row r="1292" spans="1:37" x14ac:dyDescent="0.25">
      <c r="A1292" s="51">
        <v>2532</v>
      </c>
      <c r="B1292" s="52" t="s">
        <v>7914</v>
      </c>
      <c r="C1292" s="52" t="s">
        <v>5183</v>
      </c>
      <c r="D1292" s="53">
        <v>44860</v>
      </c>
      <c r="E1292" s="53">
        <v>44866</v>
      </c>
      <c r="F1292" s="51">
        <f>Messy_HR_Dataset_Detailed!$E1292-Messy_HR_Dataset_Detailed!$D1292</f>
        <v>6</v>
      </c>
      <c r="G1292" s="54">
        <f>(Messy_HR_Dataset_Detailed!$E1292-Messy_HR_Dataset_Detailed!$D1292)/365.25</f>
        <v>1.6427104722792608E-2</v>
      </c>
      <c r="H1292" s="52" t="s">
        <v>36</v>
      </c>
      <c r="I1292" s="52" t="s">
        <v>8043</v>
      </c>
      <c r="J1292" s="55" t="s">
        <v>8044</v>
      </c>
      <c r="K1292" s="52" t="s">
        <v>84</v>
      </c>
      <c r="L1292" s="52" t="s">
        <v>2303</v>
      </c>
      <c r="M1292" s="52" t="s">
        <v>56</v>
      </c>
      <c r="N1292" s="52" t="s">
        <v>55</v>
      </c>
      <c r="O1292" s="52" t="s">
        <v>41</v>
      </c>
      <c r="P1292" s="52" t="s">
        <v>121</v>
      </c>
      <c r="Q1292" s="52" t="s">
        <v>42</v>
      </c>
      <c r="R1292" s="52" t="s">
        <v>57</v>
      </c>
      <c r="S1292" s="53" t="s">
        <v>8045</v>
      </c>
      <c r="T1292" s="52" t="s">
        <v>44</v>
      </c>
      <c r="U1292" s="52" t="s">
        <v>159</v>
      </c>
      <c r="V1292" s="52" t="s">
        <v>59</v>
      </c>
      <c r="W1292" s="51">
        <v>1015</v>
      </c>
      <c r="X1292" s="52" t="s">
        <v>48</v>
      </c>
      <c r="Y1292" s="51">
        <v>2</v>
      </c>
      <c r="Z1292" s="51">
        <v>2959</v>
      </c>
      <c r="AA1292" s="53">
        <v>45053</v>
      </c>
      <c r="AB1292" s="51">
        <v>1</v>
      </c>
      <c r="AC1292" s="51">
        <v>5</v>
      </c>
      <c r="AD1292" s="53">
        <v>45113</v>
      </c>
      <c r="AE1292" s="52" t="s">
        <v>60</v>
      </c>
      <c r="AF1292" s="52" t="s">
        <v>51</v>
      </c>
      <c r="AG1292" s="52" t="s">
        <v>62</v>
      </c>
      <c r="AH1292" s="52" t="s">
        <v>8046</v>
      </c>
      <c r="AI1292" s="52" t="s">
        <v>8047</v>
      </c>
      <c r="AJ1292" s="51">
        <v>5</v>
      </c>
      <c r="AK1292" s="56">
        <v>657.64</v>
      </c>
    </row>
    <row r="1293" spans="1:37" x14ac:dyDescent="0.25">
      <c r="A1293" s="51">
        <v>2533</v>
      </c>
      <c r="B1293" s="52" t="s">
        <v>8048</v>
      </c>
      <c r="C1293" s="52" t="s">
        <v>494</v>
      </c>
      <c r="D1293" s="53">
        <v>43508</v>
      </c>
      <c r="E1293" s="53">
        <v>45033</v>
      </c>
      <c r="F1293" s="51">
        <f>Messy_HR_Dataset_Detailed!$E1293-Messy_HR_Dataset_Detailed!$D1293</f>
        <v>1525</v>
      </c>
      <c r="G1293" s="54">
        <f>(Messy_HR_Dataset_Detailed!$E1293-Messy_HR_Dataset_Detailed!$D1293)/365.25</f>
        <v>4.1752224503764541</v>
      </c>
      <c r="H1293" s="52" t="s">
        <v>36</v>
      </c>
      <c r="I1293" s="52" t="s">
        <v>8049</v>
      </c>
      <c r="J1293" s="55" t="s">
        <v>8050</v>
      </c>
      <c r="K1293" s="52" t="s">
        <v>37</v>
      </c>
      <c r="L1293" s="52" t="s">
        <v>38</v>
      </c>
      <c r="M1293" s="52" t="s">
        <v>66</v>
      </c>
      <c r="N1293" s="52" t="s">
        <v>40</v>
      </c>
      <c r="O1293" s="52" t="s">
        <v>56</v>
      </c>
      <c r="P1293" s="52" t="s">
        <v>121</v>
      </c>
      <c r="Q1293" s="52" t="s">
        <v>42</v>
      </c>
      <c r="R1293" s="52" t="s">
        <v>80</v>
      </c>
      <c r="S1293" s="53" t="s">
        <v>8051</v>
      </c>
      <c r="T1293" s="52" t="s">
        <v>44</v>
      </c>
      <c r="U1293" s="52" t="s">
        <v>98</v>
      </c>
      <c r="V1293" s="52" t="s">
        <v>46</v>
      </c>
      <c r="W1293" s="51">
        <v>30280</v>
      </c>
      <c r="X1293" s="52" t="s">
        <v>48</v>
      </c>
      <c r="Y1293" s="51">
        <v>2</v>
      </c>
      <c r="Z1293" s="51">
        <v>2960</v>
      </c>
      <c r="AA1293" s="53" t="s">
        <v>413</v>
      </c>
      <c r="AB1293" s="51">
        <v>2</v>
      </c>
      <c r="AC1293" s="51">
        <v>4</v>
      </c>
      <c r="AD1293" s="53">
        <v>44911</v>
      </c>
      <c r="AE1293" s="52" t="s">
        <v>76</v>
      </c>
      <c r="AF1293" s="52" t="s">
        <v>51</v>
      </c>
      <c r="AG1293" s="52" t="s">
        <v>62</v>
      </c>
      <c r="AH1293" s="52" t="s">
        <v>8052</v>
      </c>
      <c r="AI1293" s="52" t="s">
        <v>8053</v>
      </c>
      <c r="AJ1293" s="51">
        <v>4</v>
      </c>
      <c r="AK1293" s="56">
        <v>449.66</v>
      </c>
    </row>
    <row r="1294" spans="1:37" x14ac:dyDescent="0.25">
      <c r="A1294" s="51">
        <v>2534</v>
      </c>
      <c r="B1294" s="52" t="s">
        <v>3882</v>
      </c>
      <c r="C1294" s="52" t="s">
        <v>8054</v>
      </c>
      <c r="D1294" s="53">
        <v>44853</v>
      </c>
      <c r="E1294" s="53">
        <v>45129</v>
      </c>
      <c r="F1294" s="51">
        <f>Messy_HR_Dataset_Detailed!$E1294-Messy_HR_Dataset_Detailed!$D1294</f>
        <v>276</v>
      </c>
      <c r="G1294" s="54">
        <f>(Messy_HR_Dataset_Detailed!$E1294-Messy_HR_Dataset_Detailed!$D1294)/365.25</f>
        <v>0.75564681724845995</v>
      </c>
      <c r="H1294" s="52" t="s">
        <v>36</v>
      </c>
      <c r="I1294" s="52" t="s">
        <v>8055</v>
      </c>
      <c r="J1294" s="55" t="s">
        <v>8056</v>
      </c>
      <c r="K1294" s="52" t="s">
        <v>125</v>
      </c>
      <c r="L1294" s="52" t="s">
        <v>38</v>
      </c>
      <c r="M1294" s="52" t="s">
        <v>66</v>
      </c>
      <c r="N1294" s="52" t="s">
        <v>55</v>
      </c>
      <c r="O1294" s="52" t="s">
        <v>66</v>
      </c>
      <c r="P1294" s="52" t="s">
        <v>174</v>
      </c>
      <c r="Q1294" s="52" t="s">
        <v>42</v>
      </c>
      <c r="R1294" s="52" t="s">
        <v>85</v>
      </c>
      <c r="S1294" s="53" t="s">
        <v>8057</v>
      </c>
      <c r="T1294" s="52" t="s">
        <v>44</v>
      </c>
      <c r="U1294" s="52" t="s">
        <v>81</v>
      </c>
      <c r="V1294" s="52" t="s">
        <v>46</v>
      </c>
      <c r="W1294" s="51">
        <v>24889</v>
      </c>
      <c r="X1294" s="52" t="s">
        <v>48</v>
      </c>
      <c r="Y1294" s="51">
        <v>2</v>
      </c>
      <c r="Z1294" s="51">
        <v>2961</v>
      </c>
      <c r="AA1294" s="53">
        <v>45262</v>
      </c>
      <c r="AB1294" s="51">
        <v>2</v>
      </c>
      <c r="AC1294" s="51">
        <v>2</v>
      </c>
      <c r="AD1294" s="53">
        <v>44945</v>
      </c>
      <c r="AE1294" s="52" t="s">
        <v>50</v>
      </c>
      <c r="AF1294" s="52" t="s">
        <v>61</v>
      </c>
      <c r="AG1294" s="52" t="s">
        <v>89</v>
      </c>
      <c r="AH1294" s="52" t="s">
        <v>8058</v>
      </c>
      <c r="AI1294" s="52" t="s">
        <v>8059</v>
      </c>
      <c r="AJ1294" s="51">
        <v>5</v>
      </c>
      <c r="AK1294" s="56">
        <v>587.25</v>
      </c>
    </row>
    <row r="1295" spans="1:37" x14ac:dyDescent="0.25">
      <c r="A1295" s="51">
        <v>2538</v>
      </c>
      <c r="B1295" s="52" t="s">
        <v>7766</v>
      </c>
      <c r="C1295" s="52" t="s">
        <v>8060</v>
      </c>
      <c r="D1295" s="53">
        <v>44953</v>
      </c>
      <c r="E1295" s="53">
        <v>45052</v>
      </c>
      <c r="F1295" s="51">
        <f>Messy_HR_Dataset_Detailed!$E1295-Messy_HR_Dataset_Detailed!$D1295</f>
        <v>99</v>
      </c>
      <c r="G1295" s="54">
        <f>(Messy_HR_Dataset_Detailed!$E1295-Messy_HR_Dataset_Detailed!$D1295)/365.25</f>
        <v>0.27104722792607805</v>
      </c>
      <c r="H1295" s="52" t="s">
        <v>36</v>
      </c>
      <c r="I1295" s="52" t="s">
        <v>8061</v>
      </c>
      <c r="J1295" s="55" t="s">
        <v>8062</v>
      </c>
      <c r="K1295" s="52" t="s">
        <v>164</v>
      </c>
      <c r="L1295" s="52" t="s">
        <v>38</v>
      </c>
      <c r="M1295" s="52" t="s">
        <v>39</v>
      </c>
      <c r="N1295" s="52" t="s">
        <v>67</v>
      </c>
      <c r="O1295" s="52" t="s">
        <v>41</v>
      </c>
      <c r="P1295" s="52" t="s">
        <v>95</v>
      </c>
      <c r="Q1295" s="52" t="s">
        <v>42</v>
      </c>
      <c r="R1295" s="52" t="s">
        <v>85</v>
      </c>
      <c r="S1295" s="53">
        <v>20911</v>
      </c>
      <c r="T1295" s="52" t="s">
        <v>44</v>
      </c>
      <c r="U1295" s="52" t="s">
        <v>192</v>
      </c>
      <c r="V1295" s="52" t="s">
        <v>46</v>
      </c>
      <c r="W1295" s="51">
        <v>90813</v>
      </c>
      <c r="X1295" s="52" t="s">
        <v>48</v>
      </c>
      <c r="Y1295" s="51">
        <v>1</v>
      </c>
      <c r="Z1295" s="51">
        <v>2965</v>
      </c>
      <c r="AA1295" s="53" t="s">
        <v>3156</v>
      </c>
      <c r="AB1295" s="51">
        <v>4</v>
      </c>
      <c r="AC1295" s="51">
        <v>4</v>
      </c>
      <c r="AD1295" s="53">
        <v>44992</v>
      </c>
      <c r="AE1295" s="52" t="s">
        <v>76</v>
      </c>
      <c r="AF1295" s="52" t="s">
        <v>61</v>
      </c>
      <c r="AG1295" s="52" t="s">
        <v>77</v>
      </c>
      <c r="AH1295" s="52" t="s">
        <v>8063</v>
      </c>
      <c r="AI1295" s="52" t="s">
        <v>8064</v>
      </c>
      <c r="AJ1295" s="51">
        <v>3</v>
      </c>
      <c r="AK1295" s="56">
        <v>426.26</v>
      </c>
    </row>
    <row r="1296" spans="1:37" x14ac:dyDescent="0.25">
      <c r="A1296" s="51">
        <v>2539</v>
      </c>
      <c r="B1296" s="52" t="s">
        <v>2643</v>
      </c>
      <c r="C1296" s="52" t="s">
        <v>4077</v>
      </c>
      <c r="D1296" s="53">
        <v>44015</v>
      </c>
      <c r="E1296" s="53">
        <v>45109</v>
      </c>
      <c r="F1296" s="51">
        <f>Messy_HR_Dataset_Detailed!$E1296-Messy_HR_Dataset_Detailed!$D1296</f>
        <v>1094</v>
      </c>
      <c r="G1296" s="54">
        <f>(Messy_HR_Dataset_Detailed!$E1296-Messy_HR_Dataset_Detailed!$D1296)/365.25</f>
        <v>2.9952087611225187</v>
      </c>
      <c r="H1296" s="52" t="s">
        <v>36</v>
      </c>
      <c r="I1296" s="52" t="s">
        <v>8065</v>
      </c>
      <c r="J1296" s="55" t="s">
        <v>8066</v>
      </c>
      <c r="K1296" s="52" t="s">
        <v>94</v>
      </c>
      <c r="L1296" s="52" t="s">
        <v>38</v>
      </c>
      <c r="M1296" s="52" t="s">
        <v>66</v>
      </c>
      <c r="N1296" s="52" t="s">
        <v>55</v>
      </c>
      <c r="O1296" s="52" t="s">
        <v>41</v>
      </c>
      <c r="P1296" s="52" t="s">
        <v>174</v>
      </c>
      <c r="Q1296" s="52" t="s">
        <v>42</v>
      </c>
      <c r="R1296" s="52" t="s">
        <v>57</v>
      </c>
      <c r="S1296" s="53" t="s">
        <v>8067</v>
      </c>
      <c r="T1296" s="52" t="s">
        <v>44</v>
      </c>
      <c r="U1296" s="52" t="s">
        <v>81</v>
      </c>
      <c r="V1296" s="52" t="s">
        <v>59</v>
      </c>
      <c r="W1296" s="51">
        <v>24429</v>
      </c>
      <c r="X1296" s="52" t="s">
        <v>48</v>
      </c>
      <c r="Y1296" s="51">
        <v>4</v>
      </c>
      <c r="Z1296" s="51">
        <v>2966</v>
      </c>
      <c r="AA1296" s="53">
        <v>45080</v>
      </c>
      <c r="AB1296" s="51">
        <v>5</v>
      </c>
      <c r="AC1296" s="51">
        <v>2</v>
      </c>
      <c r="AD1296" s="53">
        <v>44851</v>
      </c>
      <c r="AE1296" s="52" t="s">
        <v>76</v>
      </c>
      <c r="AF1296" s="52" t="s">
        <v>51</v>
      </c>
      <c r="AG1296" s="52" t="s">
        <v>89</v>
      </c>
      <c r="AH1296" s="52" t="s">
        <v>8068</v>
      </c>
      <c r="AI1296" s="52" t="s">
        <v>8069</v>
      </c>
      <c r="AJ1296" s="51">
        <v>5</v>
      </c>
      <c r="AK1296" s="56">
        <v>197.73</v>
      </c>
    </row>
    <row r="1297" spans="1:37" x14ac:dyDescent="0.25">
      <c r="A1297" s="51">
        <v>2540</v>
      </c>
      <c r="B1297" s="52" t="s">
        <v>8070</v>
      </c>
      <c r="C1297" s="52" t="s">
        <v>1640</v>
      </c>
      <c r="D1297" s="53">
        <v>44921</v>
      </c>
      <c r="E1297" s="53">
        <v>45102</v>
      </c>
      <c r="F1297" s="51">
        <f>Messy_HR_Dataset_Detailed!$E1297-Messy_HR_Dataset_Detailed!$D1297</f>
        <v>181</v>
      </c>
      <c r="G1297" s="54">
        <f>(Messy_HR_Dataset_Detailed!$E1297-Messy_HR_Dataset_Detailed!$D1297)/365.25</f>
        <v>0.49555099247091033</v>
      </c>
      <c r="H1297" s="52" t="s">
        <v>36</v>
      </c>
      <c r="I1297" s="52" t="s">
        <v>8071</v>
      </c>
      <c r="J1297" s="55" t="s">
        <v>8072</v>
      </c>
      <c r="K1297" s="52" t="s">
        <v>113</v>
      </c>
      <c r="L1297" s="52" t="s">
        <v>38</v>
      </c>
      <c r="M1297" s="52" t="s">
        <v>66</v>
      </c>
      <c r="N1297" s="52" t="s">
        <v>55</v>
      </c>
      <c r="O1297" s="52" t="s">
        <v>56</v>
      </c>
      <c r="P1297" s="52" t="s">
        <v>133</v>
      </c>
      <c r="Q1297" s="52" t="s">
        <v>42</v>
      </c>
      <c r="R1297" s="52" t="s">
        <v>85</v>
      </c>
      <c r="S1297" s="53">
        <v>30479</v>
      </c>
      <c r="T1297" s="52" t="s">
        <v>44</v>
      </c>
      <c r="U1297" s="52" t="s">
        <v>412</v>
      </c>
      <c r="V1297" s="52" t="s">
        <v>46</v>
      </c>
      <c r="W1297" s="51">
        <v>2130</v>
      </c>
      <c r="X1297" s="52" t="s">
        <v>48</v>
      </c>
      <c r="Y1297" s="51">
        <v>4</v>
      </c>
      <c r="Z1297" s="51">
        <v>2967</v>
      </c>
      <c r="AA1297" s="53">
        <v>44873</v>
      </c>
      <c r="AB1297" s="51">
        <v>2</v>
      </c>
      <c r="AC1297" s="51">
        <v>3</v>
      </c>
      <c r="AD1297" s="53">
        <v>45128</v>
      </c>
      <c r="AE1297" s="52" t="s">
        <v>60</v>
      </c>
      <c r="AF1297" s="52" t="s">
        <v>61</v>
      </c>
      <c r="AG1297" s="52" t="s">
        <v>62</v>
      </c>
      <c r="AH1297" s="52" t="s">
        <v>979</v>
      </c>
      <c r="AI1297" s="52" t="s">
        <v>8073</v>
      </c>
      <c r="AJ1297" s="51">
        <v>3</v>
      </c>
      <c r="AK1297" s="56">
        <v>145.68</v>
      </c>
    </row>
    <row r="1298" spans="1:37" x14ac:dyDescent="0.25">
      <c r="A1298" s="51">
        <v>2542</v>
      </c>
      <c r="B1298" s="52" t="s">
        <v>4938</v>
      </c>
      <c r="C1298" s="52" t="s">
        <v>1186</v>
      </c>
      <c r="D1298" s="53">
        <v>44102</v>
      </c>
      <c r="E1298" s="53">
        <v>44485</v>
      </c>
      <c r="F1298" s="51">
        <f>Messy_HR_Dataset_Detailed!$E1298-Messy_HR_Dataset_Detailed!$D1298</f>
        <v>383</v>
      </c>
      <c r="G1298" s="54">
        <f>(Messy_HR_Dataset_Detailed!$E1298-Messy_HR_Dataset_Detailed!$D1298)/365.25</f>
        <v>1.0485968514715949</v>
      </c>
      <c r="H1298" s="52" t="s">
        <v>738</v>
      </c>
      <c r="I1298" s="52" t="s">
        <v>3383</v>
      </c>
      <c r="J1298" s="55" t="s">
        <v>8074</v>
      </c>
      <c r="K1298" s="52" t="s">
        <v>94</v>
      </c>
      <c r="L1298" s="52" t="s">
        <v>752</v>
      </c>
      <c r="M1298" s="52" t="s">
        <v>39</v>
      </c>
      <c r="N1298" s="52" t="s">
        <v>55</v>
      </c>
      <c r="O1298" s="52" t="s">
        <v>56</v>
      </c>
      <c r="P1298" s="52" t="s">
        <v>174</v>
      </c>
      <c r="Q1298" s="52" t="s">
        <v>42</v>
      </c>
      <c r="R1298" s="52" t="s">
        <v>80</v>
      </c>
      <c r="S1298" s="53" t="s">
        <v>8075</v>
      </c>
      <c r="T1298" s="52" t="s">
        <v>44</v>
      </c>
      <c r="U1298" s="52" t="s">
        <v>81</v>
      </c>
      <c r="V1298" s="52" t="s">
        <v>46</v>
      </c>
      <c r="W1298" s="51">
        <v>1886</v>
      </c>
      <c r="X1298" s="52" t="s">
        <v>48</v>
      </c>
      <c r="Y1298" s="51">
        <v>2</v>
      </c>
      <c r="Z1298" s="51">
        <v>2969</v>
      </c>
      <c r="AA1298" s="53" t="s">
        <v>2309</v>
      </c>
      <c r="AB1298" s="51">
        <v>4</v>
      </c>
      <c r="AC1298" s="51">
        <v>5</v>
      </c>
      <c r="AD1298" s="53">
        <v>44852</v>
      </c>
      <c r="AE1298" s="52" t="s">
        <v>60</v>
      </c>
      <c r="AF1298" s="52" t="s">
        <v>51</v>
      </c>
      <c r="AG1298" s="52" t="s">
        <v>89</v>
      </c>
      <c r="AH1298" s="52" t="s">
        <v>8076</v>
      </c>
      <c r="AI1298" s="52" t="s">
        <v>8077</v>
      </c>
      <c r="AJ1298" s="51">
        <v>3</v>
      </c>
      <c r="AK1298" s="56">
        <v>405.4</v>
      </c>
    </row>
    <row r="1299" spans="1:37" x14ac:dyDescent="0.25">
      <c r="A1299" s="51">
        <v>2543</v>
      </c>
      <c r="B1299" s="52" t="s">
        <v>8078</v>
      </c>
      <c r="C1299" s="52" t="s">
        <v>8079</v>
      </c>
      <c r="D1299" s="53">
        <v>44090</v>
      </c>
      <c r="E1299" s="53">
        <v>44449</v>
      </c>
      <c r="F1299" s="51">
        <f>Messy_HR_Dataset_Detailed!$E1299-Messy_HR_Dataset_Detailed!$D1299</f>
        <v>359</v>
      </c>
      <c r="G1299" s="54">
        <f>(Messy_HR_Dataset_Detailed!$E1299-Messy_HR_Dataset_Detailed!$D1299)/365.25</f>
        <v>0.98288843258042435</v>
      </c>
      <c r="H1299" s="52" t="s">
        <v>36</v>
      </c>
      <c r="I1299" s="52" t="s">
        <v>8080</v>
      </c>
      <c r="J1299" s="55" t="s">
        <v>8081</v>
      </c>
      <c r="K1299" s="52" t="s">
        <v>132</v>
      </c>
      <c r="L1299" s="52" t="s">
        <v>38</v>
      </c>
      <c r="M1299" s="52" t="s">
        <v>66</v>
      </c>
      <c r="N1299" s="52" t="s">
        <v>67</v>
      </c>
      <c r="O1299" s="52" t="s">
        <v>41</v>
      </c>
      <c r="P1299" s="52" t="s">
        <v>174</v>
      </c>
      <c r="Q1299" s="52" t="s">
        <v>42</v>
      </c>
      <c r="R1299" s="52" t="s">
        <v>80</v>
      </c>
      <c r="S1299" s="53" t="s">
        <v>8082</v>
      </c>
      <c r="T1299" s="52" t="s">
        <v>44</v>
      </c>
      <c r="U1299" s="52" t="s">
        <v>74</v>
      </c>
      <c r="V1299" s="52" t="s">
        <v>46</v>
      </c>
      <c r="W1299" s="51">
        <v>2451</v>
      </c>
      <c r="X1299" s="52" t="s">
        <v>48</v>
      </c>
      <c r="Y1299" s="51">
        <v>5</v>
      </c>
      <c r="Z1299" s="51">
        <v>2970</v>
      </c>
      <c r="AA1299" s="53" t="s">
        <v>397</v>
      </c>
      <c r="AB1299" s="51">
        <v>5</v>
      </c>
      <c r="AC1299" s="51">
        <v>5</v>
      </c>
      <c r="AD1299" s="53">
        <v>44942</v>
      </c>
      <c r="AE1299" s="52" t="s">
        <v>50</v>
      </c>
      <c r="AF1299" s="52" t="s">
        <v>61</v>
      </c>
      <c r="AG1299" s="52" t="s">
        <v>52</v>
      </c>
      <c r="AH1299" s="52" t="s">
        <v>8083</v>
      </c>
      <c r="AI1299" s="52" t="s">
        <v>8084</v>
      </c>
      <c r="AJ1299" s="51">
        <v>4</v>
      </c>
      <c r="AK1299" s="56">
        <v>689.49</v>
      </c>
    </row>
    <row r="1300" spans="1:37" x14ac:dyDescent="0.25">
      <c r="A1300" s="51">
        <v>2544</v>
      </c>
      <c r="B1300" s="52" t="s">
        <v>8085</v>
      </c>
      <c r="C1300" s="52" t="s">
        <v>8086</v>
      </c>
      <c r="D1300" s="53">
        <v>43870</v>
      </c>
      <c r="E1300" s="53">
        <v>44269</v>
      </c>
      <c r="F1300" s="51">
        <f>Messy_HR_Dataset_Detailed!$E1300-Messy_HR_Dataset_Detailed!$D1300</f>
        <v>399</v>
      </c>
      <c r="G1300" s="54">
        <f>(Messy_HR_Dataset_Detailed!$E1300-Messy_HR_Dataset_Detailed!$D1300)/365.25</f>
        <v>1.0924024640657084</v>
      </c>
      <c r="H1300" s="52" t="s">
        <v>738</v>
      </c>
      <c r="I1300" s="52" t="s">
        <v>8087</v>
      </c>
      <c r="J1300" s="55" t="s">
        <v>8088</v>
      </c>
      <c r="K1300" s="52" t="s">
        <v>79</v>
      </c>
      <c r="L1300" s="52" t="s">
        <v>38</v>
      </c>
      <c r="M1300" s="52" t="s">
        <v>39</v>
      </c>
      <c r="N1300" s="52" t="s">
        <v>40</v>
      </c>
      <c r="O1300" s="52" t="s">
        <v>41</v>
      </c>
      <c r="P1300" s="52" t="s">
        <v>95</v>
      </c>
      <c r="Q1300" s="52" t="s">
        <v>42</v>
      </c>
      <c r="R1300" s="52" t="s">
        <v>57</v>
      </c>
      <c r="S1300" s="53">
        <v>35256</v>
      </c>
      <c r="T1300" s="52" t="s">
        <v>44</v>
      </c>
      <c r="U1300" s="52" t="s">
        <v>145</v>
      </c>
      <c r="V1300" s="52" t="s">
        <v>46</v>
      </c>
      <c r="W1300" s="51">
        <v>2149</v>
      </c>
      <c r="X1300" s="52" t="s">
        <v>48</v>
      </c>
      <c r="Y1300" s="51">
        <v>1</v>
      </c>
      <c r="Z1300" s="51">
        <v>2971</v>
      </c>
      <c r="AA1300" s="53" t="s">
        <v>706</v>
      </c>
      <c r="AB1300" s="51">
        <v>3</v>
      </c>
      <c r="AC1300" s="51">
        <v>5</v>
      </c>
      <c r="AD1300" s="53">
        <v>45028</v>
      </c>
      <c r="AE1300" s="52" t="s">
        <v>76</v>
      </c>
      <c r="AF1300" s="52" t="s">
        <v>51</v>
      </c>
      <c r="AG1300" s="52" t="s">
        <v>62</v>
      </c>
      <c r="AH1300" s="52" t="s">
        <v>8089</v>
      </c>
      <c r="AI1300" s="52" t="s">
        <v>8090</v>
      </c>
      <c r="AJ1300" s="51">
        <v>2</v>
      </c>
      <c r="AK1300" s="56">
        <v>141.13999999999999</v>
      </c>
    </row>
    <row r="1301" spans="1:37" x14ac:dyDescent="0.25">
      <c r="A1301" s="51">
        <v>2548</v>
      </c>
      <c r="B1301" s="52" t="s">
        <v>8091</v>
      </c>
      <c r="C1301" s="52" t="s">
        <v>8092</v>
      </c>
      <c r="D1301" s="53">
        <v>44300</v>
      </c>
      <c r="E1301" s="53">
        <v>44734</v>
      </c>
      <c r="F1301" s="51">
        <f>Messy_HR_Dataset_Detailed!$E1301-Messy_HR_Dataset_Detailed!$D1301</f>
        <v>434</v>
      </c>
      <c r="G1301" s="54">
        <f>(Messy_HR_Dataset_Detailed!$E1301-Messy_HR_Dataset_Detailed!$D1301)/365.25</f>
        <v>1.1882272416153319</v>
      </c>
      <c r="H1301" s="52" t="s">
        <v>36</v>
      </c>
      <c r="I1301" s="52" t="s">
        <v>8093</v>
      </c>
      <c r="J1301" s="55" t="s">
        <v>8094</v>
      </c>
      <c r="K1301" s="52" t="s">
        <v>94</v>
      </c>
      <c r="L1301" s="52" t="s">
        <v>38</v>
      </c>
      <c r="M1301" s="52" t="s">
        <v>66</v>
      </c>
      <c r="N1301" s="52" t="s">
        <v>55</v>
      </c>
      <c r="O1301" s="52" t="s">
        <v>41</v>
      </c>
      <c r="P1301" s="52" t="s">
        <v>174</v>
      </c>
      <c r="Q1301" s="52" t="s">
        <v>42</v>
      </c>
      <c r="R1301" s="52" t="s">
        <v>953</v>
      </c>
      <c r="S1301" s="53" t="s">
        <v>6959</v>
      </c>
      <c r="T1301" s="52" t="s">
        <v>44</v>
      </c>
      <c r="U1301" s="52" t="s">
        <v>109</v>
      </c>
      <c r="V1301" s="52" t="s">
        <v>59</v>
      </c>
      <c r="W1301" s="51">
        <v>1721</v>
      </c>
      <c r="X1301" s="52" t="s">
        <v>48</v>
      </c>
      <c r="Y1301" s="51">
        <v>4</v>
      </c>
      <c r="Z1301" s="51">
        <v>2975</v>
      </c>
      <c r="AA1301" s="53" t="s">
        <v>303</v>
      </c>
      <c r="AB1301" s="51">
        <v>2</v>
      </c>
      <c r="AC1301" s="51">
        <v>3</v>
      </c>
      <c r="AD1301" s="53">
        <v>45119</v>
      </c>
      <c r="AE1301" s="52" t="s">
        <v>50</v>
      </c>
      <c r="AF1301" s="52" t="s">
        <v>61</v>
      </c>
      <c r="AG1301" s="52" t="s">
        <v>77</v>
      </c>
      <c r="AH1301" s="52" t="s">
        <v>8095</v>
      </c>
      <c r="AI1301" s="52" t="s">
        <v>8096</v>
      </c>
      <c r="AJ1301" s="51">
        <v>5</v>
      </c>
      <c r="AK1301" s="56">
        <v>551.76</v>
      </c>
    </row>
    <row r="1302" spans="1:37" x14ac:dyDescent="0.25">
      <c r="A1302" s="51">
        <v>2549</v>
      </c>
      <c r="B1302" s="52" t="s">
        <v>2970</v>
      </c>
      <c r="C1302" s="52" t="s">
        <v>5629</v>
      </c>
      <c r="D1302" s="53">
        <v>44421</v>
      </c>
      <c r="E1302" s="53">
        <v>44481</v>
      </c>
      <c r="F1302" s="51">
        <f>Messy_HR_Dataset_Detailed!$E1302-Messy_HR_Dataset_Detailed!$D1302</f>
        <v>60</v>
      </c>
      <c r="G1302" s="54">
        <f>(Messy_HR_Dataset_Detailed!$E1302-Messy_HR_Dataset_Detailed!$D1302)/365.25</f>
        <v>0.16427104722792607</v>
      </c>
      <c r="H1302" s="52" t="s">
        <v>36</v>
      </c>
      <c r="I1302" s="52" t="s">
        <v>8097</v>
      </c>
      <c r="J1302" s="55" t="s">
        <v>8098</v>
      </c>
      <c r="K1302" s="52" t="s">
        <v>79</v>
      </c>
      <c r="L1302" s="52" t="s">
        <v>1816</v>
      </c>
      <c r="M1302" s="52" t="s">
        <v>66</v>
      </c>
      <c r="N1302" s="52" t="s">
        <v>55</v>
      </c>
      <c r="O1302" s="52" t="s">
        <v>41</v>
      </c>
      <c r="P1302" s="52" t="s">
        <v>95</v>
      </c>
      <c r="Q1302" s="52" t="s">
        <v>42</v>
      </c>
      <c r="R1302" s="52" t="s">
        <v>85</v>
      </c>
      <c r="S1302" s="53" t="s">
        <v>8099</v>
      </c>
      <c r="T1302" s="52" t="s">
        <v>44</v>
      </c>
      <c r="U1302" s="52" t="s">
        <v>81</v>
      </c>
      <c r="V1302" s="52" t="s">
        <v>59</v>
      </c>
      <c r="W1302" s="51">
        <v>2136</v>
      </c>
      <c r="X1302" s="52" t="s">
        <v>48</v>
      </c>
      <c r="Y1302" s="51">
        <v>1</v>
      </c>
      <c r="Z1302" s="51">
        <v>2976</v>
      </c>
      <c r="AA1302" s="53">
        <v>44601</v>
      </c>
      <c r="AB1302" s="51">
        <v>4</v>
      </c>
      <c r="AC1302" s="51">
        <v>3</v>
      </c>
      <c r="AD1302" s="53">
        <v>45086</v>
      </c>
      <c r="AE1302" s="52" t="s">
        <v>156</v>
      </c>
      <c r="AF1302" s="52" t="s">
        <v>51</v>
      </c>
      <c r="AG1302" s="52" t="s">
        <v>89</v>
      </c>
      <c r="AH1302" s="52" t="s">
        <v>8100</v>
      </c>
      <c r="AI1302" s="52" t="s">
        <v>8101</v>
      </c>
      <c r="AJ1302" s="51">
        <v>5</v>
      </c>
      <c r="AK1302" s="56">
        <v>720.1</v>
      </c>
    </row>
    <row r="1303" spans="1:37" x14ac:dyDescent="0.25">
      <c r="A1303" s="51">
        <v>2554</v>
      </c>
      <c r="B1303" s="52" t="s">
        <v>8102</v>
      </c>
      <c r="C1303" s="52" t="s">
        <v>8103</v>
      </c>
      <c r="D1303" s="53">
        <v>44765</v>
      </c>
      <c r="E1303" s="53">
        <v>44991</v>
      </c>
      <c r="F1303" s="51">
        <f>Messy_HR_Dataset_Detailed!$E1303-Messy_HR_Dataset_Detailed!$D1303</f>
        <v>226</v>
      </c>
      <c r="G1303" s="54">
        <f>(Messy_HR_Dataset_Detailed!$E1303-Messy_HR_Dataset_Detailed!$D1303)/365.25</f>
        <v>0.61875427789185489</v>
      </c>
      <c r="H1303" s="52" t="s">
        <v>36</v>
      </c>
      <c r="I1303" s="52" t="s">
        <v>8104</v>
      </c>
      <c r="J1303" s="55" t="s">
        <v>8105</v>
      </c>
      <c r="K1303" s="52" t="s">
        <v>79</v>
      </c>
      <c r="L1303" s="52" t="s">
        <v>38</v>
      </c>
      <c r="M1303" s="52" t="s">
        <v>56</v>
      </c>
      <c r="N1303" s="52" t="s">
        <v>67</v>
      </c>
      <c r="O1303" s="52" t="s">
        <v>66</v>
      </c>
      <c r="P1303" s="52" t="s">
        <v>174</v>
      </c>
      <c r="Q1303" s="52" t="s">
        <v>42</v>
      </c>
      <c r="R1303" s="52" t="s">
        <v>57</v>
      </c>
      <c r="S1303" s="53" t="s">
        <v>8106</v>
      </c>
      <c r="T1303" s="52" t="s">
        <v>44</v>
      </c>
      <c r="U1303" s="52" t="s">
        <v>234</v>
      </c>
      <c r="V1303" s="52" t="s">
        <v>46</v>
      </c>
      <c r="W1303" s="51">
        <v>2044</v>
      </c>
      <c r="X1303" s="52" t="s">
        <v>48</v>
      </c>
      <c r="Y1303" s="51">
        <v>1</v>
      </c>
      <c r="Z1303" s="51">
        <v>2981</v>
      </c>
      <c r="AA1303" s="53" t="s">
        <v>3027</v>
      </c>
      <c r="AB1303" s="51">
        <v>5</v>
      </c>
      <c r="AC1303" s="51">
        <v>3</v>
      </c>
      <c r="AD1303" s="53">
        <v>45102</v>
      </c>
      <c r="AE1303" s="52" t="s">
        <v>156</v>
      </c>
      <c r="AF1303" s="52" t="s">
        <v>61</v>
      </c>
      <c r="AG1303" s="52" t="s">
        <v>77</v>
      </c>
      <c r="AH1303" s="52" t="s">
        <v>8107</v>
      </c>
      <c r="AI1303" s="52" t="s">
        <v>8108</v>
      </c>
      <c r="AJ1303" s="51">
        <v>2</v>
      </c>
      <c r="AK1303" s="56">
        <v>197.96</v>
      </c>
    </row>
    <row r="1304" spans="1:37" x14ac:dyDescent="0.25">
      <c r="A1304" s="51">
        <v>2557</v>
      </c>
      <c r="B1304" s="52" t="s">
        <v>8109</v>
      </c>
      <c r="C1304" s="52" t="s">
        <v>8110</v>
      </c>
      <c r="D1304" s="53">
        <v>43918</v>
      </c>
      <c r="E1304" s="53">
        <v>44156</v>
      </c>
      <c r="F1304" s="51">
        <f>Messy_HR_Dataset_Detailed!$E1304-Messy_HR_Dataset_Detailed!$D1304</f>
        <v>238</v>
      </c>
      <c r="G1304" s="54">
        <f>(Messy_HR_Dataset_Detailed!$E1304-Messy_HR_Dataset_Detailed!$D1304)/365.25</f>
        <v>0.65160848733744015</v>
      </c>
      <c r="H1304" s="52" t="s">
        <v>738</v>
      </c>
      <c r="I1304" s="52" t="s">
        <v>8111</v>
      </c>
      <c r="J1304" s="55" t="s">
        <v>8112</v>
      </c>
      <c r="K1304" s="52" t="s">
        <v>164</v>
      </c>
      <c r="L1304" s="52" t="s">
        <v>38</v>
      </c>
      <c r="M1304" s="52" t="s">
        <v>39</v>
      </c>
      <c r="N1304" s="52" t="s">
        <v>67</v>
      </c>
      <c r="O1304" s="52" t="s">
        <v>41</v>
      </c>
      <c r="P1304" s="52" t="s">
        <v>174</v>
      </c>
      <c r="Q1304" s="52" t="s">
        <v>42</v>
      </c>
      <c r="R1304" s="52" t="s">
        <v>107</v>
      </c>
      <c r="S1304" s="53">
        <v>27457</v>
      </c>
      <c r="T1304" s="52" t="s">
        <v>44</v>
      </c>
      <c r="U1304" s="52" t="s">
        <v>109</v>
      </c>
      <c r="V1304" s="52" t="s">
        <v>46</v>
      </c>
      <c r="W1304" s="51">
        <v>1821</v>
      </c>
      <c r="X1304" s="52" t="s">
        <v>48</v>
      </c>
      <c r="Y1304" s="51">
        <v>5</v>
      </c>
      <c r="Z1304" s="51">
        <v>2984</v>
      </c>
      <c r="AA1304" s="53">
        <v>44816</v>
      </c>
      <c r="AB1304" s="51">
        <v>4</v>
      </c>
      <c r="AC1304" s="51">
        <v>1</v>
      </c>
      <c r="AD1304" s="53">
        <v>45070</v>
      </c>
      <c r="AE1304" s="52" t="s">
        <v>76</v>
      </c>
      <c r="AF1304" s="52" t="s">
        <v>51</v>
      </c>
      <c r="AG1304" s="52" t="s">
        <v>62</v>
      </c>
      <c r="AH1304" s="52" t="s">
        <v>8113</v>
      </c>
      <c r="AI1304" s="52" t="s">
        <v>8114</v>
      </c>
      <c r="AJ1304" s="51">
        <v>1</v>
      </c>
      <c r="AK1304" s="56">
        <v>671.21</v>
      </c>
    </row>
    <row r="1305" spans="1:37" x14ac:dyDescent="0.25">
      <c r="A1305" s="51">
        <v>2558</v>
      </c>
      <c r="B1305" s="52" t="s">
        <v>1819</v>
      </c>
      <c r="C1305" s="52" t="s">
        <v>8115</v>
      </c>
      <c r="D1305" s="53">
        <v>43501</v>
      </c>
      <c r="E1305" s="53">
        <v>44022</v>
      </c>
      <c r="F1305" s="51">
        <f>Messy_HR_Dataset_Detailed!$E1305-Messy_HR_Dataset_Detailed!$D1305</f>
        <v>521</v>
      </c>
      <c r="G1305" s="54">
        <f>(Messy_HR_Dataset_Detailed!$E1305-Messy_HR_Dataset_Detailed!$D1305)/365.25</f>
        <v>1.4264202600958247</v>
      </c>
      <c r="H1305" s="52" t="s">
        <v>36</v>
      </c>
      <c r="I1305" s="52" t="s">
        <v>8116</v>
      </c>
      <c r="J1305" s="55" t="s">
        <v>8117</v>
      </c>
      <c r="K1305" s="52" t="s">
        <v>125</v>
      </c>
      <c r="L1305" s="52" t="s">
        <v>38</v>
      </c>
      <c r="M1305" s="52" t="s">
        <v>39</v>
      </c>
      <c r="N1305" s="52" t="s">
        <v>55</v>
      </c>
      <c r="O1305" s="52" t="s">
        <v>56</v>
      </c>
      <c r="P1305" s="52" t="s">
        <v>133</v>
      </c>
      <c r="Q1305" s="52" t="s">
        <v>42</v>
      </c>
      <c r="R1305" s="52" t="s">
        <v>69</v>
      </c>
      <c r="S1305" s="53" t="s">
        <v>8118</v>
      </c>
      <c r="T1305" s="52" t="s">
        <v>44</v>
      </c>
      <c r="U1305" s="52" t="s">
        <v>5</v>
      </c>
      <c r="V1305" s="52" t="s">
        <v>59</v>
      </c>
      <c r="W1305" s="51">
        <v>2149</v>
      </c>
      <c r="X1305" s="52" t="s">
        <v>48</v>
      </c>
      <c r="Y1305" s="51">
        <v>1</v>
      </c>
      <c r="Z1305" s="51">
        <v>2985</v>
      </c>
      <c r="AA1305" s="53" t="s">
        <v>564</v>
      </c>
      <c r="AB1305" s="51">
        <v>3</v>
      </c>
      <c r="AC1305" s="51">
        <v>5</v>
      </c>
      <c r="AD1305" s="53">
        <v>44859</v>
      </c>
      <c r="AE1305" s="52" t="s">
        <v>60</v>
      </c>
      <c r="AF1305" s="52" t="s">
        <v>51</v>
      </c>
      <c r="AG1305" s="52" t="s">
        <v>52</v>
      </c>
      <c r="AH1305" s="52" t="s">
        <v>8119</v>
      </c>
      <c r="AI1305" s="52" t="s">
        <v>8120</v>
      </c>
      <c r="AJ1305" s="51">
        <v>4</v>
      </c>
      <c r="AK1305" s="56">
        <v>813.43</v>
      </c>
    </row>
    <row r="1306" spans="1:37" x14ac:dyDescent="0.25">
      <c r="A1306" s="51">
        <v>2561</v>
      </c>
      <c r="B1306" s="52" t="s">
        <v>1350</v>
      </c>
      <c r="C1306" s="52" t="s">
        <v>728</v>
      </c>
      <c r="D1306" s="53">
        <v>44149</v>
      </c>
      <c r="E1306" s="53">
        <v>44941</v>
      </c>
      <c r="F1306" s="51">
        <f>Messy_HR_Dataset_Detailed!$E1306-Messy_HR_Dataset_Detailed!$D1306</f>
        <v>792</v>
      </c>
      <c r="G1306" s="54">
        <f>(Messy_HR_Dataset_Detailed!$E1306-Messy_HR_Dataset_Detailed!$D1306)/365.25</f>
        <v>2.1683778234086244</v>
      </c>
      <c r="H1306" s="52" t="s">
        <v>36</v>
      </c>
      <c r="I1306" s="52" t="s">
        <v>8121</v>
      </c>
      <c r="J1306" s="55" t="s">
        <v>8122</v>
      </c>
      <c r="K1306" s="52" t="s">
        <v>132</v>
      </c>
      <c r="L1306" s="52" t="s">
        <v>38</v>
      </c>
      <c r="M1306" s="52" t="s">
        <v>66</v>
      </c>
      <c r="N1306" s="52" t="s">
        <v>55</v>
      </c>
      <c r="O1306" s="52" t="s">
        <v>56</v>
      </c>
      <c r="P1306" s="52" t="s">
        <v>121</v>
      </c>
      <c r="Q1306" s="52" t="s">
        <v>42</v>
      </c>
      <c r="R1306" s="52" t="s">
        <v>80</v>
      </c>
      <c r="S1306" s="53" t="s">
        <v>8123</v>
      </c>
      <c r="T1306" s="52" t="s">
        <v>44</v>
      </c>
      <c r="U1306" s="52" t="s">
        <v>159</v>
      </c>
      <c r="V1306" s="52" t="s">
        <v>59</v>
      </c>
      <c r="W1306" s="51">
        <v>85255</v>
      </c>
      <c r="X1306" s="52" t="s">
        <v>48</v>
      </c>
      <c r="Y1306" s="51">
        <v>1</v>
      </c>
      <c r="Z1306" s="51">
        <v>2988</v>
      </c>
      <c r="AA1306" s="53" t="s">
        <v>601</v>
      </c>
      <c r="AB1306" s="51">
        <v>4</v>
      </c>
      <c r="AC1306" s="51">
        <v>4</v>
      </c>
      <c r="AD1306" s="53">
        <v>44929</v>
      </c>
      <c r="AE1306" s="52" t="s">
        <v>60</v>
      </c>
      <c r="AF1306" s="52" t="s">
        <v>51</v>
      </c>
      <c r="AG1306" s="52" t="s">
        <v>52</v>
      </c>
      <c r="AH1306" s="52" t="s">
        <v>8124</v>
      </c>
      <c r="AI1306" s="52" t="s">
        <v>8125</v>
      </c>
      <c r="AJ1306" s="51">
        <v>4</v>
      </c>
      <c r="AK1306" s="56">
        <v>312.8</v>
      </c>
    </row>
    <row r="1307" spans="1:37" x14ac:dyDescent="0.25">
      <c r="A1307" s="51">
        <v>2565</v>
      </c>
      <c r="B1307" s="52" t="s">
        <v>3538</v>
      </c>
      <c r="C1307" s="52" t="s">
        <v>2213</v>
      </c>
      <c r="D1307" s="53">
        <v>44667</v>
      </c>
      <c r="E1307" s="53">
        <v>45036</v>
      </c>
      <c r="F1307" s="51">
        <f>Messy_HR_Dataset_Detailed!$E1307-Messy_HR_Dataset_Detailed!$D1307</f>
        <v>369</v>
      </c>
      <c r="G1307" s="54">
        <f>(Messy_HR_Dataset_Detailed!$E1307-Messy_HR_Dataset_Detailed!$D1307)/365.25</f>
        <v>1.0102669404517455</v>
      </c>
      <c r="H1307" s="52" t="s">
        <v>36</v>
      </c>
      <c r="I1307" s="52" t="s">
        <v>8126</v>
      </c>
      <c r="J1307" s="55" t="s">
        <v>8127</v>
      </c>
      <c r="K1307" s="52" t="s">
        <v>113</v>
      </c>
      <c r="L1307" s="52" t="s">
        <v>38</v>
      </c>
      <c r="M1307" s="52" t="s">
        <v>66</v>
      </c>
      <c r="N1307" s="52" t="s">
        <v>55</v>
      </c>
      <c r="O1307" s="52" t="s">
        <v>56</v>
      </c>
      <c r="P1307" s="52" t="s">
        <v>121</v>
      </c>
      <c r="Q1307" s="52" t="s">
        <v>42</v>
      </c>
      <c r="R1307" s="52" t="s">
        <v>85</v>
      </c>
      <c r="S1307" s="53" t="s">
        <v>8128</v>
      </c>
      <c r="T1307" s="52" t="s">
        <v>44</v>
      </c>
      <c r="U1307" s="52" t="s">
        <v>81</v>
      </c>
      <c r="V1307" s="52" t="s">
        <v>46</v>
      </c>
      <c r="W1307" s="51">
        <v>59966</v>
      </c>
      <c r="X1307" s="52" t="s">
        <v>48</v>
      </c>
      <c r="Y1307" s="51">
        <v>4</v>
      </c>
      <c r="Z1307" s="51">
        <v>2992</v>
      </c>
      <c r="AA1307" s="53">
        <v>44754</v>
      </c>
      <c r="AB1307" s="51">
        <v>1</v>
      </c>
      <c r="AC1307" s="51">
        <v>4</v>
      </c>
      <c r="AD1307" s="53">
        <v>44960</v>
      </c>
      <c r="AE1307" s="52" t="s">
        <v>50</v>
      </c>
      <c r="AF1307" s="52" t="s">
        <v>51</v>
      </c>
      <c r="AG1307" s="52" t="s">
        <v>89</v>
      </c>
      <c r="AH1307" s="52" t="s">
        <v>8129</v>
      </c>
      <c r="AI1307" s="52" t="s">
        <v>8130</v>
      </c>
      <c r="AJ1307" s="51">
        <v>1</v>
      </c>
      <c r="AK1307" s="56">
        <v>125.34</v>
      </c>
    </row>
    <row r="1308" spans="1:37" x14ac:dyDescent="0.25">
      <c r="A1308" s="51">
        <v>2566</v>
      </c>
      <c r="B1308" s="52" t="s">
        <v>3407</v>
      </c>
      <c r="C1308" s="52" t="s">
        <v>3228</v>
      </c>
      <c r="D1308" s="53">
        <v>43542</v>
      </c>
      <c r="E1308" s="53">
        <v>44888</v>
      </c>
      <c r="F1308" s="51">
        <f>Messy_HR_Dataset_Detailed!$E1308-Messy_HR_Dataset_Detailed!$D1308</f>
        <v>1346</v>
      </c>
      <c r="G1308" s="54">
        <f>(Messy_HR_Dataset_Detailed!$E1308-Messy_HR_Dataset_Detailed!$D1308)/365.25</f>
        <v>3.6851471594798082</v>
      </c>
      <c r="H1308" s="52" t="s">
        <v>36</v>
      </c>
      <c r="I1308" s="52" t="s">
        <v>8131</v>
      </c>
      <c r="J1308" s="55" t="s">
        <v>8132</v>
      </c>
      <c r="K1308" s="52" t="s">
        <v>65</v>
      </c>
      <c r="L1308" s="52" t="s">
        <v>38</v>
      </c>
      <c r="M1308" s="52" t="s">
        <v>66</v>
      </c>
      <c r="N1308" s="52" t="s">
        <v>55</v>
      </c>
      <c r="O1308" s="52" t="s">
        <v>66</v>
      </c>
      <c r="P1308" s="52" t="s">
        <v>95</v>
      </c>
      <c r="Q1308" s="52" t="s">
        <v>42</v>
      </c>
      <c r="R1308" s="52" t="s">
        <v>80</v>
      </c>
      <c r="S1308" s="53">
        <v>16984</v>
      </c>
      <c r="T1308" s="52" t="s">
        <v>44</v>
      </c>
      <c r="U1308" s="52" t="s">
        <v>98</v>
      </c>
      <c r="V1308" s="52" t="s">
        <v>59</v>
      </c>
      <c r="W1308" s="51">
        <v>81311</v>
      </c>
      <c r="X1308" s="52" t="s">
        <v>48</v>
      </c>
      <c r="Y1308" s="51">
        <v>4</v>
      </c>
      <c r="Z1308" s="51">
        <v>2993</v>
      </c>
      <c r="AA1308" s="53" t="s">
        <v>186</v>
      </c>
      <c r="AB1308" s="51">
        <v>5</v>
      </c>
      <c r="AC1308" s="51">
        <v>5</v>
      </c>
      <c r="AD1308" s="53">
        <v>44868</v>
      </c>
      <c r="AE1308" s="52" t="s">
        <v>156</v>
      </c>
      <c r="AF1308" s="52" t="s">
        <v>51</v>
      </c>
      <c r="AG1308" s="52" t="s">
        <v>62</v>
      </c>
      <c r="AH1308" s="52" t="s">
        <v>8133</v>
      </c>
      <c r="AI1308" s="52" t="s">
        <v>8134</v>
      </c>
      <c r="AJ1308" s="51">
        <v>3</v>
      </c>
      <c r="AK1308" s="56">
        <v>559.24</v>
      </c>
    </row>
    <row r="1309" spans="1:37" x14ac:dyDescent="0.25">
      <c r="A1309" s="51">
        <v>2568</v>
      </c>
      <c r="B1309" s="52" t="s">
        <v>606</v>
      </c>
      <c r="C1309" s="52" t="s">
        <v>2110</v>
      </c>
      <c r="D1309" s="53">
        <v>43346</v>
      </c>
      <c r="E1309" s="53">
        <v>43433</v>
      </c>
      <c r="F1309" s="51">
        <f>Messy_HR_Dataset_Detailed!$E1309-Messy_HR_Dataset_Detailed!$D1309</f>
        <v>87</v>
      </c>
      <c r="G1309" s="54">
        <f>(Messy_HR_Dataset_Detailed!$E1309-Messy_HR_Dataset_Detailed!$D1309)/365.25</f>
        <v>0.23819301848049282</v>
      </c>
      <c r="H1309" s="52" t="s">
        <v>36</v>
      </c>
      <c r="I1309" s="52" t="s">
        <v>8135</v>
      </c>
      <c r="J1309" s="55" t="s">
        <v>8136</v>
      </c>
      <c r="K1309" s="52" t="s">
        <v>37</v>
      </c>
      <c r="L1309" s="52" t="s">
        <v>38</v>
      </c>
      <c r="M1309" s="52" t="s">
        <v>66</v>
      </c>
      <c r="N1309" s="52" t="s">
        <v>55</v>
      </c>
      <c r="O1309" s="52" t="s">
        <v>66</v>
      </c>
      <c r="P1309" s="52" t="s">
        <v>121</v>
      </c>
      <c r="Q1309" s="52" t="s">
        <v>42</v>
      </c>
      <c r="R1309" s="52" t="s">
        <v>80</v>
      </c>
      <c r="S1309" s="53" t="s">
        <v>8137</v>
      </c>
      <c r="T1309" s="52" t="s">
        <v>44</v>
      </c>
      <c r="U1309" s="52" t="s">
        <v>98</v>
      </c>
      <c r="V1309" s="52" t="s">
        <v>59</v>
      </c>
      <c r="W1309" s="51">
        <v>43823</v>
      </c>
      <c r="X1309" s="52" t="s">
        <v>242</v>
      </c>
      <c r="Y1309" s="51">
        <v>4</v>
      </c>
      <c r="Z1309" s="51">
        <v>2995</v>
      </c>
      <c r="AA1309" s="53" t="s">
        <v>235</v>
      </c>
      <c r="AB1309" s="51">
        <v>1</v>
      </c>
      <c r="AC1309" s="51">
        <v>5</v>
      </c>
      <c r="AD1309" s="53">
        <v>45110</v>
      </c>
      <c r="AE1309" s="52" t="s">
        <v>83</v>
      </c>
      <c r="AF1309" s="52" t="s">
        <v>51</v>
      </c>
      <c r="AG1309" s="52" t="s">
        <v>89</v>
      </c>
      <c r="AH1309" s="52" t="s">
        <v>8138</v>
      </c>
      <c r="AI1309" s="52" t="s">
        <v>8139</v>
      </c>
      <c r="AJ1309" s="51">
        <v>1</v>
      </c>
      <c r="AK1309" s="56">
        <v>440.35</v>
      </c>
    </row>
    <row r="1310" spans="1:37" x14ac:dyDescent="0.25">
      <c r="A1310" s="51">
        <v>2569</v>
      </c>
      <c r="B1310" s="52" t="s">
        <v>3329</v>
      </c>
      <c r="C1310" s="52" t="s">
        <v>3373</v>
      </c>
      <c r="D1310" s="53">
        <v>44727</v>
      </c>
      <c r="E1310" s="53">
        <v>44789</v>
      </c>
      <c r="F1310" s="51">
        <f>Messy_HR_Dataset_Detailed!$E1310-Messy_HR_Dataset_Detailed!$D1310</f>
        <v>62</v>
      </c>
      <c r="G1310" s="54">
        <f>(Messy_HR_Dataset_Detailed!$E1310-Messy_HR_Dataset_Detailed!$D1310)/365.25</f>
        <v>0.16974674880219029</v>
      </c>
      <c r="H1310" s="52" t="s">
        <v>36</v>
      </c>
      <c r="I1310" s="52" t="s">
        <v>8140</v>
      </c>
      <c r="J1310" s="55" t="s">
        <v>8141</v>
      </c>
      <c r="K1310" s="52" t="s">
        <v>125</v>
      </c>
      <c r="L1310" s="52" t="s">
        <v>38</v>
      </c>
      <c r="M1310" s="52" t="s">
        <v>39</v>
      </c>
      <c r="N1310" s="52" t="s">
        <v>67</v>
      </c>
      <c r="O1310" s="52" t="s">
        <v>41</v>
      </c>
      <c r="P1310" s="52" t="s">
        <v>95</v>
      </c>
      <c r="Q1310" s="52" t="s">
        <v>42</v>
      </c>
      <c r="R1310" s="52" t="s">
        <v>80</v>
      </c>
      <c r="S1310" s="53" t="s">
        <v>8142</v>
      </c>
      <c r="T1310" s="52" t="s">
        <v>44</v>
      </c>
      <c r="U1310" s="52" t="s">
        <v>666</v>
      </c>
      <c r="V1310" s="52" t="s">
        <v>46</v>
      </c>
      <c r="W1310" s="51">
        <v>30175</v>
      </c>
      <c r="X1310" s="52" t="s">
        <v>48</v>
      </c>
      <c r="Y1310" s="51">
        <v>4</v>
      </c>
      <c r="Z1310" s="51">
        <v>2996</v>
      </c>
      <c r="AA1310" s="53" t="s">
        <v>409</v>
      </c>
      <c r="AB1310" s="51">
        <v>3</v>
      </c>
      <c r="AC1310" s="51">
        <v>2</v>
      </c>
      <c r="AD1310" s="53">
        <v>44834</v>
      </c>
      <c r="AE1310" s="52" t="s">
        <v>83</v>
      </c>
      <c r="AF1310" s="52" t="s">
        <v>51</v>
      </c>
      <c r="AG1310" s="52" t="s">
        <v>89</v>
      </c>
      <c r="AH1310" s="52" t="s">
        <v>8143</v>
      </c>
      <c r="AI1310" s="52" t="s">
        <v>8144</v>
      </c>
      <c r="AJ1310" s="51">
        <v>2</v>
      </c>
      <c r="AK1310" s="56">
        <v>727.12</v>
      </c>
    </row>
    <row r="1311" spans="1:37" x14ac:dyDescent="0.25">
      <c r="A1311" s="51">
        <v>2572</v>
      </c>
      <c r="B1311" s="52" t="s">
        <v>2759</v>
      </c>
      <c r="C1311" s="52" t="s">
        <v>5183</v>
      </c>
      <c r="D1311" s="53">
        <v>43401</v>
      </c>
      <c r="E1311" s="53">
        <v>43681</v>
      </c>
      <c r="F1311" s="51">
        <f>Messy_HR_Dataset_Detailed!$E1311-Messy_HR_Dataset_Detailed!$D1311</f>
        <v>280</v>
      </c>
      <c r="G1311" s="54">
        <f>(Messy_HR_Dataset_Detailed!$E1311-Messy_HR_Dataset_Detailed!$D1311)/365.25</f>
        <v>0.76659822039698833</v>
      </c>
      <c r="H1311" s="52" t="s">
        <v>36</v>
      </c>
      <c r="I1311" s="52" t="s">
        <v>8145</v>
      </c>
      <c r="J1311" s="55" t="s">
        <v>8146</v>
      </c>
      <c r="K1311" s="52" t="s">
        <v>79</v>
      </c>
      <c r="L1311" s="52" t="s">
        <v>38</v>
      </c>
      <c r="M1311" s="52" t="s">
        <v>39</v>
      </c>
      <c r="N1311" s="52" t="s">
        <v>67</v>
      </c>
      <c r="O1311" s="52" t="s">
        <v>56</v>
      </c>
      <c r="P1311" s="52" t="s">
        <v>174</v>
      </c>
      <c r="Q1311" s="52" t="s">
        <v>42</v>
      </c>
      <c r="R1311" s="52" t="s">
        <v>85</v>
      </c>
      <c r="S1311" s="53" t="s">
        <v>8147</v>
      </c>
      <c r="T1311" s="52" t="s">
        <v>44</v>
      </c>
      <c r="U1311" s="52" t="s">
        <v>423</v>
      </c>
      <c r="V1311" s="52" t="s">
        <v>59</v>
      </c>
      <c r="W1311" s="51">
        <v>3588</v>
      </c>
      <c r="X1311" s="52" t="s">
        <v>48</v>
      </c>
      <c r="Y1311" s="51">
        <v>2</v>
      </c>
      <c r="Z1311" s="51">
        <v>2999</v>
      </c>
      <c r="AA1311" s="53" t="s">
        <v>2635</v>
      </c>
      <c r="AB1311" s="51">
        <v>2</v>
      </c>
      <c r="AC1311" s="51">
        <v>1</v>
      </c>
      <c r="AD1311" s="53">
        <v>45091</v>
      </c>
      <c r="AE1311" s="52" t="s">
        <v>60</v>
      </c>
      <c r="AF1311" s="52" t="s">
        <v>51</v>
      </c>
      <c r="AG1311" s="52" t="s">
        <v>89</v>
      </c>
      <c r="AH1311" s="52" t="s">
        <v>8148</v>
      </c>
      <c r="AI1311" s="52" t="s">
        <v>8149</v>
      </c>
      <c r="AJ1311" s="51">
        <v>5</v>
      </c>
      <c r="AK1311" s="56">
        <v>800.21</v>
      </c>
    </row>
    <row r="1312" spans="1:37" x14ac:dyDescent="0.25">
      <c r="A1312" s="51">
        <v>2574</v>
      </c>
      <c r="B1312" s="52" t="s">
        <v>3062</v>
      </c>
      <c r="C1312" s="52" t="s">
        <v>1025</v>
      </c>
      <c r="D1312" s="53">
        <v>43370</v>
      </c>
      <c r="E1312" s="53">
        <v>44907</v>
      </c>
      <c r="F1312" s="51">
        <f>Messy_HR_Dataset_Detailed!$E1312-Messy_HR_Dataset_Detailed!$D1312</f>
        <v>1537</v>
      </c>
      <c r="G1312" s="54">
        <f>(Messy_HR_Dataset_Detailed!$E1312-Messy_HR_Dataset_Detailed!$D1312)/365.25</f>
        <v>4.2080766598220398</v>
      </c>
      <c r="H1312" s="52" t="s">
        <v>36</v>
      </c>
      <c r="I1312" s="52" t="s">
        <v>7096</v>
      </c>
      <c r="J1312" s="55" t="s">
        <v>8150</v>
      </c>
      <c r="K1312" s="52" t="s">
        <v>94</v>
      </c>
      <c r="L1312" s="52" t="s">
        <v>38</v>
      </c>
      <c r="M1312" s="52" t="s">
        <v>66</v>
      </c>
      <c r="N1312" s="52" t="s">
        <v>40</v>
      </c>
      <c r="O1312" s="52" t="s">
        <v>56</v>
      </c>
      <c r="P1312" s="52" t="s">
        <v>133</v>
      </c>
      <c r="Q1312" s="52" t="s">
        <v>42</v>
      </c>
      <c r="R1312" s="52" t="s">
        <v>80</v>
      </c>
      <c r="S1312" s="53" t="s">
        <v>8151</v>
      </c>
      <c r="T1312" s="52" t="s">
        <v>44</v>
      </c>
      <c r="U1312" s="52" t="s">
        <v>81</v>
      </c>
      <c r="V1312" s="52" t="s">
        <v>59</v>
      </c>
      <c r="W1312" s="51">
        <v>5140</v>
      </c>
      <c r="X1312" s="52" t="s">
        <v>48</v>
      </c>
      <c r="Y1312" s="51">
        <v>5</v>
      </c>
      <c r="Z1312" s="51">
        <v>3001</v>
      </c>
      <c r="AA1312" s="53" t="s">
        <v>3451</v>
      </c>
      <c r="AB1312" s="51">
        <v>5</v>
      </c>
      <c r="AC1312" s="51">
        <v>4</v>
      </c>
      <c r="AD1312" s="53">
        <v>44921</v>
      </c>
      <c r="AE1312" s="52" t="s">
        <v>156</v>
      </c>
      <c r="AF1312" s="52" t="s">
        <v>51</v>
      </c>
      <c r="AG1312" s="52" t="s">
        <v>89</v>
      </c>
      <c r="AH1312" s="52" t="s">
        <v>8152</v>
      </c>
      <c r="AI1312" s="52" t="s">
        <v>8153</v>
      </c>
      <c r="AJ1312" s="51">
        <v>5</v>
      </c>
      <c r="AK1312" s="56">
        <v>346.93</v>
      </c>
    </row>
    <row r="1313" spans="1:37" x14ac:dyDescent="0.25">
      <c r="A1313" s="51">
        <v>2577</v>
      </c>
      <c r="B1313" s="52" t="s">
        <v>8154</v>
      </c>
      <c r="C1313" s="52" t="s">
        <v>3287</v>
      </c>
      <c r="D1313" s="53">
        <v>43706</v>
      </c>
      <c r="E1313" s="53">
        <v>44731</v>
      </c>
      <c r="F1313" s="51">
        <f>Messy_HR_Dataset_Detailed!$E1313-Messy_HR_Dataset_Detailed!$D1313</f>
        <v>1025</v>
      </c>
      <c r="G1313" s="54">
        <f>(Messy_HR_Dataset_Detailed!$E1313-Messy_HR_Dataset_Detailed!$D1313)/365.25</f>
        <v>2.8062970568104038</v>
      </c>
      <c r="H1313" s="52" t="s">
        <v>738</v>
      </c>
      <c r="I1313" s="52" t="s">
        <v>8155</v>
      </c>
      <c r="J1313" s="55" t="s">
        <v>8156</v>
      </c>
      <c r="K1313" s="52" t="s">
        <v>54</v>
      </c>
      <c r="L1313" s="52" t="s">
        <v>38</v>
      </c>
      <c r="M1313" s="52" t="s">
        <v>66</v>
      </c>
      <c r="N1313" s="52" t="s">
        <v>67</v>
      </c>
      <c r="O1313" s="52" t="s">
        <v>66</v>
      </c>
      <c r="P1313" s="52" t="s">
        <v>133</v>
      </c>
      <c r="Q1313" s="52" t="s">
        <v>42</v>
      </c>
      <c r="R1313" s="52" t="s">
        <v>80</v>
      </c>
      <c r="S1313" s="53" t="s">
        <v>8157</v>
      </c>
      <c r="T1313" s="52" t="s">
        <v>44</v>
      </c>
      <c r="U1313" s="52" t="s">
        <v>81</v>
      </c>
      <c r="V1313" s="52" t="s">
        <v>46</v>
      </c>
      <c r="W1313" s="51">
        <v>77466</v>
      </c>
      <c r="X1313" s="52" t="s">
        <v>48</v>
      </c>
      <c r="Y1313" s="51">
        <v>5</v>
      </c>
      <c r="Z1313" s="51">
        <v>3004</v>
      </c>
      <c r="AA1313" s="53" t="s">
        <v>827</v>
      </c>
      <c r="AB1313" s="51">
        <v>4</v>
      </c>
      <c r="AC1313" s="51">
        <v>3</v>
      </c>
      <c r="AD1313" s="53">
        <v>44992</v>
      </c>
      <c r="AE1313" s="52" t="s">
        <v>83</v>
      </c>
      <c r="AF1313" s="52" t="s">
        <v>51</v>
      </c>
      <c r="AG1313" s="52" t="s">
        <v>62</v>
      </c>
      <c r="AH1313" s="52" t="s">
        <v>8158</v>
      </c>
      <c r="AI1313" s="52" t="s">
        <v>8159</v>
      </c>
      <c r="AJ1313" s="51">
        <v>1</v>
      </c>
      <c r="AK1313" s="56">
        <v>183.63</v>
      </c>
    </row>
    <row r="1314" spans="1:37" x14ac:dyDescent="0.25">
      <c r="A1314" s="51">
        <v>2580</v>
      </c>
      <c r="B1314" s="52" t="s">
        <v>3928</v>
      </c>
      <c r="C1314" s="52" t="s">
        <v>8160</v>
      </c>
      <c r="D1314" s="53">
        <v>43545</v>
      </c>
      <c r="E1314" s="53">
        <v>44829</v>
      </c>
      <c r="F1314" s="51">
        <f>Messy_HR_Dataset_Detailed!$E1314-Messy_HR_Dataset_Detailed!$D1314</f>
        <v>1284</v>
      </c>
      <c r="G1314" s="54">
        <f>(Messy_HR_Dataset_Detailed!$E1314-Messy_HR_Dataset_Detailed!$D1314)/365.25</f>
        <v>3.5154004106776182</v>
      </c>
      <c r="H1314" s="52" t="s">
        <v>738</v>
      </c>
      <c r="I1314" s="52" t="s">
        <v>8161</v>
      </c>
      <c r="J1314" s="55" t="s">
        <v>8162</v>
      </c>
      <c r="K1314" s="52" t="s">
        <v>65</v>
      </c>
      <c r="L1314" s="52" t="s">
        <v>38</v>
      </c>
      <c r="M1314" s="52" t="s">
        <v>56</v>
      </c>
      <c r="N1314" s="52" t="s">
        <v>55</v>
      </c>
      <c r="O1314" s="52" t="s">
        <v>66</v>
      </c>
      <c r="P1314" s="52" t="s">
        <v>121</v>
      </c>
      <c r="Q1314" s="52" t="s">
        <v>42</v>
      </c>
      <c r="R1314" s="52" t="s">
        <v>80</v>
      </c>
      <c r="S1314" s="53" t="s">
        <v>8163</v>
      </c>
      <c r="T1314" s="52" t="s">
        <v>44</v>
      </c>
      <c r="U1314" s="52" t="s">
        <v>98</v>
      </c>
      <c r="V1314" s="52" t="s">
        <v>46</v>
      </c>
      <c r="W1314" s="51">
        <v>22812</v>
      </c>
      <c r="X1314" s="52" t="s">
        <v>48</v>
      </c>
      <c r="Y1314" s="51">
        <v>2</v>
      </c>
      <c r="Z1314" s="51">
        <v>3007</v>
      </c>
      <c r="AA1314" s="53" t="s">
        <v>1072</v>
      </c>
      <c r="AB1314" s="51">
        <v>2</v>
      </c>
      <c r="AC1314" s="51">
        <v>5</v>
      </c>
      <c r="AD1314" s="53">
        <v>45126</v>
      </c>
      <c r="AE1314" s="52" t="s">
        <v>60</v>
      </c>
      <c r="AF1314" s="52" t="s">
        <v>61</v>
      </c>
      <c r="AG1314" s="52" t="s">
        <v>62</v>
      </c>
      <c r="AH1314" s="52" t="s">
        <v>8164</v>
      </c>
      <c r="AI1314" s="52" t="s">
        <v>8165</v>
      </c>
      <c r="AJ1314" s="51">
        <v>5</v>
      </c>
      <c r="AK1314" s="56">
        <v>147.35</v>
      </c>
    </row>
    <row r="1315" spans="1:37" x14ac:dyDescent="0.25">
      <c r="A1315" s="51">
        <v>2581</v>
      </c>
      <c r="B1315" s="52" t="s">
        <v>5775</v>
      </c>
      <c r="C1315" s="52" t="s">
        <v>1427</v>
      </c>
      <c r="D1315" s="53">
        <v>43924</v>
      </c>
      <c r="E1315" s="53">
        <v>44557</v>
      </c>
      <c r="F1315" s="51">
        <f>Messy_HR_Dataset_Detailed!$E1315-Messy_HR_Dataset_Detailed!$D1315</f>
        <v>633</v>
      </c>
      <c r="G1315" s="54">
        <f>(Messy_HR_Dataset_Detailed!$E1315-Messy_HR_Dataset_Detailed!$D1315)/365.25</f>
        <v>1.7330595482546201</v>
      </c>
      <c r="H1315" s="52" t="s">
        <v>738</v>
      </c>
      <c r="I1315" s="52" t="s">
        <v>8166</v>
      </c>
      <c r="J1315" s="55" t="s">
        <v>8167</v>
      </c>
      <c r="K1315" s="52" t="s">
        <v>164</v>
      </c>
      <c r="L1315" s="52" t="s">
        <v>38</v>
      </c>
      <c r="M1315" s="52" t="s">
        <v>66</v>
      </c>
      <c r="N1315" s="52" t="s">
        <v>55</v>
      </c>
      <c r="O1315" s="52" t="s">
        <v>66</v>
      </c>
      <c r="P1315" s="52" t="s">
        <v>95</v>
      </c>
      <c r="Q1315" s="52" t="s">
        <v>42</v>
      </c>
      <c r="R1315" s="52" t="s">
        <v>69</v>
      </c>
      <c r="S1315" s="53">
        <v>28279</v>
      </c>
      <c r="T1315" s="52" t="s">
        <v>44</v>
      </c>
      <c r="U1315" s="52" t="s">
        <v>846</v>
      </c>
      <c r="V1315" s="52" t="s">
        <v>46</v>
      </c>
      <c r="W1315" s="51">
        <v>96960</v>
      </c>
      <c r="X1315" s="52" t="s">
        <v>48</v>
      </c>
      <c r="Y1315" s="51">
        <v>4</v>
      </c>
      <c r="Z1315" s="51">
        <v>3008</v>
      </c>
      <c r="AA1315" s="53">
        <v>45173</v>
      </c>
      <c r="AB1315" s="51">
        <v>2</v>
      </c>
      <c r="AC1315" s="51">
        <v>1</v>
      </c>
      <c r="AD1315" s="53">
        <v>45000</v>
      </c>
      <c r="AE1315" s="52" t="s">
        <v>50</v>
      </c>
      <c r="AF1315" s="52" t="s">
        <v>51</v>
      </c>
      <c r="AG1315" s="52" t="s">
        <v>62</v>
      </c>
      <c r="AH1315" s="52" t="s">
        <v>8168</v>
      </c>
      <c r="AI1315" s="52" t="s">
        <v>8169</v>
      </c>
      <c r="AJ1315" s="51">
        <v>3</v>
      </c>
      <c r="AK1315" s="56">
        <v>967.08</v>
      </c>
    </row>
    <row r="1316" spans="1:37" x14ac:dyDescent="0.25">
      <c r="A1316" s="51">
        <v>2582</v>
      </c>
      <c r="B1316" s="52" t="s">
        <v>8170</v>
      </c>
      <c r="C1316" s="52" t="s">
        <v>2108</v>
      </c>
      <c r="D1316" s="53">
        <v>43618</v>
      </c>
      <c r="E1316" s="53">
        <v>44391</v>
      </c>
      <c r="F1316" s="51">
        <f>Messy_HR_Dataset_Detailed!$E1316-Messy_HR_Dataset_Detailed!$D1316</f>
        <v>773</v>
      </c>
      <c r="G1316" s="54">
        <f>(Messy_HR_Dataset_Detailed!$E1316-Messy_HR_Dataset_Detailed!$D1316)/365.25</f>
        <v>2.1163586584531142</v>
      </c>
      <c r="H1316" s="52" t="s">
        <v>36</v>
      </c>
      <c r="I1316" s="52" t="s">
        <v>8171</v>
      </c>
      <c r="J1316" s="55" t="s">
        <v>8172</v>
      </c>
      <c r="K1316" s="52" t="s">
        <v>54</v>
      </c>
      <c r="L1316" s="52" t="s">
        <v>38</v>
      </c>
      <c r="M1316" s="52" t="s">
        <v>56</v>
      </c>
      <c r="N1316" s="52" t="s">
        <v>40</v>
      </c>
      <c r="O1316" s="52" t="s">
        <v>56</v>
      </c>
      <c r="P1316" s="52" t="s">
        <v>121</v>
      </c>
      <c r="Q1316" s="52" t="s">
        <v>42</v>
      </c>
      <c r="R1316" s="52" t="s">
        <v>953</v>
      </c>
      <c r="S1316" s="53">
        <v>35435</v>
      </c>
      <c r="T1316" s="52" t="s">
        <v>44</v>
      </c>
      <c r="U1316" s="52" t="s">
        <v>109</v>
      </c>
      <c r="V1316" s="52" t="s">
        <v>59</v>
      </c>
      <c r="W1316" s="51">
        <v>14887</v>
      </c>
      <c r="X1316" s="52" t="s">
        <v>48</v>
      </c>
      <c r="Y1316" s="51">
        <v>2</v>
      </c>
      <c r="Z1316" s="51">
        <v>3009</v>
      </c>
      <c r="AA1316" s="53" t="s">
        <v>915</v>
      </c>
      <c r="AB1316" s="51">
        <v>1</v>
      </c>
      <c r="AC1316" s="51">
        <v>2</v>
      </c>
      <c r="AD1316" s="53">
        <v>44885</v>
      </c>
      <c r="AE1316" s="52" t="s">
        <v>50</v>
      </c>
      <c r="AF1316" s="52" t="s">
        <v>51</v>
      </c>
      <c r="AG1316" s="52" t="s">
        <v>62</v>
      </c>
      <c r="AH1316" s="52" t="s">
        <v>5572</v>
      </c>
      <c r="AI1316" s="52" t="s">
        <v>8173</v>
      </c>
      <c r="AJ1316" s="51">
        <v>4</v>
      </c>
      <c r="AK1316" s="56">
        <v>637.86</v>
      </c>
    </row>
    <row r="1317" spans="1:37" x14ac:dyDescent="0.25">
      <c r="A1317" s="51">
        <v>2583</v>
      </c>
      <c r="B1317" s="52" t="s">
        <v>1628</v>
      </c>
      <c r="C1317" s="52" t="s">
        <v>2454</v>
      </c>
      <c r="D1317" s="53">
        <v>43616</v>
      </c>
      <c r="E1317" s="53">
        <v>44078</v>
      </c>
      <c r="F1317" s="51">
        <f>Messy_HR_Dataset_Detailed!$E1317-Messy_HR_Dataset_Detailed!$D1317</f>
        <v>462</v>
      </c>
      <c r="G1317" s="54">
        <f>(Messy_HR_Dataset_Detailed!$E1317-Messy_HR_Dataset_Detailed!$D1317)/365.25</f>
        <v>1.2648870636550309</v>
      </c>
      <c r="H1317" s="52" t="s">
        <v>36</v>
      </c>
      <c r="I1317" s="52" t="s">
        <v>8174</v>
      </c>
      <c r="J1317" s="55" t="s">
        <v>8175</v>
      </c>
      <c r="K1317" s="52" t="s">
        <v>132</v>
      </c>
      <c r="L1317" s="52" t="s">
        <v>1816</v>
      </c>
      <c r="M1317" s="52" t="s">
        <v>56</v>
      </c>
      <c r="N1317" s="52" t="s">
        <v>40</v>
      </c>
      <c r="O1317" s="52" t="s">
        <v>41</v>
      </c>
      <c r="P1317" s="52" t="s">
        <v>133</v>
      </c>
      <c r="Q1317" s="52" t="s">
        <v>42</v>
      </c>
      <c r="R1317" s="52" t="s">
        <v>80</v>
      </c>
      <c r="S1317" s="53" t="s">
        <v>8176</v>
      </c>
      <c r="T1317" s="52" t="s">
        <v>44</v>
      </c>
      <c r="U1317" s="52" t="s">
        <v>307</v>
      </c>
      <c r="V1317" s="52" t="s">
        <v>59</v>
      </c>
      <c r="W1317" s="51">
        <v>33080</v>
      </c>
      <c r="X1317" s="52" t="s">
        <v>48</v>
      </c>
      <c r="Y1317" s="51">
        <v>1</v>
      </c>
      <c r="Z1317" s="51">
        <v>3010</v>
      </c>
      <c r="AA1317" s="53" t="s">
        <v>1408</v>
      </c>
      <c r="AB1317" s="51">
        <v>1</v>
      </c>
      <c r="AC1317" s="51">
        <v>5</v>
      </c>
      <c r="AD1317" s="53">
        <v>44815</v>
      </c>
      <c r="AE1317" s="52" t="s">
        <v>76</v>
      </c>
      <c r="AF1317" s="52" t="s">
        <v>61</v>
      </c>
      <c r="AG1317" s="52" t="s">
        <v>52</v>
      </c>
      <c r="AH1317" s="52" t="s">
        <v>4332</v>
      </c>
      <c r="AI1317" s="52" t="s">
        <v>8177</v>
      </c>
      <c r="AJ1317" s="51">
        <v>3</v>
      </c>
      <c r="AK1317" s="56">
        <v>299.13</v>
      </c>
    </row>
    <row r="1318" spans="1:37" x14ac:dyDescent="0.25">
      <c r="A1318" s="51">
        <v>2584</v>
      </c>
      <c r="B1318" s="52" t="s">
        <v>6200</v>
      </c>
      <c r="C1318" s="52" t="s">
        <v>1048</v>
      </c>
      <c r="D1318" s="53">
        <v>43836</v>
      </c>
      <c r="E1318" s="53">
        <v>43955</v>
      </c>
      <c r="F1318" s="51">
        <f>Messy_HR_Dataset_Detailed!$E1318-Messy_HR_Dataset_Detailed!$D1318</f>
        <v>119</v>
      </c>
      <c r="G1318" s="54">
        <f>(Messy_HR_Dataset_Detailed!$E1318-Messy_HR_Dataset_Detailed!$D1318)/365.25</f>
        <v>0.32580424366872007</v>
      </c>
      <c r="H1318" s="52" t="s">
        <v>36</v>
      </c>
      <c r="I1318" s="52" t="s">
        <v>8178</v>
      </c>
      <c r="J1318" s="55" t="s">
        <v>8179</v>
      </c>
      <c r="K1318" s="52" t="s">
        <v>79</v>
      </c>
      <c r="L1318" s="52" t="s">
        <v>1816</v>
      </c>
      <c r="M1318" s="52" t="s">
        <v>56</v>
      </c>
      <c r="N1318" s="52" t="s">
        <v>55</v>
      </c>
      <c r="O1318" s="52" t="s">
        <v>66</v>
      </c>
      <c r="P1318" s="52" t="s">
        <v>95</v>
      </c>
      <c r="Q1318" s="52" t="s">
        <v>42</v>
      </c>
      <c r="R1318" s="52" t="s">
        <v>107</v>
      </c>
      <c r="S1318" s="53">
        <v>20030</v>
      </c>
      <c r="T1318" s="52" t="s">
        <v>44</v>
      </c>
      <c r="U1318" s="52" t="s">
        <v>109</v>
      </c>
      <c r="V1318" s="52" t="s">
        <v>46</v>
      </c>
      <c r="W1318" s="51">
        <v>51348</v>
      </c>
      <c r="X1318" s="52" t="s">
        <v>48</v>
      </c>
      <c r="Y1318" s="51">
        <v>5</v>
      </c>
      <c r="Z1318" s="51">
        <v>3011</v>
      </c>
      <c r="AA1318" s="53">
        <v>44754</v>
      </c>
      <c r="AB1318" s="51">
        <v>4</v>
      </c>
      <c r="AC1318" s="51">
        <v>4</v>
      </c>
      <c r="AD1318" s="53">
        <v>44845</v>
      </c>
      <c r="AE1318" s="52" t="s">
        <v>50</v>
      </c>
      <c r="AF1318" s="52" t="s">
        <v>61</v>
      </c>
      <c r="AG1318" s="52" t="s">
        <v>62</v>
      </c>
      <c r="AH1318" s="52" t="s">
        <v>8180</v>
      </c>
      <c r="AI1318" s="52" t="s">
        <v>8181</v>
      </c>
      <c r="AJ1318" s="51">
        <v>3</v>
      </c>
      <c r="AK1318" s="56">
        <v>935.75</v>
      </c>
    </row>
    <row r="1319" spans="1:37" x14ac:dyDescent="0.25">
      <c r="A1319" s="51">
        <v>2585</v>
      </c>
      <c r="B1319" s="52" t="s">
        <v>3336</v>
      </c>
      <c r="C1319" s="52" t="s">
        <v>7965</v>
      </c>
      <c r="D1319" s="53">
        <v>43331</v>
      </c>
      <c r="E1319" s="53">
        <v>44245</v>
      </c>
      <c r="F1319" s="51">
        <f>Messy_HR_Dataset_Detailed!$E1319-Messy_HR_Dataset_Detailed!$D1319</f>
        <v>914</v>
      </c>
      <c r="G1319" s="54">
        <f>(Messy_HR_Dataset_Detailed!$E1319-Messy_HR_Dataset_Detailed!$D1319)/365.25</f>
        <v>2.5023956194387407</v>
      </c>
      <c r="H1319" s="52" t="s">
        <v>36</v>
      </c>
      <c r="I1319" s="52" t="s">
        <v>8182</v>
      </c>
      <c r="J1319" s="55" t="s">
        <v>8183</v>
      </c>
      <c r="K1319" s="52" t="s">
        <v>84</v>
      </c>
      <c r="L1319" s="52" t="s">
        <v>1816</v>
      </c>
      <c r="M1319" s="52" t="s">
        <v>39</v>
      </c>
      <c r="N1319" s="52" t="s">
        <v>55</v>
      </c>
      <c r="O1319" s="52" t="s">
        <v>41</v>
      </c>
      <c r="P1319" s="52" t="s">
        <v>133</v>
      </c>
      <c r="Q1319" s="52" t="s">
        <v>42</v>
      </c>
      <c r="R1319" s="52" t="s">
        <v>69</v>
      </c>
      <c r="S1319" s="53" t="s">
        <v>8184</v>
      </c>
      <c r="T1319" s="52" t="s">
        <v>44</v>
      </c>
      <c r="U1319" s="52" t="s">
        <v>250</v>
      </c>
      <c r="V1319" s="52" t="s">
        <v>46</v>
      </c>
      <c r="W1319" s="51">
        <v>3143</v>
      </c>
      <c r="X1319" s="52" t="s">
        <v>99</v>
      </c>
      <c r="Y1319" s="51">
        <v>1</v>
      </c>
      <c r="Z1319" s="51">
        <v>3012</v>
      </c>
      <c r="AA1319" s="53" t="s">
        <v>2874</v>
      </c>
      <c r="AB1319" s="51">
        <v>3</v>
      </c>
      <c r="AC1319" s="51">
        <v>5</v>
      </c>
      <c r="AD1319" s="53">
        <v>44826</v>
      </c>
      <c r="AE1319" s="52" t="s">
        <v>83</v>
      </c>
      <c r="AF1319" s="52" t="s">
        <v>61</v>
      </c>
      <c r="AG1319" s="52" t="s">
        <v>52</v>
      </c>
      <c r="AH1319" s="52" t="s">
        <v>8185</v>
      </c>
      <c r="AI1319" s="52" t="s">
        <v>8186</v>
      </c>
      <c r="AJ1319" s="51">
        <v>3</v>
      </c>
      <c r="AK1319" s="56">
        <v>494.02</v>
      </c>
    </row>
    <row r="1320" spans="1:37" x14ac:dyDescent="0.25">
      <c r="A1320" s="51">
        <v>2587</v>
      </c>
      <c r="B1320" s="52" t="s">
        <v>8187</v>
      </c>
      <c r="C1320" s="52" t="s">
        <v>2272</v>
      </c>
      <c r="D1320" s="53">
        <v>44888</v>
      </c>
      <c r="E1320" s="53">
        <v>44904</v>
      </c>
      <c r="F1320" s="51">
        <f>Messy_HR_Dataset_Detailed!$E1320-Messy_HR_Dataset_Detailed!$D1320</f>
        <v>16</v>
      </c>
      <c r="G1320" s="54">
        <f>(Messy_HR_Dataset_Detailed!$E1320-Messy_HR_Dataset_Detailed!$D1320)/365.25</f>
        <v>4.380561259411362E-2</v>
      </c>
      <c r="H1320" s="52" t="s">
        <v>36</v>
      </c>
      <c r="I1320" s="52" t="s">
        <v>8188</v>
      </c>
      <c r="J1320" s="55" t="s">
        <v>8189</v>
      </c>
      <c r="K1320" s="52" t="s">
        <v>54</v>
      </c>
      <c r="L1320" s="52" t="s">
        <v>38</v>
      </c>
      <c r="M1320" s="52" t="s">
        <v>39</v>
      </c>
      <c r="N1320" s="52" t="s">
        <v>67</v>
      </c>
      <c r="O1320" s="52" t="s">
        <v>41</v>
      </c>
      <c r="P1320" s="52" t="s">
        <v>121</v>
      </c>
      <c r="Q1320" s="52" t="s">
        <v>42</v>
      </c>
      <c r="R1320" s="52" t="s">
        <v>85</v>
      </c>
      <c r="S1320" s="53" t="s">
        <v>8190</v>
      </c>
      <c r="T1320" s="52" t="s">
        <v>44</v>
      </c>
      <c r="U1320" s="52" t="s">
        <v>307</v>
      </c>
      <c r="V1320" s="52" t="s">
        <v>59</v>
      </c>
      <c r="W1320" s="51">
        <v>81914</v>
      </c>
      <c r="X1320" s="52" t="s">
        <v>746</v>
      </c>
      <c r="Y1320" s="51">
        <v>2</v>
      </c>
      <c r="Z1320" s="51">
        <v>3014</v>
      </c>
      <c r="AA1320" s="53" t="s">
        <v>1475</v>
      </c>
      <c r="AB1320" s="51">
        <v>3</v>
      </c>
      <c r="AC1320" s="51">
        <v>4</v>
      </c>
      <c r="AD1320" s="53">
        <v>44958</v>
      </c>
      <c r="AE1320" s="52" t="s">
        <v>50</v>
      </c>
      <c r="AF1320" s="52" t="s">
        <v>51</v>
      </c>
      <c r="AG1320" s="52" t="s">
        <v>77</v>
      </c>
      <c r="AH1320" s="52" t="s">
        <v>8191</v>
      </c>
      <c r="AI1320" s="52" t="s">
        <v>8192</v>
      </c>
      <c r="AJ1320" s="51">
        <v>3</v>
      </c>
      <c r="AK1320" s="56">
        <v>326.37</v>
      </c>
    </row>
    <row r="1321" spans="1:37" x14ac:dyDescent="0.25">
      <c r="A1321" s="51">
        <v>2590</v>
      </c>
      <c r="B1321" s="52" t="s">
        <v>2298</v>
      </c>
      <c r="C1321" s="52" t="s">
        <v>1712</v>
      </c>
      <c r="D1321" s="53">
        <v>45032</v>
      </c>
      <c r="E1321" s="53">
        <v>45142</v>
      </c>
      <c r="F1321" s="51">
        <f>Messy_HR_Dataset_Detailed!$E1321-Messy_HR_Dataset_Detailed!$D1321</f>
        <v>110</v>
      </c>
      <c r="G1321" s="54">
        <f>(Messy_HR_Dataset_Detailed!$E1321-Messy_HR_Dataset_Detailed!$D1321)/365.25</f>
        <v>0.30116358658453113</v>
      </c>
      <c r="H1321" s="52" t="s">
        <v>36</v>
      </c>
      <c r="I1321" s="52" t="s">
        <v>8194</v>
      </c>
      <c r="J1321" s="55" t="s">
        <v>8195</v>
      </c>
      <c r="K1321" s="52" t="s">
        <v>65</v>
      </c>
      <c r="L1321" s="52" t="s">
        <v>38</v>
      </c>
      <c r="M1321" s="52" t="s">
        <v>66</v>
      </c>
      <c r="N1321" s="52" t="s">
        <v>67</v>
      </c>
      <c r="O1321" s="52" t="s">
        <v>66</v>
      </c>
      <c r="P1321" s="52" t="s">
        <v>174</v>
      </c>
      <c r="Q1321" s="52" t="s">
        <v>42</v>
      </c>
      <c r="R1321" s="52" t="s">
        <v>85</v>
      </c>
      <c r="S1321" s="53">
        <v>34680</v>
      </c>
      <c r="T1321" s="52" t="s">
        <v>44</v>
      </c>
      <c r="U1321" s="52" t="s">
        <v>81</v>
      </c>
      <c r="V1321" s="52" t="s">
        <v>46</v>
      </c>
      <c r="W1321" s="51">
        <v>89360</v>
      </c>
      <c r="X1321" s="52" t="s">
        <v>746</v>
      </c>
      <c r="Y1321" s="51">
        <v>5</v>
      </c>
      <c r="Z1321" s="51">
        <v>3017</v>
      </c>
      <c r="AA1321" s="53" t="s">
        <v>1108</v>
      </c>
      <c r="AB1321" s="51">
        <v>3</v>
      </c>
      <c r="AC1321" s="51">
        <v>5</v>
      </c>
      <c r="AD1321" s="53">
        <v>44792</v>
      </c>
      <c r="AE1321" s="52" t="s">
        <v>83</v>
      </c>
      <c r="AF1321" s="52" t="s">
        <v>51</v>
      </c>
      <c r="AG1321" s="52" t="s">
        <v>62</v>
      </c>
      <c r="AH1321" s="52" t="s">
        <v>8196</v>
      </c>
      <c r="AI1321" s="52" t="s">
        <v>8197</v>
      </c>
      <c r="AJ1321" s="51">
        <v>4</v>
      </c>
      <c r="AK1321" s="56">
        <v>795.89</v>
      </c>
    </row>
    <row r="1322" spans="1:37" x14ac:dyDescent="0.25">
      <c r="A1322" s="51">
        <v>2591</v>
      </c>
      <c r="B1322" s="52" t="s">
        <v>8198</v>
      </c>
      <c r="C1322" s="52" t="s">
        <v>2631</v>
      </c>
      <c r="D1322" s="53">
        <v>44114</v>
      </c>
      <c r="E1322" s="53">
        <v>45100</v>
      </c>
      <c r="F1322" s="51">
        <f>Messy_HR_Dataset_Detailed!$E1322-Messy_HR_Dataset_Detailed!$D1322</f>
        <v>986</v>
      </c>
      <c r="G1322" s="54">
        <f>(Messy_HR_Dataset_Detailed!$E1322-Messy_HR_Dataset_Detailed!$D1322)/365.25</f>
        <v>2.6995208761122518</v>
      </c>
      <c r="H1322" s="52" t="s">
        <v>36</v>
      </c>
      <c r="I1322" s="52" t="s">
        <v>5094</v>
      </c>
      <c r="J1322" s="55" t="s">
        <v>8199</v>
      </c>
      <c r="K1322" s="52" t="s">
        <v>164</v>
      </c>
      <c r="L1322" s="52" t="s">
        <v>38</v>
      </c>
      <c r="M1322" s="52" t="s">
        <v>39</v>
      </c>
      <c r="N1322" s="52" t="s">
        <v>40</v>
      </c>
      <c r="O1322" s="52" t="s">
        <v>56</v>
      </c>
      <c r="P1322" s="52" t="s">
        <v>133</v>
      </c>
      <c r="Q1322" s="52" t="s">
        <v>42</v>
      </c>
      <c r="R1322" s="52" t="s">
        <v>175</v>
      </c>
      <c r="S1322" s="53" t="s">
        <v>8200</v>
      </c>
      <c r="T1322" s="52" t="s">
        <v>44</v>
      </c>
      <c r="U1322" s="52" t="s">
        <v>250</v>
      </c>
      <c r="V1322" s="52" t="s">
        <v>46</v>
      </c>
      <c r="W1322" s="51">
        <v>77355</v>
      </c>
      <c r="X1322" s="52" t="s">
        <v>746</v>
      </c>
      <c r="Y1322" s="51">
        <v>2</v>
      </c>
      <c r="Z1322" s="51">
        <v>3018</v>
      </c>
      <c r="AA1322" s="53" t="s">
        <v>2183</v>
      </c>
      <c r="AB1322" s="51">
        <v>1</v>
      </c>
      <c r="AC1322" s="51">
        <v>1</v>
      </c>
      <c r="AD1322" s="53">
        <v>45018</v>
      </c>
      <c r="AE1322" s="52" t="s">
        <v>156</v>
      </c>
      <c r="AF1322" s="52" t="s">
        <v>61</v>
      </c>
      <c r="AG1322" s="52" t="s">
        <v>89</v>
      </c>
      <c r="AH1322" s="52" t="s">
        <v>8201</v>
      </c>
      <c r="AI1322" s="52" t="s">
        <v>8202</v>
      </c>
      <c r="AJ1322" s="51">
        <v>1</v>
      </c>
      <c r="AK1322" s="56">
        <v>980.49</v>
      </c>
    </row>
    <row r="1323" spans="1:37" x14ac:dyDescent="0.25">
      <c r="A1323" s="51">
        <v>2592</v>
      </c>
      <c r="B1323" s="52" t="s">
        <v>3375</v>
      </c>
      <c r="C1323" s="52" t="s">
        <v>2725</v>
      </c>
      <c r="D1323" s="53">
        <v>44666</v>
      </c>
      <c r="E1323" s="53">
        <v>45111</v>
      </c>
      <c r="F1323" s="51">
        <f>Messy_HR_Dataset_Detailed!$E1323-Messy_HR_Dataset_Detailed!$D1323</f>
        <v>445</v>
      </c>
      <c r="G1323" s="54">
        <f>(Messy_HR_Dataset_Detailed!$E1323-Messy_HR_Dataset_Detailed!$D1323)/365.25</f>
        <v>1.2183436002737851</v>
      </c>
      <c r="H1323" s="52" t="s">
        <v>36</v>
      </c>
      <c r="I1323" s="52" t="s">
        <v>8203</v>
      </c>
      <c r="J1323" s="55" t="s">
        <v>8204</v>
      </c>
      <c r="K1323" s="52" t="s">
        <v>125</v>
      </c>
      <c r="L1323" s="52" t="s">
        <v>38</v>
      </c>
      <c r="M1323" s="52" t="s">
        <v>39</v>
      </c>
      <c r="N1323" s="52" t="s">
        <v>67</v>
      </c>
      <c r="O1323" s="52" t="s">
        <v>66</v>
      </c>
      <c r="P1323" s="52" t="s">
        <v>174</v>
      </c>
      <c r="Q1323" s="52" t="s">
        <v>42</v>
      </c>
      <c r="R1323" s="52" t="s">
        <v>43</v>
      </c>
      <c r="S1323" s="53" t="s">
        <v>8205</v>
      </c>
      <c r="T1323" s="52" t="s">
        <v>44</v>
      </c>
      <c r="U1323" s="52" t="s">
        <v>625</v>
      </c>
      <c r="V1323" s="52" t="s">
        <v>46</v>
      </c>
      <c r="W1323" s="51">
        <v>26467</v>
      </c>
      <c r="X1323" s="52" t="s">
        <v>746</v>
      </c>
      <c r="Y1323" s="51">
        <v>2</v>
      </c>
      <c r="Z1323" s="51">
        <v>3019</v>
      </c>
      <c r="AA1323" s="53">
        <v>44874</v>
      </c>
      <c r="AB1323" s="51">
        <v>3</v>
      </c>
      <c r="AC1323" s="51">
        <v>4</v>
      </c>
      <c r="AD1323" s="53">
        <v>44883</v>
      </c>
      <c r="AE1323" s="52" t="s">
        <v>83</v>
      </c>
      <c r="AF1323" s="52" t="s">
        <v>61</v>
      </c>
      <c r="AG1323" s="52" t="s">
        <v>52</v>
      </c>
      <c r="AH1323" s="52" t="s">
        <v>8206</v>
      </c>
      <c r="AI1323" s="52" t="s">
        <v>8207</v>
      </c>
      <c r="AJ1323" s="51">
        <v>1</v>
      </c>
      <c r="AK1323" s="56">
        <v>155.46</v>
      </c>
    </row>
    <row r="1324" spans="1:37" x14ac:dyDescent="0.25">
      <c r="A1324" s="51">
        <v>2595</v>
      </c>
      <c r="B1324" s="52" t="s">
        <v>2497</v>
      </c>
      <c r="C1324" s="52" t="s">
        <v>6728</v>
      </c>
      <c r="D1324" s="53">
        <v>43383</v>
      </c>
      <c r="E1324" s="53">
        <v>43968</v>
      </c>
      <c r="F1324" s="51">
        <f>Messy_HR_Dataset_Detailed!$E1324-Messy_HR_Dataset_Detailed!$D1324</f>
        <v>585</v>
      </c>
      <c r="G1324" s="54">
        <f>(Messy_HR_Dataset_Detailed!$E1324-Messy_HR_Dataset_Detailed!$D1324)/365.25</f>
        <v>1.6016427104722792</v>
      </c>
      <c r="H1324" s="52" t="s">
        <v>36</v>
      </c>
      <c r="I1324" s="52" t="s">
        <v>8208</v>
      </c>
      <c r="J1324" s="55" t="s">
        <v>8209</v>
      </c>
      <c r="K1324" s="52" t="s">
        <v>84</v>
      </c>
      <c r="L1324" s="52" t="s">
        <v>38</v>
      </c>
      <c r="M1324" s="52" t="s">
        <v>66</v>
      </c>
      <c r="N1324" s="52" t="s">
        <v>40</v>
      </c>
      <c r="O1324" s="52" t="s">
        <v>66</v>
      </c>
      <c r="P1324" s="52" t="s">
        <v>133</v>
      </c>
      <c r="Q1324" s="52" t="s">
        <v>42</v>
      </c>
      <c r="R1324" s="52" t="s">
        <v>142</v>
      </c>
      <c r="S1324" s="53" t="s">
        <v>8210</v>
      </c>
      <c r="T1324" s="52" t="s">
        <v>44</v>
      </c>
      <c r="U1324" s="52" t="s">
        <v>81</v>
      </c>
      <c r="V1324" s="52" t="s">
        <v>59</v>
      </c>
      <c r="W1324" s="51">
        <v>23955</v>
      </c>
      <c r="X1324" s="52" t="s">
        <v>746</v>
      </c>
      <c r="Y1324" s="51">
        <v>1</v>
      </c>
      <c r="Z1324" s="51">
        <v>3022</v>
      </c>
      <c r="AA1324" s="53">
        <v>45048</v>
      </c>
      <c r="AB1324" s="51">
        <v>2</v>
      </c>
      <c r="AC1324" s="51">
        <v>2</v>
      </c>
      <c r="AD1324" s="53">
        <v>44910</v>
      </c>
      <c r="AE1324" s="52" t="s">
        <v>156</v>
      </c>
      <c r="AF1324" s="52" t="s">
        <v>61</v>
      </c>
      <c r="AG1324" s="52" t="s">
        <v>77</v>
      </c>
      <c r="AH1324" s="52" t="s">
        <v>8211</v>
      </c>
      <c r="AI1324" s="52" t="s">
        <v>6931</v>
      </c>
      <c r="AJ1324" s="51">
        <v>3</v>
      </c>
      <c r="AK1324" s="56">
        <v>848.52</v>
      </c>
    </row>
    <row r="1325" spans="1:37" x14ac:dyDescent="0.25">
      <c r="A1325" s="51">
        <v>2596</v>
      </c>
      <c r="B1325" s="52" t="s">
        <v>3623</v>
      </c>
      <c r="C1325" s="52" t="s">
        <v>455</v>
      </c>
      <c r="D1325" s="53">
        <v>43480</v>
      </c>
      <c r="E1325" s="53">
        <v>44289</v>
      </c>
      <c r="F1325" s="51">
        <f>Messy_HR_Dataset_Detailed!$E1325-Messy_HR_Dataset_Detailed!$D1325</f>
        <v>809</v>
      </c>
      <c r="G1325" s="54">
        <f>(Messy_HR_Dataset_Detailed!$E1325-Messy_HR_Dataset_Detailed!$D1325)/365.25</f>
        <v>2.21492128678987</v>
      </c>
      <c r="H1325" s="52" t="s">
        <v>738</v>
      </c>
      <c r="I1325" s="52" t="s">
        <v>8212</v>
      </c>
      <c r="J1325" s="55" t="s">
        <v>8213</v>
      </c>
      <c r="K1325" s="52" t="s">
        <v>79</v>
      </c>
      <c r="L1325" s="52" t="s">
        <v>752</v>
      </c>
      <c r="M1325" s="52" t="s">
        <v>39</v>
      </c>
      <c r="N1325" s="52" t="s">
        <v>67</v>
      </c>
      <c r="O1325" s="52" t="s">
        <v>56</v>
      </c>
      <c r="P1325" s="52" t="s">
        <v>133</v>
      </c>
      <c r="Q1325" s="52" t="s">
        <v>42</v>
      </c>
      <c r="R1325" s="52" t="s">
        <v>80</v>
      </c>
      <c r="S1325" s="53" t="s">
        <v>8214</v>
      </c>
      <c r="T1325" s="52" t="s">
        <v>44</v>
      </c>
      <c r="U1325" s="52" t="s">
        <v>98</v>
      </c>
      <c r="V1325" s="52" t="s">
        <v>46</v>
      </c>
      <c r="W1325" s="51">
        <v>46410</v>
      </c>
      <c r="X1325" s="52" t="s">
        <v>746</v>
      </c>
      <c r="Y1325" s="51">
        <v>2</v>
      </c>
      <c r="Z1325" s="51">
        <v>3023</v>
      </c>
      <c r="AA1325" s="53" t="s">
        <v>561</v>
      </c>
      <c r="AB1325" s="51">
        <v>3</v>
      </c>
      <c r="AC1325" s="51">
        <v>5</v>
      </c>
      <c r="AD1325" s="53">
        <v>45050</v>
      </c>
      <c r="AE1325" s="52" t="s">
        <v>76</v>
      </c>
      <c r="AF1325" s="52" t="s">
        <v>51</v>
      </c>
      <c r="AG1325" s="52" t="s">
        <v>89</v>
      </c>
      <c r="AH1325" s="52" t="s">
        <v>8215</v>
      </c>
      <c r="AI1325" s="52" t="s">
        <v>8216</v>
      </c>
      <c r="AJ1325" s="51">
        <v>5</v>
      </c>
      <c r="AK1325" s="56">
        <v>321.61</v>
      </c>
    </row>
    <row r="1326" spans="1:37" x14ac:dyDescent="0.25">
      <c r="A1326" s="51">
        <v>2600</v>
      </c>
      <c r="B1326" s="52" t="s">
        <v>2129</v>
      </c>
      <c r="C1326" s="52" t="s">
        <v>5682</v>
      </c>
      <c r="D1326" s="53">
        <v>45073</v>
      </c>
      <c r="E1326" s="53">
        <v>45135</v>
      </c>
      <c r="F1326" s="51">
        <f>Messy_HR_Dataset_Detailed!$E1326-Messy_HR_Dataset_Detailed!$D1326</f>
        <v>62</v>
      </c>
      <c r="G1326" s="54">
        <f>(Messy_HR_Dataset_Detailed!$E1326-Messy_HR_Dataset_Detailed!$D1326)/365.25</f>
        <v>0.16974674880219029</v>
      </c>
      <c r="H1326" s="52" t="s">
        <v>738</v>
      </c>
      <c r="I1326" s="52" t="s">
        <v>8217</v>
      </c>
      <c r="J1326" s="55" t="s">
        <v>8218</v>
      </c>
      <c r="K1326" s="52" t="s">
        <v>132</v>
      </c>
      <c r="L1326" s="52" t="s">
        <v>38</v>
      </c>
      <c r="M1326" s="52" t="s">
        <v>56</v>
      </c>
      <c r="N1326" s="52" t="s">
        <v>55</v>
      </c>
      <c r="O1326" s="52" t="s">
        <v>66</v>
      </c>
      <c r="P1326" s="52" t="s">
        <v>174</v>
      </c>
      <c r="Q1326" s="52" t="s">
        <v>42</v>
      </c>
      <c r="R1326" s="52" t="s">
        <v>96</v>
      </c>
      <c r="S1326" s="53">
        <v>15923</v>
      </c>
      <c r="T1326" s="52" t="s">
        <v>44</v>
      </c>
      <c r="U1326" s="52" t="s">
        <v>625</v>
      </c>
      <c r="V1326" s="52" t="s">
        <v>46</v>
      </c>
      <c r="W1326" s="51">
        <v>7984</v>
      </c>
      <c r="X1326" s="52" t="s">
        <v>48</v>
      </c>
      <c r="Y1326" s="51">
        <v>5</v>
      </c>
      <c r="Z1326" s="51">
        <v>3027</v>
      </c>
      <c r="AA1326" s="53" t="s">
        <v>1304</v>
      </c>
      <c r="AB1326" s="51">
        <v>3</v>
      </c>
      <c r="AC1326" s="51">
        <v>2</v>
      </c>
      <c r="AD1326" s="53">
        <v>45112</v>
      </c>
      <c r="AE1326" s="52" t="s">
        <v>156</v>
      </c>
      <c r="AF1326" s="52" t="s">
        <v>61</v>
      </c>
      <c r="AG1326" s="52" t="s">
        <v>62</v>
      </c>
      <c r="AH1326" s="52" t="s">
        <v>8219</v>
      </c>
      <c r="AI1326" s="52" t="s">
        <v>777</v>
      </c>
      <c r="AJ1326" s="51">
        <v>4</v>
      </c>
      <c r="AK1326" s="56">
        <v>707.06</v>
      </c>
    </row>
    <row r="1327" spans="1:37" x14ac:dyDescent="0.25">
      <c r="A1327" s="51">
        <v>2601</v>
      </c>
      <c r="B1327" s="52" t="s">
        <v>5398</v>
      </c>
      <c r="C1327" s="52" t="s">
        <v>2438</v>
      </c>
      <c r="D1327" s="53">
        <v>43322</v>
      </c>
      <c r="E1327" s="53">
        <v>44402</v>
      </c>
      <c r="F1327" s="51">
        <f>Messy_HR_Dataset_Detailed!$E1327-Messy_HR_Dataset_Detailed!$D1327</f>
        <v>1080</v>
      </c>
      <c r="G1327" s="54">
        <f>(Messy_HR_Dataset_Detailed!$E1327-Messy_HR_Dataset_Detailed!$D1327)/365.25</f>
        <v>2.9568788501026693</v>
      </c>
      <c r="H1327" s="52" t="s">
        <v>738</v>
      </c>
      <c r="I1327" s="52" t="s">
        <v>8220</v>
      </c>
      <c r="J1327" s="55" t="s">
        <v>8221</v>
      </c>
      <c r="K1327" s="52" t="s">
        <v>113</v>
      </c>
      <c r="L1327" s="52" t="s">
        <v>752</v>
      </c>
      <c r="M1327" s="52" t="s">
        <v>39</v>
      </c>
      <c r="N1327" s="52" t="s">
        <v>67</v>
      </c>
      <c r="O1327" s="52" t="s">
        <v>41</v>
      </c>
      <c r="P1327" s="52" t="s">
        <v>121</v>
      </c>
      <c r="Q1327" s="52" t="s">
        <v>42</v>
      </c>
      <c r="R1327" s="52" t="s">
        <v>107</v>
      </c>
      <c r="S1327" s="53">
        <v>36561</v>
      </c>
      <c r="T1327" s="52" t="s">
        <v>44</v>
      </c>
      <c r="U1327" s="52" t="s">
        <v>109</v>
      </c>
      <c r="V1327" s="52" t="s">
        <v>46</v>
      </c>
      <c r="W1327" s="51">
        <v>32254</v>
      </c>
      <c r="X1327" s="52" t="s">
        <v>48</v>
      </c>
      <c r="Y1327" s="51">
        <v>2</v>
      </c>
      <c r="Z1327" s="51">
        <v>3028</v>
      </c>
      <c r="AA1327" s="53">
        <v>44930</v>
      </c>
      <c r="AB1327" s="51">
        <v>5</v>
      </c>
      <c r="AC1327" s="51">
        <v>4</v>
      </c>
      <c r="AD1327" s="53">
        <v>44854</v>
      </c>
      <c r="AE1327" s="52" t="s">
        <v>156</v>
      </c>
      <c r="AF1327" s="52" t="s">
        <v>51</v>
      </c>
      <c r="AG1327" s="52" t="s">
        <v>77</v>
      </c>
      <c r="AH1327" s="52" t="s">
        <v>8222</v>
      </c>
      <c r="AI1327" s="52" t="s">
        <v>8223</v>
      </c>
      <c r="AJ1327" s="51">
        <v>4</v>
      </c>
      <c r="AK1327" s="56">
        <v>690.29</v>
      </c>
    </row>
    <row r="1328" spans="1:37" x14ac:dyDescent="0.25">
      <c r="A1328" s="51">
        <v>2602</v>
      </c>
      <c r="B1328" s="52" t="s">
        <v>3424</v>
      </c>
      <c r="C1328" s="52" t="s">
        <v>2825</v>
      </c>
      <c r="D1328" s="53">
        <v>44493</v>
      </c>
      <c r="E1328" s="53">
        <v>44960</v>
      </c>
      <c r="F1328" s="51">
        <f>Messy_HR_Dataset_Detailed!$E1328-Messy_HR_Dataset_Detailed!$D1328</f>
        <v>467</v>
      </c>
      <c r="G1328" s="54">
        <f>(Messy_HR_Dataset_Detailed!$E1328-Messy_HR_Dataset_Detailed!$D1328)/365.25</f>
        <v>1.2785763175906912</v>
      </c>
      <c r="H1328" s="52" t="s">
        <v>738</v>
      </c>
      <c r="I1328" s="52" t="s">
        <v>8224</v>
      </c>
      <c r="J1328" s="55" t="s">
        <v>8225</v>
      </c>
      <c r="K1328" s="52" t="s">
        <v>65</v>
      </c>
      <c r="L1328" s="52" t="s">
        <v>38</v>
      </c>
      <c r="M1328" s="52" t="s">
        <v>39</v>
      </c>
      <c r="N1328" s="52" t="s">
        <v>40</v>
      </c>
      <c r="O1328" s="52" t="s">
        <v>66</v>
      </c>
      <c r="P1328" s="52" t="s">
        <v>174</v>
      </c>
      <c r="Q1328" s="52" t="s">
        <v>42</v>
      </c>
      <c r="R1328" s="52" t="s">
        <v>43</v>
      </c>
      <c r="S1328" s="53" t="s">
        <v>8041</v>
      </c>
      <c r="T1328" s="52" t="s">
        <v>44</v>
      </c>
      <c r="U1328" s="52" t="s">
        <v>74</v>
      </c>
      <c r="V1328" s="52" t="s">
        <v>46</v>
      </c>
      <c r="W1328" s="51">
        <v>5819</v>
      </c>
      <c r="X1328" s="52" t="s">
        <v>48</v>
      </c>
      <c r="Y1328" s="51">
        <v>4</v>
      </c>
      <c r="Z1328" s="51">
        <v>3029</v>
      </c>
      <c r="AA1328" s="53">
        <v>45140</v>
      </c>
      <c r="AB1328" s="51">
        <v>1</v>
      </c>
      <c r="AC1328" s="51">
        <v>1</v>
      </c>
      <c r="AD1328" s="53">
        <v>45110</v>
      </c>
      <c r="AE1328" s="52" t="s">
        <v>76</v>
      </c>
      <c r="AF1328" s="52" t="s">
        <v>61</v>
      </c>
      <c r="AG1328" s="52" t="s">
        <v>62</v>
      </c>
      <c r="AH1328" s="52" t="s">
        <v>8226</v>
      </c>
      <c r="AI1328" s="52" t="s">
        <v>8227</v>
      </c>
      <c r="AJ1328" s="51">
        <v>1</v>
      </c>
      <c r="AK1328" s="56">
        <v>721.83</v>
      </c>
    </row>
    <row r="1329" spans="1:37" x14ac:dyDescent="0.25">
      <c r="A1329" s="51">
        <v>2603</v>
      </c>
      <c r="B1329" s="52" t="s">
        <v>8228</v>
      </c>
      <c r="C1329" s="52" t="s">
        <v>4340</v>
      </c>
      <c r="D1329" s="53">
        <v>44747</v>
      </c>
      <c r="E1329" s="53">
        <v>44929</v>
      </c>
      <c r="F1329" s="51">
        <f>Messy_HR_Dataset_Detailed!$E1329-Messy_HR_Dataset_Detailed!$D1329</f>
        <v>182</v>
      </c>
      <c r="G1329" s="54">
        <f>(Messy_HR_Dataset_Detailed!$E1329-Messy_HR_Dataset_Detailed!$D1329)/365.25</f>
        <v>0.49828884325804246</v>
      </c>
      <c r="H1329" s="52" t="s">
        <v>738</v>
      </c>
      <c r="I1329" s="52" t="s">
        <v>8229</v>
      </c>
      <c r="J1329" s="55" t="s">
        <v>8230</v>
      </c>
      <c r="K1329" s="52" t="s">
        <v>164</v>
      </c>
      <c r="L1329" s="52" t="s">
        <v>38</v>
      </c>
      <c r="M1329" s="52" t="s">
        <v>66</v>
      </c>
      <c r="N1329" s="52" t="s">
        <v>40</v>
      </c>
      <c r="O1329" s="52" t="s">
        <v>56</v>
      </c>
      <c r="P1329" s="52" t="s">
        <v>174</v>
      </c>
      <c r="Q1329" s="52" t="s">
        <v>42</v>
      </c>
      <c r="R1329" s="52" t="s">
        <v>320</v>
      </c>
      <c r="S1329" s="53">
        <v>19640</v>
      </c>
      <c r="T1329" s="52" t="s">
        <v>44</v>
      </c>
      <c r="U1329" s="52" t="s">
        <v>81</v>
      </c>
      <c r="V1329" s="52" t="s">
        <v>46</v>
      </c>
      <c r="W1329" s="51">
        <v>51064</v>
      </c>
      <c r="X1329" s="52" t="s">
        <v>48</v>
      </c>
      <c r="Y1329" s="51">
        <v>1</v>
      </c>
      <c r="Z1329" s="51">
        <v>3030</v>
      </c>
      <c r="AA1329" s="53">
        <v>44693</v>
      </c>
      <c r="AB1329" s="51">
        <v>2</v>
      </c>
      <c r="AC1329" s="51">
        <v>2</v>
      </c>
      <c r="AD1329" s="53">
        <v>44919</v>
      </c>
      <c r="AE1329" s="52" t="s">
        <v>83</v>
      </c>
      <c r="AF1329" s="52" t="s">
        <v>51</v>
      </c>
      <c r="AG1329" s="52" t="s">
        <v>89</v>
      </c>
      <c r="AH1329" s="52" t="s">
        <v>8231</v>
      </c>
      <c r="AI1329" s="52" t="s">
        <v>8232</v>
      </c>
      <c r="AJ1329" s="51">
        <v>2</v>
      </c>
      <c r="AK1329" s="56">
        <v>287.33999999999997</v>
      </c>
    </row>
    <row r="1330" spans="1:37" x14ac:dyDescent="0.25">
      <c r="A1330" s="51">
        <v>2604</v>
      </c>
      <c r="B1330" s="52" t="s">
        <v>2788</v>
      </c>
      <c r="C1330" s="52" t="s">
        <v>1420</v>
      </c>
      <c r="D1330" s="53">
        <v>44583</v>
      </c>
      <c r="E1330" s="53">
        <v>44988</v>
      </c>
      <c r="F1330" s="51">
        <f>Messy_HR_Dataset_Detailed!$E1330-Messy_HR_Dataset_Detailed!$D1330</f>
        <v>405</v>
      </c>
      <c r="G1330" s="54">
        <f>(Messy_HR_Dataset_Detailed!$E1330-Messy_HR_Dataset_Detailed!$D1330)/365.25</f>
        <v>1.108829568788501</v>
      </c>
      <c r="H1330" s="52" t="s">
        <v>36</v>
      </c>
      <c r="I1330" s="52" t="s">
        <v>5242</v>
      </c>
      <c r="J1330" s="55" t="s">
        <v>8233</v>
      </c>
      <c r="K1330" s="52" t="s">
        <v>125</v>
      </c>
      <c r="L1330" s="52" t="s">
        <v>38</v>
      </c>
      <c r="M1330" s="52" t="s">
        <v>39</v>
      </c>
      <c r="N1330" s="52" t="s">
        <v>67</v>
      </c>
      <c r="O1330" s="52" t="s">
        <v>41</v>
      </c>
      <c r="P1330" s="52" t="s">
        <v>121</v>
      </c>
      <c r="Q1330" s="52" t="s">
        <v>42</v>
      </c>
      <c r="R1330" s="52" t="s">
        <v>175</v>
      </c>
      <c r="S1330" s="53" t="s">
        <v>8234</v>
      </c>
      <c r="T1330" s="52" t="s">
        <v>44</v>
      </c>
      <c r="U1330" s="52" t="s">
        <v>5</v>
      </c>
      <c r="V1330" s="52" t="s">
        <v>59</v>
      </c>
      <c r="W1330" s="51">
        <v>88435</v>
      </c>
      <c r="X1330" s="52" t="s">
        <v>48</v>
      </c>
      <c r="Y1330" s="51">
        <v>1</v>
      </c>
      <c r="Z1330" s="51">
        <v>3031</v>
      </c>
      <c r="AA1330" s="53" t="s">
        <v>3660</v>
      </c>
      <c r="AB1330" s="51">
        <v>2</v>
      </c>
      <c r="AC1330" s="51">
        <v>3</v>
      </c>
      <c r="AD1330" s="53">
        <v>44926</v>
      </c>
      <c r="AE1330" s="52" t="s">
        <v>83</v>
      </c>
      <c r="AF1330" s="52" t="s">
        <v>61</v>
      </c>
      <c r="AG1330" s="52" t="s">
        <v>62</v>
      </c>
      <c r="AH1330" s="52" t="s">
        <v>8235</v>
      </c>
      <c r="AI1330" s="52" t="s">
        <v>8236</v>
      </c>
      <c r="AJ1330" s="51">
        <v>2</v>
      </c>
      <c r="AK1330" s="56">
        <v>783.36</v>
      </c>
    </row>
    <row r="1331" spans="1:37" x14ac:dyDescent="0.25">
      <c r="A1331" s="51">
        <v>2605</v>
      </c>
      <c r="B1331" s="52" t="s">
        <v>6047</v>
      </c>
      <c r="C1331" s="52" t="s">
        <v>1448</v>
      </c>
      <c r="D1331" s="53">
        <v>45012</v>
      </c>
      <c r="E1331" s="53">
        <v>45130</v>
      </c>
      <c r="F1331" s="51">
        <f>Messy_HR_Dataset_Detailed!$E1331-Messy_HR_Dataset_Detailed!$D1331</f>
        <v>118</v>
      </c>
      <c r="G1331" s="54">
        <f>(Messy_HR_Dataset_Detailed!$E1331-Messy_HR_Dataset_Detailed!$D1331)/365.25</f>
        <v>0.32306639288158795</v>
      </c>
      <c r="H1331" s="52" t="s">
        <v>36</v>
      </c>
      <c r="I1331" s="52" t="s">
        <v>8237</v>
      </c>
      <c r="J1331" s="55" t="s">
        <v>8238</v>
      </c>
      <c r="K1331" s="52" t="s">
        <v>54</v>
      </c>
      <c r="L1331" s="52" t="s">
        <v>1816</v>
      </c>
      <c r="M1331" s="52" t="s">
        <v>56</v>
      </c>
      <c r="N1331" s="52" t="s">
        <v>55</v>
      </c>
      <c r="O1331" s="52" t="s">
        <v>66</v>
      </c>
      <c r="P1331" s="52" t="s">
        <v>174</v>
      </c>
      <c r="Q1331" s="52" t="s">
        <v>42</v>
      </c>
      <c r="R1331" s="52" t="s">
        <v>80</v>
      </c>
      <c r="S1331" s="53">
        <v>15260</v>
      </c>
      <c r="T1331" s="52" t="s">
        <v>44</v>
      </c>
      <c r="U1331" s="52" t="s">
        <v>5</v>
      </c>
      <c r="V1331" s="52" t="s">
        <v>59</v>
      </c>
      <c r="W1331" s="51">
        <v>48042</v>
      </c>
      <c r="X1331" s="52" t="s">
        <v>48</v>
      </c>
      <c r="Y1331" s="51">
        <v>2</v>
      </c>
      <c r="Z1331" s="51">
        <v>3032</v>
      </c>
      <c r="AA1331" s="53">
        <v>45084</v>
      </c>
      <c r="AB1331" s="51">
        <v>1</v>
      </c>
      <c r="AC1331" s="51">
        <v>3</v>
      </c>
      <c r="AD1331" s="53">
        <v>44862</v>
      </c>
      <c r="AE1331" s="52" t="s">
        <v>83</v>
      </c>
      <c r="AF1331" s="52" t="s">
        <v>61</v>
      </c>
      <c r="AG1331" s="52" t="s">
        <v>89</v>
      </c>
      <c r="AH1331" s="52" t="s">
        <v>5908</v>
      </c>
      <c r="AI1331" s="52" t="s">
        <v>8239</v>
      </c>
      <c r="AJ1331" s="51">
        <v>1</v>
      </c>
      <c r="AK1331" s="56">
        <v>709.78</v>
      </c>
    </row>
    <row r="1332" spans="1:37" x14ac:dyDescent="0.25">
      <c r="A1332" s="51">
        <v>2606</v>
      </c>
      <c r="B1332" s="52" t="s">
        <v>8240</v>
      </c>
      <c r="C1332" s="52" t="s">
        <v>2750</v>
      </c>
      <c r="D1332" s="53">
        <v>43703</v>
      </c>
      <c r="E1332" s="53">
        <v>44629</v>
      </c>
      <c r="F1332" s="51">
        <f>Messy_HR_Dataset_Detailed!$E1332-Messy_HR_Dataset_Detailed!$D1332</f>
        <v>926</v>
      </c>
      <c r="G1332" s="54">
        <f>(Messy_HR_Dataset_Detailed!$E1332-Messy_HR_Dataset_Detailed!$D1332)/365.25</f>
        <v>2.5352498288843259</v>
      </c>
      <c r="H1332" s="52" t="s">
        <v>36</v>
      </c>
      <c r="I1332" s="52" t="s">
        <v>8241</v>
      </c>
      <c r="J1332" s="55" t="s">
        <v>8242</v>
      </c>
      <c r="K1332" s="52" t="s">
        <v>132</v>
      </c>
      <c r="L1332" s="52" t="s">
        <v>1816</v>
      </c>
      <c r="M1332" s="52" t="s">
        <v>39</v>
      </c>
      <c r="N1332" s="52" t="s">
        <v>40</v>
      </c>
      <c r="O1332" s="52" t="s">
        <v>56</v>
      </c>
      <c r="P1332" s="52" t="s">
        <v>174</v>
      </c>
      <c r="Q1332" s="52" t="s">
        <v>42</v>
      </c>
      <c r="R1332" s="52" t="s">
        <v>107</v>
      </c>
      <c r="S1332" s="53" t="s">
        <v>8243</v>
      </c>
      <c r="T1332" s="52" t="s">
        <v>44</v>
      </c>
      <c r="U1332" s="52" t="s">
        <v>978</v>
      </c>
      <c r="V1332" s="52" t="s">
        <v>59</v>
      </c>
      <c r="W1332" s="51">
        <v>54212</v>
      </c>
      <c r="X1332" s="52" t="s">
        <v>48</v>
      </c>
      <c r="Y1332" s="51">
        <v>2</v>
      </c>
      <c r="Z1332" s="51">
        <v>3033</v>
      </c>
      <c r="AA1332" s="53" t="s">
        <v>1021</v>
      </c>
      <c r="AB1332" s="51">
        <v>3</v>
      </c>
      <c r="AC1332" s="51">
        <v>3</v>
      </c>
      <c r="AD1332" s="53">
        <v>44934</v>
      </c>
      <c r="AE1332" s="52" t="s">
        <v>60</v>
      </c>
      <c r="AF1332" s="52" t="s">
        <v>51</v>
      </c>
      <c r="AG1332" s="52" t="s">
        <v>62</v>
      </c>
      <c r="AH1332" s="52" t="s">
        <v>8244</v>
      </c>
      <c r="AI1332" s="52" t="s">
        <v>8245</v>
      </c>
      <c r="AJ1332" s="51">
        <v>4</v>
      </c>
      <c r="AK1332" s="56">
        <v>714.64</v>
      </c>
    </row>
    <row r="1333" spans="1:37" x14ac:dyDescent="0.25">
      <c r="A1333" s="51">
        <v>2611</v>
      </c>
      <c r="B1333" s="52" t="s">
        <v>8246</v>
      </c>
      <c r="C1333" s="52" t="s">
        <v>5776</v>
      </c>
      <c r="D1333" s="53">
        <v>44146</v>
      </c>
      <c r="E1333" s="53">
        <v>44314</v>
      </c>
      <c r="F1333" s="51">
        <f>Messy_HR_Dataset_Detailed!$E1333-Messy_HR_Dataset_Detailed!$D1333</f>
        <v>168</v>
      </c>
      <c r="G1333" s="54">
        <f>(Messy_HR_Dataset_Detailed!$E1333-Messy_HR_Dataset_Detailed!$D1333)/365.25</f>
        <v>0.45995893223819301</v>
      </c>
      <c r="H1333" s="52" t="s">
        <v>36</v>
      </c>
      <c r="I1333" s="52" t="s">
        <v>8247</v>
      </c>
      <c r="J1333" s="55" t="s">
        <v>8248</v>
      </c>
      <c r="K1333" s="52" t="s">
        <v>65</v>
      </c>
      <c r="L1333" s="52" t="s">
        <v>38</v>
      </c>
      <c r="M1333" s="52" t="s">
        <v>56</v>
      </c>
      <c r="N1333" s="52" t="s">
        <v>67</v>
      </c>
      <c r="O1333" s="52" t="s">
        <v>41</v>
      </c>
      <c r="P1333" s="52" t="s">
        <v>95</v>
      </c>
      <c r="Q1333" s="52" t="s">
        <v>42</v>
      </c>
      <c r="R1333" s="52" t="s">
        <v>85</v>
      </c>
      <c r="S1333" s="53" t="s">
        <v>8249</v>
      </c>
      <c r="T1333" s="52" t="s">
        <v>44</v>
      </c>
      <c r="U1333" s="52" t="s">
        <v>81</v>
      </c>
      <c r="V1333" s="52" t="s">
        <v>59</v>
      </c>
      <c r="W1333" s="51">
        <v>76217</v>
      </c>
      <c r="X1333" s="52" t="s">
        <v>48</v>
      </c>
      <c r="Y1333" s="51">
        <v>2</v>
      </c>
      <c r="Z1333" s="51">
        <v>3038</v>
      </c>
      <c r="AA1333" s="53">
        <v>44722</v>
      </c>
      <c r="AB1333" s="51">
        <v>5</v>
      </c>
      <c r="AC1333" s="51">
        <v>5</v>
      </c>
      <c r="AD1333" s="53">
        <v>44790</v>
      </c>
      <c r="AE1333" s="52" t="s">
        <v>60</v>
      </c>
      <c r="AF1333" s="52" t="s">
        <v>51</v>
      </c>
      <c r="AG1333" s="52" t="s">
        <v>62</v>
      </c>
      <c r="AH1333" s="52" t="s">
        <v>8250</v>
      </c>
      <c r="AI1333" s="52" t="s">
        <v>8251</v>
      </c>
      <c r="AJ1333" s="51">
        <v>5</v>
      </c>
      <c r="AK1333" s="56">
        <v>244.22</v>
      </c>
    </row>
    <row r="1334" spans="1:37" x14ac:dyDescent="0.25">
      <c r="A1334" s="51">
        <v>2615</v>
      </c>
      <c r="B1334" s="52" t="s">
        <v>1558</v>
      </c>
      <c r="C1334" s="52" t="s">
        <v>1140</v>
      </c>
      <c r="D1334" s="53">
        <v>45086</v>
      </c>
      <c r="E1334" s="53">
        <v>45119</v>
      </c>
      <c r="F1334" s="51">
        <f>Messy_HR_Dataset_Detailed!$E1334-Messy_HR_Dataset_Detailed!$D1334</f>
        <v>33</v>
      </c>
      <c r="G1334" s="54">
        <f>(Messy_HR_Dataset_Detailed!$E1334-Messy_HR_Dataset_Detailed!$D1334)/365.25</f>
        <v>9.034907597535935E-2</v>
      </c>
      <c r="H1334" s="52" t="s">
        <v>36</v>
      </c>
      <c r="I1334" s="52" t="s">
        <v>8252</v>
      </c>
      <c r="J1334" s="55" t="s">
        <v>8253</v>
      </c>
      <c r="K1334" s="52" t="s">
        <v>54</v>
      </c>
      <c r="L1334" s="52" t="s">
        <v>38</v>
      </c>
      <c r="M1334" s="52" t="s">
        <v>39</v>
      </c>
      <c r="N1334" s="52" t="s">
        <v>67</v>
      </c>
      <c r="O1334" s="52" t="s">
        <v>41</v>
      </c>
      <c r="P1334" s="52" t="s">
        <v>121</v>
      </c>
      <c r="Q1334" s="52" t="s">
        <v>42</v>
      </c>
      <c r="R1334" s="52" t="s">
        <v>238</v>
      </c>
      <c r="S1334" s="53" t="s">
        <v>8254</v>
      </c>
      <c r="T1334" s="52" t="s">
        <v>44</v>
      </c>
      <c r="U1334" s="52" t="s">
        <v>109</v>
      </c>
      <c r="V1334" s="52" t="s">
        <v>46</v>
      </c>
      <c r="W1334" s="51">
        <v>44194</v>
      </c>
      <c r="X1334" s="52" t="s">
        <v>99</v>
      </c>
      <c r="Y1334" s="51">
        <v>4</v>
      </c>
      <c r="Z1334" s="51">
        <v>3042</v>
      </c>
      <c r="AA1334" s="53" t="s">
        <v>421</v>
      </c>
      <c r="AB1334" s="51">
        <v>4</v>
      </c>
      <c r="AC1334" s="51">
        <v>1</v>
      </c>
      <c r="AD1334" s="53">
        <v>44960</v>
      </c>
      <c r="AE1334" s="52" t="s">
        <v>83</v>
      </c>
      <c r="AF1334" s="52" t="s">
        <v>51</v>
      </c>
      <c r="AG1334" s="52" t="s">
        <v>62</v>
      </c>
      <c r="AH1334" s="52" t="s">
        <v>8255</v>
      </c>
      <c r="AI1334" s="52" t="s">
        <v>8256</v>
      </c>
      <c r="AJ1334" s="51">
        <v>2</v>
      </c>
      <c r="AK1334" s="56">
        <v>513.54</v>
      </c>
    </row>
    <row r="1335" spans="1:37" x14ac:dyDescent="0.25">
      <c r="A1335" s="51">
        <v>2617</v>
      </c>
      <c r="B1335" s="52" t="s">
        <v>8257</v>
      </c>
      <c r="C1335" s="52" t="s">
        <v>1109</v>
      </c>
      <c r="D1335" s="53">
        <v>44069</v>
      </c>
      <c r="E1335" s="53">
        <v>44195</v>
      </c>
      <c r="F1335" s="51">
        <f>Messy_HR_Dataset_Detailed!$E1335-Messy_HR_Dataset_Detailed!$D1335</f>
        <v>126</v>
      </c>
      <c r="G1335" s="54">
        <f>(Messy_HR_Dataset_Detailed!$E1335-Messy_HR_Dataset_Detailed!$D1335)/365.25</f>
        <v>0.34496919917864477</v>
      </c>
      <c r="H1335" s="52" t="s">
        <v>36</v>
      </c>
      <c r="I1335" s="52" t="s">
        <v>8258</v>
      </c>
      <c r="J1335" s="55" t="s">
        <v>8259</v>
      </c>
      <c r="K1335" s="52" t="s">
        <v>79</v>
      </c>
      <c r="L1335" s="52" t="s">
        <v>38</v>
      </c>
      <c r="M1335" s="52" t="s">
        <v>39</v>
      </c>
      <c r="N1335" s="52" t="s">
        <v>67</v>
      </c>
      <c r="O1335" s="52" t="s">
        <v>56</v>
      </c>
      <c r="P1335" s="52" t="s">
        <v>133</v>
      </c>
      <c r="Q1335" s="52" t="s">
        <v>42</v>
      </c>
      <c r="R1335" s="52" t="s">
        <v>80</v>
      </c>
      <c r="S1335" s="53" t="s">
        <v>8260</v>
      </c>
      <c r="T1335" s="52" t="s">
        <v>44</v>
      </c>
      <c r="U1335" s="52" t="s">
        <v>81</v>
      </c>
      <c r="V1335" s="52" t="s">
        <v>59</v>
      </c>
      <c r="W1335" s="51">
        <v>16165</v>
      </c>
      <c r="X1335" s="52" t="s">
        <v>99</v>
      </c>
      <c r="Y1335" s="51">
        <v>2</v>
      </c>
      <c r="Z1335" s="51">
        <v>3044</v>
      </c>
      <c r="AA1335" s="53">
        <v>45113</v>
      </c>
      <c r="AB1335" s="51">
        <v>1</v>
      </c>
      <c r="AC1335" s="51">
        <v>1</v>
      </c>
      <c r="AD1335" s="53">
        <v>44915</v>
      </c>
      <c r="AE1335" s="52" t="s">
        <v>50</v>
      </c>
      <c r="AF1335" s="52" t="s">
        <v>51</v>
      </c>
      <c r="AG1335" s="52" t="s">
        <v>89</v>
      </c>
      <c r="AH1335" s="52" t="s">
        <v>8261</v>
      </c>
      <c r="AI1335" s="52" t="s">
        <v>8262</v>
      </c>
      <c r="AJ1335" s="51">
        <v>2</v>
      </c>
      <c r="AK1335" s="56">
        <v>643.75</v>
      </c>
    </row>
    <row r="1336" spans="1:37" x14ac:dyDescent="0.25">
      <c r="A1336" s="51">
        <v>2619</v>
      </c>
      <c r="B1336" s="52" t="s">
        <v>8263</v>
      </c>
      <c r="C1336" s="52" t="s">
        <v>3545</v>
      </c>
      <c r="D1336" s="53">
        <v>45079</v>
      </c>
      <c r="E1336" s="53">
        <v>45116</v>
      </c>
      <c r="F1336" s="51">
        <f>Messy_HR_Dataset_Detailed!$E1336-Messy_HR_Dataset_Detailed!$D1336</f>
        <v>37</v>
      </c>
      <c r="G1336" s="54">
        <f>(Messy_HR_Dataset_Detailed!$E1336-Messy_HR_Dataset_Detailed!$D1336)/365.25</f>
        <v>0.10130047912388775</v>
      </c>
      <c r="H1336" s="52" t="s">
        <v>738</v>
      </c>
      <c r="I1336" s="52" t="s">
        <v>8264</v>
      </c>
      <c r="J1336" s="55" t="s">
        <v>8265</v>
      </c>
      <c r="K1336" s="52" t="s">
        <v>79</v>
      </c>
      <c r="L1336" s="52" t="s">
        <v>752</v>
      </c>
      <c r="M1336" s="52" t="s">
        <v>56</v>
      </c>
      <c r="N1336" s="52" t="s">
        <v>55</v>
      </c>
      <c r="O1336" s="52" t="s">
        <v>66</v>
      </c>
      <c r="P1336" s="52" t="s">
        <v>121</v>
      </c>
      <c r="Q1336" s="52" t="s">
        <v>42</v>
      </c>
      <c r="R1336" s="52" t="s">
        <v>320</v>
      </c>
      <c r="S1336" s="53">
        <v>30442</v>
      </c>
      <c r="T1336" s="52" t="s">
        <v>44</v>
      </c>
      <c r="U1336" s="52" t="s">
        <v>5</v>
      </c>
      <c r="V1336" s="52" t="s">
        <v>46</v>
      </c>
      <c r="W1336" s="51">
        <v>85307</v>
      </c>
      <c r="X1336" s="52" t="s">
        <v>99</v>
      </c>
      <c r="Y1336" s="51">
        <v>4</v>
      </c>
      <c r="Z1336" s="51">
        <v>3046</v>
      </c>
      <c r="AA1336" s="53">
        <v>45080</v>
      </c>
      <c r="AB1336" s="51">
        <v>2</v>
      </c>
      <c r="AC1336" s="51">
        <v>5</v>
      </c>
      <c r="AD1336" s="53">
        <v>44940</v>
      </c>
      <c r="AE1336" s="52" t="s">
        <v>156</v>
      </c>
      <c r="AF1336" s="52" t="s">
        <v>51</v>
      </c>
      <c r="AG1336" s="52" t="s">
        <v>89</v>
      </c>
      <c r="AH1336" s="52" t="s">
        <v>8266</v>
      </c>
      <c r="AI1336" s="52" t="s">
        <v>8267</v>
      </c>
      <c r="AJ1336" s="51">
        <v>2</v>
      </c>
      <c r="AK1336" s="56">
        <v>767.56</v>
      </c>
    </row>
    <row r="1337" spans="1:37" x14ac:dyDescent="0.25">
      <c r="A1337" s="51">
        <v>2622</v>
      </c>
      <c r="B1337" s="52" t="s">
        <v>3093</v>
      </c>
      <c r="C1337" s="52" t="s">
        <v>2381</v>
      </c>
      <c r="D1337" s="53">
        <v>45109</v>
      </c>
      <c r="E1337" s="53">
        <v>45132</v>
      </c>
      <c r="F1337" s="51">
        <f>Messy_HR_Dataset_Detailed!$E1337-Messy_HR_Dataset_Detailed!$D1337</f>
        <v>23</v>
      </c>
      <c r="G1337" s="54">
        <f>(Messy_HR_Dataset_Detailed!$E1337-Messy_HR_Dataset_Detailed!$D1337)/365.25</f>
        <v>6.2970568104038324E-2</v>
      </c>
      <c r="H1337" s="52" t="s">
        <v>738</v>
      </c>
      <c r="I1337" s="52" t="s">
        <v>8268</v>
      </c>
      <c r="J1337" s="55" t="s">
        <v>8269</v>
      </c>
      <c r="K1337" s="52" t="s">
        <v>113</v>
      </c>
      <c r="L1337" s="52" t="s">
        <v>38</v>
      </c>
      <c r="M1337" s="52" t="s">
        <v>56</v>
      </c>
      <c r="N1337" s="52" t="s">
        <v>55</v>
      </c>
      <c r="O1337" s="52" t="s">
        <v>41</v>
      </c>
      <c r="P1337" s="52" t="s">
        <v>95</v>
      </c>
      <c r="Q1337" s="52" t="s">
        <v>42</v>
      </c>
      <c r="R1337" s="52" t="s">
        <v>80</v>
      </c>
      <c r="S1337" s="53">
        <v>17872</v>
      </c>
      <c r="T1337" s="52" t="s">
        <v>44</v>
      </c>
      <c r="U1337" s="52" t="s">
        <v>81</v>
      </c>
      <c r="V1337" s="52" t="s">
        <v>46</v>
      </c>
      <c r="W1337" s="51">
        <v>96062</v>
      </c>
      <c r="X1337" s="52" t="s">
        <v>48</v>
      </c>
      <c r="Y1337" s="51">
        <v>4</v>
      </c>
      <c r="Z1337" s="51">
        <v>3049</v>
      </c>
      <c r="AA1337" s="53">
        <v>44844</v>
      </c>
      <c r="AB1337" s="51">
        <v>5</v>
      </c>
      <c r="AC1337" s="51">
        <v>3</v>
      </c>
      <c r="AD1337" s="53">
        <v>44946</v>
      </c>
      <c r="AE1337" s="52" t="s">
        <v>76</v>
      </c>
      <c r="AF1337" s="52" t="s">
        <v>61</v>
      </c>
      <c r="AG1337" s="52" t="s">
        <v>62</v>
      </c>
      <c r="AH1337" s="52" t="s">
        <v>8270</v>
      </c>
      <c r="AI1337" s="52" t="s">
        <v>8271</v>
      </c>
      <c r="AJ1337" s="51">
        <v>4</v>
      </c>
      <c r="AK1337" s="56">
        <v>510.95</v>
      </c>
    </row>
    <row r="1338" spans="1:37" x14ac:dyDescent="0.25">
      <c r="A1338" s="51">
        <v>2624</v>
      </c>
      <c r="B1338" s="52" t="s">
        <v>3446</v>
      </c>
      <c r="C1338" s="52" t="s">
        <v>3376</v>
      </c>
      <c r="D1338" s="53">
        <v>44435</v>
      </c>
      <c r="E1338" s="53">
        <v>44682</v>
      </c>
      <c r="F1338" s="51">
        <f>Messy_HR_Dataset_Detailed!$E1338-Messy_HR_Dataset_Detailed!$D1338</f>
        <v>247</v>
      </c>
      <c r="G1338" s="54">
        <f>(Messy_HR_Dataset_Detailed!$E1338-Messy_HR_Dataset_Detailed!$D1338)/365.25</f>
        <v>0.67624914442162898</v>
      </c>
      <c r="H1338" s="52" t="s">
        <v>738</v>
      </c>
      <c r="I1338" s="52" t="s">
        <v>8272</v>
      </c>
      <c r="J1338" s="55" t="s">
        <v>8273</v>
      </c>
      <c r="K1338" s="52" t="s">
        <v>84</v>
      </c>
      <c r="L1338" s="52" t="s">
        <v>752</v>
      </c>
      <c r="M1338" s="52" t="s">
        <v>39</v>
      </c>
      <c r="N1338" s="52" t="s">
        <v>67</v>
      </c>
      <c r="O1338" s="52" t="s">
        <v>41</v>
      </c>
      <c r="P1338" s="52" t="s">
        <v>174</v>
      </c>
      <c r="Q1338" s="52" t="s">
        <v>42</v>
      </c>
      <c r="R1338" s="52" t="s">
        <v>804</v>
      </c>
      <c r="S1338" s="53" t="s">
        <v>8274</v>
      </c>
      <c r="T1338" s="52" t="s">
        <v>44</v>
      </c>
      <c r="U1338" s="52" t="s">
        <v>159</v>
      </c>
      <c r="V1338" s="52" t="s">
        <v>46</v>
      </c>
      <c r="W1338" s="51">
        <v>96336</v>
      </c>
      <c r="X1338" s="52" t="s">
        <v>48</v>
      </c>
      <c r="Y1338" s="51">
        <v>5</v>
      </c>
      <c r="Z1338" s="51">
        <v>3051</v>
      </c>
      <c r="AA1338" s="53">
        <v>45171</v>
      </c>
      <c r="AB1338" s="51">
        <v>3</v>
      </c>
      <c r="AC1338" s="51">
        <v>5</v>
      </c>
      <c r="AD1338" s="53">
        <v>45048</v>
      </c>
      <c r="AE1338" s="52" t="s">
        <v>50</v>
      </c>
      <c r="AF1338" s="52" t="s">
        <v>61</v>
      </c>
      <c r="AG1338" s="52" t="s">
        <v>62</v>
      </c>
      <c r="AH1338" s="52" t="s">
        <v>8275</v>
      </c>
      <c r="AI1338" s="52" t="s">
        <v>8276</v>
      </c>
      <c r="AJ1338" s="51">
        <v>1</v>
      </c>
      <c r="AK1338" s="56">
        <v>992.48</v>
      </c>
    </row>
    <row r="1339" spans="1:37" x14ac:dyDescent="0.25">
      <c r="A1339" s="51">
        <v>2625</v>
      </c>
      <c r="B1339" s="52" t="s">
        <v>8277</v>
      </c>
      <c r="C1339" s="52" t="s">
        <v>5040</v>
      </c>
      <c r="D1339" s="53">
        <v>43855</v>
      </c>
      <c r="E1339" s="53">
        <v>44962</v>
      </c>
      <c r="F1339" s="51">
        <f>Messy_HR_Dataset_Detailed!$E1339-Messy_HR_Dataset_Detailed!$D1339</f>
        <v>1107</v>
      </c>
      <c r="G1339" s="54">
        <f>(Messy_HR_Dataset_Detailed!$E1339-Messy_HR_Dataset_Detailed!$D1339)/365.25</f>
        <v>3.030800821355236</v>
      </c>
      <c r="H1339" s="52" t="s">
        <v>738</v>
      </c>
      <c r="I1339" s="52" t="s">
        <v>8278</v>
      </c>
      <c r="J1339" s="55" t="s">
        <v>8279</v>
      </c>
      <c r="K1339" s="52" t="s">
        <v>37</v>
      </c>
      <c r="L1339" s="52" t="s">
        <v>38</v>
      </c>
      <c r="M1339" s="52" t="s">
        <v>66</v>
      </c>
      <c r="N1339" s="52" t="s">
        <v>55</v>
      </c>
      <c r="O1339" s="52" t="s">
        <v>66</v>
      </c>
      <c r="P1339" s="52" t="s">
        <v>95</v>
      </c>
      <c r="Q1339" s="52" t="s">
        <v>42</v>
      </c>
      <c r="R1339" s="52" t="s">
        <v>69</v>
      </c>
      <c r="S1339" s="53">
        <v>17782</v>
      </c>
      <c r="T1339" s="52" t="s">
        <v>44</v>
      </c>
      <c r="U1339" s="52" t="s">
        <v>3085</v>
      </c>
      <c r="V1339" s="52" t="s">
        <v>46</v>
      </c>
      <c r="W1339" s="51">
        <v>60154</v>
      </c>
      <c r="X1339" s="52" t="s">
        <v>48</v>
      </c>
      <c r="Y1339" s="51">
        <v>5</v>
      </c>
      <c r="Z1339" s="51">
        <v>3052</v>
      </c>
      <c r="AA1339" s="53" t="s">
        <v>5795</v>
      </c>
      <c r="AB1339" s="51">
        <v>5</v>
      </c>
      <c r="AC1339" s="51">
        <v>1</v>
      </c>
      <c r="AD1339" s="53">
        <v>44835</v>
      </c>
      <c r="AE1339" s="52" t="s">
        <v>83</v>
      </c>
      <c r="AF1339" s="52" t="s">
        <v>61</v>
      </c>
      <c r="AG1339" s="52" t="s">
        <v>62</v>
      </c>
      <c r="AH1339" s="52" t="s">
        <v>8280</v>
      </c>
      <c r="AI1339" s="52" t="s">
        <v>8281</v>
      </c>
      <c r="AJ1339" s="51">
        <v>3</v>
      </c>
      <c r="AK1339" s="56">
        <v>824.73</v>
      </c>
    </row>
    <row r="1340" spans="1:37" x14ac:dyDescent="0.25">
      <c r="A1340" s="51">
        <v>2626</v>
      </c>
      <c r="B1340" s="52" t="s">
        <v>8282</v>
      </c>
      <c r="C1340" s="52" t="s">
        <v>8283</v>
      </c>
      <c r="D1340" s="53">
        <v>43916</v>
      </c>
      <c r="E1340" s="53">
        <v>44477</v>
      </c>
      <c r="F1340" s="51">
        <f>Messy_HR_Dataset_Detailed!$E1340-Messy_HR_Dataset_Detailed!$D1340</f>
        <v>561</v>
      </c>
      <c r="G1340" s="54">
        <f>(Messy_HR_Dataset_Detailed!$E1340-Messy_HR_Dataset_Detailed!$D1340)/365.25</f>
        <v>1.5359342915811087</v>
      </c>
      <c r="H1340" s="52" t="s">
        <v>738</v>
      </c>
      <c r="I1340" s="52" t="s">
        <v>8284</v>
      </c>
      <c r="J1340" s="55" t="s">
        <v>8285</v>
      </c>
      <c r="K1340" s="52" t="s">
        <v>125</v>
      </c>
      <c r="L1340" s="52" t="s">
        <v>38</v>
      </c>
      <c r="M1340" s="52" t="s">
        <v>56</v>
      </c>
      <c r="N1340" s="52" t="s">
        <v>55</v>
      </c>
      <c r="O1340" s="52" t="s">
        <v>66</v>
      </c>
      <c r="P1340" s="52" t="s">
        <v>121</v>
      </c>
      <c r="Q1340" s="52" t="s">
        <v>42</v>
      </c>
      <c r="R1340" s="52" t="s">
        <v>80</v>
      </c>
      <c r="S1340" s="53">
        <v>21276</v>
      </c>
      <c r="T1340" s="52" t="s">
        <v>44</v>
      </c>
      <c r="U1340" s="52" t="s">
        <v>159</v>
      </c>
      <c r="V1340" s="52" t="s">
        <v>46</v>
      </c>
      <c r="W1340" s="51">
        <v>34734</v>
      </c>
      <c r="X1340" s="52" t="s">
        <v>48</v>
      </c>
      <c r="Y1340" s="51">
        <v>2</v>
      </c>
      <c r="Z1340" s="51">
        <v>3053</v>
      </c>
      <c r="AA1340" s="53">
        <v>44987</v>
      </c>
      <c r="AB1340" s="51">
        <v>2</v>
      </c>
      <c r="AC1340" s="51">
        <v>1</v>
      </c>
      <c r="AD1340" s="53">
        <v>45111</v>
      </c>
      <c r="AE1340" s="52" t="s">
        <v>156</v>
      </c>
      <c r="AF1340" s="52" t="s">
        <v>61</v>
      </c>
      <c r="AG1340" s="52" t="s">
        <v>52</v>
      </c>
      <c r="AH1340" s="52" t="s">
        <v>8286</v>
      </c>
      <c r="AI1340" s="52" t="s">
        <v>8287</v>
      </c>
      <c r="AJ1340" s="51">
        <v>2</v>
      </c>
      <c r="AK1340" s="56">
        <v>588.35</v>
      </c>
    </row>
    <row r="1341" spans="1:37" x14ac:dyDescent="0.25">
      <c r="A1341" s="51">
        <v>2628</v>
      </c>
      <c r="B1341" s="52" t="s">
        <v>6632</v>
      </c>
      <c r="C1341" s="52" t="s">
        <v>3056</v>
      </c>
      <c r="D1341" s="53">
        <v>44192</v>
      </c>
      <c r="E1341" s="53">
        <v>44537</v>
      </c>
      <c r="F1341" s="51">
        <f>Messy_HR_Dataset_Detailed!$E1341-Messy_HR_Dataset_Detailed!$D1341</f>
        <v>345</v>
      </c>
      <c r="G1341" s="54">
        <f>(Messy_HR_Dataset_Detailed!$E1341-Messy_HR_Dataset_Detailed!$D1341)/365.25</f>
        <v>0.94455852156057496</v>
      </c>
      <c r="H1341" s="52" t="s">
        <v>36</v>
      </c>
      <c r="I1341" s="52" t="s">
        <v>8288</v>
      </c>
      <c r="J1341" s="55" t="s">
        <v>8289</v>
      </c>
      <c r="K1341" s="52" t="s">
        <v>54</v>
      </c>
      <c r="L1341" s="52" t="s">
        <v>1816</v>
      </c>
      <c r="M1341" s="52" t="s">
        <v>56</v>
      </c>
      <c r="N1341" s="52" t="s">
        <v>55</v>
      </c>
      <c r="O1341" s="52" t="s">
        <v>56</v>
      </c>
      <c r="P1341" s="52" t="s">
        <v>133</v>
      </c>
      <c r="Q1341" s="52" t="s">
        <v>42</v>
      </c>
      <c r="R1341" s="52" t="s">
        <v>85</v>
      </c>
      <c r="S1341" s="53">
        <v>31878</v>
      </c>
      <c r="T1341" s="52" t="s">
        <v>44</v>
      </c>
      <c r="U1341" s="52" t="s">
        <v>98</v>
      </c>
      <c r="V1341" s="52" t="s">
        <v>59</v>
      </c>
      <c r="W1341" s="51">
        <v>83604</v>
      </c>
      <c r="X1341" s="52" t="s">
        <v>48</v>
      </c>
      <c r="Y1341" s="51">
        <v>2</v>
      </c>
      <c r="Z1341" s="51">
        <v>3055</v>
      </c>
      <c r="AA1341" s="53" t="s">
        <v>755</v>
      </c>
      <c r="AB1341" s="51">
        <v>5</v>
      </c>
      <c r="AC1341" s="51">
        <v>1</v>
      </c>
      <c r="AD1341" s="53">
        <v>45021</v>
      </c>
      <c r="AE1341" s="52" t="s">
        <v>83</v>
      </c>
      <c r="AF1341" s="52" t="s">
        <v>51</v>
      </c>
      <c r="AG1341" s="52" t="s">
        <v>52</v>
      </c>
      <c r="AH1341" s="52" t="s">
        <v>8290</v>
      </c>
      <c r="AI1341" s="52" t="s">
        <v>8291</v>
      </c>
      <c r="AJ1341" s="51">
        <v>3</v>
      </c>
      <c r="AK1341" s="56">
        <v>833.23</v>
      </c>
    </row>
    <row r="1342" spans="1:37" x14ac:dyDescent="0.25">
      <c r="A1342" s="51">
        <v>2630</v>
      </c>
      <c r="B1342" s="52" t="s">
        <v>236</v>
      </c>
      <c r="C1342" s="52" t="s">
        <v>8292</v>
      </c>
      <c r="D1342" s="53">
        <v>44874</v>
      </c>
      <c r="E1342" s="53">
        <v>45116</v>
      </c>
      <c r="F1342" s="51">
        <f>Messy_HR_Dataset_Detailed!$E1342-Messy_HR_Dataset_Detailed!$D1342</f>
        <v>242</v>
      </c>
      <c r="G1342" s="54">
        <f>(Messy_HR_Dataset_Detailed!$E1342-Messy_HR_Dataset_Detailed!$D1342)/365.25</f>
        <v>0.66255989048596853</v>
      </c>
      <c r="H1342" s="52" t="s">
        <v>36</v>
      </c>
      <c r="I1342" s="52" t="s">
        <v>8293</v>
      </c>
      <c r="J1342" s="55" t="s">
        <v>8294</v>
      </c>
      <c r="K1342" s="52" t="s">
        <v>79</v>
      </c>
      <c r="L1342" s="52" t="s">
        <v>1816</v>
      </c>
      <c r="M1342" s="52" t="s">
        <v>66</v>
      </c>
      <c r="N1342" s="52" t="s">
        <v>55</v>
      </c>
      <c r="O1342" s="52" t="s">
        <v>41</v>
      </c>
      <c r="P1342" s="52" t="s">
        <v>133</v>
      </c>
      <c r="Q1342" s="52" t="s">
        <v>42</v>
      </c>
      <c r="R1342" s="52" t="s">
        <v>80</v>
      </c>
      <c r="S1342" s="53">
        <v>32144</v>
      </c>
      <c r="T1342" s="52" t="s">
        <v>44</v>
      </c>
      <c r="U1342" s="52" t="s">
        <v>81</v>
      </c>
      <c r="V1342" s="52" t="s">
        <v>46</v>
      </c>
      <c r="W1342" s="51">
        <v>58387</v>
      </c>
      <c r="X1342" s="52" t="s">
        <v>48</v>
      </c>
      <c r="Y1342" s="51">
        <v>4</v>
      </c>
      <c r="Z1342" s="51">
        <v>3057</v>
      </c>
      <c r="AA1342" s="53">
        <v>45079</v>
      </c>
      <c r="AB1342" s="51">
        <v>1</v>
      </c>
      <c r="AC1342" s="51">
        <v>2</v>
      </c>
      <c r="AD1342" s="53">
        <v>45074</v>
      </c>
      <c r="AE1342" s="52" t="s">
        <v>50</v>
      </c>
      <c r="AF1342" s="52" t="s">
        <v>51</v>
      </c>
      <c r="AG1342" s="52" t="s">
        <v>77</v>
      </c>
      <c r="AH1342" s="52" t="s">
        <v>8295</v>
      </c>
      <c r="AI1342" s="52" t="s">
        <v>8296</v>
      </c>
      <c r="AJ1342" s="51">
        <v>4</v>
      </c>
      <c r="AK1342" s="56">
        <v>961.84</v>
      </c>
    </row>
    <row r="1343" spans="1:37" x14ac:dyDescent="0.25">
      <c r="A1343" s="51">
        <v>2631</v>
      </c>
      <c r="B1343" s="52" t="s">
        <v>971</v>
      </c>
      <c r="C1343" s="52" t="s">
        <v>3521</v>
      </c>
      <c r="D1343" s="53">
        <v>43507</v>
      </c>
      <c r="E1343" s="53">
        <v>44042</v>
      </c>
      <c r="F1343" s="51">
        <f>Messy_HR_Dataset_Detailed!$E1343-Messy_HR_Dataset_Detailed!$D1343</f>
        <v>535</v>
      </c>
      <c r="G1343" s="54">
        <f>(Messy_HR_Dataset_Detailed!$E1343-Messy_HR_Dataset_Detailed!$D1343)/365.25</f>
        <v>1.4647501711156743</v>
      </c>
      <c r="H1343" s="52" t="s">
        <v>36</v>
      </c>
      <c r="I1343" s="52" t="s">
        <v>8297</v>
      </c>
      <c r="J1343" s="55" t="s">
        <v>8298</v>
      </c>
      <c r="K1343" s="52" t="s">
        <v>164</v>
      </c>
      <c r="L1343" s="52" t="s">
        <v>1816</v>
      </c>
      <c r="M1343" s="52" t="s">
        <v>56</v>
      </c>
      <c r="N1343" s="52" t="s">
        <v>55</v>
      </c>
      <c r="O1343" s="52" t="s">
        <v>41</v>
      </c>
      <c r="P1343" s="52" t="s">
        <v>95</v>
      </c>
      <c r="Q1343" s="52" t="s">
        <v>42</v>
      </c>
      <c r="R1343" s="52" t="s">
        <v>508</v>
      </c>
      <c r="S1343" s="53" t="s">
        <v>8299</v>
      </c>
      <c r="T1343" s="52" t="s">
        <v>44</v>
      </c>
      <c r="U1343" s="52" t="s">
        <v>176</v>
      </c>
      <c r="V1343" s="52" t="s">
        <v>59</v>
      </c>
      <c r="W1343" s="51">
        <v>93290</v>
      </c>
      <c r="X1343" s="52" t="s">
        <v>48</v>
      </c>
      <c r="Y1343" s="51">
        <v>1</v>
      </c>
      <c r="Z1343" s="51">
        <v>3058</v>
      </c>
      <c r="AA1343" s="53">
        <v>45023</v>
      </c>
      <c r="AB1343" s="51">
        <v>4</v>
      </c>
      <c r="AC1343" s="51">
        <v>1</v>
      </c>
      <c r="AD1343" s="53">
        <v>45002</v>
      </c>
      <c r="AE1343" s="52" t="s">
        <v>50</v>
      </c>
      <c r="AF1343" s="52" t="s">
        <v>51</v>
      </c>
      <c r="AG1343" s="52" t="s">
        <v>77</v>
      </c>
      <c r="AH1343" s="52" t="s">
        <v>8300</v>
      </c>
      <c r="AI1343" s="52" t="s">
        <v>8301</v>
      </c>
      <c r="AJ1343" s="51">
        <v>1</v>
      </c>
      <c r="AK1343" s="56">
        <v>193.58</v>
      </c>
    </row>
    <row r="1344" spans="1:37" x14ac:dyDescent="0.25">
      <c r="A1344" s="51">
        <v>2634</v>
      </c>
      <c r="B1344" s="52" t="s">
        <v>3688</v>
      </c>
      <c r="C1344" s="52" t="s">
        <v>8302</v>
      </c>
      <c r="D1344" s="53">
        <v>44929</v>
      </c>
      <c r="E1344" s="53">
        <v>45143</v>
      </c>
      <c r="F1344" s="51">
        <f>Messy_HR_Dataset_Detailed!$E1344-Messy_HR_Dataset_Detailed!$D1344</f>
        <v>214</v>
      </c>
      <c r="G1344" s="54">
        <f>(Messy_HR_Dataset_Detailed!$E1344-Messy_HR_Dataset_Detailed!$D1344)/365.25</f>
        <v>0.58590006844626963</v>
      </c>
      <c r="H1344" s="52" t="s">
        <v>36</v>
      </c>
      <c r="I1344" s="52" t="s">
        <v>8303</v>
      </c>
      <c r="J1344" s="55" t="s">
        <v>8304</v>
      </c>
      <c r="K1344" s="52" t="s">
        <v>65</v>
      </c>
      <c r="L1344" s="52" t="s">
        <v>38</v>
      </c>
      <c r="M1344" s="52" t="s">
        <v>56</v>
      </c>
      <c r="N1344" s="52" t="s">
        <v>40</v>
      </c>
      <c r="O1344" s="52" t="s">
        <v>66</v>
      </c>
      <c r="P1344" s="52" t="s">
        <v>121</v>
      </c>
      <c r="Q1344" s="52" t="s">
        <v>42</v>
      </c>
      <c r="R1344" s="52" t="s">
        <v>320</v>
      </c>
      <c r="S1344" s="53" t="s">
        <v>8305</v>
      </c>
      <c r="T1344" s="52" t="s">
        <v>44</v>
      </c>
      <c r="U1344" s="52" t="s">
        <v>234</v>
      </c>
      <c r="V1344" s="52" t="s">
        <v>59</v>
      </c>
      <c r="W1344" s="51">
        <v>51434</v>
      </c>
      <c r="X1344" s="52" t="s">
        <v>48</v>
      </c>
      <c r="Y1344" s="51">
        <v>4</v>
      </c>
      <c r="Z1344" s="51">
        <v>3061</v>
      </c>
      <c r="AA1344" s="53" t="s">
        <v>1708</v>
      </c>
      <c r="AB1344" s="51">
        <v>5</v>
      </c>
      <c r="AC1344" s="51">
        <v>1</v>
      </c>
      <c r="AD1344" s="53">
        <v>44814</v>
      </c>
      <c r="AE1344" s="52" t="s">
        <v>83</v>
      </c>
      <c r="AF1344" s="52" t="s">
        <v>61</v>
      </c>
      <c r="AG1344" s="52" t="s">
        <v>62</v>
      </c>
      <c r="AH1344" s="52" t="s">
        <v>8306</v>
      </c>
      <c r="AI1344" s="52" t="s">
        <v>8307</v>
      </c>
      <c r="AJ1344" s="51">
        <v>5</v>
      </c>
      <c r="AK1344" s="56">
        <v>602.55999999999995</v>
      </c>
    </row>
    <row r="1345" spans="1:37" x14ac:dyDescent="0.25">
      <c r="A1345" s="51">
        <v>2636</v>
      </c>
      <c r="B1345" s="52" t="s">
        <v>8308</v>
      </c>
      <c r="C1345" s="52" t="s">
        <v>1618</v>
      </c>
      <c r="D1345" s="53">
        <v>44552</v>
      </c>
      <c r="E1345" s="53">
        <v>45141</v>
      </c>
      <c r="F1345" s="51">
        <f>Messy_HR_Dataset_Detailed!$E1345-Messy_HR_Dataset_Detailed!$D1345</f>
        <v>589</v>
      </c>
      <c r="G1345" s="54">
        <f>(Messy_HR_Dataset_Detailed!$E1345-Messy_HR_Dataset_Detailed!$D1345)/365.25</f>
        <v>1.6125941136208077</v>
      </c>
      <c r="H1345" s="52" t="s">
        <v>36</v>
      </c>
      <c r="I1345" s="52" t="s">
        <v>8309</v>
      </c>
      <c r="J1345" s="55" t="s">
        <v>8310</v>
      </c>
      <c r="K1345" s="52" t="s">
        <v>37</v>
      </c>
      <c r="L1345" s="52" t="s">
        <v>38</v>
      </c>
      <c r="M1345" s="52" t="s">
        <v>39</v>
      </c>
      <c r="N1345" s="52" t="s">
        <v>67</v>
      </c>
      <c r="O1345" s="52" t="s">
        <v>56</v>
      </c>
      <c r="P1345" s="52" t="s">
        <v>174</v>
      </c>
      <c r="Q1345" s="52" t="s">
        <v>42</v>
      </c>
      <c r="R1345" s="52" t="s">
        <v>85</v>
      </c>
      <c r="S1345" s="53" t="s">
        <v>8311</v>
      </c>
      <c r="T1345" s="52" t="s">
        <v>44</v>
      </c>
      <c r="U1345" s="52" t="s">
        <v>5</v>
      </c>
      <c r="V1345" s="52" t="s">
        <v>46</v>
      </c>
      <c r="W1345" s="51">
        <v>46847</v>
      </c>
      <c r="X1345" s="52" t="s">
        <v>48</v>
      </c>
      <c r="Y1345" s="51">
        <v>5</v>
      </c>
      <c r="Z1345" s="51">
        <v>3063</v>
      </c>
      <c r="AA1345" s="53">
        <v>44722</v>
      </c>
      <c r="AB1345" s="51">
        <v>1</v>
      </c>
      <c r="AC1345" s="51">
        <v>5</v>
      </c>
      <c r="AD1345" s="53">
        <v>44832</v>
      </c>
      <c r="AE1345" s="52" t="s">
        <v>76</v>
      </c>
      <c r="AF1345" s="52" t="s">
        <v>61</v>
      </c>
      <c r="AG1345" s="52" t="s">
        <v>52</v>
      </c>
      <c r="AH1345" s="52" t="s">
        <v>8312</v>
      </c>
      <c r="AI1345" s="52" t="s">
        <v>8313</v>
      </c>
      <c r="AJ1345" s="51">
        <v>3</v>
      </c>
      <c r="AK1345" s="56">
        <v>767.52</v>
      </c>
    </row>
    <row r="1346" spans="1:37" x14ac:dyDescent="0.25">
      <c r="A1346" s="51">
        <v>2638</v>
      </c>
      <c r="B1346" s="52" t="s">
        <v>800</v>
      </c>
      <c r="C1346" s="52" t="s">
        <v>2750</v>
      </c>
      <c r="D1346" s="53">
        <v>44307</v>
      </c>
      <c r="E1346" s="53">
        <v>44460</v>
      </c>
      <c r="F1346" s="51">
        <f>Messy_HR_Dataset_Detailed!$E1346-Messy_HR_Dataset_Detailed!$D1346</f>
        <v>153</v>
      </c>
      <c r="G1346" s="54">
        <f>(Messy_HR_Dataset_Detailed!$E1346-Messy_HR_Dataset_Detailed!$D1346)/365.25</f>
        <v>0.41889117043121149</v>
      </c>
      <c r="H1346" s="52" t="s">
        <v>36</v>
      </c>
      <c r="I1346" s="52" t="s">
        <v>1141</v>
      </c>
      <c r="J1346" s="55" t="s">
        <v>8314</v>
      </c>
      <c r="K1346" s="52" t="s">
        <v>54</v>
      </c>
      <c r="L1346" s="52" t="s">
        <v>38</v>
      </c>
      <c r="M1346" s="52" t="s">
        <v>56</v>
      </c>
      <c r="N1346" s="52" t="s">
        <v>55</v>
      </c>
      <c r="O1346" s="52" t="s">
        <v>41</v>
      </c>
      <c r="P1346" s="52" t="s">
        <v>121</v>
      </c>
      <c r="Q1346" s="52" t="s">
        <v>42</v>
      </c>
      <c r="R1346" s="52" t="s">
        <v>85</v>
      </c>
      <c r="S1346" s="53">
        <v>27951</v>
      </c>
      <c r="T1346" s="52" t="s">
        <v>44</v>
      </c>
      <c r="U1346" s="52" t="s">
        <v>293</v>
      </c>
      <c r="V1346" s="52" t="s">
        <v>46</v>
      </c>
      <c r="W1346" s="51">
        <v>15364</v>
      </c>
      <c r="X1346" s="52" t="s">
        <v>48</v>
      </c>
      <c r="Y1346" s="51">
        <v>4</v>
      </c>
      <c r="Z1346" s="51">
        <v>3065</v>
      </c>
      <c r="AA1346" s="53">
        <v>44573</v>
      </c>
      <c r="AB1346" s="51">
        <v>3</v>
      </c>
      <c r="AC1346" s="51">
        <v>1</v>
      </c>
      <c r="AD1346" s="53">
        <v>45088</v>
      </c>
      <c r="AE1346" s="52" t="s">
        <v>76</v>
      </c>
      <c r="AF1346" s="52" t="s">
        <v>51</v>
      </c>
      <c r="AG1346" s="52" t="s">
        <v>62</v>
      </c>
      <c r="AH1346" s="52" t="s">
        <v>8315</v>
      </c>
      <c r="AI1346" s="52" t="s">
        <v>8316</v>
      </c>
      <c r="AJ1346" s="51">
        <v>1</v>
      </c>
      <c r="AK1346" s="56">
        <v>997.24</v>
      </c>
    </row>
    <row r="1347" spans="1:37" x14ac:dyDescent="0.25">
      <c r="A1347" s="51">
        <v>2639</v>
      </c>
      <c r="B1347" s="52" t="s">
        <v>420</v>
      </c>
      <c r="C1347" s="52" t="s">
        <v>1541</v>
      </c>
      <c r="D1347" s="53">
        <v>44770</v>
      </c>
      <c r="E1347" s="53">
        <v>44854</v>
      </c>
      <c r="F1347" s="51">
        <f>Messy_HR_Dataset_Detailed!$E1347-Messy_HR_Dataset_Detailed!$D1347</f>
        <v>84</v>
      </c>
      <c r="G1347" s="54">
        <f>(Messy_HR_Dataset_Detailed!$E1347-Messy_HR_Dataset_Detailed!$D1347)/365.25</f>
        <v>0.2299794661190965</v>
      </c>
      <c r="H1347" s="52" t="s">
        <v>36</v>
      </c>
      <c r="I1347" s="52" t="s">
        <v>8317</v>
      </c>
      <c r="J1347" s="55" t="s">
        <v>8318</v>
      </c>
      <c r="K1347" s="52" t="s">
        <v>132</v>
      </c>
      <c r="L1347" s="52" t="s">
        <v>38</v>
      </c>
      <c r="M1347" s="52" t="s">
        <v>66</v>
      </c>
      <c r="N1347" s="52" t="s">
        <v>67</v>
      </c>
      <c r="O1347" s="52" t="s">
        <v>66</v>
      </c>
      <c r="P1347" s="52" t="s">
        <v>133</v>
      </c>
      <c r="Q1347" s="52" t="s">
        <v>42</v>
      </c>
      <c r="R1347" s="52" t="s">
        <v>85</v>
      </c>
      <c r="S1347" s="53">
        <v>24810</v>
      </c>
      <c r="T1347" s="52" t="s">
        <v>44</v>
      </c>
      <c r="U1347" s="52" t="s">
        <v>223</v>
      </c>
      <c r="V1347" s="52" t="s">
        <v>59</v>
      </c>
      <c r="W1347" s="51">
        <v>2005</v>
      </c>
      <c r="X1347" s="52" t="s">
        <v>48</v>
      </c>
      <c r="Y1347" s="51">
        <v>1</v>
      </c>
      <c r="Z1347" s="51">
        <v>3066</v>
      </c>
      <c r="AA1347" s="53">
        <v>44663</v>
      </c>
      <c r="AB1347" s="51">
        <v>5</v>
      </c>
      <c r="AC1347" s="51">
        <v>4</v>
      </c>
      <c r="AD1347" s="53">
        <v>44852</v>
      </c>
      <c r="AE1347" s="52" t="s">
        <v>156</v>
      </c>
      <c r="AF1347" s="52" t="s">
        <v>61</v>
      </c>
      <c r="AG1347" s="52" t="s">
        <v>52</v>
      </c>
      <c r="AH1347" s="52" t="s">
        <v>8319</v>
      </c>
      <c r="AI1347" s="52" t="s">
        <v>8320</v>
      </c>
      <c r="AJ1347" s="51">
        <v>3</v>
      </c>
      <c r="AK1347" s="56">
        <v>258.73</v>
      </c>
    </row>
    <row r="1348" spans="1:37" x14ac:dyDescent="0.25">
      <c r="A1348" s="51">
        <v>2641</v>
      </c>
      <c r="B1348" s="52" t="s">
        <v>2067</v>
      </c>
      <c r="C1348" s="52" t="s">
        <v>3228</v>
      </c>
      <c r="D1348" s="53">
        <v>44703</v>
      </c>
      <c r="E1348" s="53">
        <v>44903</v>
      </c>
      <c r="F1348" s="51">
        <f>Messy_HR_Dataset_Detailed!$E1348-Messy_HR_Dataset_Detailed!$D1348</f>
        <v>200</v>
      </c>
      <c r="G1348" s="54">
        <f>(Messy_HR_Dataset_Detailed!$E1348-Messy_HR_Dataset_Detailed!$D1348)/365.25</f>
        <v>0.54757015742642023</v>
      </c>
      <c r="H1348" s="52" t="s">
        <v>36</v>
      </c>
      <c r="I1348" s="52" t="s">
        <v>8322</v>
      </c>
      <c r="J1348" s="55" t="s">
        <v>8323</v>
      </c>
      <c r="K1348" s="52" t="s">
        <v>164</v>
      </c>
      <c r="L1348" s="52" t="s">
        <v>2303</v>
      </c>
      <c r="M1348" s="52" t="s">
        <v>66</v>
      </c>
      <c r="N1348" s="52" t="s">
        <v>55</v>
      </c>
      <c r="O1348" s="52" t="s">
        <v>41</v>
      </c>
      <c r="P1348" s="52" t="s">
        <v>121</v>
      </c>
      <c r="Q1348" s="52" t="s">
        <v>42</v>
      </c>
      <c r="R1348" s="52" t="s">
        <v>43</v>
      </c>
      <c r="S1348" s="53">
        <v>17203</v>
      </c>
      <c r="T1348" s="52" t="s">
        <v>44</v>
      </c>
      <c r="U1348" s="52" t="s">
        <v>70</v>
      </c>
      <c r="V1348" s="52" t="s">
        <v>59</v>
      </c>
      <c r="W1348" s="51">
        <v>21620</v>
      </c>
      <c r="X1348" s="52" t="s">
        <v>48</v>
      </c>
      <c r="Y1348" s="51">
        <v>5</v>
      </c>
      <c r="Z1348" s="51">
        <v>3068</v>
      </c>
      <c r="AA1348" s="53">
        <v>45265</v>
      </c>
      <c r="AB1348" s="51">
        <v>3</v>
      </c>
      <c r="AC1348" s="51">
        <v>2</v>
      </c>
      <c r="AD1348" s="53">
        <v>44883</v>
      </c>
      <c r="AE1348" s="52" t="s">
        <v>60</v>
      </c>
      <c r="AF1348" s="52" t="s">
        <v>61</v>
      </c>
      <c r="AG1348" s="52" t="s">
        <v>77</v>
      </c>
      <c r="AH1348" s="52" t="s">
        <v>8324</v>
      </c>
      <c r="AI1348" s="52" t="s">
        <v>8325</v>
      </c>
      <c r="AJ1348" s="51">
        <v>3</v>
      </c>
      <c r="AK1348" s="56">
        <v>261.81</v>
      </c>
    </row>
    <row r="1349" spans="1:37" x14ac:dyDescent="0.25">
      <c r="A1349" s="51">
        <v>2642</v>
      </c>
      <c r="B1349" s="52" t="s">
        <v>1073</v>
      </c>
      <c r="C1349" s="52" t="s">
        <v>5378</v>
      </c>
      <c r="D1349" s="53">
        <v>43757</v>
      </c>
      <c r="E1349" s="53">
        <v>44533</v>
      </c>
      <c r="F1349" s="51">
        <f>Messy_HR_Dataset_Detailed!$E1349-Messy_HR_Dataset_Detailed!$D1349</f>
        <v>776</v>
      </c>
      <c r="G1349" s="54">
        <f>(Messy_HR_Dataset_Detailed!$E1349-Messy_HR_Dataset_Detailed!$D1349)/365.25</f>
        <v>2.1245722108145104</v>
      </c>
      <c r="H1349" s="52" t="s">
        <v>738</v>
      </c>
      <c r="I1349" s="52" t="s">
        <v>8326</v>
      </c>
      <c r="J1349" s="55" t="s">
        <v>8327</v>
      </c>
      <c r="K1349" s="52" t="s">
        <v>94</v>
      </c>
      <c r="L1349" s="52" t="s">
        <v>38</v>
      </c>
      <c r="M1349" s="52" t="s">
        <v>66</v>
      </c>
      <c r="N1349" s="52" t="s">
        <v>55</v>
      </c>
      <c r="O1349" s="52" t="s">
        <v>41</v>
      </c>
      <c r="P1349" s="52" t="s">
        <v>95</v>
      </c>
      <c r="Q1349" s="52" t="s">
        <v>42</v>
      </c>
      <c r="R1349" s="52" t="s">
        <v>80</v>
      </c>
      <c r="S1349" s="53" t="s">
        <v>8328</v>
      </c>
      <c r="T1349" s="52" t="s">
        <v>44</v>
      </c>
      <c r="U1349" s="52" t="s">
        <v>74</v>
      </c>
      <c r="V1349" s="52" t="s">
        <v>46</v>
      </c>
      <c r="W1349" s="51">
        <v>92533</v>
      </c>
      <c r="X1349" s="52" t="s">
        <v>48</v>
      </c>
      <c r="Y1349" s="51">
        <v>4</v>
      </c>
      <c r="Z1349" s="51">
        <v>3069</v>
      </c>
      <c r="AA1349" s="53" t="s">
        <v>459</v>
      </c>
      <c r="AB1349" s="51">
        <v>1</v>
      </c>
      <c r="AC1349" s="51">
        <v>2</v>
      </c>
      <c r="AD1349" s="53">
        <v>45056</v>
      </c>
      <c r="AE1349" s="52" t="s">
        <v>83</v>
      </c>
      <c r="AF1349" s="52" t="s">
        <v>61</v>
      </c>
      <c r="AG1349" s="52" t="s">
        <v>62</v>
      </c>
      <c r="AH1349" s="52" t="s">
        <v>8329</v>
      </c>
      <c r="AI1349" s="52" t="s">
        <v>6201</v>
      </c>
      <c r="AJ1349" s="51">
        <v>1</v>
      </c>
      <c r="AK1349" s="56">
        <v>767.33</v>
      </c>
    </row>
    <row r="1350" spans="1:37" x14ac:dyDescent="0.25">
      <c r="A1350" s="51">
        <v>2643</v>
      </c>
      <c r="B1350" s="52" t="s">
        <v>6458</v>
      </c>
      <c r="C1350" s="52" t="s">
        <v>8330</v>
      </c>
      <c r="D1350" s="53">
        <v>43824</v>
      </c>
      <c r="E1350" s="53">
        <v>44401</v>
      </c>
      <c r="F1350" s="51">
        <f>Messy_HR_Dataset_Detailed!$E1350-Messy_HR_Dataset_Detailed!$D1350</f>
        <v>577</v>
      </c>
      <c r="G1350" s="54">
        <f>(Messy_HR_Dataset_Detailed!$E1350-Messy_HR_Dataset_Detailed!$D1350)/365.25</f>
        <v>1.5797399041752225</v>
      </c>
      <c r="H1350" s="52" t="s">
        <v>738</v>
      </c>
      <c r="I1350" s="52" t="s">
        <v>8331</v>
      </c>
      <c r="J1350" s="55" t="s">
        <v>8332</v>
      </c>
      <c r="K1350" s="52" t="s">
        <v>84</v>
      </c>
      <c r="L1350" s="52" t="s">
        <v>38</v>
      </c>
      <c r="M1350" s="52" t="s">
        <v>66</v>
      </c>
      <c r="N1350" s="52" t="s">
        <v>40</v>
      </c>
      <c r="O1350" s="52" t="s">
        <v>41</v>
      </c>
      <c r="P1350" s="52" t="s">
        <v>95</v>
      </c>
      <c r="Q1350" s="52" t="s">
        <v>42</v>
      </c>
      <c r="R1350" s="52" t="s">
        <v>320</v>
      </c>
      <c r="S1350" s="53">
        <v>26424</v>
      </c>
      <c r="T1350" s="52" t="s">
        <v>44</v>
      </c>
      <c r="U1350" s="52" t="s">
        <v>81</v>
      </c>
      <c r="V1350" s="52" t="s">
        <v>46</v>
      </c>
      <c r="W1350" s="51">
        <v>7528</v>
      </c>
      <c r="X1350" s="52" t="s">
        <v>48</v>
      </c>
      <c r="Y1350" s="51">
        <v>1</v>
      </c>
      <c r="Z1350" s="51">
        <v>3070</v>
      </c>
      <c r="AA1350" s="53" t="s">
        <v>1669</v>
      </c>
      <c r="AB1350" s="51">
        <v>1</v>
      </c>
      <c r="AC1350" s="51">
        <v>5</v>
      </c>
      <c r="AD1350" s="53">
        <v>44900</v>
      </c>
      <c r="AE1350" s="52" t="s">
        <v>156</v>
      </c>
      <c r="AF1350" s="52" t="s">
        <v>61</v>
      </c>
      <c r="AG1350" s="52" t="s">
        <v>52</v>
      </c>
      <c r="AH1350" s="52" t="s">
        <v>8333</v>
      </c>
      <c r="AI1350" s="52" t="s">
        <v>8334</v>
      </c>
      <c r="AJ1350" s="51">
        <v>5</v>
      </c>
      <c r="AK1350" s="56">
        <v>848.76</v>
      </c>
    </row>
    <row r="1351" spans="1:37" x14ac:dyDescent="0.25">
      <c r="A1351" s="51">
        <v>2644</v>
      </c>
      <c r="B1351" s="52" t="s">
        <v>8335</v>
      </c>
      <c r="C1351" s="52" t="s">
        <v>4601</v>
      </c>
      <c r="D1351" s="53">
        <v>44869</v>
      </c>
      <c r="E1351" s="53">
        <v>44891</v>
      </c>
      <c r="F1351" s="51">
        <f>Messy_HR_Dataset_Detailed!$E1351-Messy_HR_Dataset_Detailed!$D1351</f>
        <v>22</v>
      </c>
      <c r="G1351" s="54">
        <f>(Messy_HR_Dataset_Detailed!$E1351-Messy_HR_Dataset_Detailed!$D1351)/365.25</f>
        <v>6.0232717316906229E-2</v>
      </c>
      <c r="H1351" s="52" t="s">
        <v>738</v>
      </c>
      <c r="I1351" s="52" t="s">
        <v>8336</v>
      </c>
      <c r="J1351" s="55" t="s">
        <v>8337</v>
      </c>
      <c r="K1351" s="52" t="s">
        <v>37</v>
      </c>
      <c r="L1351" s="52" t="s">
        <v>38</v>
      </c>
      <c r="M1351" s="52" t="s">
        <v>66</v>
      </c>
      <c r="N1351" s="52" t="s">
        <v>67</v>
      </c>
      <c r="O1351" s="52" t="s">
        <v>56</v>
      </c>
      <c r="P1351" s="52" t="s">
        <v>174</v>
      </c>
      <c r="Q1351" s="52" t="s">
        <v>42</v>
      </c>
      <c r="R1351" s="52" t="s">
        <v>80</v>
      </c>
      <c r="S1351" s="53" t="s">
        <v>8338</v>
      </c>
      <c r="T1351" s="52" t="s">
        <v>44</v>
      </c>
      <c r="U1351" s="52" t="s">
        <v>159</v>
      </c>
      <c r="V1351" s="52" t="s">
        <v>46</v>
      </c>
      <c r="W1351" s="51">
        <v>34566</v>
      </c>
      <c r="X1351" s="52" t="s">
        <v>48</v>
      </c>
      <c r="Y1351" s="51">
        <v>2</v>
      </c>
      <c r="Z1351" s="51">
        <v>3071</v>
      </c>
      <c r="AA1351" s="53" t="s">
        <v>561</v>
      </c>
      <c r="AB1351" s="51">
        <v>1</v>
      </c>
      <c r="AC1351" s="51">
        <v>4</v>
      </c>
      <c r="AD1351" s="53">
        <v>45076</v>
      </c>
      <c r="AE1351" s="52" t="s">
        <v>76</v>
      </c>
      <c r="AF1351" s="52" t="s">
        <v>61</v>
      </c>
      <c r="AG1351" s="52" t="s">
        <v>62</v>
      </c>
      <c r="AH1351" s="52" t="s">
        <v>7958</v>
      </c>
      <c r="AI1351" s="52" t="s">
        <v>8339</v>
      </c>
      <c r="AJ1351" s="51">
        <v>4</v>
      </c>
      <c r="AK1351" s="56">
        <v>647.01</v>
      </c>
    </row>
    <row r="1352" spans="1:37" x14ac:dyDescent="0.25">
      <c r="A1352" s="51">
        <v>2645</v>
      </c>
      <c r="B1352" s="52" t="s">
        <v>3454</v>
      </c>
      <c r="C1352" s="52" t="s">
        <v>616</v>
      </c>
      <c r="D1352" s="53">
        <v>45042</v>
      </c>
      <c r="E1352" s="53">
        <v>45076</v>
      </c>
      <c r="F1352" s="51">
        <f>Messy_HR_Dataset_Detailed!$E1352-Messy_HR_Dataset_Detailed!$D1352</f>
        <v>34</v>
      </c>
      <c r="G1352" s="54">
        <f>(Messy_HR_Dataset_Detailed!$E1352-Messy_HR_Dataset_Detailed!$D1352)/365.25</f>
        <v>9.3086926762491445E-2</v>
      </c>
      <c r="H1352" s="52" t="s">
        <v>738</v>
      </c>
      <c r="I1352" s="52" t="s">
        <v>8340</v>
      </c>
      <c r="J1352" s="55" t="s">
        <v>8341</v>
      </c>
      <c r="K1352" s="52" t="s">
        <v>54</v>
      </c>
      <c r="L1352" s="52" t="s">
        <v>38</v>
      </c>
      <c r="M1352" s="52" t="s">
        <v>66</v>
      </c>
      <c r="N1352" s="52" t="s">
        <v>67</v>
      </c>
      <c r="O1352" s="52" t="s">
        <v>56</v>
      </c>
      <c r="P1352" s="52" t="s">
        <v>95</v>
      </c>
      <c r="Q1352" s="52" t="s">
        <v>42</v>
      </c>
      <c r="R1352" s="52" t="s">
        <v>608</v>
      </c>
      <c r="S1352" s="53" t="s">
        <v>8342</v>
      </c>
      <c r="T1352" s="52" t="s">
        <v>44</v>
      </c>
      <c r="U1352" s="52" t="s">
        <v>234</v>
      </c>
      <c r="V1352" s="52" t="s">
        <v>46</v>
      </c>
      <c r="W1352" s="51">
        <v>48363</v>
      </c>
      <c r="X1352" s="52" t="s">
        <v>48</v>
      </c>
      <c r="Y1352" s="51">
        <v>1</v>
      </c>
      <c r="Z1352" s="51">
        <v>3072</v>
      </c>
      <c r="AA1352" s="53">
        <v>44572</v>
      </c>
      <c r="AB1352" s="51">
        <v>2</v>
      </c>
      <c r="AC1352" s="51">
        <v>4</v>
      </c>
      <c r="AD1352" s="53">
        <v>44945</v>
      </c>
      <c r="AE1352" s="52" t="s">
        <v>76</v>
      </c>
      <c r="AF1352" s="52" t="s">
        <v>51</v>
      </c>
      <c r="AG1352" s="52" t="s">
        <v>52</v>
      </c>
      <c r="AH1352" s="52" t="s">
        <v>8343</v>
      </c>
      <c r="AI1352" s="52" t="s">
        <v>8344</v>
      </c>
      <c r="AJ1352" s="51">
        <v>1</v>
      </c>
      <c r="AK1352" s="56">
        <v>230.6</v>
      </c>
    </row>
    <row r="1353" spans="1:37" x14ac:dyDescent="0.25">
      <c r="A1353" s="51">
        <v>2646</v>
      </c>
      <c r="B1353" s="52" t="s">
        <v>8345</v>
      </c>
      <c r="C1353" s="52" t="s">
        <v>1920</v>
      </c>
      <c r="D1353" s="53">
        <v>44860</v>
      </c>
      <c r="E1353" s="53">
        <v>45062</v>
      </c>
      <c r="F1353" s="51">
        <f>Messy_HR_Dataset_Detailed!$E1353-Messy_HR_Dataset_Detailed!$D1353</f>
        <v>202</v>
      </c>
      <c r="G1353" s="54">
        <f>(Messy_HR_Dataset_Detailed!$E1353-Messy_HR_Dataset_Detailed!$D1353)/365.25</f>
        <v>0.55304585900068448</v>
      </c>
      <c r="H1353" s="52" t="s">
        <v>738</v>
      </c>
      <c r="I1353" s="52" t="s">
        <v>8346</v>
      </c>
      <c r="J1353" s="55" t="s">
        <v>8347</v>
      </c>
      <c r="K1353" s="52" t="s">
        <v>132</v>
      </c>
      <c r="L1353" s="52" t="s">
        <v>752</v>
      </c>
      <c r="M1353" s="52" t="s">
        <v>39</v>
      </c>
      <c r="N1353" s="52" t="s">
        <v>55</v>
      </c>
      <c r="O1353" s="52" t="s">
        <v>56</v>
      </c>
      <c r="P1353" s="52" t="s">
        <v>133</v>
      </c>
      <c r="Q1353" s="52" t="s">
        <v>42</v>
      </c>
      <c r="R1353" s="52" t="s">
        <v>80</v>
      </c>
      <c r="S1353" s="53" t="s">
        <v>8348</v>
      </c>
      <c r="T1353" s="52" t="s">
        <v>44</v>
      </c>
      <c r="U1353" s="52" t="s">
        <v>81</v>
      </c>
      <c r="V1353" s="52" t="s">
        <v>46</v>
      </c>
      <c r="W1353" s="51">
        <v>27147</v>
      </c>
      <c r="X1353" s="52" t="s">
        <v>48</v>
      </c>
      <c r="Y1353" s="51">
        <v>4</v>
      </c>
      <c r="Z1353" s="51">
        <v>3073</v>
      </c>
      <c r="AA1353" s="53">
        <v>44986</v>
      </c>
      <c r="AB1353" s="51">
        <v>2</v>
      </c>
      <c r="AC1353" s="51">
        <v>3</v>
      </c>
      <c r="AD1353" s="53">
        <v>44954</v>
      </c>
      <c r="AE1353" s="52" t="s">
        <v>60</v>
      </c>
      <c r="AF1353" s="52" t="s">
        <v>51</v>
      </c>
      <c r="AG1353" s="52" t="s">
        <v>77</v>
      </c>
      <c r="AH1353" s="52" t="s">
        <v>8349</v>
      </c>
      <c r="AI1353" s="52" t="s">
        <v>8350</v>
      </c>
      <c r="AJ1353" s="51">
        <v>1</v>
      </c>
      <c r="AK1353" s="56">
        <v>681.4</v>
      </c>
    </row>
    <row r="1354" spans="1:37" x14ac:dyDescent="0.25">
      <c r="A1354" s="51">
        <v>2647</v>
      </c>
      <c r="B1354" s="52" t="s">
        <v>6273</v>
      </c>
      <c r="C1354" s="52" t="s">
        <v>3425</v>
      </c>
      <c r="D1354" s="53">
        <v>44026</v>
      </c>
      <c r="E1354" s="53">
        <v>44739</v>
      </c>
      <c r="F1354" s="51">
        <f>Messy_HR_Dataset_Detailed!$E1354-Messy_HR_Dataset_Detailed!$D1354</f>
        <v>713</v>
      </c>
      <c r="G1354" s="54">
        <f>(Messy_HR_Dataset_Detailed!$E1354-Messy_HR_Dataset_Detailed!$D1354)/365.25</f>
        <v>1.9520876112251881</v>
      </c>
      <c r="H1354" s="52" t="s">
        <v>738</v>
      </c>
      <c r="I1354" s="52" t="s">
        <v>8351</v>
      </c>
      <c r="J1354" s="55" t="s">
        <v>8352</v>
      </c>
      <c r="K1354" s="52" t="s">
        <v>113</v>
      </c>
      <c r="L1354" s="52" t="s">
        <v>752</v>
      </c>
      <c r="M1354" s="52" t="s">
        <v>39</v>
      </c>
      <c r="N1354" s="52" t="s">
        <v>55</v>
      </c>
      <c r="O1354" s="52" t="s">
        <v>66</v>
      </c>
      <c r="P1354" s="52" t="s">
        <v>121</v>
      </c>
      <c r="Q1354" s="52" t="s">
        <v>42</v>
      </c>
      <c r="R1354" s="52" t="s">
        <v>142</v>
      </c>
      <c r="S1354" s="53">
        <v>23111</v>
      </c>
      <c r="T1354" s="52" t="s">
        <v>44</v>
      </c>
      <c r="U1354" s="52" t="s">
        <v>145</v>
      </c>
      <c r="V1354" s="52" t="s">
        <v>46</v>
      </c>
      <c r="W1354" s="51">
        <v>79280</v>
      </c>
      <c r="X1354" s="52" t="s">
        <v>48</v>
      </c>
      <c r="Y1354" s="51">
        <v>1</v>
      </c>
      <c r="Z1354" s="51">
        <v>3074</v>
      </c>
      <c r="AA1354" s="53" t="s">
        <v>397</v>
      </c>
      <c r="AB1354" s="51">
        <v>1</v>
      </c>
      <c r="AC1354" s="51">
        <v>3</v>
      </c>
      <c r="AD1354" s="53">
        <v>45110</v>
      </c>
      <c r="AE1354" s="52" t="s">
        <v>50</v>
      </c>
      <c r="AF1354" s="52" t="s">
        <v>51</v>
      </c>
      <c r="AG1354" s="52" t="s">
        <v>89</v>
      </c>
      <c r="AH1354" s="52" t="s">
        <v>8353</v>
      </c>
      <c r="AI1354" s="52" t="s">
        <v>8354</v>
      </c>
      <c r="AJ1354" s="51">
        <v>1</v>
      </c>
      <c r="AK1354" s="56">
        <v>356.98</v>
      </c>
    </row>
    <row r="1355" spans="1:37" x14ac:dyDescent="0.25">
      <c r="A1355" s="51">
        <v>2650</v>
      </c>
      <c r="B1355" s="52" t="s">
        <v>8355</v>
      </c>
      <c r="C1355" s="52" t="s">
        <v>4030</v>
      </c>
      <c r="D1355" s="53">
        <v>44821</v>
      </c>
      <c r="E1355" s="53">
        <v>45089</v>
      </c>
      <c r="F1355" s="51">
        <f>Messy_HR_Dataset_Detailed!$E1355-Messy_HR_Dataset_Detailed!$D1355</f>
        <v>268</v>
      </c>
      <c r="G1355" s="54">
        <f>(Messy_HR_Dataset_Detailed!$E1355-Messy_HR_Dataset_Detailed!$D1355)/365.25</f>
        <v>0.73374401095140318</v>
      </c>
      <c r="H1355" s="52" t="s">
        <v>36</v>
      </c>
      <c r="I1355" s="52" t="s">
        <v>8356</v>
      </c>
      <c r="J1355" s="55" t="s">
        <v>8357</v>
      </c>
      <c r="K1355" s="52" t="s">
        <v>37</v>
      </c>
      <c r="L1355" s="52" t="s">
        <v>38</v>
      </c>
      <c r="M1355" s="52" t="s">
        <v>39</v>
      </c>
      <c r="N1355" s="52" t="s">
        <v>55</v>
      </c>
      <c r="O1355" s="52" t="s">
        <v>41</v>
      </c>
      <c r="P1355" s="52" t="s">
        <v>95</v>
      </c>
      <c r="Q1355" s="52" t="s">
        <v>42</v>
      </c>
      <c r="R1355" s="52" t="s">
        <v>80</v>
      </c>
      <c r="S1355" s="53" t="s">
        <v>8358</v>
      </c>
      <c r="T1355" s="52" t="s">
        <v>44</v>
      </c>
      <c r="U1355" s="52" t="s">
        <v>74</v>
      </c>
      <c r="V1355" s="52" t="s">
        <v>59</v>
      </c>
      <c r="W1355" s="51">
        <v>16185</v>
      </c>
      <c r="X1355" s="52" t="s">
        <v>48</v>
      </c>
      <c r="Y1355" s="51">
        <v>1</v>
      </c>
      <c r="Z1355" s="51">
        <v>3077</v>
      </c>
      <c r="AA1355" s="53">
        <v>45053</v>
      </c>
      <c r="AB1355" s="51">
        <v>2</v>
      </c>
      <c r="AC1355" s="51">
        <v>1</v>
      </c>
      <c r="AD1355" s="53">
        <v>44865</v>
      </c>
      <c r="AE1355" s="52" t="s">
        <v>76</v>
      </c>
      <c r="AF1355" s="52" t="s">
        <v>61</v>
      </c>
      <c r="AG1355" s="52" t="s">
        <v>52</v>
      </c>
      <c r="AH1355" s="52" t="s">
        <v>8359</v>
      </c>
      <c r="AI1355" s="52" t="s">
        <v>8360</v>
      </c>
      <c r="AJ1355" s="51">
        <v>3</v>
      </c>
      <c r="AK1355" s="56">
        <v>726.88</v>
      </c>
    </row>
    <row r="1356" spans="1:37" x14ac:dyDescent="0.25">
      <c r="A1356" s="51">
        <v>2651</v>
      </c>
      <c r="B1356" s="52" t="s">
        <v>2367</v>
      </c>
      <c r="C1356" s="52" t="s">
        <v>632</v>
      </c>
      <c r="D1356" s="53">
        <v>44204</v>
      </c>
      <c r="E1356" s="53">
        <v>45017</v>
      </c>
      <c r="F1356" s="51">
        <f>Messy_HR_Dataset_Detailed!$E1356-Messy_HR_Dataset_Detailed!$D1356</f>
        <v>813</v>
      </c>
      <c r="G1356" s="54">
        <f>(Messy_HR_Dataset_Detailed!$E1356-Messy_HR_Dataset_Detailed!$D1356)/365.25</f>
        <v>2.2258726899383983</v>
      </c>
      <c r="H1356" s="52" t="s">
        <v>36</v>
      </c>
      <c r="I1356" s="52" t="s">
        <v>8361</v>
      </c>
      <c r="J1356" s="55" t="s">
        <v>8362</v>
      </c>
      <c r="K1356" s="52" t="s">
        <v>125</v>
      </c>
      <c r="L1356" s="52" t="s">
        <v>38</v>
      </c>
      <c r="M1356" s="52" t="s">
        <v>39</v>
      </c>
      <c r="N1356" s="52" t="s">
        <v>67</v>
      </c>
      <c r="O1356" s="52" t="s">
        <v>56</v>
      </c>
      <c r="P1356" s="52" t="s">
        <v>174</v>
      </c>
      <c r="Q1356" s="52" t="s">
        <v>42</v>
      </c>
      <c r="R1356" s="52" t="s">
        <v>80</v>
      </c>
      <c r="S1356" s="53" t="s">
        <v>8363</v>
      </c>
      <c r="T1356" s="52" t="s">
        <v>44</v>
      </c>
      <c r="U1356" s="52" t="s">
        <v>234</v>
      </c>
      <c r="V1356" s="52" t="s">
        <v>59</v>
      </c>
      <c r="W1356" s="51">
        <v>10871</v>
      </c>
      <c r="X1356" s="52" t="s">
        <v>48</v>
      </c>
      <c r="Y1356" s="51">
        <v>1</v>
      </c>
      <c r="Z1356" s="51">
        <v>3078</v>
      </c>
      <c r="AA1356" s="53" t="s">
        <v>473</v>
      </c>
      <c r="AB1356" s="51">
        <v>1</v>
      </c>
      <c r="AC1356" s="51">
        <v>1</v>
      </c>
      <c r="AD1356" s="53">
        <v>44990</v>
      </c>
      <c r="AE1356" s="52" t="s">
        <v>50</v>
      </c>
      <c r="AF1356" s="52" t="s">
        <v>51</v>
      </c>
      <c r="AG1356" s="52" t="s">
        <v>77</v>
      </c>
      <c r="AH1356" s="52" t="s">
        <v>8364</v>
      </c>
      <c r="AI1356" s="52" t="s">
        <v>7432</v>
      </c>
      <c r="AJ1356" s="51">
        <v>1</v>
      </c>
      <c r="AK1356" s="56">
        <v>548.95000000000005</v>
      </c>
    </row>
    <row r="1357" spans="1:37" x14ac:dyDescent="0.25">
      <c r="A1357" s="51">
        <v>2652</v>
      </c>
      <c r="B1357" s="52" t="s">
        <v>8365</v>
      </c>
      <c r="C1357" s="52" t="s">
        <v>237</v>
      </c>
      <c r="D1357" s="53">
        <v>44183</v>
      </c>
      <c r="E1357" s="53">
        <v>44820</v>
      </c>
      <c r="F1357" s="51">
        <f>Messy_HR_Dataset_Detailed!$E1357-Messy_HR_Dataset_Detailed!$D1357</f>
        <v>637</v>
      </c>
      <c r="G1357" s="54">
        <f>(Messy_HR_Dataset_Detailed!$E1357-Messy_HR_Dataset_Detailed!$D1357)/365.25</f>
        <v>1.7440109514031485</v>
      </c>
      <c r="H1357" s="52" t="s">
        <v>36</v>
      </c>
      <c r="I1357" s="52" t="s">
        <v>3024</v>
      </c>
      <c r="J1357" s="55" t="s">
        <v>8366</v>
      </c>
      <c r="K1357" s="52" t="s">
        <v>54</v>
      </c>
      <c r="L1357" s="52" t="s">
        <v>1816</v>
      </c>
      <c r="M1357" s="52" t="s">
        <v>56</v>
      </c>
      <c r="N1357" s="52" t="s">
        <v>67</v>
      </c>
      <c r="O1357" s="52" t="s">
        <v>56</v>
      </c>
      <c r="P1357" s="52" t="s">
        <v>133</v>
      </c>
      <c r="Q1357" s="52" t="s">
        <v>42</v>
      </c>
      <c r="R1357" s="52" t="s">
        <v>57</v>
      </c>
      <c r="S1357" s="53">
        <v>26914</v>
      </c>
      <c r="T1357" s="52" t="s">
        <v>44</v>
      </c>
      <c r="U1357" s="52" t="s">
        <v>109</v>
      </c>
      <c r="V1357" s="52" t="s">
        <v>46</v>
      </c>
      <c r="W1357" s="51">
        <v>54361</v>
      </c>
      <c r="X1357" s="52" t="s">
        <v>48</v>
      </c>
      <c r="Y1357" s="51">
        <v>4</v>
      </c>
      <c r="Z1357" s="51">
        <v>3079</v>
      </c>
      <c r="AA1357" s="53">
        <v>44906</v>
      </c>
      <c r="AB1357" s="51">
        <v>3</v>
      </c>
      <c r="AC1357" s="51">
        <v>5</v>
      </c>
      <c r="AD1357" s="53">
        <v>45105</v>
      </c>
      <c r="AE1357" s="52" t="s">
        <v>156</v>
      </c>
      <c r="AF1357" s="52" t="s">
        <v>61</v>
      </c>
      <c r="AG1357" s="52" t="s">
        <v>77</v>
      </c>
      <c r="AH1357" s="52" t="s">
        <v>8063</v>
      </c>
      <c r="AI1357" s="52" t="s">
        <v>8367</v>
      </c>
      <c r="AJ1357" s="51">
        <v>4</v>
      </c>
      <c r="AK1357" s="56">
        <v>519.80999999999995</v>
      </c>
    </row>
    <row r="1358" spans="1:37" x14ac:dyDescent="0.25">
      <c r="A1358" s="51">
        <v>2653</v>
      </c>
      <c r="B1358" s="52" t="s">
        <v>8368</v>
      </c>
      <c r="C1358" s="52" t="s">
        <v>2584</v>
      </c>
      <c r="D1358" s="53">
        <v>44086</v>
      </c>
      <c r="E1358" s="53">
        <v>44887</v>
      </c>
      <c r="F1358" s="51">
        <f>Messy_HR_Dataset_Detailed!$E1358-Messy_HR_Dataset_Detailed!$D1358</f>
        <v>801</v>
      </c>
      <c r="G1358" s="54">
        <f>(Messy_HR_Dataset_Detailed!$E1358-Messy_HR_Dataset_Detailed!$D1358)/365.25</f>
        <v>2.193018480492813</v>
      </c>
      <c r="H1358" s="52" t="s">
        <v>36</v>
      </c>
      <c r="I1358" s="52" t="s">
        <v>8369</v>
      </c>
      <c r="J1358" s="55" t="s">
        <v>8370</v>
      </c>
      <c r="K1358" s="52" t="s">
        <v>132</v>
      </c>
      <c r="L1358" s="52" t="s">
        <v>1816</v>
      </c>
      <c r="M1358" s="52" t="s">
        <v>39</v>
      </c>
      <c r="N1358" s="52" t="s">
        <v>67</v>
      </c>
      <c r="O1358" s="52" t="s">
        <v>56</v>
      </c>
      <c r="P1358" s="52" t="s">
        <v>174</v>
      </c>
      <c r="Q1358" s="52" t="s">
        <v>42</v>
      </c>
      <c r="R1358" s="52" t="s">
        <v>80</v>
      </c>
      <c r="S1358" s="53" t="s">
        <v>8371</v>
      </c>
      <c r="T1358" s="52" t="s">
        <v>44</v>
      </c>
      <c r="U1358" s="52" t="s">
        <v>159</v>
      </c>
      <c r="V1358" s="52" t="s">
        <v>46</v>
      </c>
      <c r="W1358" s="51">
        <v>82524</v>
      </c>
      <c r="X1358" s="52" t="s">
        <v>48</v>
      </c>
      <c r="Y1358" s="51">
        <v>2</v>
      </c>
      <c r="Z1358" s="51">
        <v>3080</v>
      </c>
      <c r="AA1358" s="53">
        <v>45048</v>
      </c>
      <c r="AB1358" s="51">
        <v>3</v>
      </c>
      <c r="AC1358" s="51">
        <v>3</v>
      </c>
      <c r="AD1358" s="53">
        <v>45010</v>
      </c>
      <c r="AE1358" s="52" t="s">
        <v>83</v>
      </c>
      <c r="AF1358" s="52" t="s">
        <v>51</v>
      </c>
      <c r="AG1358" s="52" t="s">
        <v>62</v>
      </c>
      <c r="AH1358" s="52" t="s">
        <v>8372</v>
      </c>
      <c r="AI1358" s="52" t="s">
        <v>8373</v>
      </c>
      <c r="AJ1358" s="51">
        <v>5</v>
      </c>
      <c r="AK1358" s="56">
        <v>121.62</v>
      </c>
    </row>
    <row r="1359" spans="1:37" x14ac:dyDescent="0.25">
      <c r="A1359" s="51">
        <v>2657</v>
      </c>
      <c r="B1359" s="52" t="s">
        <v>8374</v>
      </c>
      <c r="C1359" s="52" t="s">
        <v>7424</v>
      </c>
      <c r="D1359" s="53">
        <v>44131</v>
      </c>
      <c r="E1359" s="53">
        <v>44720</v>
      </c>
      <c r="F1359" s="51">
        <f>Messy_HR_Dataset_Detailed!$E1359-Messy_HR_Dataset_Detailed!$D1359</f>
        <v>589</v>
      </c>
      <c r="G1359" s="54">
        <f>(Messy_HR_Dataset_Detailed!$E1359-Messy_HR_Dataset_Detailed!$D1359)/365.25</f>
        <v>1.6125941136208077</v>
      </c>
      <c r="H1359" s="52" t="s">
        <v>36</v>
      </c>
      <c r="I1359" s="52" t="s">
        <v>8375</v>
      </c>
      <c r="J1359" s="55" t="s">
        <v>8376</v>
      </c>
      <c r="K1359" s="52" t="s">
        <v>113</v>
      </c>
      <c r="L1359" s="52" t="s">
        <v>38</v>
      </c>
      <c r="M1359" s="52" t="s">
        <v>56</v>
      </c>
      <c r="N1359" s="52" t="s">
        <v>55</v>
      </c>
      <c r="O1359" s="52" t="s">
        <v>41</v>
      </c>
      <c r="P1359" s="52" t="s">
        <v>174</v>
      </c>
      <c r="Q1359" s="52" t="s">
        <v>42</v>
      </c>
      <c r="R1359" s="52" t="s">
        <v>80</v>
      </c>
      <c r="S1359" s="53" t="s">
        <v>8377</v>
      </c>
      <c r="T1359" s="52" t="s">
        <v>44</v>
      </c>
      <c r="U1359" s="52" t="s">
        <v>74</v>
      </c>
      <c r="V1359" s="52" t="s">
        <v>59</v>
      </c>
      <c r="W1359" s="51">
        <v>64716</v>
      </c>
      <c r="X1359" s="52" t="s">
        <v>48</v>
      </c>
      <c r="Y1359" s="51">
        <v>4</v>
      </c>
      <c r="Z1359" s="51">
        <v>3084</v>
      </c>
      <c r="AA1359" s="53">
        <v>44724</v>
      </c>
      <c r="AB1359" s="51">
        <v>5</v>
      </c>
      <c r="AC1359" s="51">
        <v>3</v>
      </c>
      <c r="AD1359" s="53">
        <v>44999</v>
      </c>
      <c r="AE1359" s="52" t="s">
        <v>60</v>
      </c>
      <c r="AF1359" s="52" t="s">
        <v>61</v>
      </c>
      <c r="AG1359" s="52" t="s">
        <v>77</v>
      </c>
      <c r="AH1359" s="52" t="s">
        <v>8378</v>
      </c>
      <c r="AI1359" s="52" t="s">
        <v>8379</v>
      </c>
      <c r="AJ1359" s="51">
        <v>5</v>
      </c>
      <c r="AK1359" s="56">
        <v>109.14</v>
      </c>
    </row>
    <row r="1360" spans="1:37" x14ac:dyDescent="0.25">
      <c r="A1360" s="51">
        <v>2659</v>
      </c>
      <c r="B1360" s="52" t="s">
        <v>8380</v>
      </c>
      <c r="C1360" s="52" t="s">
        <v>5112</v>
      </c>
      <c r="D1360" s="53">
        <v>43822</v>
      </c>
      <c r="E1360" s="53">
        <v>45143</v>
      </c>
      <c r="F1360" s="51">
        <f>Messy_HR_Dataset_Detailed!$E1360-Messy_HR_Dataset_Detailed!$D1360</f>
        <v>1321</v>
      </c>
      <c r="G1360" s="54">
        <f>(Messy_HR_Dataset_Detailed!$E1360-Messy_HR_Dataset_Detailed!$D1360)/365.25</f>
        <v>3.6167008898015056</v>
      </c>
      <c r="H1360" s="52" t="s">
        <v>36</v>
      </c>
      <c r="I1360" s="52" t="s">
        <v>8381</v>
      </c>
      <c r="J1360" s="55" t="s">
        <v>8382</v>
      </c>
      <c r="K1360" s="52" t="s">
        <v>84</v>
      </c>
      <c r="L1360" s="52" t="s">
        <v>38</v>
      </c>
      <c r="M1360" s="52" t="s">
        <v>56</v>
      </c>
      <c r="N1360" s="52" t="s">
        <v>67</v>
      </c>
      <c r="O1360" s="52" t="s">
        <v>41</v>
      </c>
      <c r="P1360" s="52" t="s">
        <v>133</v>
      </c>
      <c r="Q1360" s="52" t="s">
        <v>42</v>
      </c>
      <c r="R1360" s="52" t="s">
        <v>57</v>
      </c>
      <c r="S1360" s="53" t="s">
        <v>8383</v>
      </c>
      <c r="T1360" s="52" t="s">
        <v>44</v>
      </c>
      <c r="U1360" s="52" t="s">
        <v>234</v>
      </c>
      <c r="V1360" s="52" t="s">
        <v>46</v>
      </c>
      <c r="W1360" s="51">
        <v>51176</v>
      </c>
      <c r="X1360" s="52" t="s">
        <v>48</v>
      </c>
      <c r="Y1360" s="51">
        <v>1</v>
      </c>
      <c r="Z1360" s="51">
        <v>3086</v>
      </c>
      <c r="AA1360" s="53" t="s">
        <v>3156</v>
      </c>
      <c r="AB1360" s="51">
        <v>4</v>
      </c>
      <c r="AC1360" s="51">
        <v>2</v>
      </c>
      <c r="AD1360" s="53">
        <v>45104</v>
      </c>
      <c r="AE1360" s="52" t="s">
        <v>156</v>
      </c>
      <c r="AF1360" s="52" t="s">
        <v>51</v>
      </c>
      <c r="AG1360" s="52" t="s">
        <v>62</v>
      </c>
      <c r="AH1360" s="52" t="s">
        <v>7290</v>
      </c>
      <c r="AI1360" s="52" t="s">
        <v>8384</v>
      </c>
      <c r="AJ1360" s="51">
        <v>2</v>
      </c>
      <c r="AK1360" s="56">
        <v>288.08999999999997</v>
      </c>
    </row>
    <row r="1361" spans="1:37" x14ac:dyDescent="0.25">
      <c r="A1361" s="51">
        <v>2662</v>
      </c>
      <c r="B1361" s="52" t="s">
        <v>8385</v>
      </c>
      <c r="C1361" s="52" t="s">
        <v>6066</v>
      </c>
      <c r="D1361" s="53">
        <v>43960</v>
      </c>
      <c r="E1361" s="53">
        <v>45132</v>
      </c>
      <c r="F1361" s="51">
        <f>Messy_HR_Dataset_Detailed!$E1361-Messy_HR_Dataset_Detailed!$D1361</f>
        <v>1172</v>
      </c>
      <c r="G1361" s="54">
        <f>(Messy_HR_Dataset_Detailed!$E1361-Messy_HR_Dataset_Detailed!$D1361)/365.25</f>
        <v>3.2087611225188226</v>
      </c>
      <c r="H1361" s="52" t="s">
        <v>36</v>
      </c>
      <c r="I1361" s="52" t="s">
        <v>8386</v>
      </c>
      <c r="J1361" s="55" t="s">
        <v>8387</v>
      </c>
      <c r="K1361" s="52" t="s">
        <v>54</v>
      </c>
      <c r="L1361" s="52" t="s">
        <v>38</v>
      </c>
      <c r="M1361" s="52" t="s">
        <v>39</v>
      </c>
      <c r="N1361" s="52" t="s">
        <v>55</v>
      </c>
      <c r="O1361" s="52" t="s">
        <v>41</v>
      </c>
      <c r="P1361" s="52" t="s">
        <v>174</v>
      </c>
      <c r="Q1361" s="52" t="s">
        <v>42</v>
      </c>
      <c r="R1361" s="52" t="s">
        <v>85</v>
      </c>
      <c r="S1361" s="53" t="s">
        <v>8388</v>
      </c>
      <c r="T1361" s="52" t="s">
        <v>44</v>
      </c>
      <c r="U1361" s="52" t="s">
        <v>81</v>
      </c>
      <c r="V1361" s="52" t="s">
        <v>46</v>
      </c>
      <c r="W1361" s="51">
        <v>51728</v>
      </c>
      <c r="X1361" s="52" t="s">
        <v>48</v>
      </c>
      <c r="Y1361" s="51">
        <v>4</v>
      </c>
      <c r="Z1361" s="51">
        <v>3089</v>
      </c>
      <c r="AA1361" s="53">
        <v>45144</v>
      </c>
      <c r="AB1361" s="51">
        <v>5</v>
      </c>
      <c r="AC1361" s="51">
        <v>3</v>
      </c>
      <c r="AD1361" s="53">
        <v>44928</v>
      </c>
      <c r="AE1361" s="52" t="s">
        <v>50</v>
      </c>
      <c r="AF1361" s="52" t="s">
        <v>51</v>
      </c>
      <c r="AG1361" s="52" t="s">
        <v>52</v>
      </c>
      <c r="AH1361" s="52" t="s">
        <v>8389</v>
      </c>
      <c r="AI1361" s="52" t="s">
        <v>3035</v>
      </c>
      <c r="AJ1361" s="51">
        <v>4</v>
      </c>
      <c r="AK1361" s="56">
        <v>788.1</v>
      </c>
    </row>
    <row r="1362" spans="1:37" x14ac:dyDescent="0.25">
      <c r="A1362" s="51">
        <v>2664</v>
      </c>
      <c r="B1362" s="52" t="s">
        <v>6300</v>
      </c>
      <c r="C1362" s="52" t="s">
        <v>1107</v>
      </c>
      <c r="D1362" s="53">
        <v>43523</v>
      </c>
      <c r="E1362" s="53">
        <v>44074</v>
      </c>
      <c r="F1362" s="51">
        <f>Messy_HR_Dataset_Detailed!$E1362-Messy_HR_Dataset_Detailed!$D1362</f>
        <v>551</v>
      </c>
      <c r="G1362" s="54">
        <f>(Messy_HR_Dataset_Detailed!$E1362-Messy_HR_Dataset_Detailed!$D1362)/365.25</f>
        <v>1.5085557837097878</v>
      </c>
      <c r="H1362" s="52" t="s">
        <v>36</v>
      </c>
      <c r="I1362" s="52" t="s">
        <v>8390</v>
      </c>
      <c r="J1362" s="55" t="s">
        <v>8391</v>
      </c>
      <c r="K1362" s="52" t="s">
        <v>79</v>
      </c>
      <c r="L1362" s="52" t="s">
        <v>2303</v>
      </c>
      <c r="M1362" s="52" t="s">
        <v>39</v>
      </c>
      <c r="N1362" s="52" t="s">
        <v>67</v>
      </c>
      <c r="O1362" s="52" t="s">
        <v>56</v>
      </c>
      <c r="P1362" s="52" t="s">
        <v>95</v>
      </c>
      <c r="Q1362" s="52" t="s">
        <v>42</v>
      </c>
      <c r="R1362" s="52" t="s">
        <v>953</v>
      </c>
      <c r="S1362" s="53">
        <v>21339</v>
      </c>
      <c r="T1362" s="52" t="s">
        <v>44</v>
      </c>
      <c r="U1362" s="52" t="s">
        <v>98</v>
      </c>
      <c r="V1362" s="52" t="s">
        <v>59</v>
      </c>
      <c r="W1362" s="51">
        <v>6649</v>
      </c>
      <c r="X1362" s="52" t="s">
        <v>48</v>
      </c>
      <c r="Y1362" s="51">
        <v>5</v>
      </c>
      <c r="Z1362" s="51">
        <v>3091</v>
      </c>
      <c r="AA1362" s="53">
        <v>45201</v>
      </c>
      <c r="AB1362" s="51">
        <v>2</v>
      </c>
      <c r="AC1362" s="51">
        <v>2</v>
      </c>
      <c r="AD1362" s="53">
        <v>44875</v>
      </c>
      <c r="AE1362" s="52" t="s">
        <v>76</v>
      </c>
      <c r="AF1362" s="52" t="s">
        <v>61</v>
      </c>
      <c r="AG1362" s="52" t="s">
        <v>77</v>
      </c>
      <c r="AH1362" s="52" t="s">
        <v>8392</v>
      </c>
      <c r="AI1362" s="52" t="s">
        <v>8393</v>
      </c>
      <c r="AJ1362" s="51">
        <v>5</v>
      </c>
      <c r="AK1362" s="56">
        <v>872.29</v>
      </c>
    </row>
    <row r="1363" spans="1:37" x14ac:dyDescent="0.25">
      <c r="A1363" s="51">
        <v>2665</v>
      </c>
      <c r="B1363" s="52" t="s">
        <v>4682</v>
      </c>
      <c r="C1363" s="52" t="s">
        <v>1025</v>
      </c>
      <c r="D1363" s="53">
        <v>43842</v>
      </c>
      <c r="E1363" s="53">
        <v>45119</v>
      </c>
      <c r="F1363" s="51">
        <f>Messy_HR_Dataset_Detailed!$E1363-Messy_HR_Dataset_Detailed!$D1363</f>
        <v>1277</v>
      </c>
      <c r="G1363" s="54">
        <f>(Messy_HR_Dataset_Detailed!$E1363-Messy_HR_Dataset_Detailed!$D1363)/365.25</f>
        <v>3.4962354551676933</v>
      </c>
      <c r="H1363" s="52" t="s">
        <v>738</v>
      </c>
      <c r="I1363" s="52" t="s">
        <v>8394</v>
      </c>
      <c r="J1363" s="55" t="s">
        <v>8395</v>
      </c>
      <c r="K1363" s="52" t="s">
        <v>79</v>
      </c>
      <c r="L1363" s="52" t="s">
        <v>38</v>
      </c>
      <c r="M1363" s="52" t="s">
        <v>39</v>
      </c>
      <c r="N1363" s="52" t="s">
        <v>55</v>
      </c>
      <c r="O1363" s="52" t="s">
        <v>66</v>
      </c>
      <c r="P1363" s="52" t="s">
        <v>174</v>
      </c>
      <c r="Q1363" s="52" t="s">
        <v>42</v>
      </c>
      <c r="R1363" s="52" t="s">
        <v>85</v>
      </c>
      <c r="S1363" s="53">
        <v>29140</v>
      </c>
      <c r="T1363" s="52" t="s">
        <v>44</v>
      </c>
      <c r="U1363" s="52" t="s">
        <v>159</v>
      </c>
      <c r="V1363" s="52" t="s">
        <v>46</v>
      </c>
      <c r="W1363" s="51">
        <v>48374</v>
      </c>
      <c r="X1363" s="52" t="s">
        <v>48</v>
      </c>
      <c r="Y1363" s="51">
        <v>2</v>
      </c>
      <c r="Z1363" s="51">
        <v>3092</v>
      </c>
      <c r="AA1363" s="53" t="s">
        <v>1669</v>
      </c>
      <c r="AB1363" s="51">
        <v>4</v>
      </c>
      <c r="AC1363" s="51">
        <v>4</v>
      </c>
      <c r="AD1363" s="53">
        <v>44841</v>
      </c>
      <c r="AE1363" s="52" t="s">
        <v>50</v>
      </c>
      <c r="AF1363" s="52" t="s">
        <v>51</v>
      </c>
      <c r="AG1363" s="52" t="s">
        <v>89</v>
      </c>
      <c r="AH1363" s="52" t="s">
        <v>8396</v>
      </c>
      <c r="AI1363" s="52" t="s">
        <v>8397</v>
      </c>
      <c r="AJ1363" s="51">
        <v>1</v>
      </c>
      <c r="AK1363" s="56">
        <v>372.99</v>
      </c>
    </row>
    <row r="1364" spans="1:37" x14ac:dyDescent="0.25">
      <c r="A1364" s="51">
        <v>2666</v>
      </c>
      <c r="B1364" s="52" t="s">
        <v>8398</v>
      </c>
      <c r="C1364" s="52" t="s">
        <v>3082</v>
      </c>
      <c r="D1364" s="53">
        <v>43645</v>
      </c>
      <c r="E1364" s="53">
        <v>44206</v>
      </c>
      <c r="F1364" s="51">
        <f>Messy_HR_Dataset_Detailed!$E1364-Messy_HR_Dataset_Detailed!$D1364</f>
        <v>561</v>
      </c>
      <c r="G1364" s="54">
        <f>(Messy_HR_Dataset_Detailed!$E1364-Messy_HR_Dataset_Detailed!$D1364)/365.25</f>
        <v>1.5359342915811087</v>
      </c>
      <c r="H1364" s="52" t="s">
        <v>738</v>
      </c>
      <c r="I1364" s="52" t="s">
        <v>8399</v>
      </c>
      <c r="J1364" s="55" t="s">
        <v>8400</v>
      </c>
      <c r="K1364" s="52" t="s">
        <v>164</v>
      </c>
      <c r="L1364" s="52" t="s">
        <v>38</v>
      </c>
      <c r="M1364" s="52" t="s">
        <v>66</v>
      </c>
      <c r="N1364" s="52" t="s">
        <v>67</v>
      </c>
      <c r="O1364" s="52" t="s">
        <v>66</v>
      </c>
      <c r="P1364" s="52" t="s">
        <v>174</v>
      </c>
      <c r="Q1364" s="52" t="s">
        <v>42</v>
      </c>
      <c r="R1364" s="52" t="s">
        <v>142</v>
      </c>
      <c r="S1364" s="53" t="s">
        <v>8051</v>
      </c>
      <c r="T1364" s="52" t="s">
        <v>44</v>
      </c>
      <c r="U1364" s="52" t="s">
        <v>58</v>
      </c>
      <c r="V1364" s="52" t="s">
        <v>46</v>
      </c>
      <c r="W1364" s="51">
        <v>31227</v>
      </c>
      <c r="X1364" s="52" t="s">
        <v>48</v>
      </c>
      <c r="Y1364" s="51">
        <v>2</v>
      </c>
      <c r="Z1364" s="51">
        <v>3093</v>
      </c>
      <c r="AA1364" s="53" t="s">
        <v>797</v>
      </c>
      <c r="AB1364" s="51">
        <v>3</v>
      </c>
      <c r="AC1364" s="51">
        <v>4</v>
      </c>
      <c r="AD1364" s="53">
        <v>45041</v>
      </c>
      <c r="AE1364" s="52" t="s">
        <v>156</v>
      </c>
      <c r="AF1364" s="52" t="s">
        <v>51</v>
      </c>
      <c r="AG1364" s="52" t="s">
        <v>89</v>
      </c>
      <c r="AH1364" s="52" t="s">
        <v>8401</v>
      </c>
      <c r="AI1364" s="52" t="s">
        <v>8402</v>
      </c>
      <c r="AJ1364" s="51">
        <v>5</v>
      </c>
      <c r="AK1364" s="56">
        <v>229.87</v>
      </c>
    </row>
    <row r="1365" spans="1:37" x14ac:dyDescent="0.25">
      <c r="A1365" s="51">
        <v>2667</v>
      </c>
      <c r="B1365" s="52" t="s">
        <v>5429</v>
      </c>
      <c r="C1365" s="52" t="s">
        <v>4945</v>
      </c>
      <c r="D1365" s="53">
        <v>44392</v>
      </c>
      <c r="E1365" s="53">
        <v>44468</v>
      </c>
      <c r="F1365" s="51">
        <f>Messy_HR_Dataset_Detailed!$E1365-Messy_HR_Dataset_Detailed!$D1365</f>
        <v>76</v>
      </c>
      <c r="G1365" s="54">
        <f>(Messy_HR_Dataset_Detailed!$E1365-Messy_HR_Dataset_Detailed!$D1365)/365.25</f>
        <v>0.20807665982203971</v>
      </c>
      <c r="H1365" s="52" t="s">
        <v>738</v>
      </c>
      <c r="I1365" s="52" t="s">
        <v>8403</v>
      </c>
      <c r="J1365" s="55" t="s">
        <v>8404</v>
      </c>
      <c r="K1365" s="52" t="s">
        <v>94</v>
      </c>
      <c r="L1365" s="52" t="s">
        <v>38</v>
      </c>
      <c r="M1365" s="52" t="s">
        <v>39</v>
      </c>
      <c r="N1365" s="52" t="s">
        <v>40</v>
      </c>
      <c r="O1365" s="52" t="s">
        <v>66</v>
      </c>
      <c r="P1365" s="52" t="s">
        <v>174</v>
      </c>
      <c r="Q1365" s="52" t="s">
        <v>42</v>
      </c>
      <c r="R1365" s="52" t="s">
        <v>107</v>
      </c>
      <c r="S1365" s="53" t="s">
        <v>8405</v>
      </c>
      <c r="T1365" s="52" t="s">
        <v>44</v>
      </c>
      <c r="U1365" s="52" t="s">
        <v>109</v>
      </c>
      <c r="V1365" s="52" t="s">
        <v>46</v>
      </c>
      <c r="W1365" s="51">
        <v>84169</v>
      </c>
      <c r="X1365" s="52" t="s">
        <v>48</v>
      </c>
      <c r="Y1365" s="51">
        <v>1</v>
      </c>
      <c r="Z1365" s="51">
        <v>3094</v>
      </c>
      <c r="AA1365" s="53" t="s">
        <v>1172</v>
      </c>
      <c r="AB1365" s="51">
        <v>2</v>
      </c>
      <c r="AC1365" s="51">
        <v>3</v>
      </c>
      <c r="AD1365" s="53">
        <v>44986</v>
      </c>
      <c r="AE1365" s="52" t="s">
        <v>76</v>
      </c>
      <c r="AF1365" s="52" t="s">
        <v>51</v>
      </c>
      <c r="AG1365" s="52" t="s">
        <v>52</v>
      </c>
      <c r="AH1365" s="52" t="s">
        <v>8406</v>
      </c>
      <c r="AI1365" s="52" t="s">
        <v>8407</v>
      </c>
      <c r="AJ1365" s="51">
        <v>2</v>
      </c>
      <c r="AK1365" s="56">
        <v>544.30999999999995</v>
      </c>
    </row>
    <row r="1366" spans="1:37" x14ac:dyDescent="0.25">
      <c r="A1366" s="51">
        <v>2669</v>
      </c>
      <c r="B1366" s="52" t="s">
        <v>5294</v>
      </c>
      <c r="C1366" s="52" t="s">
        <v>1493</v>
      </c>
      <c r="D1366" s="53">
        <v>43731</v>
      </c>
      <c r="E1366" s="53">
        <v>45025</v>
      </c>
      <c r="F1366" s="51">
        <f>Messy_HR_Dataset_Detailed!$E1366-Messy_HR_Dataset_Detailed!$D1366</f>
        <v>1294</v>
      </c>
      <c r="G1366" s="54">
        <f>(Messy_HR_Dataset_Detailed!$E1366-Messy_HR_Dataset_Detailed!$D1366)/365.25</f>
        <v>3.5427789185489389</v>
      </c>
      <c r="H1366" s="52" t="s">
        <v>738</v>
      </c>
      <c r="I1366" s="52" t="s">
        <v>8408</v>
      </c>
      <c r="J1366" s="55" t="s">
        <v>8409</v>
      </c>
      <c r="K1366" s="52" t="s">
        <v>65</v>
      </c>
      <c r="L1366" s="52" t="s">
        <v>752</v>
      </c>
      <c r="M1366" s="52" t="s">
        <v>39</v>
      </c>
      <c r="N1366" s="52" t="s">
        <v>67</v>
      </c>
      <c r="O1366" s="52" t="s">
        <v>56</v>
      </c>
      <c r="P1366" s="52" t="s">
        <v>95</v>
      </c>
      <c r="Q1366" s="52" t="s">
        <v>42</v>
      </c>
      <c r="R1366" s="52" t="s">
        <v>107</v>
      </c>
      <c r="S1366" s="53">
        <v>27219</v>
      </c>
      <c r="T1366" s="52" t="s">
        <v>44</v>
      </c>
      <c r="U1366" s="52" t="s">
        <v>98</v>
      </c>
      <c r="V1366" s="52" t="s">
        <v>46</v>
      </c>
      <c r="W1366" s="51">
        <v>59014</v>
      </c>
      <c r="X1366" s="52" t="s">
        <v>48</v>
      </c>
      <c r="Y1366" s="51">
        <v>5</v>
      </c>
      <c r="Z1366" s="51">
        <v>3096</v>
      </c>
      <c r="AA1366" s="53">
        <v>45051</v>
      </c>
      <c r="AB1366" s="51">
        <v>1</v>
      </c>
      <c r="AC1366" s="51">
        <v>3</v>
      </c>
      <c r="AD1366" s="53">
        <v>45045</v>
      </c>
      <c r="AE1366" s="52" t="s">
        <v>83</v>
      </c>
      <c r="AF1366" s="52" t="s">
        <v>51</v>
      </c>
      <c r="AG1366" s="52" t="s">
        <v>52</v>
      </c>
      <c r="AH1366" s="52" t="s">
        <v>8410</v>
      </c>
      <c r="AI1366" s="52" t="s">
        <v>8411</v>
      </c>
      <c r="AJ1366" s="51">
        <v>1</v>
      </c>
      <c r="AK1366" s="56">
        <v>108.99</v>
      </c>
    </row>
    <row r="1367" spans="1:37" x14ac:dyDescent="0.25">
      <c r="A1367" s="51">
        <v>2670</v>
      </c>
      <c r="B1367" s="52" t="s">
        <v>3138</v>
      </c>
      <c r="C1367" s="52" t="s">
        <v>728</v>
      </c>
      <c r="D1367" s="53">
        <v>44115</v>
      </c>
      <c r="E1367" s="53">
        <v>44202</v>
      </c>
      <c r="F1367" s="51">
        <f>Messy_HR_Dataset_Detailed!$E1367-Messy_HR_Dataset_Detailed!$D1367</f>
        <v>87</v>
      </c>
      <c r="G1367" s="54">
        <f>(Messy_HR_Dataset_Detailed!$E1367-Messy_HR_Dataset_Detailed!$D1367)/365.25</f>
        <v>0.23819301848049282</v>
      </c>
      <c r="H1367" s="52" t="s">
        <v>738</v>
      </c>
      <c r="I1367" s="52" t="s">
        <v>8412</v>
      </c>
      <c r="J1367" s="55" t="s">
        <v>8413</v>
      </c>
      <c r="K1367" s="52" t="s">
        <v>84</v>
      </c>
      <c r="L1367" s="52" t="s">
        <v>752</v>
      </c>
      <c r="M1367" s="52" t="s">
        <v>56</v>
      </c>
      <c r="N1367" s="52" t="s">
        <v>40</v>
      </c>
      <c r="O1367" s="52" t="s">
        <v>41</v>
      </c>
      <c r="P1367" s="52" t="s">
        <v>133</v>
      </c>
      <c r="Q1367" s="52" t="s">
        <v>42</v>
      </c>
      <c r="R1367" s="52" t="s">
        <v>175</v>
      </c>
      <c r="S1367" s="53">
        <v>22591</v>
      </c>
      <c r="T1367" s="52" t="s">
        <v>44</v>
      </c>
      <c r="U1367" s="52" t="s">
        <v>412</v>
      </c>
      <c r="V1367" s="52" t="s">
        <v>46</v>
      </c>
      <c r="W1367" s="51">
        <v>97514</v>
      </c>
      <c r="X1367" s="52" t="s">
        <v>48</v>
      </c>
      <c r="Y1367" s="51">
        <v>4</v>
      </c>
      <c r="Z1367" s="51">
        <v>3097</v>
      </c>
      <c r="AA1367" s="53">
        <v>44782</v>
      </c>
      <c r="AB1367" s="51">
        <v>5</v>
      </c>
      <c r="AC1367" s="51">
        <v>3</v>
      </c>
      <c r="AD1367" s="53">
        <v>44925</v>
      </c>
      <c r="AE1367" s="52" t="s">
        <v>76</v>
      </c>
      <c r="AF1367" s="52" t="s">
        <v>51</v>
      </c>
      <c r="AG1367" s="52" t="s">
        <v>62</v>
      </c>
      <c r="AH1367" s="52" t="s">
        <v>8414</v>
      </c>
      <c r="AI1367" s="52" t="s">
        <v>8415</v>
      </c>
      <c r="AJ1367" s="51">
        <v>5</v>
      </c>
      <c r="AK1367" s="56">
        <v>166.08</v>
      </c>
    </row>
    <row r="1368" spans="1:37" x14ac:dyDescent="0.25">
      <c r="A1368" s="51">
        <v>2673</v>
      </c>
      <c r="B1368" s="52" t="s">
        <v>1496</v>
      </c>
      <c r="C1368" s="52" t="s">
        <v>2650</v>
      </c>
      <c r="D1368" s="53">
        <v>44129</v>
      </c>
      <c r="E1368" s="53">
        <v>44558</v>
      </c>
      <c r="F1368" s="51">
        <f>Messy_HR_Dataset_Detailed!$E1368-Messy_HR_Dataset_Detailed!$D1368</f>
        <v>429</v>
      </c>
      <c r="G1368" s="54">
        <f>(Messy_HR_Dataset_Detailed!$E1368-Messy_HR_Dataset_Detailed!$D1368)/365.25</f>
        <v>1.1745379876796715</v>
      </c>
      <c r="H1368" s="52" t="s">
        <v>36</v>
      </c>
      <c r="I1368" s="52" t="s">
        <v>8229</v>
      </c>
      <c r="J1368" s="55" t="s">
        <v>8416</v>
      </c>
      <c r="K1368" s="52" t="s">
        <v>125</v>
      </c>
      <c r="L1368" s="52" t="s">
        <v>38</v>
      </c>
      <c r="M1368" s="52" t="s">
        <v>39</v>
      </c>
      <c r="N1368" s="52" t="s">
        <v>67</v>
      </c>
      <c r="O1368" s="52" t="s">
        <v>41</v>
      </c>
      <c r="P1368" s="52" t="s">
        <v>133</v>
      </c>
      <c r="Q1368" s="52" t="s">
        <v>42</v>
      </c>
      <c r="R1368" s="52" t="s">
        <v>80</v>
      </c>
      <c r="S1368" s="53">
        <v>18481</v>
      </c>
      <c r="T1368" s="52" t="s">
        <v>44</v>
      </c>
      <c r="U1368" s="52" t="s">
        <v>81</v>
      </c>
      <c r="V1368" s="52" t="s">
        <v>46</v>
      </c>
      <c r="W1368" s="51">
        <v>58513</v>
      </c>
      <c r="X1368" s="52" t="s">
        <v>48</v>
      </c>
      <c r="Y1368" s="51">
        <v>5</v>
      </c>
      <c r="Z1368" s="51">
        <v>3100</v>
      </c>
      <c r="AA1368" s="53" t="s">
        <v>2435</v>
      </c>
      <c r="AB1368" s="51">
        <v>1</v>
      </c>
      <c r="AC1368" s="51">
        <v>5</v>
      </c>
      <c r="AD1368" s="53">
        <v>45123</v>
      </c>
      <c r="AE1368" s="52" t="s">
        <v>83</v>
      </c>
      <c r="AF1368" s="52" t="s">
        <v>61</v>
      </c>
      <c r="AG1368" s="52" t="s">
        <v>62</v>
      </c>
      <c r="AH1368" s="52" t="s">
        <v>8417</v>
      </c>
      <c r="AI1368" s="52" t="s">
        <v>8418</v>
      </c>
      <c r="AJ1368" s="51">
        <v>4</v>
      </c>
      <c r="AK1368" s="56">
        <v>136.94</v>
      </c>
    </row>
    <row r="1369" spans="1:37" x14ac:dyDescent="0.25">
      <c r="A1369" s="51">
        <v>2675</v>
      </c>
      <c r="B1369" s="52" t="s">
        <v>2010</v>
      </c>
      <c r="C1369" s="52" t="s">
        <v>3607</v>
      </c>
      <c r="D1369" s="53">
        <v>43539</v>
      </c>
      <c r="E1369" s="53">
        <v>44776</v>
      </c>
      <c r="F1369" s="51">
        <f>Messy_HR_Dataset_Detailed!$E1369-Messy_HR_Dataset_Detailed!$D1369</f>
        <v>1237</v>
      </c>
      <c r="G1369" s="54">
        <f>(Messy_HR_Dataset_Detailed!$E1369-Messy_HR_Dataset_Detailed!$D1369)/365.25</f>
        <v>3.3867214236824092</v>
      </c>
      <c r="H1369" s="52" t="s">
        <v>36</v>
      </c>
      <c r="I1369" s="52" t="s">
        <v>8419</v>
      </c>
      <c r="J1369" s="55" t="s">
        <v>8420</v>
      </c>
      <c r="K1369" s="52" t="s">
        <v>132</v>
      </c>
      <c r="L1369" s="52" t="s">
        <v>1816</v>
      </c>
      <c r="M1369" s="52" t="s">
        <v>66</v>
      </c>
      <c r="N1369" s="52" t="s">
        <v>40</v>
      </c>
      <c r="O1369" s="52" t="s">
        <v>56</v>
      </c>
      <c r="P1369" s="52" t="s">
        <v>121</v>
      </c>
      <c r="Q1369" s="52" t="s">
        <v>42</v>
      </c>
      <c r="R1369" s="52" t="s">
        <v>85</v>
      </c>
      <c r="S1369" s="53">
        <v>33887</v>
      </c>
      <c r="T1369" s="52" t="s">
        <v>44</v>
      </c>
      <c r="U1369" s="52" t="s">
        <v>81</v>
      </c>
      <c r="V1369" s="52" t="s">
        <v>59</v>
      </c>
      <c r="W1369" s="51">
        <v>11092</v>
      </c>
      <c r="X1369" s="52" t="s">
        <v>99</v>
      </c>
      <c r="Y1369" s="51">
        <v>2</v>
      </c>
      <c r="Z1369" s="51">
        <v>3102</v>
      </c>
      <c r="AA1369" s="53">
        <v>44927</v>
      </c>
      <c r="AB1369" s="51">
        <v>1</v>
      </c>
      <c r="AC1369" s="51">
        <v>2</v>
      </c>
      <c r="AD1369" s="53">
        <v>45025</v>
      </c>
      <c r="AE1369" s="52" t="s">
        <v>60</v>
      </c>
      <c r="AF1369" s="52" t="s">
        <v>51</v>
      </c>
      <c r="AG1369" s="52" t="s">
        <v>62</v>
      </c>
      <c r="AH1369" s="52" t="s">
        <v>8421</v>
      </c>
      <c r="AI1369" s="52" t="s">
        <v>8422</v>
      </c>
      <c r="AJ1369" s="51">
        <v>5</v>
      </c>
      <c r="AK1369" s="56">
        <v>524.34</v>
      </c>
    </row>
    <row r="1370" spans="1:37" x14ac:dyDescent="0.25">
      <c r="A1370" s="51">
        <v>2676</v>
      </c>
      <c r="B1370" s="52" t="s">
        <v>2175</v>
      </c>
      <c r="C1370" s="52" t="s">
        <v>2484</v>
      </c>
      <c r="D1370" s="53">
        <v>45113</v>
      </c>
      <c r="E1370" s="53">
        <v>45130</v>
      </c>
      <c r="F1370" s="51">
        <f>Messy_HR_Dataset_Detailed!$E1370-Messy_HR_Dataset_Detailed!$D1370</f>
        <v>17</v>
      </c>
      <c r="G1370" s="54">
        <f>(Messy_HR_Dataset_Detailed!$E1370-Messy_HR_Dataset_Detailed!$D1370)/365.25</f>
        <v>4.6543463381245723E-2</v>
      </c>
      <c r="H1370" s="52" t="s">
        <v>36</v>
      </c>
      <c r="I1370" s="52" t="s">
        <v>8423</v>
      </c>
      <c r="J1370" s="55" t="s">
        <v>8424</v>
      </c>
      <c r="K1370" s="52" t="s">
        <v>79</v>
      </c>
      <c r="L1370" s="52" t="s">
        <v>1816</v>
      </c>
      <c r="M1370" s="52" t="s">
        <v>66</v>
      </c>
      <c r="N1370" s="52" t="s">
        <v>55</v>
      </c>
      <c r="O1370" s="52" t="s">
        <v>56</v>
      </c>
      <c r="P1370" s="52" t="s">
        <v>95</v>
      </c>
      <c r="Q1370" s="52" t="s">
        <v>42</v>
      </c>
      <c r="R1370" s="52" t="s">
        <v>85</v>
      </c>
      <c r="S1370" s="53" t="s">
        <v>4454</v>
      </c>
      <c r="T1370" s="52" t="s">
        <v>44</v>
      </c>
      <c r="U1370" s="52" t="s">
        <v>5</v>
      </c>
      <c r="V1370" s="52" t="s">
        <v>59</v>
      </c>
      <c r="W1370" s="51">
        <v>87665</v>
      </c>
      <c r="X1370" s="52" t="s">
        <v>48</v>
      </c>
      <c r="Y1370" s="51">
        <v>4</v>
      </c>
      <c r="Z1370" s="51">
        <v>3103</v>
      </c>
      <c r="AA1370" s="53" t="s">
        <v>2126</v>
      </c>
      <c r="AB1370" s="51">
        <v>2</v>
      </c>
      <c r="AC1370" s="51">
        <v>5</v>
      </c>
      <c r="AD1370" s="53">
        <v>44982</v>
      </c>
      <c r="AE1370" s="52" t="s">
        <v>83</v>
      </c>
      <c r="AF1370" s="52" t="s">
        <v>61</v>
      </c>
      <c r="AG1370" s="52" t="s">
        <v>52</v>
      </c>
      <c r="AH1370" s="52" t="s">
        <v>8425</v>
      </c>
      <c r="AI1370" s="52" t="s">
        <v>8426</v>
      </c>
      <c r="AJ1370" s="51">
        <v>1</v>
      </c>
      <c r="AK1370" s="56">
        <v>141.25</v>
      </c>
    </row>
    <row r="1371" spans="1:37" x14ac:dyDescent="0.25">
      <c r="A1371" s="51">
        <v>2678</v>
      </c>
      <c r="B1371" s="52" t="s">
        <v>6117</v>
      </c>
      <c r="C1371" s="52" t="s">
        <v>3545</v>
      </c>
      <c r="D1371" s="53">
        <v>43989</v>
      </c>
      <c r="E1371" s="53">
        <v>44751</v>
      </c>
      <c r="F1371" s="51">
        <f>Messy_HR_Dataset_Detailed!$E1371-Messy_HR_Dataset_Detailed!$D1371</f>
        <v>762</v>
      </c>
      <c r="G1371" s="54">
        <f>(Messy_HR_Dataset_Detailed!$E1371-Messy_HR_Dataset_Detailed!$D1371)/365.25</f>
        <v>2.086242299794661</v>
      </c>
      <c r="H1371" s="52" t="s">
        <v>36</v>
      </c>
      <c r="I1371" s="52" t="s">
        <v>8427</v>
      </c>
      <c r="J1371" s="55" t="s">
        <v>8428</v>
      </c>
      <c r="K1371" s="52" t="s">
        <v>94</v>
      </c>
      <c r="L1371" s="52" t="s">
        <v>38</v>
      </c>
      <c r="M1371" s="52" t="s">
        <v>66</v>
      </c>
      <c r="N1371" s="52" t="s">
        <v>67</v>
      </c>
      <c r="O1371" s="52" t="s">
        <v>41</v>
      </c>
      <c r="P1371" s="52" t="s">
        <v>121</v>
      </c>
      <c r="Q1371" s="52" t="s">
        <v>42</v>
      </c>
      <c r="R1371" s="52" t="s">
        <v>238</v>
      </c>
      <c r="S1371" s="53">
        <v>16045</v>
      </c>
      <c r="T1371" s="52" t="s">
        <v>44</v>
      </c>
      <c r="U1371" s="52" t="s">
        <v>109</v>
      </c>
      <c r="V1371" s="52" t="s">
        <v>59</v>
      </c>
      <c r="W1371" s="51">
        <v>86764</v>
      </c>
      <c r="X1371" s="52" t="s">
        <v>48</v>
      </c>
      <c r="Y1371" s="51">
        <v>1</v>
      </c>
      <c r="Z1371" s="51">
        <v>3105</v>
      </c>
      <c r="AA1371" s="53" t="s">
        <v>167</v>
      </c>
      <c r="AB1371" s="51">
        <v>2</v>
      </c>
      <c r="AC1371" s="51">
        <v>1</v>
      </c>
      <c r="AD1371" s="53">
        <v>44803</v>
      </c>
      <c r="AE1371" s="52" t="s">
        <v>83</v>
      </c>
      <c r="AF1371" s="52" t="s">
        <v>61</v>
      </c>
      <c r="AG1371" s="52" t="s">
        <v>52</v>
      </c>
      <c r="AH1371" s="52" t="s">
        <v>8429</v>
      </c>
      <c r="AI1371" s="52" t="s">
        <v>8430</v>
      </c>
      <c r="AJ1371" s="51">
        <v>3</v>
      </c>
      <c r="AK1371" s="56">
        <v>805.93</v>
      </c>
    </row>
    <row r="1372" spans="1:37" x14ac:dyDescent="0.25">
      <c r="A1372" s="51">
        <v>2680</v>
      </c>
      <c r="B1372" s="52" t="s">
        <v>8431</v>
      </c>
      <c r="C1372" s="52" t="s">
        <v>8432</v>
      </c>
      <c r="D1372" s="53">
        <v>44368</v>
      </c>
      <c r="E1372" s="53">
        <v>44876</v>
      </c>
      <c r="F1372" s="51">
        <f>Messy_HR_Dataset_Detailed!$E1372-Messy_HR_Dataset_Detailed!$D1372</f>
        <v>508</v>
      </c>
      <c r="G1372" s="54">
        <f>(Messy_HR_Dataset_Detailed!$E1372-Messy_HR_Dataset_Detailed!$D1372)/365.25</f>
        <v>1.3908281998631074</v>
      </c>
      <c r="H1372" s="52" t="s">
        <v>36</v>
      </c>
      <c r="I1372" s="52" t="s">
        <v>8433</v>
      </c>
      <c r="J1372" s="55" t="s">
        <v>8434</v>
      </c>
      <c r="K1372" s="52" t="s">
        <v>65</v>
      </c>
      <c r="L1372" s="52" t="s">
        <v>38</v>
      </c>
      <c r="M1372" s="52" t="s">
        <v>66</v>
      </c>
      <c r="N1372" s="52" t="s">
        <v>55</v>
      </c>
      <c r="O1372" s="52" t="s">
        <v>41</v>
      </c>
      <c r="P1372" s="52" t="s">
        <v>174</v>
      </c>
      <c r="Q1372" s="52" t="s">
        <v>42</v>
      </c>
      <c r="R1372" s="52" t="s">
        <v>320</v>
      </c>
      <c r="S1372" s="53" t="s">
        <v>8435</v>
      </c>
      <c r="T1372" s="52" t="s">
        <v>44</v>
      </c>
      <c r="U1372" s="52" t="s">
        <v>223</v>
      </c>
      <c r="V1372" s="52" t="s">
        <v>46</v>
      </c>
      <c r="W1372" s="51">
        <v>5797</v>
      </c>
      <c r="X1372" s="52" t="s">
        <v>48</v>
      </c>
      <c r="Y1372" s="51">
        <v>4</v>
      </c>
      <c r="Z1372" s="51">
        <v>3107</v>
      </c>
      <c r="AA1372" s="53">
        <v>44846</v>
      </c>
      <c r="AB1372" s="51">
        <v>2</v>
      </c>
      <c r="AC1372" s="51">
        <v>1</v>
      </c>
      <c r="AD1372" s="53">
        <v>45062</v>
      </c>
      <c r="AE1372" s="52" t="s">
        <v>50</v>
      </c>
      <c r="AF1372" s="52" t="s">
        <v>51</v>
      </c>
      <c r="AG1372" s="52" t="s">
        <v>52</v>
      </c>
      <c r="AH1372" s="52" t="s">
        <v>3616</v>
      </c>
      <c r="AI1372" s="52" t="s">
        <v>8436</v>
      </c>
      <c r="AJ1372" s="51">
        <v>1</v>
      </c>
      <c r="AK1372" s="56">
        <v>855.26</v>
      </c>
    </row>
    <row r="1373" spans="1:37" x14ac:dyDescent="0.25">
      <c r="A1373" s="51">
        <v>2681</v>
      </c>
      <c r="B1373" s="52" t="s">
        <v>8437</v>
      </c>
      <c r="C1373" s="52" t="s">
        <v>3447</v>
      </c>
      <c r="D1373" s="53">
        <v>44491</v>
      </c>
      <c r="E1373" s="53">
        <v>44693</v>
      </c>
      <c r="F1373" s="51">
        <f>Messy_HR_Dataset_Detailed!$E1373-Messy_HR_Dataset_Detailed!$D1373</f>
        <v>202</v>
      </c>
      <c r="G1373" s="54">
        <f>(Messy_HR_Dataset_Detailed!$E1373-Messy_HR_Dataset_Detailed!$D1373)/365.25</f>
        <v>0.55304585900068448</v>
      </c>
      <c r="H1373" s="52" t="s">
        <v>36</v>
      </c>
      <c r="I1373" s="52" t="s">
        <v>8438</v>
      </c>
      <c r="J1373" s="55" t="s">
        <v>8439</v>
      </c>
      <c r="K1373" s="52" t="s">
        <v>84</v>
      </c>
      <c r="L1373" s="52" t="s">
        <v>38</v>
      </c>
      <c r="M1373" s="52" t="s">
        <v>66</v>
      </c>
      <c r="N1373" s="52" t="s">
        <v>67</v>
      </c>
      <c r="O1373" s="52" t="s">
        <v>41</v>
      </c>
      <c r="P1373" s="52" t="s">
        <v>133</v>
      </c>
      <c r="Q1373" s="52" t="s">
        <v>42</v>
      </c>
      <c r="R1373" s="52" t="s">
        <v>80</v>
      </c>
      <c r="S1373" s="53">
        <v>16564</v>
      </c>
      <c r="T1373" s="52" t="s">
        <v>44</v>
      </c>
      <c r="U1373" s="52" t="s">
        <v>81</v>
      </c>
      <c r="V1373" s="52" t="s">
        <v>46</v>
      </c>
      <c r="W1373" s="51">
        <v>91007</v>
      </c>
      <c r="X1373" s="52" t="s">
        <v>48</v>
      </c>
      <c r="Y1373" s="51">
        <v>2</v>
      </c>
      <c r="Z1373" s="51">
        <v>3108</v>
      </c>
      <c r="AA1373" s="53" t="s">
        <v>601</v>
      </c>
      <c r="AB1373" s="51">
        <v>1</v>
      </c>
      <c r="AC1373" s="51">
        <v>4</v>
      </c>
      <c r="AD1373" s="53">
        <v>45114</v>
      </c>
      <c r="AE1373" s="52" t="s">
        <v>60</v>
      </c>
      <c r="AF1373" s="52" t="s">
        <v>61</v>
      </c>
      <c r="AG1373" s="52" t="s">
        <v>77</v>
      </c>
      <c r="AH1373" s="52" t="s">
        <v>8440</v>
      </c>
      <c r="AI1373" s="52" t="s">
        <v>8441</v>
      </c>
      <c r="AJ1373" s="51">
        <v>1</v>
      </c>
      <c r="AK1373" s="56">
        <v>755.13</v>
      </c>
    </row>
    <row r="1374" spans="1:37" x14ac:dyDescent="0.25">
      <c r="A1374" s="51">
        <v>2685</v>
      </c>
      <c r="B1374" s="52" t="s">
        <v>2109</v>
      </c>
      <c r="C1374" s="52" t="s">
        <v>807</v>
      </c>
      <c r="D1374" s="53">
        <v>44477</v>
      </c>
      <c r="E1374" s="53">
        <v>44784</v>
      </c>
      <c r="F1374" s="51">
        <f>Messy_HR_Dataset_Detailed!$E1374-Messy_HR_Dataset_Detailed!$D1374</f>
        <v>307</v>
      </c>
      <c r="G1374" s="54">
        <f>(Messy_HR_Dataset_Detailed!$E1374-Messy_HR_Dataset_Detailed!$D1374)/365.25</f>
        <v>0.84052019164955505</v>
      </c>
      <c r="H1374" s="52" t="s">
        <v>36</v>
      </c>
      <c r="I1374" s="52" t="s">
        <v>8442</v>
      </c>
      <c r="J1374" s="55" t="s">
        <v>8443</v>
      </c>
      <c r="K1374" s="52" t="s">
        <v>132</v>
      </c>
      <c r="L1374" s="52" t="s">
        <v>2303</v>
      </c>
      <c r="M1374" s="52" t="s">
        <v>56</v>
      </c>
      <c r="N1374" s="52" t="s">
        <v>67</v>
      </c>
      <c r="O1374" s="52" t="s">
        <v>66</v>
      </c>
      <c r="P1374" s="52" t="s">
        <v>95</v>
      </c>
      <c r="Q1374" s="52" t="s">
        <v>42</v>
      </c>
      <c r="R1374" s="52" t="s">
        <v>300</v>
      </c>
      <c r="S1374" s="53" t="s">
        <v>824</v>
      </c>
      <c r="T1374" s="52" t="s">
        <v>44</v>
      </c>
      <c r="U1374" s="52" t="s">
        <v>302</v>
      </c>
      <c r="V1374" s="52" t="s">
        <v>59</v>
      </c>
      <c r="W1374" s="51">
        <v>85416</v>
      </c>
      <c r="X1374" s="52" t="s">
        <v>48</v>
      </c>
      <c r="Y1374" s="51">
        <v>4</v>
      </c>
      <c r="Z1374" s="51">
        <v>3112</v>
      </c>
      <c r="AA1374" s="53" t="s">
        <v>467</v>
      </c>
      <c r="AB1374" s="51">
        <v>5</v>
      </c>
      <c r="AC1374" s="51">
        <v>2</v>
      </c>
      <c r="AD1374" s="53">
        <v>44827</v>
      </c>
      <c r="AE1374" s="52" t="s">
        <v>83</v>
      </c>
      <c r="AF1374" s="52" t="s">
        <v>51</v>
      </c>
      <c r="AG1374" s="52" t="s">
        <v>89</v>
      </c>
      <c r="AH1374" s="52" t="s">
        <v>8444</v>
      </c>
      <c r="AI1374" s="52" t="s">
        <v>8445</v>
      </c>
      <c r="AJ1374" s="51">
        <v>5</v>
      </c>
      <c r="AK1374" s="56">
        <v>168.79</v>
      </c>
    </row>
    <row r="1375" spans="1:37" x14ac:dyDescent="0.25">
      <c r="A1375" s="51">
        <v>2686</v>
      </c>
      <c r="B1375" s="52" t="s">
        <v>5300</v>
      </c>
      <c r="C1375" s="52" t="s">
        <v>4765</v>
      </c>
      <c r="D1375" s="53">
        <v>43499</v>
      </c>
      <c r="E1375" s="53">
        <v>43557</v>
      </c>
      <c r="F1375" s="51">
        <f>Messy_HR_Dataset_Detailed!$E1375-Messy_HR_Dataset_Detailed!$D1375</f>
        <v>58</v>
      </c>
      <c r="G1375" s="54">
        <f>(Messy_HR_Dataset_Detailed!$E1375-Messy_HR_Dataset_Detailed!$D1375)/365.25</f>
        <v>0.15879534565366188</v>
      </c>
      <c r="H1375" s="52" t="s">
        <v>738</v>
      </c>
      <c r="I1375" s="52" t="s">
        <v>8446</v>
      </c>
      <c r="J1375" s="55" t="s">
        <v>8447</v>
      </c>
      <c r="K1375" s="52" t="s">
        <v>79</v>
      </c>
      <c r="L1375" s="52" t="s">
        <v>38</v>
      </c>
      <c r="M1375" s="52" t="s">
        <v>39</v>
      </c>
      <c r="N1375" s="52" t="s">
        <v>40</v>
      </c>
      <c r="O1375" s="52" t="s">
        <v>66</v>
      </c>
      <c r="P1375" s="52" t="s">
        <v>174</v>
      </c>
      <c r="Q1375" s="52" t="s">
        <v>42</v>
      </c>
      <c r="R1375" s="52" t="s">
        <v>175</v>
      </c>
      <c r="S1375" s="53">
        <v>29624</v>
      </c>
      <c r="T1375" s="52" t="s">
        <v>44</v>
      </c>
      <c r="U1375" s="52" t="s">
        <v>176</v>
      </c>
      <c r="V1375" s="52" t="s">
        <v>46</v>
      </c>
      <c r="W1375" s="51">
        <v>96092</v>
      </c>
      <c r="X1375" s="52" t="s">
        <v>48</v>
      </c>
      <c r="Y1375" s="51">
        <v>4</v>
      </c>
      <c r="Z1375" s="51">
        <v>3113</v>
      </c>
      <c r="AA1375" s="53">
        <v>44752</v>
      </c>
      <c r="AB1375" s="51">
        <v>5</v>
      </c>
      <c r="AC1375" s="51">
        <v>2</v>
      </c>
      <c r="AD1375" s="53">
        <v>44884</v>
      </c>
      <c r="AE1375" s="52" t="s">
        <v>50</v>
      </c>
      <c r="AF1375" s="52" t="s">
        <v>51</v>
      </c>
      <c r="AG1375" s="52" t="s">
        <v>89</v>
      </c>
      <c r="AH1375" s="52" t="s">
        <v>8448</v>
      </c>
      <c r="AI1375" s="52" t="s">
        <v>8449</v>
      </c>
      <c r="AJ1375" s="51">
        <v>5</v>
      </c>
      <c r="AK1375" s="56">
        <v>236.27</v>
      </c>
    </row>
    <row r="1376" spans="1:37" x14ac:dyDescent="0.25">
      <c r="A1376" s="51">
        <v>2688</v>
      </c>
      <c r="B1376" s="52" t="s">
        <v>8450</v>
      </c>
      <c r="C1376" s="52" t="s">
        <v>4022</v>
      </c>
      <c r="D1376" s="53">
        <v>44389</v>
      </c>
      <c r="E1376" s="53">
        <v>44425</v>
      </c>
      <c r="F1376" s="51">
        <f>Messy_HR_Dataset_Detailed!$E1376-Messy_HR_Dataset_Detailed!$D1376</f>
        <v>36</v>
      </c>
      <c r="G1376" s="54">
        <f>(Messy_HR_Dataset_Detailed!$E1376-Messy_HR_Dataset_Detailed!$D1376)/365.25</f>
        <v>9.856262833675565E-2</v>
      </c>
      <c r="H1376" s="52" t="s">
        <v>738</v>
      </c>
      <c r="I1376" s="52" t="s">
        <v>8451</v>
      </c>
      <c r="J1376" s="55" t="s">
        <v>8452</v>
      </c>
      <c r="K1376" s="52" t="s">
        <v>94</v>
      </c>
      <c r="L1376" s="52" t="s">
        <v>38</v>
      </c>
      <c r="M1376" s="52" t="s">
        <v>39</v>
      </c>
      <c r="N1376" s="52" t="s">
        <v>55</v>
      </c>
      <c r="O1376" s="52" t="s">
        <v>41</v>
      </c>
      <c r="P1376" s="52" t="s">
        <v>174</v>
      </c>
      <c r="Q1376" s="52" t="s">
        <v>42</v>
      </c>
      <c r="R1376" s="52" t="s">
        <v>175</v>
      </c>
      <c r="S1376" s="53">
        <v>23377</v>
      </c>
      <c r="T1376" s="52" t="s">
        <v>44</v>
      </c>
      <c r="U1376" s="52" t="s">
        <v>5</v>
      </c>
      <c r="V1376" s="52" t="s">
        <v>46</v>
      </c>
      <c r="W1376" s="51">
        <v>10137</v>
      </c>
      <c r="X1376" s="52" t="s">
        <v>48</v>
      </c>
      <c r="Y1376" s="51">
        <v>4</v>
      </c>
      <c r="Z1376" s="51">
        <v>3115</v>
      </c>
      <c r="AA1376" s="53" t="s">
        <v>1202</v>
      </c>
      <c r="AB1376" s="51">
        <v>1</v>
      </c>
      <c r="AC1376" s="51">
        <v>3</v>
      </c>
      <c r="AD1376" s="53">
        <v>45109</v>
      </c>
      <c r="AE1376" s="52" t="s">
        <v>83</v>
      </c>
      <c r="AF1376" s="52" t="s">
        <v>51</v>
      </c>
      <c r="AG1376" s="52" t="s">
        <v>62</v>
      </c>
      <c r="AH1376" s="52" t="s">
        <v>8453</v>
      </c>
      <c r="AI1376" s="52" t="s">
        <v>8454</v>
      </c>
      <c r="AJ1376" s="51">
        <v>3</v>
      </c>
      <c r="AK1376" s="56">
        <v>386.26</v>
      </c>
    </row>
    <row r="1377" spans="1:37" x14ac:dyDescent="0.25">
      <c r="A1377" s="51">
        <v>2691</v>
      </c>
      <c r="B1377" s="52" t="s">
        <v>2283</v>
      </c>
      <c r="C1377" s="52" t="s">
        <v>362</v>
      </c>
      <c r="D1377" s="53">
        <v>43493</v>
      </c>
      <c r="E1377" s="53">
        <v>44179</v>
      </c>
      <c r="F1377" s="51">
        <f>Messy_HR_Dataset_Detailed!$E1377-Messy_HR_Dataset_Detailed!$D1377</f>
        <v>686</v>
      </c>
      <c r="G1377" s="54">
        <f>(Messy_HR_Dataset_Detailed!$E1377-Messy_HR_Dataset_Detailed!$D1377)/365.25</f>
        <v>1.8781656399726214</v>
      </c>
      <c r="H1377" s="52" t="s">
        <v>738</v>
      </c>
      <c r="I1377" s="52" t="s">
        <v>8455</v>
      </c>
      <c r="J1377" s="55" t="s">
        <v>8456</v>
      </c>
      <c r="K1377" s="52" t="s">
        <v>84</v>
      </c>
      <c r="L1377" s="52" t="s">
        <v>752</v>
      </c>
      <c r="M1377" s="52" t="s">
        <v>56</v>
      </c>
      <c r="N1377" s="52" t="s">
        <v>55</v>
      </c>
      <c r="O1377" s="52" t="s">
        <v>66</v>
      </c>
      <c r="P1377" s="52" t="s">
        <v>174</v>
      </c>
      <c r="Q1377" s="52" t="s">
        <v>42</v>
      </c>
      <c r="R1377" s="52" t="s">
        <v>344</v>
      </c>
      <c r="S1377" s="53" t="s">
        <v>8457</v>
      </c>
      <c r="T1377" s="52" t="s">
        <v>44</v>
      </c>
      <c r="U1377" s="52" t="s">
        <v>98</v>
      </c>
      <c r="V1377" s="52" t="s">
        <v>46</v>
      </c>
      <c r="W1377" s="51">
        <v>48848</v>
      </c>
      <c r="X1377" s="52" t="s">
        <v>48</v>
      </c>
      <c r="Y1377" s="51">
        <v>2</v>
      </c>
      <c r="Z1377" s="51">
        <v>3118</v>
      </c>
      <c r="AA1377" s="53" t="s">
        <v>1118</v>
      </c>
      <c r="AB1377" s="51">
        <v>3</v>
      </c>
      <c r="AC1377" s="51">
        <v>2</v>
      </c>
      <c r="AD1377" s="53">
        <v>44871</v>
      </c>
      <c r="AE1377" s="52" t="s">
        <v>83</v>
      </c>
      <c r="AF1377" s="52" t="s">
        <v>61</v>
      </c>
      <c r="AG1377" s="52" t="s">
        <v>62</v>
      </c>
      <c r="AH1377" s="52" t="s">
        <v>8458</v>
      </c>
      <c r="AI1377" s="52" t="s">
        <v>8459</v>
      </c>
      <c r="AJ1377" s="51">
        <v>2</v>
      </c>
      <c r="AK1377" s="56">
        <v>543.74</v>
      </c>
    </row>
    <row r="1378" spans="1:37" x14ac:dyDescent="0.25">
      <c r="A1378" s="51">
        <v>2693</v>
      </c>
      <c r="B1378" s="52" t="s">
        <v>2512</v>
      </c>
      <c r="C1378" s="52" t="s">
        <v>3656</v>
      </c>
      <c r="D1378" s="53">
        <v>44413</v>
      </c>
      <c r="E1378" s="53">
        <v>44987</v>
      </c>
      <c r="F1378" s="51">
        <f>Messy_HR_Dataset_Detailed!$E1378-Messy_HR_Dataset_Detailed!$D1378</f>
        <v>574</v>
      </c>
      <c r="G1378" s="54">
        <f>(Messy_HR_Dataset_Detailed!$E1378-Messy_HR_Dataset_Detailed!$D1378)/365.25</f>
        <v>1.5715263518138261</v>
      </c>
      <c r="H1378" s="52" t="s">
        <v>36</v>
      </c>
      <c r="I1378" s="52" t="s">
        <v>8460</v>
      </c>
      <c r="J1378" s="55" t="s">
        <v>8461</v>
      </c>
      <c r="K1378" s="52" t="s">
        <v>65</v>
      </c>
      <c r="L1378" s="52" t="s">
        <v>38</v>
      </c>
      <c r="M1378" s="52" t="s">
        <v>56</v>
      </c>
      <c r="N1378" s="52" t="s">
        <v>55</v>
      </c>
      <c r="O1378" s="52" t="s">
        <v>66</v>
      </c>
      <c r="P1378" s="52" t="s">
        <v>121</v>
      </c>
      <c r="Q1378" s="52" t="s">
        <v>42</v>
      </c>
      <c r="R1378" s="52" t="s">
        <v>57</v>
      </c>
      <c r="S1378" s="53">
        <v>16863</v>
      </c>
      <c r="T1378" s="52" t="s">
        <v>44</v>
      </c>
      <c r="U1378" s="52" t="s">
        <v>159</v>
      </c>
      <c r="V1378" s="52" t="s">
        <v>46</v>
      </c>
      <c r="W1378" s="51">
        <v>28645</v>
      </c>
      <c r="X1378" s="52" t="s">
        <v>48</v>
      </c>
      <c r="Y1378" s="51">
        <v>4</v>
      </c>
      <c r="Z1378" s="51">
        <v>3120</v>
      </c>
      <c r="AA1378" s="53">
        <v>45203</v>
      </c>
      <c r="AB1378" s="51">
        <v>1</v>
      </c>
      <c r="AC1378" s="51">
        <v>5</v>
      </c>
      <c r="AD1378" s="53">
        <v>45112</v>
      </c>
      <c r="AE1378" s="52" t="s">
        <v>76</v>
      </c>
      <c r="AF1378" s="52" t="s">
        <v>61</v>
      </c>
      <c r="AG1378" s="52" t="s">
        <v>62</v>
      </c>
      <c r="AH1378" s="52" t="s">
        <v>8462</v>
      </c>
      <c r="AI1378" s="52" t="s">
        <v>8463</v>
      </c>
      <c r="AJ1378" s="51">
        <v>2</v>
      </c>
      <c r="AK1378" s="56">
        <v>144.25</v>
      </c>
    </row>
    <row r="1379" spans="1:37" x14ac:dyDescent="0.25">
      <c r="A1379" s="51">
        <v>2694</v>
      </c>
      <c r="B1379" s="52" t="s">
        <v>8464</v>
      </c>
      <c r="C1379" s="52" t="s">
        <v>289</v>
      </c>
      <c r="D1379" s="53">
        <v>44872</v>
      </c>
      <c r="E1379" s="53">
        <v>44987</v>
      </c>
      <c r="F1379" s="51">
        <f>Messy_HR_Dataset_Detailed!$E1379-Messy_HR_Dataset_Detailed!$D1379</f>
        <v>115</v>
      </c>
      <c r="G1379" s="54">
        <f>(Messy_HR_Dataset_Detailed!$E1379-Messy_HR_Dataset_Detailed!$D1379)/365.25</f>
        <v>0.31485284052019163</v>
      </c>
      <c r="H1379" s="52" t="s">
        <v>36</v>
      </c>
      <c r="I1379" s="52" t="s">
        <v>8465</v>
      </c>
      <c r="J1379" s="55" t="s">
        <v>8466</v>
      </c>
      <c r="K1379" s="52" t="s">
        <v>164</v>
      </c>
      <c r="L1379" s="52" t="s">
        <v>38</v>
      </c>
      <c r="M1379" s="52" t="s">
        <v>56</v>
      </c>
      <c r="N1379" s="52" t="s">
        <v>40</v>
      </c>
      <c r="O1379" s="52" t="s">
        <v>66</v>
      </c>
      <c r="P1379" s="52" t="s">
        <v>133</v>
      </c>
      <c r="Q1379" s="52" t="s">
        <v>42</v>
      </c>
      <c r="R1379" s="52" t="s">
        <v>175</v>
      </c>
      <c r="S1379" s="53" t="s">
        <v>8467</v>
      </c>
      <c r="T1379" s="52" t="s">
        <v>44</v>
      </c>
      <c r="U1379" s="52" t="s">
        <v>423</v>
      </c>
      <c r="V1379" s="52" t="s">
        <v>46</v>
      </c>
      <c r="W1379" s="51">
        <v>58015</v>
      </c>
      <c r="X1379" s="52" t="s">
        <v>48</v>
      </c>
      <c r="Y1379" s="51">
        <v>4</v>
      </c>
      <c r="Z1379" s="51">
        <v>3121</v>
      </c>
      <c r="AA1379" s="53" t="s">
        <v>3451</v>
      </c>
      <c r="AB1379" s="51">
        <v>4</v>
      </c>
      <c r="AC1379" s="51">
        <v>1</v>
      </c>
      <c r="AD1379" s="53">
        <v>45038</v>
      </c>
      <c r="AE1379" s="52" t="s">
        <v>50</v>
      </c>
      <c r="AF1379" s="52" t="s">
        <v>61</v>
      </c>
      <c r="AG1379" s="52" t="s">
        <v>52</v>
      </c>
      <c r="AH1379" s="52" t="s">
        <v>8468</v>
      </c>
      <c r="AI1379" s="52" t="s">
        <v>8469</v>
      </c>
      <c r="AJ1379" s="51">
        <v>1</v>
      </c>
      <c r="AK1379" s="56">
        <v>854.54</v>
      </c>
    </row>
    <row r="1380" spans="1:37" x14ac:dyDescent="0.25">
      <c r="A1380" s="51">
        <v>2695</v>
      </c>
      <c r="B1380" s="52" t="s">
        <v>3966</v>
      </c>
      <c r="C1380" s="52" t="s">
        <v>1126</v>
      </c>
      <c r="D1380" s="53">
        <v>44584</v>
      </c>
      <c r="E1380" s="53">
        <v>44738</v>
      </c>
      <c r="F1380" s="51">
        <f>Messy_HR_Dataset_Detailed!$E1380-Messy_HR_Dataset_Detailed!$D1380</f>
        <v>154</v>
      </c>
      <c r="G1380" s="54">
        <f>(Messy_HR_Dataset_Detailed!$E1380-Messy_HR_Dataset_Detailed!$D1380)/365.25</f>
        <v>0.42162902121834361</v>
      </c>
      <c r="H1380" s="52" t="s">
        <v>36</v>
      </c>
      <c r="I1380" s="52" t="s">
        <v>8470</v>
      </c>
      <c r="J1380" s="55" t="s">
        <v>8471</v>
      </c>
      <c r="K1380" s="52" t="s">
        <v>125</v>
      </c>
      <c r="L1380" s="52" t="s">
        <v>1816</v>
      </c>
      <c r="M1380" s="52" t="s">
        <v>39</v>
      </c>
      <c r="N1380" s="52" t="s">
        <v>40</v>
      </c>
      <c r="O1380" s="52" t="s">
        <v>56</v>
      </c>
      <c r="P1380" s="52" t="s">
        <v>174</v>
      </c>
      <c r="Q1380" s="52" t="s">
        <v>42</v>
      </c>
      <c r="R1380" s="52" t="s">
        <v>175</v>
      </c>
      <c r="S1380" s="53" t="s">
        <v>4564</v>
      </c>
      <c r="T1380" s="52" t="s">
        <v>44</v>
      </c>
      <c r="U1380" s="52" t="s">
        <v>423</v>
      </c>
      <c r="V1380" s="52" t="s">
        <v>46</v>
      </c>
      <c r="W1380" s="51">
        <v>18652</v>
      </c>
      <c r="X1380" s="52" t="s">
        <v>48</v>
      </c>
      <c r="Y1380" s="51">
        <v>5</v>
      </c>
      <c r="Z1380" s="51">
        <v>3122</v>
      </c>
      <c r="AA1380" s="53">
        <v>44989</v>
      </c>
      <c r="AB1380" s="51">
        <v>1</v>
      </c>
      <c r="AC1380" s="51">
        <v>1</v>
      </c>
      <c r="AD1380" s="53">
        <v>44942</v>
      </c>
      <c r="AE1380" s="52" t="s">
        <v>60</v>
      </c>
      <c r="AF1380" s="52" t="s">
        <v>61</v>
      </c>
      <c r="AG1380" s="52" t="s">
        <v>77</v>
      </c>
      <c r="AH1380" s="52" t="s">
        <v>8472</v>
      </c>
      <c r="AI1380" s="52" t="s">
        <v>8473</v>
      </c>
      <c r="AJ1380" s="51">
        <v>4</v>
      </c>
      <c r="AK1380" s="56">
        <v>107.47</v>
      </c>
    </row>
    <row r="1381" spans="1:37" x14ac:dyDescent="0.25">
      <c r="A1381" s="51">
        <v>2697</v>
      </c>
      <c r="B1381" s="52" t="s">
        <v>8474</v>
      </c>
      <c r="C1381" s="52" t="s">
        <v>6714</v>
      </c>
      <c r="D1381" s="53">
        <v>43470</v>
      </c>
      <c r="E1381" s="53">
        <v>44504</v>
      </c>
      <c r="F1381" s="51">
        <f>Messy_HR_Dataset_Detailed!$E1381-Messy_HR_Dataset_Detailed!$D1381</f>
        <v>1034</v>
      </c>
      <c r="G1381" s="54">
        <f>(Messy_HR_Dataset_Detailed!$E1381-Messy_HR_Dataset_Detailed!$D1381)/365.25</f>
        <v>2.8309377138945928</v>
      </c>
      <c r="H1381" s="52" t="s">
        <v>36</v>
      </c>
      <c r="I1381" s="52" t="s">
        <v>8475</v>
      </c>
      <c r="J1381" s="55" t="s">
        <v>8476</v>
      </c>
      <c r="K1381" s="52" t="s">
        <v>94</v>
      </c>
      <c r="L1381" s="52" t="s">
        <v>1816</v>
      </c>
      <c r="M1381" s="52" t="s">
        <v>66</v>
      </c>
      <c r="N1381" s="52" t="s">
        <v>67</v>
      </c>
      <c r="O1381" s="52" t="s">
        <v>56</v>
      </c>
      <c r="P1381" s="52" t="s">
        <v>121</v>
      </c>
      <c r="Q1381" s="52" t="s">
        <v>42</v>
      </c>
      <c r="R1381" s="52" t="s">
        <v>107</v>
      </c>
      <c r="S1381" s="53" t="s">
        <v>8477</v>
      </c>
      <c r="T1381" s="52" t="s">
        <v>44</v>
      </c>
      <c r="U1381" s="52" t="s">
        <v>98</v>
      </c>
      <c r="V1381" s="52" t="s">
        <v>46</v>
      </c>
      <c r="W1381" s="51">
        <v>97060</v>
      </c>
      <c r="X1381" s="52" t="s">
        <v>48</v>
      </c>
      <c r="Y1381" s="51">
        <v>5</v>
      </c>
      <c r="Z1381" s="51">
        <v>3124</v>
      </c>
      <c r="AA1381" s="53" t="s">
        <v>1255</v>
      </c>
      <c r="AB1381" s="51">
        <v>2</v>
      </c>
      <c r="AC1381" s="51">
        <v>4</v>
      </c>
      <c r="AD1381" s="53">
        <v>44806</v>
      </c>
      <c r="AE1381" s="52" t="s">
        <v>60</v>
      </c>
      <c r="AF1381" s="52" t="s">
        <v>61</v>
      </c>
      <c r="AG1381" s="52" t="s">
        <v>89</v>
      </c>
      <c r="AH1381" s="52" t="s">
        <v>8478</v>
      </c>
      <c r="AI1381" s="52" t="s">
        <v>8479</v>
      </c>
      <c r="AJ1381" s="51">
        <v>2</v>
      </c>
      <c r="AK1381" s="56">
        <v>965.62</v>
      </c>
    </row>
    <row r="1382" spans="1:37" x14ac:dyDescent="0.25">
      <c r="A1382" s="51">
        <v>2698</v>
      </c>
      <c r="B1382" s="52" t="s">
        <v>4909</v>
      </c>
      <c r="C1382" s="52" t="s">
        <v>4222</v>
      </c>
      <c r="D1382" s="53">
        <v>43928</v>
      </c>
      <c r="E1382" s="53">
        <v>44276</v>
      </c>
      <c r="F1382" s="51">
        <f>Messy_HR_Dataset_Detailed!$E1382-Messy_HR_Dataset_Detailed!$D1382</f>
        <v>348</v>
      </c>
      <c r="G1382" s="54">
        <f>(Messy_HR_Dataset_Detailed!$E1382-Messy_HR_Dataset_Detailed!$D1382)/365.25</f>
        <v>0.95277207392197127</v>
      </c>
      <c r="H1382" s="52" t="s">
        <v>36</v>
      </c>
      <c r="I1382" s="52" t="s">
        <v>8480</v>
      </c>
      <c r="J1382" s="55" t="s">
        <v>8481</v>
      </c>
      <c r="K1382" s="52" t="s">
        <v>164</v>
      </c>
      <c r="L1382" s="52" t="s">
        <v>1816</v>
      </c>
      <c r="M1382" s="52" t="s">
        <v>56</v>
      </c>
      <c r="N1382" s="52" t="s">
        <v>40</v>
      </c>
      <c r="O1382" s="52" t="s">
        <v>56</v>
      </c>
      <c r="P1382" s="52" t="s">
        <v>121</v>
      </c>
      <c r="Q1382" s="52" t="s">
        <v>42</v>
      </c>
      <c r="R1382" s="52" t="s">
        <v>57</v>
      </c>
      <c r="S1382" s="53">
        <v>33825</v>
      </c>
      <c r="T1382" s="52" t="s">
        <v>44</v>
      </c>
      <c r="U1382" s="52" t="s">
        <v>81</v>
      </c>
      <c r="V1382" s="52" t="s">
        <v>59</v>
      </c>
      <c r="W1382" s="51">
        <v>10433</v>
      </c>
      <c r="X1382" s="52" t="s">
        <v>48</v>
      </c>
      <c r="Y1382" s="51">
        <v>4</v>
      </c>
      <c r="Z1382" s="51">
        <v>3125</v>
      </c>
      <c r="AA1382" s="53">
        <v>45145</v>
      </c>
      <c r="AB1382" s="51">
        <v>3</v>
      </c>
      <c r="AC1382" s="51">
        <v>5</v>
      </c>
      <c r="AD1382" s="53">
        <v>45117</v>
      </c>
      <c r="AE1382" s="52" t="s">
        <v>50</v>
      </c>
      <c r="AF1382" s="52" t="s">
        <v>61</v>
      </c>
      <c r="AG1382" s="52" t="s">
        <v>89</v>
      </c>
      <c r="AH1382" s="52" t="s">
        <v>8482</v>
      </c>
      <c r="AI1382" s="52" t="s">
        <v>2843</v>
      </c>
      <c r="AJ1382" s="51">
        <v>2</v>
      </c>
      <c r="AK1382" s="56">
        <v>459.53</v>
      </c>
    </row>
    <row r="1383" spans="1:37" x14ac:dyDescent="0.25">
      <c r="A1383" s="51">
        <v>2700</v>
      </c>
      <c r="B1383" s="52" t="s">
        <v>8483</v>
      </c>
      <c r="C1383" s="52" t="s">
        <v>6480</v>
      </c>
      <c r="D1383" s="53">
        <v>44726</v>
      </c>
      <c r="E1383" s="53">
        <v>44900</v>
      </c>
      <c r="F1383" s="51">
        <f>Messy_HR_Dataset_Detailed!$E1383-Messy_HR_Dataset_Detailed!$D1383</f>
        <v>174</v>
      </c>
      <c r="G1383" s="54">
        <f>(Messy_HR_Dataset_Detailed!$E1383-Messy_HR_Dataset_Detailed!$D1383)/365.25</f>
        <v>0.47638603696098564</v>
      </c>
      <c r="H1383" s="52" t="s">
        <v>36</v>
      </c>
      <c r="I1383" s="52" t="s">
        <v>8484</v>
      </c>
      <c r="J1383" s="55" t="s">
        <v>8485</v>
      </c>
      <c r="K1383" s="52" t="s">
        <v>113</v>
      </c>
      <c r="L1383" s="52" t="s">
        <v>38</v>
      </c>
      <c r="M1383" s="52" t="s">
        <v>56</v>
      </c>
      <c r="N1383" s="52" t="s">
        <v>55</v>
      </c>
      <c r="O1383" s="52" t="s">
        <v>56</v>
      </c>
      <c r="P1383" s="52" t="s">
        <v>121</v>
      </c>
      <c r="Q1383" s="52" t="s">
        <v>42</v>
      </c>
      <c r="R1383" s="52" t="s">
        <v>175</v>
      </c>
      <c r="S1383" s="53" t="s">
        <v>8486</v>
      </c>
      <c r="T1383" s="52" t="s">
        <v>44</v>
      </c>
      <c r="U1383" s="52" t="s">
        <v>5</v>
      </c>
      <c r="V1383" s="52" t="s">
        <v>59</v>
      </c>
      <c r="W1383" s="51">
        <v>3213</v>
      </c>
      <c r="X1383" s="52" t="s">
        <v>48</v>
      </c>
      <c r="Y1383" s="51">
        <v>2</v>
      </c>
      <c r="Z1383" s="51">
        <v>3127</v>
      </c>
      <c r="AA1383" s="53">
        <v>45173</v>
      </c>
      <c r="AB1383" s="51">
        <v>4</v>
      </c>
      <c r="AC1383" s="51">
        <v>5</v>
      </c>
      <c r="AD1383" s="53">
        <v>44976</v>
      </c>
      <c r="AE1383" s="52" t="s">
        <v>76</v>
      </c>
      <c r="AF1383" s="52" t="s">
        <v>61</v>
      </c>
      <c r="AG1383" s="52" t="s">
        <v>52</v>
      </c>
      <c r="AH1383" s="52" t="s">
        <v>8487</v>
      </c>
      <c r="AI1383" s="52" t="s">
        <v>8488</v>
      </c>
      <c r="AJ1383" s="51">
        <v>5</v>
      </c>
      <c r="AK1383" s="56">
        <v>309.74</v>
      </c>
    </row>
    <row r="1384" spans="1:37" x14ac:dyDescent="0.25">
      <c r="A1384" s="51">
        <v>2703</v>
      </c>
      <c r="B1384" s="52" t="s">
        <v>1400</v>
      </c>
      <c r="C1384" s="52" t="s">
        <v>241</v>
      </c>
      <c r="D1384" s="53">
        <v>44053</v>
      </c>
      <c r="E1384" s="53">
        <v>44940</v>
      </c>
      <c r="F1384" s="51">
        <f>Messy_HR_Dataset_Detailed!$E1384-Messy_HR_Dataset_Detailed!$D1384</f>
        <v>887</v>
      </c>
      <c r="G1384" s="54">
        <f>(Messy_HR_Dataset_Detailed!$E1384-Messy_HR_Dataset_Detailed!$D1384)/365.25</f>
        <v>2.4284736481861739</v>
      </c>
      <c r="H1384" s="52" t="s">
        <v>36</v>
      </c>
      <c r="I1384" s="52" t="s">
        <v>8489</v>
      </c>
      <c r="J1384" s="55" t="s">
        <v>8490</v>
      </c>
      <c r="K1384" s="52" t="s">
        <v>37</v>
      </c>
      <c r="L1384" s="52" t="s">
        <v>38</v>
      </c>
      <c r="M1384" s="52" t="s">
        <v>56</v>
      </c>
      <c r="N1384" s="52" t="s">
        <v>55</v>
      </c>
      <c r="O1384" s="52" t="s">
        <v>41</v>
      </c>
      <c r="P1384" s="52" t="s">
        <v>174</v>
      </c>
      <c r="Q1384" s="52" t="s">
        <v>42</v>
      </c>
      <c r="R1384" s="52" t="s">
        <v>320</v>
      </c>
      <c r="S1384" s="53">
        <v>29834</v>
      </c>
      <c r="T1384" s="52" t="s">
        <v>44</v>
      </c>
      <c r="U1384" s="52" t="s">
        <v>250</v>
      </c>
      <c r="V1384" s="52" t="s">
        <v>46</v>
      </c>
      <c r="W1384" s="51">
        <v>73890</v>
      </c>
      <c r="X1384" s="52" t="s">
        <v>48</v>
      </c>
      <c r="Y1384" s="51">
        <v>5</v>
      </c>
      <c r="Z1384" s="51">
        <v>3130</v>
      </c>
      <c r="AA1384" s="53" t="s">
        <v>1104</v>
      </c>
      <c r="AB1384" s="51">
        <v>4</v>
      </c>
      <c r="AC1384" s="51">
        <v>3</v>
      </c>
      <c r="AD1384" s="53">
        <v>45006</v>
      </c>
      <c r="AE1384" s="52" t="s">
        <v>60</v>
      </c>
      <c r="AF1384" s="52" t="s">
        <v>51</v>
      </c>
      <c r="AG1384" s="52" t="s">
        <v>62</v>
      </c>
      <c r="AH1384" s="52" t="s">
        <v>8491</v>
      </c>
      <c r="AI1384" s="52" t="s">
        <v>8492</v>
      </c>
      <c r="AJ1384" s="51">
        <v>3</v>
      </c>
      <c r="AK1384" s="56">
        <v>501.5</v>
      </c>
    </row>
    <row r="1385" spans="1:37" x14ac:dyDescent="0.25">
      <c r="A1385" s="51">
        <v>2704</v>
      </c>
      <c r="B1385" s="52" t="s">
        <v>4511</v>
      </c>
      <c r="C1385" s="52" t="s">
        <v>2082</v>
      </c>
      <c r="D1385" s="53">
        <v>44299</v>
      </c>
      <c r="E1385" s="53">
        <v>44723</v>
      </c>
      <c r="F1385" s="51">
        <f>Messy_HR_Dataset_Detailed!$E1385-Messy_HR_Dataset_Detailed!$D1385</f>
        <v>424</v>
      </c>
      <c r="G1385" s="54">
        <f>(Messy_HR_Dataset_Detailed!$E1385-Messy_HR_Dataset_Detailed!$D1385)/365.25</f>
        <v>1.160848733744011</v>
      </c>
      <c r="H1385" s="52" t="s">
        <v>36</v>
      </c>
      <c r="I1385" s="52" t="s">
        <v>8493</v>
      </c>
      <c r="J1385" s="55" t="s">
        <v>8494</v>
      </c>
      <c r="K1385" s="52" t="s">
        <v>125</v>
      </c>
      <c r="L1385" s="52" t="s">
        <v>38</v>
      </c>
      <c r="M1385" s="52" t="s">
        <v>39</v>
      </c>
      <c r="N1385" s="52" t="s">
        <v>40</v>
      </c>
      <c r="O1385" s="52" t="s">
        <v>41</v>
      </c>
      <c r="P1385" s="52" t="s">
        <v>121</v>
      </c>
      <c r="Q1385" s="52" t="s">
        <v>42</v>
      </c>
      <c r="R1385" s="52" t="s">
        <v>320</v>
      </c>
      <c r="S1385" s="53" t="s">
        <v>8495</v>
      </c>
      <c r="T1385" s="52" t="s">
        <v>44</v>
      </c>
      <c r="U1385" s="52" t="s">
        <v>81</v>
      </c>
      <c r="V1385" s="52" t="s">
        <v>46</v>
      </c>
      <c r="W1385" s="51">
        <v>28053</v>
      </c>
      <c r="X1385" s="52" t="s">
        <v>48</v>
      </c>
      <c r="Y1385" s="51">
        <v>2</v>
      </c>
      <c r="Z1385" s="51">
        <v>3131</v>
      </c>
      <c r="AA1385" s="53">
        <v>44750</v>
      </c>
      <c r="AB1385" s="51">
        <v>3</v>
      </c>
      <c r="AC1385" s="51">
        <v>2</v>
      </c>
      <c r="AD1385" s="53">
        <v>44941</v>
      </c>
      <c r="AE1385" s="52" t="s">
        <v>50</v>
      </c>
      <c r="AF1385" s="52" t="s">
        <v>51</v>
      </c>
      <c r="AG1385" s="52" t="s">
        <v>77</v>
      </c>
      <c r="AH1385" s="52" t="s">
        <v>8496</v>
      </c>
      <c r="AI1385" s="52" t="s">
        <v>8497</v>
      </c>
      <c r="AJ1385" s="51">
        <v>3</v>
      </c>
      <c r="AK1385" s="56">
        <v>937.85</v>
      </c>
    </row>
    <row r="1386" spans="1:37" x14ac:dyDescent="0.25">
      <c r="A1386" s="51">
        <v>2705</v>
      </c>
      <c r="B1386" s="52" t="s">
        <v>8498</v>
      </c>
      <c r="C1386" s="52" t="s">
        <v>7297</v>
      </c>
      <c r="D1386" s="53">
        <v>43948</v>
      </c>
      <c r="E1386" s="53">
        <v>44852</v>
      </c>
      <c r="F1386" s="51">
        <f>Messy_HR_Dataset_Detailed!$E1386-Messy_HR_Dataset_Detailed!$D1386</f>
        <v>904</v>
      </c>
      <c r="G1386" s="54">
        <f>(Messy_HR_Dataset_Detailed!$E1386-Messy_HR_Dataset_Detailed!$D1386)/365.25</f>
        <v>2.4750171115674195</v>
      </c>
      <c r="H1386" s="52" t="s">
        <v>36</v>
      </c>
      <c r="I1386" s="52" t="s">
        <v>8499</v>
      </c>
      <c r="J1386" s="55" t="s">
        <v>8500</v>
      </c>
      <c r="K1386" s="52" t="s">
        <v>54</v>
      </c>
      <c r="L1386" s="52" t="s">
        <v>38</v>
      </c>
      <c r="M1386" s="52" t="s">
        <v>66</v>
      </c>
      <c r="N1386" s="52" t="s">
        <v>55</v>
      </c>
      <c r="O1386" s="52" t="s">
        <v>66</v>
      </c>
      <c r="P1386" s="52" t="s">
        <v>95</v>
      </c>
      <c r="Q1386" s="52" t="s">
        <v>42</v>
      </c>
      <c r="R1386" s="52" t="s">
        <v>85</v>
      </c>
      <c r="S1386" s="53" t="s">
        <v>8501</v>
      </c>
      <c r="T1386" s="52" t="s">
        <v>44</v>
      </c>
      <c r="U1386" s="52" t="s">
        <v>81</v>
      </c>
      <c r="V1386" s="52" t="s">
        <v>46</v>
      </c>
      <c r="W1386" s="51">
        <v>12694</v>
      </c>
      <c r="X1386" s="52" t="s">
        <v>48</v>
      </c>
      <c r="Y1386" s="51">
        <v>4</v>
      </c>
      <c r="Z1386" s="51">
        <v>3132</v>
      </c>
      <c r="AA1386" s="53" t="s">
        <v>444</v>
      </c>
      <c r="AB1386" s="51">
        <v>2</v>
      </c>
      <c r="AC1386" s="51">
        <v>2</v>
      </c>
      <c r="AD1386" s="53">
        <v>45001</v>
      </c>
      <c r="AE1386" s="52" t="s">
        <v>156</v>
      </c>
      <c r="AF1386" s="52" t="s">
        <v>51</v>
      </c>
      <c r="AG1386" s="52" t="s">
        <v>62</v>
      </c>
      <c r="AH1386" s="52" t="s">
        <v>4253</v>
      </c>
      <c r="AI1386" s="52" t="s">
        <v>8502</v>
      </c>
      <c r="AJ1386" s="51">
        <v>3</v>
      </c>
      <c r="AK1386" s="56">
        <v>134.91999999999999</v>
      </c>
    </row>
    <row r="1387" spans="1:37" x14ac:dyDescent="0.25">
      <c r="A1387" s="51">
        <v>2706</v>
      </c>
      <c r="B1387" s="52" t="s">
        <v>3130</v>
      </c>
      <c r="C1387" s="52" t="s">
        <v>927</v>
      </c>
      <c r="D1387" s="53">
        <v>44617</v>
      </c>
      <c r="E1387" s="53">
        <v>44622</v>
      </c>
      <c r="F1387" s="51">
        <f>Messy_HR_Dataset_Detailed!$E1387-Messy_HR_Dataset_Detailed!$D1387</f>
        <v>5</v>
      </c>
      <c r="G1387" s="54">
        <f>(Messy_HR_Dataset_Detailed!$E1387-Messy_HR_Dataset_Detailed!$D1387)/365.25</f>
        <v>1.3689253935660506E-2</v>
      </c>
      <c r="H1387" s="52" t="s">
        <v>36</v>
      </c>
      <c r="I1387" s="52" t="s">
        <v>8503</v>
      </c>
      <c r="J1387" s="55" t="s">
        <v>8504</v>
      </c>
      <c r="K1387" s="52" t="s">
        <v>132</v>
      </c>
      <c r="L1387" s="52" t="s">
        <v>2303</v>
      </c>
      <c r="M1387" s="52" t="s">
        <v>39</v>
      </c>
      <c r="N1387" s="52" t="s">
        <v>40</v>
      </c>
      <c r="O1387" s="52" t="s">
        <v>56</v>
      </c>
      <c r="P1387" s="52" t="s">
        <v>121</v>
      </c>
      <c r="Q1387" s="52" t="s">
        <v>42</v>
      </c>
      <c r="R1387" s="52" t="s">
        <v>175</v>
      </c>
      <c r="S1387" s="53" t="s">
        <v>8505</v>
      </c>
      <c r="T1387" s="52" t="s">
        <v>44</v>
      </c>
      <c r="U1387" s="52" t="s">
        <v>176</v>
      </c>
      <c r="V1387" s="52" t="s">
        <v>59</v>
      </c>
      <c r="W1387" s="51">
        <v>83481</v>
      </c>
      <c r="X1387" s="52" t="s">
        <v>48</v>
      </c>
      <c r="Y1387" s="51">
        <v>5</v>
      </c>
      <c r="Z1387" s="51">
        <v>3133</v>
      </c>
      <c r="AA1387" s="53" t="s">
        <v>3027</v>
      </c>
      <c r="AB1387" s="51">
        <v>1</v>
      </c>
      <c r="AC1387" s="51">
        <v>5</v>
      </c>
      <c r="AD1387" s="53">
        <v>44844</v>
      </c>
      <c r="AE1387" s="52" t="s">
        <v>156</v>
      </c>
      <c r="AF1387" s="52" t="s">
        <v>61</v>
      </c>
      <c r="AG1387" s="52" t="s">
        <v>62</v>
      </c>
      <c r="AH1387" s="52" t="s">
        <v>2912</v>
      </c>
      <c r="AI1387" s="52" t="s">
        <v>8506</v>
      </c>
      <c r="AJ1387" s="51">
        <v>3</v>
      </c>
      <c r="AK1387" s="56">
        <v>946.99</v>
      </c>
    </row>
    <row r="1388" spans="1:37" x14ac:dyDescent="0.25">
      <c r="A1388" s="51">
        <v>2707</v>
      </c>
      <c r="B1388" s="52" t="s">
        <v>8246</v>
      </c>
      <c r="C1388" s="52" t="s">
        <v>6737</v>
      </c>
      <c r="D1388" s="53">
        <v>43440</v>
      </c>
      <c r="E1388" s="53">
        <v>44896</v>
      </c>
      <c r="F1388" s="51">
        <f>Messy_HR_Dataset_Detailed!$E1388-Messy_HR_Dataset_Detailed!$D1388</f>
        <v>1456</v>
      </c>
      <c r="G1388" s="54">
        <f>(Messy_HR_Dataset_Detailed!$E1388-Messy_HR_Dataset_Detailed!$D1388)/365.25</f>
        <v>3.9863107460643397</v>
      </c>
      <c r="H1388" s="52" t="s">
        <v>738</v>
      </c>
      <c r="I1388" s="52" t="s">
        <v>8507</v>
      </c>
      <c r="J1388" s="55" t="s">
        <v>8508</v>
      </c>
      <c r="K1388" s="52" t="s">
        <v>79</v>
      </c>
      <c r="L1388" s="52" t="s">
        <v>38</v>
      </c>
      <c r="M1388" s="52" t="s">
        <v>56</v>
      </c>
      <c r="N1388" s="52" t="s">
        <v>40</v>
      </c>
      <c r="O1388" s="52" t="s">
        <v>66</v>
      </c>
      <c r="P1388" s="52" t="s">
        <v>174</v>
      </c>
      <c r="Q1388" s="52" t="s">
        <v>42</v>
      </c>
      <c r="R1388" s="52" t="s">
        <v>238</v>
      </c>
      <c r="S1388" s="53" t="s">
        <v>8509</v>
      </c>
      <c r="T1388" s="52" t="s">
        <v>44</v>
      </c>
      <c r="U1388" s="52" t="s">
        <v>109</v>
      </c>
      <c r="V1388" s="52" t="s">
        <v>46</v>
      </c>
      <c r="W1388" s="51">
        <v>2140</v>
      </c>
      <c r="X1388" s="52" t="s">
        <v>99</v>
      </c>
      <c r="Y1388" s="51">
        <v>5</v>
      </c>
      <c r="Z1388" s="51">
        <v>3134</v>
      </c>
      <c r="AA1388" s="53" t="s">
        <v>739</v>
      </c>
      <c r="AB1388" s="51">
        <v>3</v>
      </c>
      <c r="AC1388" s="51">
        <v>2</v>
      </c>
      <c r="AD1388" s="53">
        <v>45003</v>
      </c>
      <c r="AE1388" s="52" t="s">
        <v>83</v>
      </c>
      <c r="AF1388" s="52" t="s">
        <v>61</v>
      </c>
      <c r="AG1388" s="52" t="s">
        <v>77</v>
      </c>
      <c r="AH1388" s="52" t="s">
        <v>8510</v>
      </c>
      <c r="AI1388" s="52" t="s">
        <v>8511</v>
      </c>
      <c r="AJ1388" s="51">
        <v>4</v>
      </c>
      <c r="AK1388" s="56">
        <v>945.68</v>
      </c>
    </row>
    <row r="1389" spans="1:37" x14ac:dyDescent="0.25">
      <c r="A1389" s="51">
        <v>2708</v>
      </c>
      <c r="B1389" s="52" t="s">
        <v>3733</v>
      </c>
      <c r="C1389" s="52" t="s">
        <v>5310</v>
      </c>
      <c r="D1389" s="53">
        <v>43902</v>
      </c>
      <c r="E1389" s="53">
        <v>45083</v>
      </c>
      <c r="F1389" s="51">
        <f>Messy_HR_Dataset_Detailed!$E1389-Messy_HR_Dataset_Detailed!$D1389</f>
        <v>1181</v>
      </c>
      <c r="G1389" s="54">
        <f>(Messy_HR_Dataset_Detailed!$E1389-Messy_HR_Dataset_Detailed!$D1389)/365.25</f>
        <v>3.2334017796030117</v>
      </c>
      <c r="H1389" s="52" t="s">
        <v>738</v>
      </c>
      <c r="I1389" s="52" t="s">
        <v>8512</v>
      </c>
      <c r="J1389" s="55" t="s">
        <v>8513</v>
      </c>
      <c r="K1389" s="52" t="s">
        <v>84</v>
      </c>
      <c r="L1389" s="52" t="s">
        <v>38</v>
      </c>
      <c r="M1389" s="52" t="s">
        <v>56</v>
      </c>
      <c r="N1389" s="52" t="s">
        <v>55</v>
      </c>
      <c r="O1389" s="52" t="s">
        <v>41</v>
      </c>
      <c r="P1389" s="52" t="s">
        <v>95</v>
      </c>
      <c r="Q1389" s="52" t="s">
        <v>42</v>
      </c>
      <c r="R1389" s="52" t="s">
        <v>175</v>
      </c>
      <c r="S1389" s="53" t="s">
        <v>7943</v>
      </c>
      <c r="T1389" s="52" t="s">
        <v>44</v>
      </c>
      <c r="U1389" s="52" t="s">
        <v>625</v>
      </c>
      <c r="V1389" s="52" t="s">
        <v>46</v>
      </c>
      <c r="W1389" s="51">
        <v>9790</v>
      </c>
      <c r="X1389" s="52" t="s">
        <v>48</v>
      </c>
      <c r="Y1389" s="51">
        <v>4</v>
      </c>
      <c r="Z1389" s="51">
        <v>3135</v>
      </c>
      <c r="AA1389" s="53" t="s">
        <v>2133</v>
      </c>
      <c r="AB1389" s="51">
        <v>1</v>
      </c>
      <c r="AC1389" s="51">
        <v>2</v>
      </c>
      <c r="AD1389" s="53">
        <v>44954</v>
      </c>
      <c r="AE1389" s="52" t="s">
        <v>156</v>
      </c>
      <c r="AF1389" s="52" t="s">
        <v>51</v>
      </c>
      <c r="AG1389" s="52" t="s">
        <v>89</v>
      </c>
      <c r="AH1389" s="52" t="s">
        <v>8514</v>
      </c>
      <c r="AI1389" s="52" t="s">
        <v>8515</v>
      </c>
      <c r="AJ1389" s="51">
        <v>5</v>
      </c>
      <c r="AK1389" s="56">
        <v>142.21</v>
      </c>
    </row>
    <row r="1390" spans="1:37" x14ac:dyDescent="0.25">
      <c r="A1390" s="51">
        <v>2710</v>
      </c>
      <c r="B1390" s="52" t="s">
        <v>1390</v>
      </c>
      <c r="C1390" s="52" t="s">
        <v>4700</v>
      </c>
      <c r="D1390" s="53">
        <v>43443</v>
      </c>
      <c r="E1390" s="53">
        <v>45102</v>
      </c>
      <c r="F1390" s="51">
        <f>Messy_HR_Dataset_Detailed!$E1390-Messy_HR_Dataset_Detailed!$D1390</f>
        <v>1659</v>
      </c>
      <c r="G1390" s="54">
        <f>(Messy_HR_Dataset_Detailed!$E1390-Messy_HR_Dataset_Detailed!$D1390)/365.25</f>
        <v>4.5420944558521557</v>
      </c>
      <c r="H1390" s="52" t="s">
        <v>738</v>
      </c>
      <c r="I1390" s="52" t="s">
        <v>8516</v>
      </c>
      <c r="J1390" s="55" t="s">
        <v>8517</v>
      </c>
      <c r="K1390" s="52" t="s">
        <v>54</v>
      </c>
      <c r="L1390" s="52" t="s">
        <v>752</v>
      </c>
      <c r="M1390" s="52" t="s">
        <v>39</v>
      </c>
      <c r="N1390" s="52" t="s">
        <v>67</v>
      </c>
      <c r="O1390" s="52" t="s">
        <v>41</v>
      </c>
      <c r="P1390" s="52" t="s">
        <v>95</v>
      </c>
      <c r="Q1390" s="52" t="s">
        <v>42</v>
      </c>
      <c r="R1390" s="52" t="s">
        <v>85</v>
      </c>
      <c r="S1390" s="53">
        <v>34764</v>
      </c>
      <c r="T1390" s="52" t="s">
        <v>44</v>
      </c>
      <c r="U1390" s="52" t="s">
        <v>81</v>
      </c>
      <c r="V1390" s="52" t="s">
        <v>46</v>
      </c>
      <c r="W1390" s="51">
        <v>50624</v>
      </c>
      <c r="X1390" s="52" t="s">
        <v>48</v>
      </c>
      <c r="Y1390" s="51">
        <v>2</v>
      </c>
      <c r="Z1390" s="51">
        <v>3137</v>
      </c>
      <c r="AA1390" s="53" t="s">
        <v>817</v>
      </c>
      <c r="AB1390" s="51">
        <v>1</v>
      </c>
      <c r="AC1390" s="51">
        <v>2</v>
      </c>
      <c r="AD1390" s="53">
        <v>45088</v>
      </c>
      <c r="AE1390" s="52" t="s">
        <v>83</v>
      </c>
      <c r="AF1390" s="52" t="s">
        <v>61</v>
      </c>
      <c r="AG1390" s="52" t="s">
        <v>89</v>
      </c>
      <c r="AH1390" s="52" t="s">
        <v>8518</v>
      </c>
      <c r="AI1390" s="52" t="s">
        <v>8519</v>
      </c>
      <c r="AJ1390" s="51">
        <v>4</v>
      </c>
      <c r="AK1390" s="56">
        <v>641.67999999999995</v>
      </c>
    </row>
    <row r="1391" spans="1:37" x14ac:dyDescent="0.25">
      <c r="A1391" s="51">
        <v>2711</v>
      </c>
      <c r="B1391" s="52" t="s">
        <v>8398</v>
      </c>
      <c r="C1391" s="52" t="s">
        <v>1547</v>
      </c>
      <c r="D1391" s="53">
        <v>44920</v>
      </c>
      <c r="E1391" s="53">
        <v>44993</v>
      </c>
      <c r="F1391" s="51">
        <f>Messy_HR_Dataset_Detailed!$E1391-Messy_HR_Dataset_Detailed!$D1391</f>
        <v>73</v>
      </c>
      <c r="G1391" s="54">
        <f>(Messy_HR_Dataset_Detailed!$E1391-Messy_HR_Dataset_Detailed!$D1391)/365.25</f>
        <v>0.1998631074606434</v>
      </c>
      <c r="H1391" s="52" t="s">
        <v>738</v>
      </c>
      <c r="I1391" s="52" t="s">
        <v>8520</v>
      </c>
      <c r="J1391" s="55" t="s">
        <v>8521</v>
      </c>
      <c r="K1391" s="52" t="s">
        <v>132</v>
      </c>
      <c r="L1391" s="52" t="s">
        <v>752</v>
      </c>
      <c r="M1391" s="52" t="s">
        <v>39</v>
      </c>
      <c r="N1391" s="52" t="s">
        <v>55</v>
      </c>
      <c r="O1391" s="52" t="s">
        <v>66</v>
      </c>
      <c r="P1391" s="52" t="s">
        <v>174</v>
      </c>
      <c r="Q1391" s="52" t="s">
        <v>42</v>
      </c>
      <c r="R1391" s="52" t="s">
        <v>85</v>
      </c>
      <c r="S1391" s="53">
        <v>31962</v>
      </c>
      <c r="T1391" s="52" t="s">
        <v>44</v>
      </c>
      <c r="U1391" s="52" t="s">
        <v>81</v>
      </c>
      <c r="V1391" s="52" t="s">
        <v>46</v>
      </c>
      <c r="W1391" s="51">
        <v>83438</v>
      </c>
      <c r="X1391" s="52" t="s">
        <v>48</v>
      </c>
      <c r="Y1391" s="51">
        <v>4</v>
      </c>
      <c r="Z1391" s="51">
        <v>3138</v>
      </c>
      <c r="AA1391" s="53">
        <v>45206</v>
      </c>
      <c r="AB1391" s="51">
        <v>5</v>
      </c>
      <c r="AC1391" s="51">
        <v>3</v>
      </c>
      <c r="AD1391" s="53">
        <v>45133</v>
      </c>
      <c r="AE1391" s="52" t="s">
        <v>76</v>
      </c>
      <c r="AF1391" s="52" t="s">
        <v>51</v>
      </c>
      <c r="AG1391" s="52" t="s">
        <v>52</v>
      </c>
      <c r="AH1391" s="52" t="s">
        <v>8522</v>
      </c>
      <c r="AI1391" s="52" t="s">
        <v>8523</v>
      </c>
      <c r="AJ1391" s="51">
        <v>2</v>
      </c>
      <c r="AK1391" s="56">
        <v>295.67</v>
      </c>
    </row>
    <row r="1392" spans="1:37" x14ac:dyDescent="0.25">
      <c r="A1392" s="51">
        <v>2718</v>
      </c>
      <c r="B1392" s="52" t="s">
        <v>4650</v>
      </c>
      <c r="C1392" s="52" t="s">
        <v>1898</v>
      </c>
      <c r="D1392" s="53">
        <v>44101</v>
      </c>
      <c r="E1392" s="53">
        <v>44624</v>
      </c>
      <c r="F1392" s="51">
        <f>Messy_HR_Dataset_Detailed!$E1392-Messy_HR_Dataset_Detailed!$D1392</f>
        <v>523</v>
      </c>
      <c r="G1392" s="54">
        <f>(Messy_HR_Dataset_Detailed!$E1392-Messy_HR_Dataset_Detailed!$D1392)/365.25</f>
        <v>1.431895961670089</v>
      </c>
      <c r="H1392" s="52" t="s">
        <v>36</v>
      </c>
      <c r="I1392" s="52" t="s">
        <v>8525</v>
      </c>
      <c r="J1392" s="55" t="s">
        <v>8526</v>
      </c>
      <c r="K1392" s="52" t="s">
        <v>132</v>
      </c>
      <c r="L1392" s="52" t="s">
        <v>1816</v>
      </c>
      <c r="M1392" s="52" t="s">
        <v>56</v>
      </c>
      <c r="N1392" s="52" t="s">
        <v>40</v>
      </c>
      <c r="O1392" s="52" t="s">
        <v>41</v>
      </c>
      <c r="P1392" s="52" t="s">
        <v>133</v>
      </c>
      <c r="Q1392" s="52" t="s">
        <v>42</v>
      </c>
      <c r="R1392" s="52" t="s">
        <v>85</v>
      </c>
      <c r="S1392" s="53" t="s">
        <v>8527</v>
      </c>
      <c r="T1392" s="52" t="s">
        <v>44</v>
      </c>
      <c r="U1392" s="52" t="s">
        <v>192</v>
      </c>
      <c r="V1392" s="52" t="s">
        <v>59</v>
      </c>
      <c r="W1392" s="51">
        <v>59765</v>
      </c>
      <c r="X1392" s="52" t="s">
        <v>48</v>
      </c>
      <c r="Y1392" s="51">
        <v>2</v>
      </c>
      <c r="Z1392" s="51">
        <v>3145</v>
      </c>
      <c r="AA1392" s="53" t="s">
        <v>5437</v>
      </c>
      <c r="AB1392" s="51">
        <v>1</v>
      </c>
      <c r="AC1392" s="51">
        <v>2</v>
      </c>
      <c r="AD1392" s="53">
        <v>45076</v>
      </c>
      <c r="AE1392" s="52" t="s">
        <v>50</v>
      </c>
      <c r="AF1392" s="52" t="s">
        <v>51</v>
      </c>
      <c r="AG1392" s="52" t="s">
        <v>89</v>
      </c>
      <c r="AH1392" s="52" t="s">
        <v>8528</v>
      </c>
      <c r="AI1392" s="52" t="s">
        <v>8529</v>
      </c>
      <c r="AJ1392" s="51">
        <v>4</v>
      </c>
      <c r="AK1392" s="56">
        <v>773.76</v>
      </c>
    </row>
    <row r="1393" spans="1:37" x14ac:dyDescent="0.25">
      <c r="A1393" s="51">
        <v>2720</v>
      </c>
      <c r="B1393" s="52" t="s">
        <v>180</v>
      </c>
      <c r="C1393" s="52" t="s">
        <v>1266</v>
      </c>
      <c r="D1393" s="53">
        <v>45124</v>
      </c>
      <c r="E1393" s="53">
        <v>45135</v>
      </c>
      <c r="F1393" s="51">
        <f>Messy_HR_Dataset_Detailed!$E1393-Messy_HR_Dataset_Detailed!$D1393</f>
        <v>11</v>
      </c>
      <c r="G1393" s="54">
        <f>(Messy_HR_Dataset_Detailed!$E1393-Messy_HR_Dataset_Detailed!$D1393)/365.25</f>
        <v>3.0116358658453114E-2</v>
      </c>
      <c r="H1393" s="52" t="s">
        <v>36</v>
      </c>
      <c r="I1393" s="52" t="s">
        <v>8530</v>
      </c>
      <c r="J1393" s="55" t="s">
        <v>8531</v>
      </c>
      <c r="K1393" s="52" t="s">
        <v>164</v>
      </c>
      <c r="L1393" s="52" t="s">
        <v>38</v>
      </c>
      <c r="M1393" s="52" t="s">
        <v>39</v>
      </c>
      <c r="N1393" s="52" t="s">
        <v>67</v>
      </c>
      <c r="O1393" s="52" t="s">
        <v>41</v>
      </c>
      <c r="P1393" s="52" t="s">
        <v>95</v>
      </c>
      <c r="Q1393" s="52" t="s">
        <v>42</v>
      </c>
      <c r="R1393" s="52" t="s">
        <v>69</v>
      </c>
      <c r="S1393" s="53" t="s">
        <v>8532</v>
      </c>
      <c r="T1393" s="52" t="s">
        <v>44</v>
      </c>
      <c r="U1393" s="52" t="s">
        <v>109</v>
      </c>
      <c r="V1393" s="52" t="s">
        <v>59</v>
      </c>
      <c r="W1393" s="51">
        <v>48709</v>
      </c>
      <c r="X1393" s="52" t="s">
        <v>48</v>
      </c>
      <c r="Y1393" s="51">
        <v>5</v>
      </c>
      <c r="Z1393" s="51">
        <v>3147</v>
      </c>
      <c r="AA1393" s="53" t="s">
        <v>1583</v>
      </c>
      <c r="AB1393" s="51">
        <v>2</v>
      </c>
      <c r="AC1393" s="51">
        <v>2</v>
      </c>
      <c r="AD1393" s="53">
        <v>44915</v>
      </c>
      <c r="AE1393" s="52" t="s">
        <v>76</v>
      </c>
      <c r="AF1393" s="52" t="s">
        <v>61</v>
      </c>
      <c r="AG1393" s="52" t="s">
        <v>77</v>
      </c>
      <c r="AH1393" s="52" t="s">
        <v>8533</v>
      </c>
      <c r="AI1393" s="52" t="s">
        <v>8534</v>
      </c>
      <c r="AJ1393" s="51">
        <v>4</v>
      </c>
      <c r="AK1393" s="56">
        <v>820.65</v>
      </c>
    </row>
    <row r="1394" spans="1:37" x14ac:dyDescent="0.25">
      <c r="A1394" s="51">
        <v>2721</v>
      </c>
      <c r="B1394" s="52" t="s">
        <v>8535</v>
      </c>
      <c r="C1394" s="52" t="s">
        <v>1861</v>
      </c>
      <c r="D1394" s="53">
        <v>43979</v>
      </c>
      <c r="E1394" s="53">
        <v>44544</v>
      </c>
      <c r="F1394" s="51">
        <f>Messy_HR_Dataset_Detailed!$E1394-Messy_HR_Dataset_Detailed!$D1394</f>
        <v>565</v>
      </c>
      <c r="G1394" s="54">
        <f>(Messy_HR_Dataset_Detailed!$E1394-Messy_HR_Dataset_Detailed!$D1394)/365.25</f>
        <v>1.5468856947296372</v>
      </c>
      <c r="H1394" s="52" t="s">
        <v>36</v>
      </c>
      <c r="I1394" s="52" t="s">
        <v>8536</v>
      </c>
      <c r="J1394" s="55" t="s">
        <v>8537</v>
      </c>
      <c r="K1394" s="52" t="s">
        <v>94</v>
      </c>
      <c r="L1394" s="52" t="s">
        <v>38</v>
      </c>
      <c r="M1394" s="52" t="s">
        <v>66</v>
      </c>
      <c r="N1394" s="52" t="s">
        <v>40</v>
      </c>
      <c r="O1394" s="52" t="s">
        <v>41</v>
      </c>
      <c r="P1394" s="52" t="s">
        <v>174</v>
      </c>
      <c r="Q1394" s="52" t="s">
        <v>42</v>
      </c>
      <c r="R1394" s="52" t="s">
        <v>57</v>
      </c>
      <c r="S1394" s="53">
        <v>18266</v>
      </c>
      <c r="T1394" s="52" t="s">
        <v>44</v>
      </c>
      <c r="U1394" s="52" t="s">
        <v>234</v>
      </c>
      <c r="V1394" s="52" t="s">
        <v>59</v>
      </c>
      <c r="W1394" s="51">
        <v>76147</v>
      </c>
      <c r="X1394" s="52" t="s">
        <v>99</v>
      </c>
      <c r="Y1394" s="51">
        <v>2</v>
      </c>
      <c r="Z1394" s="51">
        <v>3148</v>
      </c>
      <c r="AA1394" s="53" t="s">
        <v>1824</v>
      </c>
      <c r="AB1394" s="51">
        <v>4</v>
      </c>
      <c r="AC1394" s="51">
        <v>5</v>
      </c>
      <c r="AD1394" s="53">
        <v>45026</v>
      </c>
      <c r="AE1394" s="52" t="s">
        <v>156</v>
      </c>
      <c r="AF1394" s="52" t="s">
        <v>61</v>
      </c>
      <c r="AG1394" s="52" t="s">
        <v>77</v>
      </c>
      <c r="AH1394" s="52" t="s">
        <v>8538</v>
      </c>
      <c r="AI1394" s="52" t="s">
        <v>8539</v>
      </c>
      <c r="AJ1394" s="51">
        <v>2</v>
      </c>
      <c r="AK1394" s="56">
        <v>727.06</v>
      </c>
    </row>
    <row r="1395" spans="1:37" x14ac:dyDescent="0.25">
      <c r="A1395" s="51">
        <v>2722</v>
      </c>
      <c r="B1395" s="52" t="s">
        <v>5398</v>
      </c>
      <c r="C1395" s="52" t="s">
        <v>2386</v>
      </c>
      <c r="D1395" s="53">
        <v>44256</v>
      </c>
      <c r="E1395" s="53">
        <v>45021</v>
      </c>
      <c r="F1395" s="51">
        <f>Messy_HR_Dataset_Detailed!$E1395-Messy_HR_Dataset_Detailed!$D1395</f>
        <v>765</v>
      </c>
      <c r="G1395" s="54">
        <f>(Messy_HR_Dataset_Detailed!$E1395-Messy_HR_Dataset_Detailed!$D1395)/365.25</f>
        <v>2.0944558521560577</v>
      </c>
      <c r="H1395" s="52" t="s">
        <v>36</v>
      </c>
      <c r="I1395" s="52" t="s">
        <v>8540</v>
      </c>
      <c r="J1395" s="55" t="s">
        <v>8541</v>
      </c>
      <c r="K1395" s="52" t="s">
        <v>113</v>
      </c>
      <c r="L1395" s="52" t="s">
        <v>38</v>
      </c>
      <c r="M1395" s="52" t="s">
        <v>66</v>
      </c>
      <c r="N1395" s="52" t="s">
        <v>55</v>
      </c>
      <c r="O1395" s="52" t="s">
        <v>56</v>
      </c>
      <c r="P1395" s="52" t="s">
        <v>174</v>
      </c>
      <c r="Q1395" s="52" t="s">
        <v>42</v>
      </c>
      <c r="R1395" s="52" t="s">
        <v>85</v>
      </c>
      <c r="S1395" s="53" t="s">
        <v>8542</v>
      </c>
      <c r="T1395" s="52" t="s">
        <v>44</v>
      </c>
      <c r="U1395" s="52" t="s">
        <v>81</v>
      </c>
      <c r="V1395" s="52" t="s">
        <v>46</v>
      </c>
      <c r="W1395" s="51">
        <v>19987</v>
      </c>
      <c r="X1395" s="52" t="s">
        <v>99</v>
      </c>
      <c r="Y1395" s="51">
        <v>2</v>
      </c>
      <c r="Z1395" s="51">
        <v>3149</v>
      </c>
      <c r="AA1395" s="53" t="s">
        <v>489</v>
      </c>
      <c r="AB1395" s="51">
        <v>2</v>
      </c>
      <c r="AC1395" s="51">
        <v>1</v>
      </c>
      <c r="AD1395" s="53">
        <v>45114</v>
      </c>
      <c r="AE1395" s="52" t="s">
        <v>60</v>
      </c>
      <c r="AF1395" s="52" t="s">
        <v>51</v>
      </c>
      <c r="AG1395" s="52" t="s">
        <v>52</v>
      </c>
      <c r="AH1395" s="52" t="s">
        <v>8543</v>
      </c>
      <c r="AI1395" s="52" t="s">
        <v>8544</v>
      </c>
      <c r="AJ1395" s="51">
        <v>2</v>
      </c>
      <c r="AK1395" s="56">
        <v>858.12</v>
      </c>
    </row>
    <row r="1396" spans="1:37" x14ac:dyDescent="0.25">
      <c r="A1396" s="51">
        <v>2725</v>
      </c>
      <c r="B1396" s="52" t="s">
        <v>8198</v>
      </c>
      <c r="C1396" s="52" t="s">
        <v>5942</v>
      </c>
      <c r="D1396" s="53">
        <v>44747</v>
      </c>
      <c r="E1396" s="53">
        <v>44923</v>
      </c>
      <c r="F1396" s="51">
        <f>Messy_HR_Dataset_Detailed!$E1396-Messy_HR_Dataset_Detailed!$D1396</f>
        <v>176</v>
      </c>
      <c r="G1396" s="54">
        <f>(Messy_HR_Dataset_Detailed!$E1396-Messy_HR_Dataset_Detailed!$D1396)/365.25</f>
        <v>0.48186173853524983</v>
      </c>
      <c r="H1396" s="52" t="s">
        <v>36</v>
      </c>
      <c r="I1396" s="52" t="s">
        <v>8546</v>
      </c>
      <c r="J1396" s="55" t="s">
        <v>8547</v>
      </c>
      <c r="K1396" s="52" t="s">
        <v>37</v>
      </c>
      <c r="L1396" s="52" t="s">
        <v>38</v>
      </c>
      <c r="M1396" s="52" t="s">
        <v>39</v>
      </c>
      <c r="N1396" s="52" t="s">
        <v>40</v>
      </c>
      <c r="O1396" s="52" t="s">
        <v>41</v>
      </c>
      <c r="P1396" s="52" t="s">
        <v>174</v>
      </c>
      <c r="Q1396" s="52" t="s">
        <v>42</v>
      </c>
      <c r="R1396" s="52" t="s">
        <v>85</v>
      </c>
      <c r="S1396" s="53" t="s">
        <v>8548</v>
      </c>
      <c r="T1396" s="52" t="s">
        <v>44</v>
      </c>
      <c r="U1396" s="52" t="s">
        <v>81</v>
      </c>
      <c r="V1396" s="52" t="s">
        <v>46</v>
      </c>
      <c r="W1396" s="51">
        <v>27163</v>
      </c>
      <c r="X1396" s="52" t="s">
        <v>99</v>
      </c>
      <c r="Y1396" s="51">
        <v>5</v>
      </c>
      <c r="Z1396" s="51">
        <v>3152</v>
      </c>
      <c r="AA1396" s="53" t="s">
        <v>3672</v>
      </c>
      <c r="AB1396" s="51">
        <v>1</v>
      </c>
      <c r="AC1396" s="51">
        <v>3</v>
      </c>
      <c r="AD1396" s="53">
        <v>45009</v>
      </c>
      <c r="AE1396" s="52" t="s">
        <v>156</v>
      </c>
      <c r="AF1396" s="52" t="s">
        <v>51</v>
      </c>
      <c r="AG1396" s="52" t="s">
        <v>52</v>
      </c>
      <c r="AH1396" s="52" t="s">
        <v>8549</v>
      </c>
      <c r="AI1396" s="52" t="s">
        <v>8550</v>
      </c>
      <c r="AJ1396" s="51">
        <v>4</v>
      </c>
      <c r="AK1396" s="56">
        <v>955.95</v>
      </c>
    </row>
    <row r="1397" spans="1:37" x14ac:dyDescent="0.25">
      <c r="A1397" s="51">
        <v>2726</v>
      </c>
      <c r="B1397" s="52" t="s">
        <v>8551</v>
      </c>
      <c r="C1397" s="52" t="s">
        <v>1628</v>
      </c>
      <c r="D1397" s="53">
        <v>43798</v>
      </c>
      <c r="E1397" s="53">
        <v>44631</v>
      </c>
      <c r="F1397" s="51">
        <f>Messy_HR_Dataset_Detailed!$E1397-Messy_HR_Dataset_Detailed!$D1397</f>
        <v>833</v>
      </c>
      <c r="G1397" s="54">
        <f>(Messy_HR_Dataset_Detailed!$E1397-Messy_HR_Dataset_Detailed!$D1397)/365.25</f>
        <v>2.2806297056810405</v>
      </c>
      <c r="H1397" s="52" t="s">
        <v>36</v>
      </c>
      <c r="I1397" s="52" t="s">
        <v>8552</v>
      </c>
      <c r="J1397" s="55" t="s">
        <v>8553</v>
      </c>
      <c r="K1397" s="52" t="s">
        <v>125</v>
      </c>
      <c r="L1397" s="52" t="s">
        <v>38</v>
      </c>
      <c r="M1397" s="52" t="s">
        <v>56</v>
      </c>
      <c r="N1397" s="52" t="s">
        <v>55</v>
      </c>
      <c r="O1397" s="52" t="s">
        <v>66</v>
      </c>
      <c r="P1397" s="52" t="s">
        <v>133</v>
      </c>
      <c r="Q1397" s="52" t="s">
        <v>42</v>
      </c>
      <c r="R1397" s="52" t="s">
        <v>85</v>
      </c>
      <c r="S1397" s="53" t="s">
        <v>8554</v>
      </c>
      <c r="T1397" s="52" t="s">
        <v>44</v>
      </c>
      <c r="U1397" s="52" t="s">
        <v>98</v>
      </c>
      <c r="V1397" s="52" t="s">
        <v>46</v>
      </c>
      <c r="W1397" s="51">
        <v>96230</v>
      </c>
      <c r="X1397" s="52" t="s">
        <v>48</v>
      </c>
      <c r="Y1397" s="51">
        <v>4</v>
      </c>
      <c r="Z1397" s="51">
        <v>3153</v>
      </c>
      <c r="AA1397" s="53">
        <v>44662</v>
      </c>
      <c r="AB1397" s="51">
        <v>1</v>
      </c>
      <c r="AC1397" s="51">
        <v>5</v>
      </c>
      <c r="AD1397" s="53">
        <v>45118</v>
      </c>
      <c r="AE1397" s="52" t="s">
        <v>156</v>
      </c>
      <c r="AF1397" s="52" t="s">
        <v>61</v>
      </c>
      <c r="AG1397" s="52" t="s">
        <v>89</v>
      </c>
      <c r="AH1397" s="52" t="s">
        <v>8555</v>
      </c>
      <c r="AI1397" s="52" t="s">
        <v>8556</v>
      </c>
      <c r="AJ1397" s="51">
        <v>5</v>
      </c>
      <c r="AK1397" s="56">
        <v>897.64</v>
      </c>
    </row>
    <row r="1398" spans="1:37" x14ac:dyDescent="0.25">
      <c r="A1398" s="51">
        <v>2728</v>
      </c>
      <c r="B1398" s="52" t="s">
        <v>2003</v>
      </c>
      <c r="C1398" s="52" t="s">
        <v>2619</v>
      </c>
      <c r="D1398" s="53">
        <v>44028</v>
      </c>
      <c r="E1398" s="53">
        <v>44607</v>
      </c>
      <c r="F1398" s="51">
        <f>Messy_HR_Dataset_Detailed!$E1398-Messy_HR_Dataset_Detailed!$D1398</f>
        <v>579</v>
      </c>
      <c r="G1398" s="54">
        <f>(Messy_HR_Dataset_Detailed!$E1398-Messy_HR_Dataset_Detailed!$D1398)/365.25</f>
        <v>1.5852156057494866</v>
      </c>
      <c r="H1398" s="52" t="s">
        <v>36</v>
      </c>
      <c r="I1398" s="52" t="s">
        <v>8557</v>
      </c>
      <c r="J1398" s="55" t="s">
        <v>8558</v>
      </c>
      <c r="K1398" s="52" t="s">
        <v>132</v>
      </c>
      <c r="L1398" s="52" t="s">
        <v>2303</v>
      </c>
      <c r="M1398" s="52" t="s">
        <v>39</v>
      </c>
      <c r="N1398" s="52" t="s">
        <v>67</v>
      </c>
      <c r="O1398" s="52" t="s">
        <v>41</v>
      </c>
      <c r="P1398" s="52" t="s">
        <v>174</v>
      </c>
      <c r="Q1398" s="52" t="s">
        <v>42</v>
      </c>
      <c r="R1398" s="52" t="s">
        <v>80</v>
      </c>
      <c r="S1398" s="53" t="s">
        <v>8559</v>
      </c>
      <c r="T1398" s="52" t="s">
        <v>44</v>
      </c>
      <c r="U1398" s="52" t="s">
        <v>159</v>
      </c>
      <c r="V1398" s="52" t="s">
        <v>59</v>
      </c>
      <c r="W1398" s="51">
        <v>56136</v>
      </c>
      <c r="X1398" s="52" t="s">
        <v>48</v>
      </c>
      <c r="Y1398" s="51">
        <v>2</v>
      </c>
      <c r="Z1398" s="51">
        <v>3155</v>
      </c>
      <c r="AA1398" s="53" t="s">
        <v>3212</v>
      </c>
      <c r="AB1398" s="51">
        <v>2</v>
      </c>
      <c r="AC1398" s="51">
        <v>5</v>
      </c>
      <c r="AD1398" s="53">
        <v>44800</v>
      </c>
      <c r="AE1398" s="52" t="s">
        <v>156</v>
      </c>
      <c r="AF1398" s="52" t="s">
        <v>61</v>
      </c>
      <c r="AG1398" s="52" t="s">
        <v>52</v>
      </c>
      <c r="AH1398" s="52" t="s">
        <v>8560</v>
      </c>
      <c r="AI1398" s="52" t="s">
        <v>8561</v>
      </c>
      <c r="AJ1398" s="51">
        <v>5</v>
      </c>
      <c r="AK1398" s="56">
        <v>336.64</v>
      </c>
    </row>
    <row r="1399" spans="1:37" x14ac:dyDescent="0.25">
      <c r="A1399" s="51">
        <v>2729</v>
      </c>
      <c r="B1399" s="52" t="s">
        <v>1890</v>
      </c>
      <c r="C1399" s="52" t="s">
        <v>5567</v>
      </c>
      <c r="D1399" s="53">
        <v>43664</v>
      </c>
      <c r="E1399" s="53">
        <v>43880</v>
      </c>
      <c r="F1399" s="51">
        <f>Messy_HR_Dataset_Detailed!$E1399-Messy_HR_Dataset_Detailed!$D1399</f>
        <v>216</v>
      </c>
      <c r="G1399" s="54">
        <f>(Messy_HR_Dataset_Detailed!$E1399-Messy_HR_Dataset_Detailed!$D1399)/365.25</f>
        <v>0.59137577002053388</v>
      </c>
      <c r="H1399" s="52" t="s">
        <v>738</v>
      </c>
      <c r="I1399" s="52" t="s">
        <v>8562</v>
      </c>
      <c r="J1399" s="55" t="s">
        <v>8563</v>
      </c>
      <c r="K1399" s="52" t="s">
        <v>132</v>
      </c>
      <c r="L1399" s="52" t="s">
        <v>752</v>
      </c>
      <c r="M1399" s="52" t="s">
        <v>39</v>
      </c>
      <c r="N1399" s="52" t="s">
        <v>67</v>
      </c>
      <c r="O1399" s="52" t="s">
        <v>56</v>
      </c>
      <c r="P1399" s="52" t="s">
        <v>174</v>
      </c>
      <c r="Q1399" s="52" t="s">
        <v>42</v>
      </c>
      <c r="R1399" s="52" t="s">
        <v>80</v>
      </c>
      <c r="S1399" s="53" t="s">
        <v>8564</v>
      </c>
      <c r="T1399" s="52" t="s">
        <v>44</v>
      </c>
      <c r="U1399" s="52" t="s">
        <v>159</v>
      </c>
      <c r="V1399" s="52" t="s">
        <v>46</v>
      </c>
      <c r="W1399" s="51">
        <v>65327</v>
      </c>
      <c r="X1399" s="52" t="s">
        <v>48</v>
      </c>
      <c r="Y1399" s="51">
        <v>5</v>
      </c>
      <c r="Z1399" s="51">
        <v>3156</v>
      </c>
      <c r="AA1399" s="53" t="s">
        <v>756</v>
      </c>
      <c r="AB1399" s="51">
        <v>4</v>
      </c>
      <c r="AC1399" s="51">
        <v>2</v>
      </c>
      <c r="AD1399" s="53">
        <v>45018</v>
      </c>
      <c r="AE1399" s="52" t="s">
        <v>156</v>
      </c>
      <c r="AF1399" s="52" t="s">
        <v>61</v>
      </c>
      <c r="AG1399" s="52" t="s">
        <v>52</v>
      </c>
      <c r="AH1399" s="52" t="s">
        <v>8565</v>
      </c>
      <c r="AI1399" s="52" t="s">
        <v>8566</v>
      </c>
      <c r="AJ1399" s="51">
        <v>4</v>
      </c>
      <c r="AK1399" s="56">
        <v>171.46</v>
      </c>
    </row>
    <row r="1400" spans="1:37" x14ac:dyDescent="0.25">
      <c r="A1400" s="51">
        <v>2730</v>
      </c>
      <c r="B1400" s="52" t="s">
        <v>8567</v>
      </c>
      <c r="C1400" s="52" t="s">
        <v>1736</v>
      </c>
      <c r="D1400" s="53">
        <v>43534</v>
      </c>
      <c r="E1400" s="53">
        <v>44516</v>
      </c>
      <c r="F1400" s="51">
        <f>Messy_HR_Dataset_Detailed!$E1400-Messy_HR_Dataset_Detailed!$D1400</f>
        <v>982</v>
      </c>
      <c r="G1400" s="54">
        <f>(Messy_HR_Dataset_Detailed!$E1400-Messy_HR_Dataset_Detailed!$D1400)/365.25</f>
        <v>2.6885694729637235</v>
      </c>
      <c r="H1400" s="52" t="s">
        <v>738</v>
      </c>
      <c r="I1400" s="52" t="s">
        <v>8568</v>
      </c>
      <c r="J1400" s="55" t="s">
        <v>8569</v>
      </c>
      <c r="K1400" s="52" t="s">
        <v>79</v>
      </c>
      <c r="L1400" s="52" t="s">
        <v>38</v>
      </c>
      <c r="M1400" s="52" t="s">
        <v>39</v>
      </c>
      <c r="N1400" s="52" t="s">
        <v>55</v>
      </c>
      <c r="O1400" s="52" t="s">
        <v>66</v>
      </c>
      <c r="P1400" s="52" t="s">
        <v>174</v>
      </c>
      <c r="Q1400" s="52" t="s">
        <v>42</v>
      </c>
      <c r="R1400" s="52" t="s">
        <v>953</v>
      </c>
      <c r="S1400" s="53" t="s">
        <v>8570</v>
      </c>
      <c r="T1400" s="52" t="s">
        <v>44</v>
      </c>
      <c r="U1400" s="52" t="s">
        <v>109</v>
      </c>
      <c r="V1400" s="52" t="s">
        <v>46</v>
      </c>
      <c r="W1400" s="51">
        <v>25266</v>
      </c>
      <c r="X1400" s="52" t="s">
        <v>99</v>
      </c>
      <c r="Y1400" s="51">
        <v>5</v>
      </c>
      <c r="Z1400" s="51">
        <v>3157</v>
      </c>
      <c r="AA1400" s="53">
        <v>45234</v>
      </c>
      <c r="AB1400" s="51">
        <v>4</v>
      </c>
      <c r="AC1400" s="51">
        <v>1</v>
      </c>
      <c r="AD1400" s="53">
        <v>45072</v>
      </c>
      <c r="AE1400" s="52" t="s">
        <v>76</v>
      </c>
      <c r="AF1400" s="52" t="s">
        <v>51</v>
      </c>
      <c r="AG1400" s="52" t="s">
        <v>62</v>
      </c>
      <c r="AH1400" s="52" t="s">
        <v>8143</v>
      </c>
      <c r="AI1400" s="52" t="s">
        <v>2192</v>
      </c>
      <c r="AJ1400" s="51">
        <v>3</v>
      </c>
      <c r="AK1400" s="56">
        <v>401.9</v>
      </c>
    </row>
    <row r="1401" spans="1:37" x14ac:dyDescent="0.25">
      <c r="A1401" s="51">
        <v>2731</v>
      </c>
      <c r="B1401" s="52" t="s">
        <v>3667</v>
      </c>
      <c r="C1401" s="52" t="s">
        <v>8571</v>
      </c>
      <c r="D1401" s="53">
        <v>45076</v>
      </c>
      <c r="E1401" s="53">
        <v>45128</v>
      </c>
      <c r="F1401" s="51">
        <f>Messy_HR_Dataset_Detailed!$E1401-Messy_HR_Dataset_Detailed!$D1401</f>
        <v>52</v>
      </c>
      <c r="G1401" s="54">
        <f>(Messy_HR_Dataset_Detailed!$E1401-Messy_HR_Dataset_Detailed!$D1401)/365.25</f>
        <v>0.14236824093086928</v>
      </c>
      <c r="H1401" s="52" t="s">
        <v>738</v>
      </c>
      <c r="I1401" s="52" t="s">
        <v>8193</v>
      </c>
      <c r="J1401" s="55" t="s">
        <v>8572</v>
      </c>
      <c r="K1401" s="52" t="s">
        <v>164</v>
      </c>
      <c r="L1401" s="52" t="s">
        <v>38</v>
      </c>
      <c r="M1401" s="52" t="s">
        <v>56</v>
      </c>
      <c r="N1401" s="52" t="s">
        <v>55</v>
      </c>
      <c r="O1401" s="52" t="s">
        <v>66</v>
      </c>
      <c r="P1401" s="52" t="s">
        <v>133</v>
      </c>
      <c r="Q1401" s="52" t="s">
        <v>42</v>
      </c>
      <c r="R1401" s="52" t="s">
        <v>69</v>
      </c>
      <c r="S1401" s="53" t="s">
        <v>2073</v>
      </c>
      <c r="T1401" s="52" t="s">
        <v>44</v>
      </c>
      <c r="U1401" s="52" t="s">
        <v>185</v>
      </c>
      <c r="V1401" s="52" t="s">
        <v>46</v>
      </c>
      <c r="W1401" s="51">
        <v>35824</v>
      </c>
      <c r="X1401" s="52" t="s">
        <v>99</v>
      </c>
      <c r="Y1401" s="51">
        <v>2</v>
      </c>
      <c r="Z1401" s="51">
        <v>3158</v>
      </c>
      <c r="AA1401" s="53">
        <v>44959</v>
      </c>
      <c r="AB1401" s="51">
        <v>1</v>
      </c>
      <c r="AC1401" s="51">
        <v>1</v>
      </c>
      <c r="AD1401" s="53">
        <v>44914</v>
      </c>
      <c r="AE1401" s="52" t="s">
        <v>156</v>
      </c>
      <c r="AF1401" s="52" t="s">
        <v>51</v>
      </c>
      <c r="AG1401" s="52" t="s">
        <v>89</v>
      </c>
      <c r="AH1401" s="52" t="s">
        <v>8573</v>
      </c>
      <c r="AI1401" s="52" t="s">
        <v>8574</v>
      </c>
      <c r="AJ1401" s="51">
        <v>5</v>
      </c>
      <c r="AK1401" s="56">
        <v>266.62</v>
      </c>
    </row>
    <row r="1402" spans="1:37" x14ac:dyDescent="0.25">
      <c r="A1402" s="51">
        <v>2732</v>
      </c>
      <c r="B1402" s="52" t="s">
        <v>3743</v>
      </c>
      <c r="C1402" s="52" t="s">
        <v>2096</v>
      </c>
      <c r="D1402" s="53">
        <v>43335</v>
      </c>
      <c r="E1402" s="53">
        <v>43635</v>
      </c>
      <c r="F1402" s="51">
        <f>Messy_HR_Dataset_Detailed!$E1402-Messy_HR_Dataset_Detailed!$D1402</f>
        <v>300</v>
      </c>
      <c r="G1402" s="54">
        <f>(Messy_HR_Dataset_Detailed!$E1402-Messy_HR_Dataset_Detailed!$D1402)/365.25</f>
        <v>0.82135523613963035</v>
      </c>
      <c r="H1402" s="52" t="s">
        <v>738</v>
      </c>
      <c r="I1402" s="52" t="s">
        <v>8575</v>
      </c>
      <c r="J1402" s="55" t="s">
        <v>8576</v>
      </c>
      <c r="K1402" s="52" t="s">
        <v>94</v>
      </c>
      <c r="L1402" s="52" t="s">
        <v>38</v>
      </c>
      <c r="M1402" s="52" t="s">
        <v>66</v>
      </c>
      <c r="N1402" s="52" t="s">
        <v>67</v>
      </c>
      <c r="O1402" s="52" t="s">
        <v>56</v>
      </c>
      <c r="P1402" s="52" t="s">
        <v>174</v>
      </c>
      <c r="Q1402" s="52" t="s">
        <v>42</v>
      </c>
      <c r="R1402" s="52" t="s">
        <v>85</v>
      </c>
      <c r="S1402" s="53" t="s">
        <v>8577</v>
      </c>
      <c r="T1402" s="52" t="s">
        <v>44</v>
      </c>
      <c r="U1402" s="52" t="s">
        <v>365</v>
      </c>
      <c r="V1402" s="52" t="s">
        <v>46</v>
      </c>
      <c r="W1402" s="51">
        <v>24940</v>
      </c>
      <c r="X1402" s="52" t="s">
        <v>48</v>
      </c>
      <c r="Y1402" s="51">
        <v>4</v>
      </c>
      <c r="Z1402" s="51">
        <v>3159</v>
      </c>
      <c r="AA1402" s="53" t="s">
        <v>1252</v>
      </c>
      <c r="AB1402" s="51">
        <v>1</v>
      </c>
      <c r="AC1402" s="51">
        <v>1</v>
      </c>
      <c r="AD1402" s="53">
        <v>45035</v>
      </c>
      <c r="AE1402" s="52" t="s">
        <v>83</v>
      </c>
      <c r="AF1402" s="52" t="s">
        <v>61</v>
      </c>
      <c r="AG1402" s="52" t="s">
        <v>52</v>
      </c>
      <c r="AH1402" s="52" t="s">
        <v>8578</v>
      </c>
      <c r="AI1402" s="52" t="s">
        <v>7402</v>
      </c>
      <c r="AJ1402" s="51">
        <v>2</v>
      </c>
      <c r="AK1402" s="56">
        <v>913.36</v>
      </c>
    </row>
    <row r="1403" spans="1:37" x14ac:dyDescent="0.25">
      <c r="A1403" s="51">
        <v>2734</v>
      </c>
      <c r="B1403" s="52" t="s">
        <v>2926</v>
      </c>
      <c r="C1403" s="52" t="s">
        <v>4428</v>
      </c>
      <c r="D1403" s="53">
        <v>45139</v>
      </c>
      <c r="E1403" s="53">
        <v>45140</v>
      </c>
      <c r="F1403" s="51">
        <f>Messy_HR_Dataset_Detailed!$E1403-Messy_HR_Dataset_Detailed!$D1403</f>
        <v>1</v>
      </c>
      <c r="G1403" s="54">
        <f>(Messy_HR_Dataset_Detailed!$E1403-Messy_HR_Dataset_Detailed!$D1403)/365.25</f>
        <v>2.7378507871321013E-3</v>
      </c>
      <c r="H1403" s="52" t="s">
        <v>738</v>
      </c>
      <c r="I1403" s="52" t="s">
        <v>8579</v>
      </c>
      <c r="J1403" s="55" t="s">
        <v>8580</v>
      </c>
      <c r="K1403" s="52" t="s">
        <v>65</v>
      </c>
      <c r="L1403" s="52" t="s">
        <v>752</v>
      </c>
      <c r="M1403" s="52" t="s">
        <v>66</v>
      </c>
      <c r="N1403" s="52" t="s">
        <v>40</v>
      </c>
      <c r="O1403" s="52" t="s">
        <v>66</v>
      </c>
      <c r="P1403" s="52" t="s">
        <v>95</v>
      </c>
      <c r="Q1403" s="52" t="s">
        <v>42</v>
      </c>
      <c r="R1403" s="52" t="s">
        <v>80</v>
      </c>
      <c r="S1403" s="53" t="s">
        <v>8581</v>
      </c>
      <c r="T1403" s="52" t="s">
        <v>44</v>
      </c>
      <c r="U1403" s="52" t="s">
        <v>81</v>
      </c>
      <c r="V1403" s="52" t="s">
        <v>46</v>
      </c>
      <c r="W1403" s="51">
        <v>9346</v>
      </c>
      <c r="X1403" s="52" t="s">
        <v>48</v>
      </c>
      <c r="Y1403" s="51">
        <v>1</v>
      </c>
      <c r="Z1403" s="51">
        <v>3161</v>
      </c>
      <c r="AA1403" s="53" t="s">
        <v>601</v>
      </c>
      <c r="AB1403" s="51">
        <v>1</v>
      </c>
      <c r="AC1403" s="51">
        <v>5</v>
      </c>
      <c r="AD1403" s="53">
        <v>44819</v>
      </c>
      <c r="AE1403" s="52" t="s">
        <v>60</v>
      </c>
      <c r="AF1403" s="52" t="s">
        <v>61</v>
      </c>
      <c r="AG1403" s="52" t="s">
        <v>89</v>
      </c>
      <c r="AH1403" s="52" t="s">
        <v>8582</v>
      </c>
      <c r="AI1403" s="52" t="s">
        <v>5277</v>
      </c>
      <c r="AJ1403" s="51">
        <v>3</v>
      </c>
      <c r="AK1403" s="56">
        <v>398.98</v>
      </c>
    </row>
    <row r="1404" spans="1:37" x14ac:dyDescent="0.25">
      <c r="A1404" s="51">
        <v>2735</v>
      </c>
      <c r="B1404" s="52" t="s">
        <v>3087</v>
      </c>
      <c r="C1404" s="52" t="s">
        <v>1525</v>
      </c>
      <c r="D1404" s="53">
        <v>43885</v>
      </c>
      <c r="E1404" s="53">
        <v>44189</v>
      </c>
      <c r="F1404" s="51">
        <f>Messy_HR_Dataset_Detailed!$E1404-Messy_HR_Dataset_Detailed!$D1404</f>
        <v>304</v>
      </c>
      <c r="G1404" s="54">
        <f>(Messy_HR_Dataset_Detailed!$E1404-Messy_HR_Dataset_Detailed!$D1404)/365.25</f>
        <v>0.83230663928815884</v>
      </c>
      <c r="H1404" s="52" t="s">
        <v>738</v>
      </c>
      <c r="I1404" s="52" t="s">
        <v>8583</v>
      </c>
      <c r="J1404" s="55" t="s">
        <v>8584</v>
      </c>
      <c r="K1404" s="52" t="s">
        <v>84</v>
      </c>
      <c r="L1404" s="52" t="s">
        <v>38</v>
      </c>
      <c r="M1404" s="52" t="s">
        <v>56</v>
      </c>
      <c r="N1404" s="52" t="s">
        <v>55</v>
      </c>
      <c r="O1404" s="52" t="s">
        <v>41</v>
      </c>
      <c r="P1404" s="52" t="s">
        <v>121</v>
      </c>
      <c r="Q1404" s="52" t="s">
        <v>42</v>
      </c>
      <c r="R1404" s="52" t="s">
        <v>3104</v>
      </c>
      <c r="S1404" s="53" t="s">
        <v>8585</v>
      </c>
      <c r="T1404" s="52" t="s">
        <v>44</v>
      </c>
      <c r="U1404" s="52" t="s">
        <v>250</v>
      </c>
      <c r="V1404" s="52" t="s">
        <v>59</v>
      </c>
      <c r="W1404" s="51">
        <v>57257</v>
      </c>
      <c r="X1404" s="52" t="s">
        <v>48</v>
      </c>
      <c r="Y1404" s="51">
        <v>5</v>
      </c>
      <c r="Z1404" s="51">
        <v>3162</v>
      </c>
      <c r="AA1404" s="53" t="s">
        <v>1315</v>
      </c>
      <c r="AB1404" s="51">
        <v>4</v>
      </c>
      <c r="AC1404" s="51">
        <v>4</v>
      </c>
      <c r="AD1404" s="53">
        <v>45131</v>
      </c>
      <c r="AE1404" s="52" t="s">
        <v>83</v>
      </c>
      <c r="AF1404" s="52" t="s">
        <v>51</v>
      </c>
      <c r="AG1404" s="52" t="s">
        <v>52</v>
      </c>
      <c r="AH1404" s="52" t="s">
        <v>8586</v>
      </c>
      <c r="AI1404" s="52" t="s">
        <v>8587</v>
      </c>
      <c r="AJ1404" s="51">
        <v>5</v>
      </c>
      <c r="AK1404" s="56">
        <v>569.76</v>
      </c>
    </row>
    <row r="1405" spans="1:37" x14ac:dyDescent="0.25">
      <c r="A1405" s="51">
        <v>2737</v>
      </c>
      <c r="B1405" s="52" t="s">
        <v>8588</v>
      </c>
      <c r="C1405" s="52" t="s">
        <v>1526</v>
      </c>
      <c r="D1405" s="53">
        <v>44902</v>
      </c>
      <c r="E1405" s="53">
        <v>45085</v>
      </c>
      <c r="F1405" s="51">
        <f>Messy_HR_Dataset_Detailed!$E1405-Messy_HR_Dataset_Detailed!$D1405</f>
        <v>183</v>
      </c>
      <c r="G1405" s="54">
        <f>(Messy_HR_Dataset_Detailed!$E1405-Messy_HR_Dataset_Detailed!$D1405)/365.25</f>
        <v>0.50102669404517453</v>
      </c>
      <c r="H1405" s="52" t="s">
        <v>36</v>
      </c>
      <c r="I1405" s="52" t="s">
        <v>8589</v>
      </c>
      <c r="J1405" s="55" t="s">
        <v>8590</v>
      </c>
      <c r="K1405" s="52" t="s">
        <v>84</v>
      </c>
      <c r="L1405" s="52" t="s">
        <v>752</v>
      </c>
      <c r="M1405" s="52" t="s">
        <v>66</v>
      </c>
      <c r="N1405" s="52" t="s">
        <v>40</v>
      </c>
      <c r="O1405" s="52" t="s">
        <v>41</v>
      </c>
      <c r="P1405" s="52" t="s">
        <v>121</v>
      </c>
      <c r="Q1405" s="52" t="s">
        <v>42</v>
      </c>
      <c r="R1405" s="52" t="s">
        <v>85</v>
      </c>
      <c r="S1405" s="53" t="s">
        <v>8591</v>
      </c>
      <c r="T1405" s="52" t="s">
        <v>44</v>
      </c>
      <c r="U1405" s="52" t="s">
        <v>234</v>
      </c>
      <c r="V1405" s="52" t="s">
        <v>46</v>
      </c>
      <c r="W1405" s="51">
        <v>89536</v>
      </c>
      <c r="X1405" s="52" t="s">
        <v>48</v>
      </c>
      <c r="Y1405" s="51">
        <v>5</v>
      </c>
      <c r="Z1405" s="51">
        <v>3164</v>
      </c>
      <c r="AA1405" s="53">
        <v>44602</v>
      </c>
      <c r="AB1405" s="51">
        <v>4</v>
      </c>
      <c r="AC1405" s="51">
        <v>2</v>
      </c>
      <c r="AD1405" s="53">
        <v>44967</v>
      </c>
      <c r="AE1405" s="52" t="s">
        <v>76</v>
      </c>
      <c r="AF1405" s="52" t="s">
        <v>61</v>
      </c>
      <c r="AG1405" s="52" t="s">
        <v>89</v>
      </c>
      <c r="AH1405" s="52" t="s">
        <v>8592</v>
      </c>
      <c r="AI1405" s="52" t="s">
        <v>8593</v>
      </c>
      <c r="AJ1405" s="51">
        <v>3</v>
      </c>
      <c r="AK1405" s="56">
        <v>981.17</v>
      </c>
    </row>
    <row r="1406" spans="1:37" x14ac:dyDescent="0.25">
      <c r="A1406" s="51">
        <v>2738</v>
      </c>
      <c r="B1406" s="52" t="s">
        <v>2624</v>
      </c>
      <c r="C1406" s="52" t="s">
        <v>3083</v>
      </c>
      <c r="D1406" s="53">
        <v>43532</v>
      </c>
      <c r="E1406" s="53">
        <v>44235</v>
      </c>
      <c r="F1406" s="51">
        <f>Messy_HR_Dataset_Detailed!$E1406-Messy_HR_Dataset_Detailed!$D1406</f>
        <v>703</v>
      </c>
      <c r="G1406" s="54">
        <f>(Messy_HR_Dataset_Detailed!$E1406-Messy_HR_Dataset_Detailed!$D1406)/365.25</f>
        <v>1.9247091033538672</v>
      </c>
      <c r="H1406" s="52" t="s">
        <v>36</v>
      </c>
      <c r="I1406" s="52" t="s">
        <v>8594</v>
      </c>
      <c r="J1406" s="55" t="s">
        <v>8595</v>
      </c>
      <c r="K1406" s="52" t="s">
        <v>37</v>
      </c>
      <c r="L1406" s="52" t="s">
        <v>38</v>
      </c>
      <c r="M1406" s="52" t="s">
        <v>56</v>
      </c>
      <c r="N1406" s="52" t="s">
        <v>40</v>
      </c>
      <c r="O1406" s="52" t="s">
        <v>66</v>
      </c>
      <c r="P1406" s="52" t="s">
        <v>133</v>
      </c>
      <c r="Q1406" s="52" t="s">
        <v>42</v>
      </c>
      <c r="R1406" s="52" t="s">
        <v>85</v>
      </c>
      <c r="S1406" s="53" t="s">
        <v>8596</v>
      </c>
      <c r="T1406" s="52" t="s">
        <v>44</v>
      </c>
      <c r="U1406" s="52" t="s">
        <v>81</v>
      </c>
      <c r="V1406" s="52" t="s">
        <v>46</v>
      </c>
      <c r="W1406" s="51">
        <v>38677</v>
      </c>
      <c r="X1406" s="52" t="s">
        <v>48</v>
      </c>
      <c r="Y1406" s="51">
        <v>2</v>
      </c>
      <c r="Z1406" s="51">
        <v>3165</v>
      </c>
      <c r="AA1406" s="53" t="s">
        <v>3821</v>
      </c>
      <c r="AB1406" s="51">
        <v>1</v>
      </c>
      <c r="AC1406" s="51">
        <v>5</v>
      </c>
      <c r="AD1406" s="53">
        <v>44801</v>
      </c>
      <c r="AE1406" s="52" t="s">
        <v>50</v>
      </c>
      <c r="AF1406" s="52" t="s">
        <v>61</v>
      </c>
      <c r="AG1406" s="52" t="s">
        <v>52</v>
      </c>
      <c r="AH1406" s="52" t="s">
        <v>8597</v>
      </c>
      <c r="AI1406" s="52" t="s">
        <v>8598</v>
      </c>
      <c r="AJ1406" s="51">
        <v>4</v>
      </c>
      <c r="AK1406" s="56">
        <v>972.9</v>
      </c>
    </row>
    <row r="1407" spans="1:37" x14ac:dyDescent="0.25">
      <c r="A1407" s="51">
        <v>2739</v>
      </c>
      <c r="B1407" s="52" t="s">
        <v>2471</v>
      </c>
      <c r="C1407" s="52" t="s">
        <v>6628</v>
      </c>
      <c r="D1407" s="53">
        <v>43683</v>
      </c>
      <c r="E1407" s="53">
        <v>44769</v>
      </c>
      <c r="F1407" s="51">
        <f>Messy_HR_Dataset_Detailed!$E1407-Messy_HR_Dataset_Detailed!$D1407</f>
        <v>1086</v>
      </c>
      <c r="G1407" s="54">
        <f>(Messy_HR_Dataset_Detailed!$E1407-Messy_HR_Dataset_Detailed!$D1407)/365.25</f>
        <v>2.9733059548254621</v>
      </c>
      <c r="H1407" s="52" t="s">
        <v>36</v>
      </c>
      <c r="I1407" s="52" t="s">
        <v>8599</v>
      </c>
      <c r="J1407" s="55" t="s">
        <v>8600</v>
      </c>
      <c r="K1407" s="52" t="s">
        <v>125</v>
      </c>
      <c r="L1407" s="52" t="s">
        <v>38</v>
      </c>
      <c r="M1407" s="52" t="s">
        <v>56</v>
      </c>
      <c r="N1407" s="52" t="s">
        <v>55</v>
      </c>
      <c r="O1407" s="52" t="s">
        <v>66</v>
      </c>
      <c r="P1407" s="52" t="s">
        <v>121</v>
      </c>
      <c r="Q1407" s="52" t="s">
        <v>42</v>
      </c>
      <c r="R1407" s="52" t="s">
        <v>85</v>
      </c>
      <c r="S1407" s="53">
        <v>34011</v>
      </c>
      <c r="T1407" s="52" t="s">
        <v>44</v>
      </c>
      <c r="U1407" s="52" t="s">
        <v>81</v>
      </c>
      <c r="V1407" s="52" t="s">
        <v>46</v>
      </c>
      <c r="W1407" s="51">
        <v>28796</v>
      </c>
      <c r="X1407" s="52" t="s">
        <v>99</v>
      </c>
      <c r="Y1407" s="51">
        <v>2</v>
      </c>
      <c r="Z1407" s="51">
        <v>3166</v>
      </c>
      <c r="AA1407" s="53" t="s">
        <v>2126</v>
      </c>
      <c r="AB1407" s="51">
        <v>2</v>
      </c>
      <c r="AC1407" s="51">
        <v>4</v>
      </c>
      <c r="AD1407" s="53">
        <v>44953</v>
      </c>
      <c r="AE1407" s="52" t="s">
        <v>76</v>
      </c>
      <c r="AF1407" s="52" t="s">
        <v>51</v>
      </c>
      <c r="AG1407" s="52" t="s">
        <v>62</v>
      </c>
      <c r="AH1407" s="52" t="s">
        <v>8601</v>
      </c>
      <c r="AI1407" s="52" t="s">
        <v>8602</v>
      </c>
      <c r="AJ1407" s="51">
        <v>4</v>
      </c>
      <c r="AK1407" s="56">
        <v>928.71</v>
      </c>
    </row>
    <row r="1408" spans="1:37" x14ac:dyDescent="0.25">
      <c r="A1408" s="51">
        <v>2741</v>
      </c>
      <c r="B1408" s="52" t="s">
        <v>7903</v>
      </c>
      <c r="C1408" s="52" t="s">
        <v>1618</v>
      </c>
      <c r="D1408" s="53">
        <v>44600</v>
      </c>
      <c r="E1408" s="53">
        <v>45125</v>
      </c>
      <c r="F1408" s="51">
        <f>Messy_HR_Dataset_Detailed!$E1408-Messy_HR_Dataset_Detailed!$D1408</f>
        <v>525</v>
      </c>
      <c r="G1408" s="54">
        <f>(Messy_HR_Dataset_Detailed!$E1408-Messy_HR_Dataset_Detailed!$D1408)/365.25</f>
        <v>1.4373716632443532</v>
      </c>
      <c r="H1408" s="52" t="s">
        <v>36</v>
      </c>
      <c r="I1408" s="52" t="s">
        <v>8603</v>
      </c>
      <c r="J1408" s="55" t="s">
        <v>8604</v>
      </c>
      <c r="K1408" s="52" t="s">
        <v>132</v>
      </c>
      <c r="L1408" s="52" t="s">
        <v>1816</v>
      </c>
      <c r="M1408" s="52" t="s">
        <v>56</v>
      </c>
      <c r="N1408" s="52" t="s">
        <v>55</v>
      </c>
      <c r="O1408" s="52" t="s">
        <v>66</v>
      </c>
      <c r="P1408" s="52" t="s">
        <v>174</v>
      </c>
      <c r="Q1408" s="52" t="s">
        <v>42</v>
      </c>
      <c r="R1408" s="52" t="s">
        <v>2025</v>
      </c>
      <c r="S1408" s="53" t="s">
        <v>8605</v>
      </c>
      <c r="T1408" s="52" t="s">
        <v>44</v>
      </c>
      <c r="U1408" s="52" t="s">
        <v>70</v>
      </c>
      <c r="V1408" s="52" t="s">
        <v>59</v>
      </c>
      <c r="W1408" s="51">
        <v>86333</v>
      </c>
      <c r="X1408" s="52" t="s">
        <v>48</v>
      </c>
      <c r="Y1408" s="51">
        <v>2</v>
      </c>
      <c r="Z1408" s="51">
        <v>3168</v>
      </c>
      <c r="AA1408" s="53">
        <v>45054</v>
      </c>
      <c r="AB1408" s="51">
        <v>5</v>
      </c>
      <c r="AC1408" s="51">
        <v>2</v>
      </c>
      <c r="AD1408" s="53">
        <v>45056</v>
      </c>
      <c r="AE1408" s="52" t="s">
        <v>50</v>
      </c>
      <c r="AF1408" s="52" t="s">
        <v>61</v>
      </c>
      <c r="AG1408" s="52" t="s">
        <v>52</v>
      </c>
      <c r="AH1408" s="52" t="s">
        <v>8606</v>
      </c>
      <c r="AI1408" s="52" t="s">
        <v>8607</v>
      </c>
      <c r="AJ1408" s="51">
        <v>5</v>
      </c>
      <c r="AK1408" s="56">
        <v>613.58000000000004</v>
      </c>
    </row>
    <row r="1409" spans="1:37" x14ac:dyDescent="0.25">
      <c r="A1409" s="51">
        <v>2742</v>
      </c>
      <c r="B1409" s="52" t="s">
        <v>8608</v>
      </c>
      <c r="C1409" s="52" t="s">
        <v>5106</v>
      </c>
      <c r="D1409" s="53">
        <v>43624</v>
      </c>
      <c r="E1409" s="53">
        <v>44225</v>
      </c>
      <c r="F1409" s="51">
        <f>Messy_HR_Dataset_Detailed!$E1409-Messy_HR_Dataset_Detailed!$D1409</f>
        <v>601</v>
      </c>
      <c r="G1409" s="54">
        <f>(Messy_HR_Dataset_Detailed!$E1409-Messy_HR_Dataset_Detailed!$D1409)/365.25</f>
        <v>1.6454483230663928</v>
      </c>
      <c r="H1409" s="52" t="s">
        <v>36</v>
      </c>
      <c r="I1409" s="52" t="s">
        <v>8609</v>
      </c>
      <c r="J1409" s="55" t="s">
        <v>8610</v>
      </c>
      <c r="K1409" s="52" t="s">
        <v>79</v>
      </c>
      <c r="L1409" s="52" t="s">
        <v>38</v>
      </c>
      <c r="M1409" s="52" t="s">
        <v>56</v>
      </c>
      <c r="N1409" s="52" t="s">
        <v>67</v>
      </c>
      <c r="O1409" s="52" t="s">
        <v>56</v>
      </c>
      <c r="P1409" s="52" t="s">
        <v>121</v>
      </c>
      <c r="Q1409" s="52" t="s">
        <v>42</v>
      </c>
      <c r="R1409" s="52" t="s">
        <v>57</v>
      </c>
      <c r="S1409" s="53">
        <v>18691</v>
      </c>
      <c r="T1409" s="52" t="s">
        <v>44</v>
      </c>
      <c r="U1409" s="52" t="s">
        <v>159</v>
      </c>
      <c r="V1409" s="52" t="s">
        <v>46</v>
      </c>
      <c r="W1409" s="51">
        <v>17633</v>
      </c>
      <c r="X1409" s="52" t="s">
        <v>99</v>
      </c>
      <c r="Y1409" s="51">
        <v>4</v>
      </c>
      <c r="Z1409" s="51">
        <v>3169</v>
      </c>
      <c r="AA1409" s="53" t="s">
        <v>825</v>
      </c>
      <c r="AB1409" s="51">
        <v>3</v>
      </c>
      <c r="AC1409" s="51">
        <v>2</v>
      </c>
      <c r="AD1409" s="53">
        <v>44982</v>
      </c>
      <c r="AE1409" s="52" t="s">
        <v>156</v>
      </c>
      <c r="AF1409" s="52" t="s">
        <v>51</v>
      </c>
      <c r="AG1409" s="52" t="s">
        <v>77</v>
      </c>
      <c r="AH1409" s="52" t="s">
        <v>8611</v>
      </c>
      <c r="AI1409" s="52" t="s">
        <v>8612</v>
      </c>
      <c r="AJ1409" s="51">
        <v>4</v>
      </c>
      <c r="AK1409" s="56">
        <v>109.96</v>
      </c>
    </row>
    <row r="1410" spans="1:37" x14ac:dyDescent="0.25">
      <c r="A1410" s="51">
        <v>2743</v>
      </c>
      <c r="B1410" s="52" t="s">
        <v>4407</v>
      </c>
      <c r="C1410" s="52" t="s">
        <v>1945</v>
      </c>
      <c r="D1410" s="53">
        <v>44589</v>
      </c>
      <c r="E1410" s="53">
        <v>45100</v>
      </c>
      <c r="F1410" s="51">
        <f>Messy_HR_Dataset_Detailed!$E1410-Messy_HR_Dataset_Detailed!$D1410</f>
        <v>511</v>
      </c>
      <c r="G1410" s="54">
        <f>(Messy_HR_Dataset_Detailed!$E1410-Messy_HR_Dataset_Detailed!$D1410)/365.25</f>
        <v>1.3990417522245038</v>
      </c>
      <c r="H1410" s="52" t="s">
        <v>36</v>
      </c>
      <c r="I1410" s="52" t="s">
        <v>8613</v>
      </c>
      <c r="J1410" s="55" t="s">
        <v>8614</v>
      </c>
      <c r="K1410" s="52" t="s">
        <v>164</v>
      </c>
      <c r="L1410" s="52" t="s">
        <v>38</v>
      </c>
      <c r="M1410" s="52" t="s">
        <v>66</v>
      </c>
      <c r="N1410" s="52" t="s">
        <v>40</v>
      </c>
      <c r="O1410" s="52" t="s">
        <v>66</v>
      </c>
      <c r="P1410" s="52" t="s">
        <v>133</v>
      </c>
      <c r="Q1410" s="52" t="s">
        <v>42</v>
      </c>
      <c r="R1410" s="52" t="s">
        <v>85</v>
      </c>
      <c r="S1410" s="53" t="s">
        <v>8615</v>
      </c>
      <c r="T1410" s="52" t="s">
        <v>44</v>
      </c>
      <c r="U1410" s="52" t="s">
        <v>98</v>
      </c>
      <c r="V1410" s="52" t="s">
        <v>59</v>
      </c>
      <c r="W1410" s="51">
        <v>16568</v>
      </c>
      <c r="X1410" s="52" t="s">
        <v>48</v>
      </c>
      <c r="Y1410" s="51">
        <v>2</v>
      </c>
      <c r="Z1410" s="51">
        <v>3170</v>
      </c>
      <c r="AA1410" s="53" t="s">
        <v>651</v>
      </c>
      <c r="AB1410" s="51">
        <v>1</v>
      </c>
      <c r="AC1410" s="51">
        <v>3</v>
      </c>
      <c r="AD1410" s="53">
        <v>44801</v>
      </c>
      <c r="AE1410" s="52" t="s">
        <v>83</v>
      </c>
      <c r="AF1410" s="52" t="s">
        <v>61</v>
      </c>
      <c r="AG1410" s="52" t="s">
        <v>52</v>
      </c>
      <c r="AH1410" s="52" t="s">
        <v>8616</v>
      </c>
      <c r="AI1410" s="52" t="s">
        <v>8617</v>
      </c>
      <c r="AJ1410" s="51">
        <v>2</v>
      </c>
      <c r="AK1410" s="56">
        <v>361.28</v>
      </c>
    </row>
    <row r="1411" spans="1:37" x14ac:dyDescent="0.25">
      <c r="A1411" s="51">
        <v>2744</v>
      </c>
      <c r="B1411" s="52" t="s">
        <v>4980</v>
      </c>
      <c r="C1411" s="52" t="s">
        <v>2070</v>
      </c>
      <c r="D1411" s="53">
        <v>44069</v>
      </c>
      <c r="E1411" s="53">
        <v>44784</v>
      </c>
      <c r="F1411" s="51">
        <f>Messy_HR_Dataset_Detailed!$E1411-Messy_HR_Dataset_Detailed!$D1411</f>
        <v>715</v>
      </c>
      <c r="G1411" s="54">
        <f>(Messy_HR_Dataset_Detailed!$E1411-Messy_HR_Dataset_Detailed!$D1411)/365.25</f>
        <v>1.9575633127994525</v>
      </c>
      <c r="H1411" s="52" t="s">
        <v>36</v>
      </c>
      <c r="I1411" s="52" t="s">
        <v>8618</v>
      </c>
      <c r="J1411" s="55" t="s">
        <v>8619</v>
      </c>
      <c r="K1411" s="52" t="s">
        <v>94</v>
      </c>
      <c r="L1411" s="52" t="s">
        <v>38</v>
      </c>
      <c r="M1411" s="52" t="s">
        <v>56</v>
      </c>
      <c r="N1411" s="52" t="s">
        <v>55</v>
      </c>
      <c r="O1411" s="52" t="s">
        <v>56</v>
      </c>
      <c r="P1411" s="52" t="s">
        <v>95</v>
      </c>
      <c r="Q1411" s="52" t="s">
        <v>42</v>
      </c>
      <c r="R1411" s="52" t="s">
        <v>107</v>
      </c>
      <c r="S1411" s="53" t="s">
        <v>8620</v>
      </c>
      <c r="T1411" s="52" t="s">
        <v>44</v>
      </c>
      <c r="U1411" s="52" t="s">
        <v>109</v>
      </c>
      <c r="V1411" s="52" t="s">
        <v>46</v>
      </c>
      <c r="W1411" s="51">
        <v>44233</v>
      </c>
      <c r="X1411" s="52" t="s">
        <v>48</v>
      </c>
      <c r="Y1411" s="51">
        <v>5</v>
      </c>
      <c r="Z1411" s="51">
        <v>3171</v>
      </c>
      <c r="AA1411" s="53">
        <v>45139</v>
      </c>
      <c r="AB1411" s="51">
        <v>4</v>
      </c>
      <c r="AC1411" s="51">
        <v>1</v>
      </c>
      <c r="AD1411" s="53">
        <v>45107</v>
      </c>
      <c r="AE1411" s="52" t="s">
        <v>50</v>
      </c>
      <c r="AF1411" s="52" t="s">
        <v>61</v>
      </c>
      <c r="AG1411" s="52" t="s">
        <v>52</v>
      </c>
      <c r="AH1411" s="52" t="s">
        <v>8621</v>
      </c>
      <c r="AI1411" s="52" t="s">
        <v>8622</v>
      </c>
      <c r="AJ1411" s="51">
        <v>4</v>
      </c>
      <c r="AK1411" s="56">
        <v>248.66</v>
      </c>
    </row>
    <row r="1412" spans="1:37" x14ac:dyDescent="0.25">
      <c r="A1412" s="51">
        <v>2746</v>
      </c>
      <c r="B1412" s="52" t="s">
        <v>6858</v>
      </c>
      <c r="C1412" s="52" t="s">
        <v>3601</v>
      </c>
      <c r="D1412" s="53">
        <v>44916</v>
      </c>
      <c r="E1412" s="53">
        <v>45076</v>
      </c>
      <c r="F1412" s="51">
        <f>Messy_HR_Dataset_Detailed!$E1412-Messy_HR_Dataset_Detailed!$D1412</f>
        <v>160</v>
      </c>
      <c r="G1412" s="54">
        <f>(Messy_HR_Dataset_Detailed!$E1412-Messy_HR_Dataset_Detailed!$D1412)/365.25</f>
        <v>0.43805612594113619</v>
      </c>
      <c r="H1412" s="52" t="s">
        <v>36</v>
      </c>
      <c r="I1412" s="52" t="s">
        <v>8623</v>
      </c>
      <c r="J1412" s="55" t="s">
        <v>8624</v>
      </c>
      <c r="K1412" s="52" t="s">
        <v>65</v>
      </c>
      <c r="L1412" s="52" t="s">
        <v>38</v>
      </c>
      <c r="M1412" s="52" t="s">
        <v>39</v>
      </c>
      <c r="N1412" s="52" t="s">
        <v>55</v>
      </c>
      <c r="O1412" s="52" t="s">
        <v>56</v>
      </c>
      <c r="P1412" s="52" t="s">
        <v>121</v>
      </c>
      <c r="Q1412" s="52" t="s">
        <v>42</v>
      </c>
      <c r="R1412" s="52" t="s">
        <v>953</v>
      </c>
      <c r="S1412" s="53" t="s">
        <v>3417</v>
      </c>
      <c r="T1412" s="52" t="s">
        <v>44</v>
      </c>
      <c r="U1412" s="52" t="s">
        <v>109</v>
      </c>
      <c r="V1412" s="52" t="s">
        <v>46</v>
      </c>
      <c r="W1412" s="51">
        <v>24597</v>
      </c>
      <c r="X1412" s="52" t="s">
        <v>48</v>
      </c>
      <c r="Y1412" s="51">
        <v>1</v>
      </c>
      <c r="Z1412" s="51">
        <v>3173</v>
      </c>
      <c r="AA1412" s="53" t="s">
        <v>3156</v>
      </c>
      <c r="AB1412" s="51">
        <v>5</v>
      </c>
      <c r="AC1412" s="51">
        <v>4</v>
      </c>
      <c r="AD1412" s="53">
        <v>45078</v>
      </c>
      <c r="AE1412" s="52" t="s">
        <v>156</v>
      </c>
      <c r="AF1412" s="52" t="s">
        <v>61</v>
      </c>
      <c r="AG1412" s="52" t="s">
        <v>62</v>
      </c>
      <c r="AH1412" s="52" t="s">
        <v>8625</v>
      </c>
      <c r="AI1412" s="52" t="s">
        <v>8626</v>
      </c>
      <c r="AJ1412" s="51">
        <v>3</v>
      </c>
      <c r="AK1412" s="56">
        <v>573.30999999999995</v>
      </c>
    </row>
    <row r="1413" spans="1:37" x14ac:dyDescent="0.25">
      <c r="A1413" s="51">
        <v>2747</v>
      </c>
      <c r="B1413" s="52" t="s">
        <v>873</v>
      </c>
      <c r="C1413" s="52" t="s">
        <v>3328</v>
      </c>
      <c r="D1413" s="53">
        <v>44846</v>
      </c>
      <c r="E1413" s="53">
        <v>45110</v>
      </c>
      <c r="F1413" s="51">
        <f>Messy_HR_Dataset_Detailed!$E1413-Messy_HR_Dataset_Detailed!$D1413</f>
        <v>264</v>
      </c>
      <c r="G1413" s="54">
        <f>(Messy_HR_Dataset_Detailed!$E1413-Messy_HR_Dataset_Detailed!$D1413)/365.25</f>
        <v>0.7227926078028748</v>
      </c>
      <c r="H1413" s="52" t="s">
        <v>36</v>
      </c>
      <c r="I1413" s="52" t="s">
        <v>8627</v>
      </c>
      <c r="J1413" s="55" t="s">
        <v>8628</v>
      </c>
      <c r="K1413" s="52" t="s">
        <v>84</v>
      </c>
      <c r="L1413" s="52" t="s">
        <v>38</v>
      </c>
      <c r="M1413" s="52" t="s">
        <v>66</v>
      </c>
      <c r="N1413" s="52" t="s">
        <v>40</v>
      </c>
      <c r="O1413" s="52" t="s">
        <v>56</v>
      </c>
      <c r="P1413" s="52" t="s">
        <v>95</v>
      </c>
      <c r="Q1413" s="52" t="s">
        <v>42</v>
      </c>
      <c r="R1413" s="52" t="s">
        <v>344</v>
      </c>
      <c r="S1413" s="53" t="s">
        <v>8629</v>
      </c>
      <c r="T1413" s="52" t="s">
        <v>44</v>
      </c>
      <c r="U1413" s="52" t="s">
        <v>234</v>
      </c>
      <c r="V1413" s="52" t="s">
        <v>46</v>
      </c>
      <c r="W1413" s="51">
        <v>59255</v>
      </c>
      <c r="X1413" s="52" t="s">
        <v>48</v>
      </c>
      <c r="Y1413" s="51">
        <v>5</v>
      </c>
      <c r="Z1413" s="51">
        <v>3174</v>
      </c>
      <c r="AA1413" s="53">
        <v>44958</v>
      </c>
      <c r="AB1413" s="51">
        <v>1</v>
      </c>
      <c r="AC1413" s="51">
        <v>5</v>
      </c>
      <c r="AD1413" s="53">
        <v>44904</v>
      </c>
      <c r="AE1413" s="52" t="s">
        <v>156</v>
      </c>
      <c r="AF1413" s="52" t="s">
        <v>61</v>
      </c>
      <c r="AG1413" s="52" t="s">
        <v>77</v>
      </c>
      <c r="AH1413" s="52" t="s">
        <v>8630</v>
      </c>
      <c r="AI1413" s="52" t="s">
        <v>8631</v>
      </c>
      <c r="AJ1413" s="51">
        <v>4</v>
      </c>
      <c r="AK1413" s="56">
        <v>860.91</v>
      </c>
    </row>
    <row r="1414" spans="1:37" x14ac:dyDescent="0.25">
      <c r="A1414" s="51">
        <v>2748</v>
      </c>
      <c r="B1414" s="52" t="s">
        <v>1024</v>
      </c>
      <c r="C1414" s="52" t="s">
        <v>3547</v>
      </c>
      <c r="D1414" s="53">
        <v>45130</v>
      </c>
      <c r="E1414" s="53">
        <v>45139</v>
      </c>
      <c r="F1414" s="51">
        <f>Messy_HR_Dataset_Detailed!$E1414-Messy_HR_Dataset_Detailed!$D1414</f>
        <v>9</v>
      </c>
      <c r="G1414" s="54">
        <f>(Messy_HR_Dataset_Detailed!$E1414-Messy_HR_Dataset_Detailed!$D1414)/365.25</f>
        <v>2.4640657084188913E-2</v>
      </c>
      <c r="H1414" s="52" t="s">
        <v>36</v>
      </c>
      <c r="I1414" s="52" t="s">
        <v>8632</v>
      </c>
      <c r="J1414" s="55" t="s">
        <v>8633</v>
      </c>
      <c r="K1414" s="52" t="s">
        <v>37</v>
      </c>
      <c r="L1414" s="52" t="s">
        <v>38</v>
      </c>
      <c r="M1414" s="52" t="s">
        <v>66</v>
      </c>
      <c r="N1414" s="52" t="s">
        <v>67</v>
      </c>
      <c r="O1414" s="52" t="s">
        <v>66</v>
      </c>
      <c r="P1414" s="52" t="s">
        <v>174</v>
      </c>
      <c r="Q1414" s="52" t="s">
        <v>42</v>
      </c>
      <c r="R1414" s="52" t="s">
        <v>238</v>
      </c>
      <c r="S1414" s="53">
        <v>17478</v>
      </c>
      <c r="T1414" s="52" t="s">
        <v>44</v>
      </c>
      <c r="U1414" s="52" t="s">
        <v>109</v>
      </c>
      <c r="V1414" s="52" t="s">
        <v>46</v>
      </c>
      <c r="W1414" s="51">
        <v>97410</v>
      </c>
      <c r="X1414" s="52" t="s">
        <v>48</v>
      </c>
      <c r="Y1414" s="51">
        <v>1</v>
      </c>
      <c r="Z1414" s="51">
        <v>3175</v>
      </c>
      <c r="AA1414" s="53">
        <v>44987</v>
      </c>
      <c r="AB1414" s="51">
        <v>5</v>
      </c>
      <c r="AC1414" s="51">
        <v>4</v>
      </c>
      <c r="AD1414" s="53">
        <v>45068</v>
      </c>
      <c r="AE1414" s="52" t="s">
        <v>83</v>
      </c>
      <c r="AF1414" s="52" t="s">
        <v>61</v>
      </c>
      <c r="AG1414" s="52" t="s">
        <v>52</v>
      </c>
      <c r="AH1414" s="52" t="s">
        <v>8634</v>
      </c>
      <c r="AI1414" s="52" t="s">
        <v>4260</v>
      </c>
      <c r="AJ1414" s="51">
        <v>4</v>
      </c>
      <c r="AK1414" s="56">
        <v>686.77</v>
      </c>
    </row>
    <row r="1415" spans="1:37" x14ac:dyDescent="0.25">
      <c r="A1415" s="51">
        <v>2749</v>
      </c>
      <c r="B1415" s="52" t="s">
        <v>3014</v>
      </c>
      <c r="C1415" s="52" t="s">
        <v>7817</v>
      </c>
      <c r="D1415" s="53">
        <v>43447</v>
      </c>
      <c r="E1415" s="53">
        <v>44005</v>
      </c>
      <c r="F1415" s="51">
        <f>Messy_HR_Dataset_Detailed!$E1415-Messy_HR_Dataset_Detailed!$D1415</f>
        <v>558</v>
      </c>
      <c r="G1415" s="54">
        <f>(Messy_HR_Dataset_Detailed!$E1415-Messy_HR_Dataset_Detailed!$D1415)/365.25</f>
        <v>1.5277207392197125</v>
      </c>
      <c r="H1415" s="52" t="s">
        <v>36</v>
      </c>
      <c r="I1415" s="52" t="s">
        <v>4621</v>
      </c>
      <c r="J1415" s="55" t="s">
        <v>8635</v>
      </c>
      <c r="K1415" s="52" t="s">
        <v>125</v>
      </c>
      <c r="L1415" s="52" t="s">
        <v>38</v>
      </c>
      <c r="M1415" s="52" t="s">
        <v>66</v>
      </c>
      <c r="N1415" s="52" t="s">
        <v>55</v>
      </c>
      <c r="O1415" s="52" t="s">
        <v>66</v>
      </c>
      <c r="P1415" s="52" t="s">
        <v>121</v>
      </c>
      <c r="Q1415" s="52" t="s">
        <v>42</v>
      </c>
      <c r="R1415" s="52" t="s">
        <v>175</v>
      </c>
      <c r="S1415" s="53" t="s">
        <v>8636</v>
      </c>
      <c r="T1415" s="52" t="s">
        <v>44</v>
      </c>
      <c r="U1415" s="52" t="s">
        <v>176</v>
      </c>
      <c r="V1415" s="52" t="s">
        <v>46</v>
      </c>
      <c r="W1415" s="51">
        <v>42252</v>
      </c>
      <c r="X1415" s="52" t="s">
        <v>99</v>
      </c>
      <c r="Y1415" s="51">
        <v>1</v>
      </c>
      <c r="Z1415" s="51">
        <v>3176</v>
      </c>
      <c r="AA1415" s="53">
        <v>45171</v>
      </c>
      <c r="AB1415" s="51">
        <v>5</v>
      </c>
      <c r="AC1415" s="51">
        <v>3</v>
      </c>
      <c r="AD1415" s="53">
        <v>44950</v>
      </c>
      <c r="AE1415" s="52" t="s">
        <v>50</v>
      </c>
      <c r="AF1415" s="52" t="s">
        <v>61</v>
      </c>
      <c r="AG1415" s="52" t="s">
        <v>89</v>
      </c>
      <c r="AH1415" s="52" t="s">
        <v>8637</v>
      </c>
      <c r="AI1415" s="52" t="s">
        <v>5915</v>
      </c>
      <c r="AJ1415" s="51">
        <v>5</v>
      </c>
      <c r="AK1415" s="56">
        <v>638.26</v>
      </c>
    </row>
    <row r="1416" spans="1:37" x14ac:dyDescent="0.25">
      <c r="A1416" s="51">
        <v>2750</v>
      </c>
      <c r="B1416" s="52" t="s">
        <v>2175</v>
      </c>
      <c r="C1416" s="52" t="s">
        <v>150</v>
      </c>
      <c r="D1416" s="53">
        <v>43738</v>
      </c>
      <c r="E1416" s="53">
        <v>44370</v>
      </c>
      <c r="F1416" s="51">
        <f>Messy_HR_Dataset_Detailed!$E1416-Messy_HR_Dataset_Detailed!$D1416</f>
        <v>632</v>
      </c>
      <c r="G1416" s="54">
        <f>(Messy_HR_Dataset_Detailed!$E1416-Messy_HR_Dataset_Detailed!$D1416)/365.25</f>
        <v>1.730321697467488</v>
      </c>
      <c r="H1416" s="52" t="s">
        <v>36</v>
      </c>
      <c r="I1416" s="52" t="s">
        <v>8638</v>
      </c>
      <c r="J1416" s="55" t="s">
        <v>8639</v>
      </c>
      <c r="K1416" s="52" t="s">
        <v>54</v>
      </c>
      <c r="L1416" s="52" t="s">
        <v>2303</v>
      </c>
      <c r="M1416" s="52" t="s">
        <v>66</v>
      </c>
      <c r="N1416" s="52" t="s">
        <v>55</v>
      </c>
      <c r="O1416" s="52" t="s">
        <v>66</v>
      </c>
      <c r="P1416" s="52" t="s">
        <v>121</v>
      </c>
      <c r="Q1416" s="52" t="s">
        <v>42</v>
      </c>
      <c r="R1416" s="52" t="s">
        <v>175</v>
      </c>
      <c r="S1416" s="53" t="s">
        <v>8640</v>
      </c>
      <c r="T1416" s="52" t="s">
        <v>44</v>
      </c>
      <c r="U1416" s="52" t="s">
        <v>176</v>
      </c>
      <c r="V1416" s="52" t="s">
        <v>46</v>
      </c>
      <c r="W1416" s="51">
        <v>48294</v>
      </c>
      <c r="X1416" s="52" t="s">
        <v>48</v>
      </c>
      <c r="Y1416" s="51">
        <v>1</v>
      </c>
      <c r="Z1416" s="51">
        <v>3177</v>
      </c>
      <c r="AA1416" s="53" t="s">
        <v>476</v>
      </c>
      <c r="AB1416" s="51">
        <v>3</v>
      </c>
      <c r="AC1416" s="51">
        <v>4</v>
      </c>
      <c r="AD1416" s="53">
        <v>45010</v>
      </c>
      <c r="AE1416" s="52" t="s">
        <v>50</v>
      </c>
      <c r="AF1416" s="52" t="s">
        <v>61</v>
      </c>
      <c r="AG1416" s="52" t="s">
        <v>62</v>
      </c>
      <c r="AH1416" s="52" t="s">
        <v>8641</v>
      </c>
      <c r="AI1416" s="52" t="s">
        <v>8642</v>
      </c>
      <c r="AJ1416" s="51">
        <v>2</v>
      </c>
      <c r="AK1416" s="56">
        <v>423.71</v>
      </c>
    </row>
    <row r="1417" spans="1:37" x14ac:dyDescent="0.25">
      <c r="A1417" s="51">
        <v>2751</v>
      </c>
      <c r="B1417" s="52" t="s">
        <v>8643</v>
      </c>
      <c r="C1417" s="52" t="s">
        <v>240</v>
      </c>
      <c r="D1417" s="53">
        <v>43854</v>
      </c>
      <c r="E1417" s="53">
        <v>45086</v>
      </c>
      <c r="F1417" s="51">
        <f>Messy_HR_Dataset_Detailed!$E1417-Messy_HR_Dataset_Detailed!$D1417</f>
        <v>1232</v>
      </c>
      <c r="G1417" s="54">
        <f>(Messy_HR_Dataset_Detailed!$E1417-Messy_HR_Dataset_Detailed!$D1417)/365.25</f>
        <v>3.3730321697467489</v>
      </c>
      <c r="H1417" s="52" t="s">
        <v>738</v>
      </c>
      <c r="I1417" s="52" t="s">
        <v>8644</v>
      </c>
      <c r="J1417" s="55" t="s">
        <v>8645</v>
      </c>
      <c r="K1417" s="52" t="s">
        <v>132</v>
      </c>
      <c r="L1417" s="52" t="s">
        <v>752</v>
      </c>
      <c r="M1417" s="52" t="s">
        <v>56</v>
      </c>
      <c r="N1417" s="52" t="s">
        <v>40</v>
      </c>
      <c r="O1417" s="52" t="s">
        <v>56</v>
      </c>
      <c r="P1417" s="52" t="s">
        <v>95</v>
      </c>
      <c r="Q1417" s="52" t="s">
        <v>42</v>
      </c>
      <c r="R1417" s="52" t="s">
        <v>85</v>
      </c>
      <c r="S1417" s="53" t="s">
        <v>8646</v>
      </c>
      <c r="T1417" s="52" t="s">
        <v>44</v>
      </c>
      <c r="U1417" s="52" t="s">
        <v>412</v>
      </c>
      <c r="V1417" s="52" t="s">
        <v>46</v>
      </c>
      <c r="W1417" s="51">
        <v>45258</v>
      </c>
      <c r="X1417" s="52" t="s">
        <v>746</v>
      </c>
      <c r="Y1417" s="51">
        <v>1</v>
      </c>
      <c r="Z1417" s="51">
        <v>3178</v>
      </c>
      <c r="AA1417" s="53">
        <v>44752</v>
      </c>
      <c r="AB1417" s="51">
        <v>5</v>
      </c>
      <c r="AC1417" s="51">
        <v>2</v>
      </c>
      <c r="AD1417" s="53">
        <v>45048</v>
      </c>
      <c r="AE1417" s="52" t="s">
        <v>156</v>
      </c>
      <c r="AF1417" s="52" t="s">
        <v>51</v>
      </c>
      <c r="AG1417" s="52" t="s">
        <v>62</v>
      </c>
      <c r="AH1417" s="52" t="s">
        <v>8647</v>
      </c>
      <c r="AI1417" s="52" t="s">
        <v>8648</v>
      </c>
      <c r="AJ1417" s="51">
        <v>3</v>
      </c>
      <c r="AK1417" s="56">
        <v>708.78</v>
      </c>
    </row>
    <row r="1418" spans="1:37" x14ac:dyDescent="0.25">
      <c r="A1418" s="51">
        <v>2752</v>
      </c>
      <c r="B1418" s="52" t="s">
        <v>1305</v>
      </c>
      <c r="C1418" s="52" t="s">
        <v>563</v>
      </c>
      <c r="D1418" s="53">
        <v>44188</v>
      </c>
      <c r="E1418" s="53">
        <v>44272</v>
      </c>
      <c r="F1418" s="51">
        <f>Messy_HR_Dataset_Detailed!$E1418-Messy_HR_Dataset_Detailed!$D1418</f>
        <v>84</v>
      </c>
      <c r="G1418" s="54">
        <f>(Messy_HR_Dataset_Detailed!$E1418-Messy_HR_Dataset_Detailed!$D1418)/365.25</f>
        <v>0.2299794661190965</v>
      </c>
      <c r="H1418" s="52" t="s">
        <v>738</v>
      </c>
      <c r="I1418" s="52" t="s">
        <v>8649</v>
      </c>
      <c r="J1418" s="55" t="s">
        <v>8650</v>
      </c>
      <c r="K1418" s="52" t="s">
        <v>79</v>
      </c>
      <c r="L1418" s="52" t="s">
        <v>38</v>
      </c>
      <c r="M1418" s="52" t="s">
        <v>66</v>
      </c>
      <c r="N1418" s="52" t="s">
        <v>40</v>
      </c>
      <c r="O1418" s="52" t="s">
        <v>66</v>
      </c>
      <c r="P1418" s="52" t="s">
        <v>174</v>
      </c>
      <c r="Q1418" s="52" t="s">
        <v>42</v>
      </c>
      <c r="R1418" s="52" t="s">
        <v>85</v>
      </c>
      <c r="S1418" s="53" t="s">
        <v>8651</v>
      </c>
      <c r="T1418" s="52" t="s">
        <v>44</v>
      </c>
      <c r="U1418" s="52" t="s">
        <v>159</v>
      </c>
      <c r="V1418" s="52" t="s">
        <v>59</v>
      </c>
      <c r="W1418" s="51">
        <v>96822</v>
      </c>
      <c r="X1418" s="52" t="s">
        <v>48</v>
      </c>
      <c r="Y1418" s="51">
        <v>2</v>
      </c>
      <c r="Z1418" s="51">
        <v>3179</v>
      </c>
      <c r="AA1418" s="53" t="s">
        <v>71</v>
      </c>
      <c r="AB1418" s="51">
        <v>5</v>
      </c>
      <c r="AC1418" s="51">
        <v>2</v>
      </c>
      <c r="AD1418" s="53">
        <v>45049</v>
      </c>
      <c r="AE1418" s="52" t="s">
        <v>50</v>
      </c>
      <c r="AF1418" s="52" t="s">
        <v>51</v>
      </c>
      <c r="AG1418" s="52" t="s">
        <v>89</v>
      </c>
      <c r="AH1418" s="52" t="s">
        <v>8652</v>
      </c>
      <c r="AI1418" s="52" t="s">
        <v>8653</v>
      </c>
      <c r="AJ1418" s="51">
        <v>2</v>
      </c>
      <c r="AK1418" s="56">
        <v>376.96</v>
      </c>
    </row>
    <row r="1419" spans="1:37" x14ac:dyDescent="0.25">
      <c r="A1419" s="51">
        <v>2753</v>
      </c>
      <c r="B1419" s="52" t="s">
        <v>1426</v>
      </c>
      <c r="C1419" s="52" t="s">
        <v>1094</v>
      </c>
      <c r="D1419" s="53">
        <v>43623</v>
      </c>
      <c r="E1419" s="53">
        <v>43841</v>
      </c>
      <c r="F1419" s="51">
        <f>Messy_HR_Dataset_Detailed!$E1419-Messy_HR_Dataset_Detailed!$D1419</f>
        <v>218</v>
      </c>
      <c r="G1419" s="54">
        <f>(Messy_HR_Dataset_Detailed!$E1419-Messy_HR_Dataset_Detailed!$D1419)/365.25</f>
        <v>0.59685147159479812</v>
      </c>
      <c r="H1419" s="52" t="s">
        <v>738</v>
      </c>
      <c r="I1419" s="52" t="s">
        <v>8654</v>
      </c>
      <c r="J1419" s="55" t="s">
        <v>8655</v>
      </c>
      <c r="K1419" s="52" t="s">
        <v>164</v>
      </c>
      <c r="L1419" s="52" t="s">
        <v>752</v>
      </c>
      <c r="M1419" s="52" t="s">
        <v>66</v>
      </c>
      <c r="N1419" s="52" t="s">
        <v>67</v>
      </c>
      <c r="O1419" s="52" t="s">
        <v>41</v>
      </c>
      <c r="P1419" s="52" t="s">
        <v>133</v>
      </c>
      <c r="Q1419" s="52" t="s">
        <v>42</v>
      </c>
      <c r="R1419" s="52" t="s">
        <v>85</v>
      </c>
      <c r="S1419" s="53" t="s">
        <v>8656</v>
      </c>
      <c r="T1419" s="52" t="s">
        <v>44</v>
      </c>
      <c r="U1419" s="52" t="s">
        <v>98</v>
      </c>
      <c r="V1419" s="52" t="s">
        <v>46</v>
      </c>
      <c r="W1419" s="51">
        <v>14828</v>
      </c>
      <c r="X1419" s="52" t="s">
        <v>48</v>
      </c>
      <c r="Y1419" s="51">
        <v>4</v>
      </c>
      <c r="Z1419" s="51">
        <v>3180</v>
      </c>
      <c r="AA1419" s="53" t="s">
        <v>3175</v>
      </c>
      <c r="AB1419" s="51">
        <v>2</v>
      </c>
      <c r="AC1419" s="51">
        <v>1</v>
      </c>
      <c r="AD1419" s="53">
        <v>45110</v>
      </c>
      <c r="AE1419" s="52" t="s">
        <v>76</v>
      </c>
      <c r="AF1419" s="52" t="s">
        <v>61</v>
      </c>
      <c r="AG1419" s="52" t="s">
        <v>77</v>
      </c>
      <c r="AH1419" s="52" t="s">
        <v>8657</v>
      </c>
      <c r="AI1419" s="52" t="s">
        <v>8658</v>
      </c>
      <c r="AJ1419" s="51">
        <v>1</v>
      </c>
      <c r="AK1419" s="56">
        <v>829.59</v>
      </c>
    </row>
    <row r="1420" spans="1:37" x14ac:dyDescent="0.25">
      <c r="A1420" s="51">
        <v>2754</v>
      </c>
      <c r="B1420" s="52" t="s">
        <v>6431</v>
      </c>
      <c r="C1420" s="52" t="s">
        <v>309</v>
      </c>
      <c r="D1420" s="53">
        <v>43824</v>
      </c>
      <c r="E1420" s="53">
        <v>44514</v>
      </c>
      <c r="F1420" s="51">
        <f>Messy_HR_Dataset_Detailed!$E1420-Messy_HR_Dataset_Detailed!$D1420</f>
        <v>690</v>
      </c>
      <c r="G1420" s="54">
        <f>(Messy_HR_Dataset_Detailed!$E1420-Messy_HR_Dataset_Detailed!$D1420)/365.25</f>
        <v>1.8891170431211499</v>
      </c>
      <c r="H1420" s="52" t="s">
        <v>738</v>
      </c>
      <c r="I1420" s="52" t="s">
        <v>8659</v>
      </c>
      <c r="J1420" s="55" t="s">
        <v>8660</v>
      </c>
      <c r="K1420" s="52" t="s">
        <v>94</v>
      </c>
      <c r="L1420" s="52" t="s">
        <v>38</v>
      </c>
      <c r="M1420" s="52" t="s">
        <v>39</v>
      </c>
      <c r="N1420" s="52" t="s">
        <v>40</v>
      </c>
      <c r="O1420" s="52" t="s">
        <v>41</v>
      </c>
      <c r="P1420" s="52" t="s">
        <v>174</v>
      </c>
      <c r="Q1420" s="52" t="s">
        <v>42</v>
      </c>
      <c r="R1420" s="52" t="s">
        <v>80</v>
      </c>
      <c r="S1420" s="53" t="s">
        <v>8661</v>
      </c>
      <c r="T1420" s="52" t="s">
        <v>44</v>
      </c>
      <c r="U1420" s="52" t="s">
        <v>234</v>
      </c>
      <c r="V1420" s="52" t="s">
        <v>46</v>
      </c>
      <c r="W1420" s="51">
        <v>26328</v>
      </c>
      <c r="X1420" s="52" t="s">
        <v>48</v>
      </c>
      <c r="Y1420" s="51">
        <v>4</v>
      </c>
      <c r="Z1420" s="51">
        <v>3181</v>
      </c>
      <c r="AA1420" s="53">
        <v>45050</v>
      </c>
      <c r="AB1420" s="51">
        <v>5</v>
      </c>
      <c r="AC1420" s="51">
        <v>4</v>
      </c>
      <c r="AD1420" s="53">
        <v>44939</v>
      </c>
      <c r="AE1420" s="52" t="s">
        <v>50</v>
      </c>
      <c r="AF1420" s="52" t="s">
        <v>51</v>
      </c>
      <c r="AG1420" s="52" t="s">
        <v>62</v>
      </c>
      <c r="AH1420" s="52" t="s">
        <v>8662</v>
      </c>
      <c r="AI1420" s="52" t="s">
        <v>8663</v>
      </c>
      <c r="AJ1420" s="51">
        <v>4</v>
      </c>
      <c r="AK1420" s="56">
        <v>900.21</v>
      </c>
    </row>
    <row r="1421" spans="1:37" x14ac:dyDescent="0.25">
      <c r="A1421" s="51">
        <v>2756</v>
      </c>
      <c r="B1421" s="52" t="s">
        <v>34</v>
      </c>
      <c r="C1421" s="52" t="s">
        <v>1353</v>
      </c>
      <c r="D1421" s="53">
        <v>44868</v>
      </c>
      <c r="E1421" s="53">
        <v>45141</v>
      </c>
      <c r="F1421" s="51">
        <f>Messy_HR_Dataset_Detailed!$E1421-Messy_HR_Dataset_Detailed!$D1421</f>
        <v>273</v>
      </c>
      <c r="G1421" s="54">
        <f>(Messy_HR_Dataset_Detailed!$E1421-Messy_HR_Dataset_Detailed!$D1421)/365.25</f>
        <v>0.74743326488706363</v>
      </c>
      <c r="H1421" s="52" t="s">
        <v>738</v>
      </c>
      <c r="I1421" s="52" t="s">
        <v>8664</v>
      </c>
      <c r="J1421" s="55" t="s">
        <v>8665</v>
      </c>
      <c r="K1421" s="52" t="s">
        <v>65</v>
      </c>
      <c r="L1421" s="52" t="s">
        <v>752</v>
      </c>
      <c r="M1421" s="52" t="s">
        <v>66</v>
      </c>
      <c r="N1421" s="52" t="s">
        <v>55</v>
      </c>
      <c r="O1421" s="52" t="s">
        <v>41</v>
      </c>
      <c r="P1421" s="52" t="s">
        <v>121</v>
      </c>
      <c r="Q1421" s="52" t="s">
        <v>42</v>
      </c>
      <c r="R1421" s="52" t="s">
        <v>107</v>
      </c>
      <c r="S1421" s="53" t="s">
        <v>8666</v>
      </c>
      <c r="T1421" s="52" t="s">
        <v>44</v>
      </c>
      <c r="U1421" s="52" t="s">
        <v>98</v>
      </c>
      <c r="V1421" s="52" t="s">
        <v>59</v>
      </c>
      <c r="W1421" s="51">
        <v>40809</v>
      </c>
      <c r="X1421" s="52" t="s">
        <v>746</v>
      </c>
      <c r="Y1421" s="51">
        <v>3</v>
      </c>
      <c r="Z1421" s="51">
        <v>3183</v>
      </c>
      <c r="AA1421" s="53">
        <v>45082</v>
      </c>
      <c r="AB1421" s="51">
        <v>1</v>
      </c>
      <c r="AC1421" s="51">
        <v>1</v>
      </c>
      <c r="AD1421" s="53">
        <v>45135</v>
      </c>
      <c r="AE1421" s="52" t="s">
        <v>60</v>
      </c>
      <c r="AF1421" s="52" t="s">
        <v>61</v>
      </c>
      <c r="AG1421" s="52" t="s">
        <v>77</v>
      </c>
      <c r="AH1421" s="52" t="s">
        <v>8667</v>
      </c>
      <c r="AI1421" s="52" t="s">
        <v>8668</v>
      </c>
      <c r="AJ1421" s="51">
        <v>1</v>
      </c>
      <c r="AK1421" s="56">
        <v>205.22</v>
      </c>
    </row>
    <row r="1422" spans="1:37" x14ac:dyDescent="0.25">
      <c r="A1422" s="51">
        <v>2758</v>
      </c>
      <c r="B1422" s="52" t="s">
        <v>867</v>
      </c>
      <c r="C1422" s="52" t="s">
        <v>1977</v>
      </c>
      <c r="D1422" s="53">
        <v>44097</v>
      </c>
      <c r="E1422" s="53">
        <v>45000</v>
      </c>
      <c r="F1422" s="51">
        <f>Messy_HR_Dataset_Detailed!$E1422-Messy_HR_Dataset_Detailed!$D1422</f>
        <v>903</v>
      </c>
      <c r="G1422" s="54">
        <f>(Messy_HR_Dataset_Detailed!$E1422-Messy_HR_Dataset_Detailed!$D1422)/365.25</f>
        <v>2.4722792607802875</v>
      </c>
      <c r="H1422" s="52" t="s">
        <v>36</v>
      </c>
      <c r="I1422" s="52" t="s">
        <v>8669</v>
      </c>
      <c r="J1422" s="55" t="s">
        <v>8670</v>
      </c>
      <c r="K1422" s="52" t="s">
        <v>113</v>
      </c>
      <c r="L1422" s="52" t="s">
        <v>752</v>
      </c>
      <c r="M1422" s="52" t="s">
        <v>39</v>
      </c>
      <c r="N1422" s="52" t="s">
        <v>40</v>
      </c>
      <c r="O1422" s="52" t="s">
        <v>41</v>
      </c>
      <c r="P1422" s="52" t="s">
        <v>174</v>
      </c>
      <c r="Q1422" s="52" t="s">
        <v>42</v>
      </c>
      <c r="R1422" s="52" t="s">
        <v>85</v>
      </c>
      <c r="S1422" s="53">
        <v>36444</v>
      </c>
      <c r="T1422" s="52" t="s">
        <v>44</v>
      </c>
      <c r="U1422" s="52" t="s">
        <v>70</v>
      </c>
      <c r="V1422" s="52" t="s">
        <v>46</v>
      </c>
      <c r="W1422" s="51">
        <v>91605</v>
      </c>
      <c r="X1422" s="52" t="s">
        <v>746</v>
      </c>
      <c r="Y1422" s="51">
        <v>2</v>
      </c>
      <c r="Z1422" s="51">
        <v>3185</v>
      </c>
      <c r="AA1422" s="53" t="s">
        <v>3072</v>
      </c>
      <c r="AB1422" s="51">
        <v>5</v>
      </c>
      <c r="AC1422" s="51">
        <v>4</v>
      </c>
      <c r="AD1422" s="53">
        <v>44893</v>
      </c>
      <c r="AE1422" s="52" t="s">
        <v>156</v>
      </c>
      <c r="AF1422" s="52" t="s">
        <v>61</v>
      </c>
      <c r="AG1422" s="52" t="s">
        <v>89</v>
      </c>
      <c r="AH1422" s="52" t="s">
        <v>932</v>
      </c>
      <c r="AI1422" s="52" t="s">
        <v>8671</v>
      </c>
      <c r="AJ1422" s="51">
        <v>3</v>
      </c>
      <c r="AK1422" s="56">
        <v>491.87</v>
      </c>
    </row>
    <row r="1423" spans="1:37" x14ac:dyDescent="0.25">
      <c r="A1423" s="51">
        <v>2759</v>
      </c>
      <c r="B1423" s="52" t="s">
        <v>5648</v>
      </c>
      <c r="C1423" s="52" t="s">
        <v>524</v>
      </c>
      <c r="D1423" s="53">
        <v>44437</v>
      </c>
      <c r="E1423" s="53">
        <v>44873</v>
      </c>
      <c r="F1423" s="51">
        <f>Messy_HR_Dataset_Detailed!$E1423-Messy_HR_Dataset_Detailed!$D1423</f>
        <v>436</v>
      </c>
      <c r="G1423" s="54">
        <f>(Messy_HR_Dataset_Detailed!$E1423-Messy_HR_Dataset_Detailed!$D1423)/365.25</f>
        <v>1.1937029431895962</v>
      </c>
      <c r="H1423" s="52" t="s">
        <v>36</v>
      </c>
      <c r="I1423" s="52" t="s">
        <v>5431</v>
      </c>
      <c r="J1423" s="55" t="s">
        <v>8672</v>
      </c>
      <c r="K1423" s="52" t="s">
        <v>65</v>
      </c>
      <c r="L1423" s="52" t="s">
        <v>38</v>
      </c>
      <c r="M1423" s="52" t="s">
        <v>56</v>
      </c>
      <c r="N1423" s="52" t="s">
        <v>55</v>
      </c>
      <c r="O1423" s="52" t="s">
        <v>66</v>
      </c>
      <c r="P1423" s="52" t="s">
        <v>174</v>
      </c>
      <c r="Q1423" s="52" t="s">
        <v>42</v>
      </c>
      <c r="R1423" s="52" t="s">
        <v>57</v>
      </c>
      <c r="S1423" s="53">
        <v>24536</v>
      </c>
      <c r="T1423" s="52" t="s">
        <v>44</v>
      </c>
      <c r="U1423" s="52" t="s">
        <v>5</v>
      </c>
      <c r="V1423" s="52" t="s">
        <v>46</v>
      </c>
      <c r="W1423" s="51">
        <v>76162</v>
      </c>
      <c r="X1423" s="52" t="s">
        <v>48</v>
      </c>
      <c r="Y1423" s="51">
        <v>2</v>
      </c>
      <c r="Z1423" s="51">
        <v>3186</v>
      </c>
      <c r="AA1423" s="53">
        <v>45266</v>
      </c>
      <c r="AB1423" s="51">
        <v>5</v>
      </c>
      <c r="AC1423" s="51">
        <v>2</v>
      </c>
      <c r="AD1423" s="53">
        <v>45026</v>
      </c>
      <c r="AE1423" s="52" t="s">
        <v>83</v>
      </c>
      <c r="AF1423" s="52" t="s">
        <v>51</v>
      </c>
      <c r="AG1423" s="52" t="s">
        <v>52</v>
      </c>
      <c r="AH1423" s="52" t="s">
        <v>8673</v>
      </c>
      <c r="AI1423" s="52" t="s">
        <v>8674</v>
      </c>
      <c r="AJ1423" s="51">
        <v>4</v>
      </c>
      <c r="AK1423" s="56">
        <v>927.48</v>
      </c>
    </row>
    <row r="1424" spans="1:37" x14ac:dyDescent="0.25">
      <c r="A1424" s="51">
        <v>2760</v>
      </c>
      <c r="B1424" s="52" t="s">
        <v>8675</v>
      </c>
      <c r="C1424" s="52" t="s">
        <v>998</v>
      </c>
      <c r="D1424" s="53">
        <v>44908</v>
      </c>
      <c r="E1424" s="53">
        <v>44937</v>
      </c>
      <c r="F1424" s="51">
        <f>Messy_HR_Dataset_Detailed!$E1424-Messy_HR_Dataset_Detailed!$D1424</f>
        <v>29</v>
      </c>
      <c r="G1424" s="54">
        <f>(Messy_HR_Dataset_Detailed!$E1424-Messy_HR_Dataset_Detailed!$D1424)/365.25</f>
        <v>7.939767282683094E-2</v>
      </c>
      <c r="H1424" s="52" t="s">
        <v>36</v>
      </c>
      <c r="I1424" s="52" t="s">
        <v>8676</v>
      </c>
      <c r="J1424" s="55" t="s">
        <v>8677</v>
      </c>
      <c r="K1424" s="52" t="s">
        <v>164</v>
      </c>
      <c r="L1424" s="52" t="s">
        <v>38</v>
      </c>
      <c r="M1424" s="52" t="s">
        <v>39</v>
      </c>
      <c r="N1424" s="52" t="s">
        <v>40</v>
      </c>
      <c r="O1424" s="52" t="s">
        <v>66</v>
      </c>
      <c r="P1424" s="52" t="s">
        <v>121</v>
      </c>
      <c r="Q1424" s="52" t="s">
        <v>42</v>
      </c>
      <c r="R1424" s="52" t="s">
        <v>320</v>
      </c>
      <c r="S1424" s="53">
        <v>22862</v>
      </c>
      <c r="T1424" s="52" t="s">
        <v>44</v>
      </c>
      <c r="U1424" s="52" t="s">
        <v>423</v>
      </c>
      <c r="V1424" s="52" t="s">
        <v>46</v>
      </c>
      <c r="W1424" s="51">
        <v>13522</v>
      </c>
      <c r="X1424" s="52" t="s">
        <v>746</v>
      </c>
      <c r="Y1424" s="51">
        <v>3</v>
      </c>
      <c r="Z1424" s="51">
        <v>3187</v>
      </c>
      <c r="AA1424" s="53">
        <v>44958</v>
      </c>
      <c r="AB1424" s="51">
        <v>4</v>
      </c>
      <c r="AC1424" s="51">
        <v>2</v>
      </c>
      <c r="AD1424" s="53">
        <v>45133</v>
      </c>
      <c r="AE1424" s="52" t="s">
        <v>50</v>
      </c>
      <c r="AF1424" s="52" t="s">
        <v>51</v>
      </c>
      <c r="AG1424" s="52" t="s">
        <v>77</v>
      </c>
      <c r="AH1424" s="52" t="s">
        <v>8678</v>
      </c>
      <c r="AI1424" s="52" t="s">
        <v>8679</v>
      </c>
      <c r="AJ1424" s="51">
        <v>3</v>
      </c>
      <c r="AK1424" s="56">
        <v>831.15</v>
      </c>
    </row>
    <row r="1425" spans="1:37" x14ac:dyDescent="0.25">
      <c r="A1425" s="51">
        <v>2764</v>
      </c>
      <c r="B1425" s="52" t="s">
        <v>7097</v>
      </c>
      <c r="C1425" s="52" t="s">
        <v>245</v>
      </c>
      <c r="D1425" s="53">
        <v>44748</v>
      </c>
      <c r="E1425" s="53">
        <v>44785</v>
      </c>
      <c r="F1425" s="51">
        <f>Messy_HR_Dataset_Detailed!$E1425-Messy_HR_Dataset_Detailed!$D1425</f>
        <v>37</v>
      </c>
      <c r="G1425" s="54">
        <f>(Messy_HR_Dataset_Detailed!$E1425-Messy_HR_Dataset_Detailed!$D1425)/365.25</f>
        <v>0.10130047912388775</v>
      </c>
      <c r="H1425" s="52" t="s">
        <v>36</v>
      </c>
      <c r="I1425" s="52" t="s">
        <v>8680</v>
      </c>
      <c r="J1425" s="55" t="s">
        <v>8681</v>
      </c>
      <c r="K1425" s="52" t="s">
        <v>84</v>
      </c>
      <c r="L1425" s="52" t="s">
        <v>38</v>
      </c>
      <c r="M1425" s="52" t="s">
        <v>56</v>
      </c>
      <c r="N1425" s="52" t="s">
        <v>55</v>
      </c>
      <c r="O1425" s="52" t="s">
        <v>56</v>
      </c>
      <c r="P1425" s="52" t="s">
        <v>133</v>
      </c>
      <c r="Q1425" s="52" t="s">
        <v>42</v>
      </c>
      <c r="R1425" s="52" t="s">
        <v>1016</v>
      </c>
      <c r="S1425" s="53" t="s">
        <v>8682</v>
      </c>
      <c r="T1425" s="52" t="s">
        <v>44</v>
      </c>
      <c r="U1425" s="52" t="s">
        <v>98</v>
      </c>
      <c r="V1425" s="52" t="s">
        <v>59</v>
      </c>
      <c r="W1425" s="51">
        <v>29435</v>
      </c>
      <c r="X1425" s="52" t="s">
        <v>48</v>
      </c>
      <c r="Y1425" s="51">
        <v>2</v>
      </c>
      <c r="Z1425" s="51">
        <v>3191</v>
      </c>
      <c r="AA1425" s="53" t="s">
        <v>607</v>
      </c>
      <c r="AB1425" s="51">
        <v>1</v>
      </c>
      <c r="AC1425" s="51">
        <v>2</v>
      </c>
      <c r="AD1425" s="53">
        <v>44962</v>
      </c>
      <c r="AE1425" s="52" t="s">
        <v>76</v>
      </c>
      <c r="AF1425" s="52" t="s">
        <v>61</v>
      </c>
      <c r="AG1425" s="52" t="s">
        <v>62</v>
      </c>
      <c r="AH1425" s="52" t="s">
        <v>8683</v>
      </c>
      <c r="AI1425" s="52" t="s">
        <v>8684</v>
      </c>
      <c r="AJ1425" s="51">
        <v>3</v>
      </c>
      <c r="AK1425" s="56">
        <v>476.39</v>
      </c>
    </row>
    <row r="1426" spans="1:37" x14ac:dyDescent="0.25">
      <c r="A1426" s="51">
        <v>2765</v>
      </c>
      <c r="B1426" s="52" t="s">
        <v>7425</v>
      </c>
      <c r="C1426" s="52" t="s">
        <v>685</v>
      </c>
      <c r="D1426" s="53">
        <v>43576</v>
      </c>
      <c r="E1426" s="53">
        <v>44573</v>
      </c>
      <c r="F1426" s="51">
        <f>Messy_HR_Dataset_Detailed!$E1426-Messy_HR_Dataset_Detailed!$D1426</f>
        <v>997</v>
      </c>
      <c r="G1426" s="54">
        <f>(Messy_HR_Dataset_Detailed!$E1426-Messy_HR_Dataset_Detailed!$D1426)/365.25</f>
        <v>2.729637234770705</v>
      </c>
      <c r="H1426" s="52" t="s">
        <v>36</v>
      </c>
      <c r="I1426" s="52" t="s">
        <v>8685</v>
      </c>
      <c r="J1426" s="55" t="s">
        <v>8686</v>
      </c>
      <c r="K1426" s="52" t="s">
        <v>37</v>
      </c>
      <c r="L1426" s="52" t="s">
        <v>38</v>
      </c>
      <c r="M1426" s="52" t="s">
        <v>66</v>
      </c>
      <c r="N1426" s="52" t="s">
        <v>55</v>
      </c>
      <c r="O1426" s="52" t="s">
        <v>56</v>
      </c>
      <c r="P1426" s="52" t="s">
        <v>121</v>
      </c>
      <c r="Q1426" s="52" t="s">
        <v>42</v>
      </c>
      <c r="R1426" s="52" t="s">
        <v>57</v>
      </c>
      <c r="S1426" s="53">
        <v>35765</v>
      </c>
      <c r="T1426" s="52" t="s">
        <v>44</v>
      </c>
      <c r="U1426" s="52" t="s">
        <v>81</v>
      </c>
      <c r="V1426" s="52" t="s">
        <v>46</v>
      </c>
      <c r="W1426" s="51">
        <v>26250</v>
      </c>
      <c r="X1426" s="52" t="s">
        <v>48</v>
      </c>
      <c r="Y1426" s="51">
        <v>3</v>
      </c>
      <c r="Z1426" s="51">
        <v>3192</v>
      </c>
      <c r="AA1426" s="53" t="s">
        <v>810</v>
      </c>
      <c r="AB1426" s="51">
        <v>5</v>
      </c>
      <c r="AC1426" s="51">
        <v>4</v>
      </c>
      <c r="AD1426" s="53">
        <v>44801</v>
      </c>
      <c r="AE1426" s="52" t="s">
        <v>83</v>
      </c>
      <c r="AF1426" s="52" t="s">
        <v>51</v>
      </c>
      <c r="AG1426" s="52" t="s">
        <v>62</v>
      </c>
      <c r="AH1426" s="52" t="s">
        <v>8687</v>
      </c>
      <c r="AI1426" s="52" t="s">
        <v>8688</v>
      </c>
      <c r="AJ1426" s="51">
        <v>1</v>
      </c>
      <c r="AK1426" s="56">
        <v>752.12</v>
      </c>
    </row>
    <row r="1427" spans="1:37" x14ac:dyDescent="0.25">
      <c r="A1427" s="51">
        <v>2768</v>
      </c>
      <c r="B1427" s="52" t="s">
        <v>8689</v>
      </c>
      <c r="C1427" s="52" t="s">
        <v>3656</v>
      </c>
      <c r="D1427" s="53">
        <v>44028</v>
      </c>
      <c r="E1427" s="53">
        <v>44119</v>
      </c>
      <c r="F1427" s="51">
        <f>Messy_HR_Dataset_Detailed!$E1427-Messy_HR_Dataset_Detailed!$D1427</f>
        <v>91</v>
      </c>
      <c r="G1427" s="54">
        <f>(Messy_HR_Dataset_Detailed!$E1427-Messy_HR_Dataset_Detailed!$D1427)/365.25</f>
        <v>0.24914442162902123</v>
      </c>
      <c r="H1427" s="52" t="s">
        <v>36</v>
      </c>
      <c r="I1427" s="52" t="s">
        <v>8690</v>
      </c>
      <c r="J1427" s="55" t="s">
        <v>8691</v>
      </c>
      <c r="K1427" s="52" t="s">
        <v>113</v>
      </c>
      <c r="L1427" s="52" t="s">
        <v>38</v>
      </c>
      <c r="M1427" s="52" t="s">
        <v>66</v>
      </c>
      <c r="N1427" s="52" t="s">
        <v>55</v>
      </c>
      <c r="O1427" s="52" t="s">
        <v>66</v>
      </c>
      <c r="P1427" s="52" t="s">
        <v>121</v>
      </c>
      <c r="Q1427" s="52" t="s">
        <v>42</v>
      </c>
      <c r="R1427" s="52" t="s">
        <v>80</v>
      </c>
      <c r="S1427" s="53" t="s">
        <v>8692</v>
      </c>
      <c r="T1427" s="52" t="s">
        <v>44</v>
      </c>
      <c r="U1427" s="52" t="s">
        <v>98</v>
      </c>
      <c r="V1427" s="52" t="s">
        <v>46</v>
      </c>
      <c r="W1427" s="51">
        <v>70709</v>
      </c>
      <c r="X1427" s="52" t="s">
        <v>48</v>
      </c>
      <c r="Y1427" s="51">
        <v>2</v>
      </c>
      <c r="Z1427" s="51">
        <v>3195</v>
      </c>
      <c r="AA1427" s="53" t="s">
        <v>817</v>
      </c>
      <c r="AB1427" s="51">
        <v>5</v>
      </c>
      <c r="AC1427" s="51">
        <v>4</v>
      </c>
      <c r="AD1427" s="53">
        <v>45105</v>
      </c>
      <c r="AE1427" s="52" t="s">
        <v>60</v>
      </c>
      <c r="AF1427" s="52" t="s">
        <v>61</v>
      </c>
      <c r="AG1427" s="52" t="s">
        <v>52</v>
      </c>
      <c r="AH1427" s="52" t="s">
        <v>8693</v>
      </c>
      <c r="AI1427" s="52" t="s">
        <v>8694</v>
      </c>
      <c r="AJ1427" s="51">
        <v>1</v>
      </c>
      <c r="AK1427" s="56">
        <v>556.09</v>
      </c>
    </row>
    <row r="1428" spans="1:37" x14ac:dyDescent="0.25">
      <c r="A1428" s="51">
        <v>2769</v>
      </c>
      <c r="B1428" s="52" t="s">
        <v>6507</v>
      </c>
      <c r="C1428" s="52" t="s">
        <v>72</v>
      </c>
      <c r="D1428" s="53">
        <v>43432</v>
      </c>
      <c r="E1428" s="53">
        <v>44422</v>
      </c>
      <c r="F1428" s="51">
        <f>Messy_HR_Dataset_Detailed!$E1428-Messy_HR_Dataset_Detailed!$D1428</f>
        <v>990</v>
      </c>
      <c r="G1428" s="54">
        <f>(Messy_HR_Dataset_Detailed!$E1428-Messy_HR_Dataset_Detailed!$D1428)/365.25</f>
        <v>2.7104722792607805</v>
      </c>
      <c r="H1428" s="52" t="s">
        <v>36</v>
      </c>
      <c r="I1428" s="52" t="s">
        <v>8695</v>
      </c>
      <c r="J1428" s="55" t="s">
        <v>8696</v>
      </c>
      <c r="K1428" s="52" t="s">
        <v>65</v>
      </c>
      <c r="L1428" s="52" t="s">
        <v>38</v>
      </c>
      <c r="M1428" s="52" t="s">
        <v>66</v>
      </c>
      <c r="N1428" s="52" t="s">
        <v>67</v>
      </c>
      <c r="O1428" s="52" t="s">
        <v>41</v>
      </c>
      <c r="P1428" s="52" t="s">
        <v>95</v>
      </c>
      <c r="Q1428" s="52" t="s">
        <v>42</v>
      </c>
      <c r="R1428" s="52" t="s">
        <v>107</v>
      </c>
      <c r="S1428" s="53">
        <v>27374</v>
      </c>
      <c r="T1428" s="52" t="s">
        <v>44</v>
      </c>
      <c r="U1428" s="52" t="s">
        <v>423</v>
      </c>
      <c r="V1428" s="52" t="s">
        <v>46</v>
      </c>
      <c r="W1428" s="51">
        <v>60139</v>
      </c>
      <c r="X1428" s="52" t="s">
        <v>48</v>
      </c>
      <c r="Y1428" s="51">
        <v>2</v>
      </c>
      <c r="Z1428" s="51">
        <v>3196</v>
      </c>
      <c r="AA1428" s="53" t="s">
        <v>167</v>
      </c>
      <c r="AB1428" s="51">
        <v>3</v>
      </c>
      <c r="AC1428" s="51">
        <v>3</v>
      </c>
      <c r="AD1428" s="53">
        <v>45083</v>
      </c>
      <c r="AE1428" s="52" t="s">
        <v>60</v>
      </c>
      <c r="AF1428" s="52" t="s">
        <v>51</v>
      </c>
      <c r="AG1428" s="52" t="s">
        <v>89</v>
      </c>
      <c r="AH1428" s="52" t="s">
        <v>8697</v>
      </c>
      <c r="AI1428" s="52" t="s">
        <v>8698</v>
      </c>
      <c r="AJ1428" s="51">
        <v>5</v>
      </c>
      <c r="AK1428" s="56">
        <v>518.62</v>
      </c>
    </row>
    <row r="1429" spans="1:37" x14ac:dyDescent="0.25">
      <c r="A1429" s="51">
        <v>2775</v>
      </c>
      <c r="B1429" s="52" t="s">
        <v>6774</v>
      </c>
      <c r="C1429" s="52" t="s">
        <v>4176</v>
      </c>
      <c r="D1429" s="53">
        <v>44003</v>
      </c>
      <c r="E1429" s="53">
        <v>45100</v>
      </c>
      <c r="F1429" s="51">
        <f>Messy_HR_Dataset_Detailed!$E1429-Messy_HR_Dataset_Detailed!$D1429</f>
        <v>1097</v>
      </c>
      <c r="G1429" s="54">
        <f>(Messy_HR_Dataset_Detailed!$E1429-Messy_HR_Dataset_Detailed!$D1429)/365.25</f>
        <v>3.0034223134839153</v>
      </c>
      <c r="H1429" s="52" t="s">
        <v>36</v>
      </c>
      <c r="I1429" s="52" t="s">
        <v>8699</v>
      </c>
      <c r="J1429" s="55" t="s">
        <v>8700</v>
      </c>
      <c r="K1429" s="52" t="s">
        <v>94</v>
      </c>
      <c r="L1429" s="52" t="s">
        <v>752</v>
      </c>
      <c r="M1429" s="52" t="s">
        <v>39</v>
      </c>
      <c r="N1429" s="52" t="s">
        <v>55</v>
      </c>
      <c r="O1429" s="52" t="s">
        <v>66</v>
      </c>
      <c r="P1429" s="52" t="s">
        <v>95</v>
      </c>
      <c r="Q1429" s="52" t="s">
        <v>42</v>
      </c>
      <c r="R1429" s="52" t="s">
        <v>107</v>
      </c>
      <c r="S1429" s="53" t="s">
        <v>8701</v>
      </c>
      <c r="T1429" s="52" t="s">
        <v>44</v>
      </c>
      <c r="U1429" s="52" t="s">
        <v>109</v>
      </c>
      <c r="V1429" s="52" t="s">
        <v>46</v>
      </c>
      <c r="W1429" s="51">
        <v>1810</v>
      </c>
      <c r="X1429" s="52" t="s">
        <v>48</v>
      </c>
      <c r="Y1429" s="51">
        <v>4</v>
      </c>
      <c r="Z1429" s="51">
        <v>3202</v>
      </c>
      <c r="AA1429" s="53" t="s">
        <v>1867</v>
      </c>
      <c r="AB1429" s="51">
        <v>2</v>
      </c>
      <c r="AC1429" s="51">
        <v>5</v>
      </c>
      <c r="AD1429" s="53">
        <v>44803</v>
      </c>
      <c r="AE1429" s="52" t="s">
        <v>60</v>
      </c>
      <c r="AF1429" s="52" t="s">
        <v>51</v>
      </c>
      <c r="AG1429" s="52" t="s">
        <v>89</v>
      </c>
      <c r="AH1429" s="52" t="s">
        <v>8702</v>
      </c>
      <c r="AI1429" s="52" t="s">
        <v>8703</v>
      </c>
      <c r="AJ1429" s="51">
        <v>3</v>
      </c>
      <c r="AK1429" s="56">
        <v>194.06</v>
      </c>
    </row>
    <row r="1430" spans="1:37" x14ac:dyDescent="0.25">
      <c r="A1430" s="51">
        <v>2776</v>
      </c>
      <c r="B1430" s="52" t="s">
        <v>8704</v>
      </c>
      <c r="C1430" s="52" t="s">
        <v>4169</v>
      </c>
      <c r="D1430" s="53">
        <v>44215</v>
      </c>
      <c r="E1430" s="53">
        <v>44815</v>
      </c>
      <c r="F1430" s="51">
        <f>Messy_HR_Dataset_Detailed!$E1430-Messy_HR_Dataset_Detailed!$D1430</f>
        <v>600</v>
      </c>
      <c r="G1430" s="54">
        <f>(Messy_HR_Dataset_Detailed!$E1430-Messy_HR_Dataset_Detailed!$D1430)/365.25</f>
        <v>1.6427104722792607</v>
      </c>
      <c r="H1430" s="52" t="s">
        <v>36</v>
      </c>
      <c r="I1430" s="52" t="s">
        <v>8705</v>
      </c>
      <c r="J1430" s="55" t="s">
        <v>8706</v>
      </c>
      <c r="K1430" s="52" t="s">
        <v>164</v>
      </c>
      <c r="L1430" s="52" t="s">
        <v>752</v>
      </c>
      <c r="M1430" s="52" t="s">
        <v>39</v>
      </c>
      <c r="N1430" s="52" t="s">
        <v>40</v>
      </c>
      <c r="O1430" s="52" t="s">
        <v>56</v>
      </c>
      <c r="P1430" s="52" t="s">
        <v>174</v>
      </c>
      <c r="Q1430" s="52" t="s">
        <v>42</v>
      </c>
      <c r="R1430" s="52" t="s">
        <v>69</v>
      </c>
      <c r="S1430" s="53">
        <v>22563</v>
      </c>
      <c r="T1430" s="52" t="s">
        <v>44</v>
      </c>
      <c r="U1430" s="52" t="s">
        <v>412</v>
      </c>
      <c r="V1430" s="52" t="s">
        <v>46</v>
      </c>
      <c r="W1430" s="51">
        <v>2343</v>
      </c>
      <c r="X1430" s="52" t="s">
        <v>48</v>
      </c>
      <c r="Y1430" s="51">
        <v>4</v>
      </c>
      <c r="Z1430" s="51">
        <v>3203</v>
      </c>
      <c r="AA1430" s="53">
        <v>44876</v>
      </c>
      <c r="AB1430" s="51">
        <v>4</v>
      </c>
      <c r="AC1430" s="51">
        <v>4</v>
      </c>
      <c r="AD1430" s="53">
        <v>44805</v>
      </c>
      <c r="AE1430" s="52" t="s">
        <v>76</v>
      </c>
      <c r="AF1430" s="52" t="s">
        <v>61</v>
      </c>
      <c r="AG1430" s="52" t="s">
        <v>89</v>
      </c>
      <c r="AH1430" s="52" t="s">
        <v>8707</v>
      </c>
      <c r="AI1430" s="52" t="s">
        <v>8708</v>
      </c>
      <c r="AJ1430" s="51">
        <v>2</v>
      </c>
      <c r="AK1430" s="56">
        <v>317.06</v>
      </c>
    </row>
    <row r="1431" spans="1:37" x14ac:dyDescent="0.25">
      <c r="A1431" s="51">
        <v>2778</v>
      </c>
      <c r="B1431" s="52" t="s">
        <v>8709</v>
      </c>
      <c r="C1431" s="52" t="s">
        <v>8710</v>
      </c>
      <c r="D1431" s="53">
        <v>44056</v>
      </c>
      <c r="E1431" s="53">
        <v>44456</v>
      </c>
      <c r="F1431" s="51">
        <f>Messy_HR_Dataset_Detailed!$E1431-Messy_HR_Dataset_Detailed!$D1431</f>
        <v>400</v>
      </c>
      <c r="G1431" s="54">
        <f>(Messy_HR_Dataset_Detailed!$E1431-Messy_HR_Dataset_Detailed!$D1431)/365.25</f>
        <v>1.0951403148528405</v>
      </c>
      <c r="H1431" s="52" t="s">
        <v>36</v>
      </c>
      <c r="I1431" s="52" t="s">
        <v>8711</v>
      </c>
      <c r="J1431" s="55" t="s">
        <v>8712</v>
      </c>
      <c r="K1431" s="52" t="s">
        <v>79</v>
      </c>
      <c r="L1431" s="52" t="s">
        <v>1816</v>
      </c>
      <c r="M1431" s="52" t="s">
        <v>39</v>
      </c>
      <c r="N1431" s="52" t="s">
        <v>40</v>
      </c>
      <c r="O1431" s="52" t="s">
        <v>56</v>
      </c>
      <c r="P1431" s="52" t="s">
        <v>174</v>
      </c>
      <c r="Q1431" s="52" t="s">
        <v>42</v>
      </c>
      <c r="R1431" s="52" t="s">
        <v>57</v>
      </c>
      <c r="S1431" s="53">
        <v>32175</v>
      </c>
      <c r="T1431" s="52" t="s">
        <v>44</v>
      </c>
      <c r="U1431" s="52" t="s">
        <v>159</v>
      </c>
      <c r="V1431" s="52" t="s">
        <v>46</v>
      </c>
      <c r="W1431" s="51">
        <v>1864</v>
      </c>
      <c r="X1431" s="52" t="s">
        <v>48</v>
      </c>
      <c r="Y1431" s="51">
        <v>4</v>
      </c>
      <c r="Z1431" s="51">
        <v>3205</v>
      </c>
      <c r="AA1431" s="53">
        <v>44631</v>
      </c>
      <c r="AB1431" s="51">
        <v>3</v>
      </c>
      <c r="AC1431" s="51">
        <v>1</v>
      </c>
      <c r="AD1431" s="53">
        <v>45081</v>
      </c>
      <c r="AE1431" s="52" t="s">
        <v>60</v>
      </c>
      <c r="AF1431" s="52" t="s">
        <v>61</v>
      </c>
      <c r="AG1431" s="52" t="s">
        <v>62</v>
      </c>
      <c r="AH1431" s="52" t="s">
        <v>8713</v>
      </c>
      <c r="AI1431" s="52" t="s">
        <v>1632</v>
      </c>
      <c r="AJ1431" s="51">
        <v>3</v>
      </c>
      <c r="AK1431" s="56">
        <v>407.29</v>
      </c>
    </row>
    <row r="1432" spans="1:37" x14ac:dyDescent="0.25">
      <c r="A1432" s="51">
        <v>2781</v>
      </c>
      <c r="B1432" s="52" t="s">
        <v>8714</v>
      </c>
      <c r="C1432" s="52" t="s">
        <v>8715</v>
      </c>
      <c r="D1432" s="53">
        <v>44190</v>
      </c>
      <c r="E1432" s="53">
        <v>44993</v>
      </c>
      <c r="F1432" s="51">
        <f>Messy_HR_Dataset_Detailed!$E1432-Messy_HR_Dataset_Detailed!$D1432</f>
        <v>803</v>
      </c>
      <c r="G1432" s="54">
        <f>(Messy_HR_Dataset_Detailed!$E1432-Messy_HR_Dataset_Detailed!$D1432)/365.25</f>
        <v>2.1984941820670771</v>
      </c>
      <c r="H1432" s="52" t="s">
        <v>36</v>
      </c>
      <c r="I1432" s="52" t="s">
        <v>8716</v>
      </c>
      <c r="J1432" s="55" t="s">
        <v>8717</v>
      </c>
      <c r="K1432" s="52" t="s">
        <v>37</v>
      </c>
      <c r="L1432" s="52" t="s">
        <v>752</v>
      </c>
      <c r="M1432" s="52" t="s">
        <v>39</v>
      </c>
      <c r="N1432" s="52" t="s">
        <v>55</v>
      </c>
      <c r="O1432" s="52" t="s">
        <v>41</v>
      </c>
      <c r="P1432" s="52" t="s">
        <v>121</v>
      </c>
      <c r="Q1432" s="52" t="s">
        <v>42</v>
      </c>
      <c r="R1432" s="52" t="s">
        <v>85</v>
      </c>
      <c r="S1432" s="53">
        <v>26763</v>
      </c>
      <c r="T1432" s="52" t="s">
        <v>44</v>
      </c>
      <c r="U1432" s="52" t="s">
        <v>223</v>
      </c>
      <c r="V1432" s="52" t="s">
        <v>59</v>
      </c>
      <c r="W1432" s="51">
        <v>2171</v>
      </c>
      <c r="X1432" s="52" t="s">
        <v>48</v>
      </c>
      <c r="Y1432" s="51">
        <v>2</v>
      </c>
      <c r="Z1432" s="51">
        <v>3208</v>
      </c>
      <c r="AA1432" s="53" t="s">
        <v>2235</v>
      </c>
      <c r="AB1432" s="51">
        <v>5</v>
      </c>
      <c r="AC1432" s="51">
        <v>1</v>
      </c>
      <c r="AD1432" s="53">
        <v>45019</v>
      </c>
      <c r="AE1432" s="52" t="s">
        <v>50</v>
      </c>
      <c r="AF1432" s="52" t="s">
        <v>51</v>
      </c>
      <c r="AG1432" s="52" t="s">
        <v>89</v>
      </c>
      <c r="AH1432" s="52" t="s">
        <v>7123</v>
      </c>
      <c r="AI1432" s="52" t="s">
        <v>8718</v>
      </c>
      <c r="AJ1432" s="51">
        <v>2</v>
      </c>
      <c r="AK1432" s="56">
        <v>955.32</v>
      </c>
    </row>
    <row r="1433" spans="1:37" x14ac:dyDescent="0.25">
      <c r="A1433" s="51">
        <v>2785</v>
      </c>
      <c r="B1433" s="52" t="s">
        <v>2368</v>
      </c>
      <c r="C1433" s="52" t="s">
        <v>8719</v>
      </c>
      <c r="D1433" s="53">
        <v>44192</v>
      </c>
      <c r="E1433" s="53">
        <v>44703</v>
      </c>
      <c r="F1433" s="51">
        <f>Messy_HR_Dataset_Detailed!$E1433-Messy_HR_Dataset_Detailed!$D1433</f>
        <v>511</v>
      </c>
      <c r="G1433" s="54">
        <f>(Messy_HR_Dataset_Detailed!$E1433-Messy_HR_Dataset_Detailed!$D1433)/365.25</f>
        <v>1.3990417522245038</v>
      </c>
      <c r="H1433" s="52" t="s">
        <v>738</v>
      </c>
      <c r="I1433" s="52" t="s">
        <v>5867</v>
      </c>
      <c r="J1433" s="55" t="s">
        <v>8720</v>
      </c>
      <c r="K1433" s="52" t="s">
        <v>164</v>
      </c>
      <c r="L1433" s="52" t="s">
        <v>752</v>
      </c>
      <c r="M1433" s="52" t="s">
        <v>66</v>
      </c>
      <c r="N1433" s="52" t="s">
        <v>40</v>
      </c>
      <c r="O1433" s="52" t="s">
        <v>56</v>
      </c>
      <c r="P1433" s="52" t="s">
        <v>121</v>
      </c>
      <c r="Q1433" s="52" t="s">
        <v>42</v>
      </c>
      <c r="R1433" s="52" t="s">
        <v>85</v>
      </c>
      <c r="S1433" s="53" t="s">
        <v>8721</v>
      </c>
      <c r="T1433" s="52" t="s">
        <v>44</v>
      </c>
      <c r="U1433" s="52" t="s">
        <v>234</v>
      </c>
      <c r="V1433" s="52" t="s">
        <v>59</v>
      </c>
      <c r="W1433" s="51">
        <v>2126</v>
      </c>
      <c r="X1433" s="52" t="s">
        <v>48</v>
      </c>
      <c r="Y1433" s="51">
        <v>5</v>
      </c>
      <c r="Z1433" s="51">
        <v>3212</v>
      </c>
      <c r="AA1433" s="53">
        <v>45172</v>
      </c>
      <c r="AB1433" s="51">
        <v>2</v>
      </c>
      <c r="AC1433" s="51">
        <v>5</v>
      </c>
      <c r="AD1433" s="53">
        <v>44946</v>
      </c>
      <c r="AE1433" s="52" t="s">
        <v>60</v>
      </c>
      <c r="AF1433" s="52" t="s">
        <v>61</v>
      </c>
      <c r="AG1433" s="52" t="s">
        <v>52</v>
      </c>
      <c r="AH1433" s="52" t="s">
        <v>8722</v>
      </c>
      <c r="AI1433" s="52" t="s">
        <v>8723</v>
      </c>
      <c r="AJ1433" s="51">
        <v>2</v>
      </c>
      <c r="AK1433" s="56">
        <v>944.89</v>
      </c>
    </row>
    <row r="1434" spans="1:37" x14ac:dyDescent="0.25">
      <c r="A1434" s="51">
        <v>2786</v>
      </c>
      <c r="B1434" s="52" t="s">
        <v>8724</v>
      </c>
      <c r="C1434" s="52" t="s">
        <v>8725</v>
      </c>
      <c r="D1434" s="53">
        <v>43421</v>
      </c>
      <c r="E1434" s="53">
        <v>43826</v>
      </c>
      <c r="F1434" s="51">
        <f>Messy_HR_Dataset_Detailed!$E1434-Messy_HR_Dataset_Detailed!$D1434</f>
        <v>405</v>
      </c>
      <c r="G1434" s="54">
        <f>(Messy_HR_Dataset_Detailed!$E1434-Messy_HR_Dataset_Detailed!$D1434)/365.25</f>
        <v>1.108829568788501</v>
      </c>
      <c r="H1434" s="52" t="s">
        <v>36</v>
      </c>
      <c r="I1434" s="52" t="s">
        <v>8726</v>
      </c>
      <c r="J1434" s="55" t="s">
        <v>8727</v>
      </c>
      <c r="K1434" s="52" t="s">
        <v>94</v>
      </c>
      <c r="L1434" s="52" t="s">
        <v>38</v>
      </c>
      <c r="M1434" s="52" t="s">
        <v>66</v>
      </c>
      <c r="N1434" s="52" t="s">
        <v>55</v>
      </c>
      <c r="O1434" s="52" t="s">
        <v>56</v>
      </c>
      <c r="P1434" s="52" t="s">
        <v>95</v>
      </c>
      <c r="Q1434" s="52" t="s">
        <v>42</v>
      </c>
      <c r="R1434" s="52" t="s">
        <v>85</v>
      </c>
      <c r="S1434" s="53" t="s">
        <v>8728</v>
      </c>
      <c r="T1434" s="52" t="s">
        <v>44</v>
      </c>
      <c r="U1434" s="52" t="s">
        <v>81</v>
      </c>
      <c r="V1434" s="52" t="s">
        <v>59</v>
      </c>
      <c r="W1434" s="51">
        <v>1550</v>
      </c>
      <c r="X1434" s="52" t="s">
        <v>48</v>
      </c>
      <c r="Y1434" s="51">
        <v>2</v>
      </c>
      <c r="Z1434" s="51">
        <v>3213</v>
      </c>
      <c r="AA1434" s="53">
        <v>45139</v>
      </c>
      <c r="AB1434" s="51">
        <v>2</v>
      </c>
      <c r="AC1434" s="51">
        <v>5</v>
      </c>
      <c r="AD1434" s="53">
        <v>45025</v>
      </c>
      <c r="AE1434" s="52" t="s">
        <v>156</v>
      </c>
      <c r="AF1434" s="52" t="s">
        <v>61</v>
      </c>
      <c r="AG1434" s="52" t="s">
        <v>89</v>
      </c>
      <c r="AH1434" s="52" t="s">
        <v>8729</v>
      </c>
      <c r="AI1434" s="52" t="s">
        <v>8730</v>
      </c>
      <c r="AJ1434" s="51">
        <v>2</v>
      </c>
      <c r="AK1434" s="56">
        <v>494.29</v>
      </c>
    </row>
    <row r="1435" spans="1:37" x14ac:dyDescent="0.25">
      <c r="A1435" s="51">
        <v>2790</v>
      </c>
      <c r="B1435" s="52" t="s">
        <v>1804</v>
      </c>
      <c r="C1435" s="52" t="s">
        <v>8731</v>
      </c>
      <c r="D1435" s="53">
        <v>43485</v>
      </c>
      <c r="E1435" s="53">
        <v>43739</v>
      </c>
      <c r="F1435" s="51">
        <f>Messy_HR_Dataset_Detailed!$E1435-Messy_HR_Dataset_Detailed!$D1435</f>
        <v>254</v>
      </c>
      <c r="G1435" s="54">
        <f>(Messy_HR_Dataset_Detailed!$E1435-Messy_HR_Dataset_Detailed!$D1435)/365.25</f>
        <v>0.69541409993155368</v>
      </c>
      <c r="H1435" s="52" t="s">
        <v>738</v>
      </c>
      <c r="I1435" s="52" t="s">
        <v>8732</v>
      </c>
      <c r="J1435" s="55" t="s">
        <v>8733</v>
      </c>
      <c r="K1435" s="52" t="s">
        <v>84</v>
      </c>
      <c r="L1435" s="52" t="s">
        <v>752</v>
      </c>
      <c r="M1435" s="52" t="s">
        <v>39</v>
      </c>
      <c r="N1435" s="52" t="s">
        <v>67</v>
      </c>
      <c r="O1435" s="52" t="s">
        <v>66</v>
      </c>
      <c r="P1435" s="52" t="s">
        <v>121</v>
      </c>
      <c r="Q1435" s="52" t="s">
        <v>42</v>
      </c>
      <c r="R1435" s="52" t="s">
        <v>80</v>
      </c>
      <c r="S1435" s="53" t="s">
        <v>8734</v>
      </c>
      <c r="T1435" s="52" t="s">
        <v>44</v>
      </c>
      <c r="U1435" s="52" t="s">
        <v>98</v>
      </c>
      <c r="V1435" s="52" t="s">
        <v>46</v>
      </c>
      <c r="W1435" s="51">
        <v>1810</v>
      </c>
      <c r="X1435" s="52" t="s">
        <v>48</v>
      </c>
      <c r="Y1435" s="51">
        <v>3</v>
      </c>
      <c r="Z1435" s="51">
        <v>3217</v>
      </c>
      <c r="AA1435" s="53">
        <v>44572</v>
      </c>
      <c r="AB1435" s="51">
        <v>1</v>
      </c>
      <c r="AC1435" s="51">
        <v>2</v>
      </c>
      <c r="AD1435" s="53">
        <v>45086</v>
      </c>
      <c r="AE1435" s="52" t="s">
        <v>60</v>
      </c>
      <c r="AF1435" s="52" t="s">
        <v>61</v>
      </c>
      <c r="AG1435" s="52" t="s">
        <v>89</v>
      </c>
      <c r="AH1435" s="52" t="s">
        <v>8735</v>
      </c>
      <c r="AI1435" s="52" t="s">
        <v>8736</v>
      </c>
      <c r="AJ1435" s="51">
        <v>3</v>
      </c>
      <c r="AK1435" s="56">
        <v>723.2</v>
      </c>
    </row>
    <row r="1436" spans="1:37" x14ac:dyDescent="0.25">
      <c r="A1436" s="51">
        <v>2798</v>
      </c>
      <c r="B1436" s="52" t="s">
        <v>265</v>
      </c>
      <c r="C1436" s="52" t="s">
        <v>4077</v>
      </c>
      <c r="D1436" s="53">
        <v>44354</v>
      </c>
      <c r="E1436" s="53">
        <v>45100</v>
      </c>
      <c r="F1436" s="51">
        <f>Messy_HR_Dataset_Detailed!$E1436-Messy_HR_Dataset_Detailed!$D1436</f>
        <v>746</v>
      </c>
      <c r="G1436" s="54">
        <f>(Messy_HR_Dataset_Detailed!$E1436-Messy_HR_Dataset_Detailed!$D1436)/365.25</f>
        <v>2.0424366872005475</v>
      </c>
      <c r="H1436" s="52" t="s">
        <v>36</v>
      </c>
      <c r="I1436" s="52" t="s">
        <v>8737</v>
      </c>
      <c r="J1436" s="55" t="s">
        <v>8738</v>
      </c>
      <c r="K1436" s="52" t="s">
        <v>54</v>
      </c>
      <c r="L1436" s="52" t="s">
        <v>38</v>
      </c>
      <c r="M1436" s="52" t="s">
        <v>39</v>
      </c>
      <c r="N1436" s="52" t="s">
        <v>67</v>
      </c>
      <c r="O1436" s="52" t="s">
        <v>56</v>
      </c>
      <c r="P1436" s="52" t="s">
        <v>133</v>
      </c>
      <c r="Q1436" s="52" t="s">
        <v>42</v>
      </c>
      <c r="R1436" s="52" t="s">
        <v>80</v>
      </c>
      <c r="S1436" s="53" t="s">
        <v>8739</v>
      </c>
      <c r="T1436" s="52" t="s">
        <v>44</v>
      </c>
      <c r="U1436" s="52" t="s">
        <v>234</v>
      </c>
      <c r="V1436" s="52" t="s">
        <v>46</v>
      </c>
      <c r="W1436" s="51">
        <v>8088</v>
      </c>
      <c r="X1436" s="52" t="s">
        <v>48</v>
      </c>
      <c r="Y1436" s="51">
        <v>3</v>
      </c>
      <c r="Z1436" s="51">
        <v>3225</v>
      </c>
      <c r="AA1436" s="53" t="s">
        <v>2291</v>
      </c>
      <c r="AB1436" s="51">
        <v>3</v>
      </c>
      <c r="AC1436" s="51">
        <v>1</v>
      </c>
      <c r="AD1436" s="53">
        <v>45133</v>
      </c>
      <c r="AE1436" s="52" t="s">
        <v>156</v>
      </c>
      <c r="AF1436" s="52" t="s">
        <v>51</v>
      </c>
      <c r="AG1436" s="52" t="s">
        <v>77</v>
      </c>
      <c r="AH1436" s="52" t="s">
        <v>8740</v>
      </c>
      <c r="AI1436" s="52" t="s">
        <v>8741</v>
      </c>
      <c r="AJ1436" s="51">
        <v>1</v>
      </c>
      <c r="AK1436" s="56">
        <v>374.1</v>
      </c>
    </row>
    <row r="1437" spans="1:37" x14ac:dyDescent="0.25">
      <c r="A1437" s="51">
        <v>2800</v>
      </c>
      <c r="B1437" s="52" t="s">
        <v>6408</v>
      </c>
      <c r="C1437" s="52" t="s">
        <v>5776</v>
      </c>
      <c r="D1437" s="53">
        <v>44520</v>
      </c>
      <c r="E1437" s="53">
        <v>44718</v>
      </c>
      <c r="F1437" s="51">
        <f>Messy_HR_Dataset_Detailed!$E1437-Messy_HR_Dataset_Detailed!$D1437</f>
        <v>198</v>
      </c>
      <c r="G1437" s="54">
        <f>(Messy_HR_Dataset_Detailed!$E1437-Messy_HR_Dataset_Detailed!$D1437)/365.25</f>
        <v>0.5420944558521561</v>
      </c>
      <c r="H1437" s="52" t="s">
        <v>36</v>
      </c>
      <c r="I1437" s="52" t="s">
        <v>8742</v>
      </c>
      <c r="J1437" s="55" t="s">
        <v>8743</v>
      </c>
      <c r="K1437" s="52" t="s">
        <v>79</v>
      </c>
      <c r="L1437" s="52" t="s">
        <v>1816</v>
      </c>
      <c r="M1437" s="52" t="s">
        <v>39</v>
      </c>
      <c r="N1437" s="52" t="s">
        <v>55</v>
      </c>
      <c r="O1437" s="52" t="s">
        <v>41</v>
      </c>
      <c r="P1437" s="52" t="s">
        <v>95</v>
      </c>
      <c r="Q1437" s="52" t="s">
        <v>42</v>
      </c>
      <c r="R1437" s="52" t="s">
        <v>57</v>
      </c>
      <c r="S1437" s="53">
        <v>25422</v>
      </c>
      <c r="T1437" s="52" t="s">
        <v>44</v>
      </c>
      <c r="U1437" s="52" t="s">
        <v>365</v>
      </c>
      <c r="V1437" s="52" t="s">
        <v>46</v>
      </c>
      <c r="W1437" s="51">
        <v>1013</v>
      </c>
      <c r="X1437" s="52" t="s">
        <v>48</v>
      </c>
      <c r="Y1437" s="51">
        <v>2</v>
      </c>
      <c r="Z1437" s="51">
        <v>3227</v>
      </c>
      <c r="AA1437" s="53" t="s">
        <v>2309</v>
      </c>
      <c r="AB1437" s="51">
        <v>3</v>
      </c>
      <c r="AC1437" s="51">
        <v>5</v>
      </c>
      <c r="AD1437" s="53">
        <v>44931</v>
      </c>
      <c r="AE1437" s="52" t="s">
        <v>83</v>
      </c>
      <c r="AF1437" s="52" t="s">
        <v>61</v>
      </c>
      <c r="AG1437" s="52" t="s">
        <v>62</v>
      </c>
      <c r="AH1437" s="52" t="s">
        <v>8744</v>
      </c>
      <c r="AI1437" s="52" t="s">
        <v>8745</v>
      </c>
      <c r="AJ1437" s="51">
        <v>2</v>
      </c>
      <c r="AK1437" s="56">
        <v>431.12</v>
      </c>
    </row>
    <row r="1438" spans="1:37" x14ac:dyDescent="0.25">
      <c r="A1438" s="51">
        <v>2801</v>
      </c>
      <c r="B1438" s="52" t="s">
        <v>8746</v>
      </c>
      <c r="C1438" s="52" t="s">
        <v>3850</v>
      </c>
      <c r="D1438" s="53">
        <v>43612</v>
      </c>
      <c r="E1438" s="53">
        <v>44791</v>
      </c>
      <c r="F1438" s="51">
        <f>Messy_HR_Dataset_Detailed!$E1438-Messy_HR_Dataset_Detailed!$D1438</f>
        <v>1179</v>
      </c>
      <c r="G1438" s="54">
        <f>(Messy_HR_Dataset_Detailed!$E1438-Messy_HR_Dataset_Detailed!$D1438)/365.25</f>
        <v>3.2279260780287475</v>
      </c>
      <c r="H1438" s="52" t="s">
        <v>36</v>
      </c>
      <c r="I1438" s="52" t="s">
        <v>8747</v>
      </c>
      <c r="J1438" s="55" t="s">
        <v>8748</v>
      </c>
      <c r="K1438" s="52" t="s">
        <v>164</v>
      </c>
      <c r="L1438" s="52" t="s">
        <v>752</v>
      </c>
      <c r="M1438" s="52" t="s">
        <v>66</v>
      </c>
      <c r="N1438" s="52" t="s">
        <v>40</v>
      </c>
      <c r="O1438" s="52" t="s">
        <v>41</v>
      </c>
      <c r="P1438" s="52" t="s">
        <v>95</v>
      </c>
      <c r="Q1438" s="52" t="s">
        <v>42</v>
      </c>
      <c r="R1438" s="52" t="s">
        <v>85</v>
      </c>
      <c r="S1438" s="53">
        <v>16867</v>
      </c>
      <c r="T1438" s="52" t="s">
        <v>44</v>
      </c>
      <c r="U1438" s="52" t="s">
        <v>98</v>
      </c>
      <c r="V1438" s="52" t="s">
        <v>59</v>
      </c>
      <c r="W1438" s="51">
        <v>8223</v>
      </c>
      <c r="X1438" s="52" t="s">
        <v>48</v>
      </c>
      <c r="Y1438" s="51">
        <v>2</v>
      </c>
      <c r="Z1438" s="51">
        <v>3228</v>
      </c>
      <c r="AA1438" s="53" t="s">
        <v>3337</v>
      </c>
      <c r="AB1438" s="51">
        <v>3</v>
      </c>
      <c r="AC1438" s="51">
        <v>5</v>
      </c>
      <c r="AD1438" s="53">
        <v>44782</v>
      </c>
      <c r="AE1438" s="52" t="s">
        <v>60</v>
      </c>
      <c r="AF1438" s="52" t="s">
        <v>61</v>
      </c>
      <c r="AG1438" s="52" t="s">
        <v>89</v>
      </c>
      <c r="AH1438" s="52" t="s">
        <v>8749</v>
      </c>
      <c r="AI1438" s="52" t="s">
        <v>8750</v>
      </c>
      <c r="AJ1438" s="51">
        <v>3</v>
      </c>
      <c r="AK1438" s="56">
        <v>272.77</v>
      </c>
    </row>
    <row r="1439" spans="1:37" x14ac:dyDescent="0.25">
      <c r="A1439" s="51">
        <v>2803</v>
      </c>
      <c r="B1439" s="52" t="s">
        <v>2042</v>
      </c>
      <c r="C1439" s="52" t="s">
        <v>4644</v>
      </c>
      <c r="D1439" s="53">
        <v>44329</v>
      </c>
      <c r="E1439" s="53">
        <v>45120</v>
      </c>
      <c r="F1439" s="51">
        <f>Messy_HR_Dataset_Detailed!$E1439-Messy_HR_Dataset_Detailed!$D1439</f>
        <v>791</v>
      </c>
      <c r="G1439" s="54">
        <f>(Messy_HR_Dataset_Detailed!$E1439-Messy_HR_Dataset_Detailed!$D1439)/365.25</f>
        <v>2.1656399726214923</v>
      </c>
      <c r="H1439" s="52" t="s">
        <v>36</v>
      </c>
      <c r="I1439" s="52" t="s">
        <v>8751</v>
      </c>
      <c r="J1439" s="55" t="s">
        <v>8752</v>
      </c>
      <c r="K1439" s="52" t="s">
        <v>113</v>
      </c>
      <c r="L1439" s="52" t="s">
        <v>1816</v>
      </c>
      <c r="M1439" s="52" t="s">
        <v>66</v>
      </c>
      <c r="N1439" s="52" t="s">
        <v>40</v>
      </c>
      <c r="O1439" s="52" t="s">
        <v>66</v>
      </c>
      <c r="P1439" s="52" t="s">
        <v>121</v>
      </c>
      <c r="Q1439" s="52" t="s">
        <v>42</v>
      </c>
      <c r="R1439" s="52" t="s">
        <v>85</v>
      </c>
      <c r="S1439" s="53" t="s">
        <v>8753</v>
      </c>
      <c r="T1439" s="52" t="s">
        <v>44</v>
      </c>
      <c r="U1439" s="52" t="s">
        <v>81</v>
      </c>
      <c r="V1439" s="52" t="s">
        <v>46</v>
      </c>
      <c r="W1439" s="51">
        <v>55412</v>
      </c>
      <c r="X1439" s="52" t="s">
        <v>48</v>
      </c>
      <c r="Y1439" s="51">
        <v>1</v>
      </c>
      <c r="Z1439" s="51">
        <v>3230</v>
      </c>
      <c r="AA1439" s="53">
        <v>45142</v>
      </c>
      <c r="AB1439" s="51">
        <v>4</v>
      </c>
      <c r="AC1439" s="51">
        <v>3</v>
      </c>
      <c r="AD1439" s="53">
        <v>44848</v>
      </c>
      <c r="AE1439" s="52" t="s">
        <v>76</v>
      </c>
      <c r="AF1439" s="52" t="s">
        <v>61</v>
      </c>
      <c r="AG1439" s="52" t="s">
        <v>77</v>
      </c>
      <c r="AH1439" s="52" t="s">
        <v>8754</v>
      </c>
      <c r="AI1439" s="52" t="s">
        <v>8755</v>
      </c>
      <c r="AJ1439" s="51">
        <v>5</v>
      </c>
      <c r="AK1439" s="56">
        <v>466.81</v>
      </c>
    </row>
    <row r="1440" spans="1:37" x14ac:dyDescent="0.25">
      <c r="A1440" s="51">
        <v>2805</v>
      </c>
      <c r="B1440" s="52" t="s">
        <v>8756</v>
      </c>
      <c r="C1440" s="52" t="s">
        <v>1402</v>
      </c>
      <c r="D1440" s="53">
        <v>44475</v>
      </c>
      <c r="E1440" s="53">
        <v>44700</v>
      </c>
      <c r="F1440" s="51">
        <f>Messy_HR_Dataset_Detailed!$E1440-Messy_HR_Dataset_Detailed!$D1440</f>
        <v>225</v>
      </c>
      <c r="G1440" s="54">
        <f>(Messy_HR_Dataset_Detailed!$E1440-Messy_HR_Dataset_Detailed!$D1440)/365.25</f>
        <v>0.61601642710472282</v>
      </c>
      <c r="H1440" s="52" t="s">
        <v>36</v>
      </c>
      <c r="I1440" s="52" t="s">
        <v>8757</v>
      </c>
      <c r="J1440" s="55" t="s">
        <v>8758</v>
      </c>
      <c r="K1440" s="52" t="s">
        <v>84</v>
      </c>
      <c r="L1440" s="52" t="s">
        <v>1816</v>
      </c>
      <c r="M1440" s="52" t="s">
        <v>56</v>
      </c>
      <c r="N1440" s="52" t="s">
        <v>67</v>
      </c>
      <c r="O1440" s="52" t="s">
        <v>41</v>
      </c>
      <c r="P1440" s="52" t="s">
        <v>121</v>
      </c>
      <c r="Q1440" s="52" t="s">
        <v>42</v>
      </c>
      <c r="R1440" s="52" t="s">
        <v>80</v>
      </c>
      <c r="S1440" s="53" t="s">
        <v>8759</v>
      </c>
      <c r="T1440" s="52" t="s">
        <v>44</v>
      </c>
      <c r="U1440" s="52" t="s">
        <v>81</v>
      </c>
      <c r="V1440" s="52" t="s">
        <v>59</v>
      </c>
      <c r="W1440" s="51">
        <v>26785</v>
      </c>
      <c r="X1440" s="52" t="s">
        <v>48</v>
      </c>
      <c r="Y1440" s="51">
        <v>1</v>
      </c>
      <c r="Z1440" s="51">
        <v>3232</v>
      </c>
      <c r="AA1440" s="53">
        <v>44933</v>
      </c>
      <c r="AB1440" s="51">
        <v>5</v>
      </c>
      <c r="AC1440" s="51">
        <v>2</v>
      </c>
      <c r="AD1440" s="53">
        <v>45104</v>
      </c>
      <c r="AE1440" s="52" t="s">
        <v>156</v>
      </c>
      <c r="AF1440" s="52" t="s">
        <v>61</v>
      </c>
      <c r="AG1440" s="52" t="s">
        <v>52</v>
      </c>
      <c r="AH1440" s="52" t="s">
        <v>8760</v>
      </c>
      <c r="AI1440" s="52" t="s">
        <v>8761</v>
      </c>
      <c r="AJ1440" s="51">
        <v>5</v>
      </c>
      <c r="AK1440" s="56">
        <v>318.33999999999997</v>
      </c>
    </row>
    <row r="1441" spans="1:37" x14ac:dyDescent="0.25">
      <c r="A1441" s="51">
        <v>2806</v>
      </c>
      <c r="B1441" s="52" t="s">
        <v>2327</v>
      </c>
      <c r="C1441" s="52" t="s">
        <v>2030</v>
      </c>
      <c r="D1441" s="53">
        <v>44065</v>
      </c>
      <c r="E1441" s="53">
        <v>44069</v>
      </c>
      <c r="F1441" s="51">
        <f>Messy_HR_Dataset_Detailed!$E1441-Messy_HR_Dataset_Detailed!$D1441</f>
        <v>4</v>
      </c>
      <c r="G1441" s="54">
        <f>(Messy_HR_Dataset_Detailed!$E1441-Messy_HR_Dataset_Detailed!$D1441)/365.25</f>
        <v>1.0951403148528405E-2</v>
      </c>
      <c r="H1441" s="52" t="s">
        <v>36</v>
      </c>
      <c r="I1441" s="52" t="s">
        <v>8762</v>
      </c>
      <c r="J1441" s="55" t="s">
        <v>8763</v>
      </c>
      <c r="K1441" s="52" t="s">
        <v>37</v>
      </c>
      <c r="L1441" s="52" t="s">
        <v>1816</v>
      </c>
      <c r="M1441" s="52" t="s">
        <v>39</v>
      </c>
      <c r="N1441" s="52" t="s">
        <v>40</v>
      </c>
      <c r="O1441" s="52" t="s">
        <v>56</v>
      </c>
      <c r="P1441" s="52" t="s">
        <v>174</v>
      </c>
      <c r="Q1441" s="52" t="s">
        <v>42</v>
      </c>
      <c r="R1441" s="52" t="s">
        <v>107</v>
      </c>
      <c r="S1441" s="53">
        <v>25417</v>
      </c>
      <c r="T1441" s="52" t="s">
        <v>44</v>
      </c>
      <c r="U1441" s="52" t="s">
        <v>109</v>
      </c>
      <c r="V1441" s="52" t="s">
        <v>59</v>
      </c>
      <c r="W1441" s="51">
        <v>14249</v>
      </c>
      <c r="X1441" s="52" t="s">
        <v>48</v>
      </c>
      <c r="Y1441" s="51">
        <v>2</v>
      </c>
      <c r="Z1441" s="51">
        <v>3233</v>
      </c>
      <c r="AA1441" s="53" t="s">
        <v>797</v>
      </c>
      <c r="AB1441" s="51">
        <v>5</v>
      </c>
      <c r="AC1441" s="51">
        <v>3</v>
      </c>
      <c r="AD1441" s="53">
        <v>44923</v>
      </c>
      <c r="AE1441" s="52" t="s">
        <v>156</v>
      </c>
      <c r="AF1441" s="52" t="s">
        <v>51</v>
      </c>
      <c r="AG1441" s="52" t="s">
        <v>62</v>
      </c>
      <c r="AH1441" s="52" t="s">
        <v>8764</v>
      </c>
      <c r="AI1441" s="52" t="s">
        <v>8765</v>
      </c>
      <c r="AJ1441" s="51">
        <v>2</v>
      </c>
      <c r="AK1441" s="56">
        <v>403.42</v>
      </c>
    </row>
    <row r="1442" spans="1:37" x14ac:dyDescent="0.25">
      <c r="A1442" s="51">
        <v>2808</v>
      </c>
      <c r="B1442" s="52" t="s">
        <v>5052</v>
      </c>
      <c r="C1442" s="52" t="s">
        <v>4968</v>
      </c>
      <c r="D1442" s="53">
        <v>44553</v>
      </c>
      <c r="E1442" s="53">
        <v>44851</v>
      </c>
      <c r="F1442" s="51">
        <f>Messy_HR_Dataset_Detailed!$E1442-Messy_HR_Dataset_Detailed!$D1442</f>
        <v>298</v>
      </c>
      <c r="G1442" s="54">
        <f>(Messy_HR_Dataset_Detailed!$E1442-Messy_HR_Dataset_Detailed!$D1442)/365.25</f>
        <v>0.81587953456536622</v>
      </c>
      <c r="H1442" s="52" t="s">
        <v>36</v>
      </c>
      <c r="I1442" s="52" t="s">
        <v>8766</v>
      </c>
      <c r="J1442" s="55" t="s">
        <v>8767</v>
      </c>
      <c r="K1442" s="52" t="s">
        <v>54</v>
      </c>
      <c r="L1442" s="52" t="s">
        <v>38</v>
      </c>
      <c r="M1442" s="52" t="s">
        <v>39</v>
      </c>
      <c r="N1442" s="52" t="s">
        <v>40</v>
      </c>
      <c r="O1442" s="52" t="s">
        <v>41</v>
      </c>
      <c r="P1442" s="52" t="s">
        <v>121</v>
      </c>
      <c r="Q1442" s="52" t="s">
        <v>42</v>
      </c>
      <c r="R1442" s="52" t="s">
        <v>107</v>
      </c>
      <c r="S1442" s="53">
        <v>23019</v>
      </c>
      <c r="T1442" s="52" t="s">
        <v>44</v>
      </c>
      <c r="U1442" s="52" t="s">
        <v>109</v>
      </c>
      <c r="V1442" s="52" t="s">
        <v>59</v>
      </c>
      <c r="W1442" s="51">
        <v>62173</v>
      </c>
      <c r="X1442" s="52" t="s">
        <v>48</v>
      </c>
      <c r="Y1442" s="51">
        <v>2</v>
      </c>
      <c r="Z1442" s="51">
        <v>3235</v>
      </c>
      <c r="AA1442" s="53" t="s">
        <v>393</v>
      </c>
      <c r="AB1442" s="51">
        <v>3</v>
      </c>
      <c r="AC1442" s="51">
        <v>4</v>
      </c>
      <c r="AD1442" s="53">
        <v>44965</v>
      </c>
      <c r="AE1442" s="52" t="s">
        <v>76</v>
      </c>
      <c r="AF1442" s="52" t="s">
        <v>51</v>
      </c>
      <c r="AG1442" s="52" t="s">
        <v>52</v>
      </c>
      <c r="AH1442" s="52" t="s">
        <v>8768</v>
      </c>
      <c r="AI1442" s="52" t="s">
        <v>6056</v>
      </c>
      <c r="AJ1442" s="51">
        <v>3</v>
      </c>
      <c r="AK1442" s="56">
        <v>667.23</v>
      </c>
    </row>
    <row r="1443" spans="1:37" x14ac:dyDescent="0.25">
      <c r="A1443" s="51">
        <v>2809</v>
      </c>
      <c r="B1443" s="52" t="s">
        <v>8769</v>
      </c>
      <c r="C1443" s="52" t="s">
        <v>4718</v>
      </c>
      <c r="D1443" s="53">
        <v>44585</v>
      </c>
      <c r="E1443" s="53">
        <v>44647</v>
      </c>
      <c r="F1443" s="51">
        <f>Messy_HR_Dataset_Detailed!$E1443-Messy_HR_Dataset_Detailed!$D1443</f>
        <v>62</v>
      </c>
      <c r="G1443" s="54">
        <f>(Messy_HR_Dataset_Detailed!$E1443-Messy_HR_Dataset_Detailed!$D1443)/365.25</f>
        <v>0.16974674880219029</v>
      </c>
      <c r="H1443" s="52" t="s">
        <v>738</v>
      </c>
      <c r="I1443" s="52" t="s">
        <v>8770</v>
      </c>
      <c r="J1443" s="55" t="s">
        <v>8771</v>
      </c>
      <c r="K1443" s="52" t="s">
        <v>113</v>
      </c>
      <c r="L1443" s="52" t="s">
        <v>38</v>
      </c>
      <c r="M1443" s="52" t="s">
        <v>39</v>
      </c>
      <c r="N1443" s="52" t="s">
        <v>40</v>
      </c>
      <c r="O1443" s="52" t="s">
        <v>66</v>
      </c>
      <c r="P1443" s="52" t="s">
        <v>95</v>
      </c>
      <c r="Q1443" s="52" t="s">
        <v>42</v>
      </c>
      <c r="R1443" s="52" t="s">
        <v>711</v>
      </c>
      <c r="S1443" s="53">
        <v>28951</v>
      </c>
      <c r="T1443" s="52" t="s">
        <v>44</v>
      </c>
      <c r="U1443" s="52" t="s">
        <v>712</v>
      </c>
      <c r="V1443" s="52" t="s">
        <v>46</v>
      </c>
      <c r="W1443" s="51">
        <v>8702</v>
      </c>
      <c r="X1443" s="52" t="s">
        <v>48</v>
      </c>
      <c r="Y1443" s="51">
        <v>5</v>
      </c>
      <c r="Z1443" s="51">
        <v>3236</v>
      </c>
      <c r="AA1443" s="53" t="s">
        <v>3672</v>
      </c>
      <c r="AB1443" s="51">
        <v>2</v>
      </c>
      <c r="AC1443" s="51">
        <v>4</v>
      </c>
      <c r="AD1443" s="53">
        <v>44912</v>
      </c>
      <c r="AE1443" s="52" t="s">
        <v>156</v>
      </c>
      <c r="AF1443" s="52" t="s">
        <v>51</v>
      </c>
      <c r="AG1443" s="52" t="s">
        <v>77</v>
      </c>
      <c r="AH1443" s="52" t="s">
        <v>8772</v>
      </c>
      <c r="AI1443" s="52" t="s">
        <v>8773</v>
      </c>
      <c r="AJ1443" s="51">
        <v>5</v>
      </c>
      <c r="AK1443" s="56">
        <v>209.99</v>
      </c>
    </row>
    <row r="1444" spans="1:37" x14ac:dyDescent="0.25">
      <c r="A1444" s="51">
        <v>2811</v>
      </c>
      <c r="B1444" s="52" t="s">
        <v>2095</v>
      </c>
      <c r="C1444" s="52" t="s">
        <v>520</v>
      </c>
      <c r="D1444" s="53">
        <v>43438</v>
      </c>
      <c r="E1444" s="53">
        <v>44743</v>
      </c>
      <c r="F1444" s="51">
        <f>Messy_HR_Dataset_Detailed!$E1444-Messy_HR_Dataset_Detailed!$D1444</f>
        <v>1305</v>
      </c>
      <c r="G1444" s="54">
        <f>(Messy_HR_Dataset_Detailed!$E1444-Messy_HR_Dataset_Detailed!$D1444)/365.25</f>
        <v>3.5728952772073921</v>
      </c>
      <c r="H1444" s="52" t="s">
        <v>738</v>
      </c>
      <c r="I1444" s="52" t="s">
        <v>8774</v>
      </c>
      <c r="J1444" s="55" t="s">
        <v>8775</v>
      </c>
      <c r="K1444" s="52" t="s">
        <v>164</v>
      </c>
      <c r="L1444" s="52" t="s">
        <v>752</v>
      </c>
      <c r="M1444" s="52" t="s">
        <v>39</v>
      </c>
      <c r="N1444" s="52" t="s">
        <v>55</v>
      </c>
      <c r="O1444" s="52" t="s">
        <v>56</v>
      </c>
      <c r="P1444" s="52" t="s">
        <v>174</v>
      </c>
      <c r="Q1444" s="52" t="s">
        <v>42</v>
      </c>
      <c r="R1444" s="52" t="s">
        <v>320</v>
      </c>
      <c r="S1444" s="53">
        <v>36625</v>
      </c>
      <c r="T1444" s="52" t="s">
        <v>44</v>
      </c>
      <c r="U1444" s="52" t="s">
        <v>724</v>
      </c>
      <c r="V1444" s="52" t="s">
        <v>59</v>
      </c>
      <c r="W1444" s="51">
        <v>39455</v>
      </c>
      <c r="X1444" s="52" t="s">
        <v>48</v>
      </c>
      <c r="Y1444" s="51">
        <v>4</v>
      </c>
      <c r="Z1444" s="51">
        <v>3238</v>
      </c>
      <c r="AA1444" s="53">
        <v>45050</v>
      </c>
      <c r="AB1444" s="51">
        <v>5</v>
      </c>
      <c r="AC1444" s="51">
        <v>3</v>
      </c>
      <c r="AD1444" s="53">
        <v>44965</v>
      </c>
      <c r="AE1444" s="52" t="s">
        <v>76</v>
      </c>
      <c r="AF1444" s="52" t="s">
        <v>61</v>
      </c>
      <c r="AG1444" s="52" t="s">
        <v>62</v>
      </c>
      <c r="AH1444" s="52" t="s">
        <v>8776</v>
      </c>
      <c r="AI1444" s="52" t="s">
        <v>8777</v>
      </c>
      <c r="AJ1444" s="51">
        <v>2</v>
      </c>
      <c r="AK1444" s="56">
        <v>964.12</v>
      </c>
    </row>
    <row r="1445" spans="1:37" x14ac:dyDescent="0.25">
      <c r="A1445" s="51">
        <v>2813</v>
      </c>
      <c r="B1445" s="52" t="s">
        <v>5070</v>
      </c>
      <c r="C1445" s="52" t="s">
        <v>4919</v>
      </c>
      <c r="D1445" s="53">
        <v>43324</v>
      </c>
      <c r="E1445" s="53">
        <v>43651</v>
      </c>
      <c r="F1445" s="51">
        <f>Messy_HR_Dataset_Detailed!$E1445-Messy_HR_Dataset_Detailed!$D1445</f>
        <v>327</v>
      </c>
      <c r="G1445" s="54">
        <f>(Messy_HR_Dataset_Detailed!$E1445-Messy_HR_Dataset_Detailed!$D1445)/365.25</f>
        <v>0.89527720739219707</v>
      </c>
      <c r="H1445" s="52" t="s">
        <v>738</v>
      </c>
      <c r="I1445" s="52" t="s">
        <v>8778</v>
      </c>
      <c r="J1445" s="55" t="s">
        <v>8779</v>
      </c>
      <c r="K1445" s="52" t="s">
        <v>79</v>
      </c>
      <c r="L1445" s="52" t="s">
        <v>752</v>
      </c>
      <c r="M1445" s="52" t="s">
        <v>66</v>
      </c>
      <c r="N1445" s="52" t="s">
        <v>40</v>
      </c>
      <c r="O1445" s="52" t="s">
        <v>41</v>
      </c>
      <c r="P1445" s="52" t="s">
        <v>174</v>
      </c>
      <c r="Q1445" s="52" t="s">
        <v>42</v>
      </c>
      <c r="R1445" s="52" t="s">
        <v>300</v>
      </c>
      <c r="S1445" s="53">
        <v>29344</v>
      </c>
      <c r="T1445" s="52" t="s">
        <v>44</v>
      </c>
      <c r="U1445" s="52" t="s">
        <v>3025</v>
      </c>
      <c r="V1445" s="52" t="s">
        <v>46</v>
      </c>
      <c r="W1445" s="51">
        <v>60148</v>
      </c>
      <c r="X1445" s="52" t="s">
        <v>48</v>
      </c>
      <c r="Y1445" s="51">
        <v>2</v>
      </c>
      <c r="Z1445" s="51">
        <v>3240</v>
      </c>
      <c r="AA1445" s="53" t="s">
        <v>496</v>
      </c>
      <c r="AB1445" s="51">
        <v>2</v>
      </c>
      <c r="AC1445" s="51">
        <v>5</v>
      </c>
      <c r="AD1445" s="53">
        <v>44849</v>
      </c>
      <c r="AE1445" s="52" t="s">
        <v>76</v>
      </c>
      <c r="AF1445" s="52" t="s">
        <v>61</v>
      </c>
      <c r="AG1445" s="52" t="s">
        <v>89</v>
      </c>
      <c r="AH1445" s="52" t="s">
        <v>8780</v>
      </c>
      <c r="AI1445" s="52" t="s">
        <v>8781</v>
      </c>
      <c r="AJ1445" s="51">
        <v>3</v>
      </c>
      <c r="AK1445" s="56">
        <v>801.31</v>
      </c>
    </row>
    <row r="1446" spans="1:37" x14ac:dyDescent="0.25">
      <c r="A1446" s="51">
        <v>2815</v>
      </c>
      <c r="B1446" s="52" t="s">
        <v>4511</v>
      </c>
      <c r="C1446" s="52" t="s">
        <v>1623</v>
      </c>
      <c r="D1446" s="53">
        <v>44523</v>
      </c>
      <c r="E1446" s="53">
        <v>44672</v>
      </c>
      <c r="F1446" s="51">
        <f>Messy_HR_Dataset_Detailed!$E1446-Messy_HR_Dataset_Detailed!$D1446</f>
        <v>149</v>
      </c>
      <c r="G1446" s="54">
        <f>(Messy_HR_Dataset_Detailed!$E1446-Messy_HR_Dataset_Detailed!$D1446)/365.25</f>
        <v>0.40793976728268311</v>
      </c>
      <c r="H1446" s="52" t="s">
        <v>36</v>
      </c>
      <c r="I1446" s="52" t="s">
        <v>8782</v>
      </c>
      <c r="J1446" s="55" t="s">
        <v>8783</v>
      </c>
      <c r="K1446" s="52" t="s">
        <v>113</v>
      </c>
      <c r="L1446" s="52" t="s">
        <v>752</v>
      </c>
      <c r="M1446" s="52" t="s">
        <v>39</v>
      </c>
      <c r="N1446" s="52" t="s">
        <v>40</v>
      </c>
      <c r="O1446" s="52" t="s">
        <v>66</v>
      </c>
      <c r="P1446" s="52" t="s">
        <v>121</v>
      </c>
      <c r="Q1446" s="52" t="s">
        <v>42</v>
      </c>
      <c r="R1446" s="52" t="s">
        <v>57</v>
      </c>
      <c r="S1446" s="53" t="s">
        <v>8784</v>
      </c>
      <c r="T1446" s="52" t="s">
        <v>44</v>
      </c>
      <c r="U1446" s="52" t="s">
        <v>159</v>
      </c>
      <c r="V1446" s="52" t="s">
        <v>59</v>
      </c>
      <c r="W1446" s="51">
        <v>46927</v>
      </c>
      <c r="X1446" s="52" t="s">
        <v>48</v>
      </c>
      <c r="Y1446" s="51">
        <v>3</v>
      </c>
      <c r="Z1446" s="51">
        <v>3242</v>
      </c>
      <c r="AA1446" s="53">
        <v>45175</v>
      </c>
      <c r="AB1446" s="51">
        <v>3</v>
      </c>
      <c r="AC1446" s="51">
        <v>3</v>
      </c>
      <c r="AD1446" s="53">
        <v>44859</v>
      </c>
      <c r="AE1446" s="52" t="s">
        <v>156</v>
      </c>
      <c r="AF1446" s="52" t="s">
        <v>51</v>
      </c>
      <c r="AG1446" s="52" t="s">
        <v>62</v>
      </c>
      <c r="AH1446" s="52" t="s">
        <v>8785</v>
      </c>
      <c r="AI1446" s="52" t="s">
        <v>8786</v>
      </c>
      <c r="AJ1446" s="51">
        <v>2</v>
      </c>
      <c r="AK1446" s="56">
        <v>364.55</v>
      </c>
    </row>
    <row r="1447" spans="1:37" x14ac:dyDescent="0.25">
      <c r="A1447" s="51">
        <v>2818</v>
      </c>
      <c r="B1447" s="52" t="s">
        <v>2497</v>
      </c>
      <c r="C1447" s="52" t="s">
        <v>2417</v>
      </c>
      <c r="D1447" s="53">
        <v>43623</v>
      </c>
      <c r="E1447" s="53">
        <v>44560</v>
      </c>
      <c r="F1447" s="51">
        <f>Messy_HR_Dataset_Detailed!$E1447-Messy_HR_Dataset_Detailed!$D1447</f>
        <v>937</v>
      </c>
      <c r="G1447" s="54">
        <f>(Messy_HR_Dataset_Detailed!$E1447-Messy_HR_Dataset_Detailed!$D1447)/365.25</f>
        <v>2.5653661875427791</v>
      </c>
      <c r="H1447" s="52" t="s">
        <v>36</v>
      </c>
      <c r="I1447" s="52" t="s">
        <v>8787</v>
      </c>
      <c r="J1447" s="55" t="s">
        <v>8788</v>
      </c>
      <c r="K1447" s="52" t="s">
        <v>37</v>
      </c>
      <c r="L1447" s="52" t="s">
        <v>2303</v>
      </c>
      <c r="M1447" s="52" t="s">
        <v>66</v>
      </c>
      <c r="N1447" s="52" t="s">
        <v>55</v>
      </c>
      <c r="O1447" s="52" t="s">
        <v>66</v>
      </c>
      <c r="P1447" s="52" t="s">
        <v>174</v>
      </c>
      <c r="Q1447" s="52" t="s">
        <v>42</v>
      </c>
      <c r="R1447" s="52" t="s">
        <v>85</v>
      </c>
      <c r="S1447" s="53">
        <v>17810</v>
      </c>
      <c r="T1447" s="52" t="s">
        <v>44</v>
      </c>
      <c r="U1447" s="52" t="s">
        <v>81</v>
      </c>
      <c r="V1447" s="52" t="s">
        <v>46</v>
      </c>
      <c r="W1447" s="51">
        <v>62905</v>
      </c>
      <c r="X1447" s="52" t="s">
        <v>48</v>
      </c>
      <c r="Y1447" s="51">
        <v>1</v>
      </c>
      <c r="Z1447" s="51">
        <v>3245</v>
      </c>
      <c r="AA1447" s="53" t="s">
        <v>1042</v>
      </c>
      <c r="AB1447" s="51">
        <v>3</v>
      </c>
      <c r="AC1447" s="51">
        <v>5</v>
      </c>
      <c r="AD1447" s="53">
        <v>45045</v>
      </c>
      <c r="AE1447" s="52" t="s">
        <v>76</v>
      </c>
      <c r="AF1447" s="52" t="s">
        <v>61</v>
      </c>
      <c r="AG1447" s="52" t="s">
        <v>62</v>
      </c>
      <c r="AH1447" s="52" t="s">
        <v>8789</v>
      </c>
      <c r="AI1447" s="52" t="s">
        <v>8790</v>
      </c>
      <c r="AJ1447" s="51">
        <v>1</v>
      </c>
      <c r="AK1447" s="56">
        <v>163.79</v>
      </c>
    </row>
    <row r="1448" spans="1:37" x14ac:dyDescent="0.25">
      <c r="A1448" s="51">
        <v>2819</v>
      </c>
      <c r="B1448" s="52" t="s">
        <v>4392</v>
      </c>
      <c r="C1448" s="52" t="s">
        <v>6015</v>
      </c>
      <c r="D1448" s="53">
        <v>43628</v>
      </c>
      <c r="E1448" s="53">
        <v>44341</v>
      </c>
      <c r="F1448" s="51">
        <f>Messy_HR_Dataset_Detailed!$E1448-Messy_HR_Dataset_Detailed!$D1448</f>
        <v>713</v>
      </c>
      <c r="G1448" s="54">
        <f>(Messy_HR_Dataset_Detailed!$E1448-Messy_HR_Dataset_Detailed!$D1448)/365.25</f>
        <v>1.9520876112251881</v>
      </c>
      <c r="H1448" s="52" t="s">
        <v>36</v>
      </c>
      <c r="I1448" s="52" t="s">
        <v>8791</v>
      </c>
      <c r="J1448" s="55" t="s">
        <v>8792</v>
      </c>
      <c r="K1448" s="52" t="s">
        <v>125</v>
      </c>
      <c r="L1448" s="52" t="s">
        <v>2303</v>
      </c>
      <c r="M1448" s="52" t="s">
        <v>56</v>
      </c>
      <c r="N1448" s="52" t="s">
        <v>40</v>
      </c>
      <c r="O1448" s="52" t="s">
        <v>56</v>
      </c>
      <c r="P1448" s="52" t="s">
        <v>133</v>
      </c>
      <c r="Q1448" s="52" t="s">
        <v>42</v>
      </c>
      <c r="R1448" s="52" t="s">
        <v>2479</v>
      </c>
      <c r="S1448" s="53" t="s">
        <v>8793</v>
      </c>
      <c r="T1448" s="52" t="s">
        <v>44</v>
      </c>
      <c r="U1448" s="52" t="s">
        <v>2479</v>
      </c>
      <c r="V1448" s="52" t="s">
        <v>46</v>
      </c>
      <c r="W1448" s="51">
        <v>16673</v>
      </c>
      <c r="X1448" s="52" t="s">
        <v>48</v>
      </c>
      <c r="Y1448" s="51">
        <v>4</v>
      </c>
      <c r="Z1448" s="51">
        <v>3246</v>
      </c>
      <c r="AA1448" s="53">
        <v>44990</v>
      </c>
      <c r="AB1448" s="51">
        <v>1</v>
      </c>
      <c r="AC1448" s="51">
        <v>1</v>
      </c>
      <c r="AD1448" s="53">
        <v>44957</v>
      </c>
      <c r="AE1448" s="52" t="s">
        <v>83</v>
      </c>
      <c r="AF1448" s="52" t="s">
        <v>51</v>
      </c>
      <c r="AG1448" s="52" t="s">
        <v>52</v>
      </c>
      <c r="AH1448" s="52" t="s">
        <v>8794</v>
      </c>
      <c r="AI1448" s="52" t="s">
        <v>8795</v>
      </c>
      <c r="AJ1448" s="51">
        <v>1</v>
      </c>
      <c r="AK1448" s="56">
        <v>325.19</v>
      </c>
    </row>
    <row r="1449" spans="1:37" x14ac:dyDescent="0.25">
      <c r="A1449" s="51">
        <v>2820</v>
      </c>
      <c r="B1449" s="52" t="s">
        <v>8796</v>
      </c>
      <c r="C1449" s="52" t="s">
        <v>424</v>
      </c>
      <c r="D1449" s="53">
        <v>45036</v>
      </c>
      <c r="E1449" s="53">
        <v>45144</v>
      </c>
      <c r="F1449" s="51">
        <f>Messy_HR_Dataset_Detailed!$E1449-Messy_HR_Dataset_Detailed!$D1449</f>
        <v>108</v>
      </c>
      <c r="G1449" s="54">
        <f>(Messy_HR_Dataset_Detailed!$E1449-Messy_HR_Dataset_Detailed!$D1449)/365.25</f>
        <v>0.29568788501026694</v>
      </c>
      <c r="H1449" s="52" t="s">
        <v>36</v>
      </c>
      <c r="I1449" s="52" t="s">
        <v>8797</v>
      </c>
      <c r="J1449" s="55" t="s">
        <v>8798</v>
      </c>
      <c r="K1449" s="52" t="s">
        <v>54</v>
      </c>
      <c r="L1449" s="52" t="s">
        <v>38</v>
      </c>
      <c r="M1449" s="52" t="s">
        <v>66</v>
      </c>
      <c r="N1449" s="52" t="s">
        <v>40</v>
      </c>
      <c r="O1449" s="52" t="s">
        <v>56</v>
      </c>
      <c r="P1449" s="52" t="s">
        <v>121</v>
      </c>
      <c r="Q1449" s="52" t="s">
        <v>42</v>
      </c>
      <c r="R1449" s="52" t="s">
        <v>80</v>
      </c>
      <c r="S1449" s="53" t="s">
        <v>8799</v>
      </c>
      <c r="T1449" s="52" t="s">
        <v>44</v>
      </c>
      <c r="U1449" s="52" t="s">
        <v>223</v>
      </c>
      <c r="V1449" s="52" t="s">
        <v>46</v>
      </c>
      <c r="W1449" s="51">
        <v>85847</v>
      </c>
      <c r="X1449" s="52" t="s">
        <v>48</v>
      </c>
      <c r="Y1449" s="51">
        <v>3</v>
      </c>
      <c r="Z1449" s="51">
        <v>3247</v>
      </c>
      <c r="AA1449" s="53" t="s">
        <v>810</v>
      </c>
      <c r="AB1449" s="51">
        <v>2</v>
      </c>
      <c r="AC1449" s="51">
        <v>5</v>
      </c>
      <c r="AD1449" s="53">
        <v>44983</v>
      </c>
      <c r="AE1449" s="52" t="s">
        <v>156</v>
      </c>
      <c r="AF1449" s="52" t="s">
        <v>51</v>
      </c>
      <c r="AG1449" s="52" t="s">
        <v>77</v>
      </c>
      <c r="AH1449" s="52" t="s">
        <v>8800</v>
      </c>
      <c r="AI1449" s="52" t="s">
        <v>8801</v>
      </c>
      <c r="AJ1449" s="51">
        <v>1</v>
      </c>
      <c r="AK1449" s="56">
        <v>834.12</v>
      </c>
    </row>
    <row r="1450" spans="1:37" x14ac:dyDescent="0.25">
      <c r="A1450" s="51">
        <v>2821</v>
      </c>
      <c r="B1450" s="52" t="s">
        <v>2382</v>
      </c>
      <c r="C1450" s="52" t="s">
        <v>3773</v>
      </c>
      <c r="D1450" s="53">
        <v>43319</v>
      </c>
      <c r="E1450" s="53">
        <v>45126</v>
      </c>
      <c r="F1450" s="51">
        <f>Messy_HR_Dataset_Detailed!$E1450-Messy_HR_Dataset_Detailed!$D1450</f>
        <v>1807</v>
      </c>
      <c r="G1450" s="54">
        <f>(Messy_HR_Dataset_Detailed!$E1450-Messy_HR_Dataset_Detailed!$D1450)/365.25</f>
        <v>4.947296372347707</v>
      </c>
      <c r="H1450" s="52" t="s">
        <v>36</v>
      </c>
      <c r="I1450" s="52" t="s">
        <v>8802</v>
      </c>
      <c r="J1450" s="55" t="s">
        <v>8803</v>
      </c>
      <c r="K1450" s="52" t="s">
        <v>132</v>
      </c>
      <c r="L1450" s="52" t="s">
        <v>38</v>
      </c>
      <c r="M1450" s="52" t="s">
        <v>39</v>
      </c>
      <c r="N1450" s="52" t="s">
        <v>67</v>
      </c>
      <c r="O1450" s="52" t="s">
        <v>56</v>
      </c>
      <c r="P1450" s="52" t="s">
        <v>121</v>
      </c>
      <c r="Q1450" s="52" t="s">
        <v>42</v>
      </c>
      <c r="R1450" s="52" t="s">
        <v>80</v>
      </c>
      <c r="S1450" s="53" t="s">
        <v>8804</v>
      </c>
      <c r="T1450" s="52" t="s">
        <v>44</v>
      </c>
      <c r="U1450" s="52" t="s">
        <v>2092</v>
      </c>
      <c r="V1450" s="52" t="s">
        <v>46</v>
      </c>
      <c r="W1450" s="51">
        <v>27168</v>
      </c>
      <c r="X1450" s="52" t="s">
        <v>48</v>
      </c>
      <c r="Y1450" s="51">
        <v>5</v>
      </c>
      <c r="Z1450" s="51">
        <v>3248</v>
      </c>
      <c r="AA1450" s="53">
        <v>44662</v>
      </c>
      <c r="AB1450" s="51">
        <v>4</v>
      </c>
      <c r="AC1450" s="51">
        <v>3</v>
      </c>
      <c r="AD1450" s="53">
        <v>44954</v>
      </c>
      <c r="AE1450" s="52" t="s">
        <v>60</v>
      </c>
      <c r="AF1450" s="52" t="s">
        <v>61</v>
      </c>
      <c r="AG1450" s="52" t="s">
        <v>77</v>
      </c>
      <c r="AH1450" s="52" t="s">
        <v>8805</v>
      </c>
      <c r="AI1450" s="52" t="s">
        <v>8806</v>
      </c>
      <c r="AJ1450" s="51">
        <v>2</v>
      </c>
      <c r="AK1450" s="56">
        <v>222.11</v>
      </c>
    </row>
    <row r="1451" spans="1:37" x14ac:dyDescent="0.25">
      <c r="A1451" s="51">
        <v>2824</v>
      </c>
      <c r="B1451" s="52" t="s">
        <v>1440</v>
      </c>
      <c r="C1451" s="52" t="s">
        <v>361</v>
      </c>
      <c r="D1451" s="53">
        <v>43511</v>
      </c>
      <c r="E1451" s="53">
        <v>43580</v>
      </c>
      <c r="F1451" s="51">
        <f>Messy_HR_Dataset_Detailed!$E1451-Messy_HR_Dataset_Detailed!$D1451</f>
        <v>69</v>
      </c>
      <c r="G1451" s="54">
        <f>(Messy_HR_Dataset_Detailed!$E1451-Messy_HR_Dataset_Detailed!$D1451)/365.25</f>
        <v>0.18891170431211499</v>
      </c>
      <c r="H1451" s="52" t="s">
        <v>36</v>
      </c>
      <c r="I1451" s="52" t="s">
        <v>8807</v>
      </c>
      <c r="J1451" s="55" t="s">
        <v>8808</v>
      </c>
      <c r="K1451" s="52" t="s">
        <v>94</v>
      </c>
      <c r="L1451" s="52" t="s">
        <v>752</v>
      </c>
      <c r="M1451" s="52" t="s">
        <v>39</v>
      </c>
      <c r="N1451" s="52" t="s">
        <v>55</v>
      </c>
      <c r="O1451" s="52" t="s">
        <v>56</v>
      </c>
      <c r="P1451" s="52" t="s">
        <v>121</v>
      </c>
      <c r="Q1451" s="52" t="s">
        <v>42</v>
      </c>
      <c r="R1451" s="52" t="s">
        <v>85</v>
      </c>
      <c r="S1451" s="53">
        <v>20793</v>
      </c>
      <c r="T1451" s="52" t="s">
        <v>44</v>
      </c>
      <c r="U1451" s="52" t="s">
        <v>81</v>
      </c>
      <c r="V1451" s="52" t="s">
        <v>59</v>
      </c>
      <c r="W1451" s="51">
        <v>36234</v>
      </c>
      <c r="X1451" s="52" t="s">
        <v>48</v>
      </c>
      <c r="Y1451" s="51">
        <v>5</v>
      </c>
      <c r="Z1451" s="51">
        <v>3251</v>
      </c>
      <c r="AA1451" s="53">
        <v>45173</v>
      </c>
      <c r="AB1451" s="51">
        <v>5</v>
      </c>
      <c r="AC1451" s="51">
        <v>1</v>
      </c>
      <c r="AD1451" s="53">
        <v>44890</v>
      </c>
      <c r="AE1451" s="52" t="s">
        <v>50</v>
      </c>
      <c r="AF1451" s="52" t="s">
        <v>51</v>
      </c>
      <c r="AG1451" s="52" t="s">
        <v>77</v>
      </c>
      <c r="AH1451" s="52" t="s">
        <v>8809</v>
      </c>
      <c r="AI1451" s="52" t="s">
        <v>8810</v>
      </c>
      <c r="AJ1451" s="51">
        <v>4</v>
      </c>
      <c r="AK1451" s="56">
        <v>719.24</v>
      </c>
    </row>
    <row r="1452" spans="1:37" x14ac:dyDescent="0.25">
      <c r="A1452" s="51">
        <v>2826</v>
      </c>
      <c r="B1452" s="52" t="s">
        <v>8811</v>
      </c>
      <c r="C1452" s="52" t="s">
        <v>520</v>
      </c>
      <c r="D1452" s="53">
        <v>43709</v>
      </c>
      <c r="E1452" s="53">
        <v>44348</v>
      </c>
      <c r="F1452" s="51">
        <f>Messy_HR_Dataset_Detailed!$E1452-Messy_HR_Dataset_Detailed!$D1452</f>
        <v>639</v>
      </c>
      <c r="G1452" s="54">
        <f>(Messy_HR_Dataset_Detailed!$E1452-Messy_HR_Dataset_Detailed!$D1452)/365.25</f>
        <v>1.7494866529774127</v>
      </c>
      <c r="H1452" s="52" t="s">
        <v>36</v>
      </c>
      <c r="I1452" s="52" t="s">
        <v>8812</v>
      </c>
      <c r="J1452" s="55" t="s">
        <v>8813</v>
      </c>
      <c r="K1452" s="52" t="s">
        <v>65</v>
      </c>
      <c r="L1452" s="52" t="s">
        <v>1816</v>
      </c>
      <c r="M1452" s="52" t="s">
        <v>56</v>
      </c>
      <c r="N1452" s="52" t="s">
        <v>55</v>
      </c>
      <c r="O1452" s="52" t="s">
        <v>56</v>
      </c>
      <c r="P1452" s="52" t="s">
        <v>95</v>
      </c>
      <c r="Q1452" s="52" t="s">
        <v>42</v>
      </c>
      <c r="R1452" s="52" t="s">
        <v>85</v>
      </c>
      <c r="S1452" s="53" t="s">
        <v>8814</v>
      </c>
      <c r="T1452" s="52" t="s">
        <v>44</v>
      </c>
      <c r="U1452" s="52" t="s">
        <v>98</v>
      </c>
      <c r="V1452" s="52" t="s">
        <v>46</v>
      </c>
      <c r="W1452" s="51">
        <v>46895</v>
      </c>
      <c r="X1452" s="52" t="s">
        <v>48</v>
      </c>
      <c r="Y1452" s="51">
        <v>2</v>
      </c>
      <c r="Z1452" s="51">
        <v>3253</v>
      </c>
      <c r="AA1452" s="53" t="s">
        <v>208</v>
      </c>
      <c r="AB1452" s="51">
        <v>1</v>
      </c>
      <c r="AC1452" s="51">
        <v>3</v>
      </c>
      <c r="AD1452" s="53">
        <v>45037</v>
      </c>
      <c r="AE1452" s="52" t="s">
        <v>156</v>
      </c>
      <c r="AF1452" s="52" t="s">
        <v>61</v>
      </c>
      <c r="AG1452" s="52" t="s">
        <v>52</v>
      </c>
      <c r="AH1452" s="52" t="s">
        <v>8815</v>
      </c>
      <c r="AI1452" s="52" t="s">
        <v>8816</v>
      </c>
      <c r="AJ1452" s="51">
        <v>2</v>
      </c>
      <c r="AK1452" s="56">
        <v>869.46</v>
      </c>
    </row>
    <row r="1453" spans="1:37" x14ac:dyDescent="0.25">
      <c r="A1453" s="51">
        <v>2827</v>
      </c>
      <c r="B1453" s="52" t="s">
        <v>353</v>
      </c>
      <c r="C1453" s="52" t="s">
        <v>5738</v>
      </c>
      <c r="D1453" s="53">
        <v>44250</v>
      </c>
      <c r="E1453" s="53">
        <v>44755</v>
      </c>
      <c r="F1453" s="51">
        <f>Messy_HR_Dataset_Detailed!$E1453-Messy_HR_Dataset_Detailed!$D1453</f>
        <v>505</v>
      </c>
      <c r="G1453" s="54">
        <f>(Messy_HR_Dataset_Detailed!$E1453-Messy_HR_Dataset_Detailed!$D1453)/365.25</f>
        <v>1.3826146475017111</v>
      </c>
      <c r="H1453" s="52" t="s">
        <v>36</v>
      </c>
      <c r="I1453" s="52" t="s">
        <v>8817</v>
      </c>
      <c r="J1453" s="55" t="s">
        <v>8818</v>
      </c>
      <c r="K1453" s="52" t="s">
        <v>84</v>
      </c>
      <c r="L1453" s="52" t="s">
        <v>1816</v>
      </c>
      <c r="M1453" s="52" t="s">
        <v>66</v>
      </c>
      <c r="N1453" s="52" t="s">
        <v>67</v>
      </c>
      <c r="O1453" s="52" t="s">
        <v>41</v>
      </c>
      <c r="P1453" s="52" t="s">
        <v>174</v>
      </c>
      <c r="Q1453" s="52" t="s">
        <v>42</v>
      </c>
      <c r="R1453" s="52" t="s">
        <v>69</v>
      </c>
      <c r="S1453" s="53" t="s">
        <v>8819</v>
      </c>
      <c r="T1453" s="52" t="s">
        <v>44</v>
      </c>
      <c r="U1453" s="52" t="s">
        <v>1262</v>
      </c>
      <c r="V1453" s="52" t="s">
        <v>59</v>
      </c>
      <c r="W1453" s="51">
        <v>25093</v>
      </c>
      <c r="X1453" s="52" t="s">
        <v>48</v>
      </c>
      <c r="Y1453" s="51">
        <v>3</v>
      </c>
      <c r="Z1453" s="51">
        <v>3254</v>
      </c>
      <c r="AA1453" s="53" t="s">
        <v>146</v>
      </c>
      <c r="AB1453" s="51">
        <v>2</v>
      </c>
      <c r="AC1453" s="51">
        <v>4</v>
      </c>
      <c r="AD1453" s="53">
        <v>45055</v>
      </c>
      <c r="AE1453" s="52" t="s">
        <v>50</v>
      </c>
      <c r="AF1453" s="52" t="s">
        <v>61</v>
      </c>
      <c r="AG1453" s="52" t="s">
        <v>52</v>
      </c>
      <c r="AH1453" s="52" t="s">
        <v>8820</v>
      </c>
      <c r="AI1453" s="52" t="s">
        <v>8821</v>
      </c>
      <c r="AJ1453" s="51">
        <v>2</v>
      </c>
      <c r="AK1453" s="56">
        <v>823.95</v>
      </c>
    </row>
    <row r="1454" spans="1:37" x14ac:dyDescent="0.25">
      <c r="A1454" s="51">
        <v>2832</v>
      </c>
      <c r="B1454" s="52" t="s">
        <v>8822</v>
      </c>
      <c r="C1454" s="52" t="s">
        <v>5745</v>
      </c>
      <c r="D1454" s="53">
        <v>44690</v>
      </c>
      <c r="E1454" s="53">
        <v>44722</v>
      </c>
      <c r="F1454" s="51">
        <f>Messy_HR_Dataset_Detailed!$E1454-Messy_HR_Dataset_Detailed!$D1454</f>
        <v>32</v>
      </c>
      <c r="G1454" s="54">
        <f>(Messy_HR_Dataset_Detailed!$E1454-Messy_HR_Dataset_Detailed!$D1454)/365.25</f>
        <v>8.761122518822724E-2</v>
      </c>
      <c r="H1454" s="52" t="s">
        <v>738</v>
      </c>
      <c r="I1454" s="52" t="s">
        <v>8823</v>
      </c>
      <c r="J1454" s="55" t="s">
        <v>8824</v>
      </c>
      <c r="K1454" s="52" t="s">
        <v>37</v>
      </c>
      <c r="L1454" s="52" t="s">
        <v>752</v>
      </c>
      <c r="M1454" s="52" t="s">
        <v>66</v>
      </c>
      <c r="N1454" s="52" t="s">
        <v>67</v>
      </c>
      <c r="O1454" s="52" t="s">
        <v>66</v>
      </c>
      <c r="P1454" s="52" t="s">
        <v>121</v>
      </c>
      <c r="Q1454" s="52" t="s">
        <v>42</v>
      </c>
      <c r="R1454" s="52" t="s">
        <v>85</v>
      </c>
      <c r="S1454" s="53" t="s">
        <v>8825</v>
      </c>
      <c r="T1454" s="52" t="s">
        <v>44</v>
      </c>
      <c r="U1454" s="52" t="s">
        <v>293</v>
      </c>
      <c r="V1454" s="52" t="s">
        <v>59</v>
      </c>
      <c r="W1454" s="51">
        <v>71536</v>
      </c>
      <c r="X1454" s="52" t="s">
        <v>48</v>
      </c>
      <c r="Y1454" s="51">
        <v>2</v>
      </c>
      <c r="Z1454" s="51">
        <v>3259</v>
      </c>
      <c r="AA1454" s="53">
        <v>44753</v>
      </c>
      <c r="AB1454" s="51">
        <v>5</v>
      </c>
      <c r="AC1454" s="51">
        <v>2</v>
      </c>
      <c r="AD1454" s="53">
        <v>44937</v>
      </c>
      <c r="AE1454" s="52" t="s">
        <v>76</v>
      </c>
      <c r="AF1454" s="52" t="s">
        <v>51</v>
      </c>
      <c r="AG1454" s="52" t="s">
        <v>52</v>
      </c>
      <c r="AH1454" s="52" t="s">
        <v>8826</v>
      </c>
      <c r="AI1454" s="52" t="s">
        <v>8827</v>
      </c>
      <c r="AJ1454" s="51">
        <v>5</v>
      </c>
      <c r="AK1454" s="56">
        <v>577.84</v>
      </c>
    </row>
    <row r="1455" spans="1:37" x14ac:dyDescent="0.25">
      <c r="A1455" s="51">
        <v>2834</v>
      </c>
      <c r="B1455" s="52" t="s">
        <v>8689</v>
      </c>
      <c r="C1455" s="52" t="s">
        <v>901</v>
      </c>
      <c r="D1455" s="53">
        <v>44213</v>
      </c>
      <c r="E1455" s="53">
        <v>45102</v>
      </c>
      <c r="F1455" s="51">
        <f>Messy_HR_Dataset_Detailed!$E1455-Messy_HR_Dataset_Detailed!$D1455</f>
        <v>889</v>
      </c>
      <c r="G1455" s="54">
        <f>(Messy_HR_Dataset_Detailed!$E1455-Messy_HR_Dataset_Detailed!$D1455)/365.25</f>
        <v>2.4339493497604381</v>
      </c>
      <c r="H1455" s="52" t="s">
        <v>738</v>
      </c>
      <c r="I1455" s="52" t="s">
        <v>8829</v>
      </c>
      <c r="J1455" s="55" t="s">
        <v>8830</v>
      </c>
      <c r="K1455" s="52" t="s">
        <v>54</v>
      </c>
      <c r="L1455" s="52" t="s">
        <v>1816</v>
      </c>
      <c r="M1455" s="52" t="s">
        <v>56</v>
      </c>
      <c r="N1455" s="52" t="s">
        <v>67</v>
      </c>
      <c r="O1455" s="52" t="s">
        <v>41</v>
      </c>
      <c r="P1455" s="52" t="s">
        <v>95</v>
      </c>
      <c r="Q1455" s="52" t="s">
        <v>42</v>
      </c>
      <c r="R1455" s="52" t="s">
        <v>85</v>
      </c>
      <c r="S1455" s="53">
        <v>17535</v>
      </c>
      <c r="T1455" s="52" t="s">
        <v>44</v>
      </c>
      <c r="U1455" s="52" t="s">
        <v>625</v>
      </c>
      <c r="V1455" s="52" t="s">
        <v>59</v>
      </c>
      <c r="W1455" s="51">
        <v>18868</v>
      </c>
      <c r="X1455" s="52" t="s">
        <v>48</v>
      </c>
      <c r="Y1455" s="51">
        <v>4</v>
      </c>
      <c r="Z1455" s="51">
        <v>3261</v>
      </c>
      <c r="AA1455" s="53">
        <v>45113</v>
      </c>
      <c r="AB1455" s="51">
        <v>2</v>
      </c>
      <c r="AC1455" s="51">
        <v>2</v>
      </c>
      <c r="AD1455" s="53">
        <v>45033</v>
      </c>
      <c r="AE1455" s="52" t="s">
        <v>76</v>
      </c>
      <c r="AF1455" s="52" t="s">
        <v>61</v>
      </c>
      <c r="AG1455" s="52" t="s">
        <v>52</v>
      </c>
      <c r="AH1455" s="52" t="s">
        <v>8831</v>
      </c>
      <c r="AI1455" s="52" t="s">
        <v>8832</v>
      </c>
      <c r="AJ1455" s="51">
        <v>3</v>
      </c>
      <c r="AK1455" s="56">
        <v>253.14</v>
      </c>
    </row>
    <row r="1456" spans="1:37" x14ac:dyDescent="0.25">
      <c r="A1456" s="51">
        <v>2836</v>
      </c>
      <c r="B1456" s="52" t="s">
        <v>494</v>
      </c>
      <c r="C1456" s="52" t="s">
        <v>2507</v>
      </c>
      <c r="D1456" s="53">
        <v>44671</v>
      </c>
      <c r="E1456" s="53">
        <v>45046</v>
      </c>
      <c r="F1456" s="51">
        <f>Messy_HR_Dataset_Detailed!$E1456-Messy_HR_Dataset_Detailed!$D1456</f>
        <v>375</v>
      </c>
      <c r="G1456" s="54">
        <f>(Messy_HR_Dataset_Detailed!$E1456-Messy_HR_Dataset_Detailed!$D1456)/365.25</f>
        <v>1.0266940451745379</v>
      </c>
      <c r="H1456" s="52" t="s">
        <v>36</v>
      </c>
      <c r="I1456" s="52" t="s">
        <v>8833</v>
      </c>
      <c r="J1456" s="55" t="s">
        <v>8834</v>
      </c>
      <c r="K1456" s="52" t="s">
        <v>113</v>
      </c>
      <c r="L1456" s="52" t="s">
        <v>752</v>
      </c>
      <c r="M1456" s="52" t="s">
        <v>66</v>
      </c>
      <c r="N1456" s="52" t="s">
        <v>55</v>
      </c>
      <c r="O1456" s="52" t="s">
        <v>56</v>
      </c>
      <c r="P1456" s="52" t="s">
        <v>95</v>
      </c>
      <c r="Q1456" s="52" t="s">
        <v>42</v>
      </c>
      <c r="R1456" s="52" t="s">
        <v>107</v>
      </c>
      <c r="S1456" s="53" t="s">
        <v>8835</v>
      </c>
      <c r="T1456" s="52" t="s">
        <v>44</v>
      </c>
      <c r="U1456" s="52" t="s">
        <v>717</v>
      </c>
      <c r="V1456" s="52" t="s">
        <v>59</v>
      </c>
      <c r="W1456" s="51">
        <v>41746</v>
      </c>
      <c r="X1456" s="52" t="s">
        <v>746</v>
      </c>
      <c r="Y1456" s="51">
        <v>2</v>
      </c>
      <c r="Z1456" s="51">
        <v>3263</v>
      </c>
      <c r="AA1456" s="53" t="s">
        <v>1095</v>
      </c>
      <c r="AB1456" s="51">
        <v>1</v>
      </c>
      <c r="AC1456" s="51">
        <v>3</v>
      </c>
      <c r="AD1456" s="53">
        <v>45027</v>
      </c>
      <c r="AE1456" s="52" t="s">
        <v>76</v>
      </c>
      <c r="AF1456" s="52" t="s">
        <v>51</v>
      </c>
      <c r="AG1456" s="52" t="s">
        <v>89</v>
      </c>
      <c r="AH1456" s="52" t="s">
        <v>8836</v>
      </c>
      <c r="AI1456" s="52" t="s">
        <v>8837</v>
      </c>
      <c r="AJ1456" s="51">
        <v>5</v>
      </c>
      <c r="AK1456" s="56">
        <v>320.26</v>
      </c>
    </row>
    <row r="1457" spans="1:37" x14ac:dyDescent="0.25">
      <c r="A1457" s="51">
        <v>2837</v>
      </c>
      <c r="B1457" s="52" t="s">
        <v>8380</v>
      </c>
      <c r="C1457" s="52" t="s">
        <v>4552</v>
      </c>
      <c r="D1457" s="53">
        <v>44561</v>
      </c>
      <c r="E1457" s="53">
        <v>45056</v>
      </c>
      <c r="F1457" s="51">
        <f>Messy_HR_Dataset_Detailed!$E1457-Messy_HR_Dataset_Detailed!$D1457</f>
        <v>495</v>
      </c>
      <c r="G1457" s="54">
        <f>(Messy_HR_Dataset_Detailed!$E1457-Messy_HR_Dataset_Detailed!$D1457)/365.25</f>
        <v>1.3552361396303902</v>
      </c>
      <c r="H1457" s="52" t="s">
        <v>36</v>
      </c>
      <c r="I1457" s="52" t="s">
        <v>8838</v>
      </c>
      <c r="J1457" s="55" t="s">
        <v>8839</v>
      </c>
      <c r="K1457" s="52" t="s">
        <v>65</v>
      </c>
      <c r="L1457" s="52" t="s">
        <v>2303</v>
      </c>
      <c r="M1457" s="52" t="s">
        <v>56</v>
      </c>
      <c r="N1457" s="52" t="s">
        <v>40</v>
      </c>
      <c r="O1457" s="52" t="s">
        <v>56</v>
      </c>
      <c r="P1457" s="52" t="s">
        <v>95</v>
      </c>
      <c r="Q1457" s="52" t="s">
        <v>42</v>
      </c>
      <c r="R1457" s="52" t="s">
        <v>96</v>
      </c>
      <c r="S1457" s="53">
        <v>18512</v>
      </c>
      <c r="T1457" s="52" t="s">
        <v>44</v>
      </c>
      <c r="U1457" s="52" t="s">
        <v>109</v>
      </c>
      <c r="V1457" s="52" t="s">
        <v>59</v>
      </c>
      <c r="W1457" s="51">
        <v>16282</v>
      </c>
      <c r="X1457" s="52" t="s">
        <v>48</v>
      </c>
      <c r="Y1457" s="51">
        <v>5</v>
      </c>
      <c r="Z1457" s="51">
        <v>3264</v>
      </c>
      <c r="AA1457" s="53" t="s">
        <v>1708</v>
      </c>
      <c r="AB1457" s="51">
        <v>1</v>
      </c>
      <c r="AC1457" s="51">
        <v>4</v>
      </c>
      <c r="AD1457" s="53">
        <v>44805</v>
      </c>
      <c r="AE1457" s="52" t="s">
        <v>50</v>
      </c>
      <c r="AF1457" s="52" t="s">
        <v>51</v>
      </c>
      <c r="AG1457" s="52" t="s">
        <v>52</v>
      </c>
      <c r="AH1457" s="52" t="s">
        <v>8840</v>
      </c>
      <c r="AI1457" s="52" t="s">
        <v>8841</v>
      </c>
      <c r="AJ1457" s="51">
        <v>4</v>
      </c>
      <c r="AK1457" s="56">
        <v>506.18</v>
      </c>
    </row>
    <row r="1458" spans="1:37" x14ac:dyDescent="0.25">
      <c r="A1458" s="51">
        <v>2840</v>
      </c>
      <c r="B1458" s="52" t="s">
        <v>8842</v>
      </c>
      <c r="C1458" s="52" t="s">
        <v>104</v>
      </c>
      <c r="D1458" s="53">
        <v>43811</v>
      </c>
      <c r="E1458" s="53">
        <v>43847</v>
      </c>
      <c r="F1458" s="51">
        <f>Messy_HR_Dataset_Detailed!$E1458-Messy_HR_Dataset_Detailed!$D1458</f>
        <v>36</v>
      </c>
      <c r="G1458" s="54">
        <f>(Messy_HR_Dataset_Detailed!$E1458-Messy_HR_Dataset_Detailed!$D1458)/365.25</f>
        <v>9.856262833675565E-2</v>
      </c>
      <c r="H1458" s="52" t="s">
        <v>36</v>
      </c>
      <c r="I1458" s="52" t="s">
        <v>8843</v>
      </c>
      <c r="J1458" s="55" t="s">
        <v>8844</v>
      </c>
      <c r="K1458" s="52" t="s">
        <v>125</v>
      </c>
      <c r="L1458" s="52" t="s">
        <v>38</v>
      </c>
      <c r="M1458" s="52" t="s">
        <v>39</v>
      </c>
      <c r="N1458" s="52" t="s">
        <v>40</v>
      </c>
      <c r="O1458" s="52" t="s">
        <v>56</v>
      </c>
      <c r="P1458" s="52" t="s">
        <v>174</v>
      </c>
      <c r="Q1458" s="52" t="s">
        <v>42</v>
      </c>
      <c r="R1458" s="52" t="s">
        <v>142</v>
      </c>
      <c r="S1458" s="53">
        <v>23203</v>
      </c>
      <c r="T1458" s="52" t="s">
        <v>44</v>
      </c>
      <c r="U1458" s="52" t="s">
        <v>81</v>
      </c>
      <c r="V1458" s="52" t="s">
        <v>46</v>
      </c>
      <c r="W1458" s="51">
        <v>52402</v>
      </c>
      <c r="X1458" s="52" t="s">
        <v>48</v>
      </c>
      <c r="Y1458" s="51">
        <v>5</v>
      </c>
      <c r="Z1458" s="51">
        <v>3267</v>
      </c>
      <c r="AA1458" s="53" t="s">
        <v>3584</v>
      </c>
      <c r="AB1458" s="51">
        <v>1</v>
      </c>
      <c r="AC1458" s="51">
        <v>5</v>
      </c>
      <c r="AD1458" s="53">
        <v>44861</v>
      </c>
      <c r="AE1458" s="52" t="s">
        <v>156</v>
      </c>
      <c r="AF1458" s="52" t="s">
        <v>61</v>
      </c>
      <c r="AG1458" s="52" t="s">
        <v>62</v>
      </c>
      <c r="AH1458" s="52" t="s">
        <v>8845</v>
      </c>
      <c r="AI1458" s="52" t="s">
        <v>8846</v>
      </c>
      <c r="AJ1458" s="51">
        <v>1</v>
      </c>
      <c r="AK1458" s="56">
        <v>980.78</v>
      </c>
    </row>
    <row r="1459" spans="1:37" x14ac:dyDescent="0.25">
      <c r="A1459" s="51">
        <v>2844</v>
      </c>
      <c r="B1459" s="52" t="s">
        <v>6506</v>
      </c>
      <c r="C1459" s="52" t="s">
        <v>2484</v>
      </c>
      <c r="D1459" s="53">
        <v>43648</v>
      </c>
      <c r="E1459" s="53">
        <v>44891</v>
      </c>
      <c r="F1459" s="51">
        <f>Messy_HR_Dataset_Detailed!$E1459-Messy_HR_Dataset_Detailed!$D1459</f>
        <v>1243</v>
      </c>
      <c r="G1459" s="54">
        <f>(Messy_HR_Dataset_Detailed!$E1459-Messy_HR_Dataset_Detailed!$D1459)/365.25</f>
        <v>3.4031485284052021</v>
      </c>
      <c r="H1459" s="52" t="s">
        <v>36</v>
      </c>
      <c r="I1459" s="52" t="s">
        <v>8847</v>
      </c>
      <c r="J1459" s="55" t="s">
        <v>8848</v>
      </c>
      <c r="K1459" s="52" t="s">
        <v>164</v>
      </c>
      <c r="L1459" s="52" t="s">
        <v>752</v>
      </c>
      <c r="M1459" s="52" t="s">
        <v>39</v>
      </c>
      <c r="N1459" s="52" t="s">
        <v>67</v>
      </c>
      <c r="O1459" s="52" t="s">
        <v>56</v>
      </c>
      <c r="P1459" s="52" t="s">
        <v>95</v>
      </c>
      <c r="Q1459" s="52" t="s">
        <v>42</v>
      </c>
      <c r="R1459" s="52" t="s">
        <v>107</v>
      </c>
      <c r="S1459" s="53" t="s">
        <v>8849</v>
      </c>
      <c r="T1459" s="52" t="s">
        <v>44</v>
      </c>
      <c r="U1459" s="52" t="s">
        <v>109</v>
      </c>
      <c r="V1459" s="52" t="s">
        <v>59</v>
      </c>
      <c r="W1459" s="51">
        <v>72709</v>
      </c>
      <c r="X1459" s="52" t="s">
        <v>48</v>
      </c>
      <c r="Y1459" s="51">
        <v>3</v>
      </c>
      <c r="Z1459" s="51">
        <v>3271</v>
      </c>
      <c r="AA1459" s="53">
        <v>45263</v>
      </c>
      <c r="AB1459" s="51">
        <v>1</v>
      </c>
      <c r="AC1459" s="51">
        <v>5</v>
      </c>
      <c r="AD1459" s="53">
        <v>45000</v>
      </c>
      <c r="AE1459" s="52" t="s">
        <v>83</v>
      </c>
      <c r="AF1459" s="52" t="s">
        <v>61</v>
      </c>
      <c r="AG1459" s="52" t="s">
        <v>89</v>
      </c>
      <c r="AH1459" s="52" t="s">
        <v>8850</v>
      </c>
      <c r="AI1459" s="52" t="s">
        <v>8851</v>
      </c>
      <c r="AJ1459" s="51">
        <v>3</v>
      </c>
      <c r="AK1459" s="56">
        <v>747.02</v>
      </c>
    </row>
    <row r="1460" spans="1:37" x14ac:dyDescent="0.25">
      <c r="A1460" s="51">
        <v>2847</v>
      </c>
      <c r="B1460" s="52" t="s">
        <v>343</v>
      </c>
      <c r="C1460" s="52" t="s">
        <v>4852</v>
      </c>
      <c r="D1460" s="53">
        <v>43851</v>
      </c>
      <c r="E1460" s="53">
        <v>44041</v>
      </c>
      <c r="F1460" s="51">
        <f>Messy_HR_Dataset_Detailed!$E1460-Messy_HR_Dataset_Detailed!$D1460</f>
        <v>190</v>
      </c>
      <c r="G1460" s="54">
        <f>(Messy_HR_Dataset_Detailed!$E1460-Messy_HR_Dataset_Detailed!$D1460)/365.25</f>
        <v>0.52019164955509922</v>
      </c>
      <c r="H1460" s="52" t="s">
        <v>36</v>
      </c>
      <c r="I1460" s="52" t="s">
        <v>8852</v>
      </c>
      <c r="J1460" s="55" t="s">
        <v>8853</v>
      </c>
      <c r="K1460" s="52" t="s">
        <v>65</v>
      </c>
      <c r="L1460" s="52" t="s">
        <v>1816</v>
      </c>
      <c r="M1460" s="52" t="s">
        <v>56</v>
      </c>
      <c r="N1460" s="52" t="s">
        <v>67</v>
      </c>
      <c r="O1460" s="52" t="s">
        <v>66</v>
      </c>
      <c r="P1460" s="52" t="s">
        <v>133</v>
      </c>
      <c r="Q1460" s="52" t="s">
        <v>42</v>
      </c>
      <c r="R1460" s="52" t="s">
        <v>57</v>
      </c>
      <c r="S1460" s="53" t="s">
        <v>8854</v>
      </c>
      <c r="T1460" s="52" t="s">
        <v>44</v>
      </c>
      <c r="U1460" s="52" t="s">
        <v>234</v>
      </c>
      <c r="V1460" s="52" t="s">
        <v>46</v>
      </c>
      <c r="W1460" s="51">
        <v>30214</v>
      </c>
      <c r="X1460" s="52" t="s">
        <v>746</v>
      </c>
      <c r="Y1460" s="51">
        <v>3</v>
      </c>
      <c r="Z1460" s="51">
        <v>3274</v>
      </c>
      <c r="AA1460" s="53" t="s">
        <v>643</v>
      </c>
      <c r="AB1460" s="51">
        <v>3</v>
      </c>
      <c r="AC1460" s="51">
        <v>5</v>
      </c>
      <c r="AD1460" s="53">
        <v>44902</v>
      </c>
      <c r="AE1460" s="52" t="s">
        <v>60</v>
      </c>
      <c r="AF1460" s="52" t="s">
        <v>61</v>
      </c>
      <c r="AG1460" s="52" t="s">
        <v>52</v>
      </c>
      <c r="AH1460" s="52" t="s">
        <v>8855</v>
      </c>
      <c r="AI1460" s="52" t="s">
        <v>8856</v>
      </c>
      <c r="AJ1460" s="51">
        <v>3</v>
      </c>
      <c r="AK1460" s="56">
        <v>293.33999999999997</v>
      </c>
    </row>
    <row r="1461" spans="1:37" x14ac:dyDescent="0.25">
      <c r="A1461" s="51">
        <v>2850</v>
      </c>
      <c r="B1461" s="52" t="s">
        <v>5337</v>
      </c>
      <c r="C1461" s="52" t="s">
        <v>6977</v>
      </c>
      <c r="D1461" s="53">
        <v>45093</v>
      </c>
      <c r="E1461" s="53">
        <v>45101</v>
      </c>
      <c r="F1461" s="51">
        <f>Messy_HR_Dataset_Detailed!$E1461-Messy_HR_Dataset_Detailed!$D1461</f>
        <v>8</v>
      </c>
      <c r="G1461" s="54">
        <f>(Messy_HR_Dataset_Detailed!$E1461-Messy_HR_Dataset_Detailed!$D1461)/365.25</f>
        <v>2.190280629705681E-2</v>
      </c>
      <c r="H1461" s="52" t="s">
        <v>738</v>
      </c>
      <c r="I1461" s="52" t="s">
        <v>8857</v>
      </c>
      <c r="J1461" s="55" t="s">
        <v>8858</v>
      </c>
      <c r="K1461" s="52" t="s">
        <v>113</v>
      </c>
      <c r="L1461" s="52" t="s">
        <v>38</v>
      </c>
      <c r="M1461" s="52" t="s">
        <v>56</v>
      </c>
      <c r="N1461" s="52" t="s">
        <v>67</v>
      </c>
      <c r="O1461" s="52" t="s">
        <v>41</v>
      </c>
      <c r="P1461" s="52" t="s">
        <v>133</v>
      </c>
      <c r="Q1461" s="52" t="s">
        <v>42</v>
      </c>
      <c r="R1461" s="52" t="s">
        <v>57</v>
      </c>
      <c r="S1461" s="53" t="s">
        <v>8859</v>
      </c>
      <c r="T1461" s="52" t="s">
        <v>44</v>
      </c>
      <c r="U1461" s="52" t="s">
        <v>234</v>
      </c>
      <c r="V1461" s="52" t="s">
        <v>46</v>
      </c>
      <c r="W1461" s="51">
        <v>86836</v>
      </c>
      <c r="X1461" s="52" t="s">
        <v>48</v>
      </c>
      <c r="Y1461" s="51">
        <v>5</v>
      </c>
      <c r="Z1461" s="51">
        <v>3277</v>
      </c>
      <c r="AA1461" s="53">
        <v>45108</v>
      </c>
      <c r="AB1461" s="51">
        <v>3</v>
      </c>
      <c r="AC1461" s="51">
        <v>2</v>
      </c>
      <c r="AD1461" s="53">
        <v>44999</v>
      </c>
      <c r="AE1461" s="52" t="s">
        <v>76</v>
      </c>
      <c r="AF1461" s="52" t="s">
        <v>51</v>
      </c>
      <c r="AG1461" s="52" t="s">
        <v>89</v>
      </c>
      <c r="AH1461" s="52" t="s">
        <v>8860</v>
      </c>
      <c r="AI1461" s="52" t="s">
        <v>6385</v>
      </c>
      <c r="AJ1461" s="51">
        <v>1</v>
      </c>
      <c r="AK1461" s="56">
        <v>997.87</v>
      </c>
    </row>
    <row r="1462" spans="1:37" x14ac:dyDescent="0.25">
      <c r="A1462" s="51">
        <v>2851</v>
      </c>
      <c r="B1462" s="52" t="s">
        <v>8861</v>
      </c>
      <c r="C1462" s="52" t="s">
        <v>6273</v>
      </c>
      <c r="D1462" s="53">
        <v>44082</v>
      </c>
      <c r="E1462" s="53">
        <v>44486</v>
      </c>
      <c r="F1462" s="51">
        <f>Messy_HR_Dataset_Detailed!$E1462-Messy_HR_Dataset_Detailed!$D1462</f>
        <v>404</v>
      </c>
      <c r="G1462" s="54">
        <f>(Messy_HR_Dataset_Detailed!$E1462-Messy_HR_Dataset_Detailed!$D1462)/365.25</f>
        <v>1.106091718001369</v>
      </c>
      <c r="H1462" s="52" t="s">
        <v>738</v>
      </c>
      <c r="I1462" s="52" t="s">
        <v>8862</v>
      </c>
      <c r="J1462" s="55" t="s">
        <v>8863</v>
      </c>
      <c r="K1462" s="52" t="s">
        <v>65</v>
      </c>
      <c r="L1462" s="52" t="s">
        <v>38</v>
      </c>
      <c r="M1462" s="52" t="s">
        <v>39</v>
      </c>
      <c r="N1462" s="52" t="s">
        <v>55</v>
      </c>
      <c r="O1462" s="52" t="s">
        <v>56</v>
      </c>
      <c r="P1462" s="52" t="s">
        <v>133</v>
      </c>
      <c r="Q1462" s="52" t="s">
        <v>42</v>
      </c>
      <c r="R1462" s="52" t="s">
        <v>85</v>
      </c>
      <c r="S1462" s="53" t="s">
        <v>8864</v>
      </c>
      <c r="T1462" s="52" t="s">
        <v>44</v>
      </c>
      <c r="U1462" s="52" t="s">
        <v>81</v>
      </c>
      <c r="V1462" s="52" t="s">
        <v>46</v>
      </c>
      <c r="W1462" s="51">
        <v>4862</v>
      </c>
      <c r="X1462" s="52" t="s">
        <v>48</v>
      </c>
      <c r="Y1462" s="51">
        <v>4</v>
      </c>
      <c r="Z1462" s="51">
        <v>3278</v>
      </c>
      <c r="AA1462" s="53" t="s">
        <v>706</v>
      </c>
      <c r="AB1462" s="51">
        <v>1</v>
      </c>
      <c r="AC1462" s="51">
        <v>4</v>
      </c>
      <c r="AD1462" s="53">
        <v>45000</v>
      </c>
      <c r="AE1462" s="52" t="s">
        <v>50</v>
      </c>
      <c r="AF1462" s="52" t="s">
        <v>51</v>
      </c>
      <c r="AG1462" s="52" t="s">
        <v>52</v>
      </c>
      <c r="AH1462" s="52" t="s">
        <v>8865</v>
      </c>
      <c r="AI1462" s="52" t="s">
        <v>8866</v>
      </c>
      <c r="AJ1462" s="51">
        <v>3</v>
      </c>
      <c r="AK1462" s="56">
        <v>855.9</v>
      </c>
    </row>
    <row r="1463" spans="1:37" x14ac:dyDescent="0.25">
      <c r="A1463" s="51">
        <v>2852</v>
      </c>
      <c r="B1463" s="52" t="s">
        <v>2234</v>
      </c>
      <c r="C1463" s="52" t="s">
        <v>852</v>
      </c>
      <c r="D1463" s="53">
        <v>43488</v>
      </c>
      <c r="E1463" s="53">
        <v>44159</v>
      </c>
      <c r="F1463" s="51">
        <f>Messy_HR_Dataset_Detailed!$E1463-Messy_HR_Dataset_Detailed!$D1463</f>
        <v>671</v>
      </c>
      <c r="G1463" s="54">
        <f>(Messy_HR_Dataset_Detailed!$E1463-Messy_HR_Dataset_Detailed!$D1463)/365.25</f>
        <v>1.83709787816564</v>
      </c>
      <c r="H1463" s="52" t="s">
        <v>738</v>
      </c>
      <c r="I1463" s="52" t="s">
        <v>8867</v>
      </c>
      <c r="J1463" s="55" t="s">
        <v>8868</v>
      </c>
      <c r="K1463" s="52" t="s">
        <v>84</v>
      </c>
      <c r="L1463" s="52" t="s">
        <v>38</v>
      </c>
      <c r="M1463" s="52" t="s">
        <v>66</v>
      </c>
      <c r="N1463" s="52" t="s">
        <v>55</v>
      </c>
      <c r="O1463" s="52" t="s">
        <v>66</v>
      </c>
      <c r="P1463" s="52" t="s">
        <v>95</v>
      </c>
      <c r="Q1463" s="52" t="s">
        <v>42</v>
      </c>
      <c r="R1463" s="52" t="s">
        <v>107</v>
      </c>
      <c r="S1463" s="53" t="s">
        <v>8869</v>
      </c>
      <c r="T1463" s="52" t="s">
        <v>44</v>
      </c>
      <c r="U1463" s="52" t="s">
        <v>423</v>
      </c>
      <c r="V1463" s="52" t="s">
        <v>59</v>
      </c>
      <c r="W1463" s="51">
        <v>53530</v>
      </c>
      <c r="X1463" s="52" t="s">
        <v>48</v>
      </c>
      <c r="Y1463" s="51">
        <v>5</v>
      </c>
      <c r="Z1463" s="51">
        <v>3279</v>
      </c>
      <c r="AA1463" s="53">
        <v>44930</v>
      </c>
      <c r="AB1463" s="51">
        <v>5</v>
      </c>
      <c r="AC1463" s="51">
        <v>2</v>
      </c>
      <c r="AD1463" s="53">
        <v>44864</v>
      </c>
      <c r="AE1463" s="52" t="s">
        <v>83</v>
      </c>
      <c r="AF1463" s="52" t="s">
        <v>51</v>
      </c>
      <c r="AG1463" s="52" t="s">
        <v>62</v>
      </c>
      <c r="AH1463" s="52" t="s">
        <v>8870</v>
      </c>
      <c r="AI1463" s="52" t="s">
        <v>8871</v>
      </c>
      <c r="AJ1463" s="51">
        <v>4</v>
      </c>
      <c r="AK1463" s="56">
        <v>518.24</v>
      </c>
    </row>
    <row r="1464" spans="1:37" x14ac:dyDescent="0.25">
      <c r="A1464" s="51">
        <v>2853</v>
      </c>
      <c r="B1464" s="52" t="s">
        <v>2367</v>
      </c>
      <c r="C1464" s="52" t="s">
        <v>1736</v>
      </c>
      <c r="D1464" s="53">
        <v>45075</v>
      </c>
      <c r="E1464" s="53">
        <v>45130</v>
      </c>
      <c r="F1464" s="51">
        <f>Messy_HR_Dataset_Detailed!$E1464-Messy_HR_Dataset_Detailed!$D1464</f>
        <v>55</v>
      </c>
      <c r="G1464" s="54">
        <f>(Messy_HR_Dataset_Detailed!$E1464-Messy_HR_Dataset_Detailed!$D1464)/365.25</f>
        <v>0.15058179329226556</v>
      </c>
      <c r="H1464" s="52" t="s">
        <v>738</v>
      </c>
      <c r="I1464" s="52" t="s">
        <v>8872</v>
      </c>
      <c r="J1464" s="55" t="s">
        <v>8873</v>
      </c>
      <c r="K1464" s="52" t="s">
        <v>37</v>
      </c>
      <c r="L1464" s="52" t="s">
        <v>752</v>
      </c>
      <c r="M1464" s="52" t="s">
        <v>56</v>
      </c>
      <c r="N1464" s="52" t="s">
        <v>55</v>
      </c>
      <c r="O1464" s="52" t="s">
        <v>41</v>
      </c>
      <c r="P1464" s="52" t="s">
        <v>95</v>
      </c>
      <c r="Q1464" s="52" t="s">
        <v>42</v>
      </c>
      <c r="R1464" s="52" t="s">
        <v>175</v>
      </c>
      <c r="S1464" s="53">
        <v>30566</v>
      </c>
      <c r="T1464" s="52" t="s">
        <v>44</v>
      </c>
      <c r="U1464" s="52" t="s">
        <v>250</v>
      </c>
      <c r="V1464" s="52" t="s">
        <v>59</v>
      </c>
      <c r="W1464" s="51">
        <v>59596</v>
      </c>
      <c r="X1464" s="52" t="s">
        <v>48</v>
      </c>
      <c r="Y1464" s="51">
        <v>5</v>
      </c>
      <c r="Z1464" s="51">
        <v>3280</v>
      </c>
      <c r="AA1464" s="53">
        <v>44993</v>
      </c>
      <c r="AB1464" s="51">
        <v>4</v>
      </c>
      <c r="AC1464" s="51">
        <v>5</v>
      </c>
      <c r="AD1464" s="53">
        <v>44828</v>
      </c>
      <c r="AE1464" s="52" t="s">
        <v>76</v>
      </c>
      <c r="AF1464" s="52" t="s">
        <v>61</v>
      </c>
      <c r="AG1464" s="52" t="s">
        <v>62</v>
      </c>
      <c r="AH1464" s="52" t="s">
        <v>8874</v>
      </c>
      <c r="AI1464" s="52" t="s">
        <v>8875</v>
      </c>
      <c r="AJ1464" s="51">
        <v>3</v>
      </c>
      <c r="AK1464" s="56">
        <v>580.09</v>
      </c>
    </row>
    <row r="1465" spans="1:37" x14ac:dyDescent="0.25">
      <c r="A1465" s="51">
        <v>2857</v>
      </c>
      <c r="B1465" s="52" t="s">
        <v>8876</v>
      </c>
      <c r="C1465" s="52" t="s">
        <v>1572</v>
      </c>
      <c r="D1465" s="53">
        <v>44794</v>
      </c>
      <c r="E1465" s="53">
        <v>45014</v>
      </c>
      <c r="F1465" s="51">
        <f>Messy_HR_Dataset_Detailed!$E1465-Messy_HR_Dataset_Detailed!$D1465</f>
        <v>220</v>
      </c>
      <c r="G1465" s="54">
        <f>(Messy_HR_Dataset_Detailed!$E1465-Messy_HR_Dataset_Detailed!$D1465)/365.25</f>
        <v>0.60232717316906226</v>
      </c>
      <c r="H1465" s="52" t="s">
        <v>36</v>
      </c>
      <c r="I1465" s="52" t="s">
        <v>8877</v>
      </c>
      <c r="J1465" s="55" t="s">
        <v>8878</v>
      </c>
      <c r="K1465" s="52" t="s">
        <v>54</v>
      </c>
      <c r="L1465" s="52" t="s">
        <v>752</v>
      </c>
      <c r="M1465" s="52" t="s">
        <v>39</v>
      </c>
      <c r="N1465" s="52" t="s">
        <v>55</v>
      </c>
      <c r="O1465" s="52" t="s">
        <v>56</v>
      </c>
      <c r="P1465" s="52" t="s">
        <v>121</v>
      </c>
      <c r="Q1465" s="52" t="s">
        <v>42</v>
      </c>
      <c r="R1465" s="52" t="s">
        <v>238</v>
      </c>
      <c r="S1465" s="53" t="s">
        <v>8879</v>
      </c>
      <c r="T1465" s="52" t="s">
        <v>44</v>
      </c>
      <c r="U1465" s="52" t="s">
        <v>98</v>
      </c>
      <c r="V1465" s="52" t="s">
        <v>59</v>
      </c>
      <c r="W1465" s="51">
        <v>22735</v>
      </c>
      <c r="X1465" s="52" t="s">
        <v>48</v>
      </c>
      <c r="Y1465" s="51">
        <v>2</v>
      </c>
      <c r="Z1465" s="51">
        <v>3284</v>
      </c>
      <c r="AA1465" s="53">
        <v>44816</v>
      </c>
      <c r="AB1465" s="51">
        <v>2</v>
      </c>
      <c r="AC1465" s="51">
        <v>4</v>
      </c>
      <c r="AD1465" s="53">
        <v>44854</v>
      </c>
      <c r="AE1465" s="52" t="s">
        <v>83</v>
      </c>
      <c r="AF1465" s="52" t="s">
        <v>61</v>
      </c>
      <c r="AG1465" s="52" t="s">
        <v>62</v>
      </c>
      <c r="AH1465" s="52" t="s">
        <v>8880</v>
      </c>
      <c r="AI1465" s="52" t="s">
        <v>8881</v>
      </c>
      <c r="AJ1465" s="51">
        <v>5</v>
      </c>
      <c r="AK1465" s="56">
        <v>538.22</v>
      </c>
    </row>
    <row r="1466" spans="1:37" x14ac:dyDescent="0.25">
      <c r="A1466" s="51">
        <v>2858</v>
      </c>
      <c r="B1466" s="52" t="s">
        <v>1293</v>
      </c>
      <c r="C1466" s="52" t="s">
        <v>4262</v>
      </c>
      <c r="D1466" s="53">
        <v>44393</v>
      </c>
      <c r="E1466" s="53">
        <v>45089</v>
      </c>
      <c r="F1466" s="51">
        <f>Messy_HR_Dataset_Detailed!$E1466-Messy_HR_Dataset_Detailed!$D1466</f>
        <v>696</v>
      </c>
      <c r="G1466" s="54">
        <f>(Messy_HR_Dataset_Detailed!$E1466-Messy_HR_Dataset_Detailed!$D1466)/365.25</f>
        <v>1.9055441478439425</v>
      </c>
      <c r="H1466" s="52" t="s">
        <v>36</v>
      </c>
      <c r="I1466" s="52" t="s">
        <v>8882</v>
      </c>
      <c r="J1466" s="55" t="s">
        <v>8883</v>
      </c>
      <c r="K1466" s="52" t="s">
        <v>132</v>
      </c>
      <c r="L1466" s="52" t="s">
        <v>2303</v>
      </c>
      <c r="M1466" s="52" t="s">
        <v>39</v>
      </c>
      <c r="N1466" s="52" t="s">
        <v>67</v>
      </c>
      <c r="O1466" s="52" t="s">
        <v>56</v>
      </c>
      <c r="P1466" s="52" t="s">
        <v>133</v>
      </c>
      <c r="Q1466" s="52" t="s">
        <v>42</v>
      </c>
      <c r="R1466" s="52" t="s">
        <v>320</v>
      </c>
      <c r="S1466" s="53" t="s">
        <v>8884</v>
      </c>
      <c r="T1466" s="52" t="s">
        <v>44</v>
      </c>
      <c r="U1466" s="52" t="s">
        <v>81</v>
      </c>
      <c r="V1466" s="52" t="s">
        <v>59</v>
      </c>
      <c r="W1466" s="51">
        <v>81424</v>
      </c>
      <c r="X1466" s="52" t="s">
        <v>746</v>
      </c>
      <c r="Y1466" s="51">
        <v>4</v>
      </c>
      <c r="Z1466" s="51">
        <v>3285</v>
      </c>
      <c r="AA1466" s="53" t="s">
        <v>5772</v>
      </c>
      <c r="AB1466" s="51">
        <v>3</v>
      </c>
      <c r="AC1466" s="51">
        <v>3</v>
      </c>
      <c r="AD1466" s="53">
        <v>45053</v>
      </c>
      <c r="AE1466" s="52" t="s">
        <v>76</v>
      </c>
      <c r="AF1466" s="52" t="s">
        <v>61</v>
      </c>
      <c r="AG1466" s="52" t="s">
        <v>62</v>
      </c>
      <c r="AH1466" s="52" t="s">
        <v>8885</v>
      </c>
      <c r="AI1466" s="52" t="s">
        <v>8886</v>
      </c>
      <c r="AJ1466" s="51">
        <v>2</v>
      </c>
      <c r="AK1466" s="56">
        <v>698.54</v>
      </c>
    </row>
    <row r="1467" spans="1:37" x14ac:dyDescent="0.25">
      <c r="A1467" s="51">
        <v>2865</v>
      </c>
      <c r="B1467" s="52" t="s">
        <v>8887</v>
      </c>
      <c r="C1467" s="52" t="s">
        <v>6208</v>
      </c>
      <c r="D1467" s="53">
        <v>43477</v>
      </c>
      <c r="E1467" s="53">
        <v>43839</v>
      </c>
      <c r="F1467" s="51">
        <f>Messy_HR_Dataset_Detailed!$E1467-Messy_HR_Dataset_Detailed!$D1467</f>
        <v>362</v>
      </c>
      <c r="G1467" s="54">
        <f>(Messy_HR_Dataset_Detailed!$E1467-Messy_HR_Dataset_Detailed!$D1467)/365.25</f>
        <v>0.99110198494182067</v>
      </c>
      <c r="H1467" s="52" t="s">
        <v>36</v>
      </c>
      <c r="I1467" s="52" t="s">
        <v>8888</v>
      </c>
      <c r="J1467" s="55" t="s">
        <v>8889</v>
      </c>
      <c r="K1467" s="52" t="s">
        <v>164</v>
      </c>
      <c r="L1467" s="52" t="s">
        <v>752</v>
      </c>
      <c r="M1467" s="52" t="s">
        <v>56</v>
      </c>
      <c r="N1467" s="52" t="s">
        <v>40</v>
      </c>
      <c r="O1467" s="52" t="s">
        <v>56</v>
      </c>
      <c r="P1467" s="52" t="s">
        <v>133</v>
      </c>
      <c r="Q1467" s="52" t="s">
        <v>42</v>
      </c>
      <c r="R1467" s="52" t="s">
        <v>85</v>
      </c>
      <c r="S1467" s="53" t="s">
        <v>8890</v>
      </c>
      <c r="T1467" s="52" t="s">
        <v>44</v>
      </c>
      <c r="U1467" s="52" t="s">
        <v>109</v>
      </c>
      <c r="V1467" s="52" t="s">
        <v>59</v>
      </c>
      <c r="W1467" s="51">
        <v>2769</v>
      </c>
      <c r="X1467" s="52" t="s">
        <v>48</v>
      </c>
      <c r="Y1467" s="51">
        <v>4</v>
      </c>
      <c r="Z1467" s="51">
        <v>3292</v>
      </c>
      <c r="AA1467" s="53" t="s">
        <v>821</v>
      </c>
      <c r="AB1467" s="51">
        <v>5</v>
      </c>
      <c r="AC1467" s="51">
        <v>4</v>
      </c>
      <c r="AD1467" s="53">
        <v>44929</v>
      </c>
      <c r="AE1467" s="52" t="s">
        <v>50</v>
      </c>
      <c r="AF1467" s="52" t="s">
        <v>51</v>
      </c>
      <c r="AG1467" s="52" t="s">
        <v>89</v>
      </c>
      <c r="AH1467" s="52" t="s">
        <v>8891</v>
      </c>
      <c r="AI1467" s="52" t="s">
        <v>8892</v>
      </c>
      <c r="AJ1467" s="51">
        <v>5</v>
      </c>
      <c r="AK1467" s="56">
        <v>237.3</v>
      </c>
    </row>
    <row r="1468" spans="1:37" x14ac:dyDescent="0.25">
      <c r="A1468" s="51">
        <v>2866</v>
      </c>
      <c r="B1468" s="52" t="s">
        <v>8483</v>
      </c>
      <c r="C1468" s="52" t="s">
        <v>3402</v>
      </c>
      <c r="D1468" s="53">
        <v>44295</v>
      </c>
      <c r="E1468" s="53">
        <v>44894</v>
      </c>
      <c r="F1468" s="51">
        <f>Messy_HR_Dataset_Detailed!$E1468-Messy_HR_Dataset_Detailed!$D1468</f>
        <v>599</v>
      </c>
      <c r="G1468" s="54">
        <f>(Messy_HR_Dataset_Detailed!$E1468-Messy_HR_Dataset_Detailed!$D1468)/365.25</f>
        <v>1.6399726214921286</v>
      </c>
      <c r="H1468" s="52" t="s">
        <v>36</v>
      </c>
      <c r="I1468" s="52" t="s">
        <v>8893</v>
      </c>
      <c r="J1468" s="55" t="s">
        <v>8894</v>
      </c>
      <c r="K1468" s="52" t="s">
        <v>94</v>
      </c>
      <c r="L1468" s="52" t="s">
        <v>752</v>
      </c>
      <c r="M1468" s="52" t="s">
        <v>39</v>
      </c>
      <c r="N1468" s="52" t="s">
        <v>40</v>
      </c>
      <c r="O1468" s="52" t="s">
        <v>66</v>
      </c>
      <c r="P1468" s="52" t="s">
        <v>133</v>
      </c>
      <c r="Q1468" s="52" t="s">
        <v>42</v>
      </c>
      <c r="R1468" s="52" t="s">
        <v>80</v>
      </c>
      <c r="S1468" s="53">
        <v>24481</v>
      </c>
      <c r="T1468" s="52" t="s">
        <v>44</v>
      </c>
      <c r="U1468" s="52" t="s">
        <v>98</v>
      </c>
      <c r="V1468" s="52" t="s">
        <v>46</v>
      </c>
      <c r="W1468" s="51">
        <v>90732</v>
      </c>
      <c r="X1468" s="52" t="s">
        <v>48</v>
      </c>
      <c r="Y1468" s="51">
        <v>3</v>
      </c>
      <c r="Z1468" s="51">
        <v>3293</v>
      </c>
      <c r="AA1468" s="53" t="s">
        <v>1202</v>
      </c>
      <c r="AB1468" s="51">
        <v>5</v>
      </c>
      <c r="AC1468" s="51">
        <v>3</v>
      </c>
      <c r="AD1468" s="53">
        <v>44945</v>
      </c>
      <c r="AE1468" s="52" t="s">
        <v>50</v>
      </c>
      <c r="AF1468" s="52" t="s">
        <v>51</v>
      </c>
      <c r="AG1468" s="52" t="s">
        <v>62</v>
      </c>
      <c r="AH1468" s="52" t="s">
        <v>8895</v>
      </c>
      <c r="AI1468" s="52" t="s">
        <v>8896</v>
      </c>
      <c r="AJ1468" s="51">
        <v>2</v>
      </c>
      <c r="AK1468" s="56">
        <v>261.25</v>
      </c>
    </row>
    <row r="1469" spans="1:37" x14ac:dyDescent="0.25">
      <c r="A1469" s="51">
        <v>2867</v>
      </c>
      <c r="B1469" s="52" t="s">
        <v>3941</v>
      </c>
      <c r="C1469" s="52" t="s">
        <v>1618</v>
      </c>
      <c r="D1469" s="53">
        <v>44716</v>
      </c>
      <c r="E1469" s="53">
        <v>44919</v>
      </c>
      <c r="F1469" s="51">
        <f>Messy_HR_Dataset_Detailed!$E1469-Messy_HR_Dataset_Detailed!$D1469</f>
        <v>203</v>
      </c>
      <c r="G1469" s="54">
        <f>(Messy_HR_Dataset_Detailed!$E1469-Messy_HR_Dataset_Detailed!$D1469)/365.25</f>
        <v>0.55578370978781655</v>
      </c>
      <c r="H1469" s="52" t="s">
        <v>36</v>
      </c>
      <c r="I1469" s="52" t="s">
        <v>8897</v>
      </c>
      <c r="J1469" s="55" t="s">
        <v>8898</v>
      </c>
      <c r="K1469" s="52" t="s">
        <v>113</v>
      </c>
      <c r="L1469" s="52" t="s">
        <v>1816</v>
      </c>
      <c r="M1469" s="52" t="s">
        <v>66</v>
      </c>
      <c r="N1469" s="52" t="s">
        <v>55</v>
      </c>
      <c r="O1469" s="52" t="s">
        <v>41</v>
      </c>
      <c r="P1469" s="52" t="s">
        <v>133</v>
      </c>
      <c r="Q1469" s="52" t="s">
        <v>42</v>
      </c>
      <c r="R1469" s="52" t="s">
        <v>57</v>
      </c>
      <c r="S1469" s="53">
        <v>23899</v>
      </c>
      <c r="T1469" s="52" t="s">
        <v>44</v>
      </c>
      <c r="U1469" s="52" t="s">
        <v>159</v>
      </c>
      <c r="V1469" s="52" t="s">
        <v>46</v>
      </c>
      <c r="W1469" s="51">
        <v>12076</v>
      </c>
      <c r="X1469" s="52" t="s">
        <v>48</v>
      </c>
      <c r="Y1469" s="51">
        <v>3</v>
      </c>
      <c r="Z1469" s="51">
        <v>3294</v>
      </c>
      <c r="AA1469" s="53" t="s">
        <v>473</v>
      </c>
      <c r="AB1469" s="51">
        <v>3</v>
      </c>
      <c r="AC1469" s="51">
        <v>2</v>
      </c>
      <c r="AD1469" s="53">
        <v>45116</v>
      </c>
      <c r="AE1469" s="52" t="s">
        <v>156</v>
      </c>
      <c r="AF1469" s="52" t="s">
        <v>61</v>
      </c>
      <c r="AG1469" s="52" t="s">
        <v>62</v>
      </c>
      <c r="AH1469" s="52" t="s">
        <v>571</v>
      </c>
      <c r="AI1469" s="52" t="s">
        <v>8899</v>
      </c>
      <c r="AJ1469" s="51">
        <v>3</v>
      </c>
      <c r="AK1469" s="56">
        <v>582.07000000000005</v>
      </c>
    </row>
    <row r="1470" spans="1:37" x14ac:dyDescent="0.25">
      <c r="A1470" s="51">
        <v>2869</v>
      </c>
      <c r="B1470" s="52" t="s">
        <v>4589</v>
      </c>
      <c r="C1470" s="52" t="s">
        <v>2666</v>
      </c>
      <c r="D1470" s="53">
        <v>43472</v>
      </c>
      <c r="E1470" s="53">
        <v>43746</v>
      </c>
      <c r="F1470" s="51">
        <f>Messy_HR_Dataset_Detailed!$E1470-Messy_HR_Dataset_Detailed!$D1470</f>
        <v>274</v>
      </c>
      <c r="G1470" s="54">
        <f>(Messy_HR_Dataset_Detailed!$E1470-Messy_HR_Dataset_Detailed!$D1470)/365.25</f>
        <v>0.75017111567419581</v>
      </c>
      <c r="H1470" s="52" t="s">
        <v>36</v>
      </c>
      <c r="I1470" s="52" t="s">
        <v>8900</v>
      </c>
      <c r="J1470" s="55" t="s">
        <v>8901</v>
      </c>
      <c r="K1470" s="52" t="s">
        <v>84</v>
      </c>
      <c r="L1470" s="52" t="s">
        <v>1816</v>
      </c>
      <c r="M1470" s="52" t="s">
        <v>56</v>
      </c>
      <c r="N1470" s="52" t="s">
        <v>40</v>
      </c>
      <c r="O1470" s="52" t="s">
        <v>66</v>
      </c>
      <c r="P1470" s="52" t="s">
        <v>174</v>
      </c>
      <c r="Q1470" s="52" t="s">
        <v>42</v>
      </c>
      <c r="R1470" s="52" t="s">
        <v>85</v>
      </c>
      <c r="S1470" s="53">
        <v>17358</v>
      </c>
      <c r="T1470" s="52" t="s">
        <v>44</v>
      </c>
      <c r="U1470" s="52" t="s">
        <v>234</v>
      </c>
      <c r="V1470" s="52" t="s">
        <v>59</v>
      </c>
      <c r="W1470" s="51">
        <v>24886</v>
      </c>
      <c r="X1470" s="52" t="s">
        <v>746</v>
      </c>
      <c r="Y1470" s="51">
        <v>2</v>
      </c>
      <c r="Z1470" s="51">
        <v>3296</v>
      </c>
      <c r="AA1470" s="53" t="s">
        <v>972</v>
      </c>
      <c r="AB1470" s="51">
        <v>1</v>
      </c>
      <c r="AC1470" s="51">
        <v>4</v>
      </c>
      <c r="AD1470" s="53">
        <v>45124</v>
      </c>
      <c r="AE1470" s="52" t="s">
        <v>156</v>
      </c>
      <c r="AF1470" s="52" t="s">
        <v>51</v>
      </c>
      <c r="AG1470" s="52" t="s">
        <v>89</v>
      </c>
      <c r="AH1470" s="52" t="s">
        <v>8902</v>
      </c>
      <c r="AI1470" s="52" t="s">
        <v>8903</v>
      </c>
      <c r="AJ1470" s="51">
        <v>2</v>
      </c>
      <c r="AK1470" s="56">
        <v>602.70000000000005</v>
      </c>
    </row>
    <row r="1471" spans="1:37" x14ac:dyDescent="0.25">
      <c r="A1471" s="51">
        <v>2870</v>
      </c>
      <c r="B1471" s="52" t="s">
        <v>253</v>
      </c>
      <c r="C1471" s="52" t="s">
        <v>6633</v>
      </c>
      <c r="D1471" s="53">
        <v>44030</v>
      </c>
      <c r="E1471" s="53">
        <v>44306</v>
      </c>
      <c r="F1471" s="51">
        <f>Messy_HR_Dataset_Detailed!$E1471-Messy_HR_Dataset_Detailed!$D1471</f>
        <v>276</v>
      </c>
      <c r="G1471" s="54">
        <f>(Messy_HR_Dataset_Detailed!$E1471-Messy_HR_Dataset_Detailed!$D1471)/365.25</f>
        <v>0.75564681724845995</v>
      </c>
      <c r="H1471" s="52" t="s">
        <v>36</v>
      </c>
      <c r="I1471" s="52" t="s">
        <v>8904</v>
      </c>
      <c r="J1471" s="55" t="s">
        <v>8905</v>
      </c>
      <c r="K1471" s="52" t="s">
        <v>37</v>
      </c>
      <c r="L1471" s="52" t="s">
        <v>1816</v>
      </c>
      <c r="M1471" s="52" t="s">
        <v>39</v>
      </c>
      <c r="N1471" s="52" t="s">
        <v>55</v>
      </c>
      <c r="O1471" s="52" t="s">
        <v>41</v>
      </c>
      <c r="P1471" s="52" t="s">
        <v>133</v>
      </c>
      <c r="Q1471" s="52" t="s">
        <v>42</v>
      </c>
      <c r="R1471" s="52" t="s">
        <v>85</v>
      </c>
      <c r="S1471" s="53">
        <v>20433</v>
      </c>
      <c r="T1471" s="52" t="s">
        <v>44</v>
      </c>
      <c r="U1471" s="52" t="s">
        <v>109</v>
      </c>
      <c r="V1471" s="52" t="s">
        <v>59</v>
      </c>
      <c r="W1471" s="51">
        <v>25813</v>
      </c>
      <c r="X1471" s="52" t="s">
        <v>48</v>
      </c>
      <c r="Y1471" s="51">
        <v>4</v>
      </c>
      <c r="Z1471" s="51">
        <v>3297</v>
      </c>
      <c r="AA1471" s="53" t="s">
        <v>393</v>
      </c>
      <c r="AB1471" s="51">
        <v>2</v>
      </c>
      <c r="AC1471" s="51">
        <v>3</v>
      </c>
      <c r="AD1471" s="53">
        <v>45057</v>
      </c>
      <c r="AE1471" s="52" t="s">
        <v>156</v>
      </c>
      <c r="AF1471" s="52" t="s">
        <v>61</v>
      </c>
      <c r="AG1471" s="52" t="s">
        <v>62</v>
      </c>
      <c r="AH1471" s="52" t="s">
        <v>8906</v>
      </c>
      <c r="AI1471" s="52" t="s">
        <v>8907</v>
      </c>
      <c r="AJ1471" s="51">
        <v>1</v>
      </c>
      <c r="AK1471" s="56">
        <v>440.54</v>
      </c>
    </row>
    <row r="1472" spans="1:37" x14ac:dyDescent="0.25">
      <c r="A1472" s="51">
        <v>2871</v>
      </c>
      <c r="B1472" s="52" t="s">
        <v>8908</v>
      </c>
      <c r="C1472" s="52" t="s">
        <v>1898</v>
      </c>
      <c r="D1472" s="53">
        <v>44154</v>
      </c>
      <c r="E1472" s="53">
        <v>44337</v>
      </c>
      <c r="F1472" s="51">
        <f>Messy_HR_Dataset_Detailed!$E1472-Messy_HR_Dataset_Detailed!$D1472</f>
        <v>183</v>
      </c>
      <c r="G1472" s="54">
        <f>(Messy_HR_Dataset_Detailed!$E1472-Messy_HR_Dataset_Detailed!$D1472)/365.25</f>
        <v>0.50102669404517453</v>
      </c>
      <c r="H1472" s="52" t="s">
        <v>738</v>
      </c>
      <c r="I1472" s="52" t="s">
        <v>8909</v>
      </c>
      <c r="J1472" s="55" t="s">
        <v>8910</v>
      </c>
      <c r="K1472" s="52" t="s">
        <v>54</v>
      </c>
      <c r="L1472" s="52" t="s">
        <v>38</v>
      </c>
      <c r="M1472" s="52" t="s">
        <v>66</v>
      </c>
      <c r="N1472" s="52" t="s">
        <v>55</v>
      </c>
      <c r="O1472" s="52" t="s">
        <v>66</v>
      </c>
      <c r="P1472" s="52" t="s">
        <v>95</v>
      </c>
      <c r="Q1472" s="52" t="s">
        <v>42</v>
      </c>
      <c r="R1472" s="52" t="s">
        <v>85</v>
      </c>
      <c r="S1472" s="53">
        <v>35341</v>
      </c>
      <c r="T1472" s="52" t="s">
        <v>44</v>
      </c>
      <c r="U1472" s="52" t="s">
        <v>98</v>
      </c>
      <c r="V1472" s="52" t="s">
        <v>46</v>
      </c>
      <c r="W1472" s="51">
        <v>88404</v>
      </c>
      <c r="X1472" s="52" t="s">
        <v>48</v>
      </c>
      <c r="Y1472" s="51">
        <v>5</v>
      </c>
      <c r="Z1472" s="51">
        <v>3298</v>
      </c>
      <c r="AA1472" s="53">
        <v>44907</v>
      </c>
      <c r="AB1472" s="51">
        <v>3</v>
      </c>
      <c r="AC1472" s="51">
        <v>4</v>
      </c>
      <c r="AD1472" s="53">
        <v>45031</v>
      </c>
      <c r="AE1472" s="52" t="s">
        <v>60</v>
      </c>
      <c r="AF1472" s="52" t="s">
        <v>51</v>
      </c>
      <c r="AG1472" s="52" t="s">
        <v>77</v>
      </c>
      <c r="AH1472" s="52" t="s">
        <v>8911</v>
      </c>
      <c r="AI1472" s="52" t="s">
        <v>3374</v>
      </c>
      <c r="AJ1472" s="51">
        <v>1</v>
      </c>
      <c r="AK1472" s="56">
        <v>549.55999999999995</v>
      </c>
    </row>
    <row r="1473" spans="1:37" x14ac:dyDescent="0.25">
      <c r="A1473" s="51">
        <v>2873</v>
      </c>
      <c r="B1473" s="52" t="s">
        <v>6408</v>
      </c>
      <c r="C1473" s="52" t="s">
        <v>1048</v>
      </c>
      <c r="D1473" s="53">
        <v>44280</v>
      </c>
      <c r="E1473" s="53">
        <v>44689</v>
      </c>
      <c r="F1473" s="51">
        <f>Messy_HR_Dataset_Detailed!$E1473-Messy_HR_Dataset_Detailed!$D1473</f>
        <v>409</v>
      </c>
      <c r="G1473" s="54">
        <f>(Messy_HR_Dataset_Detailed!$E1473-Messy_HR_Dataset_Detailed!$D1473)/365.25</f>
        <v>1.1197809719370295</v>
      </c>
      <c r="H1473" s="52" t="s">
        <v>738</v>
      </c>
      <c r="I1473" s="52" t="s">
        <v>8912</v>
      </c>
      <c r="J1473" s="55" t="s">
        <v>8913</v>
      </c>
      <c r="K1473" s="52" t="s">
        <v>113</v>
      </c>
      <c r="L1473" s="52" t="s">
        <v>38</v>
      </c>
      <c r="M1473" s="52" t="s">
        <v>66</v>
      </c>
      <c r="N1473" s="52" t="s">
        <v>67</v>
      </c>
      <c r="O1473" s="52" t="s">
        <v>56</v>
      </c>
      <c r="P1473" s="52" t="s">
        <v>121</v>
      </c>
      <c r="Q1473" s="52" t="s">
        <v>42</v>
      </c>
      <c r="R1473" s="52" t="s">
        <v>85</v>
      </c>
      <c r="S1473" s="53" t="s">
        <v>8914</v>
      </c>
      <c r="T1473" s="52" t="s">
        <v>44</v>
      </c>
      <c r="U1473" s="52" t="s">
        <v>98</v>
      </c>
      <c r="V1473" s="52" t="s">
        <v>59</v>
      </c>
      <c r="W1473" s="51">
        <v>73771</v>
      </c>
      <c r="X1473" s="52" t="s">
        <v>48</v>
      </c>
      <c r="Y1473" s="51">
        <v>2</v>
      </c>
      <c r="Z1473" s="51">
        <v>3300</v>
      </c>
      <c r="AA1473" s="53">
        <v>45171</v>
      </c>
      <c r="AB1473" s="51">
        <v>1</v>
      </c>
      <c r="AC1473" s="51">
        <v>1</v>
      </c>
      <c r="AD1473" s="53">
        <v>45040</v>
      </c>
      <c r="AE1473" s="52" t="s">
        <v>50</v>
      </c>
      <c r="AF1473" s="52" t="s">
        <v>61</v>
      </c>
      <c r="AG1473" s="52" t="s">
        <v>62</v>
      </c>
      <c r="AH1473" s="52" t="s">
        <v>5068</v>
      </c>
      <c r="AI1473" s="52" t="s">
        <v>8915</v>
      </c>
      <c r="AJ1473" s="51">
        <v>2</v>
      </c>
      <c r="AK1473" s="56">
        <v>897.32</v>
      </c>
    </row>
    <row r="1474" spans="1:37" x14ac:dyDescent="0.25">
      <c r="A1474" s="51">
        <v>2874</v>
      </c>
      <c r="B1474" s="52" t="s">
        <v>8916</v>
      </c>
      <c r="C1474" s="52" t="s">
        <v>3601</v>
      </c>
      <c r="D1474" s="53">
        <v>43598</v>
      </c>
      <c r="E1474" s="53">
        <v>44786</v>
      </c>
      <c r="F1474" s="51">
        <f>Messy_HR_Dataset_Detailed!$E1474-Messy_HR_Dataset_Detailed!$D1474</f>
        <v>1188</v>
      </c>
      <c r="G1474" s="54">
        <f>(Messy_HR_Dataset_Detailed!$E1474-Messy_HR_Dataset_Detailed!$D1474)/365.25</f>
        <v>3.2525667351129361</v>
      </c>
      <c r="H1474" s="52" t="s">
        <v>738</v>
      </c>
      <c r="I1474" s="52" t="s">
        <v>8917</v>
      </c>
      <c r="J1474" s="55" t="s">
        <v>8918</v>
      </c>
      <c r="K1474" s="52" t="s">
        <v>65</v>
      </c>
      <c r="L1474" s="52" t="s">
        <v>752</v>
      </c>
      <c r="M1474" s="52" t="s">
        <v>39</v>
      </c>
      <c r="N1474" s="52" t="s">
        <v>67</v>
      </c>
      <c r="O1474" s="52" t="s">
        <v>66</v>
      </c>
      <c r="P1474" s="52" t="s">
        <v>133</v>
      </c>
      <c r="Q1474" s="52" t="s">
        <v>42</v>
      </c>
      <c r="R1474" s="52" t="s">
        <v>85</v>
      </c>
      <c r="S1474" s="53" t="s">
        <v>8585</v>
      </c>
      <c r="T1474" s="52" t="s">
        <v>44</v>
      </c>
      <c r="U1474" s="52" t="s">
        <v>846</v>
      </c>
      <c r="V1474" s="52" t="s">
        <v>59</v>
      </c>
      <c r="W1474" s="51">
        <v>65436</v>
      </c>
      <c r="X1474" s="52" t="s">
        <v>48</v>
      </c>
      <c r="Y1474" s="51">
        <v>1</v>
      </c>
      <c r="Z1474" s="51">
        <v>3301</v>
      </c>
      <c r="AA1474" s="53">
        <v>44845</v>
      </c>
      <c r="AB1474" s="51">
        <v>2</v>
      </c>
      <c r="AC1474" s="51">
        <v>2</v>
      </c>
      <c r="AD1474" s="53">
        <v>44960</v>
      </c>
      <c r="AE1474" s="52" t="s">
        <v>60</v>
      </c>
      <c r="AF1474" s="52" t="s">
        <v>51</v>
      </c>
      <c r="AG1474" s="52" t="s">
        <v>62</v>
      </c>
      <c r="AH1474" s="52" t="s">
        <v>8919</v>
      </c>
      <c r="AI1474" s="52" t="s">
        <v>8920</v>
      </c>
      <c r="AJ1474" s="51">
        <v>1</v>
      </c>
      <c r="AK1474" s="56">
        <v>443.13</v>
      </c>
    </row>
    <row r="1475" spans="1:37" x14ac:dyDescent="0.25">
      <c r="A1475" s="51">
        <v>2875</v>
      </c>
      <c r="B1475" s="52" t="s">
        <v>639</v>
      </c>
      <c r="C1475" s="52" t="s">
        <v>5047</v>
      </c>
      <c r="D1475" s="53">
        <v>43623</v>
      </c>
      <c r="E1475" s="53">
        <v>44871</v>
      </c>
      <c r="F1475" s="51">
        <f>Messy_HR_Dataset_Detailed!$E1475-Messy_HR_Dataset_Detailed!$D1475</f>
        <v>1248</v>
      </c>
      <c r="G1475" s="54">
        <f>(Messy_HR_Dataset_Detailed!$E1475-Messy_HR_Dataset_Detailed!$D1475)/365.25</f>
        <v>3.4168377823408624</v>
      </c>
      <c r="H1475" s="52" t="s">
        <v>738</v>
      </c>
      <c r="I1475" s="52" t="s">
        <v>8921</v>
      </c>
      <c r="J1475" s="55" t="s">
        <v>8922</v>
      </c>
      <c r="K1475" s="52" t="s">
        <v>164</v>
      </c>
      <c r="L1475" s="52" t="s">
        <v>1816</v>
      </c>
      <c r="M1475" s="52" t="s">
        <v>66</v>
      </c>
      <c r="N1475" s="52" t="s">
        <v>55</v>
      </c>
      <c r="O1475" s="52" t="s">
        <v>56</v>
      </c>
      <c r="P1475" s="52" t="s">
        <v>133</v>
      </c>
      <c r="Q1475" s="52" t="s">
        <v>42</v>
      </c>
      <c r="R1475" s="52" t="s">
        <v>80</v>
      </c>
      <c r="S1475" s="53" t="s">
        <v>8923</v>
      </c>
      <c r="T1475" s="52" t="s">
        <v>44</v>
      </c>
      <c r="U1475" s="52" t="s">
        <v>159</v>
      </c>
      <c r="V1475" s="52" t="s">
        <v>46</v>
      </c>
      <c r="W1475" s="51">
        <v>77353</v>
      </c>
      <c r="X1475" s="52" t="s">
        <v>48</v>
      </c>
      <c r="Y1475" s="51">
        <v>4</v>
      </c>
      <c r="Z1475" s="51">
        <v>3302</v>
      </c>
      <c r="AA1475" s="53" t="s">
        <v>155</v>
      </c>
      <c r="AB1475" s="51">
        <v>5</v>
      </c>
      <c r="AC1475" s="51">
        <v>1</v>
      </c>
      <c r="AD1475" s="53">
        <v>45001</v>
      </c>
      <c r="AE1475" s="52" t="s">
        <v>156</v>
      </c>
      <c r="AF1475" s="52" t="s">
        <v>61</v>
      </c>
      <c r="AG1475" s="52" t="s">
        <v>62</v>
      </c>
      <c r="AH1475" s="52" t="s">
        <v>8924</v>
      </c>
      <c r="AI1475" s="52" t="s">
        <v>8925</v>
      </c>
      <c r="AJ1475" s="51">
        <v>4</v>
      </c>
      <c r="AK1475" s="56">
        <v>584.29</v>
      </c>
    </row>
    <row r="1476" spans="1:37" x14ac:dyDescent="0.25">
      <c r="A1476" s="51">
        <v>2878</v>
      </c>
      <c r="B1476" s="52" t="s">
        <v>8926</v>
      </c>
      <c r="C1476" s="52" t="s">
        <v>8016</v>
      </c>
      <c r="D1476" s="53">
        <v>44165</v>
      </c>
      <c r="E1476" s="53">
        <v>44857</v>
      </c>
      <c r="F1476" s="51">
        <f>Messy_HR_Dataset_Detailed!$E1476-Messy_HR_Dataset_Detailed!$D1476</f>
        <v>692</v>
      </c>
      <c r="G1476" s="54">
        <f>(Messy_HR_Dataset_Detailed!$E1476-Messy_HR_Dataset_Detailed!$D1476)/365.25</f>
        <v>1.8945927446954141</v>
      </c>
      <c r="H1476" s="52" t="s">
        <v>36</v>
      </c>
      <c r="I1476" s="52" t="s">
        <v>8927</v>
      </c>
      <c r="J1476" s="55" t="s">
        <v>8928</v>
      </c>
      <c r="K1476" s="52" t="s">
        <v>94</v>
      </c>
      <c r="L1476" s="52" t="s">
        <v>752</v>
      </c>
      <c r="M1476" s="52" t="s">
        <v>39</v>
      </c>
      <c r="N1476" s="52" t="s">
        <v>40</v>
      </c>
      <c r="O1476" s="52" t="s">
        <v>56</v>
      </c>
      <c r="P1476" s="52" t="s">
        <v>95</v>
      </c>
      <c r="Q1476" s="52" t="s">
        <v>42</v>
      </c>
      <c r="R1476" s="52" t="s">
        <v>175</v>
      </c>
      <c r="S1476" s="53">
        <v>33854</v>
      </c>
      <c r="T1476" s="52" t="s">
        <v>44</v>
      </c>
      <c r="U1476" s="52" t="s">
        <v>176</v>
      </c>
      <c r="V1476" s="52" t="s">
        <v>46</v>
      </c>
      <c r="W1476" s="51">
        <v>18362</v>
      </c>
      <c r="X1476" s="52" t="s">
        <v>48</v>
      </c>
      <c r="Y1476" s="51">
        <v>4</v>
      </c>
      <c r="Z1476" s="51">
        <v>3305</v>
      </c>
      <c r="AA1476" s="53">
        <v>44781</v>
      </c>
      <c r="AB1476" s="51">
        <v>5</v>
      </c>
      <c r="AC1476" s="51">
        <v>4</v>
      </c>
      <c r="AD1476" s="53">
        <v>44896</v>
      </c>
      <c r="AE1476" s="52" t="s">
        <v>76</v>
      </c>
      <c r="AF1476" s="52" t="s">
        <v>51</v>
      </c>
      <c r="AG1476" s="52" t="s">
        <v>77</v>
      </c>
      <c r="AH1476" s="52" t="s">
        <v>8929</v>
      </c>
      <c r="AI1476" s="52" t="s">
        <v>8930</v>
      </c>
      <c r="AJ1476" s="51">
        <v>1</v>
      </c>
      <c r="AK1476" s="56">
        <v>149.24</v>
      </c>
    </row>
    <row r="1477" spans="1:37" x14ac:dyDescent="0.25">
      <c r="A1477" s="51">
        <v>2879</v>
      </c>
      <c r="B1477" s="52" t="s">
        <v>1350</v>
      </c>
      <c r="C1477" s="52" t="s">
        <v>3088</v>
      </c>
      <c r="D1477" s="53">
        <v>44828</v>
      </c>
      <c r="E1477" s="53">
        <v>44861</v>
      </c>
      <c r="F1477" s="51">
        <f>Messy_HR_Dataset_Detailed!$E1477-Messy_HR_Dataset_Detailed!$D1477</f>
        <v>33</v>
      </c>
      <c r="G1477" s="54">
        <f>(Messy_HR_Dataset_Detailed!$E1477-Messy_HR_Dataset_Detailed!$D1477)/365.25</f>
        <v>9.034907597535935E-2</v>
      </c>
      <c r="H1477" s="52" t="s">
        <v>36</v>
      </c>
      <c r="I1477" s="52" t="s">
        <v>8931</v>
      </c>
      <c r="J1477" s="55" t="s">
        <v>8932</v>
      </c>
      <c r="K1477" s="52" t="s">
        <v>113</v>
      </c>
      <c r="L1477" s="52" t="s">
        <v>752</v>
      </c>
      <c r="M1477" s="52" t="s">
        <v>66</v>
      </c>
      <c r="N1477" s="52" t="s">
        <v>55</v>
      </c>
      <c r="O1477" s="52" t="s">
        <v>41</v>
      </c>
      <c r="P1477" s="52" t="s">
        <v>174</v>
      </c>
      <c r="Q1477" s="52" t="s">
        <v>42</v>
      </c>
      <c r="R1477" s="52" t="s">
        <v>85</v>
      </c>
      <c r="S1477" s="53" t="s">
        <v>5252</v>
      </c>
      <c r="T1477" s="52" t="s">
        <v>44</v>
      </c>
      <c r="U1477" s="52" t="s">
        <v>81</v>
      </c>
      <c r="V1477" s="52" t="s">
        <v>59</v>
      </c>
      <c r="W1477" s="51">
        <v>78658</v>
      </c>
      <c r="X1477" s="52" t="s">
        <v>746</v>
      </c>
      <c r="Y1477" s="51">
        <v>4</v>
      </c>
      <c r="Z1477" s="51">
        <v>3306</v>
      </c>
      <c r="AA1477" s="53" t="s">
        <v>2878</v>
      </c>
      <c r="AB1477" s="51">
        <v>3</v>
      </c>
      <c r="AC1477" s="51">
        <v>5</v>
      </c>
      <c r="AD1477" s="53">
        <v>44939</v>
      </c>
      <c r="AE1477" s="52" t="s">
        <v>76</v>
      </c>
      <c r="AF1477" s="52" t="s">
        <v>61</v>
      </c>
      <c r="AG1477" s="52" t="s">
        <v>62</v>
      </c>
      <c r="AH1477" s="52" t="s">
        <v>8933</v>
      </c>
      <c r="AI1477" s="52" t="s">
        <v>8934</v>
      </c>
      <c r="AJ1477" s="51">
        <v>3</v>
      </c>
      <c r="AK1477" s="56">
        <v>267.72000000000003</v>
      </c>
    </row>
    <row r="1478" spans="1:37" x14ac:dyDescent="0.25">
      <c r="A1478" s="51">
        <v>2883</v>
      </c>
      <c r="B1478" s="52" t="s">
        <v>807</v>
      </c>
      <c r="C1478" s="52" t="s">
        <v>4919</v>
      </c>
      <c r="D1478" s="53">
        <v>44594</v>
      </c>
      <c r="E1478" s="53">
        <v>44961</v>
      </c>
      <c r="F1478" s="51">
        <f>Messy_HR_Dataset_Detailed!$E1478-Messy_HR_Dataset_Detailed!$D1478</f>
        <v>367</v>
      </c>
      <c r="G1478" s="54">
        <f>(Messy_HR_Dataset_Detailed!$E1478-Messy_HR_Dataset_Detailed!$D1478)/365.25</f>
        <v>1.0047912388774811</v>
      </c>
      <c r="H1478" s="52" t="s">
        <v>36</v>
      </c>
      <c r="I1478" s="52" t="s">
        <v>8935</v>
      </c>
      <c r="J1478" s="55" t="s">
        <v>8936</v>
      </c>
      <c r="K1478" s="52" t="s">
        <v>125</v>
      </c>
      <c r="L1478" s="52" t="s">
        <v>38</v>
      </c>
      <c r="M1478" s="52" t="s">
        <v>56</v>
      </c>
      <c r="N1478" s="52" t="s">
        <v>67</v>
      </c>
      <c r="O1478" s="52" t="s">
        <v>56</v>
      </c>
      <c r="P1478" s="52" t="s">
        <v>133</v>
      </c>
      <c r="Q1478" s="52" t="s">
        <v>42</v>
      </c>
      <c r="R1478" s="52" t="s">
        <v>114</v>
      </c>
      <c r="S1478" s="53" t="s">
        <v>8937</v>
      </c>
      <c r="T1478" s="52" t="s">
        <v>44</v>
      </c>
      <c r="U1478" s="52" t="s">
        <v>724</v>
      </c>
      <c r="V1478" s="52" t="s">
        <v>46</v>
      </c>
      <c r="W1478" s="51">
        <v>53426</v>
      </c>
      <c r="X1478" s="52" t="s">
        <v>48</v>
      </c>
      <c r="Y1478" s="51">
        <v>3</v>
      </c>
      <c r="Z1478" s="51">
        <v>3310</v>
      </c>
      <c r="AA1478" s="53">
        <v>44662</v>
      </c>
      <c r="AB1478" s="51">
        <v>4</v>
      </c>
      <c r="AC1478" s="51">
        <v>5</v>
      </c>
      <c r="AD1478" s="53">
        <v>45129</v>
      </c>
      <c r="AE1478" s="52" t="s">
        <v>76</v>
      </c>
      <c r="AF1478" s="52" t="s">
        <v>61</v>
      </c>
      <c r="AG1478" s="52" t="s">
        <v>62</v>
      </c>
      <c r="AH1478" s="52" t="s">
        <v>5709</v>
      </c>
      <c r="AI1478" s="52" t="s">
        <v>8938</v>
      </c>
      <c r="AJ1478" s="51">
        <v>3</v>
      </c>
      <c r="AK1478" s="56">
        <v>514.23</v>
      </c>
    </row>
    <row r="1479" spans="1:37" x14ac:dyDescent="0.25">
      <c r="A1479" s="51">
        <v>2884</v>
      </c>
      <c r="B1479" s="52" t="s">
        <v>3588</v>
      </c>
      <c r="C1479" s="52" t="s">
        <v>4644</v>
      </c>
      <c r="D1479" s="53">
        <v>44364</v>
      </c>
      <c r="E1479" s="53">
        <v>44533</v>
      </c>
      <c r="F1479" s="51">
        <f>Messy_HR_Dataset_Detailed!$E1479-Messy_HR_Dataset_Detailed!$D1479</f>
        <v>169</v>
      </c>
      <c r="G1479" s="54">
        <f>(Messy_HR_Dataset_Detailed!$E1479-Messy_HR_Dataset_Detailed!$D1479)/365.25</f>
        <v>0.46269678302532513</v>
      </c>
      <c r="H1479" s="52" t="s">
        <v>36</v>
      </c>
      <c r="I1479" s="52" t="s">
        <v>8939</v>
      </c>
      <c r="J1479" s="55" t="s">
        <v>8940</v>
      </c>
      <c r="K1479" s="52" t="s">
        <v>54</v>
      </c>
      <c r="L1479" s="52" t="s">
        <v>38</v>
      </c>
      <c r="M1479" s="52" t="s">
        <v>39</v>
      </c>
      <c r="N1479" s="52" t="s">
        <v>55</v>
      </c>
      <c r="O1479" s="52" t="s">
        <v>41</v>
      </c>
      <c r="P1479" s="52" t="s">
        <v>133</v>
      </c>
      <c r="Q1479" s="52" t="s">
        <v>42</v>
      </c>
      <c r="R1479" s="52" t="s">
        <v>85</v>
      </c>
      <c r="S1479" s="53">
        <v>27366</v>
      </c>
      <c r="T1479" s="52" t="s">
        <v>44</v>
      </c>
      <c r="U1479" s="52" t="s">
        <v>423</v>
      </c>
      <c r="V1479" s="52" t="s">
        <v>46</v>
      </c>
      <c r="W1479" s="51">
        <v>15819</v>
      </c>
      <c r="X1479" s="52" t="s">
        <v>48</v>
      </c>
      <c r="Y1479" s="51">
        <v>4</v>
      </c>
      <c r="Z1479" s="51">
        <v>3311</v>
      </c>
      <c r="AA1479" s="53" t="s">
        <v>1494</v>
      </c>
      <c r="AB1479" s="51">
        <v>5</v>
      </c>
      <c r="AC1479" s="51">
        <v>2</v>
      </c>
      <c r="AD1479" s="53">
        <v>44905</v>
      </c>
      <c r="AE1479" s="52" t="s">
        <v>156</v>
      </c>
      <c r="AF1479" s="52" t="s">
        <v>51</v>
      </c>
      <c r="AG1479" s="52" t="s">
        <v>89</v>
      </c>
      <c r="AH1479" s="52" t="s">
        <v>8941</v>
      </c>
      <c r="AI1479" s="52" t="s">
        <v>8942</v>
      </c>
      <c r="AJ1479" s="51">
        <v>3</v>
      </c>
      <c r="AK1479" s="56">
        <v>773.82</v>
      </c>
    </row>
    <row r="1480" spans="1:37" x14ac:dyDescent="0.25">
      <c r="A1480" s="51">
        <v>2888</v>
      </c>
      <c r="B1480" s="52" t="s">
        <v>2003</v>
      </c>
      <c r="C1480" s="52" t="s">
        <v>2383</v>
      </c>
      <c r="D1480" s="53">
        <v>43386</v>
      </c>
      <c r="E1480" s="53">
        <v>43908</v>
      </c>
      <c r="F1480" s="51">
        <f>Messy_HR_Dataset_Detailed!$E1480-Messy_HR_Dataset_Detailed!$D1480</f>
        <v>522</v>
      </c>
      <c r="G1480" s="54">
        <f>(Messy_HR_Dataset_Detailed!$E1480-Messy_HR_Dataset_Detailed!$D1480)/365.25</f>
        <v>1.429158110882957</v>
      </c>
      <c r="H1480" s="52" t="s">
        <v>36</v>
      </c>
      <c r="I1480" s="52" t="s">
        <v>8943</v>
      </c>
      <c r="J1480" s="55" t="s">
        <v>8944</v>
      </c>
      <c r="K1480" s="52" t="s">
        <v>94</v>
      </c>
      <c r="L1480" s="52" t="s">
        <v>752</v>
      </c>
      <c r="M1480" s="52" t="s">
        <v>66</v>
      </c>
      <c r="N1480" s="52" t="s">
        <v>40</v>
      </c>
      <c r="O1480" s="52" t="s">
        <v>41</v>
      </c>
      <c r="P1480" s="52" t="s">
        <v>95</v>
      </c>
      <c r="Q1480" s="52" t="s">
        <v>42</v>
      </c>
      <c r="R1480" s="52" t="s">
        <v>85</v>
      </c>
      <c r="S1480" s="53" t="s">
        <v>8945</v>
      </c>
      <c r="T1480" s="52" t="s">
        <v>44</v>
      </c>
      <c r="U1480" s="52" t="s">
        <v>666</v>
      </c>
      <c r="V1480" s="52" t="s">
        <v>46</v>
      </c>
      <c r="W1480" s="51">
        <v>85181</v>
      </c>
      <c r="X1480" s="52" t="s">
        <v>48</v>
      </c>
      <c r="Y1480" s="51">
        <v>3</v>
      </c>
      <c r="Z1480" s="51">
        <v>3315</v>
      </c>
      <c r="AA1480" s="53" t="s">
        <v>4226</v>
      </c>
      <c r="AB1480" s="51">
        <v>5</v>
      </c>
      <c r="AC1480" s="51">
        <v>3</v>
      </c>
      <c r="AD1480" s="53">
        <v>44960</v>
      </c>
      <c r="AE1480" s="52" t="s">
        <v>50</v>
      </c>
      <c r="AF1480" s="52" t="s">
        <v>51</v>
      </c>
      <c r="AG1480" s="52" t="s">
        <v>62</v>
      </c>
      <c r="AH1480" s="52" t="s">
        <v>8946</v>
      </c>
      <c r="AI1480" s="52" t="s">
        <v>8947</v>
      </c>
      <c r="AJ1480" s="51">
        <v>1</v>
      </c>
      <c r="AK1480" s="56">
        <v>976.59</v>
      </c>
    </row>
    <row r="1481" spans="1:37" x14ac:dyDescent="0.25">
      <c r="A1481" s="51">
        <v>2889</v>
      </c>
      <c r="B1481" s="52" t="s">
        <v>8948</v>
      </c>
      <c r="C1481" s="52" t="s">
        <v>934</v>
      </c>
      <c r="D1481" s="53">
        <v>43946</v>
      </c>
      <c r="E1481" s="53">
        <v>44908</v>
      </c>
      <c r="F1481" s="51">
        <f>Messy_HR_Dataset_Detailed!$E1481-Messy_HR_Dataset_Detailed!$D1481</f>
        <v>962</v>
      </c>
      <c r="G1481" s="54">
        <f>(Messy_HR_Dataset_Detailed!$E1481-Messy_HR_Dataset_Detailed!$D1481)/365.25</f>
        <v>2.6338124572210813</v>
      </c>
      <c r="H1481" s="52" t="s">
        <v>36</v>
      </c>
      <c r="I1481" s="52" t="s">
        <v>8949</v>
      </c>
      <c r="J1481" s="55" t="s">
        <v>8950</v>
      </c>
      <c r="K1481" s="52" t="s">
        <v>113</v>
      </c>
      <c r="L1481" s="52" t="s">
        <v>1816</v>
      </c>
      <c r="M1481" s="52" t="s">
        <v>56</v>
      </c>
      <c r="N1481" s="52" t="s">
        <v>40</v>
      </c>
      <c r="O1481" s="52" t="s">
        <v>66</v>
      </c>
      <c r="P1481" s="52" t="s">
        <v>133</v>
      </c>
      <c r="Q1481" s="52" t="s">
        <v>42</v>
      </c>
      <c r="R1481" s="52" t="s">
        <v>344</v>
      </c>
      <c r="S1481" s="53">
        <v>27709</v>
      </c>
      <c r="T1481" s="52" t="s">
        <v>44</v>
      </c>
      <c r="U1481" s="52" t="s">
        <v>159</v>
      </c>
      <c r="V1481" s="52" t="s">
        <v>46</v>
      </c>
      <c r="W1481" s="51">
        <v>37802</v>
      </c>
      <c r="X1481" s="52" t="s">
        <v>48</v>
      </c>
      <c r="Y1481" s="51">
        <v>3</v>
      </c>
      <c r="Z1481" s="51">
        <v>3316</v>
      </c>
      <c r="AA1481" s="53">
        <v>44842</v>
      </c>
      <c r="AB1481" s="51">
        <v>2</v>
      </c>
      <c r="AC1481" s="51">
        <v>1</v>
      </c>
      <c r="AD1481" s="53">
        <v>44790</v>
      </c>
      <c r="AE1481" s="52" t="s">
        <v>156</v>
      </c>
      <c r="AF1481" s="52" t="s">
        <v>51</v>
      </c>
      <c r="AG1481" s="52" t="s">
        <v>52</v>
      </c>
      <c r="AH1481" s="52" t="s">
        <v>8951</v>
      </c>
      <c r="AI1481" s="52" t="s">
        <v>8952</v>
      </c>
      <c r="AJ1481" s="51">
        <v>1</v>
      </c>
      <c r="AK1481" s="56">
        <v>780.12</v>
      </c>
    </row>
    <row r="1482" spans="1:37" x14ac:dyDescent="0.25">
      <c r="A1482" s="51">
        <v>2891</v>
      </c>
      <c r="B1482" s="52" t="s">
        <v>2377</v>
      </c>
      <c r="C1482" s="52" t="s">
        <v>927</v>
      </c>
      <c r="D1482" s="53">
        <v>43787</v>
      </c>
      <c r="E1482" s="53">
        <v>44602</v>
      </c>
      <c r="F1482" s="51">
        <f>Messy_HR_Dataset_Detailed!$E1482-Messy_HR_Dataset_Detailed!$D1482</f>
        <v>815</v>
      </c>
      <c r="G1482" s="54">
        <f>(Messy_HR_Dataset_Detailed!$E1482-Messy_HR_Dataset_Detailed!$D1482)/365.25</f>
        <v>2.2313483915126624</v>
      </c>
      <c r="H1482" s="52" t="s">
        <v>36</v>
      </c>
      <c r="I1482" s="52" t="s">
        <v>8953</v>
      </c>
      <c r="J1482" s="55" t="s">
        <v>8954</v>
      </c>
      <c r="K1482" s="52" t="s">
        <v>84</v>
      </c>
      <c r="L1482" s="52" t="s">
        <v>1816</v>
      </c>
      <c r="M1482" s="52" t="s">
        <v>56</v>
      </c>
      <c r="N1482" s="52" t="s">
        <v>55</v>
      </c>
      <c r="O1482" s="52" t="s">
        <v>66</v>
      </c>
      <c r="P1482" s="52" t="s">
        <v>121</v>
      </c>
      <c r="Q1482" s="52" t="s">
        <v>42</v>
      </c>
      <c r="R1482" s="52" t="s">
        <v>711</v>
      </c>
      <c r="S1482" s="53">
        <v>35289</v>
      </c>
      <c r="T1482" s="52" t="s">
        <v>44</v>
      </c>
      <c r="U1482" s="52" t="s">
        <v>412</v>
      </c>
      <c r="V1482" s="52" t="s">
        <v>59</v>
      </c>
      <c r="W1482" s="51">
        <v>61532</v>
      </c>
      <c r="X1482" s="52" t="s">
        <v>48</v>
      </c>
      <c r="Y1482" s="51">
        <v>3</v>
      </c>
      <c r="Z1482" s="51">
        <v>3318</v>
      </c>
      <c r="AA1482" s="53" t="s">
        <v>1864</v>
      </c>
      <c r="AB1482" s="51">
        <v>4</v>
      </c>
      <c r="AC1482" s="51">
        <v>3</v>
      </c>
      <c r="AD1482" s="53">
        <v>44820</v>
      </c>
      <c r="AE1482" s="52" t="s">
        <v>50</v>
      </c>
      <c r="AF1482" s="52" t="s">
        <v>51</v>
      </c>
      <c r="AG1482" s="52" t="s">
        <v>62</v>
      </c>
      <c r="AH1482" s="52" t="s">
        <v>8955</v>
      </c>
      <c r="AI1482" s="52" t="s">
        <v>8956</v>
      </c>
      <c r="AJ1482" s="51">
        <v>2</v>
      </c>
      <c r="AK1482" s="56">
        <v>728.28</v>
      </c>
    </row>
    <row r="1483" spans="1:37" x14ac:dyDescent="0.25">
      <c r="A1483" s="51">
        <v>2895</v>
      </c>
      <c r="B1483" s="52" t="s">
        <v>8828</v>
      </c>
      <c r="C1483" s="52" t="s">
        <v>624</v>
      </c>
      <c r="D1483" s="53">
        <v>44043</v>
      </c>
      <c r="E1483" s="53">
        <v>44831</v>
      </c>
      <c r="F1483" s="51">
        <f>Messy_HR_Dataset_Detailed!$E1483-Messy_HR_Dataset_Detailed!$D1483</f>
        <v>788</v>
      </c>
      <c r="G1483" s="54">
        <f>(Messy_HR_Dataset_Detailed!$E1483-Messy_HR_Dataset_Detailed!$D1483)/365.25</f>
        <v>2.1574264202600957</v>
      </c>
      <c r="H1483" s="52" t="s">
        <v>738</v>
      </c>
      <c r="I1483" s="52" t="s">
        <v>8957</v>
      </c>
      <c r="J1483" s="55" t="s">
        <v>8958</v>
      </c>
      <c r="K1483" s="52" t="s">
        <v>37</v>
      </c>
      <c r="L1483" s="52" t="s">
        <v>752</v>
      </c>
      <c r="M1483" s="52" t="s">
        <v>56</v>
      </c>
      <c r="N1483" s="52" t="s">
        <v>67</v>
      </c>
      <c r="O1483" s="52" t="s">
        <v>66</v>
      </c>
      <c r="P1483" s="52" t="s">
        <v>174</v>
      </c>
      <c r="Q1483" s="52" t="s">
        <v>42</v>
      </c>
      <c r="R1483" s="52" t="s">
        <v>57</v>
      </c>
      <c r="S1483" s="53">
        <v>15959</v>
      </c>
      <c r="T1483" s="52" t="s">
        <v>44</v>
      </c>
      <c r="U1483" s="52" t="s">
        <v>159</v>
      </c>
      <c r="V1483" s="52" t="s">
        <v>59</v>
      </c>
      <c r="W1483" s="51">
        <v>25557</v>
      </c>
      <c r="X1483" s="52" t="s">
        <v>48</v>
      </c>
      <c r="Y1483" s="51">
        <v>4</v>
      </c>
      <c r="Z1483" s="51">
        <v>3322</v>
      </c>
      <c r="AA1483" s="53" t="s">
        <v>605</v>
      </c>
      <c r="AB1483" s="51">
        <v>2</v>
      </c>
      <c r="AC1483" s="51">
        <v>5</v>
      </c>
      <c r="AD1483" s="53">
        <v>45057</v>
      </c>
      <c r="AE1483" s="52" t="s">
        <v>156</v>
      </c>
      <c r="AF1483" s="52" t="s">
        <v>61</v>
      </c>
      <c r="AG1483" s="52" t="s">
        <v>52</v>
      </c>
      <c r="AH1483" s="52" t="s">
        <v>8959</v>
      </c>
      <c r="AI1483" s="52" t="s">
        <v>8960</v>
      </c>
      <c r="AJ1483" s="51">
        <v>5</v>
      </c>
      <c r="AK1483" s="56">
        <v>371.76</v>
      </c>
    </row>
    <row r="1484" spans="1:37" x14ac:dyDescent="0.25">
      <c r="A1484" s="51">
        <v>2896</v>
      </c>
      <c r="B1484" s="52" t="s">
        <v>4347</v>
      </c>
      <c r="C1484" s="52" t="s">
        <v>1900</v>
      </c>
      <c r="D1484" s="53">
        <v>45094</v>
      </c>
      <c r="E1484" s="53">
        <v>45120</v>
      </c>
      <c r="F1484" s="51">
        <f>Messy_HR_Dataset_Detailed!$E1484-Messy_HR_Dataset_Detailed!$D1484</f>
        <v>26</v>
      </c>
      <c r="G1484" s="54">
        <f>(Messy_HR_Dataset_Detailed!$E1484-Messy_HR_Dataset_Detailed!$D1484)/365.25</f>
        <v>7.1184120465434639E-2</v>
      </c>
      <c r="H1484" s="52" t="s">
        <v>738</v>
      </c>
      <c r="I1484" s="52" t="s">
        <v>8961</v>
      </c>
      <c r="J1484" s="55" t="s">
        <v>8962</v>
      </c>
      <c r="K1484" s="52" t="s">
        <v>125</v>
      </c>
      <c r="L1484" s="52" t="s">
        <v>1816</v>
      </c>
      <c r="M1484" s="52" t="s">
        <v>66</v>
      </c>
      <c r="N1484" s="52" t="s">
        <v>40</v>
      </c>
      <c r="O1484" s="52" t="s">
        <v>41</v>
      </c>
      <c r="P1484" s="52" t="s">
        <v>174</v>
      </c>
      <c r="Q1484" s="52" t="s">
        <v>42</v>
      </c>
      <c r="R1484" s="52" t="s">
        <v>175</v>
      </c>
      <c r="S1484" s="53">
        <v>22742</v>
      </c>
      <c r="T1484" s="52" t="s">
        <v>44</v>
      </c>
      <c r="U1484" s="52" t="s">
        <v>81</v>
      </c>
      <c r="V1484" s="52" t="s">
        <v>46</v>
      </c>
      <c r="W1484" s="51">
        <v>27946</v>
      </c>
      <c r="X1484" s="52" t="s">
        <v>48</v>
      </c>
      <c r="Y1484" s="51">
        <v>4</v>
      </c>
      <c r="Z1484" s="51">
        <v>3323</v>
      </c>
      <c r="AA1484" s="53">
        <v>44815</v>
      </c>
      <c r="AB1484" s="51">
        <v>5</v>
      </c>
      <c r="AC1484" s="51">
        <v>3</v>
      </c>
      <c r="AD1484" s="53">
        <v>44831</v>
      </c>
      <c r="AE1484" s="52" t="s">
        <v>156</v>
      </c>
      <c r="AF1484" s="52" t="s">
        <v>61</v>
      </c>
      <c r="AG1484" s="52" t="s">
        <v>62</v>
      </c>
      <c r="AH1484" s="52" t="s">
        <v>8963</v>
      </c>
      <c r="AI1484" s="52" t="s">
        <v>8964</v>
      </c>
      <c r="AJ1484" s="51">
        <v>5</v>
      </c>
      <c r="AK1484" s="56">
        <v>967.51</v>
      </c>
    </row>
    <row r="1485" spans="1:37" x14ac:dyDescent="0.25">
      <c r="A1485" s="51">
        <v>2897</v>
      </c>
      <c r="B1485" s="52" t="s">
        <v>764</v>
      </c>
      <c r="C1485" s="52" t="s">
        <v>345</v>
      </c>
      <c r="D1485" s="53">
        <v>43646</v>
      </c>
      <c r="E1485" s="53">
        <v>44766</v>
      </c>
      <c r="F1485" s="51">
        <f>Messy_HR_Dataset_Detailed!$E1485-Messy_HR_Dataset_Detailed!$D1485</f>
        <v>1120</v>
      </c>
      <c r="G1485" s="54">
        <f>(Messy_HR_Dataset_Detailed!$E1485-Messy_HR_Dataset_Detailed!$D1485)/365.25</f>
        <v>3.0663928815879533</v>
      </c>
      <c r="H1485" s="52" t="s">
        <v>738</v>
      </c>
      <c r="I1485" s="52" t="s">
        <v>8965</v>
      </c>
      <c r="J1485" s="55" t="s">
        <v>8966</v>
      </c>
      <c r="K1485" s="52" t="s">
        <v>54</v>
      </c>
      <c r="L1485" s="52" t="s">
        <v>1816</v>
      </c>
      <c r="M1485" s="52" t="s">
        <v>56</v>
      </c>
      <c r="N1485" s="52" t="s">
        <v>55</v>
      </c>
      <c r="O1485" s="52" t="s">
        <v>56</v>
      </c>
      <c r="P1485" s="52" t="s">
        <v>95</v>
      </c>
      <c r="Q1485" s="52" t="s">
        <v>42</v>
      </c>
      <c r="R1485" s="52" t="s">
        <v>142</v>
      </c>
      <c r="S1485" s="53">
        <v>19095</v>
      </c>
      <c r="T1485" s="52" t="s">
        <v>44</v>
      </c>
      <c r="U1485" s="52" t="s">
        <v>145</v>
      </c>
      <c r="V1485" s="52" t="s">
        <v>46</v>
      </c>
      <c r="W1485" s="51">
        <v>11516</v>
      </c>
      <c r="X1485" s="52" t="s">
        <v>746</v>
      </c>
      <c r="Y1485" s="51">
        <v>3</v>
      </c>
      <c r="Z1485" s="51">
        <v>3324</v>
      </c>
      <c r="AA1485" s="53">
        <v>44721</v>
      </c>
      <c r="AB1485" s="51">
        <v>3</v>
      </c>
      <c r="AC1485" s="51">
        <v>2</v>
      </c>
      <c r="AD1485" s="53">
        <v>45093</v>
      </c>
      <c r="AE1485" s="52" t="s">
        <v>83</v>
      </c>
      <c r="AF1485" s="52" t="s">
        <v>61</v>
      </c>
      <c r="AG1485" s="52" t="s">
        <v>52</v>
      </c>
      <c r="AH1485" s="52" t="s">
        <v>8967</v>
      </c>
      <c r="AI1485" s="52" t="s">
        <v>8968</v>
      </c>
      <c r="AJ1485" s="51">
        <v>3</v>
      </c>
      <c r="AK1485" s="56">
        <v>468.78</v>
      </c>
    </row>
    <row r="1486" spans="1:37" x14ac:dyDescent="0.25">
      <c r="A1486" s="51">
        <v>2898</v>
      </c>
      <c r="B1486" s="52" t="s">
        <v>8969</v>
      </c>
      <c r="C1486" s="52" t="s">
        <v>6161</v>
      </c>
      <c r="D1486" s="53">
        <v>44390</v>
      </c>
      <c r="E1486" s="53">
        <v>44631</v>
      </c>
      <c r="F1486" s="51">
        <f>Messy_HR_Dataset_Detailed!$E1486-Messy_HR_Dataset_Detailed!$D1486</f>
        <v>241</v>
      </c>
      <c r="G1486" s="54">
        <f>(Messy_HR_Dataset_Detailed!$E1486-Messy_HR_Dataset_Detailed!$D1486)/365.25</f>
        <v>0.65982203969883646</v>
      </c>
      <c r="H1486" s="52" t="s">
        <v>738</v>
      </c>
      <c r="I1486" s="52" t="s">
        <v>8970</v>
      </c>
      <c r="J1486" s="55" t="s">
        <v>8971</v>
      </c>
      <c r="K1486" s="52" t="s">
        <v>132</v>
      </c>
      <c r="L1486" s="52" t="s">
        <v>752</v>
      </c>
      <c r="M1486" s="52" t="s">
        <v>39</v>
      </c>
      <c r="N1486" s="52" t="s">
        <v>55</v>
      </c>
      <c r="O1486" s="52" t="s">
        <v>56</v>
      </c>
      <c r="P1486" s="52" t="s">
        <v>95</v>
      </c>
      <c r="Q1486" s="52" t="s">
        <v>42</v>
      </c>
      <c r="R1486" s="52" t="s">
        <v>85</v>
      </c>
      <c r="S1486" s="53" t="s">
        <v>8972</v>
      </c>
      <c r="T1486" s="52" t="s">
        <v>44</v>
      </c>
      <c r="U1486" s="52" t="s">
        <v>98</v>
      </c>
      <c r="V1486" s="52" t="s">
        <v>46</v>
      </c>
      <c r="W1486" s="51">
        <v>19512</v>
      </c>
      <c r="X1486" s="52" t="s">
        <v>48</v>
      </c>
      <c r="Y1486" s="51">
        <v>3</v>
      </c>
      <c r="Z1486" s="51">
        <v>3325</v>
      </c>
      <c r="AA1486" s="53" t="s">
        <v>1315</v>
      </c>
      <c r="AB1486" s="51">
        <v>4</v>
      </c>
      <c r="AC1486" s="51">
        <v>5</v>
      </c>
      <c r="AD1486" s="53">
        <v>45033</v>
      </c>
      <c r="AE1486" s="52" t="s">
        <v>83</v>
      </c>
      <c r="AF1486" s="52" t="s">
        <v>61</v>
      </c>
      <c r="AG1486" s="52" t="s">
        <v>77</v>
      </c>
      <c r="AH1486" s="52" t="s">
        <v>571</v>
      </c>
      <c r="AI1486" s="52" t="s">
        <v>8973</v>
      </c>
      <c r="AJ1486" s="51">
        <v>4</v>
      </c>
      <c r="AK1486" s="56">
        <v>747.42</v>
      </c>
    </row>
    <row r="1487" spans="1:37" x14ac:dyDescent="0.25">
      <c r="A1487" s="51">
        <v>2901</v>
      </c>
      <c r="B1487" s="52" t="s">
        <v>2369</v>
      </c>
      <c r="C1487" s="52" t="s">
        <v>494</v>
      </c>
      <c r="D1487" s="53">
        <v>44128</v>
      </c>
      <c r="E1487" s="53">
        <v>45027</v>
      </c>
      <c r="F1487" s="51">
        <f>Messy_HR_Dataset_Detailed!$E1487-Messy_HR_Dataset_Detailed!$D1487</f>
        <v>899</v>
      </c>
      <c r="G1487" s="54">
        <f>(Messy_HR_Dataset_Detailed!$E1487-Messy_HR_Dataset_Detailed!$D1487)/365.25</f>
        <v>2.4613278576317592</v>
      </c>
      <c r="H1487" s="52" t="s">
        <v>36</v>
      </c>
      <c r="I1487" s="52" t="s">
        <v>8974</v>
      </c>
      <c r="J1487" s="55" t="s">
        <v>8975</v>
      </c>
      <c r="K1487" s="52" t="s">
        <v>113</v>
      </c>
      <c r="L1487" s="52" t="s">
        <v>752</v>
      </c>
      <c r="M1487" s="52" t="s">
        <v>56</v>
      </c>
      <c r="N1487" s="52" t="s">
        <v>55</v>
      </c>
      <c r="O1487" s="52" t="s">
        <v>66</v>
      </c>
      <c r="P1487" s="52" t="s">
        <v>121</v>
      </c>
      <c r="Q1487" s="52" t="s">
        <v>42</v>
      </c>
      <c r="R1487" s="52" t="s">
        <v>107</v>
      </c>
      <c r="S1487" s="53">
        <v>22434</v>
      </c>
      <c r="T1487" s="52" t="s">
        <v>44</v>
      </c>
      <c r="U1487" s="52" t="s">
        <v>109</v>
      </c>
      <c r="V1487" s="52" t="s">
        <v>59</v>
      </c>
      <c r="W1487" s="51">
        <v>24046</v>
      </c>
      <c r="X1487" s="52" t="s">
        <v>48</v>
      </c>
      <c r="Y1487" s="51">
        <v>3</v>
      </c>
      <c r="Z1487" s="51">
        <v>3328</v>
      </c>
      <c r="AA1487" s="53" t="s">
        <v>308</v>
      </c>
      <c r="AB1487" s="51">
        <v>2</v>
      </c>
      <c r="AC1487" s="51">
        <v>5</v>
      </c>
      <c r="AD1487" s="53">
        <v>44891</v>
      </c>
      <c r="AE1487" s="52" t="s">
        <v>83</v>
      </c>
      <c r="AF1487" s="52" t="s">
        <v>51</v>
      </c>
      <c r="AG1487" s="52" t="s">
        <v>52</v>
      </c>
      <c r="AH1487" s="52" t="s">
        <v>6762</v>
      </c>
      <c r="AI1487" s="52" t="s">
        <v>8976</v>
      </c>
      <c r="AJ1487" s="51">
        <v>1</v>
      </c>
      <c r="AK1487" s="56">
        <v>391.22</v>
      </c>
    </row>
    <row r="1488" spans="1:37" x14ac:dyDescent="0.25">
      <c r="A1488" s="51">
        <v>2904</v>
      </c>
      <c r="B1488" s="52" t="s">
        <v>8977</v>
      </c>
      <c r="C1488" s="52" t="s">
        <v>6728</v>
      </c>
      <c r="D1488" s="53">
        <v>43548</v>
      </c>
      <c r="E1488" s="53">
        <v>44120</v>
      </c>
      <c r="F1488" s="51">
        <f>Messy_HR_Dataset_Detailed!$E1488-Messy_HR_Dataset_Detailed!$D1488</f>
        <v>572</v>
      </c>
      <c r="G1488" s="54">
        <f>(Messy_HR_Dataset_Detailed!$E1488-Messy_HR_Dataset_Detailed!$D1488)/365.25</f>
        <v>1.5660506502395619</v>
      </c>
      <c r="H1488" s="52" t="s">
        <v>36</v>
      </c>
      <c r="I1488" s="52" t="s">
        <v>8978</v>
      </c>
      <c r="J1488" s="55" t="s">
        <v>8979</v>
      </c>
      <c r="K1488" s="52" t="s">
        <v>37</v>
      </c>
      <c r="L1488" s="52" t="s">
        <v>38</v>
      </c>
      <c r="M1488" s="52" t="s">
        <v>66</v>
      </c>
      <c r="N1488" s="52" t="s">
        <v>55</v>
      </c>
      <c r="O1488" s="52" t="s">
        <v>56</v>
      </c>
      <c r="P1488" s="52" t="s">
        <v>174</v>
      </c>
      <c r="Q1488" s="52" t="s">
        <v>42</v>
      </c>
      <c r="R1488" s="52" t="s">
        <v>85</v>
      </c>
      <c r="S1488" s="53">
        <v>23173</v>
      </c>
      <c r="T1488" s="52" t="s">
        <v>44</v>
      </c>
      <c r="U1488" s="52" t="s">
        <v>98</v>
      </c>
      <c r="V1488" s="52" t="s">
        <v>46</v>
      </c>
      <c r="W1488" s="51">
        <v>6014</v>
      </c>
      <c r="X1488" s="52" t="s">
        <v>48</v>
      </c>
      <c r="Y1488" s="51">
        <v>2</v>
      </c>
      <c r="Z1488" s="51">
        <v>3331</v>
      </c>
      <c r="AA1488" s="53" t="s">
        <v>1151</v>
      </c>
      <c r="AB1488" s="51">
        <v>1</v>
      </c>
      <c r="AC1488" s="51">
        <v>5</v>
      </c>
      <c r="AD1488" s="53">
        <v>44784</v>
      </c>
      <c r="AE1488" s="52" t="s">
        <v>156</v>
      </c>
      <c r="AF1488" s="52" t="s">
        <v>51</v>
      </c>
      <c r="AG1488" s="52" t="s">
        <v>89</v>
      </c>
      <c r="AH1488" s="52" t="s">
        <v>8980</v>
      </c>
      <c r="AI1488" s="52" t="s">
        <v>8981</v>
      </c>
      <c r="AJ1488" s="51">
        <v>2</v>
      </c>
      <c r="AK1488" s="56">
        <v>242.55</v>
      </c>
    </row>
    <row r="1489" spans="1:37" x14ac:dyDescent="0.25">
      <c r="A1489" s="51">
        <v>2908</v>
      </c>
      <c r="B1489" s="52" t="s">
        <v>3289</v>
      </c>
      <c r="C1489" s="52" t="s">
        <v>8982</v>
      </c>
      <c r="D1489" s="53">
        <v>43644</v>
      </c>
      <c r="E1489" s="53">
        <v>44546</v>
      </c>
      <c r="F1489" s="51">
        <f>Messy_HR_Dataset_Detailed!$E1489-Messy_HR_Dataset_Detailed!$D1489</f>
        <v>902</v>
      </c>
      <c r="G1489" s="54">
        <f>(Messy_HR_Dataset_Detailed!$E1489-Messy_HR_Dataset_Detailed!$D1489)/365.25</f>
        <v>2.4695414099931554</v>
      </c>
      <c r="H1489" s="52" t="s">
        <v>36</v>
      </c>
      <c r="I1489" s="52" t="s">
        <v>8983</v>
      </c>
      <c r="J1489" s="55" t="s">
        <v>8984</v>
      </c>
      <c r="K1489" s="52" t="s">
        <v>79</v>
      </c>
      <c r="L1489" s="52" t="s">
        <v>752</v>
      </c>
      <c r="M1489" s="52" t="s">
        <v>56</v>
      </c>
      <c r="N1489" s="52" t="s">
        <v>67</v>
      </c>
      <c r="O1489" s="52" t="s">
        <v>41</v>
      </c>
      <c r="P1489" s="52" t="s">
        <v>121</v>
      </c>
      <c r="Q1489" s="52" t="s">
        <v>42</v>
      </c>
      <c r="R1489" s="52" t="s">
        <v>85</v>
      </c>
      <c r="S1489" s="53">
        <v>33789</v>
      </c>
      <c r="T1489" s="52" t="s">
        <v>44</v>
      </c>
      <c r="U1489" s="52" t="s">
        <v>192</v>
      </c>
      <c r="V1489" s="52" t="s">
        <v>59</v>
      </c>
      <c r="W1489" s="51">
        <v>38014</v>
      </c>
      <c r="X1489" s="52" t="s">
        <v>48</v>
      </c>
      <c r="Y1489" s="51">
        <v>3</v>
      </c>
      <c r="Z1489" s="51">
        <v>3335</v>
      </c>
      <c r="AA1489" s="53">
        <v>44573</v>
      </c>
      <c r="AB1489" s="51">
        <v>5</v>
      </c>
      <c r="AC1489" s="51">
        <v>1</v>
      </c>
      <c r="AD1489" s="53">
        <v>45002</v>
      </c>
      <c r="AE1489" s="52" t="s">
        <v>76</v>
      </c>
      <c r="AF1489" s="52" t="s">
        <v>51</v>
      </c>
      <c r="AG1489" s="52" t="s">
        <v>62</v>
      </c>
      <c r="AH1489" s="52" t="s">
        <v>7123</v>
      </c>
      <c r="AI1489" s="52" t="s">
        <v>8985</v>
      </c>
      <c r="AJ1489" s="51">
        <v>5</v>
      </c>
      <c r="AK1489" s="56">
        <v>388.61</v>
      </c>
    </row>
    <row r="1490" spans="1:37" x14ac:dyDescent="0.25">
      <c r="A1490" s="51">
        <v>2909</v>
      </c>
      <c r="B1490" s="52" t="s">
        <v>2722</v>
      </c>
      <c r="C1490" s="52" t="s">
        <v>212</v>
      </c>
      <c r="D1490" s="53">
        <v>45010</v>
      </c>
      <c r="E1490" s="53">
        <v>45063</v>
      </c>
      <c r="F1490" s="51">
        <f>Messy_HR_Dataset_Detailed!$E1490-Messy_HR_Dataset_Detailed!$D1490</f>
        <v>53</v>
      </c>
      <c r="G1490" s="54">
        <f>(Messy_HR_Dataset_Detailed!$E1490-Messy_HR_Dataset_Detailed!$D1490)/365.25</f>
        <v>0.14510609171800137</v>
      </c>
      <c r="H1490" s="52" t="s">
        <v>36</v>
      </c>
      <c r="I1490" s="52" t="s">
        <v>8986</v>
      </c>
      <c r="J1490" s="55" t="s">
        <v>8987</v>
      </c>
      <c r="K1490" s="52" t="s">
        <v>164</v>
      </c>
      <c r="L1490" s="52" t="s">
        <v>752</v>
      </c>
      <c r="M1490" s="52" t="s">
        <v>39</v>
      </c>
      <c r="N1490" s="52" t="s">
        <v>55</v>
      </c>
      <c r="O1490" s="52" t="s">
        <v>56</v>
      </c>
      <c r="P1490" s="52" t="s">
        <v>133</v>
      </c>
      <c r="Q1490" s="52" t="s">
        <v>42</v>
      </c>
      <c r="R1490" s="52" t="s">
        <v>80</v>
      </c>
      <c r="S1490" s="53" t="s">
        <v>8988</v>
      </c>
      <c r="T1490" s="52" t="s">
        <v>44</v>
      </c>
      <c r="U1490" s="52" t="s">
        <v>176</v>
      </c>
      <c r="V1490" s="52" t="s">
        <v>59</v>
      </c>
      <c r="W1490" s="51">
        <v>75099</v>
      </c>
      <c r="X1490" s="52" t="s">
        <v>48</v>
      </c>
      <c r="Y1490" s="51">
        <v>3</v>
      </c>
      <c r="Z1490" s="51">
        <v>3336</v>
      </c>
      <c r="AA1490" s="53" t="s">
        <v>350</v>
      </c>
      <c r="AB1490" s="51">
        <v>4</v>
      </c>
      <c r="AC1490" s="51">
        <v>4</v>
      </c>
      <c r="AD1490" s="53">
        <v>45018</v>
      </c>
      <c r="AE1490" s="52" t="s">
        <v>50</v>
      </c>
      <c r="AF1490" s="52" t="s">
        <v>51</v>
      </c>
      <c r="AG1490" s="52" t="s">
        <v>62</v>
      </c>
      <c r="AH1490" s="52" t="s">
        <v>8989</v>
      </c>
      <c r="AI1490" s="52" t="s">
        <v>8990</v>
      </c>
      <c r="AJ1490" s="51">
        <v>4</v>
      </c>
      <c r="AK1490" s="56">
        <v>290.13</v>
      </c>
    </row>
    <row r="1491" spans="1:37" x14ac:dyDescent="0.25">
      <c r="A1491" s="51">
        <v>2914</v>
      </c>
      <c r="B1491" s="52" t="s">
        <v>2393</v>
      </c>
      <c r="C1491" s="52" t="s">
        <v>3433</v>
      </c>
      <c r="D1491" s="53">
        <v>44849</v>
      </c>
      <c r="E1491" s="53">
        <v>44951</v>
      </c>
      <c r="F1491" s="51">
        <f>Messy_HR_Dataset_Detailed!$E1491-Messy_HR_Dataset_Detailed!$D1491</f>
        <v>102</v>
      </c>
      <c r="G1491" s="54">
        <f>(Messy_HR_Dataset_Detailed!$E1491-Messy_HR_Dataset_Detailed!$D1491)/365.25</f>
        <v>0.27926078028747431</v>
      </c>
      <c r="H1491" s="52" t="s">
        <v>738</v>
      </c>
      <c r="I1491" s="52" t="s">
        <v>8991</v>
      </c>
      <c r="J1491" s="55" t="s">
        <v>8992</v>
      </c>
      <c r="K1491" s="52" t="s">
        <v>94</v>
      </c>
      <c r="L1491" s="52" t="s">
        <v>38</v>
      </c>
      <c r="M1491" s="52" t="s">
        <v>66</v>
      </c>
      <c r="N1491" s="52" t="s">
        <v>40</v>
      </c>
      <c r="O1491" s="52" t="s">
        <v>41</v>
      </c>
      <c r="P1491" s="52" t="s">
        <v>95</v>
      </c>
      <c r="Q1491" s="52" t="s">
        <v>42</v>
      </c>
      <c r="R1491" s="52" t="s">
        <v>80</v>
      </c>
      <c r="S1491" s="53" t="s">
        <v>8993</v>
      </c>
      <c r="T1491" s="52" t="s">
        <v>44</v>
      </c>
      <c r="U1491" s="52" t="s">
        <v>145</v>
      </c>
      <c r="V1491" s="52" t="s">
        <v>46</v>
      </c>
      <c r="W1491" s="51">
        <v>78768</v>
      </c>
      <c r="X1491" s="52" t="s">
        <v>48</v>
      </c>
      <c r="Y1491" s="51">
        <v>1</v>
      </c>
      <c r="Z1491" s="51">
        <v>3341</v>
      </c>
      <c r="AA1491" s="53" t="s">
        <v>1315</v>
      </c>
      <c r="AB1491" s="51">
        <v>3</v>
      </c>
      <c r="AC1491" s="51">
        <v>5</v>
      </c>
      <c r="AD1491" s="53">
        <v>45126</v>
      </c>
      <c r="AE1491" s="52" t="s">
        <v>83</v>
      </c>
      <c r="AF1491" s="52" t="s">
        <v>51</v>
      </c>
      <c r="AG1491" s="52" t="s">
        <v>52</v>
      </c>
      <c r="AH1491" s="52" t="s">
        <v>194</v>
      </c>
      <c r="AI1491" s="52" t="s">
        <v>8994</v>
      </c>
      <c r="AJ1491" s="51">
        <v>1</v>
      </c>
      <c r="AK1491" s="56">
        <v>933.59</v>
      </c>
    </row>
    <row r="1492" spans="1:37" x14ac:dyDescent="0.25">
      <c r="A1492" s="51">
        <v>2916</v>
      </c>
      <c r="B1492" s="52" t="s">
        <v>3667</v>
      </c>
      <c r="C1492" s="52" t="s">
        <v>485</v>
      </c>
      <c r="D1492" s="53">
        <v>44613</v>
      </c>
      <c r="E1492" s="53">
        <v>45072</v>
      </c>
      <c r="F1492" s="51">
        <f>Messy_HR_Dataset_Detailed!$E1492-Messy_HR_Dataset_Detailed!$D1492</f>
        <v>459</v>
      </c>
      <c r="G1492" s="54">
        <f>(Messy_HR_Dataset_Detailed!$E1492-Messy_HR_Dataset_Detailed!$D1492)/365.25</f>
        <v>1.2566735112936345</v>
      </c>
      <c r="H1492" s="52" t="s">
        <v>738</v>
      </c>
      <c r="I1492" s="52" t="s">
        <v>8995</v>
      </c>
      <c r="J1492" s="55" t="s">
        <v>8996</v>
      </c>
      <c r="K1492" s="52" t="s">
        <v>65</v>
      </c>
      <c r="L1492" s="52" t="s">
        <v>38</v>
      </c>
      <c r="M1492" s="52" t="s">
        <v>56</v>
      </c>
      <c r="N1492" s="52" t="s">
        <v>55</v>
      </c>
      <c r="O1492" s="52" t="s">
        <v>66</v>
      </c>
      <c r="P1492" s="52" t="s">
        <v>133</v>
      </c>
      <c r="Q1492" s="52" t="s">
        <v>42</v>
      </c>
      <c r="R1492" s="52" t="s">
        <v>85</v>
      </c>
      <c r="S1492" s="53" t="s">
        <v>7094</v>
      </c>
      <c r="T1492" s="52" t="s">
        <v>44</v>
      </c>
      <c r="U1492" s="52" t="s">
        <v>302</v>
      </c>
      <c r="V1492" s="52" t="s">
        <v>59</v>
      </c>
      <c r="W1492" s="51">
        <v>87930</v>
      </c>
      <c r="X1492" s="52" t="s">
        <v>48</v>
      </c>
      <c r="Y1492" s="51">
        <v>4</v>
      </c>
      <c r="Z1492" s="51">
        <v>3343</v>
      </c>
      <c r="AA1492" s="53" t="s">
        <v>452</v>
      </c>
      <c r="AB1492" s="51">
        <v>4</v>
      </c>
      <c r="AC1492" s="51">
        <v>2</v>
      </c>
      <c r="AD1492" s="53">
        <v>45112</v>
      </c>
      <c r="AE1492" s="52" t="s">
        <v>83</v>
      </c>
      <c r="AF1492" s="52" t="s">
        <v>61</v>
      </c>
      <c r="AG1492" s="52" t="s">
        <v>52</v>
      </c>
      <c r="AH1492" s="52" t="s">
        <v>8997</v>
      </c>
      <c r="AI1492" s="52" t="s">
        <v>8998</v>
      </c>
      <c r="AJ1492" s="51">
        <v>2</v>
      </c>
      <c r="AK1492" s="56">
        <v>819.62</v>
      </c>
    </row>
    <row r="1493" spans="1:37" x14ac:dyDescent="0.25">
      <c r="A1493" s="51">
        <v>2918</v>
      </c>
      <c r="B1493" s="52" t="s">
        <v>3538</v>
      </c>
      <c r="C1493" s="52" t="s">
        <v>1168</v>
      </c>
      <c r="D1493" s="53">
        <v>44543</v>
      </c>
      <c r="E1493" s="53">
        <v>44955</v>
      </c>
      <c r="F1493" s="51">
        <f>Messy_HR_Dataset_Detailed!$E1493-Messy_HR_Dataset_Detailed!$D1493</f>
        <v>412</v>
      </c>
      <c r="G1493" s="54">
        <f>(Messy_HR_Dataset_Detailed!$E1493-Messy_HR_Dataset_Detailed!$D1493)/365.25</f>
        <v>1.1279945242984257</v>
      </c>
      <c r="H1493" s="52" t="s">
        <v>738</v>
      </c>
      <c r="I1493" s="52" t="s">
        <v>8999</v>
      </c>
      <c r="J1493" s="55" t="s">
        <v>9000</v>
      </c>
      <c r="K1493" s="52" t="s">
        <v>37</v>
      </c>
      <c r="L1493" s="52" t="s">
        <v>752</v>
      </c>
      <c r="M1493" s="52" t="s">
        <v>66</v>
      </c>
      <c r="N1493" s="52" t="s">
        <v>40</v>
      </c>
      <c r="O1493" s="52" t="s">
        <v>56</v>
      </c>
      <c r="P1493" s="52" t="s">
        <v>133</v>
      </c>
      <c r="Q1493" s="52" t="s">
        <v>42</v>
      </c>
      <c r="R1493" s="52" t="s">
        <v>175</v>
      </c>
      <c r="S1493" s="53">
        <v>29833</v>
      </c>
      <c r="T1493" s="52" t="s">
        <v>44</v>
      </c>
      <c r="U1493" s="52" t="s">
        <v>185</v>
      </c>
      <c r="V1493" s="52" t="s">
        <v>59</v>
      </c>
      <c r="W1493" s="51">
        <v>66521</v>
      </c>
      <c r="X1493" s="52" t="s">
        <v>48</v>
      </c>
      <c r="Y1493" s="51">
        <v>4</v>
      </c>
      <c r="Z1493" s="51">
        <v>3345</v>
      </c>
      <c r="AA1493" s="53" t="s">
        <v>2503</v>
      </c>
      <c r="AB1493" s="51">
        <v>1</v>
      </c>
      <c r="AC1493" s="51">
        <v>1</v>
      </c>
      <c r="AD1493" s="53">
        <v>44923</v>
      </c>
      <c r="AE1493" s="52" t="s">
        <v>76</v>
      </c>
      <c r="AF1493" s="52" t="s">
        <v>61</v>
      </c>
      <c r="AG1493" s="52" t="s">
        <v>62</v>
      </c>
      <c r="AH1493" s="52" t="s">
        <v>9001</v>
      </c>
      <c r="AI1493" s="52" t="s">
        <v>9002</v>
      </c>
      <c r="AJ1493" s="51">
        <v>5</v>
      </c>
      <c r="AK1493" s="56">
        <v>127.93</v>
      </c>
    </row>
    <row r="1494" spans="1:37" x14ac:dyDescent="0.25">
      <c r="A1494" s="51">
        <v>2919</v>
      </c>
      <c r="B1494" s="52" t="s">
        <v>5366</v>
      </c>
      <c r="C1494" s="52" t="s">
        <v>5316</v>
      </c>
      <c r="D1494" s="53">
        <v>44285</v>
      </c>
      <c r="E1494" s="53">
        <v>44604</v>
      </c>
      <c r="F1494" s="51">
        <f>Messy_HR_Dataset_Detailed!$E1494-Messy_HR_Dataset_Detailed!$D1494</f>
        <v>319</v>
      </c>
      <c r="G1494" s="54">
        <f>(Messy_HR_Dataset_Detailed!$E1494-Messy_HR_Dataset_Detailed!$D1494)/365.25</f>
        <v>0.87337440109514031</v>
      </c>
      <c r="H1494" s="52" t="s">
        <v>738</v>
      </c>
      <c r="I1494" s="52" t="s">
        <v>9003</v>
      </c>
      <c r="J1494" s="55" t="s">
        <v>9004</v>
      </c>
      <c r="K1494" s="52" t="s">
        <v>125</v>
      </c>
      <c r="L1494" s="52" t="s">
        <v>1816</v>
      </c>
      <c r="M1494" s="52" t="s">
        <v>56</v>
      </c>
      <c r="N1494" s="52" t="s">
        <v>67</v>
      </c>
      <c r="O1494" s="52" t="s">
        <v>41</v>
      </c>
      <c r="P1494" s="52" t="s">
        <v>95</v>
      </c>
      <c r="Q1494" s="52" t="s">
        <v>42</v>
      </c>
      <c r="R1494" s="52" t="s">
        <v>508</v>
      </c>
      <c r="S1494" s="53">
        <v>21005</v>
      </c>
      <c r="T1494" s="52" t="s">
        <v>44</v>
      </c>
      <c r="U1494" s="52" t="s">
        <v>159</v>
      </c>
      <c r="V1494" s="52" t="s">
        <v>46</v>
      </c>
      <c r="W1494" s="51">
        <v>47048</v>
      </c>
      <c r="X1494" s="52" t="s">
        <v>48</v>
      </c>
      <c r="Y1494" s="51">
        <v>2</v>
      </c>
      <c r="Z1494" s="51">
        <v>3346</v>
      </c>
      <c r="AA1494" s="53" t="s">
        <v>1369</v>
      </c>
      <c r="AB1494" s="51">
        <v>5</v>
      </c>
      <c r="AC1494" s="51">
        <v>3</v>
      </c>
      <c r="AD1494" s="53">
        <v>44861</v>
      </c>
      <c r="AE1494" s="52" t="s">
        <v>50</v>
      </c>
      <c r="AF1494" s="52" t="s">
        <v>51</v>
      </c>
      <c r="AG1494" s="52" t="s">
        <v>62</v>
      </c>
      <c r="AH1494" s="52" t="s">
        <v>7920</v>
      </c>
      <c r="AI1494" s="52" t="s">
        <v>9005</v>
      </c>
      <c r="AJ1494" s="51">
        <v>1</v>
      </c>
      <c r="AK1494" s="56">
        <v>608.47</v>
      </c>
    </row>
    <row r="1495" spans="1:37" x14ac:dyDescent="0.25">
      <c r="A1495" s="51">
        <v>2920</v>
      </c>
      <c r="B1495" s="52" t="s">
        <v>587</v>
      </c>
      <c r="C1495" s="52" t="s">
        <v>1493</v>
      </c>
      <c r="D1495" s="53">
        <v>44229</v>
      </c>
      <c r="E1495" s="53">
        <v>44694</v>
      </c>
      <c r="F1495" s="51">
        <f>Messy_HR_Dataset_Detailed!$E1495-Messy_HR_Dataset_Detailed!$D1495</f>
        <v>465</v>
      </c>
      <c r="G1495" s="54">
        <f>(Messy_HR_Dataset_Detailed!$E1495-Messy_HR_Dataset_Detailed!$D1495)/365.25</f>
        <v>1.2731006160164271</v>
      </c>
      <c r="H1495" s="52" t="s">
        <v>738</v>
      </c>
      <c r="I1495" s="52" t="s">
        <v>9006</v>
      </c>
      <c r="J1495" s="55" t="s">
        <v>9007</v>
      </c>
      <c r="K1495" s="52" t="s">
        <v>54</v>
      </c>
      <c r="L1495" s="52" t="s">
        <v>1816</v>
      </c>
      <c r="M1495" s="52" t="s">
        <v>39</v>
      </c>
      <c r="N1495" s="52" t="s">
        <v>40</v>
      </c>
      <c r="O1495" s="52" t="s">
        <v>41</v>
      </c>
      <c r="P1495" s="52" t="s">
        <v>121</v>
      </c>
      <c r="Q1495" s="52" t="s">
        <v>42</v>
      </c>
      <c r="R1495" s="52" t="s">
        <v>344</v>
      </c>
      <c r="S1495" s="53" t="s">
        <v>9008</v>
      </c>
      <c r="T1495" s="52" t="s">
        <v>44</v>
      </c>
      <c r="U1495" s="52" t="s">
        <v>223</v>
      </c>
      <c r="V1495" s="52" t="s">
        <v>46</v>
      </c>
      <c r="W1495" s="51">
        <v>17960</v>
      </c>
      <c r="X1495" s="52" t="s">
        <v>48</v>
      </c>
      <c r="Y1495" s="51">
        <v>3</v>
      </c>
      <c r="Z1495" s="51">
        <v>3347</v>
      </c>
      <c r="AA1495" s="53">
        <v>45082</v>
      </c>
      <c r="AB1495" s="51">
        <v>4</v>
      </c>
      <c r="AC1495" s="51">
        <v>2</v>
      </c>
      <c r="AD1495" s="53">
        <v>44950</v>
      </c>
      <c r="AE1495" s="52" t="s">
        <v>83</v>
      </c>
      <c r="AF1495" s="52" t="s">
        <v>61</v>
      </c>
      <c r="AG1495" s="52" t="s">
        <v>62</v>
      </c>
      <c r="AH1495" s="52" t="s">
        <v>9009</v>
      </c>
      <c r="AI1495" s="52" t="s">
        <v>9010</v>
      </c>
      <c r="AJ1495" s="51">
        <v>1</v>
      </c>
      <c r="AK1495" s="56">
        <v>501.92</v>
      </c>
    </row>
    <row r="1496" spans="1:37" x14ac:dyDescent="0.25">
      <c r="A1496" s="51">
        <v>2924</v>
      </c>
      <c r="B1496" s="52" t="s">
        <v>288</v>
      </c>
      <c r="C1496" s="52" t="s">
        <v>3402</v>
      </c>
      <c r="D1496" s="53">
        <v>44545</v>
      </c>
      <c r="E1496" s="53">
        <v>44657</v>
      </c>
      <c r="F1496" s="51">
        <f>Messy_HR_Dataset_Detailed!$E1496-Messy_HR_Dataset_Detailed!$D1496</f>
        <v>112</v>
      </c>
      <c r="G1496" s="54">
        <f>(Messy_HR_Dataset_Detailed!$E1496-Messy_HR_Dataset_Detailed!$D1496)/365.25</f>
        <v>0.30663928815879532</v>
      </c>
      <c r="H1496" s="52" t="s">
        <v>36</v>
      </c>
      <c r="I1496" s="52" t="s">
        <v>7713</v>
      </c>
      <c r="J1496" s="55" t="s">
        <v>9011</v>
      </c>
      <c r="K1496" s="52" t="s">
        <v>37</v>
      </c>
      <c r="L1496" s="52" t="s">
        <v>752</v>
      </c>
      <c r="M1496" s="52" t="s">
        <v>39</v>
      </c>
      <c r="N1496" s="52" t="s">
        <v>40</v>
      </c>
      <c r="O1496" s="52" t="s">
        <v>56</v>
      </c>
      <c r="P1496" s="52" t="s">
        <v>95</v>
      </c>
      <c r="Q1496" s="52" t="s">
        <v>42</v>
      </c>
      <c r="R1496" s="52" t="s">
        <v>300</v>
      </c>
      <c r="S1496" s="53">
        <v>27250</v>
      </c>
      <c r="T1496" s="52" t="s">
        <v>44</v>
      </c>
      <c r="U1496" s="52" t="s">
        <v>7919</v>
      </c>
      <c r="V1496" s="52" t="s">
        <v>59</v>
      </c>
      <c r="W1496" s="51">
        <v>57006</v>
      </c>
      <c r="X1496" s="52" t="s">
        <v>48</v>
      </c>
      <c r="Y1496" s="51">
        <v>2</v>
      </c>
      <c r="Z1496" s="51">
        <v>3351</v>
      </c>
      <c r="AA1496" s="53" t="s">
        <v>262</v>
      </c>
      <c r="AB1496" s="51">
        <v>4</v>
      </c>
      <c r="AC1496" s="51">
        <v>2</v>
      </c>
      <c r="AD1496" s="53">
        <v>44974</v>
      </c>
      <c r="AE1496" s="52" t="s">
        <v>156</v>
      </c>
      <c r="AF1496" s="52" t="s">
        <v>61</v>
      </c>
      <c r="AG1496" s="52" t="s">
        <v>62</v>
      </c>
      <c r="AH1496" s="52" t="s">
        <v>9012</v>
      </c>
      <c r="AI1496" s="52" t="s">
        <v>9013</v>
      </c>
      <c r="AJ1496" s="51">
        <v>1</v>
      </c>
      <c r="AK1496" s="56">
        <v>388.02</v>
      </c>
    </row>
    <row r="1497" spans="1:37" x14ac:dyDescent="0.25">
      <c r="A1497" s="51">
        <v>2927</v>
      </c>
      <c r="B1497" s="52" t="s">
        <v>8545</v>
      </c>
      <c r="C1497" s="52" t="s">
        <v>3217</v>
      </c>
      <c r="D1497" s="53">
        <v>44417</v>
      </c>
      <c r="E1497" s="53">
        <v>45093</v>
      </c>
      <c r="F1497" s="51">
        <f>Messy_HR_Dataset_Detailed!$E1497-Messy_HR_Dataset_Detailed!$D1497</f>
        <v>676</v>
      </c>
      <c r="G1497" s="54">
        <f>(Messy_HR_Dataset_Detailed!$E1497-Messy_HR_Dataset_Detailed!$D1497)/365.25</f>
        <v>1.8507871321013005</v>
      </c>
      <c r="H1497" s="52" t="s">
        <v>36</v>
      </c>
      <c r="I1497" s="52" t="s">
        <v>4260</v>
      </c>
      <c r="J1497" s="55" t="s">
        <v>9014</v>
      </c>
      <c r="K1497" s="52" t="s">
        <v>113</v>
      </c>
      <c r="L1497" s="52" t="s">
        <v>38</v>
      </c>
      <c r="M1497" s="52" t="s">
        <v>56</v>
      </c>
      <c r="N1497" s="52" t="s">
        <v>55</v>
      </c>
      <c r="O1497" s="52" t="s">
        <v>41</v>
      </c>
      <c r="P1497" s="52" t="s">
        <v>133</v>
      </c>
      <c r="Q1497" s="52" t="s">
        <v>42</v>
      </c>
      <c r="R1497" s="52" t="s">
        <v>85</v>
      </c>
      <c r="S1497" s="53" t="s">
        <v>9015</v>
      </c>
      <c r="T1497" s="52" t="s">
        <v>44</v>
      </c>
      <c r="U1497" s="52" t="s">
        <v>81</v>
      </c>
      <c r="V1497" s="52" t="s">
        <v>46</v>
      </c>
      <c r="W1497" s="51">
        <v>14400</v>
      </c>
      <c r="X1497" s="52" t="s">
        <v>48</v>
      </c>
      <c r="Y1497" s="51">
        <v>3</v>
      </c>
      <c r="Z1497" s="51">
        <v>3354</v>
      </c>
      <c r="AA1497" s="53">
        <v>44601</v>
      </c>
      <c r="AB1497" s="51">
        <v>1</v>
      </c>
      <c r="AC1497" s="51">
        <v>4</v>
      </c>
      <c r="AD1497" s="53">
        <v>44884</v>
      </c>
      <c r="AE1497" s="52" t="s">
        <v>156</v>
      </c>
      <c r="AF1497" s="52" t="s">
        <v>51</v>
      </c>
      <c r="AG1497" s="52" t="s">
        <v>62</v>
      </c>
      <c r="AH1497" s="52" t="s">
        <v>9016</v>
      </c>
      <c r="AI1497" s="52" t="s">
        <v>9017</v>
      </c>
      <c r="AJ1497" s="51">
        <v>5</v>
      </c>
      <c r="AK1497" s="56">
        <v>503.22</v>
      </c>
    </row>
    <row r="1498" spans="1:37" x14ac:dyDescent="0.25">
      <c r="A1498" s="51">
        <v>2928</v>
      </c>
      <c r="B1498" s="52" t="s">
        <v>6328</v>
      </c>
      <c r="C1498" s="52" t="s">
        <v>4268</v>
      </c>
      <c r="D1498" s="53">
        <v>44928</v>
      </c>
      <c r="E1498" s="53">
        <v>45095</v>
      </c>
      <c r="F1498" s="51">
        <f>Messy_HR_Dataset_Detailed!$E1498-Messy_HR_Dataset_Detailed!$D1498</f>
        <v>167</v>
      </c>
      <c r="G1498" s="54">
        <f>(Messy_HR_Dataset_Detailed!$E1498-Messy_HR_Dataset_Detailed!$D1498)/365.25</f>
        <v>0.45722108145106094</v>
      </c>
      <c r="H1498" s="52" t="s">
        <v>36</v>
      </c>
      <c r="I1498" s="52" t="s">
        <v>9018</v>
      </c>
      <c r="J1498" s="55" t="s">
        <v>9019</v>
      </c>
      <c r="K1498" s="52" t="s">
        <v>65</v>
      </c>
      <c r="L1498" s="52" t="s">
        <v>38</v>
      </c>
      <c r="M1498" s="52" t="s">
        <v>39</v>
      </c>
      <c r="N1498" s="52" t="s">
        <v>67</v>
      </c>
      <c r="O1498" s="52" t="s">
        <v>56</v>
      </c>
      <c r="P1498" s="52" t="s">
        <v>121</v>
      </c>
      <c r="Q1498" s="52" t="s">
        <v>42</v>
      </c>
      <c r="R1498" s="52" t="s">
        <v>57</v>
      </c>
      <c r="S1498" s="53" t="s">
        <v>9020</v>
      </c>
      <c r="T1498" s="52" t="s">
        <v>44</v>
      </c>
      <c r="U1498" s="52" t="s">
        <v>98</v>
      </c>
      <c r="V1498" s="52" t="s">
        <v>46</v>
      </c>
      <c r="W1498" s="51">
        <v>34876</v>
      </c>
      <c r="X1498" s="52" t="s">
        <v>48</v>
      </c>
      <c r="Y1498" s="51">
        <v>5</v>
      </c>
      <c r="Z1498" s="51">
        <v>3355</v>
      </c>
      <c r="AA1498" s="53">
        <v>45145</v>
      </c>
      <c r="AB1498" s="51">
        <v>1</v>
      </c>
      <c r="AC1498" s="51">
        <v>3</v>
      </c>
      <c r="AD1498" s="53">
        <v>45091</v>
      </c>
      <c r="AE1498" s="52" t="s">
        <v>50</v>
      </c>
      <c r="AF1498" s="52" t="s">
        <v>51</v>
      </c>
      <c r="AG1498" s="52" t="s">
        <v>89</v>
      </c>
      <c r="AH1498" s="52" t="s">
        <v>9021</v>
      </c>
      <c r="AI1498" s="52" t="s">
        <v>9022</v>
      </c>
      <c r="AJ1498" s="51">
        <v>4</v>
      </c>
      <c r="AK1498" s="56">
        <v>492.21</v>
      </c>
    </row>
    <row r="1499" spans="1:37" x14ac:dyDescent="0.25">
      <c r="A1499" s="51">
        <v>2931</v>
      </c>
      <c r="B1499" s="52" t="s">
        <v>7892</v>
      </c>
      <c r="C1499" s="52" t="s">
        <v>5942</v>
      </c>
      <c r="D1499" s="53">
        <v>44407</v>
      </c>
      <c r="E1499" s="53">
        <v>44898</v>
      </c>
      <c r="F1499" s="51">
        <f>Messy_HR_Dataset_Detailed!$E1499-Messy_HR_Dataset_Detailed!$D1499</f>
        <v>491</v>
      </c>
      <c r="G1499" s="54">
        <f>(Messy_HR_Dataset_Detailed!$E1499-Messy_HR_Dataset_Detailed!$D1499)/365.25</f>
        <v>1.3442847364818618</v>
      </c>
      <c r="H1499" s="52" t="s">
        <v>36</v>
      </c>
      <c r="I1499" s="52" t="s">
        <v>9023</v>
      </c>
      <c r="J1499" s="55" t="s">
        <v>9024</v>
      </c>
      <c r="K1499" s="52" t="s">
        <v>79</v>
      </c>
      <c r="L1499" s="52" t="s">
        <v>1816</v>
      </c>
      <c r="M1499" s="52" t="s">
        <v>66</v>
      </c>
      <c r="N1499" s="52" t="s">
        <v>55</v>
      </c>
      <c r="O1499" s="52" t="s">
        <v>56</v>
      </c>
      <c r="P1499" s="52" t="s">
        <v>174</v>
      </c>
      <c r="Q1499" s="52" t="s">
        <v>42</v>
      </c>
      <c r="R1499" s="52" t="s">
        <v>85</v>
      </c>
      <c r="S1499" s="53" t="s">
        <v>9025</v>
      </c>
      <c r="T1499" s="52" t="s">
        <v>44</v>
      </c>
      <c r="U1499" s="52" t="s">
        <v>81</v>
      </c>
      <c r="V1499" s="52" t="s">
        <v>59</v>
      </c>
      <c r="W1499" s="51">
        <v>67062</v>
      </c>
      <c r="X1499" s="52" t="s">
        <v>48</v>
      </c>
      <c r="Y1499" s="51">
        <v>3</v>
      </c>
      <c r="Z1499" s="51">
        <v>3358</v>
      </c>
      <c r="AA1499" s="53" t="s">
        <v>2690</v>
      </c>
      <c r="AB1499" s="51">
        <v>1</v>
      </c>
      <c r="AC1499" s="51">
        <v>1</v>
      </c>
      <c r="AD1499" s="53">
        <v>44801</v>
      </c>
      <c r="AE1499" s="52" t="s">
        <v>60</v>
      </c>
      <c r="AF1499" s="52" t="s">
        <v>61</v>
      </c>
      <c r="AG1499" s="52" t="s">
        <v>52</v>
      </c>
      <c r="AH1499" s="52" t="s">
        <v>9026</v>
      </c>
      <c r="AI1499" s="52" t="s">
        <v>9027</v>
      </c>
      <c r="AJ1499" s="51">
        <v>5</v>
      </c>
      <c r="AK1499" s="56">
        <v>806.4</v>
      </c>
    </row>
    <row r="1500" spans="1:37" x14ac:dyDescent="0.25">
      <c r="A1500" s="51">
        <v>2934</v>
      </c>
      <c r="B1500" s="52" t="s">
        <v>2802</v>
      </c>
      <c r="C1500" s="52" t="s">
        <v>5720</v>
      </c>
      <c r="D1500" s="53">
        <v>44194</v>
      </c>
      <c r="E1500" s="53">
        <v>44615</v>
      </c>
      <c r="F1500" s="51">
        <f>Messy_HR_Dataset_Detailed!$E1500-Messy_HR_Dataset_Detailed!$D1500</f>
        <v>421</v>
      </c>
      <c r="G1500" s="54">
        <f>(Messy_HR_Dataset_Detailed!$E1500-Messy_HR_Dataset_Detailed!$D1500)/365.25</f>
        <v>1.1526351813826146</v>
      </c>
      <c r="H1500" s="52" t="s">
        <v>36</v>
      </c>
      <c r="I1500" s="52" t="s">
        <v>9028</v>
      </c>
      <c r="J1500" s="55" t="s">
        <v>9029</v>
      </c>
      <c r="K1500" s="52" t="s">
        <v>37</v>
      </c>
      <c r="L1500" s="52" t="s">
        <v>752</v>
      </c>
      <c r="M1500" s="52" t="s">
        <v>56</v>
      </c>
      <c r="N1500" s="52" t="s">
        <v>67</v>
      </c>
      <c r="O1500" s="52" t="s">
        <v>41</v>
      </c>
      <c r="P1500" s="52" t="s">
        <v>174</v>
      </c>
      <c r="Q1500" s="52" t="s">
        <v>42</v>
      </c>
      <c r="R1500" s="52" t="s">
        <v>80</v>
      </c>
      <c r="S1500" s="53">
        <v>15806</v>
      </c>
      <c r="T1500" s="52" t="s">
        <v>44</v>
      </c>
      <c r="U1500" s="52" t="s">
        <v>98</v>
      </c>
      <c r="V1500" s="52" t="s">
        <v>46</v>
      </c>
      <c r="W1500" s="51">
        <v>65806</v>
      </c>
      <c r="X1500" s="52" t="s">
        <v>99</v>
      </c>
      <c r="Y1500" s="51">
        <v>3</v>
      </c>
      <c r="Z1500" s="51">
        <v>3361</v>
      </c>
      <c r="AA1500" s="53" t="s">
        <v>817</v>
      </c>
      <c r="AB1500" s="51">
        <v>1</v>
      </c>
      <c r="AC1500" s="51">
        <v>3</v>
      </c>
      <c r="AD1500" s="53">
        <v>44879</v>
      </c>
      <c r="AE1500" s="52" t="s">
        <v>156</v>
      </c>
      <c r="AF1500" s="52" t="s">
        <v>61</v>
      </c>
      <c r="AG1500" s="52" t="s">
        <v>89</v>
      </c>
      <c r="AH1500" s="52" t="s">
        <v>9030</v>
      </c>
      <c r="AI1500" s="52" t="s">
        <v>9031</v>
      </c>
      <c r="AJ1500" s="51">
        <v>1</v>
      </c>
      <c r="AK1500" s="56">
        <v>921.81</v>
      </c>
    </row>
    <row r="1501" spans="1:37" x14ac:dyDescent="0.25">
      <c r="A1501" s="51">
        <v>2937</v>
      </c>
      <c r="B1501" s="52" t="s">
        <v>9032</v>
      </c>
      <c r="C1501" s="52" t="s">
        <v>4622</v>
      </c>
      <c r="D1501" s="53">
        <v>44260</v>
      </c>
      <c r="E1501" s="53">
        <v>44446</v>
      </c>
      <c r="F1501" s="51">
        <f>Messy_HR_Dataset_Detailed!$E1501-Messy_HR_Dataset_Detailed!$D1501</f>
        <v>186</v>
      </c>
      <c r="G1501" s="54">
        <f>(Messy_HR_Dataset_Detailed!$E1501-Messy_HR_Dataset_Detailed!$D1501)/365.25</f>
        <v>0.50924024640657084</v>
      </c>
      <c r="H1501" s="52" t="s">
        <v>738</v>
      </c>
      <c r="I1501" s="52" t="s">
        <v>9033</v>
      </c>
      <c r="J1501" s="55" t="s">
        <v>9034</v>
      </c>
      <c r="K1501" s="52" t="s">
        <v>94</v>
      </c>
      <c r="L1501" s="52" t="s">
        <v>38</v>
      </c>
      <c r="M1501" s="52" t="s">
        <v>56</v>
      </c>
      <c r="N1501" s="52" t="s">
        <v>55</v>
      </c>
      <c r="O1501" s="52" t="s">
        <v>41</v>
      </c>
      <c r="P1501" s="52" t="s">
        <v>133</v>
      </c>
      <c r="Q1501" s="52" t="s">
        <v>42</v>
      </c>
      <c r="R1501" s="52" t="s">
        <v>107</v>
      </c>
      <c r="S1501" s="53">
        <v>22042</v>
      </c>
      <c r="T1501" s="52" t="s">
        <v>44</v>
      </c>
      <c r="U1501" s="52" t="s">
        <v>98</v>
      </c>
      <c r="V1501" s="52" t="s">
        <v>46</v>
      </c>
      <c r="W1501" s="51">
        <v>42754</v>
      </c>
      <c r="X1501" s="52" t="s">
        <v>99</v>
      </c>
      <c r="Y1501" s="51">
        <v>3</v>
      </c>
      <c r="Z1501" s="51">
        <v>3364</v>
      </c>
      <c r="AA1501" s="53" t="s">
        <v>3796</v>
      </c>
      <c r="AB1501" s="51">
        <v>1</v>
      </c>
      <c r="AC1501" s="51">
        <v>5</v>
      </c>
      <c r="AD1501" s="53">
        <v>44896</v>
      </c>
      <c r="AE1501" s="52" t="s">
        <v>50</v>
      </c>
      <c r="AF1501" s="52" t="s">
        <v>51</v>
      </c>
      <c r="AG1501" s="52" t="s">
        <v>77</v>
      </c>
      <c r="AH1501" s="52" t="s">
        <v>9035</v>
      </c>
      <c r="AI1501" s="52" t="s">
        <v>9036</v>
      </c>
      <c r="AJ1501" s="51">
        <v>1</v>
      </c>
      <c r="AK1501" s="56">
        <v>205.35</v>
      </c>
    </row>
    <row r="1502" spans="1:37" x14ac:dyDescent="0.25">
      <c r="A1502" s="51">
        <v>2939</v>
      </c>
      <c r="B1502" s="52" t="s">
        <v>889</v>
      </c>
      <c r="C1502" s="52" t="s">
        <v>4428</v>
      </c>
      <c r="D1502" s="53">
        <v>43485</v>
      </c>
      <c r="E1502" s="53">
        <v>43848</v>
      </c>
      <c r="F1502" s="51">
        <f>Messy_HR_Dataset_Detailed!$E1502-Messy_HR_Dataset_Detailed!$D1502</f>
        <v>363</v>
      </c>
      <c r="G1502" s="54">
        <f>(Messy_HR_Dataset_Detailed!$E1502-Messy_HR_Dataset_Detailed!$D1502)/365.25</f>
        <v>0.99383983572895274</v>
      </c>
      <c r="H1502" s="52" t="s">
        <v>738</v>
      </c>
      <c r="I1502" s="52" t="s">
        <v>9037</v>
      </c>
      <c r="J1502" s="55" t="s">
        <v>9038</v>
      </c>
      <c r="K1502" s="52" t="s">
        <v>65</v>
      </c>
      <c r="L1502" s="52" t="s">
        <v>752</v>
      </c>
      <c r="M1502" s="52" t="s">
        <v>39</v>
      </c>
      <c r="N1502" s="52" t="s">
        <v>40</v>
      </c>
      <c r="O1502" s="52" t="s">
        <v>66</v>
      </c>
      <c r="P1502" s="52" t="s">
        <v>174</v>
      </c>
      <c r="Q1502" s="52" t="s">
        <v>42</v>
      </c>
      <c r="R1502" s="52" t="s">
        <v>80</v>
      </c>
      <c r="S1502" s="53" t="s">
        <v>9039</v>
      </c>
      <c r="T1502" s="52" t="s">
        <v>44</v>
      </c>
      <c r="U1502" s="52" t="s">
        <v>423</v>
      </c>
      <c r="V1502" s="52" t="s">
        <v>59</v>
      </c>
      <c r="W1502" s="51">
        <v>74701</v>
      </c>
      <c r="X1502" s="52" t="s">
        <v>99</v>
      </c>
      <c r="Y1502" s="51">
        <v>4</v>
      </c>
      <c r="Z1502" s="51">
        <v>3366</v>
      </c>
      <c r="AA1502" s="53" t="s">
        <v>1380</v>
      </c>
      <c r="AB1502" s="51">
        <v>4</v>
      </c>
      <c r="AC1502" s="51">
        <v>5</v>
      </c>
      <c r="AD1502" s="53">
        <v>44824</v>
      </c>
      <c r="AE1502" s="52" t="s">
        <v>76</v>
      </c>
      <c r="AF1502" s="52" t="s">
        <v>61</v>
      </c>
      <c r="AG1502" s="52" t="s">
        <v>89</v>
      </c>
      <c r="AH1502" s="52" t="s">
        <v>9040</v>
      </c>
      <c r="AI1502" s="52" t="s">
        <v>9041</v>
      </c>
      <c r="AJ1502" s="51">
        <v>1</v>
      </c>
      <c r="AK1502" s="56">
        <v>546.47</v>
      </c>
    </row>
    <row r="1503" spans="1:37" x14ac:dyDescent="0.25">
      <c r="A1503" s="51">
        <v>2940</v>
      </c>
      <c r="B1503" s="52" t="s">
        <v>7673</v>
      </c>
      <c r="C1503" s="52" t="s">
        <v>3092</v>
      </c>
      <c r="D1503" s="53">
        <v>43981</v>
      </c>
      <c r="E1503" s="53">
        <v>44593</v>
      </c>
      <c r="F1503" s="51">
        <f>Messy_HR_Dataset_Detailed!$E1503-Messy_HR_Dataset_Detailed!$D1503</f>
        <v>612</v>
      </c>
      <c r="G1503" s="54">
        <f>(Messy_HR_Dataset_Detailed!$E1503-Messy_HR_Dataset_Detailed!$D1503)/365.25</f>
        <v>1.675564681724846</v>
      </c>
      <c r="H1503" s="52" t="s">
        <v>738</v>
      </c>
      <c r="I1503" s="52" t="s">
        <v>9042</v>
      </c>
      <c r="J1503" s="55" t="s">
        <v>9043</v>
      </c>
      <c r="K1503" s="52" t="s">
        <v>84</v>
      </c>
      <c r="L1503" s="52" t="s">
        <v>752</v>
      </c>
      <c r="M1503" s="52" t="s">
        <v>66</v>
      </c>
      <c r="N1503" s="52" t="s">
        <v>67</v>
      </c>
      <c r="O1503" s="52" t="s">
        <v>66</v>
      </c>
      <c r="P1503" s="52" t="s">
        <v>133</v>
      </c>
      <c r="Q1503" s="52" t="s">
        <v>42</v>
      </c>
      <c r="R1503" s="52" t="s">
        <v>85</v>
      </c>
      <c r="S1503" s="53" t="s">
        <v>9044</v>
      </c>
      <c r="T1503" s="52" t="s">
        <v>44</v>
      </c>
      <c r="U1503" s="52" t="s">
        <v>81</v>
      </c>
      <c r="V1503" s="52" t="s">
        <v>59</v>
      </c>
      <c r="W1503" s="51">
        <v>35065</v>
      </c>
      <c r="X1503" s="52" t="s">
        <v>99</v>
      </c>
      <c r="Y1503" s="51">
        <v>2</v>
      </c>
      <c r="Z1503" s="51">
        <v>3367</v>
      </c>
      <c r="AA1503" s="53">
        <v>44874</v>
      </c>
      <c r="AB1503" s="51">
        <v>4</v>
      </c>
      <c r="AC1503" s="51">
        <v>1</v>
      </c>
      <c r="AD1503" s="53">
        <v>45086</v>
      </c>
      <c r="AE1503" s="52" t="s">
        <v>50</v>
      </c>
      <c r="AF1503" s="52" t="s">
        <v>51</v>
      </c>
      <c r="AG1503" s="52" t="s">
        <v>89</v>
      </c>
      <c r="AH1503" s="52" t="s">
        <v>9045</v>
      </c>
      <c r="AI1503" s="52" t="s">
        <v>6135</v>
      </c>
      <c r="AJ1503" s="51">
        <v>2</v>
      </c>
      <c r="AK1503" s="56">
        <v>448.21</v>
      </c>
    </row>
    <row r="1504" spans="1:37" x14ac:dyDescent="0.25">
      <c r="A1504" s="51">
        <v>2941</v>
      </c>
      <c r="B1504" s="52" t="s">
        <v>497</v>
      </c>
      <c r="C1504" s="52" t="s">
        <v>6615</v>
      </c>
      <c r="D1504" s="53">
        <v>43783</v>
      </c>
      <c r="E1504" s="53">
        <v>45060</v>
      </c>
      <c r="F1504" s="51">
        <f>Messy_HR_Dataset_Detailed!$E1504-Messy_HR_Dataset_Detailed!$D1504</f>
        <v>1277</v>
      </c>
      <c r="G1504" s="54">
        <f>(Messy_HR_Dataset_Detailed!$E1504-Messy_HR_Dataset_Detailed!$D1504)/365.25</f>
        <v>3.4962354551676933</v>
      </c>
      <c r="H1504" s="52" t="s">
        <v>738</v>
      </c>
      <c r="I1504" s="52" t="s">
        <v>9046</v>
      </c>
      <c r="J1504" s="55" t="s">
        <v>9047</v>
      </c>
      <c r="K1504" s="52" t="s">
        <v>37</v>
      </c>
      <c r="L1504" s="52" t="s">
        <v>1816</v>
      </c>
      <c r="M1504" s="52" t="s">
        <v>56</v>
      </c>
      <c r="N1504" s="52" t="s">
        <v>67</v>
      </c>
      <c r="O1504" s="52" t="s">
        <v>56</v>
      </c>
      <c r="P1504" s="52" t="s">
        <v>133</v>
      </c>
      <c r="Q1504" s="52" t="s">
        <v>42</v>
      </c>
      <c r="R1504" s="52" t="s">
        <v>85</v>
      </c>
      <c r="S1504" s="53">
        <v>33056</v>
      </c>
      <c r="T1504" s="52" t="s">
        <v>44</v>
      </c>
      <c r="U1504" s="52" t="s">
        <v>1052</v>
      </c>
      <c r="V1504" s="52" t="s">
        <v>59</v>
      </c>
      <c r="W1504" s="51">
        <v>61176</v>
      </c>
      <c r="X1504" s="52" t="s">
        <v>99</v>
      </c>
      <c r="Y1504" s="51">
        <v>5</v>
      </c>
      <c r="Z1504" s="51">
        <v>3368</v>
      </c>
      <c r="AA1504" s="53" t="s">
        <v>2994</v>
      </c>
      <c r="AB1504" s="51">
        <v>5</v>
      </c>
      <c r="AC1504" s="51">
        <v>1</v>
      </c>
      <c r="AD1504" s="53">
        <v>44893</v>
      </c>
      <c r="AE1504" s="52" t="s">
        <v>50</v>
      </c>
      <c r="AF1504" s="52" t="s">
        <v>51</v>
      </c>
      <c r="AG1504" s="52" t="s">
        <v>62</v>
      </c>
      <c r="AH1504" s="52" t="s">
        <v>9048</v>
      </c>
      <c r="AI1504" s="52" t="s">
        <v>9049</v>
      </c>
      <c r="AJ1504" s="51">
        <v>5</v>
      </c>
      <c r="AK1504" s="56">
        <v>970.35</v>
      </c>
    </row>
    <row r="1505" spans="1:37" x14ac:dyDescent="0.25">
      <c r="A1505" s="51">
        <v>2942</v>
      </c>
      <c r="B1505" s="52" t="s">
        <v>3193</v>
      </c>
      <c r="C1505" s="52" t="s">
        <v>4793</v>
      </c>
      <c r="D1505" s="53">
        <v>44769</v>
      </c>
      <c r="E1505" s="53">
        <v>45009</v>
      </c>
      <c r="F1505" s="51">
        <f>Messy_HR_Dataset_Detailed!$E1505-Messy_HR_Dataset_Detailed!$D1505</f>
        <v>240</v>
      </c>
      <c r="G1505" s="54">
        <f>(Messy_HR_Dataset_Detailed!$E1505-Messy_HR_Dataset_Detailed!$D1505)/365.25</f>
        <v>0.65708418891170428</v>
      </c>
      <c r="H1505" s="52" t="s">
        <v>738</v>
      </c>
      <c r="I1505" s="52" t="s">
        <v>9050</v>
      </c>
      <c r="J1505" s="55" t="s">
        <v>9051</v>
      </c>
      <c r="K1505" s="52" t="s">
        <v>125</v>
      </c>
      <c r="L1505" s="52" t="s">
        <v>1816</v>
      </c>
      <c r="M1505" s="52" t="s">
        <v>56</v>
      </c>
      <c r="N1505" s="52" t="s">
        <v>55</v>
      </c>
      <c r="O1505" s="52" t="s">
        <v>41</v>
      </c>
      <c r="P1505" s="52" t="s">
        <v>121</v>
      </c>
      <c r="Q1505" s="52" t="s">
        <v>42</v>
      </c>
      <c r="R1505" s="52" t="s">
        <v>80</v>
      </c>
      <c r="S1505" s="53" t="s">
        <v>9052</v>
      </c>
      <c r="T1505" s="52" t="s">
        <v>44</v>
      </c>
      <c r="U1505" s="52" t="s">
        <v>666</v>
      </c>
      <c r="V1505" s="52" t="s">
        <v>46</v>
      </c>
      <c r="W1505" s="51">
        <v>22374</v>
      </c>
      <c r="X1505" s="52" t="s">
        <v>99</v>
      </c>
      <c r="Y1505" s="51">
        <v>2</v>
      </c>
      <c r="Z1505" s="51">
        <v>3369</v>
      </c>
      <c r="AA1505" s="53" t="s">
        <v>75</v>
      </c>
      <c r="AB1505" s="51">
        <v>2</v>
      </c>
      <c r="AC1505" s="51">
        <v>5</v>
      </c>
      <c r="AD1505" s="53">
        <v>44835</v>
      </c>
      <c r="AE1505" s="52" t="s">
        <v>76</v>
      </c>
      <c r="AF1505" s="52" t="s">
        <v>51</v>
      </c>
      <c r="AG1505" s="52" t="s">
        <v>77</v>
      </c>
      <c r="AH1505" s="52" t="s">
        <v>9053</v>
      </c>
      <c r="AI1505" s="52" t="s">
        <v>9054</v>
      </c>
      <c r="AJ1505" s="51">
        <v>5</v>
      </c>
      <c r="AK1505" s="56">
        <v>152.86000000000001</v>
      </c>
    </row>
    <row r="1506" spans="1:37" x14ac:dyDescent="0.25">
      <c r="A1506" s="51">
        <v>2944</v>
      </c>
      <c r="B1506" s="52" t="s">
        <v>8524</v>
      </c>
      <c r="C1506" s="52" t="s">
        <v>1775</v>
      </c>
      <c r="D1506" s="53">
        <v>44915</v>
      </c>
      <c r="E1506" s="53">
        <v>45007</v>
      </c>
      <c r="F1506" s="51">
        <f>Messy_HR_Dataset_Detailed!$E1506-Messy_HR_Dataset_Detailed!$D1506</f>
        <v>92</v>
      </c>
      <c r="G1506" s="54">
        <f>(Messy_HR_Dataset_Detailed!$E1506-Messy_HR_Dataset_Detailed!$D1506)/365.25</f>
        <v>0.2518822724161533</v>
      </c>
      <c r="H1506" s="52" t="s">
        <v>738</v>
      </c>
      <c r="I1506" s="52" t="s">
        <v>9055</v>
      </c>
      <c r="J1506" s="55" t="s">
        <v>9056</v>
      </c>
      <c r="K1506" s="52" t="s">
        <v>132</v>
      </c>
      <c r="L1506" s="52" t="s">
        <v>752</v>
      </c>
      <c r="M1506" s="52" t="s">
        <v>66</v>
      </c>
      <c r="N1506" s="52" t="s">
        <v>55</v>
      </c>
      <c r="O1506" s="52" t="s">
        <v>66</v>
      </c>
      <c r="P1506" s="52" t="s">
        <v>121</v>
      </c>
      <c r="Q1506" s="52" t="s">
        <v>42</v>
      </c>
      <c r="R1506" s="52" t="s">
        <v>608</v>
      </c>
      <c r="S1506" s="53" t="s">
        <v>9057</v>
      </c>
      <c r="T1506" s="52" t="s">
        <v>44</v>
      </c>
      <c r="U1506" s="52" t="s">
        <v>250</v>
      </c>
      <c r="V1506" s="52" t="s">
        <v>46</v>
      </c>
      <c r="W1506" s="51">
        <v>5985</v>
      </c>
      <c r="X1506" s="52" t="s">
        <v>99</v>
      </c>
      <c r="Y1506" s="51">
        <v>3</v>
      </c>
      <c r="Z1506" s="51">
        <v>3371</v>
      </c>
      <c r="AA1506" s="53">
        <v>44781</v>
      </c>
      <c r="AB1506" s="51">
        <v>4</v>
      </c>
      <c r="AC1506" s="51">
        <v>2</v>
      </c>
      <c r="AD1506" s="53">
        <v>44896</v>
      </c>
      <c r="AE1506" s="52" t="s">
        <v>156</v>
      </c>
      <c r="AF1506" s="52" t="s">
        <v>51</v>
      </c>
      <c r="AG1506" s="52" t="s">
        <v>89</v>
      </c>
      <c r="AH1506" s="52" t="s">
        <v>9058</v>
      </c>
      <c r="AI1506" s="52" t="s">
        <v>1592</v>
      </c>
      <c r="AJ1506" s="51">
        <v>2</v>
      </c>
      <c r="AK1506" s="56">
        <v>210.15</v>
      </c>
    </row>
    <row r="1507" spans="1:37" x14ac:dyDescent="0.25">
      <c r="A1507" s="51">
        <v>2945</v>
      </c>
      <c r="B1507" s="52" t="s">
        <v>1272</v>
      </c>
      <c r="C1507" s="52" t="s">
        <v>4249</v>
      </c>
      <c r="D1507" s="53">
        <v>44940</v>
      </c>
      <c r="E1507" s="53">
        <v>44999</v>
      </c>
      <c r="F1507" s="51">
        <f>Messy_HR_Dataset_Detailed!$E1507-Messy_HR_Dataset_Detailed!$D1507</f>
        <v>59</v>
      </c>
      <c r="G1507" s="54">
        <f>(Messy_HR_Dataset_Detailed!$E1507-Messy_HR_Dataset_Detailed!$D1507)/365.25</f>
        <v>0.16153319644079397</v>
      </c>
      <c r="H1507" s="52" t="s">
        <v>36</v>
      </c>
      <c r="I1507" s="52" t="s">
        <v>9059</v>
      </c>
      <c r="J1507" s="55" t="s">
        <v>9060</v>
      </c>
      <c r="K1507" s="52" t="s">
        <v>79</v>
      </c>
      <c r="L1507" s="52" t="s">
        <v>752</v>
      </c>
      <c r="M1507" s="52" t="s">
        <v>39</v>
      </c>
      <c r="N1507" s="52" t="s">
        <v>40</v>
      </c>
      <c r="O1507" s="52" t="s">
        <v>56</v>
      </c>
      <c r="P1507" s="52" t="s">
        <v>95</v>
      </c>
      <c r="Q1507" s="52" t="s">
        <v>42</v>
      </c>
      <c r="R1507" s="52" t="s">
        <v>175</v>
      </c>
      <c r="S1507" s="53" t="s">
        <v>9061</v>
      </c>
      <c r="T1507" s="52" t="s">
        <v>44</v>
      </c>
      <c r="U1507" s="52" t="s">
        <v>250</v>
      </c>
      <c r="V1507" s="52" t="s">
        <v>46</v>
      </c>
      <c r="W1507" s="51">
        <v>94040</v>
      </c>
      <c r="X1507" s="52" t="s">
        <v>48</v>
      </c>
      <c r="Y1507" s="51">
        <v>4</v>
      </c>
      <c r="Z1507" s="51">
        <v>3372</v>
      </c>
      <c r="AA1507" s="53" t="s">
        <v>3156</v>
      </c>
      <c r="AB1507" s="51">
        <v>1</v>
      </c>
      <c r="AC1507" s="51">
        <v>3</v>
      </c>
      <c r="AD1507" s="53">
        <v>45051</v>
      </c>
      <c r="AE1507" s="52" t="s">
        <v>83</v>
      </c>
      <c r="AF1507" s="52" t="s">
        <v>61</v>
      </c>
      <c r="AG1507" s="52" t="s">
        <v>89</v>
      </c>
      <c r="AH1507" s="52" t="s">
        <v>9062</v>
      </c>
      <c r="AI1507" s="52" t="s">
        <v>9063</v>
      </c>
      <c r="AJ1507" s="51">
        <v>4</v>
      </c>
      <c r="AK1507" s="56">
        <v>627.17999999999995</v>
      </c>
    </row>
    <row r="1508" spans="1:37" x14ac:dyDescent="0.25">
      <c r="A1508" s="51">
        <v>2947</v>
      </c>
      <c r="B1508" s="52" t="s">
        <v>5430</v>
      </c>
      <c r="C1508" s="52" t="s">
        <v>2853</v>
      </c>
      <c r="D1508" s="53">
        <v>44828</v>
      </c>
      <c r="E1508" s="53">
        <v>44995</v>
      </c>
      <c r="F1508" s="51">
        <f>Messy_HR_Dataset_Detailed!$E1508-Messy_HR_Dataset_Detailed!$D1508</f>
        <v>167</v>
      </c>
      <c r="G1508" s="54">
        <f>(Messy_HR_Dataset_Detailed!$E1508-Messy_HR_Dataset_Detailed!$D1508)/365.25</f>
        <v>0.45722108145106094</v>
      </c>
      <c r="H1508" s="52" t="s">
        <v>36</v>
      </c>
      <c r="I1508" s="52" t="s">
        <v>9064</v>
      </c>
      <c r="J1508" s="55" t="s">
        <v>9065</v>
      </c>
      <c r="K1508" s="52" t="s">
        <v>94</v>
      </c>
      <c r="L1508" s="52" t="s">
        <v>752</v>
      </c>
      <c r="M1508" s="52" t="s">
        <v>56</v>
      </c>
      <c r="N1508" s="52" t="s">
        <v>55</v>
      </c>
      <c r="O1508" s="52" t="s">
        <v>41</v>
      </c>
      <c r="P1508" s="52" t="s">
        <v>95</v>
      </c>
      <c r="Q1508" s="52" t="s">
        <v>42</v>
      </c>
      <c r="R1508" s="52" t="s">
        <v>85</v>
      </c>
      <c r="S1508" s="53">
        <v>36262</v>
      </c>
      <c r="T1508" s="52" t="s">
        <v>44</v>
      </c>
      <c r="U1508" s="52" t="s">
        <v>81</v>
      </c>
      <c r="V1508" s="52" t="s">
        <v>59</v>
      </c>
      <c r="W1508" s="51">
        <v>33903</v>
      </c>
      <c r="X1508" s="52" t="s">
        <v>99</v>
      </c>
      <c r="Y1508" s="51">
        <v>4</v>
      </c>
      <c r="Z1508" s="51">
        <v>3374</v>
      </c>
      <c r="AA1508" s="53" t="s">
        <v>1077</v>
      </c>
      <c r="AB1508" s="51">
        <v>1</v>
      </c>
      <c r="AC1508" s="51">
        <v>3</v>
      </c>
      <c r="AD1508" s="53">
        <v>44892</v>
      </c>
      <c r="AE1508" s="52" t="s">
        <v>156</v>
      </c>
      <c r="AF1508" s="52" t="s">
        <v>51</v>
      </c>
      <c r="AG1508" s="52" t="s">
        <v>77</v>
      </c>
      <c r="AH1508" s="52" t="s">
        <v>9066</v>
      </c>
      <c r="AI1508" s="52" t="s">
        <v>9067</v>
      </c>
      <c r="AJ1508" s="51">
        <v>4</v>
      </c>
      <c r="AK1508" s="56">
        <v>123.64</v>
      </c>
    </row>
    <row r="1509" spans="1:37" x14ac:dyDescent="0.25">
      <c r="A1509" s="51">
        <v>2948</v>
      </c>
      <c r="B1509" s="52" t="s">
        <v>9068</v>
      </c>
      <c r="C1509" s="52" t="s">
        <v>6977</v>
      </c>
      <c r="D1509" s="53">
        <v>43990</v>
      </c>
      <c r="E1509" s="53">
        <v>44390</v>
      </c>
      <c r="F1509" s="51">
        <f>Messy_HR_Dataset_Detailed!$E1509-Messy_HR_Dataset_Detailed!$D1509</f>
        <v>400</v>
      </c>
      <c r="G1509" s="54">
        <f>(Messy_HR_Dataset_Detailed!$E1509-Messy_HR_Dataset_Detailed!$D1509)/365.25</f>
        <v>1.0951403148528405</v>
      </c>
      <c r="H1509" s="52" t="s">
        <v>36</v>
      </c>
      <c r="I1509" s="52" t="s">
        <v>9069</v>
      </c>
      <c r="J1509" s="55" t="s">
        <v>9070</v>
      </c>
      <c r="K1509" s="52" t="s">
        <v>113</v>
      </c>
      <c r="L1509" s="52" t="s">
        <v>752</v>
      </c>
      <c r="M1509" s="52" t="s">
        <v>66</v>
      </c>
      <c r="N1509" s="52" t="s">
        <v>67</v>
      </c>
      <c r="O1509" s="52" t="s">
        <v>66</v>
      </c>
      <c r="P1509" s="52" t="s">
        <v>174</v>
      </c>
      <c r="Q1509" s="52" t="s">
        <v>42</v>
      </c>
      <c r="R1509" s="52" t="s">
        <v>107</v>
      </c>
      <c r="S1509" s="53" t="s">
        <v>9071</v>
      </c>
      <c r="T1509" s="52" t="s">
        <v>44</v>
      </c>
      <c r="U1509" s="52" t="s">
        <v>2763</v>
      </c>
      <c r="V1509" s="52" t="s">
        <v>46</v>
      </c>
      <c r="W1509" s="51">
        <v>58194</v>
      </c>
      <c r="X1509" s="52" t="s">
        <v>99</v>
      </c>
      <c r="Y1509" s="51">
        <v>3</v>
      </c>
      <c r="Z1509" s="51">
        <v>3375</v>
      </c>
      <c r="AA1509" s="53" t="s">
        <v>2635</v>
      </c>
      <c r="AB1509" s="51">
        <v>2</v>
      </c>
      <c r="AC1509" s="51">
        <v>4</v>
      </c>
      <c r="AD1509" s="53">
        <v>45107</v>
      </c>
      <c r="AE1509" s="52" t="s">
        <v>83</v>
      </c>
      <c r="AF1509" s="52" t="s">
        <v>51</v>
      </c>
      <c r="AG1509" s="52" t="s">
        <v>52</v>
      </c>
      <c r="AH1509" s="52" t="s">
        <v>9072</v>
      </c>
      <c r="AI1509" s="52" t="s">
        <v>9073</v>
      </c>
      <c r="AJ1509" s="51">
        <v>1</v>
      </c>
      <c r="AK1509" s="56">
        <v>655.61</v>
      </c>
    </row>
    <row r="1510" spans="1:37" x14ac:dyDescent="0.25">
      <c r="A1510" s="51">
        <v>2950</v>
      </c>
      <c r="B1510" s="52" t="s">
        <v>494</v>
      </c>
      <c r="C1510" s="52" t="s">
        <v>2710</v>
      </c>
      <c r="D1510" s="53">
        <v>43885</v>
      </c>
      <c r="E1510" s="53">
        <v>45059</v>
      </c>
      <c r="F1510" s="51">
        <f>Messy_HR_Dataset_Detailed!$E1510-Messy_HR_Dataset_Detailed!$D1510</f>
        <v>1174</v>
      </c>
      <c r="G1510" s="54">
        <f>(Messy_HR_Dataset_Detailed!$E1510-Messy_HR_Dataset_Detailed!$D1510)/365.25</f>
        <v>3.2142368240930868</v>
      </c>
      <c r="H1510" s="52" t="s">
        <v>36</v>
      </c>
      <c r="I1510" s="52" t="s">
        <v>9074</v>
      </c>
      <c r="J1510" s="55" t="s">
        <v>9075</v>
      </c>
      <c r="K1510" s="52" t="s">
        <v>84</v>
      </c>
      <c r="L1510" s="52" t="s">
        <v>38</v>
      </c>
      <c r="M1510" s="52" t="s">
        <v>56</v>
      </c>
      <c r="N1510" s="52" t="s">
        <v>55</v>
      </c>
      <c r="O1510" s="52" t="s">
        <v>41</v>
      </c>
      <c r="P1510" s="52" t="s">
        <v>121</v>
      </c>
      <c r="Q1510" s="52" t="s">
        <v>42</v>
      </c>
      <c r="R1510" s="52" t="s">
        <v>142</v>
      </c>
      <c r="S1510" s="53">
        <v>32668</v>
      </c>
      <c r="T1510" s="52" t="s">
        <v>44</v>
      </c>
      <c r="U1510" s="52" t="s">
        <v>234</v>
      </c>
      <c r="V1510" s="52" t="s">
        <v>46</v>
      </c>
      <c r="W1510" s="51">
        <v>52336</v>
      </c>
      <c r="X1510" s="52" t="s">
        <v>99</v>
      </c>
      <c r="Y1510" s="51">
        <v>4</v>
      </c>
      <c r="Z1510" s="51">
        <v>3377</v>
      </c>
      <c r="AA1510" s="53" t="s">
        <v>4269</v>
      </c>
      <c r="AB1510" s="51">
        <v>3</v>
      </c>
      <c r="AC1510" s="51">
        <v>5</v>
      </c>
      <c r="AD1510" s="53">
        <v>44858</v>
      </c>
      <c r="AE1510" s="52" t="s">
        <v>156</v>
      </c>
      <c r="AF1510" s="52" t="s">
        <v>51</v>
      </c>
      <c r="AG1510" s="52" t="s">
        <v>77</v>
      </c>
      <c r="AH1510" s="52" t="s">
        <v>1638</v>
      </c>
      <c r="AI1510" s="52" t="s">
        <v>9076</v>
      </c>
      <c r="AJ1510" s="51">
        <v>2</v>
      </c>
      <c r="AK1510" s="56">
        <v>485.17</v>
      </c>
    </row>
    <row r="1511" spans="1:37" x14ac:dyDescent="0.25">
      <c r="A1511" s="51">
        <v>2952</v>
      </c>
      <c r="B1511" s="52" t="s">
        <v>7914</v>
      </c>
      <c r="C1511" s="52" t="s">
        <v>117</v>
      </c>
      <c r="D1511" s="53">
        <v>45025</v>
      </c>
      <c r="E1511" s="53">
        <v>45091</v>
      </c>
      <c r="F1511" s="51">
        <f>Messy_HR_Dataset_Detailed!$E1511-Messy_HR_Dataset_Detailed!$D1511</f>
        <v>66</v>
      </c>
      <c r="G1511" s="54">
        <f>(Messy_HR_Dataset_Detailed!$E1511-Messy_HR_Dataset_Detailed!$D1511)/365.25</f>
        <v>0.1806981519507187</v>
      </c>
      <c r="H1511" s="52" t="s">
        <v>36</v>
      </c>
      <c r="I1511" s="52" t="s">
        <v>9077</v>
      </c>
      <c r="J1511" s="55" t="s">
        <v>9078</v>
      </c>
      <c r="K1511" s="52" t="s">
        <v>125</v>
      </c>
      <c r="L1511" s="52" t="s">
        <v>1816</v>
      </c>
      <c r="M1511" s="52" t="s">
        <v>39</v>
      </c>
      <c r="N1511" s="52" t="s">
        <v>40</v>
      </c>
      <c r="O1511" s="52" t="s">
        <v>56</v>
      </c>
      <c r="P1511" s="52" t="s">
        <v>174</v>
      </c>
      <c r="Q1511" s="52" t="s">
        <v>42</v>
      </c>
      <c r="R1511" s="52" t="s">
        <v>1016</v>
      </c>
      <c r="S1511" s="53" t="s">
        <v>9079</v>
      </c>
      <c r="T1511" s="52" t="s">
        <v>44</v>
      </c>
      <c r="U1511" s="52" t="s">
        <v>5930</v>
      </c>
      <c r="V1511" s="52" t="s">
        <v>46</v>
      </c>
      <c r="W1511" s="51">
        <v>48347</v>
      </c>
      <c r="X1511" s="52" t="s">
        <v>99</v>
      </c>
      <c r="Y1511" s="51">
        <v>4</v>
      </c>
      <c r="Z1511" s="51">
        <v>3379</v>
      </c>
      <c r="AA1511" s="53" t="s">
        <v>797</v>
      </c>
      <c r="AB1511" s="51">
        <v>2</v>
      </c>
      <c r="AC1511" s="51">
        <v>1</v>
      </c>
      <c r="AD1511" s="53">
        <v>44938</v>
      </c>
      <c r="AE1511" s="52" t="s">
        <v>83</v>
      </c>
      <c r="AF1511" s="52" t="s">
        <v>51</v>
      </c>
      <c r="AG1511" s="52" t="s">
        <v>52</v>
      </c>
      <c r="AH1511" s="52" t="s">
        <v>9080</v>
      </c>
      <c r="AI1511" s="52" t="s">
        <v>9081</v>
      </c>
      <c r="AJ1511" s="51">
        <v>3</v>
      </c>
      <c r="AK1511" s="56">
        <v>849.25</v>
      </c>
    </row>
    <row r="1512" spans="1:37" x14ac:dyDescent="0.25">
      <c r="A1512" s="51">
        <v>2956</v>
      </c>
      <c r="B1512" s="52" t="s">
        <v>3342</v>
      </c>
      <c r="C1512" s="52" t="s">
        <v>4023</v>
      </c>
      <c r="D1512" s="53">
        <v>44056</v>
      </c>
      <c r="E1512" s="53">
        <v>44106</v>
      </c>
      <c r="F1512" s="51">
        <f>Messy_HR_Dataset_Detailed!$E1512-Messy_HR_Dataset_Detailed!$D1512</f>
        <v>50</v>
      </c>
      <c r="G1512" s="54">
        <f>(Messy_HR_Dataset_Detailed!$E1512-Messy_HR_Dataset_Detailed!$D1512)/365.25</f>
        <v>0.13689253935660506</v>
      </c>
      <c r="H1512" s="52" t="s">
        <v>36</v>
      </c>
      <c r="I1512" s="52" t="s">
        <v>9082</v>
      </c>
      <c r="J1512" s="55" t="s">
        <v>9083</v>
      </c>
      <c r="K1512" s="52" t="s">
        <v>164</v>
      </c>
      <c r="L1512" s="52" t="s">
        <v>752</v>
      </c>
      <c r="M1512" s="52" t="s">
        <v>56</v>
      </c>
      <c r="N1512" s="52" t="s">
        <v>40</v>
      </c>
      <c r="O1512" s="52" t="s">
        <v>56</v>
      </c>
      <c r="P1512" s="52" t="s">
        <v>121</v>
      </c>
      <c r="Q1512" s="52" t="s">
        <v>42</v>
      </c>
      <c r="R1512" s="52" t="s">
        <v>80</v>
      </c>
      <c r="S1512" s="53">
        <v>31051</v>
      </c>
      <c r="T1512" s="52" t="s">
        <v>44</v>
      </c>
      <c r="U1512" s="52" t="s">
        <v>145</v>
      </c>
      <c r="V1512" s="52" t="s">
        <v>46</v>
      </c>
      <c r="W1512" s="51">
        <v>20389</v>
      </c>
      <c r="X1512" s="52" t="s">
        <v>99</v>
      </c>
      <c r="Y1512" s="51">
        <v>2</v>
      </c>
      <c r="Z1512" s="51">
        <v>3383</v>
      </c>
      <c r="AA1512" s="53">
        <v>44906</v>
      </c>
      <c r="AB1512" s="51">
        <v>3</v>
      </c>
      <c r="AC1512" s="51">
        <v>2</v>
      </c>
      <c r="AD1512" s="53">
        <v>44881</v>
      </c>
      <c r="AE1512" s="52" t="s">
        <v>50</v>
      </c>
      <c r="AF1512" s="52" t="s">
        <v>51</v>
      </c>
      <c r="AG1512" s="52" t="s">
        <v>52</v>
      </c>
      <c r="AH1512" s="52" t="s">
        <v>9084</v>
      </c>
      <c r="AI1512" s="52" t="s">
        <v>9085</v>
      </c>
      <c r="AJ1512" s="51">
        <v>4</v>
      </c>
      <c r="AK1512" s="56">
        <v>750.79</v>
      </c>
    </row>
    <row r="1513" spans="1:37" x14ac:dyDescent="0.25">
      <c r="A1513" s="51">
        <v>2959</v>
      </c>
      <c r="B1513" s="52" t="s">
        <v>5105</v>
      </c>
      <c r="C1513" s="52" t="s">
        <v>8330</v>
      </c>
      <c r="D1513" s="53">
        <v>43794</v>
      </c>
      <c r="E1513" s="53">
        <v>44224</v>
      </c>
      <c r="F1513" s="51">
        <f>Messy_HR_Dataset_Detailed!$E1513-Messy_HR_Dataset_Detailed!$D1513</f>
        <v>430</v>
      </c>
      <c r="G1513" s="54">
        <f>(Messy_HR_Dataset_Detailed!$E1513-Messy_HR_Dataset_Detailed!$D1513)/365.25</f>
        <v>1.1772758384668036</v>
      </c>
      <c r="H1513" s="52" t="s">
        <v>738</v>
      </c>
      <c r="I1513" s="52" t="s">
        <v>9086</v>
      </c>
      <c r="J1513" s="55" t="s">
        <v>9087</v>
      </c>
      <c r="K1513" s="52" t="s">
        <v>94</v>
      </c>
      <c r="L1513" s="52" t="s">
        <v>38</v>
      </c>
      <c r="M1513" s="52" t="s">
        <v>39</v>
      </c>
      <c r="N1513" s="52" t="s">
        <v>40</v>
      </c>
      <c r="O1513" s="52" t="s">
        <v>41</v>
      </c>
      <c r="P1513" s="52" t="s">
        <v>174</v>
      </c>
      <c r="Q1513" s="52" t="s">
        <v>42</v>
      </c>
      <c r="R1513" s="52" t="s">
        <v>80</v>
      </c>
      <c r="S1513" s="53" t="s">
        <v>9088</v>
      </c>
      <c r="T1513" s="52" t="s">
        <v>44</v>
      </c>
      <c r="U1513" s="52" t="s">
        <v>81</v>
      </c>
      <c r="V1513" s="52" t="s">
        <v>46</v>
      </c>
      <c r="W1513" s="51">
        <v>45331</v>
      </c>
      <c r="X1513" s="52" t="s">
        <v>48</v>
      </c>
      <c r="Y1513" s="51">
        <v>2</v>
      </c>
      <c r="Z1513" s="51">
        <v>3386</v>
      </c>
      <c r="AA1513" s="53">
        <v>44927</v>
      </c>
      <c r="AB1513" s="51">
        <v>2</v>
      </c>
      <c r="AC1513" s="51">
        <v>1</v>
      </c>
      <c r="AD1513" s="53">
        <v>44799</v>
      </c>
      <c r="AE1513" s="52" t="s">
        <v>50</v>
      </c>
      <c r="AF1513" s="52" t="s">
        <v>61</v>
      </c>
      <c r="AG1513" s="52" t="s">
        <v>62</v>
      </c>
      <c r="AH1513" s="52" t="s">
        <v>9089</v>
      </c>
      <c r="AI1513" s="52" t="s">
        <v>9090</v>
      </c>
      <c r="AJ1513" s="51">
        <v>1</v>
      </c>
      <c r="AK1513" s="56">
        <v>348.3</v>
      </c>
    </row>
    <row r="1514" spans="1:37" x14ac:dyDescent="0.25">
      <c r="A1514" s="51">
        <v>2963</v>
      </c>
      <c r="B1514" s="52" t="s">
        <v>709</v>
      </c>
      <c r="C1514" s="52" t="s">
        <v>1391</v>
      </c>
      <c r="D1514" s="53">
        <v>44855</v>
      </c>
      <c r="E1514" s="53">
        <v>44931</v>
      </c>
      <c r="F1514" s="51">
        <f>Messy_HR_Dataset_Detailed!$E1514-Messy_HR_Dataset_Detailed!$D1514</f>
        <v>76</v>
      </c>
      <c r="G1514" s="54">
        <f>(Messy_HR_Dataset_Detailed!$E1514-Messy_HR_Dataset_Detailed!$D1514)/365.25</f>
        <v>0.20807665982203971</v>
      </c>
      <c r="H1514" s="52" t="s">
        <v>738</v>
      </c>
      <c r="I1514" s="52" t="s">
        <v>9091</v>
      </c>
      <c r="J1514" s="55" t="s">
        <v>9092</v>
      </c>
      <c r="K1514" s="52" t="s">
        <v>37</v>
      </c>
      <c r="L1514" s="52" t="s">
        <v>1816</v>
      </c>
      <c r="M1514" s="52" t="s">
        <v>56</v>
      </c>
      <c r="N1514" s="52" t="s">
        <v>67</v>
      </c>
      <c r="O1514" s="52" t="s">
        <v>41</v>
      </c>
      <c r="P1514" s="52" t="s">
        <v>174</v>
      </c>
      <c r="Q1514" s="52" t="s">
        <v>42</v>
      </c>
      <c r="R1514" s="52" t="s">
        <v>953</v>
      </c>
      <c r="S1514" s="53">
        <v>25477</v>
      </c>
      <c r="T1514" s="52" t="s">
        <v>44</v>
      </c>
      <c r="U1514" s="52" t="s">
        <v>109</v>
      </c>
      <c r="V1514" s="52" t="s">
        <v>46</v>
      </c>
      <c r="W1514" s="51">
        <v>90024</v>
      </c>
      <c r="X1514" s="52" t="s">
        <v>48</v>
      </c>
      <c r="Y1514" s="51">
        <v>1</v>
      </c>
      <c r="Z1514" s="51">
        <v>3390</v>
      </c>
      <c r="AA1514" s="53">
        <v>44965</v>
      </c>
      <c r="AB1514" s="51">
        <v>2</v>
      </c>
      <c r="AC1514" s="51">
        <v>4</v>
      </c>
      <c r="AD1514" s="53">
        <v>44871</v>
      </c>
      <c r="AE1514" s="52" t="s">
        <v>50</v>
      </c>
      <c r="AF1514" s="52" t="s">
        <v>51</v>
      </c>
      <c r="AG1514" s="52" t="s">
        <v>52</v>
      </c>
      <c r="AH1514" s="52" t="s">
        <v>995</v>
      </c>
      <c r="AI1514" s="52" t="s">
        <v>9093</v>
      </c>
      <c r="AJ1514" s="51">
        <v>3</v>
      </c>
      <c r="AK1514" s="56">
        <v>765.2</v>
      </c>
    </row>
    <row r="1515" spans="1:37" x14ac:dyDescent="0.25">
      <c r="A1515" s="51">
        <v>2965</v>
      </c>
      <c r="B1515" s="52" t="s">
        <v>3461</v>
      </c>
      <c r="C1515" s="52" t="s">
        <v>1038</v>
      </c>
      <c r="D1515" s="53">
        <v>43787</v>
      </c>
      <c r="E1515" s="53">
        <v>44461</v>
      </c>
      <c r="F1515" s="51">
        <f>Messy_HR_Dataset_Detailed!$E1515-Messy_HR_Dataset_Detailed!$D1515</f>
        <v>674</v>
      </c>
      <c r="G1515" s="54">
        <f>(Messy_HR_Dataset_Detailed!$E1515-Messy_HR_Dataset_Detailed!$D1515)/365.25</f>
        <v>1.8453114305270362</v>
      </c>
      <c r="H1515" s="52" t="s">
        <v>738</v>
      </c>
      <c r="I1515" s="52" t="s">
        <v>9094</v>
      </c>
      <c r="J1515" s="55" t="s">
        <v>9095</v>
      </c>
      <c r="K1515" s="52" t="s">
        <v>54</v>
      </c>
      <c r="L1515" s="52" t="s">
        <v>752</v>
      </c>
      <c r="M1515" s="52" t="s">
        <v>66</v>
      </c>
      <c r="N1515" s="52" t="s">
        <v>67</v>
      </c>
      <c r="O1515" s="52" t="s">
        <v>66</v>
      </c>
      <c r="P1515" s="52" t="s">
        <v>174</v>
      </c>
      <c r="Q1515" s="52" t="s">
        <v>42</v>
      </c>
      <c r="R1515" s="52" t="s">
        <v>80</v>
      </c>
      <c r="S1515" s="53" t="s">
        <v>9096</v>
      </c>
      <c r="T1515" s="52" t="s">
        <v>44</v>
      </c>
      <c r="U1515" s="52" t="s">
        <v>98</v>
      </c>
      <c r="V1515" s="52" t="s">
        <v>46</v>
      </c>
      <c r="W1515" s="51">
        <v>14864</v>
      </c>
      <c r="X1515" s="52" t="s">
        <v>48</v>
      </c>
      <c r="Y1515" s="51">
        <v>2</v>
      </c>
      <c r="Z1515" s="51">
        <v>3392</v>
      </c>
      <c r="AA1515" s="53">
        <v>44602</v>
      </c>
      <c r="AB1515" s="51">
        <v>3</v>
      </c>
      <c r="AC1515" s="51">
        <v>4</v>
      </c>
      <c r="AD1515" s="53">
        <v>44949</v>
      </c>
      <c r="AE1515" s="52" t="s">
        <v>83</v>
      </c>
      <c r="AF1515" s="52" t="s">
        <v>61</v>
      </c>
      <c r="AG1515" s="52" t="s">
        <v>77</v>
      </c>
      <c r="AH1515" s="52" t="s">
        <v>9097</v>
      </c>
      <c r="AI1515" s="52" t="s">
        <v>9098</v>
      </c>
      <c r="AJ1515" s="51">
        <v>3</v>
      </c>
      <c r="AK1515" s="56">
        <v>319.39</v>
      </c>
    </row>
    <row r="1516" spans="1:37" x14ac:dyDescent="0.25">
      <c r="A1516" s="51">
        <v>2968</v>
      </c>
      <c r="B1516" s="52" t="s">
        <v>6546</v>
      </c>
      <c r="C1516" s="52" t="s">
        <v>1036</v>
      </c>
      <c r="D1516" s="53">
        <v>44356</v>
      </c>
      <c r="E1516" s="53">
        <v>44574</v>
      </c>
      <c r="F1516" s="51">
        <f>Messy_HR_Dataset_Detailed!$E1516-Messy_HR_Dataset_Detailed!$D1516</f>
        <v>218</v>
      </c>
      <c r="G1516" s="54">
        <f>(Messy_HR_Dataset_Detailed!$E1516-Messy_HR_Dataset_Detailed!$D1516)/365.25</f>
        <v>0.59685147159479812</v>
      </c>
      <c r="H1516" s="52" t="s">
        <v>36</v>
      </c>
      <c r="I1516" s="52" t="s">
        <v>9099</v>
      </c>
      <c r="J1516" s="55" t="s">
        <v>9100</v>
      </c>
      <c r="K1516" s="52" t="s">
        <v>79</v>
      </c>
      <c r="L1516" s="52" t="s">
        <v>752</v>
      </c>
      <c r="M1516" s="52" t="s">
        <v>56</v>
      </c>
      <c r="N1516" s="52" t="s">
        <v>55</v>
      </c>
      <c r="O1516" s="52" t="s">
        <v>56</v>
      </c>
      <c r="P1516" s="52" t="s">
        <v>121</v>
      </c>
      <c r="Q1516" s="52" t="s">
        <v>42</v>
      </c>
      <c r="R1516" s="52" t="s">
        <v>85</v>
      </c>
      <c r="S1516" s="53">
        <v>27639</v>
      </c>
      <c r="T1516" s="52" t="s">
        <v>44</v>
      </c>
      <c r="U1516" s="52" t="s">
        <v>87</v>
      </c>
      <c r="V1516" s="52" t="s">
        <v>46</v>
      </c>
      <c r="W1516" s="51">
        <v>88306</v>
      </c>
      <c r="X1516" s="52" t="s">
        <v>242</v>
      </c>
      <c r="Y1516" s="51">
        <v>3</v>
      </c>
      <c r="Z1516" s="51">
        <v>3395</v>
      </c>
      <c r="AA1516" s="53" t="s">
        <v>1180</v>
      </c>
      <c r="AB1516" s="51">
        <v>4</v>
      </c>
      <c r="AC1516" s="51">
        <v>4</v>
      </c>
      <c r="AD1516" s="53">
        <v>44797</v>
      </c>
      <c r="AE1516" s="52" t="s">
        <v>156</v>
      </c>
      <c r="AF1516" s="52" t="s">
        <v>51</v>
      </c>
      <c r="AG1516" s="52" t="s">
        <v>52</v>
      </c>
      <c r="AH1516" s="52" t="s">
        <v>1157</v>
      </c>
      <c r="AI1516" s="52" t="s">
        <v>5293</v>
      </c>
      <c r="AJ1516" s="51">
        <v>3</v>
      </c>
      <c r="AK1516" s="56">
        <v>745.69</v>
      </c>
    </row>
    <row r="1517" spans="1:37" x14ac:dyDescent="0.25">
      <c r="A1517" s="51">
        <v>2969</v>
      </c>
      <c r="B1517" s="52" t="s">
        <v>2723</v>
      </c>
      <c r="C1517" s="52" t="s">
        <v>440</v>
      </c>
      <c r="D1517" s="53">
        <v>44291</v>
      </c>
      <c r="E1517" s="53">
        <v>44529</v>
      </c>
      <c r="F1517" s="51">
        <f>Messy_HR_Dataset_Detailed!$E1517-Messy_HR_Dataset_Detailed!$D1517</f>
        <v>238</v>
      </c>
      <c r="G1517" s="54">
        <f>(Messy_HR_Dataset_Detailed!$E1517-Messy_HR_Dataset_Detailed!$D1517)/365.25</f>
        <v>0.65160848733744015</v>
      </c>
      <c r="H1517" s="52" t="s">
        <v>36</v>
      </c>
      <c r="I1517" s="52" t="s">
        <v>9101</v>
      </c>
      <c r="J1517" s="55" t="s">
        <v>9102</v>
      </c>
      <c r="K1517" s="52" t="s">
        <v>125</v>
      </c>
      <c r="L1517" s="52" t="s">
        <v>752</v>
      </c>
      <c r="M1517" s="52" t="s">
        <v>56</v>
      </c>
      <c r="N1517" s="52" t="s">
        <v>67</v>
      </c>
      <c r="O1517" s="52" t="s">
        <v>66</v>
      </c>
      <c r="P1517" s="52" t="s">
        <v>174</v>
      </c>
      <c r="Q1517" s="52" t="s">
        <v>42</v>
      </c>
      <c r="R1517" s="52" t="s">
        <v>80</v>
      </c>
      <c r="S1517" s="53" t="s">
        <v>9103</v>
      </c>
      <c r="T1517" s="52" t="s">
        <v>44</v>
      </c>
      <c r="U1517" s="52" t="s">
        <v>234</v>
      </c>
      <c r="V1517" s="52" t="s">
        <v>46</v>
      </c>
      <c r="W1517" s="51">
        <v>49024</v>
      </c>
      <c r="X1517" s="52" t="s">
        <v>48</v>
      </c>
      <c r="Y1517" s="51">
        <v>4</v>
      </c>
      <c r="Z1517" s="51">
        <v>3396</v>
      </c>
      <c r="AA1517" s="53" t="s">
        <v>2183</v>
      </c>
      <c r="AB1517" s="51">
        <v>4</v>
      </c>
      <c r="AC1517" s="51">
        <v>3</v>
      </c>
      <c r="AD1517" s="53">
        <v>45031</v>
      </c>
      <c r="AE1517" s="52" t="s">
        <v>50</v>
      </c>
      <c r="AF1517" s="52" t="s">
        <v>61</v>
      </c>
      <c r="AG1517" s="52" t="s">
        <v>89</v>
      </c>
      <c r="AH1517" s="52" t="s">
        <v>9104</v>
      </c>
      <c r="AI1517" s="52" t="s">
        <v>9105</v>
      </c>
      <c r="AJ1517" s="51">
        <v>4</v>
      </c>
      <c r="AK1517" s="56">
        <v>743.92</v>
      </c>
    </row>
    <row r="1518" spans="1:37" x14ac:dyDescent="0.25">
      <c r="A1518" s="51">
        <v>2971</v>
      </c>
      <c r="B1518" s="52" t="s">
        <v>4711</v>
      </c>
      <c r="C1518" s="52" t="s">
        <v>5155</v>
      </c>
      <c r="D1518" s="53">
        <v>43778</v>
      </c>
      <c r="E1518" s="53">
        <v>44807</v>
      </c>
      <c r="F1518" s="51">
        <f>Messy_HR_Dataset_Detailed!$E1518-Messy_HR_Dataset_Detailed!$D1518</f>
        <v>1029</v>
      </c>
      <c r="G1518" s="54">
        <f>(Messy_HR_Dataset_Detailed!$E1518-Messy_HR_Dataset_Detailed!$D1518)/365.25</f>
        <v>2.817248459958932</v>
      </c>
      <c r="H1518" s="52" t="s">
        <v>36</v>
      </c>
      <c r="I1518" s="52" t="s">
        <v>9106</v>
      </c>
      <c r="J1518" s="55" t="s">
        <v>9107</v>
      </c>
      <c r="K1518" s="52" t="s">
        <v>65</v>
      </c>
      <c r="L1518" s="52" t="s">
        <v>38</v>
      </c>
      <c r="M1518" s="52" t="s">
        <v>56</v>
      </c>
      <c r="N1518" s="52" t="s">
        <v>55</v>
      </c>
      <c r="O1518" s="52" t="s">
        <v>66</v>
      </c>
      <c r="P1518" s="52" t="s">
        <v>133</v>
      </c>
      <c r="Q1518" s="52" t="s">
        <v>42</v>
      </c>
      <c r="R1518" s="52" t="s">
        <v>80</v>
      </c>
      <c r="S1518" s="53">
        <v>20771</v>
      </c>
      <c r="T1518" s="52" t="s">
        <v>44</v>
      </c>
      <c r="U1518" s="52" t="s">
        <v>98</v>
      </c>
      <c r="V1518" s="52" t="s">
        <v>46</v>
      </c>
      <c r="W1518" s="51">
        <v>63776</v>
      </c>
      <c r="X1518" s="52" t="s">
        <v>48</v>
      </c>
      <c r="Y1518" s="51">
        <v>3</v>
      </c>
      <c r="Z1518" s="51">
        <v>3398</v>
      </c>
      <c r="AA1518" s="53" t="s">
        <v>2056</v>
      </c>
      <c r="AB1518" s="51">
        <v>5</v>
      </c>
      <c r="AC1518" s="51">
        <v>2</v>
      </c>
      <c r="AD1518" s="53">
        <v>44797</v>
      </c>
      <c r="AE1518" s="52" t="s">
        <v>76</v>
      </c>
      <c r="AF1518" s="52" t="s">
        <v>61</v>
      </c>
      <c r="AG1518" s="52" t="s">
        <v>89</v>
      </c>
      <c r="AH1518" s="52" t="s">
        <v>3270</v>
      </c>
      <c r="AI1518" s="52" t="s">
        <v>9108</v>
      </c>
      <c r="AJ1518" s="51">
        <v>2</v>
      </c>
      <c r="AK1518" s="56">
        <v>155.61000000000001</v>
      </c>
    </row>
    <row r="1519" spans="1:37" x14ac:dyDescent="0.25">
      <c r="A1519" s="51">
        <v>2972</v>
      </c>
      <c r="B1519" s="52" t="s">
        <v>5748</v>
      </c>
      <c r="C1519" s="52" t="s">
        <v>7731</v>
      </c>
      <c r="D1519" s="53">
        <v>44717</v>
      </c>
      <c r="E1519" s="53">
        <v>45078</v>
      </c>
      <c r="F1519" s="51">
        <f>Messy_HR_Dataset_Detailed!$E1519-Messy_HR_Dataset_Detailed!$D1519</f>
        <v>361</v>
      </c>
      <c r="G1519" s="54">
        <f>(Messy_HR_Dataset_Detailed!$E1519-Messy_HR_Dataset_Detailed!$D1519)/365.25</f>
        <v>0.9883641341546886</v>
      </c>
      <c r="H1519" s="52" t="s">
        <v>36</v>
      </c>
      <c r="I1519" s="52" t="s">
        <v>9109</v>
      </c>
      <c r="J1519" s="55" t="s">
        <v>9110</v>
      </c>
      <c r="K1519" s="52" t="s">
        <v>113</v>
      </c>
      <c r="L1519" s="52" t="s">
        <v>38</v>
      </c>
      <c r="M1519" s="52" t="s">
        <v>66</v>
      </c>
      <c r="N1519" s="52" t="s">
        <v>67</v>
      </c>
      <c r="O1519" s="52" t="s">
        <v>66</v>
      </c>
      <c r="P1519" s="52" t="s">
        <v>95</v>
      </c>
      <c r="Q1519" s="52" t="s">
        <v>42</v>
      </c>
      <c r="R1519" s="52" t="s">
        <v>57</v>
      </c>
      <c r="S1519" s="53" t="s">
        <v>9111</v>
      </c>
      <c r="T1519" s="52" t="s">
        <v>44</v>
      </c>
      <c r="U1519" s="52" t="s">
        <v>159</v>
      </c>
      <c r="V1519" s="52" t="s">
        <v>46</v>
      </c>
      <c r="W1519" s="51">
        <v>16715</v>
      </c>
      <c r="X1519" s="52" t="s">
        <v>48</v>
      </c>
      <c r="Y1519" s="51">
        <v>2</v>
      </c>
      <c r="Z1519" s="51">
        <v>3399</v>
      </c>
      <c r="AA1519" s="53" t="s">
        <v>1514</v>
      </c>
      <c r="AB1519" s="51">
        <v>4</v>
      </c>
      <c r="AC1519" s="51">
        <v>4</v>
      </c>
      <c r="AD1519" s="53">
        <v>44896</v>
      </c>
      <c r="AE1519" s="52" t="s">
        <v>50</v>
      </c>
      <c r="AF1519" s="52" t="s">
        <v>61</v>
      </c>
      <c r="AG1519" s="52" t="s">
        <v>52</v>
      </c>
      <c r="AH1519" s="52" t="s">
        <v>9112</v>
      </c>
      <c r="AI1519" s="52" t="s">
        <v>9113</v>
      </c>
      <c r="AJ1519" s="51">
        <v>3</v>
      </c>
      <c r="AK1519" s="56">
        <v>898.26</v>
      </c>
    </row>
    <row r="1520" spans="1:37" x14ac:dyDescent="0.25">
      <c r="A1520" s="51">
        <v>2974</v>
      </c>
      <c r="B1520" s="52" t="s">
        <v>1253</v>
      </c>
      <c r="C1520" s="52" t="s">
        <v>941</v>
      </c>
      <c r="D1520" s="53">
        <v>44510</v>
      </c>
      <c r="E1520" s="53">
        <v>45081</v>
      </c>
      <c r="F1520" s="51">
        <f>Messy_HR_Dataset_Detailed!$E1520-Messy_HR_Dataset_Detailed!$D1520</f>
        <v>571</v>
      </c>
      <c r="G1520" s="54">
        <f>(Messy_HR_Dataset_Detailed!$E1520-Messy_HR_Dataset_Detailed!$D1520)/365.25</f>
        <v>1.5633127994524298</v>
      </c>
      <c r="H1520" s="52" t="s">
        <v>36</v>
      </c>
      <c r="I1520" s="52" t="s">
        <v>9114</v>
      </c>
      <c r="J1520" s="55" t="s">
        <v>9115</v>
      </c>
      <c r="K1520" s="52" t="s">
        <v>54</v>
      </c>
      <c r="L1520" s="52" t="s">
        <v>1816</v>
      </c>
      <c r="M1520" s="52" t="s">
        <v>39</v>
      </c>
      <c r="N1520" s="52" t="s">
        <v>55</v>
      </c>
      <c r="O1520" s="52" t="s">
        <v>66</v>
      </c>
      <c r="P1520" s="52" t="s">
        <v>95</v>
      </c>
      <c r="Q1520" s="52" t="s">
        <v>42</v>
      </c>
      <c r="R1520" s="52" t="s">
        <v>85</v>
      </c>
      <c r="S1520" s="53">
        <v>26972</v>
      </c>
      <c r="T1520" s="52" t="s">
        <v>44</v>
      </c>
      <c r="U1520" s="52" t="s">
        <v>81</v>
      </c>
      <c r="V1520" s="52" t="s">
        <v>59</v>
      </c>
      <c r="W1520" s="51">
        <v>3403</v>
      </c>
      <c r="X1520" s="52" t="s">
        <v>48</v>
      </c>
      <c r="Y1520" s="51">
        <v>1</v>
      </c>
      <c r="Z1520" s="51">
        <v>3401</v>
      </c>
      <c r="AA1520" s="53">
        <v>44723</v>
      </c>
      <c r="AB1520" s="51">
        <v>4</v>
      </c>
      <c r="AC1520" s="51">
        <v>4</v>
      </c>
      <c r="AD1520" s="53">
        <v>45041</v>
      </c>
      <c r="AE1520" s="52" t="s">
        <v>76</v>
      </c>
      <c r="AF1520" s="52" t="s">
        <v>51</v>
      </c>
      <c r="AG1520" s="52" t="s">
        <v>89</v>
      </c>
      <c r="AH1520" s="52" t="s">
        <v>9116</v>
      </c>
      <c r="AI1520" s="52" t="s">
        <v>9117</v>
      </c>
      <c r="AJ1520" s="51">
        <v>5</v>
      </c>
      <c r="AK1520" s="56">
        <v>605.29</v>
      </c>
    </row>
    <row r="1521" spans="1:37" x14ac:dyDescent="0.25">
      <c r="A1521" s="51">
        <v>2975</v>
      </c>
      <c r="B1521" s="52" t="s">
        <v>337</v>
      </c>
      <c r="C1521" s="52" t="s">
        <v>440</v>
      </c>
      <c r="D1521" s="53">
        <v>44258</v>
      </c>
      <c r="E1521" s="53">
        <v>44663</v>
      </c>
      <c r="F1521" s="51">
        <f>Messy_HR_Dataset_Detailed!$E1521-Messy_HR_Dataset_Detailed!$D1521</f>
        <v>405</v>
      </c>
      <c r="G1521" s="54">
        <f>(Messy_HR_Dataset_Detailed!$E1521-Messy_HR_Dataset_Detailed!$D1521)/365.25</f>
        <v>1.108829568788501</v>
      </c>
      <c r="H1521" s="52" t="s">
        <v>36</v>
      </c>
      <c r="I1521" s="52" t="s">
        <v>9118</v>
      </c>
      <c r="J1521" s="55" t="s">
        <v>9119</v>
      </c>
      <c r="K1521" s="52" t="s">
        <v>37</v>
      </c>
      <c r="L1521" s="52" t="s">
        <v>752</v>
      </c>
      <c r="M1521" s="52" t="s">
        <v>56</v>
      </c>
      <c r="N1521" s="52" t="s">
        <v>40</v>
      </c>
      <c r="O1521" s="52" t="s">
        <v>66</v>
      </c>
      <c r="P1521" s="52" t="s">
        <v>174</v>
      </c>
      <c r="Q1521" s="52" t="s">
        <v>42</v>
      </c>
      <c r="R1521" s="52" t="s">
        <v>85</v>
      </c>
      <c r="S1521" s="53" t="s">
        <v>9120</v>
      </c>
      <c r="T1521" s="52" t="s">
        <v>44</v>
      </c>
      <c r="U1521" s="52" t="s">
        <v>109</v>
      </c>
      <c r="V1521" s="52" t="s">
        <v>59</v>
      </c>
      <c r="W1521" s="51">
        <v>22662</v>
      </c>
      <c r="X1521" s="52" t="s">
        <v>48</v>
      </c>
      <c r="Y1521" s="51">
        <v>3</v>
      </c>
      <c r="Z1521" s="51">
        <v>3402</v>
      </c>
      <c r="AA1521" s="53" t="s">
        <v>1252</v>
      </c>
      <c r="AB1521" s="51">
        <v>1</v>
      </c>
      <c r="AC1521" s="51">
        <v>4</v>
      </c>
      <c r="AD1521" s="53">
        <v>45112</v>
      </c>
      <c r="AE1521" s="52" t="s">
        <v>60</v>
      </c>
      <c r="AF1521" s="52" t="s">
        <v>61</v>
      </c>
      <c r="AG1521" s="52" t="s">
        <v>62</v>
      </c>
      <c r="AH1521" s="52" t="s">
        <v>9121</v>
      </c>
      <c r="AI1521" s="52" t="s">
        <v>9122</v>
      </c>
      <c r="AJ1521" s="51">
        <v>2</v>
      </c>
      <c r="AK1521" s="56">
        <v>783.25</v>
      </c>
    </row>
    <row r="1522" spans="1:37" x14ac:dyDescent="0.25">
      <c r="A1522" s="51">
        <v>2976</v>
      </c>
      <c r="B1522" s="52" t="s">
        <v>1120</v>
      </c>
      <c r="C1522" s="52" t="s">
        <v>5802</v>
      </c>
      <c r="D1522" s="53">
        <v>44246</v>
      </c>
      <c r="E1522" s="53">
        <v>44880</v>
      </c>
      <c r="F1522" s="51">
        <f>Messy_HR_Dataset_Detailed!$E1522-Messy_HR_Dataset_Detailed!$D1522</f>
        <v>634</v>
      </c>
      <c r="G1522" s="54">
        <f>(Messy_HR_Dataset_Detailed!$E1522-Messy_HR_Dataset_Detailed!$D1522)/365.25</f>
        <v>1.7357973990417521</v>
      </c>
      <c r="H1522" s="52" t="s">
        <v>36</v>
      </c>
      <c r="I1522" s="52" t="s">
        <v>9123</v>
      </c>
      <c r="J1522" s="55" t="s">
        <v>9124</v>
      </c>
      <c r="K1522" s="52" t="s">
        <v>84</v>
      </c>
      <c r="L1522" s="52" t="s">
        <v>752</v>
      </c>
      <c r="M1522" s="52" t="s">
        <v>39</v>
      </c>
      <c r="N1522" s="52" t="s">
        <v>55</v>
      </c>
      <c r="O1522" s="52" t="s">
        <v>66</v>
      </c>
      <c r="P1522" s="52" t="s">
        <v>133</v>
      </c>
      <c r="Q1522" s="52" t="s">
        <v>42</v>
      </c>
      <c r="R1522" s="52" t="s">
        <v>85</v>
      </c>
      <c r="S1522" s="53">
        <v>27462</v>
      </c>
      <c r="T1522" s="52" t="s">
        <v>44</v>
      </c>
      <c r="U1522" s="52" t="s">
        <v>81</v>
      </c>
      <c r="V1522" s="52" t="s">
        <v>46</v>
      </c>
      <c r="W1522" s="51">
        <v>66066</v>
      </c>
      <c r="X1522" s="52" t="s">
        <v>99</v>
      </c>
      <c r="Y1522" s="51">
        <v>3</v>
      </c>
      <c r="Z1522" s="51">
        <v>3403</v>
      </c>
      <c r="AA1522" s="53">
        <v>45080</v>
      </c>
      <c r="AB1522" s="51">
        <v>4</v>
      </c>
      <c r="AC1522" s="51">
        <v>4</v>
      </c>
      <c r="AD1522" s="53">
        <v>45085</v>
      </c>
      <c r="AE1522" s="52" t="s">
        <v>156</v>
      </c>
      <c r="AF1522" s="52" t="s">
        <v>61</v>
      </c>
      <c r="AG1522" s="52" t="s">
        <v>77</v>
      </c>
      <c r="AH1522" s="52" t="s">
        <v>9125</v>
      </c>
      <c r="AI1522" s="52" t="s">
        <v>3463</v>
      </c>
      <c r="AJ1522" s="51">
        <v>5</v>
      </c>
      <c r="AK1522" s="56">
        <v>406.68</v>
      </c>
    </row>
    <row r="1523" spans="1:37" x14ac:dyDescent="0.25">
      <c r="A1523" s="51">
        <v>2977</v>
      </c>
      <c r="B1523" s="52" t="s">
        <v>414</v>
      </c>
      <c r="C1523" s="52" t="s">
        <v>254</v>
      </c>
      <c r="D1523" s="53">
        <v>43580</v>
      </c>
      <c r="E1523" s="53">
        <v>44876</v>
      </c>
      <c r="F1523" s="51">
        <f>Messy_HR_Dataset_Detailed!$E1523-Messy_HR_Dataset_Detailed!$D1523</f>
        <v>1296</v>
      </c>
      <c r="G1523" s="54">
        <f>(Messy_HR_Dataset_Detailed!$E1523-Messy_HR_Dataset_Detailed!$D1523)/365.25</f>
        <v>3.5482546201232035</v>
      </c>
      <c r="H1523" s="52" t="s">
        <v>36</v>
      </c>
      <c r="I1523" s="52" t="s">
        <v>9126</v>
      </c>
      <c r="J1523" s="55" t="s">
        <v>9127</v>
      </c>
      <c r="K1523" s="52" t="s">
        <v>164</v>
      </c>
      <c r="L1523" s="52" t="s">
        <v>1816</v>
      </c>
      <c r="M1523" s="52" t="s">
        <v>56</v>
      </c>
      <c r="N1523" s="52" t="s">
        <v>40</v>
      </c>
      <c r="O1523" s="52" t="s">
        <v>66</v>
      </c>
      <c r="P1523" s="52" t="s">
        <v>95</v>
      </c>
      <c r="Q1523" s="52" t="s">
        <v>42</v>
      </c>
      <c r="R1523" s="52" t="s">
        <v>85</v>
      </c>
      <c r="S1523" s="53" t="s">
        <v>6098</v>
      </c>
      <c r="T1523" s="52" t="s">
        <v>44</v>
      </c>
      <c r="U1523" s="52" t="s">
        <v>192</v>
      </c>
      <c r="V1523" s="52" t="s">
        <v>46</v>
      </c>
      <c r="W1523" s="51">
        <v>58775</v>
      </c>
      <c r="X1523" s="52" t="s">
        <v>48</v>
      </c>
      <c r="Y1523" s="51">
        <v>2</v>
      </c>
      <c r="Z1523" s="51">
        <v>3404</v>
      </c>
      <c r="AA1523" s="53" t="s">
        <v>2235</v>
      </c>
      <c r="AB1523" s="51">
        <v>4</v>
      </c>
      <c r="AC1523" s="51">
        <v>1</v>
      </c>
      <c r="AD1523" s="53">
        <v>45026</v>
      </c>
      <c r="AE1523" s="52" t="s">
        <v>60</v>
      </c>
      <c r="AF1523" s="52" t="s">
        <v>51</v>
      </c>
      <c r="AG1523" s="52" t="s">
        <v>62</v>
      </c>
      <c r="AH1523" s="52" t="s">
        <v>9128</v>
      </c>
      <c r="AI1523" s="52" t="s">
        <v>9129</v>
      </c>
      <c r="AJ1523" s="51">
        <v>4</v>
      </c>
      <c r="AK1523" s="56">
        <v>518.46</v>
      </c>
    </row>
    <row r="1524" spans="1:37" x14ac:dyDescent="0.25">
      <c r="A1524" s="51">
        <v>2978</v>
      </c>
      <c r="B1524" s="52" t="s">
        <v>5338</v>
      </c>
      <c r="C1524" s="52" t="s">
        <v>1743</v>
      </c>
      <c r="D1524" s="53">
        <v>43843</v>
      </c>
      <c r="E1524" s="53">
        <v>44855</v>
      </c>
      <c r="F1524" s="51">
        <f>Messy_HR_Dataset_Detailed!$E1524-Messy_HR_Dataset_Detailed!$D1524</f>
        <v>1012</v>
      </c>
      <c r="G1524" s="54">
        <f>(Messy_HR_Dataset_Detailed!$E1524-Messy_HR_Dataset_Detailed!$D1524)/365.25</f>
        <v>2.7707049965776864</v>
      </c>
      <c r="H1524" s="52" t="s">
        <v>36</v>
      </c>
      <c r="I1524" s="52" t="s">
        <v>9130</v>
      </c>
      <c r="J1524" s="55" t="s">
        <v>9131</v>
      </c>
      <c r="K1524" s="52" t="s">
        <v>94</v>
      </c>
      <c r="L1524" s="52" t="s">
        <v>1816</v>
      </c>
      <c r="M1524" s="52" t="s">
        <v>39</v>
      </c>
      <c r="N1524" s="52" t="s">
        <v>67</v>
      </c>
      <c r="O1524" s="52" t="s">
        <v>66</v>
      </c>
      <c r="P1524" s="52" t="s">
        <v>174</v>
      </c>
      <c r="Q1524" s="52" t="s">
        <v>42</v>
      </c>
      <c r="R1524" s="52" t="s">
        <v>85</v>
      </c>
      <c r="S1524" s="53">
        <v>28889</v>
      </c>
      <c r="T1524" s="52" t="s">
        <v>44</v>
      </c>
      <c r="U1524" s="52" t="s">
        <v>109</v>
      </c>
      <c r="V1524" s="52" t="s">
        <v>46</v>
      </c>
      <c r="W1524" s="51">
        <v>12351</v>
      </c>
      <c r="X1524" s="52" t="s">
        <v>48</v>
      </c>
      <c r="Y1524" s="51">
        <v>1</v>
      </c>
      <c r="Z1524" s="51">
        <v>3405</v>
      </c>
      <c r="AA1524" s="53" t="s">
        <v>1216</v>
      </c>
      <c r="AB1524" s="51">
        <v>2</v>
      </c>
      <c r="AC1524" s="51">
        <v>1</v>
      </c>
      <c r="AD1524" s="53">
        <v>45021</v>
      </c>
      <c r="AE1524" s="52" t="s">
        <v>60</v>
      </c>
      <c r="AF1524" s="52" t="s">
        <v>61</v>
      </c>
      <c r="AG1524" s="52" t="s">
        <v>77</v>
      </c>
      <c r="AH1524" s="52" t="s">
        <v>9132</v>
      </c>
      <c r="AI1524" s="52" t="s">
        <v>9133</v>
      </c>
      <c r="AJ1524" s="51">
        <v>1</v>
      </c>
      <c r="AK1524" s="56">
        <v>397.18</v>
      </c>
    </row>
    <row r="1525" spans="1:37" x14ac:dyDescent="0.25">
      <c r="A1525" s="51">
        <v>2979</v>
      </c>
      <c r="B1525" s="52" t="s">
        <v>3001</v>
      </c>
      <c r="C1525" s="52" t="s">
        <v>3877</v>
      </c>
      <c r="D1525" s="53">
        <v>43915</v>
      </c>
      <c r="E1525" s="53">
        <v>45042</v>
      </c>
      <c r="F1525" s="51">
        <f>Messy_HR_Dataset_Detailed!$E1525-Messy_HR_Dataset_Detailed!$D1525</f>
        <v>1127</v>
      </c>
      <c r="G1525" s="54">
        <f>(Messy_HR_Dataset_Detailed!$E1525-Messy_HR_Dataset_Detailed!$D1525)/365.25</f>
        <v>3.0855578370978782</v>
      </c>
      <c r="H1525" s="52" t="s">
        <v>36</v>
      </c>
      <c r="I1525" s="52" t="s">
        <v>9134</v>
      </c>
      <c r="J1525" s="55" t="s">
        <v>9135</v>
      </c>
      <c r="K1525" s="52" t="s">
        <v>113</v>
      </c>
      <c r="L1525" s="52" t="s">
        <v>752</v>
      </c>
      <c r="M1525" s="52" t="s">
        <v>39</v>
      </c>
      <c r="N1525" s="52" t="s">
        <v>40</v>
      </c>
      <c r="O1525" s="52" t="s">
        <v>41</v>
      </c>
      <c r="P1525" s="52" t="s">
        <v>95</v>
      </c>
      <c r="Q1525" s="52" t="s">
        <v>42</v>
      </c>
      <c r="R1525" s="52" t="s">
        <v>43</v>
      </c>
      <c r="S1525" s="53" t="s">
        <v>9136</v>
      </c>
      <c r="T1525" s="52" t="s">
        <v>44</v>
      </c>
      <c r="U1525" s="52" t="s">
        <v>1262</v>
      </c>
      <c r="V1525" s="52" t="s">
        <v>46</v>
      </c>
      <c r="W1525" s="51">
        <v>24805</v>
      </c>
      <c r="X1525" s="52" t="s">
        <v>48</v>
      </c>
      <c r="Y1525" s="51">
        <v>5</v>
      </c>
      <c r="Z1525" s="51">
        <v>3406</v>
      </c>
      <c r="AA1525" s="53" t="s">
        <v>2150</v>
      </c>
      <c r="AB1525" s="51">
        <v>5</v>
      </c>
      <c r="AC1525" s="51">
        <v>5</v>
      </c>
      <c r="AD1525" s="53">
        <v>45043</v>
      </c>
      <c r="AE1525" s="52" t="s">
        <v>60</v>
      </c>
      <c r="AF1525" s="52" t="s">
        <v>51</v>
      </c>
      <c r="AG1525" s="52" t="s">
        <v>62</v>
      </c>
      <c r="AH1525" s="52" t="s">
        <v>9137</v>
      </c>
      <c r="AI1525" s="52" t="s">
        <v>9138</v>
      </c>
      <c r="AJ1525" s="51">
        <v>1</v>
      </c>
      <c r="AK1525" s="56">
        <v>538.94000000000005</v>
      </c>
    </row>
    <row r="1526" spans="1:37" x14ac:dyDescent="0.25">
      <c r="A1526" s="51">
        <v>2980</v>
      </c>
      <c r="B1526" s="52" t="s">
        <v>3994</v>
      </c>
      <c r="C1526" s="52" t="s">
        <v>2836</v>
      </c>
      <c r="D1526" s="53">
        <v>44301</v>
      </c>
      <c r="E1526" s="53">
        <v>45057</v>
      </c>
      <c r="F1526" s="51">
        <f>Messy_HR_Dataset_Detailed!$E1526-Messy_HR_Dataset_Detailed!$D1526</f>
        <v>756</v>
      </c>
      <c r="G1526" s="54">
        <f>(Messy_HR_Dataset_Detailed!$E1526-Messy_HR_Dataset_Detailed!$D1526)/365.25</f>
        <v>2.0698151950718686</v>
      </c>
      <c r="H1526" s="52" t="s">
        <v>738</v>
      </c>
      <c r="I1526" s="52" t="s">
        <v>9139</v>
      </c>
      <c r="J1526" s="55" t="s">
        <v>9140</v>
      </c>
      <c r="K1526" s="52" t="s">
        <v>94</v>
      </c>
      <c r="L1526" s="52" t="s">
        <v>38</v>
      </c>
      <c r="M1526" s="52" t="s">
        <v>56</v>
      </c>
      <c r="N1526" s="52" t="s">
        <v>40</v>
      </c>
      <c r="O1526" s="52" t="s">
        <v>41</v>
      </c>
      <c r="P1526" s="52" t="s">
        <v>174</v>
      </c>
      <c r="Q1526" s="52" t="s">
        <v>42</v>
      </c>
      <c r="R1526" s="52" t="s">
        <v>85</v>
      </c>
      <c r="S1526" s="53" t="s">
        <v>9141</v>
      </c>
      <c r="T1526" s="52" t="s">
        <v>44</v>
      </c>
      <c r="U1526" s="52" t="s">
        <v>846</v>
      </c>
      <c r="V1526" s="52" t="s">
        <v>46</v>
      </c>
      <c r="W1526" s="51">
        <v>18000</v>
      </c>
      <c r="X1526" s="52" t="s">
        <v>48</v>
      </c>
      <c r="Y1526" s="51">
        <v>5</v>
      </c>
      <c r="Z1526" s="51">
        <v>3407</v>
      </c>
      <c r="AA1526" s="53">
        <v>45174</v>
      </c>
      <c r="AB1526" s="51">
        <v>1</v>
      </c>
      <c r="AC1526" s="51">
        <v>3</v>
      </c>
      <c r="AD1526" s="53">
        <v>44963</v>
      </c>
      <c r="AE1526" s="52" t="s">
        <v>50</v>
      </c>
      <c r="AF1526" s="52" t="s">
        <v>61</v>
      </c>
      <c r="AG1526" s="52" t="s">
        <v>62</v>
      </c>
      <c r="AH1526" s="52" t="s">
        <v>3713</v>
      </c>
      <c r="AI1526" s="52" t="s">
        <v>9142</v>
      </c>
      <c r="AJ1526" s="51">
        <v>1</v>
      </c>
      <c r="AK1526" s="56">
        <v>501.87</v>
      </c>
    </row>
    <row r="1527" spans="1:37" x14ac:dyDescent="0.25">
      <c r="A1527" s="51">
        <v>2981</v>
      </c>
      <c r="B1527" s="52" t="s">
        <v>3816</v>
      </c>
      <c r="C1527" s="52" t="s">
        <v>3689</v>
      </c>
      <c r="D1527" s="53">
        <v>44910</v>
      </c>
      <c r="E1527" s="53">
        <v>45041</v>
      </c>
      <c r="F1527" s="51">
        <f>Messy_HR_Dataset_Detailed!$E1527-Messy_HR_Dataset_Detailed!$D1527</f>
        <v>131</v>
      </c>
      <c r="G1527" s="54">
        <f>(Messy_HR_Dataset_Detailed!$E1527-Messy_HR_Dataset_Detailed!$D1527)/365.25</f>
        <v>0.35865845311430528</v>
      </c>
      <c r="H1527" s="52" t="s">
        <v>738</v>
      </c>
      <c r="I1527" s="52" t="s">
        <v>9143</v>
      </c>
      <c r="J1527" s="55" t="s">
        <v>9144</v>
      </c>
      <c r="K1527" s="52" t="s">
        <v>113</v>
      </c>
      <c r="L1527" s="52" t="s">
        <v>752</v>
      </c>
      <c r="M1527" s="52" t="s">
        <v>39</v>
      </c>
      <c r="N1527" s="52" t="s">
        <v>67</v>
      </c>
      <c r="O1527" s="52" t="s">
        <v>66</v>
      </c>
      <c r="P1527" s="52" t="s">
        <v>121</v>
      </c>
      <c r="Q1527" s="52" t="s">
        <v>42</v>
      </c>
      <c r="R1527" s="52" t="s">
        <v>85</v>
      </c>
      <c r="S1527" s="53">
        <v>23924</v>
      </c>
      <c r="T1527" s="52" t="s">
        <v>44</v>
      </c>
      <c r="U1527" s="52" t="s">
        <v>5</v>
      </c>
      <c r="V1527" s="52" t="s">
        <v>59</v>
      </c>
      <c r="W1527" s="51">
        <v>67579</v>
      </c>
      <c r="X1527" s="52" t="s">
        <v>48</v>
      </c>
      <c r="Y1527" s="51">
        <v>3</v>
      </c>
      <c r="Z1527" s="51">
        <v>3408</v>
      </c>
      <c r="AA1527" s="53">
        <v>44963</v>
      </c>
      <c r="AB1527" s="51">
        <v>2</v>
      </c>
      <c r="AC1527" s="51">
        <v>2</v>
      </c>
      <c r="AD1527" s="53">
        <v>44786</v>
      </c>
      <c r="AE1527" s="52" t="s">
        <v>50</v>
      </c>
      <c r="AF1527" s="52" t="s">
        <v>61</v>
      </c>
      <c r="AG1527" s="52" t="s">
        <v>52</v>
      </c>
      <c r="AH1527" s="52" t="s">
        <v>9145</v>
      </c>
      <c r="AI1527" s="52" t="s">
        <v>9146</v>
      </c>
      <c r="AJ1527" s="51">
        <v>5</v>
      </c>
      <c r="AK1527" s="56">
        <v>877.62</v>
      </c>
    </row>
    <row r="1528" spans="1:37" x14ac:dyDescent="0.25">
      <c r="A1528" s="51">
        <v>2982</v>
      </c>
      <c r="B1528" s="52" t="s">
        <v>910</v>
      </c>
      <c r="C1528" s="52" t="s">
        <v>1759</v>
      </c>
      <c r="D1528" s="53">
        <v>44842</v>
      </c>
      <c r="E1528" s="53">
        <v>44961</v>
      </c>
      <c r="F1528" s="51">
        <f>Messy_HR_Dataset_Detailed!$E1528-Messy_HR_Dataset_Detailed!$D1528</f>
        <v>119</v>
      </c>
      <c r="G1528" s="54">
        <f>(Messy_HR_Dataset_Detailed!$E1528-Messy_HR_Dataset_Detailed!$D1528)/365.25</f>
        <v>0.32580424366872007</v>
      </c>
      <c r="H1528" s="52" t="s">
        <v>738</v>
      </c>
      <c r="I1528" s="52" t="s">
        <v>9147</v>
      </c>
      <c r="J1528" s="55" t="s">
        <v>9148</v>
      </c>
      <c r="K1528" s="52" t="s">
        <v>65</v>
      </c>
      <c r="L1528" s="52" t="s">
        <v>38</v>
      </c>
      <c r="M1528" s="52" t="s">
        <v>39</v>
      </c>
      <c r="N1528" s="52" t="s">
        <v>67</v>
      </c>
      <c r="O1528" s="52" t="s">
        <v>66</v>
      </c>
      <c r="P1528" s="52" t="s">
        <v>121</v>
      </c>
      <c r="Q1528" s="52" t="s">
        <v>42</v>
      </c>
      <c r="R1528" s="52" t="s">
        <v>508</v>
      </c>
      <c r="S1528" s="53" t="s">
        <v>9149</v>
      </c>
      <c r="T1528" s="52" t="s">
        <v>44</v>
      </c>
      <c r="U1528" s="52" t="s">
        <v>81</v>
      </c>
      <c r="V1528" s="52" t="s">
        <v>59</v>
      </c>
      <c r="W1528" s="51">
        <v>82704</v>
      </c>
      <c r="X1528" s="52" t="s">
        <v>48</v>
      </c>
      <c r="Y1528" s="51">
        <v>4</v>
      </c>
      <c r="Z1528" s="51">
        <v>3409</v>
      </c>
      <c r="AA1528" s="53">
        <v>44630</v>
      </c>
      <c r="AB1528" s="51">
        <v>5</v>
      </c>
      <c r="AC1528" s="51">
        <v>5</v>
      </c>
      <c r="AD1528" s="53">
        <v>45134</v>
      </c>
      <c r="AE1528" s="52" t="s">
        <v>83</v>
      </c>
      <c r="AF1528" s="52" t="s">
        <v>51</v>
      </c>
      <c r="AG1528" s="52" t="s">
        <v>52</v>
      </c>
      <c r="AH1528" s="52" t="s">
        <v>9150</v>
      </c>
      <c r="AI1528" s="52" t="s">
        <v>9151</v>
      </c>
      <c r="AJ1528" s="51">
        <v>2</v>
      </c>
      <c r="AK1528" s="56">
        <v>575.11</v>
      </c>
    </row>
    <row r="1529" spans="1:37" x14ac:dyDescent="0.25">
      <c r="A1529" s="51">
        <v>2988</v>
      </c>
      <c r="B1529" s="52" t="s">
        <v>1333</v>
      </c>
      <c r="C1529" s="52" t="s">
        <v>513</v>
      </c>
      <c r="D1529" s="53">
        <v>44813</v>
      </c>
      <c r="E1529" s="53">
        <v>45001</v>
      </c>
      <c r="F1529" s="51">
        <f>Messy_HR_Dataset_Detailed!$E1529-Messy_HR_Dataset_Detailed!$D1529</f>
        <v>188</v>
      </c>
      <c r="G1529" s="54">
        <f>(Messy_HR_Dataset_Detailed!$E1529-Messy_HR_Dataset_Detailed!$D1529)/365.25</f>
        <v>0.51471594798083509</v>
      </c>
      <c r="H1529" s="52" t="s">
        <v>36</v>
      </c>
      <c r="I1529" s="52" t="s">
        <v>9152</v>
      </c>
      <c r="J1529" s="55" t="s">
        <v>9153</v>
      </c>
      <c r="K1529" s="52" t="s">
        <v>79</v>
      </c>
      <c r="L1529" s="52" t="s">
        <v>752</v>
      </c>
      <c r="M1529" s="52" t="s">
        <v>66</v>
      </c>
      <c r="N1529" s="52" t="s">
        <v>55</v>
      </c>
      <c r="O1529" s="52" t="s">
        <v>56</v>
      </c>
      <c r="P1529" s="52" t="s">
        <v>133</v>
      </c>
      <c r="Q1529" s="52" t="s">
        <v>42</v>
      </c>
      <c r="R1529" s="52" t="s">
        <v>142</v>
      </c>
      <c r="S1529" s="53" t="s">
        <v>9154</v>
      </c>
      <c r="T1529" s="52" t="s">
        <v>44</v>
      </c>
      <c r="U1529" s="52" t="s">
        <v>87</v>
      </c>
      <c r="V1529" s="52" t="s">
        <v>59</v>
      </c>
      <c r="W1529" s="51">
        <v>23971</v>
      </c>
      <c r="X1529" s="52" t="s">
        <v>48</v>
      </c>
      <c r="Y1529" s="51">
        <v>3</v>
      </c>
      <c r="Z1529" s="51">
        <v>3415</v>
      </c>
      <c r="AA1529" s="53">
        <v>45144</v>
      </c>
      <c r="AB1529" s="51">
        <v>2</v>
      </c>
      <c r="AC1529" s="51">
        <v>5</v>
      </c>
      <c r="AD1529" s="53">
        <v>44820</v>
      </c>
      <c r="AE1529" s="52" t="s">
        <v>50</v>
      </c>
      <c r="AF1529" s="52" t="s">
        <v>51</v>
      </c>
      <c r="AG1529" s="52" t="s">
        <v>77</v>
      </c>
      <c r="AH1529" s="52" t="s">
        <v>9155</v>
      </c>
      <c r="AI1529" s="52" t="s">
        <v>9156</v>
      </c>
      <c r="AJ1529" s="51">
        <v>4</v>
      </c>
      <c r="AK1529" s="56">
        <v>103.35</v>
      </c>
    </row>
    <row r="1530" spans="1:37" x14ac:dyDescent="0.25">
      <c r="A1530" s="51">
        <v>2993</v>
      </c>
      <c r="B1530" s="52" t="s">
        <v>3254</v>
      </c>
      <c r="C1530" s="52" t="s">
        <v>4123</v>
      </c>
      <c r="D1530" s="53">
        <v>44114</v>
      </c>
      <c r="E1530" s="53">
        <v>44778</v>
      </c>
      <c r="F1530" s="51">
        <f>Messy_HR_Dataset_Detailed!$E1530-Messy_HR_Dataset_Detailed!$D1530</f>
        <v>664</v>
      </c>
      <c r="G1530" s="54">
        <f>(Messy_HR_Dataset_Detailed!$E1530-Messy_HR_Dataset_Detailed!$D1530)/365.25</f>
        <v>1.8179329226557153</v>
      </c>
      <c r="H1530" s="52" t="s">
        <v>36</v>
      </c>
      <c r="I1530" s="52" t="s">
        <v>9157</v>
      </c>
      <c r="J1530" s="55" t="s">
        <v>9158</v>
      </c>
      <c r="K1530" s="52" t="s">
        <v>113</v>
      </c>
      <c r="L1530" s="52" t="s">
        <v>38</v>
      </c>
      <c r="M1530" s="52" t="s">
        <v>39</v>
      </c>
      <c r="N1530" s="52" t="s">
        <v>55</v>
      </c>
      <c r="O1530" s="52" t="s">
        <v>66</v>
      </c>
      <c r="P1530" s="52" t="s">
        <v>174</v>
      </c>
      <c r="Q1530" s="52" t="s">
        <v>42</v>
      </c>
      <c r="R1530" s="52" t="s">
        <v>85</v>
      </c>
      <c r="S1530" s="53">
        <v>16353</v>
      </c>
      <c r="T1530" s="52" t="s">
        <v>44</v>
      </c>
      <c r="U1530" s="52" t="s">
        <v>81</v>
      </c>
      <c r="V1530" s="52" t="s">
        <v>46</v>
      </c>
      <c r="W1530" s="51">
        <v>18079</v>
      </c>
      <c r="X1530" s="52" t="s">
        <v>48</v>
      </c>
      <c r="Y1530" s="51">
        <v>2</v>
      </c>
      <c r="Z1530" s="51">
        <v>3420</v>
      </c>
      <c r="AA1530" s="53">
        <v>45141</v>
      </c>
      <c r="AB1530" s="51">
        <v>2</v>
      </c>
      <c r="AC1530" s="51">
        <v>3</v>
      </c>
      <c r="AD1530" s="53">
        <v>44910</v>
      </c>
      <c r="AE1530" s="52" t="s">
        <v>76</v>
      </c>
      <c r="AF1530" s="52" t="s">
        <v>61</v>
      </c>
      <c r="AG1530" s="52" t="s">
        <v>89</v>
      </c>
      <c r="AH1530" s="52" t="s">
        <v>9159</v>
      </c>
      <c r="AI1530" s="52" t="s">
        <v>9160</v>
      </c>
      <c r="AJ1530" s="51">
        <v>2</v>
      </c>
      <c r="AK1530" s="56">
        <v>489.02</v>
      </c>
    </row>
    <row r="1531" spans="1:37" x14ac:dyDescent="0.25">
      <c r="A1531" s="51">
        <v>2994</v>
      </c>
      <c r="B1531" s="52" t="s">
        <v>1347</v>
      </c>
      <c r="C1531" s="52" t="s">
        <v>4176</v>
      </c>
      <c r="D1531" s="53">
        <v>44690</v>
      </c>
      <c r="E1531" s="53">
        <v>44812</v>
      </c>
      <c r="F1531" s="51">
        <f>Messy_HR_Dataset_Detailed!$E1531-Messy_HR_Dataset_Detailed!$D1531</f>
        <v>122</v>
      </c>
      <c r="G1531" s="54">
        <f>(Messy_HR_Dataset_Detailed!$E1531-Messy_HR_Dataset_Detailed!$D1531)/365.25</f>
        <v>0.33401779603011633</v>
      </c>
      <c r="H1531" s="52" t="s">
        <v>36</v>
      </c>
      <c r="I1531" s="52" t="s">
        <v>9161</v>
      </c>
      <c r="J1531" s="55" t="s">
        <v>9162</v>
      </c>
      <c r="K1531" s="52" t="s">
        <v>65</v>
      </c>
      <c r="L1531" s="52" t="s">
        <v>38</v>
      </c>
      <c r="M1531" s="52" t="s">
        <v>56</v>
      </c>
      <c r="N1531" s="52" t="s">
        <v>55</v>
      </c>
      <c r="O1531" s="52" t="s">
        <v>56</v>
      </c>
      <c r="P1531" s="52" t="s">
        <v>133</v>
      </c>
      <c r="Q1531" s="52" t="s">
        <v>42</v>
      </c>
      <c r="R1531" s="52" t="s">
        <v>608</v>
      </c>
      <c r="S1531" s="53">
        <v>21860</v>
      </c>
      <c r="T1531" s="52" t="s">
        <v>44</v>
      </c>
      <c r="U1531" s="52" t="s">
        <v>234</v>
      </c>
      <c r="V1531" s="52" t="s">
        <v>46</v>
      </c>
      <c r="W1531" s="51">
        <v>57340</v>
      </c>
      <c r="X1531" s="52" t="s">
        <v>48</v>
      </c>
      <c r="Y1531" s="51">
        <v>1</v>
      </c>
      <c r="Z1531" s="51">
        <v>3421</v>
      </c>
      <c r="AA1531" s="53" t="s">
        <v>2259</v>
      </c>
      <c r="AB1531" s="51">
        <v>5</v>
      </c>
      <c r="AC1531" s="51">
        <v>4</v>
      </c>
      <c r="AD1531" s="53">
        <v>44948</v>
      </c>
      <c r="AE1531" s="52" t="s">
        <v>60</v>
      </c>
      <c r="AF1531" s="52" t="s">
        <v>61</v>
      </c>
      <c r="AG1531" s="52" t="s">
        <v>89</v>
      </c>
      <c r="AH1531" s="52" t="s">
        <v>9163</v>
      </c>
      <c r="AI1531" s="52" t="s">
        <v>9164</v>
      </c>
      <c r="AJ1531" s="51">
        <v>1</v>
      </c>
      <c r="AK1531" s="56">
        <v>786.71</v>
      </c>
    </row>
    <row r="1532" spans="1:37" x14ac:dyDescent="0.25">
      <c r="A1532" s="51">
        <v>2995</v>
      </c>
      <c r="B1532" s="52" t="s">
        <v>9165</v>
      </c>
      <c r="C1532" s="52" t="s">
        <v>9166</v>
      </c>
      <c r="D1532" s="53">
        <v>44734</v>
      </c>
      <c r="E1532" s="53">
        <v>44780</v>
      </c>
      <c r="F1532" s="51">
        <f>Messy_HR_Dataset_Detailed!$E1532-Messy_HR_Dataset_Detailed!$D1532</f>
        <v>46</v>
      </c>
      <c r="G1532" s="54">
        <f>(Messy_HR_Dataset_Detailed!$E1532-Messy_HR_Dataset_Detailed!$D1532)/365.25</f>
        <v>0.12594113620807665</v>
      </c>
      <c r="H1532" s="52" t="s">
        <v>36</v>
      </c>
      <c r="I1532" s="52" t="s">
        <v>9167</v>
      </c>
      <c r="J1532" s="55" t="s">
        <v>9168</v>
      </c>
      <c r="K1532" s="52" t="s">
        <v>164</v>
      </c>
      <c r="L1532" s="52" t="s">
        <v>1816</v>
      </c>
      <c r="M1532" s="52" t="s">
        <v>56</v>
      </c>
      <c r="N1532" s="52" t="s">
        <v>40</v>
      </c>
      <c r="O1532" s="52" t="s">
        <v>56</v>
      </c>
      <c r="P1532" s="52" t="s">
        <v>133</v>
      </c>
      <c r="Q1532" s="52" t="s">
        <v>42</v>
      </c>
      <c r="R1532" s="52" t="s">
        <v>107</v>
      </c>
      <c r="S1532" s="53" t="s">
        <v>9169</v>
      </c>
      <c r="T1532" s="52" t="s">
        <v>44</v>
      </c>
      <c r="U1532" s="52" t="s">
        <v>399</v>
      </c>
      <c r="V1532" s="52" t="s">
        <v>46</v>
      </c>
      <c r="W1532" s="51">
        <v>44500</v>
      </c>
      <c r="X1532" s="52" t="s">
        <v>48</v>
      </c>
      <c r="Y1532" s="51">
        <v>3</v>
      </c>
      <c r="Z1532" s="51">
        <v>3422</v>
      </c>
      <c r="AA1532" s="53">
        <v>45144</v>
      </c>
      <c r="AB1532" s="51">
        <v>1</v>
      </c>
      <c r="AC1532" s="51">
        <v>1</v>
      </c>
      <c r="AD1532" s="53">
        <v>44998</v>
      </c>
      <c r="AE1532" s="52" t="s">
        <v>156</v>
      </c>
      <c r="AF1532" s="52" t="s">
        <v>51</v>
      </c>
      <c r="AG1532" s="52" t="s">
        <v>52</v>
      </c>
      <c r="AH1532" s="52" t="s">
        <v>9170</v>
      </c>
      <c r="AI1532" s="52" t="s">
        <v>5328</v>
      </c>
      <c r="AJ1532" s="51">
        <v>1</v>
      </c>
      <c r="AK1532" s="56">
        <v>707.96</v>
      </c>
    </row>
    <row r="1533" spans="1:37" x14ac:dyDescent="0.25">
      <c r="A1533" s="51">
        <v>2997</v>
      </c>
      <c r="B1533" s="52" t="s">
        <v>8321</v>
      </c>
      <c r="C1533" s="52" t="s">
        <v>1768</v>
      </c>
      <c r="D1533" s="53">
        <v>44174</v>
      </c>
      <c r="E1533" s="53">
        <v>44777</v>
      </c>
      <c r="F1533" s="51">
        <f>Messy_HR_Dataset_Detailed!$E1533-Messy_HR_Dataset_Detailed!$D1533</f>
        <v>603</v>
      </c>
      <c r="G1533" s="54">
        <f>(Messy_HR_Dataset_Detailed!$E1533-Messy_HR_Dataset_Detailed!$D1533)/365.25</f>
        <v>1.6509240246406571</v>
      </c>
      <c r="H1533" s="52" t="s">
        <v>36</v>
      </c>
      <c r="I1533" s="52" t="s">
        <v>9171</v>
      </c>
      <c r="J1533" s="55" t="s">
        <v>9172</v>
      </c>
      <c r="K1533" s="52" t="s">
        <v>79</v>
      </c>
      <c r="L1533" s="52" t="s">
        <v>752</v>
      </c>
      <c r="M1533" s="52" t="s">
        <v>39</v>
      </c>
      <c r="N1533" s="52" t="s">
        <v>67</v>
      </c>
      <c r="O1533" s="52" t="s">
        <v>41</v>
      </c>
      <c r="P1533" s="52" t="s">
        <v>95</v>
      </c>
      <c r="Q1533" s="52" t="s">
        <v>42</v>
      </c>
      <c r="R1533" s="52" t="s">
        <v>320</v>
      </c>
      <c r="S1533" s="53" t="s">
        <v>9173</v>
      </c>
      <c r="T1533" s="52" t="s">
        <v>44</v>
      </c>
      <c r="U1533" s="52" t="s">
        <v>81</v>
      </c>
      <c r="V1533" s="52" t="s">
        <v>59</v>
      </c>
      <c r="W1533" s="51">
        <v>6608</v>
      </c>
      <c r="X1533" s="52" t="s">
        <v>48</v>
      </c>
      <c r="Y1533" s="51">
        <v>2</v>
      </c>
      <c r="Z1533" s="51">
        <v>3424</v>
      </c>
      <c r="AA1533" s="53" t="s">
        <v>243</v>
      </c>
      <c r="AB1533" s="51">
        <v>2</v>
      </c>
      <c r="AC1533" s="51">
        <v>4</v>
      </c>
      <c r="AD1533" s="53">
        <v>44791</v>
      </c>
      <c r="AE1533" s="52" t="s">
        <v>76</v>
      </c>
      <c r="AF1533" s="52" t="s">
        <v>51</v>
      </c>
      <c r="AG1533" s="52" t="s">
        <v>77</v>
      </c>
      <c r="AH1533" s="52" t="s">
        <v>9174</v>
      </c>
      <c r="AI1533" s="52" t="s">
        <v>9175</v>
      </c>
      <c r="AJ1533" s="51">
        <v>5</v>
      </c>
      <c r="AK1533" s="56">
        <v>981.13</v>
      </c>
    </row>
    <row r="1534" spans="1:37" x14ac:dyDescent="0.25">
      <c r="A1534" s="51">
        <v>2998</v>
      </c>
      <c r="B1534" s="52" t="s">
        <v>5110</v>
      </c>
      <c r="C1534" s="52" t="s">
        <v>2434</v>
      </c>
      <c r="D1534" s="53">
        <v>43613</v>
      </c>
      <c r="E1534" s="53">
        <v>44492</v>
      </c>
      <c r="F1534" s="51">
        <f>Messy_HR_Dataset_Detailed!$E1534-Messy_HR_Dataset_Detailed!$D1534</f>
        <v>879</v>
      </c>
      <c r="G1534" s="54">
        <f>(Messy_HR_Dataset_Detailed!$E1534-Messy_HR_Dataset_Detailed!$D1534)/365.25</f>
        <v>2.406570841889117</v>
      </c>
      <c r="H1534" s="52" t="s">
        <v>36</v>
      </c>
      <c r="I1534" s="52" t="s">
        <v>9176</v>
      </c>
      <c r="J1534" s="55" t="s">
        <v>9177</v>
      </c>
      <c r="K1534" s="52" t="s">
        <v>94</v>
      </c>
      <c r="L1534" s="52" t="s">
        <v>752</v>
      </c>
      <c r="M1534" s="52" t="s">
        <v>39</v>
      </c>
      <c r="N1534" s="52" t="s">
        <v>67</v>
      </c>
      <c r="O1534" s="52" t="s">
        <v>66</v>
      </c>
      <c r="P1534" s="52" t="s">
        <v>121</v>
      </c>
      <c r="Q1534" s="52" t="s">
        <v>42</v>
      </c>
      <c r="R1534" s="52" t="s">
        <v>57</v>
      </c>
      <c r="S1534" s="53" t="s">
        <v>9178</v>
      </c>
      <c r="T1534" s="52" t="s">
        <v>44</v>
      </c>
      <c r="U1534" s="52" t="s">
        <v>234</v>
      </c>
      <c r="V1534" s="52" t="s">
        <v>46</v>
      </c>
      <c r="W1534" s="51">
        <v>3807</v>
      </c>
      <c r="X1534" s="52" t="s">
        <v>48</v>
      </c>
      <c r="Y1534" s="51">
        <v>2</v>
      </c>
      <c r="Z1534" s="51">
        <v>3425</v>
      </c>
      <c r="AA1534" s="53" t="s">
        <v>1867</v>
      </c>
      <c r="AB1534" s="51">
        <v>5</v>
      </c>
      <c r="AC1534" s="51">
        <v>2</v>
      </c>
      <c r="AD1534" s="53">
        <v>45065</v>
      </c>
      <c r="AE1534" s="52" t="s">
        <v>83</v>
      </c>
      <c r="AF1534" s="52" t="s">
        <v>61</v>
      </c>
      <c r="AG1534" s="52" t="s">
        <v>77</v>
      </c>
      <c r="AH1534" s="52" t="s">
        <v>6656</v>
      </c>
      <c r="AI1534" s="52" t="s">
        <v>9179</v>
      </c>
      <c r="AJ1534" s="51">
        <v>3</v>
      </c>
      <c r="AK1534" s="56">
        <v>184.27</v>
      </c>
    </row>
    <row r="1535" spans="1:37" x14ac:dyDescent="0.25">
      <c r="A1535" s="51">
        <v>1801</v>
      </c>
      <c r="B1535" s="52" t="s">
        <v>967</v>
      </c>
      <c r="C1535" s="52" t="s">
        <v>6208</v>
      </c>
      <c r="D1535" s="53">
        <v>43324</v>
      </c>
      <c r="E1535" s="53">
        <v>44725</v>
      </c>
      <c r="F1535" s="51">
        <f>Messy_HR_Dataset_Detailed!$E1535-Messy_HR_Dataset_Detailed!$D1535</f>
        <v>1401</v>
      </c>
      <c r="G1535" s="54">
        <f>(Messy_HR_Dataset_Detailed!$E1535-Messy_HR_Dataset_Detailed!$D1535)/365.25</f>
        <v>3.8357289527720737</v>
      </c>
      <c r="H1535" s="52" t="s">
        <v>1781</v>
      </c>
      <c r="I1535" s="52" t="s">
        <v>6209</v>
      </c>
      <c r="J1535" s="55" t="s">
        <v>6210</v>
      </c>
      <c r="K1535" s="52" t="s">
        <v>132</v>
      </c>
      <c r="L1535" s="52" t="s">
        <v>38</v>
      </c>
      <c r="M1535" s="52" t="s">
        <v>56</v>
      </c>
      <c r="N1535" s="52" t="s">
        <v>67</v>
      </c>
      <c r="O1535" s="52" t="s">
        <v>56</v>
      </c>
      <c r="P1535" s="52" t="s">
        <v>121</v>
      </c>
      <c r="Q1535" s="52" t="s">
        <v>165</v>
      </c>
      <c r="R1535" s="52" t="s">
        <v>608</v>
      </c>
      <c r="S1535" s="53" t="s">
        <v>6211</v>
      </c>
      <c r="T1535" s="52" t="s">
        <v>44</v>
      </c>
      <c r="U1535" s="52" t="s">
        <v>81</v>
      </c>
      <c r="V1535" s="52" t="s">
        <v>46</v>
      </c>
      <c r="W1535" s="51">
        <v>58630</v>
      </c>
      <c r="X1535" s="52" t="s">
        <v>746</v>
      </c>
      <c r="Y1535" s="51">
        <v>4</v>
      </c>
      <c r="Z1535" s="51">
        <v>2228</v>
      </c>
      <c r="AA1535" s="53" t="s">
        <v>2774</v>
      </c>
      <c r="AB1535" s="51">
        <v>3</v>
      </c>
      <c r="AC1535" s="51">
        <v>2</v>
      </c>
      <c r="AD1535" s="53">
        <v>44978</v>
      </c>
      <c r="AE1535" s="52" t="s">
        <v>83</v>
      </c>
      <c r="AF1535" s="52" t="s">
        <v>61</v>
      </c>
      <c r="AG1535" s="52" t="s">
        <v>89</v>
      </c>
      <c r="AH1535" s="52" t="s">
        <v>6212</v>
      </c>
      <c r="AI1535" s="52" t="s">
        <v>6213</v>
      </c>
      <c r="AJ1535" s="51">
        <v>3</v>
      </c>
      <c r="AK1535" s="56">
        <v>713.03</v>
      </c>
    </row>
    <row r="1536" spans="1:37" x14ac:dyDescent="0.25">
      <c r="A1536" s="51">
        <v>2505</v>
      </c>
      <c r="B1536" s="52" t="s">
        <v>7978</v>
      </c>
      <c r="C1536" s="52" t="s">
        <v>1775</v>
      </c>
      <c r="D1536" s="53">
        <v>44427</v>
      </c>
      <c r="E1536" s="53">
        <v>45071</v>
      </c>
      <c r="F1536" s="51">
        <f>Messy_HR_Dataset_Detailed!$E1536-Messy_HR_Dataset_Detailed!$D1536</f>
        <v>644</v>
      </c>
      <c r="G1536" s="54">
        <f>(Messy_HR_Dataset_Detailed!$E1536-Messy_HR_Dataset_Detailed!$D1536)/365.25</f>
        <v>1.7631759069130732</v>
      </c>
      <c r="H1536" s="52" t="s">
        <v>36</v>
      </c>
      <c r="I1536" s="52" t="s">
        <v>7979</v>
      </c>
      <c r="J1536" s="55" t="s">
        <v>7980</v>
      </c>
      <c r="K1536" s="52" t="s">
        <v>79</v>
      </c>
      <c r="L1536" s="52" t="s">
        <v>2303</v>
      </c>
      <c r="M1536" s="52" t="s">
        <v>56</v>
      </c>
      <c r="N1536" s="52" t="s">
        <v>55</v>
      </c>
      <c r="O1536" s="52" t="s">
        <v>66</v>
      </c>
      <c r="P1536" s="52" t="s">
        <v>95</v>
      </c>
      <c r="Q1536" s="52" t="s">
        <v>42</v>
      </c>
      <c r="R1536" s="52" t="s">
        <v>43</v>
      </c>
      <c r="S1536" s="53" t="s">
        <v>7981</v>
      </c>
      <c r="T1536" s="52" t="s">
        <v>44</v>
      </c>
      <c r="U1536" s="52" t="s">
        <v>1522</v>
      </c>
      <c r="V1536" s="52" t="s">
        <v>59</v>
      </c>
      <c r="W1536" s="51">
        <v>6449</v>
      </c>
      <c r="X1536" s="52" t="s">
        <v>48</v>
      </c>
      <c r="Y1536" s="51">
        <v>4</v>
      </c>
      <c r="Z1536" s="51">
        <v>2932</v>
      </c>
      <c r="AA1536" s="53" t="s">
        <v>3672</v>
      </c>
      <c r="AB1536" s="51">
        <v>4</v>
      </c>
      <c r="AC1536" s="51">
        <v>4</v>
      </c>
      <c r="AD1536" s="53">
        <v>45063</v>
      </c>
      <c r="AE1536" s="52" t="s">
        <v>156</v>
      </c>
      <c r="AF1536" s="52" t="s">
        <v>61</v>
      </c>
      <c r="AG1536" s="52" t="s">
        <v>77</v>
      </c>
      <c r="AH1536" s="52" t="s">
        <v>7982</v>
      </c>
      <c r="AI1536" s="52" t="s">
        <v>7983</v>
      </c>
      <c r="AJ1536" s="51">
        <v>2</v>
      </c>
      <c r="AK1536" s="56">
        <v>275.36</v>
      </c>
    </row>
    <row r="1537" spans="1:37" x14ac:dyDescent="0.25">
      <c r="A1537" s="51">
        <v>1117</v>
      </c>
      <c r="B1537" s="52" t="s">
        <v>4221</v>
      </c>
      <c r="C1537" s="52" t="s">
        <v>4222</v>
      </c>
      <c r="D1537" s="53">
        <v>44052</v>
      </c>
      <c r="E1537" s="53">
        <v>44871</v>
      </c>
      <c r="F1537" s="51">
        <f>Messy_HR_Dataset_Detailed!$E1537-Messy_HR_Dataset_Detailed!$D1537</f>
        <v>819</v>
      </c>
      <c r="G1537" s="54">
        <f>(Messy_HR_Dataset_Detailed!$E1537-Messy_HR_Dataset_Detailed!$D1537)/365.25</f>
        <v>2.2422997946611911</v>
      </c>
      <c r="H1537" s="52" t="s">
        <v>36</v>
      </c>
      <c r="I1537" s="52" t="s">
        <v>4223</v>
      </c>
      <c r="J1537" s="55" t="s">
        <v>4224</v>
      </c>
      <c r="K1537" s="52" t="s">
        <v>132</v>
      </c>
      <c r="L1537" s="52" t="s">
        <v>38</v>
      </c>
      <c r="M1537" s="52" t="s">
        <v>56</v>
      </c>
      <c r="N1537" s="52" t="s">
        <v>40</v>
      </c>
      <c r="O1537" s="52" t="s">
        <v>41</v>
      </c>
      <c r="P1537" s="52" t="s">
        <v>133</v>
      </c>
      <c r="Q1537" s="52" t="s">
        <v>42</v>
      </c>
      <c r="R1537" s="52" t="s">
        <v>96</v>
      </c>
      <c r="S1537" s="53" t="s">
        <v>4225</v>
      </c>
      <c r="T1537" s="52" t="s">
        <v>44</v>
      </c>
      <c r="U1537" s="52" t="s">
        <v>98</v>
      </c>
      <c r="V1537" s="52" t="s">
        <v>46</v>
      </c>
      <c r="W1537" s="51">
        <v>53393</v>
      </c>
      <c r="X1537" s="52" t="s">
        <v>48</v>
      </c>
      <c r="Y1537" s="51">
        <v>3</v>
      </c>
      <c r="Z1537" s="51">
        <v>1544</v>
      </c>
      <c r="AA1537" s="53" t="s">
        <v>4226</v>
      </c>
      <c r="AB1537" s="51">
        <v>5</v>
      </c>
      <c r="AC1537" s="51">
        <v>1</v>
      </c>
      <c r="AD1537" s="53">
        <v>44857</v>
      </c>
      <c r="AE1537" s="52" t="s">
        <v>156</v>
      </c>
      <c r="AF1537" s="52" t="s">
        <v>51</v>
      </c>
      <c r="AG1537" s="52" t="s">
        <v>89</v>
      </c>
      <c r="AH1537" s="52" t="s">
        <v>4227</v>
      </c>
      <c r="AI1537" s="52" t="s">
        <v>4228</v>
      </c>
      <c r="AJ1537" s="51">
        <v>3</v>
      </c>
      <c r="AK1537" s="56">
        <v>811.24</v>
      </c>
    </row>
    <row r="1538" spans="1:37" x14ac:dyDescent="0.25">
      <c r="A1538" s="51">
        <v>2113</v>
      </c>
      <c r="B1538" s="52" t="s">
        <v>6027</v>
      </c>
      <c r="C1538" s="52" t="s">
        <v>3903</v>
      </c>
      <c r="D1538" s="53">
        <v>44852</v>
      </c>
      <c r="E1538" s="53">
        <v>44936</v>
      </c>
      <c r="F1538" s="51">
        <f>Messy_HR_Dataset_Detailed!$E1538-Messy_HR_Dataset_Detailed!$D1538</f>
        <v>84</v>
      </c>
      <c r="G1538" s="54">
        <f>(Messy_HR_Dataset_Detailed!$E1538-Messy_HR_Dataset_Detailed!$D1538)/365.25</f>
        <v>0.2299794661190965</v>
      </c>
      <c r="H1538" s="52" t="s">
        <v>2392</v>
      </c>
      <c r="I1538" s="52" t="s">
        <v>7042</v>
      </c>
      <c r="J1538" s="55" t="s">
        <v>7043</v>
      </c>
      <c r="K1538" s="52" t="s">
        <v>37</v>
      </c>
      <c r="L1538" s="52" t="s">
        <v>38</v>
      </c>
      <c r="M1538" s="52" t="s">
        <v>39</v>
      </c>
      <c r="N1538" s="52" t="s">
        <v>67</v>
      </c>
      <c r="O1538" s="52" t="s">
        <v>56</v>
      </c>
      <c r="P1538" s="52" t="s">
        <v>121</v>
      </c>
      <c r="Q1538" s="52" t="s">
        <v>2397</v>
      </c>
      <c r="R1538" s="52" t="s">
        <v>43</v>
      </c>
      <c r="S1538" s="53" t="s">
        <v>7044</v>
      </c>
      <c r="T1538" s="52" t="s">
        <v>44</v>
      </c>
      <c r="U1538" s="52" t="s">
        <v>7045</v>
      </c>
      <c r="V1538" s="52" t="s">
        <v>46</v>
      </c>
      <c r="W1538" s="51">
        <v>61856</v>
      </c>
      <c r="X1538" s="52" t="s">
        <v>48</v>
      </c>
      <c r="Y1538" s="51">
        <v>4</v>
      </c>
      <c r="Z1538" s="51">
        <v>2540</v>
      </c>
      <c r="AA1538" s="53" t="s">
        <v>1269</v>
      </c>
      <c r="AB1538" s="51">
        <v>3</v>
      </c>
      <c r="AC1538" s="51">
        <v>4</v>
      </c>
      <c r="AD1538" s="53">
        <v>44846</v>
      </c>
      <c r="AE1538" s="52" t="s">
        <v>76</v>
      </c>
      <c r="AF1538" s="52" t="s">
        <v>51</v>
      </c>
      <c r="AG1538" s="52" t="s">
        <v>52</v>
      </c>
      <c r="AH1538" s="52" t="s">
        <v>7046</v>
      </c>
      <c r="AI1538" s="52" t="s">
        <v>7047</v>
      </c>
      <c r="AJ1538" s="51">
        <v>2</v>
      </c>
      <c r="AK1538" s="56">
        <v>602.26</v>
      </c>
    </row>
    <row r="1539" spans="1:37" x14ac:dyDescent="0.25">
      <c r="A1539" s="51">
        <v>408</v>
      </c>
      <c r="B1539" s="52" t="s">
        <v>253</v>
      </c>
      <c r="C1539" s="52" t="s">
        <v>1015</v>
      </c>
      <c r="D1539" s="53">
        <v>43467</v>
      </c>
      <c r="E1539" s="53">
        <v>44901</v>
      </c>
      <c r="F1539" s="51">
        <f>Messy_HR_Dataset_Detailed!$E1539-Messy_HR_Dataset_Detailed!$D1539</f>
        <v>1434</v>
      </c>
      <c r="G1539" s="54">
        <f>(Messy_HR_Dataset_Detailed!$E1539-Messy_HR_Dataset_Detailed!$D1539)/365.25</f>
        <v>3.9260780287474333</v>
      </c>
      <c r="H1539" s="52" t="s">
        <v>1781</v>
      </c>
      <c r="I1539" s="52" t="s">
        <v>1894</v>
      </c>
      <c r="J1539" s="55" t="s">
        <v>1895</v>
      </c>
      <c r="K1539" s="52" t="s">
        <v>113</v>
      </c>
      <c r="L1539" s="52" t="s">
        <v>38</v>
      </c>
      <c r="M1539" s="52" t="s">
        <v>56</v>
      </c>
      <c r="N1539" s="52" t="s">
        <v>67</v>
      </c>
      <c r="O1539" s="52" t="s">
        <v>56</v>
      </c>
      <c r="P1539" s="52" t="s">
        <v>121</v>
      </c>
      <c r="Q1539" s="52" t="s">
        <v>165</v>
      </c>
      <c r="R1539" s="52" t="s">
        <v>508</v>
      </c>
      <c r="S1539" s="53">
        <v>34283</v>
      </c>
      <c r="T1539" s="52" t="s">
        <v>44</v>
      </c>
      <c r="U1539" s="52" t="s">
        <v>1248</v>
      </c>
      <c r="V1539" s="52" t="s">
        <v>59</v>
      </c>
      <c r="W1539" s="51">
        <v>45952</v>
      </c>
      <c r="X1539" s="52" t="s">
        <v>48</v>
      </c>
      <c r="Y1539" s="51">
        <v>3</v>
      </c>
      <c r="Z1539" s="51">
        <v>3835</v>
      </c>
      <c r="AA1539" s="53">
        <v>44571</v>
      </c>
      <c r="AB1539" s="51">
        <v>5</v>
      </c>
      <c r="AC1539" s="51">
        <v>3</v>
      </c>
      <c r="AD1539" s="53">
        <v>44870</v>
      </c>
      <c r="AE1539" s="52" t="s">
        <v>60</v>
      </c>
      <c r="AF1539" s="52" t="s">
        <v>61</v>
      </c>
      <c r="AG1539" s="52" t="s">
        <v>52</v>
      </c>
      <c r="AH1539" s="52" t="s">
        <v>1896</v>
      </c>
      <c r="AI1539" s="52" t="s">
        <v>1897</v>
      </c>
      <c r="AJ1539" s="51">
        <v>3</v>
      </c>
      <c r="AK1539" s="56">
        <v>439.63</v>
      </c>
    </row>
    <row r="1540" spans="1:37" x14ac:dyDescent="0.25">
      <c r="A1540" s="51">
        <v>2254</v>
      </c>
      <c r="B1540" s="52" t="s">
        <v>5201</v>
      </c>
      <c r="C1540" s="52" t="s">
        <v>868</v>
      </c>
      <c r="D1540" s="53">
        <v>43998</v>
      </c>
      <c r="E1540" s="53">
        <v>44421</v>
      </c>
      <c r="F1540" s="51">
        <f>Messy_HR_Dataset_Detailed!$E1540-Messy_HR_Dataset_Detailed!$D1540</f>
        <v>423</v>
      </c>
      <c r="G1540" s="54">
        <f>(Messy_HR_Dataset_Detailed!$E1540-Messy_HR_Dataset_Detailed!$D1540)/365.25</f>
        <v>1.1581108829568789</v>
      </c>
      <c r="H1540" s="52" t="s">
        <v>64</v>
      </c>
      <c r="I1540" s="52" t="s">
        <v>7412</v>
      </c>
      <c r="J1540" s="55" t="s">
        <v>7413</v>
      </c>
      <c r="K1540" s="52" t="s">
        <v>94</v>
      </c>
      <c r="L1540" s="52" t="s">
        <v>38</v>
      </c>
      <c r="M1540" s="52" t="s">
        <v>56</v>
      </c>
      <c r="N1540" s="52" t="s">
        <v>40</v>
      </c>
      <c r="O1540" s="52" t="s">
        <v>66</v>
      </c>
      <c r="P1540" s="52" t="s">
        <v>95</v>
      </c>
      <c r="Q1540" s="52" t="s">
        <v>68</v>
      </c>
      <c r="R1540" s="52" t="s">
        <v>85</v>
      </c>
      <c r="S1540" s="53">
        <v>30774</v>
      </c>
      <c r="T1540" s="52" t="s">
        <v>7151</v>
      </c>
      <c r="U1540" s="52" t="s">
        <v>98</v>
      </c>
      <c r="V1540" s="52" t="s">
        <v>59</v>
      </c>
      <c r="W1540" s="51">
        <v>47652</v>
      </c>
      <c r="X1540" s="52" t="s">
        <v>48</v>
      </c>
      <c r="Y1540" s="51">
        <v>1</v>
      </c>
      <c r="Z1540" s="51">
        <v>2681</v>
      </c>
      <c r="AA1540" s="53" t="s">
        <v>5795</v>
      </c>
      <c r="AB1540" s="51">
        <v>3</v>
      </c>
      <c r="AC1540" s="51">
        <v>3</v>
      </c>
      <c r="AD1540" s="53">
        <v>44952</v>
      </c>
      <c r="AE1540" s="52" t="s">
        <v>50</v>
      </c>
      <c r="AF1540" s="52" t="s">
        <v>51</v>
      </c>
      <c r="AG1540" s="52" t="s">
        <v>77</v>
      </c>
      <c r="AH1540" s="52" t="s">
        <v>7414</v>
      </c>
      <c r="AI1540" s="52" t="s">
        <v>7415</v>
      </c>
      <c r="AJ1540" s="51">
        <v>1</v>
      </c>
      <c r="AK1540" s="56">
        <v>318.38</v>
      </c>
    </row>
    <row r="1541" spans="1:37" x14ac:dyDescent="0.25">
      <c r="A1541" s="51">
        <v>52</v>
      </c>
      <c r="B1541" s="52" t="s">
        <v>369</v>
      </c>
      <c r="C1541" s="52" t="s">
        <v>370</v>
      </c>
      <c r="D1541" s="53">
        <v>44775</v>
      </c>
      <c r="E1541" s="53">
        <v>45018</v>
      </c>
      <c r="F1541" s="51">
        <f>Messy_HR_Dataset_Detailed!$E1541-Messy_HR_Dataset_Detailed!$D1541</f>
        <v>243</v>
      </c>
      <c r="G1541" s="54">
        <f>(Messy_HR_Dataset_Detailed!$E1541-Messy_HR_Dataset_Detailed!$D1541)/365.25</f>
        <v>0.6652977412731006</v>
      </c>
      <c r="H1541" s="52" t="s">
        <v>64</v>
      </c>
      <c r="I1541" s="52" t="s">
        <v>371</v>
      </c>
      <c r="J1541" s="55" t="s">
        <v>372</v>
      </c>
      <c r="K1541" s="52" t="s">
        <v>113</v>
      </c>
      <c r="L1541" s="52" t="s">
        <v>38</v>
      </c>
      <c r="M1541" s="52" t="s">
        <v>39</v>
      </c>
      <c r="N1541" s="52" t="s">
        <v>55</v>
      </c>
      <c r="O1541" s="52" t="s">
        <v>56</v>
      </c>
      <c r="P1541" s="52" t="s">
        <v>95</v>
      </c>
      <c r="Q1541" s="52" t="s">
        <v>68</v>
      </c>
      <c r="R1541" s="52" t="s">
        <v>175</v>
      </c>
      <c r="S1541" s="53" t="s">
        <v>373</v>
      </c>
      <c r="T1541" s="52" t="s">
        <v>115</v>
      </c>
      <c r="U1541" s="52" t="s">
        <v>98</v>
      </c>
      <c r="V1541" s="52" t="s">
        <v>46</v>
      </c>
      <c r="W1541" s="51">
        <v>96336</v>
      </c>
      <c r="X1541" s="52" t="s">
        <v>48</v>
      </c>
      <c r="Y1541" s="51">
        <v>2</v>
      </c>
      <c r="Z1541" s="51">
        <v>3479</v>
      </c>
      <c r="AA1541" s="53">
        <v>44631</v>
      </c>
      <c r="AB1541" s="51">
        <v>4</v>
      </c>
      <c r="AC1541" s="51">
        <v>4</v>
      </c>
      <c r="AD1541" s="53">
        <v>44944</v>
      </c>
      <c r="AE1541" s="52" t="s">
        <v>156</v>
      </c>
      <c r="AF1541" s="52" t="s">
        <v>51</v>
      </c>
      <c r="AG1541" s="52" t="s">
        <v>89</v>
      </c>
      <c r="AH1541" s="52" t="s">
        <v>374</v>
      </c>
      <c r="AI1541" s="52" t="s">
        <v>375</v>
      </c>
      <c r="AJ1541" s="51">
        <v>3</v>
      </c>
      <c r="AK1541" s="56">
        <v>443.45</v>
      </c>
    </row>
    <row r="1542" spans="1:37" x14ac:dyDescent="0.25">
      <c r="A1542" s="51">
        <v>644</v>
      </c>
      <c r="B1542" s="52" t="s">
        <v>2793</v>
      </c>
      <c r="C1542" s="52" t="s">
        <v>440</v>
      </c>
      <c r="D1542" s="53">
        <v>43552</v>
      </c>
      <c r="E1542" s="53">
        <v>44121</v>
      </c>
      <c r="F1542" s="51">
        <f>Messy_HR_Dataset_Detailed!$E1542-Messy_HR_Dataset_Detailed!$D1542</f>
        <v>569</v>
      </c>
      <c r="G1542" s="54">
        <f>(Messy_HR_Dataset_Detailed!$E1542-Messy_HR_Dataset_Detailed!$D1542)/365.25</f>
        <v>1.5578370978781657</v>
      </c>
      <c r="H1542" s="52" t="s">
        <v>2394</v>
      </c>
      <c r="I1542" s="52" t="s">
        <v>2794</v>
      </c>
      <c r="J1542" s="55" t="s">
        <v>2795</v>
      </c>
      <c r="K1542" s="52" t="s">
        <v>65</v>
      </c>
      <c r="L1542" s="52" t="s">
        <v>752</v>
      </c>
      <c r="M1542" s="52" t="s">
        <v>39</v>
      </c>
      <c r="N1542" s="52" t="s">
        <v>55</v>
      </c>
      <c r="O1542" s="52" t="s">
        <v>56</v>
      </c>
      <c r="P1542" s="52" t="s">
        <v>95</v>
      </c>
      <c r="Q1542" s="52" t="s">
        <v>2397</v>
      </c>
      <c r="R1542" s="52" t="s">
        <v>85</v>
      </c>
      <c r="S1542" s="53" t="s">
        <v>2796</v>
      </c>
      <c r="T1542" s="52" t="s">
        <v>44</v>
      </c>
      <c r="U1542" s="52" t="s">
        <v>81</v>
      </c>
      <c r="V1542" s="52" t="s">
        <v>59</v>
      </c>
      <c r="W1542" s="51">
        <v>30139</v>
      </c>
      <c r="X1542" s="52" t="s">
        <v>48</v>
      </c>
      <c r="Y1542" s="51">
        <v>3</v>
      </c>
      <c r="Z1542" s="51">
        <v>1071</v>
      </c>
      <c r="AA1542" s="53" t="s">
        <v>1072</v>
      </c>
      <c r="AB1542" s="51">
        <v>1</v>
      </c>
      <c r="AC1542" s="51">
        <v>2</v>
      </c>
      <c r="AD1542" s="53">
        <v>45001</v>
      </c>
      <c r="AE1542" s="52" t="s">
        <v>156</v>
      </c>
      <c r="AF1542" s="52" t="s">
        <v>51</v>
      </c>
      <c r="AG1542" s="52" t="s">
        <v>77</v>
      </c>
      <c r="AH1542" s="52" t="s">
        <v>2797</v>
      </c>
      <c r="AI1542" s="52" t="s">
        <v>2798</v>
      </c>
      <c r="AJ1542" s="51">
        <v>5</v>
      </c>
      <c r="AK1542" s="56">
        <v>234.26</v>
      </c>
    </row>
    <row r="1543" spans="1:37" x14ac:dyDescent="0.25">
      <c r="A1543" s="51">
        <v>1763</v>
      </c>
      <c r="B1543" s="52" t="s">
        <v>2194</v>
      </c>
      <c r="C1543" s="52" t="s">
        <v>3958</v>
      </c>
      <c r="D1543" s="53">
        <v>45041</v>
      </c>
      <c r="E1543" s="53">
        <v>45092</v>
      </c>
      <c r="F1543" s="51">
        <f>Messy_HR_Dataset_Detailed!$E1543-Messy_HR_Dataset_Detailed!$D1543</f>
        <v>51</v>
      </c>
      <c r="G1543" s="54">
        <f>(Messy_HR_Dataset_Detailed!$E1543-Messy_HR_Dataset_Detailed!$D1543)/365.25</f>
        <v>0.13963039014373715</v>
      </c>
      <c r="H1543" s="52" t="s">
        <v>738</v>
      </c>
      <c r="I1543" s="52" t="s">
        <v>6096</v>
      </c>
      <c r="J1543" s="55" t="s">
        <v>6097</v>
      </c>
      <c r="K1543" s="52" t="s">
        <v>125</v>
      </c>
      <c r="L1543" s="52" t="s">
        <v>38</v>
      </c>
      <c r="M1543" s="52" t="s">
        <v>56</v>
      </c>
      <c r="N1543" s="52" t="s">
        <v>40</v>
      </c>
      <c r="O1543" s="52" t="s">
        <v>66</v>
      </c>
      <c r="P1543" s="52" t="s">
        <v>174</v>
      </c>
      <c r="Q1543" s="52" t="s">
        <v>42</v>
      </c>
      <c r="R1543" s="52" t="s">
        <v>80</v>
      </c>
      <c r="S1543" s="53" t="s">
        <v>6098</v>
      </c>
      <c r="T1543" s="52" t="s">
        <v>44</v>
      </c>
      <c r="U1543" s="52" t="s">
        <v>81</v>
      </c>
      <c r="V1543" s="52" t="s">
        <v>46</v>
      </c>
      <c r="W1543" s="51">
        <v>46637</v>
      </c>
      <c r="X1543" s="52" t="s">
        <v>242</v>
      </c>
      <c r="Y1543" s="51">
        <v>5</v>
      </c>
      <c r="Z1543" s="51">
        <v>2190</v>
      </c>
      <c r="AA1543" s="53" t="s">
        <v>489</v>
      </c>
      <c r="AB1543" s="51">
        <v>5</v>
      </c>
      <c r="AC1543" s="51">
        <v>2</v>
      </c>
      <c r="AD1543" s="53">
        <v>45045</v>
      </c>
      <c r="AE1543" s="52" t="s">
        <v>83</v>
      </c>
      <c r="AF1543" s="52" t="s">
        <v>51</v>
      </c>
      <c r="AG1543" s="52" t="s">
        <v>77</v>
      </c>
      <c r="AH1543" s="52" t="s">
        <v>6099</v>
      </c>
      <c r="AI1543" s="52" t="s">
        <v>6100</v>
      </c>
      <c r="AJ1543" s="51">
        <v>2</v>
      </c>
      <c r="AK1543" s="56">
        <v>623.98</v>
      </c>
    </row>
    <row r="1544" spans="1:37" x14ac:dyDescent="0.25">
      <c r="A1544" s="51">
        <v>2776</v>
      </c>
      <c r="B1544" s="52" t="s">
        <v>8704</v>
      </c>
      <c r="C1544" s="52" t="s">
        <v>4169</v>
      </c>
      <c r="D1544" s="53">
        <v>44215</v>
      </c>
      <c r="E1544" s="53">
        <v>44815</v>
      </c>
      <c r="F1544" s="51">
        <f>Messy_HR_Dataset_Detailed!$E1544-Messy_HR_Dataset_Detailed!$D1544</f>
        <v>600</v>
      </c>
      <c r="G1544" s="54">
        <f>(Messy_HR_Dataset_Detailed!$E1544-Messy_HR_Dataset_Detailed!$D1544)/365.25</f>
        <v>1.6427104722792607</v>
      </c>
      <c r="H1544" s="52" t="s">
        <v>36</v>
      </c>
      <c r="I1544" s="52" t="s">
        <v>8705</v>
      </c>
      <c r="J1544" s="55" t="s">
        <v>8706</v>
      </c>
      <c r="K1544" s="52" t="s">
        <v>164</v>
      </c>
      <c r="L1544" s="52" t="s">
        <v>752</v>
      </c>
      <c r="M1544" s="52" t="s">
        <v>39</v>
      </c>
      <c r="N1544" s="52" t="s">
        <v>40</v>
      </c>
      <c r="O1544" s="52" t="s">
        <v>56</v>
      </c>
      <c r="P1544" s="52" t="s">
        <v>174</v>
      </c>
      <c r="Q1544" s="52" t="s">
        <v>42</v>
      </c>
      <c r="R1544" s="52" t="s">
        <v>69</v>
      </c>
      <c r="S1544" s="53">
        <v>22563</v>
      </c>
      <c r="T1544" s="52" t="s">
        <v>44</v>
      </c>
      <c r="U1544" s="52" t="s">
        <v>412</v>
      </c>
      <c r="V1544" s="52" t="s">
        <v>46</v>
      </c>
      <c r="W1544" s="51">
        <v>2343</v>
      </c>
      <c r="X1544" s="52" t="s">
        <v>48</v>
      </c>
      <c r="Y1544" s="51">
        <v>4</v>
      </c>
      <c r="Z1544" s="51">
        <v>3203</v>
      </c>
      <c r="AA1544" s="53">
        <v>44876</v>
      </c>
      <c r="AB1544" s="51">
        <v>4</v>
      </c>
      <c r="AC1544" s="51">
        <v>4</v>
      </c>
      <c r="AD1544" s="53">
        <v>44805</v>
      </c>
      <c r="AE1544" s="52" t="s">
        <v>76</v>
      </c>
      <c r="AF1544" s="52" t="s">
        <v>61</v>
      </c>
      <c r="AG1544" s="52" t="s">
        <v>89</v>
      </c>
      <c r="AH1544" s="52" t="s">
        <v>8707</v>
      </c>
      <c r="AI1544" s="52" t="s">
        <v>8708</v>
      </c>
      <c r="AJ1544" s="51">
        <v>2</v>
      </c>
      <c r="AK1544" s="56">
        <v>317.06</v>
      </c>
    </row>
    <row r="1545" spans="1:37" x14ac:dyDescent="0.25">
      <c r="A1545" s="51">
        <v>472</v>
      </c>
      <c r="B1545" s="52" t="s">
        <v>470</v>
      </c>
      <c r="C1545" s="52" t="s">
        <v>2169</v>
      </c>
      <c r="D1545" s="53">
        <v>44262</v>
      </c>
      <c r="E1545" s="53">
        <v>44439</v>
      </c>
      <c r="F1545" s="51">
        <f>Messy_HR_Dataset_Detailed!$E1545-Messy_HR_Dataset_Detailed!$D1545</f>
        <v>177</v>
      </c>
      <c r="G1545" s="54">
        <f>(Messy_HR_Dataset_Detailed!$E1545-Messy_HR_Dataset_Detailed!$D1545)/365.25</f>
        <v>0.48459958932238195</v>
      </c>
      <c r="H1545" s="52" t="s">
        <v>1795</v>
      </c>
      <c r="I1545" s="52" t="s">
        <v>2170</v>
      </c>
      <c r="J1545" s="55" t="s">
        <v>2171</v>
      </c>
      <c r="K1545" s="52" t="s">
        <v>84</v>
      </c>
      <c r="L1545" s="52" t="s">
        <v>1816</v>
      </c>
      <c r="M1545" s="52" t="s">
        <v>39</v>
      </c>
      <c r="N1545" s="52" t="s">
        <v>67</v>
      </c>
      <c r="O1545" s="52" t="s">
        <v>56</v>
      </c>
      <c r="P1545" s="52" t="s">
        <v>121</v>
      </c>
      <c r="Q1545" s="52" t="s">
        <v>165</v>
      </c>
      <c r="R1545" s="52" t="s">
        <v>107</v>
      </c>
      <c r="S1545" s="53" t="s">
        <v>2172</v>
      </c>
      <c r="T1545" s="52" t="s">
        <v>86</v>
      </c>
      <c r="U1545" s="52" t="s">
        <v>109</v>
      </c>
      <c r="V1545" s="52" t="s">
        <v>46</v>
      </c>
      <c r="W1545" s="51">
        <v>88656</v>
      </c>
      <c r="X1545" s="52" t="s">
        <v>48</v>
      </c>
      <c r="Y1545" s="51">
        <v>3</v>
      </c>
      <c r="Z1545" s="51">
        <v>3899</v>
      </c>
      <c r="AA1545" s="53">
        <v>45018</v>
      </c>
      <c r="AB1545" s="51">
        <v>4</v>
      </c>
      <c r="AC1545" s="51">
        <v>5</v>
      </c>
      <c r="AD1545" s="53">
        <v>44827</v>
      </c>
      <c r="AE1545" s="52" t="s">
        <v>60</v>
      </c>
      <c r="AF1545" s="52" t="s">
        <v>51</v>
      </c>
      <c r="AG1545" s="52" t="s">
        <v>52</v>
      </c>
      <c r="AH1545" s="52" t="s">
        <v>2173</v>
      </c>
      <c r="AI1545" s="52" t="s">
        <v>2174</v>
      </c>
      <c r="AJ1545" s="51">
        <v>2</v>
      </c>
      <c r="AK1545" s="56">
        <v>662.56</v>
      </c>
    </row>
    <row r="1546" spans="1:37" x14ac:dyDescent="0.25">
      <c r="A1546" s="51">
        <v>2738</v>
      </c>
      <c r="B1546" s="52" t="s">
        <v>2624</v>
      </c>
      <c r="C1546" s="52" t="s">
        <v>3083</v>
      </c>
      <c r="D1546" s="53">
        <v>43532</v>
      </c>
      <c r="E1546" s="53">
        <v>44235</v>
      </c>
      <c r="F1546" s="51">
        <f>Messy_HR_Dataset_Detailed!$E1546-Messy_HR_Dataset_Detailed!$D1546</f>
        <v>703</v>
      </c>
      <c r="G1546" s="54">
        <f>(Messy_HR_Dataset_Detailed!$E1546-Messy_HR_Dataset_Detailed!$D1546)/365.25</f>
        <v>1.9247091033538672</v>
      </c>
      <c r="H1546" s="52" t="s">
        <v>36</v>
      </c>
      <c r="I1546" s="52" t="s">
        <v>8594</v>
      </c>
      <c r="J1546" s="55" t="s">
        <v>8595</v>
      </c>
      <c r="K1546" s="52" t="s">
        <v>37</v>
      </c>
      <c r="L1546" s="52" t="s">
        <v>38</v>
      </c>
      <c r="M1546" s="52" t="s">
        <v>56</v>
      </c>
      <c r="N1546" s="52" t="s">
        <v>40</v>
      </c>
      <c r="O1546" s="52" t="s">
        <v>66</v>
      </c>
      <c r="P1546" s="52" t="s">
        <v>133</v>
      </c>
      <c r="Q1546" s="52" t="s">
        <v>42</v>
      </c>
      <c r="R1546" s="52" t="s">
        <v>85</v>
      </c>
      <c r="S1546" s="53" t="s">
        <v>8596</v>
      </c>
      <c r="T1546" s="52" t="s">
        <v>44</v>
      </c>
      <c r="U1546" s="52" t="s">
        <v>81</v>
      </c>
      <c r="V1546" s="52" t="s">
        <v>46</v>
      </c>
      <c r="W1546" s="51">
        <v>38677</v>
      </c>
      <c r="X1546" s="52" t="s">
        <v>48</v>
      </c>
      <c r="Y1546" s="51">
        <v>2</v>
      </c>
      <c r="Z1546" s="51">
        <v>3165</v>
      </c>
      <c r="AA1546" s="53" t="s">
        <v>3821</v>
      </c>
      <c r="AB1546" s="51">
        <v>1</v>
      </c>
      <c r="AC1546" s="51">
        <v>5</v>
      </c>
      <c r="AD1546" s="53">
        <v>44801</v>
      </c>
      <c r="AE1546" s="52" t="s">
        <v>50</v>
      </c>
      <c r="AF1546" s="52" t="s">
        <v>61</v>
      </c>
      <c r="AG1546" s="52" t="s">
        <v>52</v>
      </c>
      <c r="AH1546" s="52" t="s">
        <v>8597</v>
      </c>
      <c r="AI1546" s="52" t="s">
        <v>8598</v>
      </c>
      <c r="AJ1546" s="51">
        <v>4</v>
      </c>
      <c r="AK1546" s="56">
        <v>972.9</v>
      </c>
    </row>
    <row r="1547" spans="1:37" x14ac:dyDescent="0.25">
      <c r="A1547" s="51">
        <v>289</v>
      </c>
      <c r="B1547" s="52" t="s">
        <v>340</v>
      </c>
      <c r="C1547" s="52" t="s">
        <v>1404</v>
      </c>
      <c r="D1547" s="53">
        <v>44773</v>
      </c>
      <c r="E1547" s="53">
        <v>44975</v>
      </c>
      <c r="F1547" s="51">
        <f>Messy_HR_Dataset_Detailed!$E1547-Messy_HR_Dataset_Detailed!$D1547</f>
        <v>202</v>
      </c>
      <c r="G1547" s="54">
        <f>(Messy_HR_Dataset_Detailed!$E1547-Messy_HR_Dataset_Detailed!$D1547)/365.25</f>
        <v>0.55304585900068448</v>
      </c>
      <c r="H1547" s="52" t="s">
        <v>738</v>
      </c>
      <c r="I1547" s="52" t="s">
        <v>1405</v>
      </c>
      <c r="J1547" s="55" t="s">
        <v>1406</v>
      </c>
      <c r="K1547" s="52" t="s">
        <v>125</v>
      </c>
      <c r="L1547" s="52" t="s">
        <v>752</v>
      </c>
      <c r="M1547" s="52" t="s">
        <v>66</v>
      </c>
      <c r="N1547" s="52" t="s">
        <v>55</v>
      </c>
      <c r="O1547" s="52" t="s">
        <v>66</v>
      </c>
      <c r="P1547" s="52" t="s">
        <v>174</v>
      </c>
      <c r="Q1547" s="52" t="s">
        <v>42</v>
      </c>
      <c r="R1547" s="52" t="s">
        <v>80</v>
      </c>
      <c r="S1547" s="53" t="s">
        <v>1407</v>
      </c>
      <c r="T1547" s="52" t="s">
        <v>44</v>
      </c>
      <c r="U1547" s="52" t="s">
        <v>81</v>
      </c>
      <c r="V1547" s="52" t="s">
        <v>46</v>
      </c>
      <c r="W1547" s="51">
        <v>5569</v>
      </c>
      <c r="X1547" s="52" t="s">
        <v>48</v>
      </c>
      <c r="Y1547" s="51">
        <v>1</v>
      </c>
      <c r="Z1547" s="51">
        <v>3716</v>
      </c>
      <c r="AA1547" s="53" t="s">
        <v>1408</v>
      </c>
      <c r="AB1547" s="51">
        <v>5</v>
      </c>
      <c r="AC1547" s="51">
        <v>3</v>
      </c>
      <c r="AD1547" s="53">
        <v>44992</v>
      </c>
      <c r="AE1547" s="52" t="s">
        <v>76</v>
      </c>
      <c r="AF1547" s="52" t="s">
        <v>51</v>
      </c>
      <c r="AG1547" s="52" t="s">
        <v>62</v>
      </c>
      <c r="AH1547" s="52" t="s">
        <v>1409</v>
      </c>
      <c r="AI1547" s="52" t="s">
        <v>1410</v>
      </c>
      <c r="AJ1547" s="51">
        <v>4</v>
      </c>
      <c r="AK1547" s="56">
        <v>959.78</v>
      </c>
    </row>
    <row r="1548" spans="1:37" x14ac:dyDescent="0.25">
      <c r="A1548" s="51">
        <v>912</v>
      </c>
      <c r="B1548" s="52" t="s">
        <v>3644</v>
      </c>
      <c r="C1548" s="52" t="s">
        <v>728</v>
      </c>
      <c r="D1548" s="53">
        <v>44287</v>
      </c>
      <c r="E1548" s="53">
        <v>44787</v>
      </c>
      <c r="F1548" s="51">
        <f>Messy_HR_Dataset_Detailed!$E1548-Messy_HR_Dataset_Detailed!$D1548</f>
        <v>500</v>
      </c>
      <c r="G1548" s="54">
        <f>(Messy_HR_Dataset_Detailed!$E1548-Messy_HR_Dataset_Detailed!$D1548)/365.25</f>
        <v>1.3689253935660506</v>
      </c>
      <c r="H1548" s="52" t="s">
        <v>1795</v>
      </c>
      <c r="I1548" s="52" t="s">
        <v>3645</v>
      </c>
      <c r="J1548" s="55" t="s">
        <v>3646</v>
      </c>
      <c r="K1548" s="52" t="s">
        <v>37</v>
      </c>
      <c r="L1548" s="52" t="s">
        <v>38</v>
      </c>
      <c r="M1548" s="52" t="s">
        <v>39</v>
      </c>
      <c r="N1548" s="52" t="s">
        <v>67</v>
      </c>
      <c r="O1548" s="52" t="s">
        <v>41</v>
      </c>
      <c r="P1548" s="52" t="s">
        <v>133</v>
      </c>
      <c r="Q1548" s="52" t="s">
        <v>165</v>
      </c>
      <c r="R1548" s="52" t="s">
        <v>320</v>
      </c>
      <c r="S1548" s="53" t="s">
        <v>3647</v>
      </c>
      <c r="T1548" s="52" t="s">
        <v>44</v>
      </c>
      <c r="U1548" s="52" t="s">
        <v>234</v>
      </c>
      <c r="V1548" s="52" t="s">
        <v>59</v>
      </c>
      <c r="W1548" s="51">
        <v>47635</v>
      </c>
      <c r="X1548" s="52" t="s">
        <v>48</v>
      </c>
      <c r="Y1548" s="51">
        <v>3</v>
      </c>
      <c r="Z1548" s="51">
        <v>1339</v>
      </c>
      <c r="AA1548" s="53">
        <v>44604</v>
      </c>
      <c r="AB1548" s="51">
        <v>1</v>
      </c>
      <c r="AC1548" s="51">
        <v>3</v>
      </c>
      <c r="AD1548" s="53">
        <v>44889</v>
      </c>
      <c r="AE1548" s="52" t="s">
        <v>60</v>
      </c>
      <c r="AF1548" s="52" t="s">
        <v>51</v>
      </c>
      <c r="AG1548" s="52" t="s">
        <v>62</v>
      </c>
      <c r="AH1548" s="52" t="s">
        <v>3648</v>
      </c>
      <c r="AI1548" s="52" t="s">
        <v>3649</v>
      </c>
      <c r="AJ1548" s="51">
        <v>3</v>
      </c>
      <c r="AK1548" s="56">
        <v>754.47</v>
      </c>
    </row>
    <row r="1549" spans="1:37" x14ac:dyDescent="0.25">
      <c r="A1549" s="51">
        <v>2083</v>
      </c>
      <c r="B1549" s="52" t="s">
        <v>5430</v>
      </c>
      <c r="C1549" s="52" t="s">
        <v>6971</v>
      </c>
      <c r="D1549" s="53">
        <v>43794</v>
      </c>
      <c r="E1549" s="53">
        <v>44981</v>
      </c>
      <c r="F1549" s="51">
        <f>Messy_HR_Dataset_Detailed!$E1549-Messy_HR_Dataset_Detailed!$D1549</f>
        <v>1187</v>
      </c>
      <c r="G1549" s="54">
        <f>(Messy_HR_Dataset_Detailed!$E1549-Messy_HR_Dataset_Detailed!$D1549)/365.25</f>
        <v>3.2498288843258041</v>
      </c>
      <c r="H1549" s="52" t="s">
        <v>2394</v>
      </c>
      <c r="I1549" s="52" t="s">
        <v>6972</v>
      </c>
      <c r="J1549" s="55" t="s">
        <v>6973</v>
      </c>
      <c r="K1549" s="52" t="s">
        <v>132</v>
      </c>
      <c r="L1549" s="52" t="s">
        <v>38</v>
      </c>
      <c r="M1549" s="52" t="s">
        <v>39</v>
      </c>
      <c r="N1549" s="52" t="s">
        <v>40</v>
      </c>
      <c r="O1549" s="52" t="s">
        <v>41</v>
      </c>
      <c r="P1549" s="52" t="s">
        <v>133</v>
      </c>
      <c r="Q1549" s="52" t="s">
        <v>2397</v>
      </c>
      <c r="R1549" s="52" t="s">
        <v>57</v>
      </c>
      <c r="S1549" s="53" t="s">
        <v>6974</v>
      </c>
      <c r="T1549" s="52" t="s">
        <v>44</v>
      </c>
      <c r="U1549" s="52" t="s">
        <v>159</v>
      </c>
      <c r="V1549" s="52" t="s">
        <v>59</v>
      </c>
      <c r="W1549" s="51">
        <v>87866</v>
      </c>
      <c r="X1549" s="52" t="s">
        <v>48</v>
      </c>
      <c r="Y1549" s="51">
        <v>1</v>
      </c>
      <c r="Z1549" s="51">
        <v>2510</v>
      </c>
      <c r="AA1549" s="53">
        <v>44843</v>
      </c>
      <c r="AB1549" s="51">
        <v>2</v>
      </c>
      <c r="AC1549" s="51">
        <v>2</v>
      </c>
      <c r="AD1549" s="53">
        <v>44795</v>
      </c>
      <c r="AE1549" s="52" t="s">
        <v>60</v>
      </c>
      <c r="AF1549" s="52" t="s">
        <v>51</v>
      </c>
      <c r="AG1549" s="52" t="s">
        <v>77</v>
      </c>
      <c r="AH1549" s="52" t="s">
        <v>6975</v>
      </c>
      <c r="AI1549" s="52" t="s">
        <v>6976</v>
      </c>
      <c r="AJ1549" s="51">
        <v>2</v>
      </c>
      <c r="AK1549" s="56">
        <v>580.84</v>
      </c>
    </row>
    <row r="1550" spans="1:37" x14ac:dyDescent="0.25">
      <c r="A1550" s="51">
        <v>1360</v>
      </c>
      <c r="B1550" s="52" t="s">
        <v>5024</v>
      </c>
      <c r="C1550" s="52" t="s">
        <v>4256</v>
      </c>
      <c r="D1550" s="53">
        <v>43561</v>
      </c>
      <c r="E1550" s="53">
        <v>44058</v>
      </c>
      <c r="F1550" s="51">
        <f>Messy_HR_Dataset_Detailed!$E1550-Messy_HR_Dataset_Detailed!$D1550</f>
        <v>497</v>
      </c>
      <c r="G1550" s="54">
        <f>(Messy_HR_Dataset_Detailed!$E1550-Messy_HR_Dataset_Detailed!$D1550)/365.25</f>
        <v>1.3607118412046544</v>
      </c>
      <c r="H1550" s="52" t="s">
        <v>36</v>
      </c>
      <c r="I1550" s="52" t="s">
        <v>5025</v>
      </c>
      <c r="J1550" s="55" t="s">
        <v>5026</v>
      </c>
      <c r="K1550" s="52" t="s">
        <v>84</v>
      </c>
      <c r="L1550" s="52" t="s">
        <v>38</v>
      </c>
      <c r="M1550" s="52" t="s">
        <v>39</v>
      </c>
      <c r="N1550" s="52" t="s">
        <v>67</v>
      </c>
      <c r="O1550" s="52" t="s">
        <v>41</v>
      </c>
      <c r="P1550" s="52" t="s">
        <v>174</v>
      </c>
      <c r="Q1550" s="52" t="s">
        <v>42</v>
      </c>
      <c r="R1550" s="52" t="s">
        <v>107</v>
      </c>
      <c r="S1550" s="53">
        <v>20735</v>
      </c>
      <c r="T1550" s="52" t="s">
        <v>44</v>
      </c>
      <c r="U1550" s="52" t="s">
        <v>109</v>
      </c>
      <c r="V1550" s="52" t="s">
        <v>59</v>
      </c>
      <c r="W1550" s="51">
        <v>76007</v>
      </c>
      <c r="X1550" s="52" t="s">
        <v>48</v>
      </c>
      <c r="Y1550" s="51">
        <v>3</v>
      </c>
      <c r="Z1550" s="51">
        <v>1787</v>
      </c>
      <c r="AA1550" s="53" t="s">
        <v>1564</v>
      </c>
      <c r="AB1550" s="51">
        <v>2</v>
      </c>
      <c r="AC1550" s="51">
        <v>5</v>
      </c>
      <c r="AD1550" s="53">
        <v>44804</v>
      </c>
      <c r="AE1550" s="52" t="s">
        <v>76</v>
      </c>
      <c r="AF1550" s="52" t="s">
        <v>51</v>
      </c>
      <c r="AG1550" s="52" t="s">
        <v>89</v>
      </c>
      <c r="AH1550" s="52" t="s">
        <v>5027</v>
      </c>
      <c r="AI1550" s="52" t="s">
        <v>5028</v>
      </c>
      <c r="AJ1550" s="51">
        <v>2</v>
      </c>
      <c r="AK1550" s="56">
        <v>756.7</v>
      </c>
    </row>
    <row r="1551" spans="1:37" x14ac:dyDescent="0.25">
      <c r="A1551" s="51">
        <v>2895</v>
      </c>
      <c r="B1551" s="52" t="s">
        <v>8828</v>
      </c>
      <c r="C1551" s="52" t="s">
        <v>624</v>
      </c>
      <c r="D1551" s="53">
        <v>44043</v>
      </c>
      <c r="E1551" s="53">
        <v>44831</v>
      </c>
      <c r="F1551" s="51">
        <f>Messy_HR_Dataset_Detailed!$E1551-Messy_HR_Dataset_Detailed!$D1551</f>
        <v>788</v>
      </c>
      <c r="G1551" s="54">
        <f>(Messy_HR_Dataset_Detailed!$E1551-Messy_HR_Dataset_Detailed!$D1551)/365.25</f>
        <v>2.1574264202600957</v>
      </c>
      <c r="H1551" s="52" t="s">
        <v>738</v>
      </c>
      <c r="I1551" s="52" t="s">
        <v>8957</v>
      </c>
      <c r="J1551" s="55" t="s">
        <v>8958</v>
      </c>
      <c r="K1551" s="52" t="s">
        <v>37</v>
      </c>
      <c r="L1551" s="52" t="s">
        <v>752</v>
      </c>
      <c r="M1551" s="52" t="s">
        <v>56</v>
      </c>
      <c r="N1551" s="52" t="s">
        <v>67</v>
      </c>
      <c r="O1551" s="52" t="s">
        <v>66</v>
      </c>
      <c r="P1551" s="52" t="s">
        <v>174</v>
      </c>
      <c r="Q1551" s="52" t="s">
        <v>42</v>
      </c>
      <c r="R1551" s="52" t="s">
        <v>57</v>
      </c>
      <c r="S1551" s="53">
        <v>15959</v>
      </c>
      <c r="T1551" s="52" t="s">
        <v>44</v>
      </c>
      <c r="U1551" s="52" t="s">
        <v>159</v>
      </c>
      <c r="V1551" s="52" t="s">
        <v>59</v>
      </c>
      <c r="W1551" s="51">
        <v>25557</v>
      </c>
      <c r="X1551" s="52" t="s">
        <v>48</v>
      </c>
      <c r="Y1551" s="51">
        <v>4</v>
      </c>
      <c r="Z1551" s="51">
        <v>3322</v>
      </c>
      <c r="AA1551" s="53" t="s">
        <v>605</v>
      </c>
      <c r="AB1551" s="51">
        <v>2</v>
      </c>
      <c r="AC1551" s="51">
        <v>5</v>
      </c>
      <c r="AD1551" s="53">
        <v>45057</v>
      </c>
      <c r="AE1551" s="52" t="s">
        <v>156</v>
      </c>
      <c r="AF1551" s="52" t="s">
        <v>61</v>
      </c>
      <c r="AG1551" s="52" t="s">
        <v>52</v>
      </c>
      <c r="AH1551" s="52" t="s">
        <v>8959</v>
      </c>
      <c r="AI1551" s="52" t="s">
        <v>8960</v>
      </c>
      <c r="AJ1551" s="51">
        <v>5</v>
      </c>
      <c r="AK1551" s="56">
        <v>371.76</v>
      </c>
    </row>
    <row r="1552" spans="1:37" x14ac:dyDescent="0.25">
      <c r="A1552" s="51">
        <v>2603</v>
      </c>
      <c r="B1552" s="52" t="s">
        <v>8228</v>
      </c>
      <c r="C1552" s="52" t="s">
        <v>4340</v>
      </c>
      <c r="D1552" s="53">
        <v>44747</v>
      </c>
      <c r="E1552" s="53">
        <v>44929</v>
      </c>
      <c r="F1552" s="51">
        <f>Messy_HR_Dataset_Detailed!$E1552-Messy_HR_Dataset_Detailed!$D1552</f>
        <v>182</v>
      </c>
      <c r="G1552" s="54">
        <f>(Messy_HR_Dataset_Detailed!$E1552-Messy_HR_Dataset_Detailed!$D1552)/365.25</f>
        <v>0.49828884325804246</v>
      </c>
      <c r="H1552" s="52" t="s">
        <v>738</v>
      </c>
      <c r="I1552" s="52" t="s">
        <v>8229</v>
      </c>
      <c r="J1552" s="55" t="s">
        <v>8230</v>
      </c>
      <c r="K1552" s="52" t="s">
        <v>164</v>
      </c>
      <c r="L1552" s="52" t="s">
        <v>38</v>
      </c>
      <c r="M1552" s="52" t="s">
        <v>66</v>
      </c>
      <c r="N1552" s="52" t="s">
        <v>40</v>
      </c>
      <c r="O1552" s="52" t="s">
        <v>56</v>
      </c>
      <c r="P1552" s="52" t="s">
        <v>174</v>
      </c>
      <c r="Q1552" s="52" t="s">
        <v>42</v>
      </c>
      <c r="R1552" s="52" t="s">
        <v>320</v>
      </c>
      <c r="S1552" s="53">
        <v>19640</v>
      </c>
      <c r="T1552" s="52" t="s">
        <v>44</v>
      </c>
      <c r="U1552" s="52" t="s">
        <v>81</v>
      </c>
      <c r="V1552" s="52" t="s">
        <v>46</v>
      </c>
      <c r="W1552" s="51">
        <v>51064</v>
      </c>
      <c r="X1552" s="52" t="s">
        <v>48</v>
      </c>
      <c r="Y1552" s="51">
        <v>1</v>
      </c>
      <c r="Z1552" s="51">
        <v>3030</v>
      </c>
      <c r="AA1552" s="53">
        <v>44693</v>
      </c>
      <c r="AB1552" s="51">
        <v>2</v>
      </c>
      <c r="AC1552" s="51">
        <v>2</v>
      </c>
      <c r="AD1552" s="53">
        <v>44919</v>
      </c>
      <c r="AE1552" s="52" t="s">
        <v>83</v>
      </c>
      <c r="AF1552" s="52" t="s">
        <v>51</v>
      </c>
      <c r="AG1552" s="52" t="s">
        <v>89</v>
      </c>
      <c r="AH1552" s="52" t="s">
        <v>8231</v>
      </c>
      <c r="AI1552" s="52" t="s">
        <v>8232</v>
      </c>
      <c r="AJ1552" s="51">
        <v>2</v>
      </c>
      <c r="AK1552" s="56">
        <v>287.33999999999997</v>
      </c>
    </row>
    <row r="1553" spans="1:37" x14ac:dyDescent="0.25">
      <c r="A1553" s="51">
        <v>1226</v>
      </c>
      <c r="B1553" s="52" t="s">
        <v>4611</v>
      </c>
      <c r="C1553" s="52" t="s">
        <v>1480</v>
      </c>
      <c r="D1553" s="53">
        <v>43410</v>
      </c>
      <c r="E1553" s="53">
        <v>43825</v>
      </c>
      <c r="F1553" s="51">
        <f>Messy_HR_Dataset_Detailed!$E1553-Messy_HR_Dataset_Detailed!$D1553</f>
        <v>415</v>
      </c>
      <c r="G1553" s="54">
        <f>(Messy_HR_Dataset_Detailed!$E1553-Messy_HR_Dataset_Detailed!$D1553)/365.25</f>
        <v>1.1362080766598219</v>
      </c>
      <c r="H1553" s="52" t="s">
        <v>64</v>
      </c>
      <c r="I1553" s="52" t="s">
        <v>4612</v>
      </c>
      <c r="J1553" s="55" t="s">
        <v>4613</v>
      </c>
      <c r="K1553" s="52" t="s">
        <v>54</v>
      </c>
      <c r="L1553" s="52" t="s">
        <v>38</v>
      </c>
      <c r="M1553" s="52" t="s">
        <v>56</v>
      </c>
      <c r="N1553" s="52" t="s">
        <v>67</v>
      </c>
      <c r="O1553" s="52" t="s">
        <v>41</v>
      </c>
      <c r="P1553" s="52" t="s">
        <v>95</v>
      </c>
      <c r="Q1553" s="52" t="s">
        <v>165</v>
      </c>
      <c r="R1553" s="52" t="s">
        <v>85</v>
      </c>
      <c r="S1553" s="53">
        <v>21002</v>
      </c>
      <c r="T1553" s="52" t="s">
        <v>44</v>
      </c>
      <c r="U1553" s="52" t="s">
        <v>234</v>
      </c>
      <c r="V1553" s="52" t="s">
        <v>59</v>
      </c>
      <c r="W1553" s="51">
        <v>63435</v>
      </c>
      <c r="X1553" s="52" t="s">
        <v>48</v>
      </c>
      <c r="Y1553" s="51">
        <v>3</v>
      </c>
      <c r="Z1553" s="51">
        <v>1653</v>
      </c>
      <c r="AA1553" s="53">
        <v>44604</v>
      </c>
      <c r="AB1553" s="51">
        <v>2</v>
      </c>
      <c r="AC1553" s="51">
        <v>4</v>
      </c>
      <c r="AD1553" s="53">
        <v>45131</v>
      </c>
      <c r="AE1553" s="52" t="s">
        <v>83</v>
      </c>
      <c r="AF1553" s="52" t="s">
        <v>61</v>
      </c>
      <c r="AG1553" s="52" t="s">
        <v>62</v>
      </c>
      <c r="AH1553" s="52" t="s">
        <v>4614</v>
      </c>
      <c r="AI1553" s="52" t="s">
        <v>4615</v>
      </c>
      <c r="AJ1553" s="51">
        <v>1</v>
      </c>
      <c r="AK1553" s="56">
        <v>886.01</v>
      </c>
    </row>
    <row r="1554" spans="1:37" x14ac:dyDescent="0.25">
      <c r="A1554" s="51">
        <v>296</v>
      </c>
      <c r="B1554" s="52" t="s">
        <v>1440</v>
      </c>
      <c r="C1554" s="52" t="s">
        <v>1441</v>
      </c>
      <c r="D1554" s="53">
        <v>44680</v>
      </c>
      <c r="E1554" s="53">
        <v>44758</v>
      </c>
      <c r="F1554" s="51">
        <f>Messy_HR_Dataset_Detailed!$E1554-Messy_HR_Dataset_Detailed!$D1554</f>
        <v>78</v>
      </c>
      <c r="G1554" s="54">
        <f>(Messy_HR_Dataset_Detailed!$E1554-Messy_HR_Dataset_Detailed!$D1554)/365.25</f>
        <v>0.2135523613963039</v>
      </c>
      <c r="H1554" s="52" t="s">
        <v>36</v>
      </c>
      <c r="I1554" s="52" t="s">
        <v>1442</v>
      </c>
      <c r="J1554" s="55" t="s">
        <v>1443</v>
      </c>
      <c r="K1554" s="52" t="s">
        <v>84</v>
      </c>
      <c r="L1554" s="52" t="s">
        <v>752</v>
      </c>
      <c r="M1554" s="52" t="s">
        <v>66</v>
      </c>
      <c r="N1554" s="52" t="s">
        <v>55</v>
      </c>
      <c r="O1554" s="52" t="s">
        <v>41</v>
      </c>
      <c r="P1554" s="52" t="s">
        <v>133</v>
      </c>
      <c r="Q1554" s="52" t="s">
        <v>42</v>
      </c>
      <c r="R1554" s="52" t="s">
        <v>320</v>
      </c>
      <c r="S1554" s="53" t="s">
        <v>1444</v>
      </c>
      <c r="T1554" s="52" t="s">
        <v>44</v>
      </c>
      <c r="U1554" s="52" t="s">
        <v>81</v>
      </c>
      <c r="V1554" s="52" t="s">
        <v>59</v>
      </c>
      <c r="W1554" s="51">
        <v>46742</v>
      </c>
      <c r="X1554" s="52" t="s">
        <v>48</v>
      </c>
      <c r="Y1554" s="51">
        <v>3</v>
      </c>
      <c r="Z1554" s="51">
        <v>3723</v>
      </c>
      <c r="AA1554" s="53" t="s">
        <v>1095</v>
      </c>
      <c r="AB1554" s="51">
        <v>2</v>
      </c>
      <c r="AC1554" s="51">
        <v>1</v>
      </c>
      <c r="AD1554" s="53">
        <v>44810</v>
      </c>
      <c r="AE1554" s="52" t="s">
        <v>156</v>
      </c>
      <c r="AF1554" s="52" t="s">
        <v>51</v>
      </c>
      <c r="AG1554" s="52" t="s">
        <v>77</v>
      </c>
      <c r="AH1554" s="52" t="s">
        <v>1445</v>
      </c>
      <c r="AI1554" s="52" t="s">
        <v>1446</v>
      </c>
      <c r="AJ1554" s="51">
        <v>1</v>
      </c>
      <c r="AK1554" s="56">
        <v>457.17</v>
      </c>
    </row>
    <row r="1555" spans="1:37" x14ac:dyDescent="0.25">
      <c r="A1555" s="51">
        <v>746</v>
      </c>
      <c r="B1555" s="52" t="s">
        <v>3100</v>
      </c>
      <c r="C1555" s="52" t="s">
        <v>3101</v>
      </c>
      <c r="D1555" s="53">
        <v>44149</v>
      </c>
      <c r="E1555" s="53">
        <v>44501</v>
      </c>
      <c r="F1555" s="51">
        <f>Messy_HR_Dataset_Detailed!$E1555-Messy_HR_Dataset_Detailed!$D1555</f>
        <v>352</v>
      </c>
      <c r="G1555" s="54">
        <f>(Messy_HR_Dataset_Detailed!$E1555-Messy_HR_Dataset_Detailed!$D1555)/365.25</f>
        <v>0.96372347707049966</v>
      </c>
      <c r="H1555" s="52" t="s">
        <v>36</v>
      </c>
      <c r="I1555" s="52" t="s">
        <v>3102</v>
      </c>
      <c r="J1555" s="55" t="s">
        <v>3103</v>
      </c>
      <c r="K1555" s="52" t="s">
        <v>84</v>
      </c>
      <c r="L1555" s="52" t="s">
        <v>752</v>
      </c>
      <c r="M1555" s="52" t="s">
        <v>66</v>
      </c>
      <c r="N1555" s="52" t="s">
        <v>40</v>
      </c>
      <c r="O1555" s="52" t="s">
        <v>66</v>
      </c>
      <c r="P1555" s="52" t="s">
        <v>121</v>
      </c>
      <c r="Q1555" s="52" t="s">
        <v>42</v>
      </c>
      <c r="R1555" s="52" t="s">
        <v>3104</v>
      </c>
      <c r="S1555" s="53" t="s">
        <v>3105</v>
      </c>
      <c r="T1555" s="52" t="s">
        <v>44</v>
      </c>
      <c r="U1555" s="52" t="s">
        <v>250</v>
      </c>
      <c r="V1555" s="52" t="s">
        <v>46</v>
      </c>
      <c r="W1555" s="51">
        <v>38596</v>
      </c>
      <c r="X1555" s="52" t="s">
        <v>48</v>
      </c>
      <c r="Y1555" s="51">
        <v>3</v>
      </c>
      <c r="Z1555" s="51">
        <v>1173</v>
      </c>
      <c r="AA1555" s="53" t="s">
        <v>75</v>
      </c>
      <c r="AB1555" s="51">
        <v>5</v>
      </c>
      <c r="AC1555" s="51">
        <v>5</v>
      </c>
      <c r="AD1555" s="53">
        <v>44966</v>
      </c>
      <c r="AE1555" s="52" t="s">
        <v>60</v>
      </c>
      <c r="AF1555" s="52" t="s">
        <v>51</v>
      </c>
      <c r="AG1555" s="52" t="s">
        <v>89</v>
      </c>
      <c r="AH1555" s="52" t="s">
        <v>3106</v>
      </c>
      <c r="AI1555" s="52" t="s">
        <v>3107</v>
      </c>
      <c r="AJ1555" s="51">
        <v>4</v>
      </c>
      <c r="AK1555" s="56">
        <v>901.42</v>
      </c>
    </row>
    <row r="1556" spans="1:37" x14ac:dyDescent="0.25">
      <c r="A1556" s="51">
        <v>2851</v>
      </c>
      <c r="B1556" s="52" t="s">
        <v>8861</v>
      </c>
      <c r="C1556" s="52" t="s">
        <v>6273</v>
      </c>
      <c r="D1556" s="53">
        <v>44082</v>
      </c>
      <c r="E1556" s="53">
        <v>44486</v>
      </c>
      <c r="F1556" s="51">
        <f>Messy_HR_Dataset_Detailed!$E1556-Messy_HR_Dataset_Detailed!$D1556</f>
        <v>404</v>
      </c>
      <c r="G1556" s="54">
        <f>(Messy_HR_Dataset_Detailed!$E1556-Messy_HR_Dataset_Detailed!$D1556)/365.25</f>
        <v>1.106091718001369</v>
      </c>
      <c r="H1556" s="52" t="s">
        <v>738</v>
      </c>
      <c r="I1556" s="52" t="s">
        <v>8862</v>
      </c>
      <c r="J1556" s="55" t="s">
        <v>8863</v>
      </c>
      <c r="K1556" s="52" t="s">
        <v>65</v>
      </c>
      <c r="L1556" s="52" t="s">
        <v>38</v>
      </c>
      <c r="M1556" s="52" t="s">
        <v>39</v>
      </c>
      <c r="N1556" s="52" t="s">
        <v>55</v>
      </c>
      <c r="O1556" s="52" t="s">
        <v>56</v>
      </c>
      <c r="P1556" s="52" t="s">
        <v>133</v>
      </c>
      <c r="Q1556" s="52" t="s">
        <v>42</v>
      </c>
      <c r="R1556" s="52" t="s">
        <v>85</v>
      </c>
      <c r="S1556" s="53" t="s">
        <v>8864</v>
      </c>
      <c r="T1556" s="52" t="s">
        <v>44</v>
      </c>
      <c r="U1556" s="52" t="s">
        <v>81</v>
      </c>
      <c r="V1556" s="52" t="s">
        <v>46</v>
      </c>
      <c r="W1556" s="51">
        <v>4862</v>
      </c>
      <c r="X1556" s="52" t="s">
        <v>48</v>
      </c>
      <c r="Y1556" s="51">
        <v>4</v>
      </c>
      <c r="Z1556" s="51">
        <v>3278</v>
      </c>
      <c r="AA1556" s="53" t="s">
        <v>706</v>
      </c>
      <c r="AB1556" s="51">
        <v>1</v>
      </c>
      <c r="AC1556" s="51">
        <v>4</v>
      </c>
      <c r="AD1556" s="53">
        <v>45000</v>
      </c>
      <c r="AE1556" s="52" t="s">
        <v>50</v>
      </c>
      <c r="AF1556" s="52" t="s">
        <v>51</v>
      </c>
      <c r="AG1556" s="52" t="s">
        <v>52</v>
      </c>
      <c r="AH1556" s="52" t="s">
        <v>8865</v>
      </c>
      <c r="AI1556" s="52" t="s">
        <v>8866</v>
      </c>
      <c r="AJ1556" s="51">
        <v>3</v>
      </c>
      <c r="AK1556" s="56">
        <v>855.9</v>
      </c>
    </row>
    <row r="1557" spans="1:37" x14ac:dyDescent="0.25">
      <c r="A1557" s="51">
        <v>291</v>
      </c>
      <c r="B1557" s="52" t="s">
        <v>191</v>
      </c>
      <c r="C1557" s="52" t="s">
        <v>1413</v>
      </c>
      <c r="D1557" s="53">
        <v>44341</v>
      </c>
      <c r="E1557" s="53">
        <v>44491</v>
      </c>
      <c r="F1557" s="51">
        <f>Messy_HR_Dataset_Detailed!$E1557-Messy_HR_Dataset_Detailed!$D1557</f>
        <v>150</v>
      </c>
      <c r="G1557" s="54">
        <f>(Messy_HR_Dataset_Detailed!$E1557-Messy_HR_Dataset_Detailed!$D1557)/365.25</f>
        <v>0.41067761806981518</v>
      </c>
      <c r="H1557" s="52" t="s">
        <v>738</v>
      </c>
      <c r="I1557" s="52" t="s">
        <v>1414</v>
      </c>
      <c r="J1557" s="55" t="s">
        <v>1415</v>
      </c>
      <c r="K1557" s="52" t="s">
        <v>132</v>
      </c>
      <c r="L1557" s="52" t="s">
        <v>752</v>
      </c>
      <c r="M1557" s="52" t="s">
        <v>39</v>
      </c>
      <c r="N1557" s="52" t="s">
        <v>40</v>
      </c>
      <c r="O1557" s="52" t="s">
        <v>41</v>
      </c>
      <c r="P1557" s="52" t="s">
        <v>174</v>
      </c>
      <c r="Q1557" s="52" t="s">
        <v>42</v>
      </c>
      <c r="R1557" s="52" t="s">
        <v>85</v>
      </c>
      <c r="S1557" s="53" t="s">
        <v>1416</v>
      </c>
      <c r="T1557" s="52" t="s">
        <v>44</v>
      </c>
      <c r="U1557" s="52" t="s">
        <v>87</v>
      </c>
      <c r="V1557" s="52" t="s">
        <v>46</v>
      </c>
      <c r="W1557" s="51">
        <v>52357</v>
      </c>
      <c r="X1557" s="52" t="s">
        <v>48</v>
      </c>
      <c r="Y1557" s="51">
        <v>4</v>
      </c>
      <c r="Z1557" s="51">
        <v>3718</v>
      </c>
      <c r="AA1557" s="53">
        <v>44691</v>
      </c>
      <c r="AB1557" s="51">
        <v>1</v>
      </c>
      <c r="AC1557" s="51">
        <v>1</v>
      </c>
      <c r="AD1557" s="53">
        <v>45048</v>
      </c>
      <c r="AE1557" s="52" t="s">
        <v>156</v>
      </c>
      <c r="AF1557" s="52" t="s">
        <v>51</v>
      </c>
      <c r="AG1557" s="52" t="s">
        <v>77</v>
      </c>
      <c r="AH1557" s="52" t="s">
        <v>1417</v>
      </c>
      <c r="AI1557" s="52" t="s">
        <v>1418</v>
      </c>
      <c r="AJ1557" s="51">
        <v>2</v>
      </c>
      <c r="AK1557" s="56">
        <v>325.7</v>
      </c>
    </row>
    <row r="1558" spans="1:37" x14ac:dyDescent="0.25">
      <c r="A1558" s="51">
        <v>781</v>
      </c>
      <c r="B1558" s="52" t="s">
        <v>2766</v>
      </c>
      <c r="C1558" s="52" t="s">
        <v>596</v>
      </c>
      <c r="D1558" s="53">
        <v>43694</v>
      </c>
      <c r="E1558" s="53">
        <v>43763</v>
      </c>
      <c r="F1558" s="51">
        <f>Messy_HR_Dataset_Detailed!$E1558-Messy_HR_Dataset_Detailed!$D1558</f>
        <v>69</v>
      </c>
      <c r="G1558" s="54">
        <f>(Messy_HR_Dataset_Detailed!$E1558-Messy_HR_Dataset_Detailed!$D1558)/365.25</f>
        <v>0.18891170431211499</v>
      </c>
      <c r="H1558" s="52" t="s">
        <v>2953</v>
      </c>
      <c r="I1558" s="52" t="s">
        <v>3209</v>
      </c>
      <c r="J1558" s="55" t="s">
        <v>3210</v>
      </c>
      <c r="K1558" s="52" t="s">
        <v>113</v>
      </c>
      <c r="L1558" s="52" t="s">
        <v>38</v>
      </c>
      <c r="M1558" s="52" t="s">
        <v>39</v>
      </c>
      <c r="N1558" s="52" t="s">
        <v>55</v>
      </c>
      <c r="O1558" s="52" t="s">
        <v>56</v>
      </c>
      <c r="P1558" s="52" t="s">
        <v>133</v>
      </c>
      <c r="Q1558" s="52" t="s">
        <v>42</v>
      </c>
      <c r="R1558" s="52" t="s">
        <v>320</v>
      </c>
      <c r="S1558" s="53" t="s">
        <v>3211</v>
      </c>
      <c r="T1558" s="52" t="s">
        <v>44</v>
      </c>
      <c r="U1558" s="52" t="s">
        <v>81</v>
      </c>
      <c r="V1558" s="52" t="s">
        <v>46</v>
      </c>
      <c r="W1558" s="51">
        <v>59862</v>
      </c>
      <c r="X1558" s="52" t="s">
        <v>48</v>
      </c>
      <c r="Y1558" s="51">
        <v>3</v>
      </c>
      <c r="Z1558" s="51">
        <v>1208</v>
      </c>
      <c r="AA1558" s="53" t="s">
        <v>3212</v>
      </c>
      <c r="AB1558" s="51">
        <v>5</v>
      </c>
      <c r="AC1558" s="51">
        <v>1</v>
      </c>
      <c r="AD1558" s="53">
        <v>44824</v>
      </c>
      <c r="AE1558" s="52" t="s">
        <v>50</v>
      </c>
      <c r="AF1558" s="52" t="s">
        <v>51</v>
      </c>
      <c r="AG1558" s="52" t="s">
        <v>89</v>
      </c>
      <c r="AH1558" s="52" t="s">
        <v>3213</v>
      </c>
      <c r="AI1558" s="52" t="s">
        <v>3214</v>
      </c>
      <c r="AJ1558" s="51">
        <v>3</v>
      </c>
      <c r="AK1558" s="56">
        <v>492.39</v>
      </c>
    </row>
    <row r="1559" spans="1:37" x14ac:dyDescent="0.25">
      <c r="A1559" s="51">
        <v>2144</v>
      </c>
      <c r="B1559" s="52" t="s">
        <v>4967</v>
      </c>
      <c r="C1559" s="52" t="s">
        <v>3613</v>
      </c>
      <c r="D1559" s="53">
        <v>44272</v>
      </c>
      <c r="E1559" s="53">
        <v>44812</v>
      </c>
      <c r="F1559" s="51">
        <f>Messy_HR_Dataset_Detailed!$E1559-Messy_HR_Dataset_Detailed!$D1559</f>
        <v>540</v>
      </c>
      <c r="G1559" s="54">
        <f>(Messy_HR_Dataset_Detailed!$E1559-Messy_HR_Dataset_Detailed!$D1559)/365.25</f>
        <v>1.4784394250513346</v>
      </c>
      <c r="H1559" s="52" t="s">
        <v>2379</v>
      </c>
      <c r="I1559" s="52" t="s">
        <v>7125</v>
      </c>
      <c r="J1559" s="55" t="s">
        <v>7126</v>
      </c>
      <c r="K1559" s="52" t="s">
        <v>125</v>
      </c>
      <c r="L1559" s="52" t="s">
        <v>38</v>
      </c>
      <c r="M1559" s="52" t="s">
        <v>56</v>
      </c>
      <c r="N1559" s="52" t="s">
        <v>55</v>
      </c>
      <c r="O1559" s="52" t="s">
        <v>66</v>
      </c>
      <c r="P1559" s="52" t="s">
        <v>133</v>
      </c>
      <c r="Q1559" s="52" t="s">
        <v>165</v>
      </c>
      <c r="R1559" s="52" t="s">
        <v>85</v>
      </c>
      <c r="S1559" s="53">
        <v>32814</v>
      </c>
      <c r="T1559" s="52" t="s">
        <v>44</v>
      </c>
      <c r="U1559" s="52" t="s">
        <v>98</v>
      </c>
      <c r="V1559" s="52" t="s">
        <v>46</v>
      </c>
      <c r="W1559" s="51">
        <v>30960</v>
      </c>
      <c r="X1559" s="52" t="s">
        <v>48</v>
      </c>
      <c r="Y1559" s="51">
        <v>2</v>
      </c>
      <c r="Z1559" s="51">
        <v>2571</v>
      </c>
      <c r="AA1559" s="53" t="s">
        <v>444</v>
      </c>
      <c r="AB1559" s="51">
        <v>3</v>
      </c>
      <c r="AC1559" s="51">
        <v>3</v>
      </c>
      <c r="AD1559" s="53">
        <v>44788</v>
      </c>
      <c r="AE1559" s="52" t="s">
        <v>83</v>
      </c>
      <c r="AF1559" s="52" t="s">
        <v>51</v>
      </c>
      <c r="AG1559" s="52" t="s">
        <v>52</v>
      </c>
      <c r="AH1559" s="52" t="s">
        <v>7127</v>
      </c>
      <c r="AI1559" s="52" t="s">
        <v>7128</v>
      </c>
      <c r="AJ1559" s="51">
        <v>2</v>
      </c>
      <c r="AK1559" s="56">
        <v>919.95</v>
      </c>
    </row>
    <row r="1560" spans="1:37" x14ac:dyDescent="0.25">
      <c r="A1560" s="51">
        <v>298</v>
      </c>
      <c r="B1560" s="52" t="s">
        <v>1454</v>
      </c>
      <c r="C1560" s="52" t="s">
        <v>1455</v>
      </c>
      <c r="D1560" s="53">
        <v>43562</v>
      </c>
      <c r="E1560" s="53">
        <v>45116</v>
      </c>
      <c r="F1560" s="51">
        <f>Messy_HR_Dataset_Detailed!$E1560-Messy_HR_Dataset_Detailed!$D1560</f>
        <v>1554</v>
      </c>
      <c r="G1560" s="54">
        <f>(Messy_HR_Dataset_Detailed!$E1560-Messy_HR_Dataset_Detailed!$D1560)/365.25</f>
        <v>4.2546201232032859</v>
      </c>
      <c r="H1560" s="52" t="s">
        <v>36</v>
      </c>
      <c r="I1560" s="52" t="s">
        <v>1456</v>
      </c>
      <c r="J1560" s="55" t="s">
        <v>1457</v>
      </c>
      <c r="K1560" s="52" t="s">
        <v>125</v>
      </c>
      <c r="L1560" s="52" t="s">
        <v>38</v>
      </c>
      <c r="M1560" s="52" t="s">
        <v>39</v>
      </c>
      <c r="N1560" s="52" t="s">
        <v>67</v>
      </c>
      <c r="O1560" s="52" t="s">
        <v>56</v>
      </c>
      <c r="P1560" s="52" t="s">
        <v>174</v>
      </c>
      <c r="Q1560" s="52" t="s">
        <v>42</v>
      </c>
      <c r="R1560" s="52" t="s">
        <v>57</v>
      </c>
      <c r="S1560" s="53" t="s">
        <v>1458</v>
      </c>
      <c r="T1560" s="52" t="s">
        <v>44</v>
      </c>
      <c r="U1560" s="52" t="s">
        <v>159</v>
      </c>
      <c r="V1560" s="52" t="s">
        <v>59</v>
      </c>
      <c r="W1560" s="51">
        <v>36808</v>
      </c>
      <c r="X1560" s="52" t="s">
        <v>48</v>
      </c>
      <c r="Y1560" s="51">
        <v>1</v>
      </c>
      <c r="Z1560" s="51">
        <v>3725</v>
      </c>
      <c r="AA1560" s="53" t="s">
        <v>1459</v>
      </c>
      <c r="AB1560" s="51">
        <v>4</v>
      </c>
      <c r="AC1560" s="51">
        <v>3</v>
      </c>
      <c r="AD1560" s="53">
        <v>45069</v>
      </c>
      <c r="AE1560" s="52" t="s">
        <v>60</v>
      </c>
      <c r="AF1560" s="52" t="s">
        <v>61</v>
      </c>
      <c r="AG1560" s="52" t="s">
        <v>52</v>
      </c>
      <c r="AH1560" s="52" t="s">
        <v>1460</v>
      </c>
      <c r="AI1560" s="52" t="s">
        <v>1461</v>
      </c>
      <c r="AJ1560" s="51">
        <v>3</v>
      </c>
      <c r="AK1560" s="56">
        <v>135.18</v>
      </c>
    </row>
    <row r="1561" spans="1:37" x14ac:dyDescent="0.25">
      <c r="A1561" s="51">
        <v>393</v>
      </c>
      <c r="B1561" s="52" t="s">
        <v>1836</v>
      </c>
      <c r="C1561" s="52" t="s">
        <v>1837</v>
      </c>
      <c r="D1561" s="53">
        <v>43323</v>
      </c>
      <c r="E1561" s="53">
        <v>44337</v>
      </c>
      <c r="F1561" s="51">
        <f>Messy_HR_Dataset_Detailed!$E1561-Messy_HR_Dataset_Detailed!$D1561</f>
        <v>1014</v>
      </c>
      <c r="G1561" s="54">
        <f>(Messy_HR_Dataset_Detailed!$E1561-Messy_HR_Dataset_Detailed!$D1561)/365.25</f>
        <v>2.7761806981519506</v>
      </c>
      <c r="H1561" s="52" t="s">
        <v>1789</v>
      </c>
      <c r="I1561" s="52" t="s">
        <v>1838</v>
      </c>
      <c r="J1561" s="55" t="s">
        <v>1839</v>
      </c>
      <c r="K1561" s="52" t="s">
        <v>54</v>
      </c>
      <c r="L1561" s="52" t="s">
        <v>38</v>
      </c>
      <c r="M1561" s="52" t="s">
        <v>39</v>
      </c>
      <c r="N1561" s="52" t="s">
        <v>40</v>
      </c>
      <c r="O1561" s="52" t="s">
        <v>66</v>
      </c>
      <c r="P1561" s="52" t="s">
        <v>174</v>
      </c>
      <c r="Q1561" s="52" t="s">
        <v>165</v>
      </c>
      <c r="R1561" s="52" t="s">
        <v>80</v>
      </c>
      <c r="S1561" s="53" t="s">
        <v>1840</v>
      </c>
      <c r="T1561" s="52" t="s">
        <v>44</v>
      </c>
      <c r="U1561" s="52" t="s">
        <v>234</v>
      </c>
      <c r="V1561" s="52" t="s">
        <v>46</v>
      </c>
      <c r="W1561" s="51">
        <v>1773</v>
      </c>
      <c r="X1561" s="52" t="s">
        <v>48</v>
      </c>
      <c r="Y1561" s="51">
        <v>3</v>
      </c>
      <c r="Z1561" s="51">
        <v>3820</v>
      </c>
      <c r="AA1561" s="53" t="s">
        <v>339</v>
      </c>
      <c r="AB1561" s="51">
        <v>1</v>
      </c>
      <c r="AC1561" s="51">
        <v>3</v>
      </c>
      <c r="AD1561" s="53">
        <v>44792</v>
      </c>
      <c r="AE1561" s="52" t="s">
        <v>76</v>
      </c>
      <c r="AF1561" s="52" t="s">
        <v>61</v>
      </c>
      <c r="AG1561" s="52" t="s">
        <v>62</v>
      </c>
      <c r="AH1561" s="52" t="s">
        <v>1841</v>
      </c>
      <c r="AI1561" s="52" t="s">
        <v>1842</v>
      </c>
      <c r="AJ1561" s="51">
        <v>2</v>
      </c>
      <c r="AK1561" s="56">
        <v>333.8</v>
      </c>
    </row>
    <row r="1562" spans="1:37" x14ac:dyDescent="0.25">
      <c r="A1562" s="51">
        <v>727</v>
      </c>
      <c r="B1562" s="52" t="s">
        <v>1914</v>
      </c>
      <c r="C1562" s="52" t="s">
        <v>3045</v>
      </c>
      <c r="D1562" s="53">
        <v>44466</v>
      </c>
      <c r="E1562" s="53">
        <v>44962</v>
      </c>
      <c r="F1562" s="51">
        <f>Messy_HR_Dataset_Detailed!$E1562-Messy_HR_Dataset_Detailed!$D1562</f>
        <v>496</v>
      </c>
      <c r="G1562" s="54">
        <f>(Messy_HR_Dataset_Detailed!$E1562-Messy_HR_Dataset_Detailed!$D1562)/365.25</f>
        <v>1.3579739904175223</v>
      </c>
      <c r="H1562" s="52" t="s">
        <v>36</v>
      </c>
      <c r="I1562" s="52" t="s">
        <v>3046</v>
      </c>
      <c r="J1562" s="55" t="s">
        <v>3047</v>
      </c>
      <c r="K1562" s="52" t="s">
        <v>132</v>
      </c>
      <c r="L1562" s="52" t="s">
        <v>752</v>
      </c>
      <c r="M1562" s="52" t="s">
        <v>66</v>
      </c>
      <c r="N1562" s="52" t="s">
        <v>40</v>
      </c>
      <c r="O1562" s="52" t="s">
        <v>56</v>
      </c>
      <c r="P1562" s="52" t="s">
        <v>133</v>
      </c>
      <c r="Q1562" s="52" t="s">
        <v>42</v>
      </c>
      <c r="R1562" s="52" t="s">
        <v>85</v>
      </c>
      <c r="S1562" s="53">
        <v>31788</v>
      </c>
      <c r="T1562" s="52" t="s">
        <v>44</v>
      </c>
      <c r="U1562" s="52" t="s">
        <v>81</v>
      </c>
      <c r="V1562" s="52" t="s">
        <v>46</v>
      </c>
      <c r="W1562" s="51">
        <v>76772</v>
      </c>
      <c r="X1562" s="52" t="s">
        <v>48</v>
      </c>
      <c r="Y1562" s="51">
        <v>3</v>
      </c>
      <c r="Z1562" s="51">
        <v>1154</v>
      </c>
      <c r="AA1562" s="53">
        <v>45175</v>
      </c>
      <c r="AB1562" s="51">
        <v>1</v>
      </c>
      <c r="AC1562" s="51">
        <v>3</v>
      </c>
      <c r="AD1562" s="53">
        <v>44785</v>
      </c>
      <c r="AE1562" s="52" t="s">
        <v>60</v>
      </c>
      <c r="AF1562" s="52" t="s">
        <v>51</v>
      </c>
      <c r="AG1562" s="52" t="s">
        <v>62</v>
      </c>
      <c r="AH1562" s="52" t="s">
        <v>3048</v>
      </c>
      <c r="AI1562" s="52" t="s">
        <v>3049</v>
      </c>
      <c r="AJ1562" s="51">
        <v>3</v>
      </c>
      <c r="AK1562" s="56">
        <v>338.48</v>
      </c>
    </row>
    <row r="1563" spans="1:37" x14ac:dyDescent="0.25">
      <c r="A1563" s="51">
        <v>1583</v>
      </c>
      <c r="B1563" s="52" t="s">
        <v>5653</v>
      </c>
      <c r="C1563" s="52" t="s">
        <v>3689</v>
      </c>
      <c r="D1563" s="53">
        <v>44961</v>
      </c>
      <c r="E1563" s="53">
        <v>45101</v>
      </c>
      <c r="F1563" s="51">
        <f>Messy_HR_Dataset_Detailed!$E1563-Messy_HR_Dataset_Detailed!$D1563</f>
        <v>140</v>
      </c>
      <c r="G1563" s="54">
        <f>(Messy_HR_Dataset_Detailed!$E1563-Messy_HR_Dataset_Detailed!$D1563)/365.25</f>
        <v>0.38329911019849416</v>
      </c>
      <c r="H1563" s="52" t="s">
        <v>36</v>
      </c>
      <c r="I1563" s="52" t="s">
        <v>5654</v>
      </c>
      <c r="J1563" s="55" t="s">
        <v>5655</v>
      </c>
      <c r="K1563" s="52" t="s">
        <v>125</v>
      </c>
      <c r="L1563" s="52" t="s">
        <v>38</v>
      </c>
      <c r="M1563" s="52" t="s">
        <v>56</v>
      </c>
      <c r="N1563" s="52" t="s">
        <v>67</v>
      </c>
      <c r="O1563" s="52" t="s">
        <v>56</v>
      </c>
      <c r="P1563" s="52" t="s">
        <v>121</v>
      </c>
      <c r="Q1563" s="52" t="s">
        <v>42</v>
      </c>
      <c r="R1563" s="52" t="s">
        <v>344</v>
      </c>
      <c r="S1563" s="53">
        <v>18082</v>
      </c>
      <c r="T1563" s="52" t="s">
        <v>44</v>
      </c>
      <c r="U1563" s="52" t="s">
        <v>81</v>
      </c>
      <c r="V1563" s="52" t="s">
        <v>46</v>
      </c>
      <c r="W1563" s="51">
        <v>71663</v>
      </c>
      <c r="X1563" s="52" t="s">
        <v>48</v>
      </c>
      <c r="Y1563" s="51">
        <v>3</v>
      </c>
      <c r="Z1563" s="51">
        <v>2010</v>
      </c>
      <c r="AA1563" s="53" t="s">
        <v>1304</v>
      </c>
      <c r="AB1563" s="51">
        <v>4</v>
      </c>
      <c r="AC1563" s="51">
        <v>4</v>
      </c>
      <c r="AD1563" s="53">
        <v>44795</v>
      </c>
      <c r="AE1563" s="52" t="s">
        <v>156</v>
      </c>
      <c r="AF1563" s="52" t="s">
        <v>51</v>
      </c>
      <c r="AG1563" s="52" t="s">
        <v>89</v>
      </c>
      <c r="AH1563" s="52" t="s">
        <v>5656</v>
      </c>
      <c r="AI1563" s="52" t="s">
        <v>5657</v>
      </c>
      <c r="AJ1563" s="51">
        <v>2</v>
      </c>
      <c r="AK1563" s="56">
        <v>601.66</v>
      </c>
    </row>
    <row r="1564" spans="1:37" x14ac:dyDescent="0.25">
      <c r="A1564" s="51">
        <v>1090</v>
      </c>
      <c r="B1564" s="52" t="s">
        <v>1192</v>
      </c>
      <c r="C1564" s="52" t="s">
        <v>2507</v>
      </c>
      <c r="D1564" s="53">
        <v>44532</v>
      </c>
      <c r="E1564" s="53">
        <v>44676</v>
      </c>
      <c r="F1564" s="51">
        <f>Messy_HR_Dataset_Detailed!$E1564-Messy_HR_Dataset_Detailed!$D1564</f>
        <v>144</v>
      </c>
      <c r="G1564" s="54">
        <f>(Messy_HR_Dataset_Detailed!$E1564-Messy_HR_Dataset_Detailed!$D1564)/365.25</f>
        <v>0.3942505133470226</v>
      </c>
      <c r="H1564" s="52" t="s">
        <v>738</v>
      </c>
      <c r="I1564" s="52" t="s">
        <v>4141</v>
      </c>
      <c r="J1564" s="55" t="s">
        <v>4142</v>
      </c>
      <c r="K1564" s="52" t="s">
        <v>94</v>
      </c>
      <c r="L1564" s="52" t="s">
        <v>38</v>
      </c>
      <c r="M1564" s="52" t="s">
        <v>66</v>
      </c>
      <c r="N1564" s="52" t="s">
        <v>40</v>
      </c>
      <c r="O1564" s="52" t="s">
        <v>56</v>
      </c>
      <c r="P1564" s="52" t="s">
        <v>95</v>
      </c>
      <c r="Q1564" s="52" t="s">
        <v>42</v>
      </c>
      <c r="R1564" s="52" t="s">
        <v>142</v>
      </c>
      <c r="S1564" s="53">
        <v>31535</v>
      </c>
      <c r="T1564" s="52" t="s">
        <v>44</v>
      </c>
      <c r="U1564" s="52" t="s">
        <v>145</v>
      </c>
      <c r="V1564" s="52" t="s">
        <v>59</v>
      </c>
      <c r="W1564" s="51">
        <v>4704</v>
      </c>
      <c r="X1564" s="52" t="s">
        <v>48</v>
      </c>
      <c r="Y1564" s="51">
        <v>3</v>
      </c>
      <c r="Z1564" s="51">
        <v>1517</v>
      </c>
      <c r="AA1564" s="53" t="s">
        <v>2874</v>
      </c>
      <c r="AB1564" s="51">
        <v>4</v>
      </c>
      <c r="AC1564" s="51">
        <v>5</v>
      </c>
      <c r="AD1564" s="53">
        <v>44938</v>
      </c>
      <c r="AE1564" s="52" t="s">
        <v>60</v>
      </c>
      <c r="AF1564" s="52" t="s">
        <v>61</v>
      </c>
      <c r="AG1564" s="52" t="s">
        <v>89</v>
      </c>
      <c r="AH1564" s="52" t="s">
        <v>4143</v>
      </c>
      <c r="AI1564" s="52" t="s">
        <v>4144</v>
      </c>
      <c r="AJ1564" s="51">
        <v>3</v>
      </c>
      <c r="AK1564" s="56">
        <v>615.84</v>
      </c>
    </row>
    <row r="1565" spans="1:37" x14ac:dyDescent="0.25">
      <c r="A1565" s="51">
        <v>2901</v>
      </c>
      <c r="B1565" s="52" t="s">
        <v>2369</v>
      </c>
      <c r="C1565" s="52" t="s">
        <v>494</v>
      </c>
      <c r="D1565" s="53">
        <v>44128</v>
      </c>
      <c r="E1565" s="53">
        <v>45027</v>
      </c>
      <c r="F1565" s="51">
        <f>Messy_HR_Dataset_Detailed!$E1565-Messy_HR_Dataset_Detailed!$D1565</f>
        <v>899</v>
      </c>
      <c r="G1565" s="54">
        <f>(Messy_HR_Dataset_Detailed!$E1565-Messy_HR_Dataset_Detailed!$D1565)/365.25</f>
        <v>2.4613278576317592</v>
      </c>
      <c r="H1565" s="52" t="s">
        <v>36</v>
      </c>
      <c r="I1565" s="52" t="s">
        <v>8974</v>
      </c>
      <c r="J1565" s="55" t="s">
        <v>8975</v>
      </c>
      <c r="K1565" s="52" t="s">
        <v>113</v>
      </c>
      <c r="L1565" s="52" t="s">
        <v>752</v>
      </c>
      <c r="M1565" s="52" t="s">
        <v>56</v>
      </c>
      <c r="N1565" s="52" t="s">
        <v>55</v>
      </c>
      <c r="O1565" s="52" t="s">
        <v>66</v>
      </c>
      <c r="P1565" s="52" t="s">
        <v>121</v>
      </c>
      <c r="Q1565" s="52" t="s">
        <v>42</v>
      </c>
      <c r="R1565" s="52" t="s">
        <v>107</v>
      </c>
      <c r="S1565" s="53">
        <v>22434</v>
      </c>
      <c r="T1565" s="52" t="s">
        <v>44</v>
      </c>
      <c r="U1565" s="52" t="s">
        <v>109</v>
      </c>
      <c r="V1565" s="52" t="s">
        <v>59</v>
      </c>
      <c r="W1565" s="51">
        <v>24046</v>
      </c>
      <c r="X1565" s="52" t="s">
        <v>48</v>
      </c>
      <c r="Y1565" s="51">
        <v>3</v>
      </c>
      <c r="Z1565" s="51">
        <v>3328</v>
      </c>
      <c r="AA1565" s="53" t="s">
        <v>308</v>
      </c>
      <c r="AB1565" s="51">
        <v>2</v>
      </c>
      <c r="AC1565" s="51">
        <v>5</v>
      </c>
      <c r="AD1565" s="53">
        <v>44891</v>
      </c>
      <c r="AE1565" s="52" t="s">
        <v>83</v>
      </c>
      <c r="AF1565" s="52" t="s">
        <v>51</v>
      </c>
      <c r="AG1565" s="52" t="s">
        <v>52</v>
      </c>
      <c r="AH1565" s="52" t="s">
        <v>6762</v>
      </c>
      <c r="AI1565" s="52" t="s">
        <v>8976</v>
      </c>
      <c r="AJ1565" s="51">
        <v>1</v>
      </c>
      <c r="AK1565" s="56">
        <v>391.22</v>
      </c>
    </row>
    <row r="1566" spans="1:37" x14ac:dyDescent="0.25">
      <c r="A1566" s="51">
        <v>1359</v>
      </c>
      <c r="B1566" s="52" t="s">
        <v>3983</v>
      </c>
      <c r="C1566" s="52" t="s">
        <v>5019</v>
      </c>
      <c r="D1566" s="53">
        <v>44651</v>
      </c>
      <c r="E1566" s="53">
        <v>44726</v>
      </c>
      <c r="F1566" s="51">
        <f>Messy_HR_Dataset_Detailed!$E1566-Messy_HR_Dataset_Detailed!$D1566</f>
        <v>75</v>
      </c>
      <c r="G1566" s="54">
        <f>(Messy_HR_Dataset_Detailed!$E1566-Messy_HR_Dataset_Detailed!$D1566)/365.25</f>
        <v>0.20533880903490759</v>
      </c>
      <c r="H1566" s="52" t="s">
        <v>36</v>
      </c>
      <c r="I1566" s="52" t="s">
        <v>5020</v>
      </c>
      <c r="J1566" s="55" t="s">
        <v>5021</v>
      </c>
      <c r="K1566" s="52" t="s">
        <v>65</v>
      </c>
      <c r="L1566" s="52" t="s">
        <v>38</v>
      </c>
      <c r="M1566" s="52" t="s">
        <v>66</v>
      </c>
      <c r="N1566" s="52" t="s">
        <v>55</v>
      </c>
      <c r="O1566" s="52" t="s">
        <v>41</v>
      </c>
      <c r="P1566" s="52" t="s">
        <v>121</v>
      </c>
      <c r="Q1566" s="52" t="s">
        <v>42</v>
      </c>
      <c r="R1566" s="52" t="s">
        <v>85</v>
      </c>
      <c r="S1566" s="53">
        <v>29139</v>
      </c>
      <c r="T1566" s="52" t="s">
        <v>44</v>
      </c>
      <c r="U1566" s="52" t="s">
        <v>81</v>
      </c>
      <c r="V1566" s="52" t="s">
        <v>59</v>
      </c>
      <c r="W1566" s="51">
        <v>67173</v>
      </c>
      <c r="X1566" s="52" t="s">
        <v>48</v>
      </c>
      <c r="Y1566" s="51">
        <v>3</v>
      </c>
      <c r="Z1566" s="51">
        <v>1786</v>
      </c>
      <c r="AA1566" s="53">
        <v>44991</v>
      </c>
      <c r="AB1566" s="51">
        <v>4</v>
      </c>
      <c r="AC1566" s="51">
        <v>2</v>
      </c>
      <c r="AD1566" s="53">
        <v>45039</v>
      </c>
      <c r="AE1566" s="52" t="s">
        <v>156</v>
      </c>
      <c r="AF1566" s="52" t="s">
        <v>61</v>
      </c>
      <c r="AG1566" s="52" t="s">
        <v>77</v>
      </c>
      <c r="AH1566" s="52" t="s">
        <v>5022</v>
      </c>
      <c r="AI1566" s="52" t="s">
        <v>5023</v>
      </c>
      <c r="AJ1566" s="51">
        <v>2</v>
      </c>
      <c r="AK1566" s="56">
        <v>942.28</v>
      </c>
    </row>
    <row r="1567" spans="1:37" x14ac:dyDescent="0.25">
      <c r="A1567" s="51">
        <v>2678</v>
      </c>
      <c r="B1567" s="52" t="s">
        <v>6117</v>
      </c>
      <c r="C1567" s="52" t="s">
        <v>3545</v>
      </c>
      <c r="D1567" s="53">
        <v>43989</v>
      </c>
      <c r="E1567" s="53">
        <v>44751</v>
      </c>
      <c r="F1567" s="51">
        <f>Messy_HR_Dataset_Detailed!$E1567-Messy_HR_Dataset_Detailed!$D1567</f>
        <v>762</v>
      </c>
      <c r="G1567" s="54">
        <f>(Messy_HR_Dataset_Detailed!$E1567-Messy_HR_Dataset_Detailed!$D1567)/365.25</f>
        <v>2.086242299794661</v>
      </c>
      <c r="H1567" s="52" t="s">
        <v>36</v>
      </c>
      <c r="I1567" s="52" t="s">
        <v>8427</v>
      </c>
      <c r="J1567" s="55" t="s">
        <v>8428</v>
      </c>
      <c r="K1567" s="52" t="s">
        <v>94</v>
      </c>
      <c r="L1567" s="52" t="s">
        <v>38</v>
      </c>
      <c r="M1567" s="52" t="s">
        <v>66</v>
      </c>
      <c r="N1567" s="52" t="s">
        <v>67</v>
      </c>
      <c r="O1567" s="52" t="s">
        <v>41</v>
      </c>
      <c r="P1567" s="52" t="s">
        <v>121</v>
      </c>
      <c r="Q1567" s="52" t="s">
        <v>42</v>
      </c>
      <c r="R1567" s="52" t="s">
        <v>238</v>
      </c>
      <c r="S1567" s="53">
        <v>16045</v>
      </c>
      <c r="T1567" s="52" t="s">
        <v>44</v>
      </c>
      <c r="U1567" s="52" t="s">
        <v>109</v>
      </c>
      <c r="V1567" s="52" t="s">
        <v>59</v>
      </c>
      <c r="W1567" s="51">
        <v>86764</v>
      </c>
      <c r="X1567" s="52" t="s">
        <v>48</v>
      </c>
      <c r="Y1567" s="51">
        <v>1</v>
      </c>
      <c r="Z1567" s="51">
        <v>3105</v>
      </c>
      <c r="AA1567" s="53" t="s">
        <v>167</v>
      </c>
      <c r="AB1567" s="51">
        <v>2</v>
      </c>
      <c r="AC1567" s="51">
        <v>1</v>
      </c>
      <c r="AD1567" s="53">
        <v>44803</v>
      </c>
      <c r="AE1567" s="52" t="s">
        <v>83</v>
      </c>
      <c r="AF1567" s="52" t="s">
        <v>61</v>
      </c>
      <c r="AG1567" s="52" t="s">
        <v>52</v>
      </c>
      <c r="AH1567" s="52" t="s">
        <v>8429</v>
      </c>
      <c r="AI1567" s="52" t="s">
        <v>8430</v>
      </c>
      <c r="AJ1567" s="51">
        <v>3</v>
      </c>
      <c r="AK1567" s="56">
        <v>805.93</v>
      </c>
    </row>
    <row r="1568" spans="1:37" x14ac:dyDescent="0.25">
      <c r="A1568" s="51">
        <v>612</v>
      </c>
      <c r="B1568" s="52" t="s">
        <v>283</v>
      </c>
      <c r="C1568" s="52" t="s">
        <v>2378</v>
      </c>
      <c r="D1568" s="53">
        <v>43699</v>
      </c>
      <c r="E1568" s="53">
        <v>44645</v>
      </c>
      <c r="F1568" s="51">
        <f>Messy_HR_Dataset_Detailed!$E1568-Messy_HR_Dataset_Detailed!$D1568</f>
        <v>946</v>
      </c>
      <c r="G1568" s="54">
        <f>(Messy_HR_Dataset_Detailed!$E1568-Messy_HR_Dataset_Detailed!$D1568)/365.25</f>
        <v>2.5900068446269677</v>
      </c>
      <c r="H1568" s="52" t="s">
        <v>2394</v>
      </c>
      <c r="I1568" s="52" t="s">
        <v>2681</v>
      </c>
      <c r="J1568" s="55" t="s">
        <v>2682</v>
      </c>
      <c r="K1568" s="52" t="s">
        <v>54</v>
      </c>
      <c r="L1568" s="52" t="s">
        <v>752</v>
      </c>
      <c r="M1568" s="52" t="s">
        <v>56</v>
      </c>
      <c r="N1568" s="52" t="s">
        <v>67</v>
      </c>
      <c r="O1568" s="52" t="s">
        <v>56</v>
      </c>
      <c r="P1568" s="52" t="s">
        <v>95</v>
      </c>
      <c r="Q1568" s="52" t="s">
        <v>2397</v>
      </c>
      <c r="R1568" s="52" t="s">
        <v>43</v>
      </c>
      <c r="S1568" s="53" t="s">
        <v>2683</v>
      </c>
      <c r="T1568" s="52" t="s">
        <v>44</v>
      </c>
      <c r="U1568" s="52" t="s">
        <v>625</v>
      </c>
      <c r="V1568" s="52" t="s">
        <v>46</v>
      </c>
      <c r="W1568" s="51">
        <v>46407</v>
      </c>
      <c r="X1568" s="52" t="s">
        <v>48</v>
      </c>
      <c r="Y1568" s="51">
        <v>3</v>
      </c>
      <c r="Z1568" s="51">
        <v>1039</v>
      </c>
      <c r="AA1568" s="53">
        <v>44632</v>
      </c>
      <c r="AB1568" s="51">
        <v>2</v>
      </c>
      <c r="AC1568" s="51">
        <v>4</v>
      </c>
      <c r="AD1568" s="53">
        <v>44950</v>
      </c>
      <c r="AE1568" s="52" t="s">
        <v>60</v>
      </c>
      <c r="AF1568" s="52" t="s">
        <v>61</v>
      </c>
      <c r="AG1568" s="52" t="s">
        <v>89</v>
      </c>
      <c r="AH1568" s="52" t="s">
        <v>2684</v>
      </c>
      <c r="AI1568" s="52" t="s">
        <v>2685</v>
      </c>
      <c r="AJ1568" s="51">
        <v>5</v>
      </c>
      <c r="AK1568" s="56">
        <v>520.41</v>
      </c>
    </row>
    <row r="1569" spans="1:37" x14ac:dyDescent="0.25">
      <c r="A1569" s="51">
        <v>266</v>
      </c>
      <c r="B1569" s="52" t="s">
        <v>1305</v>
      </c>
      <c r="C1569" s="52" t="s">
        <v>1306</v>
      </c>
      <c r="D1569" s="53">
        <v>43605</v>
      </c>
      <c r="E1569" s="53">
        <v>44073</v>
      </c>
      <c r="F1569" s="51">
        <f>Messy_HR_Dataset_Detailed!$E1569-Messy_HR_Dataset_Detailed!$D1569</f>
        <v>468</v>
      </c>
      <c r="G1569" s="54">
        <f>(Messy_HR_Dataset_Detailed!$E1569-Messy_HR_Dataset_Detailed!$D1569)/365.25</f>
        <v>1.2813141683778233</v>
      </c>
      <c r="H1569" s="52" t="s">
        <v>738</v>
      </c>
      <c r="I1569" s="52" t="s">
        <v>1307</v>
      </c>
      <c r="J1569" s="55" t="s">
        <v>1308</v>
      </c>
      <c r="K1569" s="52" t="s">
        <v>125</v>
      </c>
      <c r="L1569" s="52" t="s">
        <v>38</v>
      </c>
      <c r="M1569" s="52" t="s">
        <v>56</v>
      </c>
      <c r="N1569" s="52" t="s">
        <v>67</v>
      </c>
      <c r="O1569" s="52" t="s">
        <v>41</v>
      </c>
      <c r="P1569" s="52" t="s">
        <v>95</v>
      </c>
      <c r="Q1569" s="52" t="s">
        <v>42</v>
      </c>
      <c r="R1569" s="52" t="s">
        <v>175</v>
      </c>
      <c r="S1569" s="53">
        <v>28133</v>
      </c>
      <c r="T1569" s="52" t="s">
        <v>44</v>
      </c>
      <c r="U1569" s="52" t="s">
        <v>978</v>
      </c>
      <c r="V1569" s="52" t="s">
        <v>46</v>
      </c>
      <c r="W1569" s="51">
        <v>13727</v>
      </c>
      <c r="X1569" s="52" t="s">
        <v>99</v>
      </c>
      <c r="Y1569" s="51">
        <v>2</v>
      </c>
      <c r="Z1569" s="51">
        <v>3693</v>
      </c>
      <c r="AA1569" s="53">
        <v>45173</v>
      </c>
      <c r="AB1569" s="51">
        <v>3</v>
      </c>
      <c r="AC1569" s="51">
        <v>1</v>
      </c>
      <c r="AD1569" s="53">
        <v>44950</v>
      </c>
      <c r="AE1569" s="52" t="s">
        <v>76</v>
      </c>
      <c r="AF1569" s="52" t="s">
        <v>61</v>
      </c>
      <c r="AG1569" s="52" t="s">
        <v>77</v>
      </c>
      <c r="AH1569" s="52" t="s">
        <v>1309</v>
      </c>
      <c r="AI1569" s="52" t="s">
        <v>1310</v>
      </c>
      <c r="AJ1569" s="51">
        <v>1</v>
      </c>
      <c r="AK1569" s="56">
        <v>861.5</v>
      </c>
    </row>
    <row r="1570" spans="1:37" x14ac:dyDescent="0.25">
      <c r="A1570" s="51">
        <v>51</v>
      </c>
      <c r="B1570" s="52" t="s">
        <v>361</v>
      </c>
      <c r="C1570" s="52" t="s">
        <v>362</v>
      </c>
      <c r="D1570" s="53">
        <v>43360</v>
      </c>
      <c r="E1570" s="53">
        <v>43474</v>
      </c>
      <c r="F1570" s="51">
        <f>Messy_HR_Dataset_Detailed!$E1570-Messy_HR_Dataset_Detailed!$D1570</f>
        <v>114</v>
      </c>
      <c r="G1570" s="54">
        <f>(Messy_HR_Dataset_Detailed!$E1570-Messy_HR_Dataset_Detailed!$D1570)/365.25</f>
        <v>0.31211498973305957</v>
      </c>
      <c r="H1570" s="52" t="s">
        <v>64</v>
      </c>
      <c r="I1570" s="52" t="s">
        <v>363</v>
      </c>
      <c r="J1570" s="55" t="s">
        <v>364</v>
      </c>
      <c r="K1570" s="52" t="s">
        <v>94</v>
      </c>
      <c r="L1570" s="52" t="s">
        <v>38</v>
      </c>
      <c r="M1570" s="52" t="s">
        <v>66</v>
      </c>
      <c r="N1570" s="52" t="s">
        <v>40</v>
      </c>
      <c r="O1570" s="52" t="s">
        <v>41</v>
      </c>
      <c r="P1570" s="52" t="s">
        <v>121</v>
      </c>
      <c r="Q1570" s="52" t="s">
        <v>68</v>
      </c>
      <c r="R1570" s="52" t="s">
        <v>320</v>
      </c>
      <c r="S1570" s="53">
        <v>21103</v>
      </c>
      <c r="T1570" s="52" t="s">
        <v>153</v>
      </c>
      <c r="U1570" s="52" t="s">
        <v>365</v>
      </c>
      <c r="V1570" s="52" t="s">
        <v>46</v>
      </c>
      <c r="W1570" s="51">
        <v>45149</v>
      </c>
      <c r="X1570" s="52" t="s">
        <v>48</v>
      </c>
      <c r="Y1570" s="51">
        <v>2</v>
      </c>
      <c r="Z1570" s="51">
        <v>3478</v>
      </c>
      <c r="AA1570" s="53" t="s">
        <v>366</v>
      </c>
      <c r="AB1570" s="51">
        <v>3</v>
      </c>
      <c r="AC1570" s="51">
        <v>4</v>
      </c>
      <c r="AD1570" s="53">
        <v>44839</v>
      </c>
      <c r="AE1570" s="52" t="s">
        <v>83</v>
      </c>
      <c r="AF1570" s="52" t="s">
        <v>61</v>
      </c>
      <c r="AG1570" s="52" t="s">
        <v>62</v>
      </c>
      <c r="AH1570" s="52" t="s">
        <v>367</v>
      </c>
      <c r="AI1570" s="52" t="s">
        <v>368</v>
      </c>
      <c r="AJ1570" s="51">
        <v>1</v>
      </c>
      <c r="AK1570" s="56">
        <v>526.74</v>
      </c>
    </row>
    <row r="1571" spans="1:37" x14ac:dyDescent="0.25">
      <c r="A1571" s="51">
        <v>1195</v>
      </c>
      <c r="B1571" s="52" t="s">
        <v>4469</v>
      </c>
      <c r="C1571" s="52" t="s">
        <v>4470</v>
      </c>
      <c r="D1571" s="53">
        <v>44438</v>
      </c>
      <c r="E1571" s="53">
        <v>44642</v>
      </c>
      <c r="F1571" s="51">
        <f>Messy_HR_Dataset_Detailed!$E1571-Messy_HR_Dataset_Detailed!$D1571</f>
        <v>204</v>
      </c>
      <c r="G1571" s="54">
        <f>(Messy_HR_Dataset_Detailed!$E1571-Messy_HR_Dataset_Detailed!$D1571)/365.25</f>
        <v>0.55852156057494862</v>
      </c>
      <c r="H1571" s="52" t="s">
        <v>4464</v>
      </c>
      <c r="I1571" s="52" t="s">
        <v>4471</v>
      </c>
      <c r="J1571" s="55" t="s">
        <v>4472</v>
      </c>
      <c r="K1571" s="52" t="s">
        <v>79</v>
      </c>
      <c r="L1571" s="52" t="s">
        <v>38</v>
      </c>
      <c r="M1571" s="52" t="s">
        <v>39</v>
      </c>
      <c r="N1571" s="52" t="s">
        <v>55</v>
      </c>
      <c r="O1571" s="52" t="s">
        <v>56</v>
      </c>
      <c r="P1571" s="52" t="s">
        <v>133</v>
      </c>
      <c r="Q1571" s="52" t="s">
        <v>165</v>
      </c>
      <c r="R1571" s="52" t="s">
        <v>57</v>
      </c>
      <c r="S1571" s="53" t="s">
        <v>4473</v>
      </c>
      <c r="T1571" s="52" t="s">
        <v>44</v>
      </c>
      <c r="U1571" s="52" t="s">
        <v>185</v>
      </c>
      <c r="V1571" s="52" t="s">
        <v>59</v>
      </c>
      <c r="W1571" s="51">
        <v>2134</v>
      </c>
      <c r="X1571" s="52" t="s">
        <v>242</v>
      </c>
      <c r="Y1571" s="51">
        <v>3</v>
      </c>
      <c r="Z1571" s="51">
        <v>1622</v>
      </c>
      <c r="AA1571" s="53" t="s">
        <v>177</v>
      </c>
      <c r="AB1571" s="51">
        <v>1</v>
      </c>
      <c r="AC1571" s="51">
        <v>5</v>
      </c>
      <c r="AD1571" s="53">
        <v>44912</v>
      </c>
      <c r="AE1571" s="52" t="s">
        <v>156</v>
      </c>
      <c r="AF1571" s="52" t="s">
        <v>51</v>
      </c>
      <c r="AG1571" s="52" t="s">
        <v>89</v>
      </c>
      <c r="AH1571" s="52" t="s">
        <v>4474</v>
      </c>
      <c r="AI1571" s="52" t="s">
        <v>4475</v>
      </c>
      <c r="AJ1571" s="51">
        <v>4</v>
      </c>
      <c r="AK1571" s="56">
        <v>344.06</v>
      </c>
    </row>
    <row r="1572" spans="1:37" x14ac:dyDescent="0.25">
      <c r="A1572" s="51">
        <v>1270</v>
      </c>
      <c r="B1572" s="52" t="s">
        <v>4735</v>
      </c>
      <c r="C1572" s="52" t="s">
        <v>1186</v>
      </c>
      <c r="D1572" s="53">
        <v>45070</v>
      </c>
      <c r="E1572" s="53">
        <v>45128</v>
      </c>
      <c r="F1572" s="51">
        <f>Messy_HR_Dataset_Detailed!$E1572-Messy_HR_Dataset_Detailed!$D1572</f>
        <v>58</v>
      </c>
      <c r="G1572" s="54">
        <f>(Messy_HR_Dataset_Detailed!$E1572-Messy_HR_Dataset_Detailed!$D1572)/365.25</f>
        <v>0.15879534565366188</v>
      </c>
      <c r="H1572" s="52" t="s">
        <v>4464</v>
      </c>
      <c r="I1572" s="52" t="s">
        <v>4736</v>
      </c>
      <c r="J1572" s="55" t="s">
        <v>4737</v>
      </c>
      <c r="K1572" s="52" t="s">
        <v>132</v>
      </c>
      <c r="L1572" s="52" t="s">
        <v>38</v>
      </c>
      <c r="M1572" s="52" t="s">
        <v>66</v>
      </c>
      <c r="N1572" s="52" t="s">
        <v>67</v>
      </c>
      <c r="O1572" s="52" t="s">
        <v>56</v>
      </c>
      <c r="P1572" s="52" t="s">
        <v>133</v>
      </c>
      <c r="Q1572" s="52" t="s">
        <v>165</v>
      </c>
      <c r="R1572" s="52" t="s">
        <v>80</v>
      </c>
      <c r="S1572" s="53" t="s">
        <v>4738</v>
      </c>
      <c r="T1572" s="52" t="s">
        <v>44</v>
      </c>
      <c r="U1572" s="52" t="s">
        <v>234</v>
      </c>
      <c r="V1572" s="52" t="s">
        <v>59</v>
      </c>
      <c r="W1572" s="51">
        <v>3758</v>
      </c>
      <c r="X1572" s="52" t="s">
        <v>48</v>
      </c>
      <c r="Y1572" s="51">
        <v>3</v>
      </c>
      <c r="Z1572" s="51">
        <v>1697</v>
      </c>
      <c r="AA1572" s="53" t="s">
        <v>127</v>
      </c>
      <c r="AB1572" s="51">
        <v>1</v>
      </c>
      <c r="AC1572" s="51">
        <v>5</v>
      </c>
      <c r="AD1572" s="53">
        <v>44848</v>
      </c>
      <c r="AE1572" s="52" t="s">
        <v>50</v>
      </c>
      <c r="AF1572" s="52" t="s">
        <v>61</v>
      </c>
      <c r="AG1572" s="52" t="s">
        <v>89</v>
      </c>
      <c r="AH1572" s="52" t="s">
        <v>4739</v>
      </c>
      <c r="AI1572" s="52" t="s">
        <v>4740</v>
      </c>
      <c r="AJ1572" s="51">
        <v>4</v>
      </c>
      <c r="AK1572" s="56">
        <v>503.3</v>
      </c>
    </row>
    <row r="1573" spans="1:37" x14ac:dyDescent="0.25">
      <c r="A1573" s="51">
        <v>1491</v>
      </c>
      <c r="B1573" s="52" t="s">
        <v>595</v>
      </c>
      <c r="C1573" s="52" t="s">
        <v>1505</v>
      </c>
      <c r="D1573" s="53">
        <v>44935</v>
      </c>
      <c r="E1573" s="53">
        <v>44999</v>
      </c>
      <c r="F1573" s="51">
        <f>Messy_HR_Dataset_Detailed!$E1573-Messy_HR_Dataset_Detailed!$D1573</f>
        <v>64</v>
      </c>
      <c r="G1573" s="54">
        <f>(Messy_HR_Dataset_Detailed!$E1573-Messy_HR_Dataset_Detailed!$D1573)/365.25</f>
        <v>0.17522245037645448</v>
      </c>
      <c r="H1573" s="52" t="s">
        <v>36</v>
      </c>
      <c r="I1573" s="52" t="s">
        <v>5374</v>
      </c>
      <c r="J1573" s="55" t="s">
        <v>5375</v>
      </c>
      <c r="K1573" s="52" t="s">
        <v>132</v>
      </c>
      <c r="L1573" s="52" t="s">
        <v>38</v>
      </c>
      <c r="M1573" s="52" t="s">
        <v>39</v>
      </c>
      <c r="N1573" s="52" t="s">
        <v>67</v>
      </c>
      <c r="O1573" s="52" t="s">
        <v>41</v>
      </c>
      <c r="P1573" s="52" t="s">
        <v>95</v>
      </c>
      <c r="Q1573" s="52" t="s">
        <v>42</v>
      </c>
      <c r="R1573" s="52" t="s">
        <v>85</v>
      </c>
      <c r="S1573" s="53">
        <v>33216</v>
      </c>
      <c r="T1573" s="52" t="s">
        <v>44</v>
      </c>
      <c r="U1573" s="52" t="s">
        <v>5</v>
      </c>
      <c r="V1573" s="52" t="s">
        <v>46</v>
      </c>
      <c r="W1573" s="51">
        <v>36065</v>
      </c>
      <c r="X1573" s="52" t="s">
        <v>48</v>
      </c>
      <c r="Y1573" s="51">
        <v>3</v>
      </c>
      <c r="Z1573" s="51">
        <v>1918</v>
      </c>
      <c r="AA1573" s="53">
        <v>44571</v>
      </c>
      <c r="AB1573" s="51">
        <v>3</v>
      </c>
      <c r="AC1573" s="51">
        <v>5</v>
      </c>
      <c r="AD1573" s="53">
        <v>45141</v>
      </c>
      <c r="AE1573" s="52" t="s">
        <v>156</v>
      </c>
      <c r="AF1573" s="52" t="s">
        <v>51</v>
      </c>
      <c r="AG1573" s="52" t="s">
        <v>62</v>
      </c>
      <c r="AH1573" s="52" t="s">
        <v>5376</v>
      </c>
      <c r="AI1573" s="52" t="s">
        <v>5377</v>
      </c>
      <c r="AJ1573" s="51">
        <v>2</v>
      </c>
      <c r="AK1573" s="56">
        <v>226.7</v>
      </c>
    </row>
    <row r="1574" spans="1:37" x14ac:dyDescent="0.25">
      <c r="A1574" s="51">
        <v>521</v>
      </c>
      <c r="B1574" s="52" t="s">
        <v>714</v>
      </c>
      <c r="C1574" s="52" t="s">
        <v>1532</v>
      </c>
      <c r="D1574" s="53">
        <v>44960</v>
      </c>
      <c r="E1574" s="53">
        <v>45075</v>
      </c>
      <c r="F1574" s="51">
        <f>Messy_HR_Dataset_Detailed!$E1574-Messy_HR_Dataset_Detailed!$D1574</f>
        <v>115</v>
      </c>
      <c r="G1574" s="54">
        <f>(Messy_HR_Dataset_Detailed!$E1574-Messy_HR_Dataset_Detailed!$D1574)/365.25</f>
        <v>0.31485284052019163</v>
      </c>
      <c r="H1574" s="52" t="s">
        <v>2310</v>
      </c>
      <c r="I1574" s="52" t="s">
        <v>2335</v>
      </c>
      <c r="J1574" s="55" t="s">
        <v>2336</v>
      </c>
      <c r="K1574" s="52" t="s">
        <v>132</v>
      </c>
      <c r="L1574" s="52" t="s">
        <v>752</v>
      </c>
      <c r="M1574" s="52" t="s">
        <v>39</v>
      </c>
      <c r="N1574" s="52" t="s">
        <v>40</v>
      </c>
      <c r="O1574" s="52" t="s">
        <v>66</v>
      </c>
      <c r="P1574" s="52" t="s">
        <v>95</v>
      </c>
      <c r="Q1574" s="52" t="s">
        <v>165</v>
      </c>
      <c r="R1574" s="52" t="s">
        <v>57</v>
      </c>
      <c r="S1574" s="53" t="s">
        <v>2337</v>
      </c>
      <c r="T1574" s="52" t="s">
        <v>44</v>
      </c>
      <c r="U1574" s="52" t="s">
        <v>234</v>
      </c>
      <c r="V1574" s="52" t="s">
        <v>59</v>
      </c>
      <c r="W1574" s="51">
        <v>2747</v>
      </c>
      <c r="X1574" s="52" t="s">
        <v>48</v>
      </c>
      <c r="Y1574" s="51">
        <v>3</v>
      </c>
      <c r="Z1574" s="51">
        <v>3948</v>
      </c>
      <c r="AA1574" s="53">
        <v>45202</v>
      </c>
      <c r="AB1574" s="51">
        <v>4</v>
      </c>
      <c r="AC1574" s="51">
        <v>4</v>
      </c>
      <c r="AD1574" s="53">
        <v>45018</v>
      </c>
      <c r="AE1574" s="52" t="s">
        <v>50</v>
      </c>
      <c r="AF1574" s="52" t="s">
        <v>61</v>
      </c>
      <c r="AG1574" s="52" t="s">
        <v>89</v>
      </c>
      <c r="AH1574" s="52" t="s">
        <v>2338</v>
      </c>
      <c r="AI1574" s="52" t="s">
        <v>2339</v>
      </c>
      <c r="AJ1574" s="51">
        <v>5</v>
      </c>
      <c r="AK1574" s="56">
        <v>350.68</v>
      </c>
    </row>
    <row r="1575" spans="1:37" x14ac:dyDescent="0.25">
      <c r="A1575" s="51">
        <v>2748</v>
      </c>
      <c r="B1575" s="52" t="s">
        <v>1024</v>
      </c>
      <c r="C1575" s="52" t="s">
        <v>3547</v>
      </c>
      <c r="D1575" s="53">
        <v>45130</v>
      </c>
      <c r="E1575" s="53">
        <v>45139</v>
      </c>
      <c r="F1575" s="51">
        <f>Messy_HR_Dataset_Detailed!$E1575-Messy_HR_Dataset_Detailed!$D1575</f>
        <v>9</v>
      </c>
      <c r="G1575" s="54">
        <f>(Messy_HR_Dataset_Detailed!$E1575-Messy_HR_Dataset_Detailed!$D1575)/365.25</f>
        <v>2.4640657084188913E-2</v>
      </c>
      <c r="H1575" s="52" t="s">
        <v>36</v>
      </c>
      <c r="I1575" s="52" t="s">
        <v>8632</v>
      </c>
      <c r="J1575" s="55" t="s">
        <v>8633</v>
      </c>
      <c r="K1575" s="52" t="s">
        <v>37</v>
      </c>
      <c r="L1575" s="52" t="s">
        <v>38</v>
      </c>
      <c r="M1575" s="52" t="s">
        <v>66</v>
      </c>
      <c r="N1575" s="52" t="s">
        <v>67</v>
      </c>
      <c r="O1575" s="52" t="s">
        <v>66</v>
      </c>
      <c r="P1575" s="52" t="s">
        <v>174</v>
      </c>
      <c r="Q1575" s="52" t="s">
        <v>42</v>
      </c>
      <c r="R1575" s="52" t="s">
        <v>238</v>
      </c>
      <c r="S1575" s="53">
        <v>17478</v>
      </c>
      <c r="T1575" s="52" t="s">
        <v>44</v>
      </c>
      <c r="U1575" s="52" t="s">
        <v>109</v>
      </c>
      <c r="V1575" s="52" t="s">
        <v>46</v>
      </c>
      <c r="W1575" s="51">
        <v>97410</v>
      </c>
      <c r="X1575" s="52" t="s">
        <v>48</v>
      </c>
      <c r="Y1575" s="51">
        <v>1</v>
      </c>
      <c r="Z1575" s="51">
        <v>3175</v>
      </c>
      <c r="AA1575" s="53">
        <v>44987</v>
      </c>
      <c r="AB1575" s="51">
        <v>5</v>
      </c>
      <c r="AC1575" s="51">
        <v>4</v>
      </c>
      <c r="AD1575" s="53">
        <v>45068</v>
      </c>
      <c r="AE1575" s="52" t="s">
        <v>83</v>
      </c>
      <c r="AF1575" s="52" t="s">
        <v>61</v>
      </c>
      <c r="AG1575" s="52" t="s">
        <v>52</v>
      </c>
      <c r="AH1575" s="52" t="s">
        <v>8634</v>
      </c>
      <c r="AI1575" s="52" t="s">
        <v>4260</v>
      </c>
      <c r="AJ1575" s="51">
        <v>4</v>
      </c>
      <c r="AK1575" s="56">
        <v>686.77</v>
      </c>
    </row>
    <row r="1576" spans="1:37" x14ac:dyDescent="0.25">
      <c r="A1576" s="51">
        <v>102</v>
      </c>
      <c r="B1576" s="52" t="s">
        <v>595</v>
      </c>
      <c r="C1576" s="52" t="s">
        <v>596</v>
      </c>
      <c r="D1576" s="53">
        <v>43833</v>
      </c>
      <c r="E1576" s="53">
        <v>44067</v>
      </c>
      <c r="F1576" s="51">
        <f>Messy_HR_Dataset_Detailed!$E1576-Messy_HR_Dataset_Detailed!$D1576</f>
        <v>234</v>
      </c>
      <c r="G1576" s="54">
        <f>(Messy_HR_Dataset_Detailed!$E1576-Messy_HR_Dataset_Detailed!$D1576)/365.25</f>
        <v>0.64065708418891165</v>
      </c>
      <c r="H1576" s="52" t="s">
        <v>64</v>
      </c>
      <c r="I1576" s="52" t="s">
        <v>597</v>
      </c>
      <c r="J1576" s="55" t="s">
        <v>598</v>
      </c>
      <c r="K1576" s="52" t="s">
        <v>125</v>
      </c>
      <c r="L1576" s="52" t="s">
        <v>38</v>
      </c>
      <c r="M1576" s="52" t="s">
        <v>56</v>
      </c>
      <c r="N1576" s="52" t="s">
        <v>40</v>
      </c>
      <c r="O1576" s="52" t="s">
        <v>66</v>
      </c>
      <c r="P1576" s="52" t="s">
        <v>174</v>
      </c>
      <c r="Q1576" s="52" t="s">
        <v>68</v>
      </c>
      <c r="R1576" s="52" t="s">
        <v>85</v>
      </c>
      <c r="S1576" s="53" t="s">
        <v>599</v>
      </c>
      <c r="T1576" s="52" t="s">
        <v>126</v>
      </c>
      <c r="U1576" s="52" t="s">
        <v>600</v>
      </c>
      <c r="V1576" s="52" t="s">
        <v>59</v>
      </c>
      <c r="W1576" s="51">
        <v>67282</v>
      </c>
      <c r="X1576" s="52" t="s">
        <v>48</v>
      </c>
      <c r="Y1576" s="51">
        <v>2</v>
      </c>
      <c r="Z1576" s="51">
        <v>3529</v>
      </c>
      <c r="AA1576" s="53" t="s">
        <v>601</v>
      </c>
      <c r="AB1576" s="51">
        <v>2</v>
      </c>
      <c r="AC1576" s="51">
        <v>3</v>
      </c>
      <c r="AD1576" s="53">
        <v>44808</v>
      </c>
      <c r="AE1576" s="52" t="s">
        <v>76</v>
      </c>
      <c r="AF1576" s="52" t="s">
        <v>51</v>
      </c>
      <c r="AG1576" s="52" t="s">
        <v>62</v>
      </c>
      <c r="AH1576" s="52" t="s">
        <v>602</v>
      </c>
      <c r="AI1576" s="52" t="s">
        <v>603</v>
      </c>
      <c r="AJ1576" s="51">
        <v>1</v>
      </c>
      <c r="AK1576" s="56">
        <v>515.55999999999995</v>
      </c>
    </row>
    <row r="1577" spans="1:37" x14ac:dyDescent="0.25">
      <c r="A1577" s="51">
        <v>695</v>
      </c>
      <c r="B1577" s="52" t="s">
        <v>2956</v>
      </c>
      <c r="C1577" s="52" t="s">
        <v>2106</v>
      </c>
      <c r="D1577" s="53">
        <v>44516</v>
      </c>
      <c r="E1577" s="53">
        <v>44799</v>
      </c>
      <c r="F1577" s="51">
        <f>Messy_HR_Dataset_Detailed!$E1577-Messy_HR_Dataset_Detailed!$D1577</f>
        <v>283</v>
      </c>
      <c r="G1577" s="54">
        <f>(Messy_HR_Dataset_Detailed!$E1577-Messy_HR_Dataset_Detailed!$D1577)/365.25</f>
        <v>0.77481177275838464</v>
      </c>
      <c r="H1577" s="52" t="s">
        <v>2953</v>
      </c>
      <c r="I1577" s="52" t="s">
        <v>2957</v>
      </c>
      <c r="J1577" s="55" t="s">
        <v>2958</v>
      </c>
      <c r="K1577" s="52" t="s">
        <v>132</v>
      </c>
      <c r="L1577" s="52" t="s">
        <v>38</v>
      </c>
      <c r="M1577" s="52" t="s">
        <v>39</v>
      </c>
      <c r="N1577" s="52" t="s">
        <v>40</v>
      </c>
      <c r="O1577" s="52" t="s">
        <v>56</v>
      </c>
      <c r="P1577" s="52" t="s">
        <v>133</v>
      </c>
      <c r="Q1577" s="52" t="s">
        <v>42</v>
      </c>
      <c r="R1577" s="52" t="s">
        <v>80</v>
      </c>
      <c r="S1577" s="53" t="s">
        <v>2959</v>
      </c>
      <c r="T1577" s="52" t="s">
        <v>44</v>
      </c>
      <c r="U1577" s="52" t="s">
        <v>98</v>
      </c>
      <c r="V1577" s="52" t="s">
        <v>46</v>
      </c>
      <c r="W1577" s="51">
        <v>35632</v>
      </c>
      <c r="X1577" s="52" t="s">
        <v>48</v>
      </c>
      <c r="Y1577" s="51">
        <v>3</v>
      </c>
      <c r="Z1577" s="51">
        <v>1122</v>
      </c>
      <c r="AA1577" s="53">
        <v>44663</v>
      </c>
      <c r="AB1577" s="51">
        <v>2</v>
      </c>
      <c r="AC1577" s="51">
        <v>1</v>
      </c>
      <c r="AD1577" s="53">
        <v>44947</v>
      </c>
      <c r="AE1577" s="52" t="s">
        <v>156</v>
      </c>
      <c r="AF1577" s="52" t="s">
        <v>51</v>
      </c>
      <c r="AG1577" s="52" t="s">
        <v>89</v>
      </c>
      <c r="AH1577" s="52" t="s">
        <v>2960</v>
      </c>
      <c r="AI1577" s="52" t="s">
        <v>2961</v>
      </c>
      <c r="AJ1577" s="51">
        <v>3</v>
      </c>
      <c r="AK1577" s="56">
        <v>444.4</v>
      </c>
    </row>
    <row r="1578" spans="1:37" x14ac:dyDescent="0.25">
      <c r="A1578" s="51">
        <v>1842</v>
      </c>
      <c r="B1578" s="52" t="s">
        <v>4437</v>
      </c>
      <c r="C1578" s="52" t="s">
        <v>6315</v>
      </c>
      <c r="D1578" s="53">
        <v>43949</v>
      </c>
      <c r="E1578" s="53">
        <v>44896</v>
      </c>
      <c r="F1578" s="51">
        <f>Messy_HR_Dataset_Detailed!$E1578-Messy_HR_Dataset_Detailed!$D1578</f>
        <v>947</v>
      </c>
      <c r="G1578" s="54">
        <f>(Messy_HR_Dataset_Detailed!$E1578-Messy_HR_Dataset_Detailed!$D1578)/365.25</f>
        <v>2.5927446954140998</v>
      </c>
      <c r="H1578" s="52" t="s">
        <v>6179</v>
      </c>
      <c r="I1578" s="52" t="s">
        <v>6316</v>
      </c>
      <c r="J1578" s="55" t="s">
        <v>6317</v>
      </c>
      <c r="K1578" s="52" t="s">
        <v>164</v>
      </c>
      <c r="L1578" s="52" t="s">
        <v>38</v>
      </c>
      <c r="M1578" s="52" t="s">
        <v>66</v>
      </c>
      <c r="N1578" s="52" t="s">
        <v>40</v>
      </c>
      <c r="O1578" s="52" t="s">
        <v>66</v>
      </c>
      <c r="P1578" s="52" t="s">
        <v>121</v>
      </c>
      <c r="Q1578" s="52" t="s">
        <v>165</v>
      </c>
      <c r="R1578" s="52" t="s">
        <v>114</v>
      </c>
      <c r="S1578" s="53" t="s">
        <v>6318</v>
      </c>
      <c r="T1578" s="52" t="s">
        <v>44</v>
      </c>
      <c r="U1578" s="52" t="s">
        <v>3333</v>
      </c>
      <c r="V1578" s="52" t="s">
        <v>59</v>
      </c>
      <c r="W1578" s="51">
        <v>42997</v>
      </c>
      <c r="X1578" s="52" t="s">
        <v>48</v>
      </c>
      <c r="Y1578" s="51">
        <v>1</v>
      </c>
      <c r="Z1578" s="51">
        <v>2269</v>
      </c>
      <c r="AA1578" s="53" t="s">
        <v>262</v>
      </c>
      <c r="AB1578" s="51">
        <v>5</v>
      </c>
      <c r="AC1578" s="51">
        <v>5</v>
      </c>
      <c r="AD1578" s="53">
        <v>44904</v>
      </c>
      <c r="AE1578" s="52" t="s">
        <v>83</v>
      </c>
      <c r="AF1578" s="52" t="s">
        <v>51</v>
      </c>
      <c r="AG1578" s="52" t="s">
        <v>62</v>
      </c>
      <c r="AH1578" s="52" t="s">
        <v>6319</v>
      </c>
      <c r="AI1578" s="52" t="s">
        <v>6320</v>
      </c>
      <c r="AJ1578" s="51">
        <v>1</v>
      </c>
      <c r="AK1578" s="56">
        <v>109.33</v>
      </c>
    </row>
    <row r="1579" spans="1:37" x14ac:dyDescent="0.25">
      <c r="A1579" s="51">
        <v>1830</v>
      </c>
      <c r="B1579" s="52" t="s">
        <v>6288</v>
      </c>
      <c r="C1579" s="52" t="s">
        <v>6289</v>
      </c>
      <c r="D1579" s="53">
        <v>44315</v>
      </c>
      <c r="E1579" s="53">
        <v>44722</v>
      </c>
      <c r="F1579" s="51">
        <f>Messy_HR_Dataset_Detailed!$E1579-Messy_HR_Dataset_Detailed!$D1579</f>
        <v>407</v>
      </c>
      <c r="G1579" s="54">
        <f>(Messy_HR_Dataset_Detailed!$E1579-Messy_HR_Dataset_Detailed!$D1579)/365.25</f>
        <v>1.1143052703627652</v>
      </c>
      <c r="H1579" s="52" t="s">
        <v>6179</v>
      </c>
      <c r="I1579" s="52" t="s">
        <v>6290</v>
      </c>
      <c r="J1579" s="55" t="s">
        <v>6291</v>
      </c>
      <c r="K1579" s="52" t="s">
        <v>94</v>
      </c>
      <c r="L1579" s="52" t="s">
        <v>38</v>
      </c>
      <c r="M1579" s="52" t="s">
        <v>39</v>
      </c>
      <c r="N1579" s="52" t="s">
        <v>67</v>
      </c>
      <c r="O1579" s="52" t="s">
        <v>66</v>
      </c>
      <c r="P1579" s="52" t="s">
        <v>174</v>
      </c>
      <c r="Q1579" s="52" t="s">
        <v>165</v>
      </c>
      <c r="R1579" s="52" t="s">
        <v>96</v>
      </c>
      <c r="S1579" s="53" t="s">
        <v>6292</v>
      </c>
      <c r="T1579" s="52" t="s">
        <v>44</v>
      </c>
      <c r="U1579" s="52" t="s">
        <v>625</v>
      </c>
      <c r="V1579" s="52" t="s">
        <v>59</v>
      </c>
      <c r="W1579" s="51">
        <v>77019</v>
      </c>
      <c r="X1579" s="52" t="s">
        <v>48</v>
      </c>
      <c r="Y1579" s="51">
        <v>2</v>
      </c>
      <c r="Z1579" s="51">
        <v>2257</v>
      </c>
      <c r="AA1579" s="53" t="s">
        <v>380</v>
      </c>
      <c r="AB1579" s="51">
        <v>4</v>
      </c>
      <c r="AC1579" s="51">
        <v>3</v>
      </c>
      <c r="AD1579" s="53">
        <v>45010</v>
      </c>
      <c r="AE1579" s="52" t="s">
        <v>60</v>
      </c>
      <c r="AF1579" s="52" t="s">
        <v>61</v>
      </c>
      <c r="AG1579" s="52" t="s">
        <v>62</v>
      </c>
      <c r="AH1579" s="52" t="s">
        <v>6293</v>
      </c>
      <c r="AI1579" s="52" t="s">
        <v>6294</v>
      </c>
      <c r="AJ1579" s="51">
        <v>2</v>
      </c>
      <c r="AK1579" s="56">
        <v>456.3</v>
      </c>
    </row>
    <row r="1580" spans="1:37" x14ac:dyDescent="0.25">
      <c r="A1580" s="51">
        <v>794</v>
      </c>
      <c r="B1580" s="52" t="s">
        <v>941</v>
      </c>
      <c r="C1580" s="52" t="s">
        <v>88</v>
      </c>
      <c r="D1580" s="53">
        <v>44876</v>
      </c>
      <c r="E1580" s="53">
        <v>45110</v>
      </c>
      <c r="F1580" s="51">
        <f>Messy_HR_Dataset_Detailed!$E1580-Messy_HR_Dataset_Detailed!$D1580</f>
        <v>234</v>
      </c>
      <c r="G1580" s="54">
        <f>(Messy_HR_Dataset_Detailed!$E1580-Messy_HR_Dataset_Detailed!$D1580)/365.25</f>
        <v>0.64065708418891165</v>
      </c>
      <c r="H1580" s="52" t="s">
        <v>36</v>
      </c>
      <c r="I1580" s="52" t="s">
        <v>3261</v>
      </c>
      <c r="J1580" s="55" t="s">
        <v>3262</v>
      </c>
      <c r="K1580" s="52" t="s">
        <v>54</v>
      </c>
      <c r="L1580" s="52" t="s">
        <v>752</v>
      </c>
      <c r="M1580" s="52" t="s">
        <v>56</v>
      </c>
      <c r="N1580" s="52" t="s">
        <v>55</v>
      </c>
      <c r="O1580" s="52" t="s">
        <v>56</v>
      </c>
      <c r="P1580" s="52" t="s">
        <v>95</v>
      </c>
      <c r="Q1580" s="52" t="s">
        <v>42</v>
      </c>
      <c r="R1580" s="52" t="s">
        <v>508</v>
      </c>
      <c r="S1580" s="53">
        <v>24719</v>
      </c>
      <c r="T1580" s="52" t="s">
        <v>44</v>
      </c>
      <c r="U1580" s="52" t="s">
        <v>176</v>
      </c>
      <c r="V1580" s="52" t="s">
        <v>46</v>
      </c>
      <c r="W1580" s="51">
        <v>91837</v>
      </c>
      <c r="X1580" s="52" t="s">
        <v>48</v>
      </c>
      <c r="Y1580" s="51">
        <v>3</v>
      </c>
      <c r="Z1580" s="51">
        <v>1221</v>
      </c>
      <c r="AA1580" s="53" t="s">
        <v>1294</v>
      </c>
      <c r="AB1580" s="51">
        <v>5</v>
      </c>
      <c r="AC1580" s="51">
        <v>5</v>
      </c>
      <c r="AD1580" s="53">
        <v>44798</v>
      </c>
      <c r="AE1580" s="52" t="s">
        <v>60</v>
      </c>
      <c r="AF1580" s="52" t="s">
        <v>51</v>
      </c>
      <c r="AG1580" s="52" t="s">
        <v>89</v>
      </c>
      <c r="AH1580" s="52" t="s">
        <v>3263</v>
      </c>
      <c r="AI1580" s="52" t="s">
        <v>3264</v>
      </c>
      <c r="AJ1580" s="51">
        <v>4</v>
      </c>
      <c r="AK1580" s="56">
        <v>167.69</v>
      </c>
    </row>
    <row r="1581" spans="1:37" x14ac:dyDescent="0.25">
      <c r="A1581" s="51">
        <v>1820</v>
      </c>
      <c r="B1581" s="52" t="s">
        <v>2252</v>
      </c>
      <c r="C1581" s="52" t="s">
        <v>3755</v>
      </c>
      <c r="D1581" s="53">
        <v>43353</v>
      </c>
      <c r="E1581" s="53">
        <v>45085</v>
      </c>
      <c r="F1581" s="51">
        <f>Messy_HR_Dataset_Detailed!$E1581-Messy_HR_Dataset_Detailed!$D1581</f>
        <v>1732</v>
      </c>
      <c r="G1581" s="54">
        <f>(Messy_HR_Dataset_Detailed!$E1581-Messy_HR_Dataset_Detailed!$D1581)/365.25</f>
        <v>4.7419575633127993</v>
      </c>
      <c r="H1581" s="52" t="s">
        <v>1781</v>
      </c>
      <c r="I1581" s="52" t="s">
        <v>6264</v>
      </c>
      <c r="J1581" s="55" t="s">
        <v>6265</v>
      </c>
      <c r="K1581" s="52" t="s">
        <v>125</v>
      </c>
      <c r="L1581" s="52" t="s">
        <v>38</v>
      </c>
      <c r="M1581" s="52" t="s">
        <v>56</v>
      </c>
      <c r="N1581" s="52" t="s">
        <v>67</v>
      </c>
      <c r="O1581" s="52" t="s">
        <v>41</v>
      </c>
      <c r="P1581" s="52" t="s">
        <v>121</v>
      </c>
      <c r="Q1581" s="52" t="s">
        <v>165</v>
      </c>
      <c r="R1581" s="52" t="s">
        <v>238</v>
      </c>
      <c r="S1581" s="53">
        <v>30593</v>
      </c>
      <c r="T1581" s="52" t="s">
        <v>44</v>
      </c>
      <c r="U1581" s="52" t="s">
        <v>109</v>
      </c>
      <c r="V1581" s="52" t="s">
        <v>46</v>
      </c>
      <c r="W1581" s="51">
        <v>70092</v>
      </c>
      <c r="X1581" s="52" t="s">
        <v>48</v>
      </c>
      <c r="Y1581" s="51">
        <v>2</v>
      </c>
      <c r="Z1581" s="51">
        <v>2247</v>
      </c>
      <c r="AA1581" s="53" t="s">
        <v>2801</v>
      </c>
      <c r="AB1581" s="51">
        <v>3</v>
      </c>
      <c r="AC1581" s="51">
        <v>4</v>
      </c>
      <c r="AD1581" s="53">
        <v>45035</v>
      </c>
      <c r="AE1581" s="52" t="s">
        <v>156</v>
      </c>
      <c r="AF1581" s="52" t="s">
        <v>61</v>
      </c>
      <c r="AG1581" s="52" t="s">
        <v>62</v>
      </c>
      <c r="AH1581" s="52" t="s">
        <v>6266</v>
      </c>
      <c r="AI1581" s="52" t="s">
        <v>6267</v>
      </c>
      <c r="AJ1581" s="51">
        <v>3</v>
      </c>
      <c r="AK1581" s="56">
        <v>803.16</v>
      </c>
    </row>
    <row r="1582" spans="1:37" x14ac:dyDescent="0.25">
      <c r="A1582" s="51">
        <v>2001</v>
      </c>
      <c r="B1582" s="52" t="s">
        <v>5052</v>
      </c>
      <c r="C1582" s="52" t="s">
        <v>362</v>
      </c>
      <c r="D1582" s="53">
        <v>44351</v>
      </c>
      <c r="E1582" s="53">
        <v>44603</v>
      </c>
      <c r="F1582" s="51">
        <f>Messy_HR_Dataset_Detailed!$E1582-Messy_HR_Dataset_Detailed!$D1582</f>
        <v>252</v>
      </c>
      <c r="G1582" s="54">
        <f>(Messy_HR_Dataset_Detailed!$E1582-Messy_HR_Dataset_Detailed!$D1582)/365.25</f>
        <v>0.68993839835728954</v>
      </c>
      <c r="H1582" s="52" t="s">
        <v>2322</v>
      </c>
      <c r="I1582" s="52" t="s">
        <v>6764</v>
      </c>
      <c r="J1582" s="55" t="s">
        <v>6765</v>
      </c>
      <c r="K1582" s="52" t="s">
        <v>84</v>
      </c>
      <c r="L1582" s="52" t="s">
        <v>38</v>
      </c>
      <c r="M1582" s="52" t="s">
        <v>56</v>
      </c>
      <c r="N1582" s="52" t="s">
        <v>67</v>
      </c>
      <c r="O1582" s="52" t="s">
        <v>41</v>
      </c>
      <c r="P1582" s="52" t="s">
        <v>174</v>
      </c>
      <c r="Q1582" s="52" t="s">
        <v>165</v>
      </c>
      <c r="R1582" s="52" t="s">
        <v>508</v>
      </c>
      <c r="S1582" s="53" t="s">
        <v>6766</v>
      </c>
      <c r="T1582" s="52" t="s">
        <v>44</v>
      </c>
      <c r="U1582" s="52" t="s">
        <v>3025</v>
      </c>
      <c r="V1582" s="52" t="s">
        <v>46</v>
      </c>
      <c r="W1582" s="51">
        <v>7404</v>
      </c>
      <c r="X1582" s="52" t="s">
        <v>48</v>
      </c>
      <c r="Y1582" s="51">
        <v>4</v>
      </c>
      <c r="Z1582" s="51">
        <v>2428</v>
      </c>
      <c r="AA1582" s="53" t="s">
        <v>1227</v>
      </c>
      <c r="AB1582" s="51">
        <v>2</v>
      </c>
      <c r="AC1582" s="51">
        <v>5</v>
      </c>
      <c r="AD1582" s="53">
        <v>45120</v>
      </c>
      <c r="AE1582" s="52" t="s">
        <v>60</v>
      </c>
      <c r="AF1582" s="52" t="s">
        <v>61</v>
      </c>
      <c r="AG1582" s="52" t="s">
        <v>89</v>
      </c>
      <c r="AH1582" s="52" t="s">
        <v>6767</v>
      </c>
      <c r="AI1582" s="52" t="s">
        <v>6768</v>
      </c>
      <c r="AJ1582" s="51">
        <v>4</v>
      </c>
      <c r="AK1582" s="56">
        <v>549.79999999999995</v>
      </c>
    </row>
    <row r="1583" spans="1:37" x14ac:dyDescent="0.25">
      <c r="A1583" s="51">
        <v>144</v>
      </c>
      <c r="B1583" s="52" t="s">
        <v>778</v>
      </c>
      <c r="C1583" s="52" t="s">
        <v>779</v>
      </c>
      <c r="D1583" s="53">
        <v>44749</v>
      </c>
      <c r="E1583" s="53">
        <v>45124</v>
      </c>
      <c r="F1583" s="51">
        <f>Messy_HR_Dataset_Detailed!$E1583-Messy_HR_Dataset_Detailed!$D1583</f>
        <v>375</v>
      </c>
      <c r="G1583" s="54">
        <f>(Messy_HR_Dataset_Detailed!$E1583-Messy_HR_Dataset_Detailed!$D1583)/365.25</f>
        <v>1.0266940451745379</v>
      </c>
      <c r="H1583" s="52" t="s">
        <v>36</v>
      </c>
      <c r="I1583" s="52" t="s">
        <v>780</v>
      </c>
      <c r="J1583" s="55" t="s">
        <v>781</v>
      </c>
      <c r="K1583" s="52" t="s">
        <v>113</v>
      </c>
      <c r="L1583" s="52" t="s">
        <v>752</v>
      </c>
      <c r="M1583" s="52" t="s">
        <v>56</v>
      </c>
      <c r="N1583" s="52" t="s">
        <v>40</v>
      </c>
      <c r="O1583" s="52" t="s">
        <v>66</v>
      </c>
      <c r="P1583" s="52" t="s">
        <v>121</v>
      </c>
      <c r="Q1583" s="52" t="s">
        <v>42</v>
      </c>
      <c r="R1583" s="52" t="s">
        <v>85</v>
      </c>
      <c r="S1583" s="53" t="s">
        <v>782</v>
      </c>
      <c r="T1583" s="52" t="s">
        <v>44</v>
      </c>
      <c r="U1583" s="52" t="s">
        <v>109</v>
      </c>
      <c r="V1583" s="52" t="s">
        <v>46</v>
      </c>
      <c r="W1583" s="51">
        <v>1886</v>
      </c>
      <c r="X1583" s="52" t="s">
        <v>48</v>
      </c>
      <c r="Y1583" s="51">
        <v>4</v>
      </c>
      <c r="Z1583" s="51">
        <v>3571</v>
      </c>
      <c r="AA1583" s="53" t="s">
        <v>783</v>
      </c>
      <c r="AB1583" s="51">
        <v>4</v>
      </c>
      <c r="AC1583" s="51">
        <v>1</v>
      </c>
      <c r="AD1583" s="53">
        <v>45142</v>
      </c>
      <c r="AE1583" s="52" t="s">
        <v>76</v>
      </c>
      <c r="AF1583" s="52" t="s">
        <v>61</v>
      </c>
      <c r="AG1583" s="52" t="s">
        <v>77</v>
      </c>
      <c r="AH1583" s="52" t="s">
        <v>784</v>
      </c>
      <c r="AI1583" s="52" t="s">
        <v>785</v>
      </c>
      <c r="AJ1583" s="51">
        <v>3</v>
      </c>
      <c r="AK1583" s="56">
        <v>834.44</v>
      </c>
    </row>
    <row r="1584" spans="1:37" x14ac:dyDescent="0.25">
      <c r="A1584" s="51">
        <v>2477</v>
      </c>
      <c r="B1584" s="52" t="s">
        <v>7914</v>
      </c>
      <c r="C1584" s="52" t="s">
        <v>692</v>
      </c>
      <c r="D1584" s="53">
        <v>43876</v>
      </c>
      <c r="E1584" s="53">
        <v>44124</v>
      </c>
      <c r="F1584" s="51">
        <f>Messy_HR_Dataset_Detailed!$E1584-Messy_HR_Dataset_Detailed!$D1584</f>
        <v>248</v>
      </c>
      <c r="G1584" s="54">
        <f>(Messy_HR_Dataset_Detailed!$E1584-Messy_HR_Dataset_Detailed!$D1584)/365.25</f>
        <v>0.67898699520876116</v>
      </c>
      <c r="H1584" s="52" t="s">
        <v>36</v>
      </c>
      <c r="I1584" s="52" t="s">
        <v>7915</v>
      </c>
      <c r="J1584" s="55" t="s">
        <v>7916</v>
      </c>
      <c r="K1584" s="52" t="s">
        <v>65</v>
      </c>
      <c r="L1584" s="52" t="s">
        <v>752</v>
      </c>
      <c r="M1584" s="52" t="s">
        <v>66</v>
      </c>
      <c r="N1584" s="52" t="s">
        <v>55</v>
      </c>
      <c r="O1584" s="52" t="s">
        <v>56</v>
      </c>
      <c r="P1584" s="52" t="s">
        <v>133</v>
      </c>
      <c r="Q1584" s="52" t="s">
        <v>42</v>
      </c>
      <c r="R1584" s="52" t="s">
        <v>175</v>
      </c>
      <c r="S1584" s="53">
        <v>16932</v>
      </c>
      <c r="T1584" s="52" t="s">
        <v>44</v>
      </c>
      <c r="U1584" s="52" t="s">
        <v>98</v>
      </c>
      <c r="V1584" s="52" t="s">
        <v>46</v>
      </c>
      <c r="W1584" s="51">
        <v>84227</v>
      </c>
      <c r="X1584" s="52" t="s">
        <v>99</v>
      </c>
      <c r="Y1584" s="51">
        <v>4</v>
      </c>
      <c r="Z1584" s="51">
        <v>2904</v>
      </c>
      <c r="AA1584" s="53" t="s">
        <v>409</v>
      </c>
      <c r="AB1584" s="51">
        <v>4</v>
      </c>
      <c r="AC1584" s="51">
        <v>2</v>
      </c>
      <c r="AD1584" s="53">
        <v>45052</v>
      </c>
      <c r="AE1584" s="52" t="s">
        <v>83</v>
      </c>
      <c r="AF1584" s="52" t="s">
        <v>61</v>
      </c>
      <c r="AG1584" s="52" t="s">
        <v>52</v>
      </c>
      <c r="AH1584" s="52" t="s">
        <v>7917</v>
      </c>
      <c r="AI1584" s="52" t="s">
        <v>7918</v>
      </c>
      <c r="AJ1584" s="51">
        <v>4</v>
      </c>
      <c r="AK1584" s="56">
        <v>986.01</v>
      </c>
    </row>
    <row r="1585" spans="1:37" x14ac:dyDescent="0.25">
      <c r="A1585" s="51">
        <v>1261</v>
      </c>
      <c r="B1585" s="52" t="s">
        <v>4699</v>
      </c>
      <c r="C1585" s="52" t="s">
        <v>4700</v>
      </c>
      <c r="D1585" s="53">
        <v>43920</v>
      </c>
      <c r="E1585" s="53">
        <v>45128</v>
      </c>
      <c r="F1585" s="51">
        <f>Messy_HR_Dataset_Detailed!$E1585-Messy_HR_Dataset_Detailed!$D1585</f>
        <v>1208</v>
      </c>
      <c r="G1585" s="54">
        <f>(Messy_HR_Dataset_Detailed!$E1585-Messy_HR_Dataset_Detailed!$D1585)/365.25</f>
        <v>3.3073237508555784</v>
      </c>
      <c r="H1585" s="52" t="s">
        <v>64</v>
      </c>
      <c r="I1585" s="52" t="s">
        <v>4701</v>
      </c>
      <c r="J1585" s="55" t="s">
        <v>4702</v>
      </c>
      <c r="K1585" s="52" t="s">
        <v>132</v>
      </c>
      <c r="L1585" s="52" t="s">
        <v>38</v>
      </c>
      <c r="M1585" s="52" t="s">
        <v>66</v>
      </c>
      <c r="N1585" s="52" t="s">
        <v>55</v>
      </c>
      <c r="O1585" s="52" t="s">
        <v>66</v>
      </c>
      <c r="P1585" s="52" t="s">
        <v>174</v>
      </c>
      <c r="Q1585" s="52" t="s">
        <v>165</v>
      </c>
      <c r="R1585" s="52" t="s">
        <v>300</v>
      </c>
      <c r="S1585" s="53" t="s">
        <v>4703</v>
      </c>
      <c r="T1585" s="52" t="s">
        <v>108</v>
      </c>
      <c r="U1585" s="52" t="s">
        <v>302</v>
      </c>
      <c r="V1585" s="52" t="s">
        <v>59</v>
      </c>
      <c r="W1585" s="51">
        <v>34107</v>
      </c>
      <c r="X1585" s="52" t="s">
        <v>48</v>
      </c>
      <c r="Y1585" s="51">
        <v>3</v>
      </c>
      <c r="Z1585" s="51">
        <v>1688</v>
      </c>
      <c r="AA1585" s="53">
        <v>44906</v>
      </c>
      <c r="AB1585" s="51">
        <v>1</v>
      </c>
      <c r="AC1585" s="51">
        <v>4</v>
      </c>
      <c r="AD1585" s="53">
        <v>44916</v>
      </c>
      <c r="AE1585" s="52" t="s">
        <v>76</v>
      </c>
      <c r="AF1585" s="52" t="s">
        <v>51</v>
      </c>
      <c r="AG1585" s="52" t="s">
        <v>77</v>
      </c>
      <c r="AH1585" s="52" t="s">
        <v>4704</v>
      </c>
      <c r="AI1585" s="52" t="s">
        <v>4705</v>
      </c>
      <c r="AJ1585" s="51">
        <v>3</v>
      </c>
      <c r="AK1585" s="56">
        <v>880.67</v>
      </c>
    </row>
    <row r="1586" spans="1:37" x14ac:dyDescent="0.25">
      <c r="A1586" s="51">
        <v>416</v>
      </c>
      <c r="B1586" s="52" t="s">
        <v>1927</v>
      </c>
      <c r="C1586" s="52" t="s">
        <v>1928</v>
      </c>
      <c r="D1586" s="53">
        <v>45123</v>
      </c>
      <c r="E1586" s="53">
        <v>45137</v>
      </c>
      <c r="F1586" s="51">
        <f>Messy_HR_Dataset_Detailed!$E1586-Messy_HR_Dataset_Detailed!$D1586</f>
        <v>14</v>
      </c>
      <c r="G1586" s="54">
        <f>(Messy_HR_Dataset_Detailed!$E1586-Messy_HR_Dataset_Detailed!$D1586)/365.25</f>
        <v>3.8329911019849415E-2</v>
      </c>
      <c r="H1586" s="52" t="s">
        <v>1879</v>
      </c>
      <c r="I1586" s="52" t="s">
        <v>1929</v>
      </c>
      <c r="J1586" s="55" t="s">
        <v>1930</v>
      </c>
      <c r="K1586" s="52" t="s">
        <v>54</v>
      </c>
      <c r="L1586" s="52" t="s">
        <v>1816</v>
      </c>
      <c r="M1586" s="52" t="s">
        <v>66</v>
      </c>
      <c r="N1586" s="52" t="s">
        <v>40</v>
      </c>
      <c r="O1586" s="52" t="s">
        <v>66</v>
      </c>
      <c r="P1586" s="52" t="s">
        <v>121</v>
      </c>
      <c r="Q1586" s="52" t="s">
        <v>165</v>
      </c>
      <c r="R1586" s="52" t="s">
        <v>107</v>
      </c>
      <c r="S1586" s="53">
        <v>28308</v>
      </c>
      <c r="T1586" s="52" t="s">
        <v>44</v>
      </c>
      <c r="U1586" s="52" t="s">
        <v>109</v>
      </c>
      <c r="V1586" s="52" t="s">
        <v>46</v>
      </c>
      <c r="W1586" s="51">
        <v>21480</v>
      </c>
      <c r="X1586" s="52" t="s">
        <v>48</v>
      </c>
      <c r="Y1586" s="51">
        <v>3</v>
      </c>
      <c r="Z1586" s="51">
        <v>3843</v>
      </c>
      <c r="AA1586" s="53" t="s">
        <v>273</v>
      </c>
      <c r="AB1586" s="51">
        <v>3</v>
      </c>
      <c r="AC1586" s="51">
        <v>5</v>
      </c>
      <c r="AD1586" s="53">
        <v>45142</v>
      </c>
      <c r="AE1586" s="52" t="s">
        <v>83</v>
      </c>
      <c r="AF1586" s="52" t="s">
        <v>61</v>
      </c>
      <c r="AG1586" s="52" t="s">
        <v>89</v>
      </c>
      <c r="AH1586" s="52" t="s">
        <v>1756</v>
      </c>
      <c r="AI1586" s="52" t="s">
        <v>1931</v>
      </c>
      <c r="AJ1586" s="51">
        <v>2</v>
      </c>
      <c r="AK1586" s="56">
        <v>582.09</v>
      </c>
    </row>
    <row r="1587" spans="1:37" x14ac:dyDescent="0.25">
      <c r="A1587" s="51">
        <v>2631</v>
      </c>
      <c r="B1587" s="52" t="s">
        <v>971</v>
      </c>
      <c r="C1587" s="52" t="s">
        <v>3521</v>
      </c>
      <c r="D1587" s="53">
        <v>43507</v>
      </c>
      <c r="E1587" s="53">
        <v>44042</v>
      </c>
      <c r="F1587" s="51">
        <f>Messy_HR_Dataset_Detailed!$E1587-Messy_HR_Dataset_Detailed!$D1587</f>
        <v>535</v>
      </c>
      <c r="G1587" s="54">
        <f>(Messy_HR_Dataset_Detailed!$E1587-Messy_HR_Dataset_Detailed!$D1587)/365.25</f>
        <v>1.4647501711156743</v>
      </c>
      <c r="H1587" s="52" t="s">
        <v>36</v>
      </c>
      <c r="I1587" s="52" t="s">
        <v>8297</v>
      </c>
      <c r="J1587" s="55" t="s">
        <v>8298</v>
      </c>
      <c r="K1587" s="52" t="s">
        <v>164</v>
      </c>
      <c r="L1587" s="52" t="s">
        <v>1816</v>
      </c>
      <c r="M1587" s="52" t="s">
        <v>56</v>
      </c>
      <c r="N1587" s="52" t="s">
        <v>55</v>
      </c>
      <c r="O1587" s="52" t="s">
        <v>41</v>
      </c>
      <c r="P1587" s="52" t="s">
        <v>95</v>
      </c>
      <c r="Q1587" s="52" t="s">
        <v>42</v>
      </c>
      <c r="R1587" s="52" t="s">
        <v>508</v>
      </c>
      <c r="S1587" s="53" t="s">
        <v>8299</v>
      </c>
      <c r="T1587" s="52" t="s">
        <v>44</v>
      </c>
      <c r="U1587" s="52" t="s">
        <v>176</v>
      </c>
      <c r="V1587" s="52" t="s">
        <v>59</v>
      </c>
      <c r="W1587" s="51">
        <v>93290</v>
      </c>
      <c r="X1587" s="52" t="s">
        <v>48</v>
      </c>
      <c r="Y1587" s="51">
        <v>1</v>
      </c>
      <c r="Z1587" s="51">
        <v>3058</v>
      </c>
      <c r="AA1587" s="53">
        <v>45023</v>
      </c>
      <c r="AB1587" s="51">
        <v>4</v>
      </c>
      <c r="AC1587" s="51">
        <v>1</v>
      </c>
      <c r="AD1587" s="53">
        <v>45002</v>
      </c>
      <c r="AE1587" s="52" t="s">
        <v>50</v>
      </c>
      <c r="AF1587" s="52" t="s">
        <v>51</v>
      </c>
      <c r="AG1587" s="52" t="s">
        <v>77</v>
      </c>
      <c r="AH1587" s="52" t="s">
        <v>8300</v>
      </c>
      <c r="AI1587" s="52" t="s">
        <v>8301</v>
      </c>
      <c r="AJ1587" s="51">
        <v>1</v>
      </c>
      <c r="AK1587" s="56">
        <v>193.58</v>
      </c>
    </row>
    <row r="1588" spans="1:37" x14ac:dyDescent="0.25">
      <c r="A1588" s="51">
        <v>2175</v>
      </c>
      <c r="B1588" s="52" t="s">
        <v>2738</v>
      </c>
      <c r="C1588" s="52" t="s">
        <v>6469</v>
      </c>
      <c r="D1588" s="53">
        <v>43571</v>
      </c>
      <c r="E1588" s="53">
        <v>44778</v>
      </c>
      <c r="F1588" s="51">
        <f>Messy_HR_Dataset_Detailed!$E1588-Messy_HR_Dataset_Detailed!$D1588</f>
        <v>1207</v>
      </c>
      <c r="G1588" s="54">
        <f>(Messy_HR_Dataset_Detailed!$E1588-Messy_HR_Dataset_Detailed!$D1588)/365.25</f>
        <v>3.3045859000684463</v>
      </c>
      <c r="H1588" s="52" t="s">
        <v>3580</v>
      </c>
      <c r="I1588" s="52" t="s">
        <v>7208</v>
      </c>
      <c r="J1588" s="55" t="s">
        <v>7209</v>
      </c>
      <c r="K1588" s="52" t="s">
        <v>54</v>
      </c>
      <c r="L1588" s="52" t="s">
        <v>38</v>
      </c>
      <c r="M1588" s="52" t="s">
        <v>66</v>
      </c>
      <c r="N1588" s="52" t="s">
        <v>40</v>
      </c>
      <c r="O1588" s="52" t="s">
        <v>66</v>
      </c>
      <c r="P1588" s="52" t="s">
        <v>95</v>
      </c>
      <c r="Q1588" s="52" t="s">
        <v>2588</v>
      </c>
      <c r="R1588" s="52" t="s">
        <v>320</v>
      </c>
      <c r="S1588" s="53">
        <v>30140</v>
      </c>
      <c r="T1588" s="52" t="s">
        <v>44</v>
      </c>
      <c r="U1588" s="52" t="s">
        <v>74</v>
      </c>
      <c r="V1588" s="52" t="s">
        <v>46</v>
      </c>
      <c r="W1588" s="51">
        <v>27947</v>
      </c>
      <c r="X1588" s="52" t="s">
        <v>48</v>
      </c>
      <c r="Y1588" s="51">
        <v>2</v>
      </c>
      <c r="Z1588" s="51">
        <v>2602</v>
      </c>
      <c r="AA1588" s="53">
        <v>45201</v>
      </c>
      <c r="AB1588" s="51">
        <v>5</v>
      </c>
      <c r="AC1588" s="51">
        <v>5</v>
      </c>
      <c r="AD1588" s="53">
        <v>44920</v>
      </c>
      <c r="AE1588" s="52" t="s">
        <v>50</v>
      </c>
      <c r="AF1588" s="52" t="s">
        <v>51</v>
      </c>
      <c r="AG1588" s="52" t="s">
        <v>52</v>
      </c>
      <c r="AH1588" s="52" t="s">
        <v>7210</v>
      </c>
      <c r="AI1588" s="52" t="s">
        <v>4015</v>
      </c>
      <c r="AJ1588" s="51">
        <v>4</v>
      </c>
      <c r="AK1588" s="56">
        <v>364.41</v>
      </c>
    </row>
    <row r="1589" spans="1:37" x14ac:dyDescent="0.25">
      <c r="A1589" s="51">
        <v>1607</v>
      </c>
      <c r="B1589" s="52" t="s">
        <v>3235</v>
      </c>
      <c r="C1589" s="52" t="s">
        <v>5720</v>
      </c>
      <c r="D1589" s="53">
        <v>44434</v>
      </c>
      <c r="E1589" s="53">
        <v>45141</v>
      </c>
      <c r="F1589" s="51">
        <f>Messy_HR_Dataset_Detailed!$E1589-Messy_HR_Dataset_Detailed!$D1589</f>
        <v>707</v>
      </c>
      <c r="G1589" s="54">
        <f>(Messy_HR_Dataset_Detailed!$E1589-Messy_HR_Dataset_Detailed!$D1589)/365.25</f>
        <v>1.9356605065023955</v>
      </c>
      <c r="H1589" s="52" t="s">
        <v>36</v>
      </c>
      <c r="I1589" s="52" t="s">
        <v>5721</v>
      </c>
      <c r="J1589" s="55" t="s">
        <v>5722</v>
      </c>
      <c r="K1589" s="52" t="s">
        <v>84</v>
      </c>
      <c r="L1589" s="52" t="s">
        <v>38</v>
      </c>
      <c r="M1589" s="52" t="s">
        <v>66</v>
      </c>
      <c r="N1589" s="52" t="s">
        <v>40</v>
      </c>
      <c r="O1589" s="52" t="s">
        <v>56</v>
      </c>
      <c r="P1589" s="52" t="s">
        <v>174</v>
      </c>
      <c r="Q1589" s="52" t="s">
        <v>42</v>
      </c>
      <c r="R1589" s="52" t="s">
        <v>85</v>
      </c>
      <c r="S1589" s="53" t="s">
        <v>5723</v>
      </c>
      <c r="T1589" s="52" t="s">
        <v>44</v>
      </c>
      <c r="U1589" s="52" t="s">
        <v>87</v>
      </c>
      <c r="V1589" s="52" t="s">
        <v>46</v>
      </c>
      <c r="W1589" s="51">
        <v>95951</v>
      </c>
      <c r="X1589" s="52" t="s">
        <v>48</v>
      </c>
      <c r="Y1589" s="51">
        <v>3</v>
      </c>
      <c r="Z1589" s="51">
        <v>2034</v>
      </c>
      <c r="AA1589" s="53" t="s">
        <v>3175</v>
      </c>
      <c r="AB1589" s="51">
        <v>2</v>
      </c>
      <c r="AC1589" s="51">
        <v>4</v>
      </c>
      <c r="AD1589" s="53">
        <v>44946</v>
      </c>
      <c r="AE1589" s="52" t="s">
        <v>83</v>
      </c>
      <c r="AF1589" s="52" t="s">
        <v>51</v>
      </c>
      <c r="AG1589" s="52" t="s">
        <v>89</v>
      </c>
      <c r="AH1589" s="52" t="s">
        <v>5724</v>
      </c>
      <c r="AI1589" s="52" t="s">
        <v>5725</v>
      </c>
      <c r="AJ1589" s="51">
        <v>1</v>
      </c>
      <c r="AK1589" s="56">
        <v>632.33000000000004</v>
      </c>
    </row>
    <row r="1590" spans="1:37" x14ac:dyDescent="0.25">
      <c r="A1590" s="51">
        <v>331</v>
      </c>
      <c r="B1590" s="52" t="s">
        <v>1586</v>
      </c>
      <c r="C1590" s="52" t="s">
        <v>1587</v>
      </c>
      <c r="D1590" s="53">
        <v>44881</v>
      </c>
      <c r="E1590" s="53">
        <v>45101</v>
      </c>
      <c r="F1590" s="51">
        <f>Messy_HR_Dataset_Detailed!$E1590-Messy_HR_Dataset_Detailed!$D1590</f>
        <v>220</v>
      </c>
      <c r="G1590" s="54">
        <f>(Messy_HR_Dataset_Detailed!$E1590-Messy_HR_Dataset_Detailed!$D1590)/365.25</f>
        <v>0.60232717316906226</v>
      </c>
      <c r="H1590" s="52" t="s">
        <v>36</v>
      </c>
      <c r="I1590" s="52" t="s">
        <v>1588</v>
      </c>
      <c r="J1590" s="55" t="s">
        <v>1589</v>
      </c>
      <c r="K1590" s="52" t="s">
        <v>125</v>
      </c>
      <c r="L1590" s="52" t="s">
        <v>752</v>
      </c>
      <c r="M1590" s="52" t="s">
        <v>39</v>
      </c>
      <c r="N1590" s="52" t="s">
        <v>55</v>
      </c>
      <c r="O1590" s="52" t="s">
        <v>41</v>
      </c>
      <c r="P1590" s="52" t="s">
        <v>133</v>
      </c>
      <c r="Q1590" s="52" t="s">
        <v>42</v>
      </c>
      <c r="R1590" s="52" t="s">
        <v>107</v>
      </c>
      <c r="S1590" s="53" t="s">
        <v>1590</v>
      </c>
      <c r="T1590" s="52" t="s">
        <v>44</v>
      </c>
      <c r="U1590" s="52" t="s">
        <v>109</v>
      </c>
      <c r="V1590" s="52" t="s">
        <v>59</v>
      </c>
      <c r="W1590" s="51">
        <v>76897</v>
      </c>
      <c r="X1590" s="52" t="s">
        <v>48</v>
      </c>
      <c r="Y1590" s="51">
        <v>3</v>
      </c>
      <c r="Z1590" s="51">
        <v>3758</v>
      </c>
      <c r="AA1590" s="53">
        <v>44661</v>
      </c>
      <c r="AB1590" s="51">
        <v>2</v>
      </c>
      <c r="AC1590" s="51">
        <v>1</v>
      </c>
      <c r="AD1590" s="53">
        <v>44942</v>
      </c>
      <c r="AE1590" s="52" t="s">
        <v>50</v>
      </c>
      <c r="AF1590" s="52" t="s">
        <v>51</v>
      </c>
      <c r="AG1590" s="52" t="s">
        <v>52</v>
      </c>
      <c r="AH1590" s="52" t="s">
        <v>1591</v>
      </c>
      <c r="AI1590" s="52" t="s">
        <v>1592</v>
      </c>
      <c r="AJ1590" s="51">
        <v>4</v>
      </c>
      <c r="AK1590" s="56">
        <v>917.17</v>
      </c>
    </row>
    <row r="1591" spans="1:37" x14ac:dyDescent="0.25">
      <c r="A1591" s="51">
        <v>93</v>
      </c>
      <c r="B1591" s="52" t="s">
        <v>554</v>
      </c>
      <c r="C1591" s="52" t="s">
        <v>555</v>
      </c>
      <c r="D1591" s="53">
        <v>44178</v>
      </c>
      <c r="E1591" s="53">
        <v>44939</v>
      </c>
      <c r="F1591" s="51">
        <f>Messy_HR_Dataset_Detailed!$E1591-Messy_HR_Dataset_Detailed!$D1591</f>
        <v>761</v>
      </c>
      <c r="G1591" s="54">
        <f>(Messy_HR_Dataset_Detailed!$E1591-Messy_HR_Dataset_Detailed!$D1591)/365.25</f>
        <v>2.083504449007529</v>
      </c>
      <c r="H1591" s="52" t="s">
        <v>64</v>
      </c>
      <c r="I1591" s="52" t="s">
        <v>556</v>
      </c>
      <c r="J1591" s="55" t="s">
        <v>557</v>
      </c>
      <c r="K1591" s="52" t="s">
        <v>79</v>
      </c>
      <c r="L1591" s="52" t="s">
        <v>38</v>
      </c>
      <c r="M1591" s="52" t="s">
        <v>66</v>
      </c>
      <c r="N1591" s="52" t="s">
        <v>40</v>
      </c>
      <c r="O1591" s="52" t="s">
        <v>41</v>
      </c>
      <c r="P1591" s="52" t="s">
        <v>95</v>
      </c>
      <c r="Q1591" s="52" t="s">
        <v>68</v>
      </c>
      <c r="R1591" s="52" t="s">
        <v>175</v>
      </c>
      <c r="S1591" s="53">
        <v>23014</v>
      </c>
      <c r="T1591" s="52" t="s">
        <v>73</v>
      </c>
      <c r="U1591" s="52" t="s">
        <v>250</v>
      </c>
      <c r="V1591" s="52" t="s">
        <v>46</v>
      </c>
      <c r="W1591" s="51">
        <v>18983</v>
      </c>
      <c r="X1591" s="52" t="s">
        <v>48</v>
      </c>
      <c r="Y1591" s="51">
        <v>1</v>
      </c>
      <c r="Z1591" s="51">
        <v>3520</v>
      </c>
      <c r="AA1591" s="53" t="s">
        <v>239</v>
      </c>
      <c r="AB1591" s="51">
        <v>5</v>
      </c>
      <c r="AC1591" s="51">
        <v>1</v>
      </c>
      <c r="AD1591" s="53">
        <v>44815</v>
      </c>
      <c r="AE1591" s="52" t="s">
        <v>60</v>
      </c>
      <c r="AF1591" s="52" t="s">
        <v>61</v>
      </c>
      <c r="AG1591" s="52" t="s">
        <v>62</v>
      </c>
      <c r="AH1591" s="52" t="s">
        <v>558</v>
      </c>
      <c r="AI1591" s="52" t="s">
        <v>559</v>
      </c>
      <c r="AJ1591" s="51">
        <v>1</v>
      </c>
      <c r="AK1591" s="56">
        <v>607.92999999999995</v>
      </c>
    </row>
    <row r="1592" spans="1:37" x14ac:dyDescent="0.25">
      <c r="A1592" s="51">
        <v>2909</v>
      </c>
      <c r="B1592" s="52" t="s">
        <v>2722</v>
      </c>
      <c r="C1592" s="52" t="s">
        <v>212</v>
      </c>
      <c r="D1592" s="53">
        <v>45010</v>
      </c>
      <c r="E1592" s="53">
        <v>45063</v>
      </c>
      <c r="F1592" s="51">
        <f>Messy_HR_Dataset_Detailed!$E1592-Messy_HR_Dataset_Detailed!$D1592</f>
        <v>53</v>
      </c>
      <c r="G1592" s="54">
        <f>(Messy_HR_Dataset_Detailed!$E1592-Messy_HR_Dataset_Detailed!$D1592)/365.25</f>
        <v>0.14510609171800137</v>
      </c>
      <c r="H1592" s="52" t="s">
        <v>36</v>
      </c>
      <c r="I1592" s="52" t="s">
        <v>8986</v>
      </c>
      <c r="J1592" s="55" t="s">
        <v>8987</v>
      </c>
      <c r="K1592" s="52" t="s">
        <v>164</v>
      </c>
      <c r="L1592" s="52" t="s">
        <v>752</v>
      </c>
      <c r="M1592" s="52" t="s">
        <v>39</v>
      </c>
      <c r="N1592" s="52" t="s">
        <v>55</v>
      </c>
      <c r="O1592" s="52" t="s">
        <v>56</v>
      </c>
      <c r="P1592" s="52" t="s">
        <v>133</v>
      </c>
      <c r="Q1592" s="52" t="s">
        <v>42</v>
      </c>
      <c r="R1592" s="52" t="s">
        <v>80</v>
      </c>
      <c r="S1592" s="53" t="s">
        <v>8988</v>
      </c>
      <c r="T1592" s="52" t="s">
        <v>44</v>
      </c>
      <c r="U1592" s="52" t="s">
        <v>176</v>
      </c>
      <c r="V1592" s="52" t="s">
        <v>59</v>
      </c>
      <c r="W1592" s="51">
        <v>75099</v>
      </c>
      <c r="X1592" s="52" t="s">
        <v>48</v>
      </c>
      <c r="Y1592" s="51">
        <v>3</v>
      </c>
      <c r="Z1592" s="51">
        <v>3336</v>
      </c>
      <c r="AA1592" s="53" t="s">
        <v>350</v>
      </c>
      <c r="AB1592" s="51">
        <v>4</v>
      </c>
      <c r="AC1592" s="51">
        <v>4</v>
      </c>
      <c r="AD1592" s="53">
        <v>45018</v>
      </c>
      <c r="AE1592" s="52" t="s">
        <v>50</v>
      </c>
      <c r="AF1592" s="52" t="s">
        <v>51</v>
      </c>
      <c r="AG1592" s="52" t="s">
        <v>62</v>
      </c>
      <c r="AH1592" s="52" t="s">
        <v>8989</v>
      </c>
      <c r="AI1592" s="52" t="s">
        <v>8990</v>
      </c>
      <c r="AJ1592" s="51">
        <v>4</v>
      </c>
      <c r="AK1592" s="56">
        <v>290.13</v>
      </c>
    </row>
    <row r="1593" spans="1:37" x14ac:dyDescent="0.25">
      <c r="A1593" s="51">
        <v>314</v>
      </c>
      <c r="B1593" s="52" t="s">
        <v>1525</v>
      </c>
      <c r="C1593" s="52" t="s">
        <v>1526</v>
      </c>
      <c r="D1593" s="53">
        <v>44984</v>
      </c>
      <c r="E1593" s="53">
        <v>45013</v>
      </c>
      <c r="F1593" s="51">
        <f>Messy_HR_Dataset_Detailed!$E1593-Messy_HR_Dataset_Detailed!$D1593</f>
        <v>29</v>
      </c>
      <c r="G1593" s="54">
        <f>(Messy_HR_Dataset_Detailed!$E1593-Messy_HR_Dataset_Detailed!$D1593)/365.25</f>
        <v>7.939767282683094E-2</v>
      </c>
      <c r="H1593" s="52" t="s">
        <v>738</v>
      </c>
      <c r="I1593" s="52" t="s">
        <v>1527</v>
      </c>
      <c r="J1593" s="55" t="s">
        <v>1528</v>
      </c>
      <c r="K1593" s="52" t="s">
        <v>79</v>
      </c>
      <c r="L1593" s="52" t="s">
        <v>752</v>
      </c>
      <c r="M1593" s="52" t="s">
        <v>66</v>
      </c>
      <c r="N1593" s="52" t="s">
        <v>55</v>
      </c>
      <c r="O1593" s="52" t="s">
        <v>41</v>
      </c>
      <c r="P1593" s="52" t="s">
        <v>174</v>
      </c>
      <c r="Q1593" s="52" t="s">
        <v>42</v>
      </c>
      <c r="R1593" s="52" t="s">
        <v>85</v>
      </c>
      <c r="S1593" s="53" t="s">
        <v>1529</v>
      </c>
      <c r="T1593" s="52" t="s">
        <v>44</v>
      </c>
      <c r="U1593" s="52" t="s">
        <v>109</v>
      </c>
      <c r="V1593" s="52" t="s">
        <v>46</v>
      </c>
      <c r="W1593" s="51">
        <v>47025</v>
      </c>
      <c r="X1593" s="52" t="s">
        <v>48</v>
      </c>
      <c r="Y1593" s="51">
        <v>1</v>
      </c>
      <c r="Z1593" s="51">
        <v>3741</v>
      </c>
      <c r="AA1593" s="53">
        <v>44570</v>
      </c>
      <c r="AB1593" s="51">
        <v>2</v>
      </c>
      <c r="AC1593" s="51">
        <v>5</v>
      </c>
      <c r="AD1593" s="53">
        <v>44839</v>
      </c>
      <c r="AE1593" s="52" t="s">
        <v>76</v>
      </c>
      <c r="AF1593" s="52" t="s">
        <v>61</v>
      </c>
      <c r="AG1593" s="52" t="s">
        <v>77</v>
      </c>
      <c r="AH1593" s="52" t="s">
        <v>1530</v>
      </c>
      <c r="AI1593" s="52" t="s">
        <v>1531</v>
      </c>
      <c r="AJ1593" s="51">
        <v>2</v>
      </c>
      <c r="AK1593" s="56">
        <v>751.04</v>
      </c>
    </row>
    <row r="1594" spans="1:37" x14ac:dyDescent="0.25">
      <c r="A1594" s="51">
        <v>1272</v>
      </c>
      <c r="B1594" s="52" t="s">
        <v>4747</v>
      </c>
      <c r="C1594" s="52" t="s">
        <v>1046</v>
      </c>
      <c r="D1594" s="53">
        <v>44503</v>
      </c>
      <c r="E1594" s="53">
        <v>44792</v>
      </c>
      <c r="F1594" s="51">
        <f>Messy_HR_Dataset_Detailed!$E1594-Messy_HR_Dataset_Detailed!$D1594</f>
        <v>289</v>
      </c>
      <c r="G1594" s="54">
        <f>(Messy_HR_Dataset_Detailed!$E1594-Messy_HR_Dataset_Detailed!$D1594)/365.25</f>
        <v>0.79123887748117727</v>
      </c>
      <c r="H1594" s="52" t="s">
        <v>2585</v>
      </c>
      <c r="I1594" s="52" t="s">
        <v>4748</v>
      </c>
      <c r="J1594" s="55" t="s">
        <v>4749</v>
      </c>
      <c r="K1594" s="52" t="s">
        <v>65</v>
      </c>
      <c r="L1594" s="52" t="s">
        <v>38</v>
      </c>
      <c r="M1594" s="52" t="s">
        <v>39</v>
      </c>
      <c r="N1594" s="52" t="s">
        <v>40</v>
      </c>
      <c r="O1594" s="52" t="s">
        <v>56</v>
      </c>
      <c r="P1594" s="52" t="s">
        <v>174</v>
      </c>
      <c r="Q1594" s="52" t="s">
        <v>2588</v>
      </c>
      <c r="R1594" s="52" t="s">
        <v>114</v>
      </c>
      <c r="S1594" s="53" t="s">
        <v>4750</v>
      </c>
      <c r="T1594" s="52" t="s">
        <v>44</v>
      </c>
      <c r="U1594" s="52" t="s">
        <v>250</v>
      </c>
      <c r="V1594" s="52" t="s">
        <v>59</v>
      </c>
      <c r="W1594" s="51">
        <v>64233</v>
      </c>
      <c r="X1594" s="52" t="s">
        <v>48</v>
      </c>
      <c r="Y1594" s="51">
        <v>3</v>
      </c>
      <c r="Z1594" s="51">
        <v>1699</v>
      </c>
      <c r="AA1594" s="53" t="s">
        <v>2435</v>
      </c>
      <c r="AB1594" s="51">
        <v>2</v>
      </c>
      <c r="AC1594" s="51">
        <v>4</v>
      </c>
      <c r="AD1594" s="53">
        <v>45131</v>
      </c>
      <c r="AE1594" s="52" t="s">
        <v>60</v>
      </c>
      <c r="AF1594" s="52" t="s">
        <v>61</v>
      </c>
      <c r="AG1594" s="52" t="s">
        <v>62</v>
      </c>
      <c r="AH1594" s="52" t="s">
        <v>4751</v>
      </c>
      <c r="AI1594" s="52" t="s">
        <v>4752</v>
      </c>
      <c r="AJ1594" s="51">
        <v>3</v>
      </c>
      <c r="AK1594" s="56">
        <v>730.86</v>
      </c>
    </row>
    <row r="1595" spans="1:37" x14ac:dyDescent="0.25">
      <c r="A1595" s="51">
        <v>1941</v>
      </c>
      <c r="B1595" s="52" t="s">
        <v>822</v>
      </c>
      <c r="C1595" s="52" t="s">
        <v>1159</v>
      </c>
      <c r="D1595" s="53">
        <v>44065</v>
      </c>
      <c r="E1595" s="53">
        <v>44994</v>
      </c>
      <c r="F1595" s="51">
        <f>Messy_HR_Dataset_Detailed!$E1595-Messy_HR_Dataset_Detailed!$D1595</f>
        <v>929</v>
      </c>
      <c r="G1595" s="54">
        <f>(Messy_HR_Dataset_Detailed!$E1595-Messy_HR_Dataset_Detailed!$D1595)/365.25</f>
        <v>2.5434633812457221</v>
      </c>
      <c r="H1595" s="52" t="s">
        <v>3558</v>
      </c>
      <c r="I1595" s="52" t="s">
        <v>5438</v>
      </c>
      <c r="J1595" s="55" t="s">
        <v>6585</v>
      </c>
      <c r="K1595" s="52" t="s">
        <v>164</v>
      </c>
      <c r="L1595" s="52" t="s">
        <v>38</v>
      </c>
      <c r="M1595" s="52" t="s">
        <v>66</v>
      </c>
      <c r="N1595" s="52" t="s">
        <v>67</v>
      </c>
      <c r="O1595" s="52" t="s">
        <v>41</v>
      </c>
      <c r="P1595" s="52" t="s">
        <v>121</v>
      </c>
      <c r="Q1595" s="52" t="s">
        <v>42</v>
      </c>
      <c r="R1595" s="52" t="s">
        <v>320</v>
      </c>
      <c r="S1595" s="53" t="s">
        <v>925</v>
      </c>
      <c r="T1595" s="52" t="s">
        <v>44</v>
      </c>
      <c r="U1595" s="52" t="s">
        <v>145</v>
      </c>
      <c r="V1595" s="52" t="s">
        <v>46</v>
      </c>
      <c r="W1595" s="51">
        <v>50782</v>
      </c>
      <c r="X1595" s="52" t="s">
        <v>48</v>
      </c>
      <c r="Y1595" s="51">
        <v>1</v>
      </c>
      <c r="Z1595" s="51">
        <v>2368</v>
      </c>
      <c r="AA1595" s="53">
        <v>44723</v>
      </c>
      <c r="AB1595" s="51">
        <v>5</v>
      </c>
      <c r="AC1595" s="51">
        <v>2</v>
      </c>
      <c r="AD1595" s="53">
        <v>45015</v>
      </c>
      <c r="AE1595" s="52" t="s">
        <v>83</v>
      </c>
      <c r="AF1595" s="52" t="s">
        <v>61</v>
      </c>
      <c r="AG1595" s="52" t="s">
        <v>77</v>
      </c>
      <c r="AH1595" s="52" t="s">
        <v>6586</v>
      </c>
      <c r="AI1595" s="52" t="s">
        <v>6587</v>
      </c>
      <c r="AJ1595" s="51">
        <v>4</v>
      </c>
      <c r="AK1595" s="56">
        <v>285.54000000000002</v>
      </c>
    </row>
    <row r="1596" spans="1:37" x14ac:dyDescent="0.25">
      <c r="A1596" s="51">
        <v>755</v>
      </c>
      <c r="B1596" s="52" t="s">
        <v>3125</v>
      </c>
      <c r="C1596" s="52" t="s">
        <v>2409</v>
      </c>
      <c r="D1596" s="53">
        <v>44194</v>
      </c>
      <c r="E1596" s="53">
        <v>44858</v>
      </c>
      <c r="F1596" s="51">
        <f>Messy_HR_Dataset_Detailed!$E1596-Messy_HR_Dataset_Detailed!$D1596</f>
        <v>664</v>
      </c>
      <c r="G1596" s="54">
        <f>(Messy_HR_Dataset_Detailed!$E1596-Messy_HR_Dataset_Detailed!$D1596)/365.25</f>
        <v>1.8179329226557153</v>
      </c>
      <c r="H1596" s="52" t="s">
        <v>36</v>
      </c>
      <c r="I1596" s="52" t="s">
        <v>3126</v>
      </c>
      <c r="J1596" s="55" t="s">
        <v>3127</v>
      </c>
      <c r="K1596" s="52" t="s">
        <v>94</v>
      </c>
      <c r="L1596" s="52" t="s">
        <v>38</v>
      </c>
      <c r="M1596" s="52" t="s">
        <v>66</v>
      </c>
      <c r="N1596" s="52" t="s">
        <v>40</v>
      </c>
      <c r="O1596" s="52" t="s">
        <v>41</v>
      </c>
      <c r="P1596" s="52" t="s">
        <v>174</v>
      </c>
      <c r="Q1596" s="52" t="s">
        <v>42</v>
      </c>
      <c r="R1596" s="52" t="s">
        <v>142</v>
      </c>
      <c r="S1596" s="53">
        <v>26919</v>
      </c>
      <c r="T1596" s="52" t="s">
        <v>44</v>
      </c>
      <c r="U1596" s="52" t="s">
        <v>145</v>
      </c>
      <c r="V1596" s="52" t="s">
        <v>46</v>
      </c>
      <c r="W1596" s="51">
        <v>60901</v>
      </c>
      <c r="X1596" s="52" t="s">
        <v>48</v>
      </c>
      <c r="Y1596" s="51">
        <v>3</v>
      </c>
      <c r="Z1596" s="51">
        <v>1182</v>
      </c>
      <c r="AA1596" s="53" t="s">
        <v>521</v>
      </c>
      <c r="AB1596" s="51">
        <v>2</v>
      </c>
      <c r="AC1596" s="51">
        <v>4</v>
      </c>
      <c r="AD1596" s="53">
        <v>44853</v>
      </c>
      <c r="AE1596" s="52" t="s">
        <v>156</v>
      </c>
      <c r="AF1596" s="52" t="s">
        <v>61</v>
      </c>
      <c r="AG1596" s="52" t="s">
        <v>89</v>
      </c>
      <c r="AH1596" s="52" t="s">
        <v>3128</v>
      </c>
      <c r="AI1596" s="52" t="s">
        <v>3129</v>
      </c>
      <c r="AJ1596" s="51">
        <v>5</v>
      </c>
      <c r="AK1596" s="56">
        <v>623.64</v>
      </c>
    </row>
    <row r="1597" spans="1:37" x14ac:dyDescent="0.25">
      <c r="A1597" s="51">
        <v>1770</v>
      </c>
      <c r="B1597" s="52" t="s">
        <v>2035</v>
      </c>
      <c r="C1597" s="52" t="s">
        <v>1928</v>
      </c>
      <c r="D1597" s="53">
        <v>43334</v>
      </c>
      <c r="E1597" s="53">
        <v>44510</v>
      </c>
      <c r="F1597" s="51">
        <f>Messy_HR_Dataset_Detailed!$E1597-Messy_HR_Dataset_Detailed!$D1597</f>
        <v>1176</v>
      </c>
      <c r="G1597" s="54">
        <f>(Messy_HR_Dataset_Detailed!$E1597-Messy_HR_Dataset_Detailed!$D1597)/365.25</f>
        <v>3.2197125256673513</v>
      </c>
      <c r="H1597" s="52" t="s">
        <v>36</v>
      </c>
      <c r="I1597" s="52" t="s">
        <v>6127</v>
      </c>
      <c r="J1597" s="55" t="s">
        <v>6128</v>
      </c>
      <c r="K1597" s="52" t="s">
        <v>125</v>
      </c>
      <c r="L1597" s="52" t="s">
        <v>752</v>
      </c>
      <c r="M1597" s="52" t="s">
        <v>39</v>
      </c>
      <c r="N1597" s="52" t="s">
        <v>40</v>
      </c>
      <c r="O1597" s="52" t="s">
        <v>66</v>
      </c>
      <c r="P1597" s="52" t="s">
        <v>95</v>
      </c>
      <c r="Q1597" s="52" t="s">
        <v>42</v>
      </c>
      <c r="R1597" s="52" t="s">
        <v>320</v>
      </c>
      <c r="S1597" s="53">
        <v>30654</v>
      </c>
      <c r="T1597" s="52" t="s">
        <v>44</v>
      </c>
      <c r="U1597" s="52" t="s">
        <v>223</v>
      </c>
      <c r="V1597" s="52" t="s">
        <v>46</v>
      </c>
      <c r="W1597" s="51">
        <v>77437</v>
      </c>
      <c r="X1597" s="52" t="s">
        <v>242</v>
      </c>
      <c r="Y1597" s="51">
        <v>4</v>
      </c>
      <c r="Z1597" s="51">
        <v>2197</v>
      </c>
      <c r="AA1597" s="53" t="s">
        <v>1669</v>
      </c>
      <c r="AB1597" s="51">
        <v>2</v>
      </c>
      <c r="AC1597" s="51">
        <v>3</v>
      </c>
      <c r="AD1597" s="53">
        <v>45002</v>
      </c>
      <c r="AE1597" s="52" t="s">
        <v>83</v>
      </c>
      <c r="AF1597" s="52" t="s">
        <v>61</v>
      </c>
      <c r="AG1597" s="52" t="s">
        <v>89</v>
      </c>
      <c r="AH1597" s="52" t="s">
        <v>6129</v>
      </c>
      <c r="AI1597" s="52" t="s">
        <v>6130</v>
      </c>
      <c r="AJ1597" s="51">
        <v>2</v>
      </c>
      <c r="AK1597" s="56">
        <v>724.83</v>
      </c>
    </row>
    <row r="1598" spans="1:37" x14ac:dyDescent="0.25">
      <c r="A1598" s="51">
        <v>2174</v>
      </c>
      <c r="B1598" s="52" t="s">
        <v>5673</v>
      </c>
      <c r="C1598" s="52" t="s">
        <v>1147</v>
      </c>
      <c r="D1598" s="53">
        <v>43798</v>
      </c>
      <c r="E1598" s="53">
        <v>43942</v>
      </c>
      <c r="F1598" s="51">
        <f>Messy_HR_Dataset_Detailed!$E1598-Messy_HR_Dataset_Detailed!$D1598</f>
        <v>144</v>
      </c>
      <c r="G1598" s="54">
        <f>(Messy_HR_Dataset_Detailed!$E1598-Messy_HR_Dataset_Detailed!$D1598)/365.25</f>
        <v>0.3942505133470226</v>
      </c>
      <c r="H1598" s="52" t="s">
        <v>3573</v>
      </c>
      <c r="I1598" s="52" t="s">
        <v>7204</v>
      </c>
      <c r="J1598" s="55" t="s">
        <v>7205</v>
      </c>
      <c r="K1598" s="52" t="s">
        <v>125</v>
      </c>
      <c r="L1598" s="52" t="s">
        <v>38</v>
      </c>
      <c r="M1598" s="52" t="s">
        <v>66</v>
      </c>
      <c r="N1598" s="52" t="s">
        <v>40</v>
      </c>
      <c r="O1598" s="52" t="s">
        <v>56</v>
      </c>
      <c r="P1598" s="52" t="s">
        <v>95</v>
      </c>
      <c r="Q1598" s="52" t="s">
        <v>68</v>
      </c>
      <c r="R1598" s="52" t="s">
        <v>80</v>
      </c>
      <c r="S1598" s="53">
        <v>36925</v>
      </c>
      <c r="T1598" s="52" t="s">
        <v>7165</v>
      </c>
      <c r="U1598" s="52" t="s">
        <v>81</v>
      </c>
      <c r="V1598" s="52" t="s">
        <v>46</v>
      </c>
      <c r="W1598" s="51">
        <v>44158</v>
      </c>
      <c r="X1598" s="52" t="s">
        <v>48</v>
      </c>
      <c r="Y1598" s="51">
        <v>1</v>
      </c>
      <c r="Z1598" s="51">
        <v>2601</v>
      </c>
      <c r="AA1598" s="53">
        <v>44722</v>
      </c>
      <c r="AB1598" s="51">
        <v>3</v>
      </c>
      <c r="AC1598" s="51">
        <v>5</v>
      </c>
      <c r="AD1598" s="53">
        <v>45106</v>
      </c>
      <c r="AE1598" s="52" t="s">
        <v>156</v>
      </c>
      <c r="AF1598" s="52" t="s">
        <v>61</v>
      </c>
      <c r="AG1598" s="52" t="s">
        <v>52</v>
      </c>
      <c r="AH1598" s="52" t="s">
        <v>7206</v>
      </c>
      <c r="AI1598" s="52" t="s">
        <v>7207</v>
      </c>
      <c r="AJ1598" s="51">
        <v>5</v>
      </c>
      <c r="AK1598" s="56">
        <v>944.24</v>
      </c>
    </row>
    <row r="1599" spans="1:37" x14ac:dyDescent="0.25">
      <c r="A1599" s="51">
        <v>1991</v>
      </c>
      <c r="B1599" s="52" t="s">
        <v>5398</v>
      </c>
      <c r="C1599" s="52" t="s">
        <v>438</v>
      </c>
      <c r="D1599" s="53">
        <v>44587</v>
      </c>
      <c r="E1599" s="53">
        <v>45050</v>
      </c>
      <c r="F1599" s="51">
        <f>Messy_HR_Dataset_Detailed!$E1599-Messy_HR_Dataset_Detailed!$D1599</f>
        <v>463</v>
      </c>
      <c r="G1599" s="54">
        <f>(Messy_HR_Dataset_Detailed!$E1599-Messy_HR_Dataset_Detailed!$D1599)/365.25</f>
        <v>1.267624914442163</v>
      </c>
      <c r="H1599" s="52" t="s">
        <v>2953</v>
      </c>
      <c r="I1599" s="52" t="s">
        <v>6733</v>
      </c>
      <c r="J1599" s="55" t="s">
        <v>6734</v>
      </c>
      <c r="K1599" s="52" t="s">
        <v>37</v>
      </c>
      <c r="L1599" s="52" t="s">
        <v>2303</v>
      </c>
      <c r="M1599" s="52" t="s">
        <v>39</v>
      </c>
      <c r="N1599" s="52" t="s">
        <v>67</v>
      </c>
      <c r="O1599" s="52" t="s">
        <v>41</v>
      </c>
      <c r="P1599" s="52" t="s">
        <v>95</v>
      </c>
      <c r="Q1599" s="52" t="s">
        <v>42</v>
      </c>
      <c r="R1599" s="52" t="s">
        <v>175</v>
      </c>
      <c r="S1599" s="53" t="s">
        <v>3019</v>
      </c>
      <c r="T1599" s="52" t="s">
        <v>44</v>
      </c>
      <c r="U1599" s="52" t="s">
        <v>250</v>
      </c>
      <c r="V1599" s="52" t="s">
        <v>59</v>
      </c>
      <c r="W1599" s="51">
        <v>16793</v>
      </c>
      <c r="X1599" s="52" t="s">
        <v>48</v>
      </c>
      <c r="Y1599" s="51">
        <v>1</v>
      </c>
      <c r="Z1599" s="51">
        <v>2418</v>
      </c>
      <c r="AA1599" s="53">
        <v>45141</v>
      </c>
      <c r="AB1599" s="51">
        <v>3</v>
      </c>
      <c r="AC1599" s="51">
        <v>2</v>
      </c>
      <c r="AD1599" s="53">
        <v>44953</v>
      </c>
      <c r="AE1599" s="52" t="s">
        <v>83</v>
      </c>
      <c r="AF1599" s="52" t="s">
        <v>61</v>
      </c>
      <c r="AG1599" s="52" t="s">
        <v>52</v>
      </c>
      <c r="AH1599" s="52" t="s">
        <v>6735</v>
      </c>
      <c r="AI1599" s="52" t="s">
        <v>6736</v>
      </c>
      <c r="AJ1599" s="51">
        <v>5</v>
      </c>
      <c r="AK1599" s="56">
        <v>966.19</v>
      </c>
    </row>
    <row r="1600" spans="1:37" x14ac:dyDescent="0.25">
      <c r="A1600" s="51">
        <v>927</v>
      </c>
      <c r="B1600" s="52" t="s">
        <v>3706</v>
      </c>
      <c r="C1600" s="52" t="s">
        <v>104</v>
      </c>
      <c r="D1600" s="53">
        <v>44132</v>
      </c>
      <c r="E1600" s="53">
        <v>44619</v>
      </c>
      <c r="F1600" s="51">
        <f>Messy_HR_Dataset_Detailed!$E1600-Messy_HR_Dataset_Detailed!$D1600</f>
        <v>487</v>
      </c>
      <c r="G1600" s="54">
        <f>(Messy_HR_Dataset_Detailed!$E1600-Messy_HR_Dataset_Detailed!$D1600)/365.25</f>
        <v>1.3333333333333333</v>
      </c>
      <c r="H1600" s="52" t="s">
        <v>2392</v>
      </c>
      <c r="I1600" s="52" t="s">
        <v>3326</v>
      </c>
      <c r="J1600" s="55" t="s">
        <v>3707</v>
      </c>
      <c r="K1600" s="52" t="s">
        <v>94</v>
      </c>
      <c r="L1600" s="52" t="s">
        <v>199</v>
      </c>
      <c r="M1600" s="52" t="s">
        <v>66</v>
      </c>
      <c r="N1600" s="52" t="s">
        <v>40</v>
      </c>
      <c r="O1600" s="52" t="s">
        <v>66</v>
      </c>
      <c r="P1600" s="52" t="s">
        <v>95</v>
      </c>
      <c r="Q1600" s="52" t="s">
        <v>2397</v>
      </c>
      <c r="R1600" s="52" t="s">
        <v>85</v>
      </c>
      <c r="S1600" s="53">
        <v>21736</v>
      </c>
      <c r="T1600" s="52" t="s">
        <v>44</v>
      </c>
      <c r="U1600" s="52" t="s">
        <v>600</v>
      </c>
      <c r="V1600" s="52" t="s">
        <v>46</v>
      </c>
      <c r="W1600" s="51">
        <v>79778</v>
      </c>
      <c r="X1600" s="52" t="s">
        <v>48</v>
      </c>
      <c r="Y1600" s="51">
        <v>3</v>
      </c>
      <c r="Z1600" s="51">
        <v>1354</v>
      </c>
      <c r="AA1600" s="53" t="s">
        <v>1344</v>
      </c>
      <c r="AB1600" s="51">
        <v>4</v>
      </c>
      <c r="AC1600" s="51">
        <v>4</v>
      </c>
      <c r="AD1600" s="53">
        <v>45141</v>
      </c>
      <c r="AE1600" s="52" t="s">
        <v>156</v>
      </c>
      <c r="AF1600" s="52" t="s">
        <v>61</v>
      </c>
      <c r="AG1600" s="52" t="s">
        <v>52</v>
      </c>
      <c r="AH1600" s="52" t="s">
        <v>3708</v>
      </c>
      <c r="AI1600" s="52" t="s">
        <v>3709</v>
      </c>
      <c r="AJ1600" s="51">
        <v>2</v>
      </c>
      <c r="AK1600" s="56">
        <v>983.37</v>
      </c>
    </row>
    <row r="1601" spans="1:37" x14ac:dyDescent="0.25">
      <c r="A1601" s="51">
        <v>1374</v>
      </c>
      <c r="B1601" s="52" t="s">
        <v>5075</v>
      </c>
      <c r="C1601" s="52" t="s">
        <v>5076</v>
      </c>
      <c r="D1601" s="53">
        <v>44402</v>
      </c>
      <c r="E1601" s="53">
        <v>44949</v>
      </c>
      <c r="F1601" s="51">
        <f>Messy_HR_Dataset_Detailed!$E1601-Messy_HR_Dataset_Detailed!$D1601</f>
        <v>547</v>
      </c>
      <c r="G1601" s="54">
        <f>(Messy_HR_Dataset_Detailed!$E1601-Messy_HR_Dataset_Detailed!$D1601)/365.25</f>
        <v>1.4976043805612593</v>
      </c>
      <c r="H1601" s="52" t="s">
        <v>36</v>
      </c>
      <c r="I1601" s="52" t="s">
        <v>5077</v>
      </c>
      <c r="J1601" s="55" t="s">
        <v>5078</v>
      </c>
      <c r="K1601" s="52" t="s">
        <v>164</v>
      </c>
      <c r="L1601" s="52" t="s">
        <v>38</v>
      </c>
      <c r="M1601" s="52" t="s">
        <v>66</v>
      </c>
      <c r="N1601" s="52" t="s">
        <v>40</v>
      </c>
      <c r="O1601" s="52" t="s">
        <v>41</v>
      </c>
      <c r="P1601" s="52" t="s">
        <v>95</v>
      </c>
      <c r="Q1601" s="52" t="s">
        <v>42</v>
      </c>
      <c r="R1601" s="52" t="s">
        <v>80</v>
      </c>
      <c r="S1601" s="53">
        <v>32667</v>
      </c>
      <c r="T1601" s="52" t="s">
        <v>44</v>
      </c>
      <c r="U1601" s="52" t="s">
        <v>98</v>
      </c>
      <c r="V1601" s="52" t="s">
        <v>46</v>
      </c>
      <c r="W1601" s="51">
        <v>17441</v>
      </c>
      <c r="X1601" s="52" t="s">
        <v>48</v>
      </c>
      <c r="Y1601" s="51">
        <v>3</v>
      </c>
      <c r="Z1601" s="51">
        <v>1801</v>
      </c>
      <c r="AA1601" s="53">
        <v>44963</v>
      </c>
      <c r="AB1601" s="51">
        <v>3</v>
      </c>
      <c r="AC1601" s="51">
        <v>4</v>
      </c>
      <c r="AD1601" s="53">
        <v>45099</v>
      </c>
      <c r="AE1601" s="52" t="s">
        <v>83</v>
      </c>
      <c r="AF1601" s="52" t="s">
        <v>61</v>
      </c>
      <c r="AG1601" s="52" t="s">
        <v>62</v>
      </c>
      <c r="AH1601" s="52" t="s">
        <v>2873</v>
      </c>
      <c r="AI1601" s="52" t="s">
        <v>5079</v>
      </c>
      <c r="AJ1601" s="51">
        <v>1</v>
      </c>
      <c r="AK1601" s="56">
        <v>753.69</v>
      </c>
    </row>
    <row r="1602" spans="1:37" x14ac:dyDescent="0.25">
      <c r="A1602" s="51">
        <v>929</v>
      </c>
      <c r="B1602" s="52" t="s">
        <v>1957</v>
      </c>
      <c r="C1602" s="52" t="s">
        <v>3715</v>
      </c>
      <c r="D1602" s="53">
        <v>45005</v>
      </c>
      <c r="E1602" s="53">
        <v>45098</v>
      </c>
      <c r="F1602" s="51">
        <f>Messy_HR_Dataset_Detailed!$E1602-Messy_HR_Dataset_Detailed!$D1602</f>
        <v>93</v>
      </c>
      <c r="G1602" s="54">
        <f>(Messy_HR_Dataset_Detailed!$E1602-Messy_HR_Dataset_Detailed!$D1602)/365.25</f>
        <v>0.25462012320328542</v>
      </c>
      <c r="H1602" s="52" t="s">
        <v>3580</v>
      </c>
      <c r="I1602" s="52" t="s">
        <v>3716</v>
      </c>
      <c r="J1602" s="55" t="s">
        <v>3717</v>
      </c>
      <c r="K1602" s="52" t="s">
        <v>54</v>
      </c>
      <c r="L1602" s="52" t="s">
        <v>38</v>
      </c>
      <c r="M1602" s="52" t="s">
        <v>56</v>
      </c>
      <c r="N1602" s="52" t="s">
        <v>55</v>
      </c>
      <c r="O1602" s="52" t="s">
        <v>41</v>
      </c>
      <c r="P1602" s="52" t="s">
        <v>174</v>
      </c>
      <c r="Q1602" s="52" t="s">
        <v>2588</v>
      </c>
      <c r="R1602" s="52" t="s">
        <v>107</v>
      </c>
      <c r="S1602" s="53">
        <v>32483</v>
      </c>
      <c r="T1602" s="52" t="s">
        <v>44</v>
      </c>
      <c r="U1602" s="52" t="s">
        <v>109</v>
      </c>
      <c r="V1602" s="52" t="s">
        <v>46</v>
      </c>
      <c r="W1602" s="51">
        <v>93230</v>
      </c>
      <c r="X1602" s="52" t="s">
        <v>48</v>
      </c>
      <c r="Y1602" s="51">
        <v>3</v>
      </c>
      <c r="Z1602" s="51">
        <v>1356</v>
      </c>
      <c r="AA1602" s="53" t="s">
        <v>821</v>
      </c>
      <c r="AB1602" s="51">
        <v>1</v>
      </c>
      <c r="AC1602" s="51">
        <v>1</v>
      </c>
      <c r="AD1602" s="53">
        <v>45022</v>
      </c>
      <c r="AE1602" s="52" t="s">
        <v>83</v>
      </c>
      <c r="AF1602" s="52" t="s">
        <v>51</v>
      </c>
      <c r="AG1602" s="52" t="s">
        <v>62</v>
      </c>
      <c r="AH1602" s="52" t="s">
        <v>3718</v>
      </c>
      <c r="AI1602" s="52" t="s">
        <v>3719</v>
      </c>
      <c r="AJ1602" s="51">
        <v>3</v>
      </c>
      <c r="AK1602" s="56">
        <v>301.39</v>
      </c>
    </row>
    <row r="1603" spans="1:37" x14ac:dyDescent="0.25">
      <c r="A1603" s="51">
        <v>2528</v>
      </c>
      <c r="B1603" s="52" t="s">
        <v>7109</v>
      </c>
      <c r="C1603" s="52" t="s">
        <v>1395</v>
      </c>
      <c r="D1603" s="53">
        <v>44095</v>
      </c>
      <c r="E1603" s="53">
        <v>45007</v>
      </c>
      <c r="F1603" s="51">
        <f>Messy_HR_Dataset_Detailed!$E1603-Messy_HR_Dataset_Detailed!$D1603</f>
        <v>912</v>
      </c>
      <c r="G1603" s="54">
        <f>(Messy_HR_Dataset_Detailed!$E1603-Messy_HR_Dataset_Detailed!$D1603)/365.25</f>
        <v>2.4969199178644765</v>
      </c>
      <c r="H1603" s="52" t="s">
        <v>36</v>
      </c>
      <c r="I1603" s="52" t="s">
        <v>8039</v>
      </c>
      <c r="J1603" s="55" t="s">
        <v>8040</v>
      </c>
      <c r="K1603" s="52" t="s">
        <v>164</v>
      </c>
      <c r="L1603" s="52" t="s">
        <v>38</v>
      </c>
      <c r="M1603" s="52" t="s">
        <v>66</v>
      </c>
      <c r="N1603" s="52" t="s">
        <v>55</v>
      </c>
      <c r="O1603" s="52" t="s">
        <v>56</v>
      </c>
      <c r="P1603" s="52" t="s">
        <v>133</v>
      </c>
      <c r="Q1603" s="52" t="s">
        <v>42</v>
      </c>
      <c r="R1603" s="52" t="s">
        <v>80</v>
      </c>
      <c r="S1603" s="53" t="s">
        <v>8041</v>
      </c>
      <c r="T1603" s="52" t="s">
        <v>44</v>
      </c>
      <c r="U1603" s="52" t="s">
        <v>98</v>
      </c>
      <c r="V1603" s="52" t="s">
        <v>59</v>
      </c>
      <c r="W1603" s="51">
        <v>17669</v>
      </c>
      <c r="X1603" s="52" t="s">
        <v>48</v>
      </c>
      <c r="Y1603" s="51">
        <v>1</v>
      </c>
      <c r="Z1603" s="51">
        <v>2955</v>
      </c>
      <c r="AA1603" s="53">
        <v>45266</v>
      </c>
      <c r="AB1603" s="51">
        <v>5</v>
      </c>
      <c r="AC1603" s="51">
        <v>2</v>
      </c>
      <c r="AD1603" s="53">
        <v>45081</v>
      </c>
      <c r="AE1603" s="52" t="s">
        <v>76</v>
      </c>
      <c r="AF1603" s="52" t="s">
        <v>61</v>
      </c>
      <c r="AG1603" s="52" t="s">
        <v>52</v>
      </c>
      <c r="AH1603" s="52" t="s">
        <v>4642</v>
      </c>
      <c r="AI1603" s="52" t="s">
        <v>8042</v>
      </c>
      <c r="AJ1603" s="51">
        <v>5</v>
      </c>
      <c r="AK1603" s="56">
        <v>191.49</v>
      </c>
    </row>
    <row r="1604" spans="1:37" x14ac:dyDescent="0.25">
      <c r="A1604" s="51">
        <v>1268</v>
      </c>
      <c r="B1604" s="52" t="s">
        <v>4729</v>
      </c>
      <c r="C1604" s="52" t="s">
        <v>2436</v>
      </c>
      <c r="D1604" s="53">
        <v>43347</v>
      </c>
      <c r="E1604" s="53">
        <v>44911</v>
      </c>
      <c r="F1604" s="51">
        <f>Messy_HR_Dataset_Detailed!$E1604-Messy_HR_Dataset_Detailed!$D1604</f>
        <v>1564</v>
      </c>
      <c r="G1604" s="54">
        <f>(Messy_HR_Dataset_Detailed!$E1604-Messy_HR_Dataset_Detailed!$D1604)/365.25</f>
        <v>4.2819986310746065</v>
      </c>
      <c r="H1604" s="52" t="s">
        <v>2379</v>
      </c>
      <c r="I1604" s="52" t="s">
        <v>4730</v>
      </c>
      <c r="J1604" s="55" t="s">
        <v>4731</v>
      </c>
      <c r="K1604" s="52" t="s">
        <v>125</v>
      </c>
      <c r="L1604" s="52" t="s">
        <v>2303</v>
      </c>
      <c r="M1604" s="52" t="s">
        <v>39</v>
      </c>
      <c r="N1604" s="52" t="s">
        <v>40</v>
      </c>
      <c r="O1604" s="52" t="s">
        <v>66</v>
      </c>
      <c r="P1604" s="52" t="s">
        <v>174</v>
      </c>
      <c r="Q1604" s="52" t="s">
        <v>165</v>
      </c>
      <c r="R1604" s="52" t="s">
        <v>3104</v>
      </c>
      <c r="S1604" s="53" t="s">
        <v>4732</v>
      </c>
      <c r="T1604" s="52" t="s">
        <v>44</v>
      </c>
      <c r="U1604" s="52" t="s">
        <v>207</v>
      </c>
      <c r="V1604" s="52" t="s">
        <v>46</v>
      </c>
      <c r="W1604" s="51">
        <v>20654</v>
      </c>
      <c r="X1604" s="52" t="s">
        <v>48</v>
      </c>
      <c r="Y1604" s="51">
        <v>3</v>
      </c>
      <c r="Z1604" s="51">
        <v>1695</v>
      </c>
      <c r="AA1604" s="53" t="s">
        <v>1369</v>
      </c>
      <c r="AB1604" s="51">
        <v>3</v>
      </c>
      <c r="AC1604" s="51">
        <v>3</v>
      </c>
      <c r="AD1604" s="53">
        <v>44929</v>
      </c>
      <c r="AE1604" s="52" t="s">
        <v>50</v>
      </c>
      <c r="AF1604" s="52" t="s">
        <v>51</v>
      </c>
      <c r="AG1604" s="52" t="s">
        <v>89</v>
      </c>
      <c r="AH1604" s="52" t="s">
        <v>4733</v>
      </c>
      <c r="AI1604" s="52" t="s">
        <v>4734</v>
      </c>
      <c r="AJ1604" s="51">
        <v>2</v>
      </c>
      <c r="AK1604" s="56">
        <v>913.34</v>
      </c>
    </row>
    <row r="1605" spans="1:37" x14ac:dyDescent="0.25">
      <c r="A1605" s="51">
        <v>2225</v>
      </c>
      <c r="B1605" s="52" t="s">
        <v>2799</v>
      </c>
      <c r="C1605" s="52" t="s">
        <v>2970</v>
      </c>
      <c r="D1605" s="53">
        <v>45116</v>
      </c>
      <c r="E1605" s="53">
        <v>45121</v>
      </c>
      <c r="F1605" s="51">
        <f>Messy_HR_Dataset_Detailed!$E1605-Messy_HR_Dataset_Detailed!$D1605</f>
        <v>5</v>
      </c>
      <c r="G1605" s="54">
        <f>(Messy_HR_Dataset_Detailed!$E1605-Messy_HR_Dataset_Detailed!$D1605)/365.25</f>
        <v>1.3689253935660506E-2</v>
      </c>
      <c r="H1605" s="52" t="s">
        <v>3573</v>
      </c>
      <c r="I1605" s="52" t="s">
        <v>7340</v>
      </c>
      <c r="J1605" s="55" t="s">
        <v>7341</v>
      </c>
      <c r="K1605" s="52" t="s">
        <v>125</v>
      </c>
      <c r="L1605" s="52" t="s">
        <v>38</v>
      </c>
      <c r="M1605" s="52" t="s">
        <v>39</v>
      </c>
      <c r="N1605" s="52" t="s">
        <v>40</v>
      </c>
      <c r="O1605" s="52" t="s">
        <v>41</v>
      </c>
      <c r="P1605" s="52" t="s">
        <v>174</v>
      </c>
      <c r="Q1605" s="52" t="s">
        <v>68</v>
      </c>
      <c r="R1605" s="52" t="s">
        <v>69</v>
      </c>
      <c r="S1605" s="53">
        <v>19939</v>
      </c>
      <c r="T1605" s="52" t="s">
        <v>44</v>
      </c>
      <c r="U1605" s="52" t="s">
        <v>250</v>
      </c>
      <c r="V1605" s="52" t="s">
        <v>46</v>
      </c>
      <c r="W1605" s="51">
        <v>15228</v>
      </c>
      <c r="X1605" s="52" t="s">
        <v>48</v>
      </c>
      <c r="Y1605" s="51">
        <v>4</v>
      </c>
      <c r="Z1605" s="51">
        <v>2652</v>
      </c>
      <c r="AA1605" s="53">
        <v>44876</v>
      </c>
      <c r="AB1605" s="51">
        <v>1</v>
      </c>
      <c r="AC1605" s="51">
        <v>4</v>
      </c>
      <c r="AD1605" s="53">
        <v>44857</v>
      </c>
      <c r="AE1605" s="52" t="s">
        <v>60</v>
      </c>
      <c r="AF1605" s="52" t="s">
        <v>61</v>
      </c>
      <c r="AG1605" s="52" t="s">
        <v>62</v>
      </c>
      <c r="AH1605" s="52" t="s">
        <v>1098</v>
      </c>
      <c r="AI1605" s="52" t="s">
        <v>7342</v>
      </c>
      <c r="AJ1605" s="51">
        <v>1</v>
      </c>
      <c r="AK1605" s="56">
        <v>424.44</v>
      </c>
    </row>
    <row r="1606" spans="1:37" x14ac:dyDescent="0.25">
      <c r="A1606" s="51">
        <v>450</v>
      </c>
      <c r="B1606" s="52" t="s">
        <v>2069</v>
      </c>
      <c r="C1606" s="52" t="s">
        <v>2070</v>
      </c>
      <c r="D1606" s="53">
        <v>43395</v>
      </c>
      <c r="E1606" s="53">
        <v>43928</v>
      </c>
      <c r="F1606" s="51">
        <f>Messy_HR_Dataset_Detailed!$E1606-Messy_HR_Dataset_Detailed!$D1606</f>
        <v>533</v>
      </c>
      <c r="G1606" s="54">
        <f>(Messy_HR_Dataset_Detailed!$E1606-Messy_HR_Dataset_Detailed!$D1606)/365.25</f>
        <v>1.4592744695414099</v>
      </c>
      <c r="H1606" s="52" t="s">
        <v>1789</v>
      </c>
      <c r="I1606" s="52" t="s">
        <v>2071</v>
      </c>
      <c r="J1606" s="55" t="s">
        <v>2072</v>
      </c>
      <c r="K1606" s="52" t="s">
        <v>132</v>
      </c>
      <c r="L1606" s="52" t="s">
        <v>38</v>
      </c>
      <c r="M1606" s="52" t="s">
        <v>56</v>
      </c>
      <c r="N1606" s="52" t="s">
        <v>55</v>
      </c>
      <c r="O1606" s="52" t="s">
        <v>66</v>
      </c>
      <c r="P1606" s="52" t="s">
        <v>121</v>
      </c>
      <c r="Q1606" s="52" t="s">
        <v>1847</v>
      </c>
      <c r="R1606" s="52" t="s">
        <v>80</v>
      </c>
      <c r="S1606" s="53" t="s">
        <v>2073</v>
      </c>
      <c r="T1606" s="52" t="s">
        <v>44</v>
      </c>
      <c r="U1606" s="52" t="s">
        <v>159</v>
      </c>
      <c r="V1606" s="52" t="s">
        <v>59</v>
      </c>
      <c r="W1606" s="51">
        <v>81607</v>
      </c>
      <c r="X1606" s="52" t="s">
        <v>746</v>
      </c>
      <c r="Y1606" s="51">
        <v>3</v>
      </c>
      <c r="Z1606" s="51">
        <v>3877</v>
      </c>
      <c r="AA1606" s="53" t="s">
        <v>216</v>
      </c>
      <c r="AB1606" s="51">
        <v>3</v>
      </c>
      <c r="AC1606" s="51">
        <v>3</v>
      </c>
      <c r="AD1606" s="53">
        <v>45081</v>
      </c>
      <c r="AE1606" s="52" t="s">
        <v>156</v>
      </c>
      <c r="AF1606" s="52" t="s">
        <v>61</v>
      </c>
      <c r="AG1606" s="52" t="s">
        <v>89</v>
      </c>
      <c r="AH1606" s="52" t="s">
        <v>2074</v>
      </c>
      <c r="AI1606" s="52" t="s">
        <v>2075</v>
      </c>
      <c r="AJ1606" s="51">
        <v>1</v>
      </c>
      <c r="AK1606" s="56">
        <v>888.55</v>
      </c>
    </row>
    <row r="1607" spans="1:37" x14ac:dyDescent="0.25">
      <c r="A1607" s="57">
        <v>2372</v>
      </c>
      <c r="B1607" s="58" t="s">
        <v>3629</v>
      </c>
      <c r="C1607" s="58" t="s">
        <v>2284</v>
      </c>
      <c r="D1607" s="59">
        <v>44306</v>
      </c>
      <c r="E1607" s="59">
        <v>44821</v>
      </c>
      <c r="F1607" s="57">
        <f>Messy_HR_Dataset_Detailed!$E1607-Messy_HR_Dataset_Detailed!$D1607</f>
        <v>515</v>
      </c>
      <c r="G1607" s="60">
        <f>(Messy_HR_Dataset_Detailed!$E1607-Messy_HR_Dataset_Detailed!$D1607)/365.25</f>
        <v>1.4099931553730323</v>
      </c>
      <c r="H1607" s="58" t="s">
        <v>36</v>
      </c>
      <c r="I1607" s="58" t="s">
        <v>7678</v>
      </c>
      <c r="J1607" s="61" t="s">
        <v>7679</v>
      </c>
      <c r="K1607" s="58" t="s">
        <v>37</v>
      </c>
      <c r="L1607" s="58" t="s">
        <v>38</v>
      </c>
      <c r="M1607" s="58" t="s">
        <v>56</v>
      </c>
      <c r="N1607" s="58" t="s">
        <v>55</v>
      </c>
      <c r="O1607" s="58" t="s">
        <v>56</v>
      </c>
      <c r="P1607" s="58" t="s">
        <v>121</v>
      </c>
      <c r="Q1607" s="58" t="s">
        <v>42</v>
      </c>
      <c r="R1607" s="58" t="s">
        <v>107</v>
      </c>
      <c r="S1607" s="59" t="s">
        <v>7680</v>
      </c>
      <c r="T1607" s="58" t="s">
        <v>44</v>
      </c>
      <c r="U1607" s="58" t="s">
        <v>109</v>
      </c>
      <c r="V1607" s="58" t="s">
        <v>59</v>
      </c>
      <c r="W1607" s="57">
        <v>54859</v>
      </c>
      <c r="X1607" s="58" t="s">
        <v>48</v>
      </c>
      <c r="Y1607" s="57">
        <v>2</v>
      </c>
      <c r="Z1607" s="57">
        <v>2799</v>
      </c>
      <c r="AA1607" s="59">
        <v>44928</v>
      </c>
      <c r="AB1607" s="57">
        <v>2</v>
      </c>
      <c r="AC1607" s="57">
        <v>1</v>
      </c>
      <c r="AD1607" s="59">
        <v>45135</v>
      </c>
      <c r="AE1607" s="58" t="s">
        <v>156</v>
      </c>
      <c r="AF1607" s="58" t="s">
        <v>51</v>
      </c>
      <c r="AG1607" s="58" t="s">
        <v>62</v>
      </c>
      <c r="AH1607" s="58" t="s">
        <v>7681</v>
      </c>
      <c r="AI1607" s="58" t="s">
        <v>7682</v>
      </c>
      <c r="AJ1607" s="57">
        <v>1</v>
      </c>
      <c r="AK1607" s="62">
        <v>543.46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 Retention &amp; Workforce Moveme</vt:lpstr>
      <vt:lpstr>Employee Turnover &amp; Retention</vt:lpstr>
      <vt:lpstr>Performance &amp; Employee Engageme</vt:lpstr>
      <vt:lpstr>Training &amp; Development Analytic</vt:lpstr>
      <vt:lpstr>KPIs</vt:lpstr>
      <vt:lpstr>HR_Dashboard (pg 4)</vt:lpstr>
      <vt:lpstr>HR_Dashboard (pg 3)</vt:lpstr>
      <vt:lpstr>HR_Dashboard (pg 2)</vt:lpstr>
      <vt:lpstr>HR_Dashboard</vt:lpstr>
      <vt:lpstr>Cleaned_HR_Dataset_Detailed</vt:lpstr>
      <vt:lpstr>Messy_HR_Dataset_Detailed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noorularbab9@gmail.com</cp:lastModifiedBy>
  <dcterms:created xsi:type="dcterms:W3CDTF">2026-08-04T05:30:29Z</dcterms:created>
  <dcterms:modified xsi:type="dcterms:W3CDTF">2026-08-17T05:15:47Z</dcterms:modified>
</cp:coreProperties>
</file>